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SunitaPfitzner\Public First Dropbox\Policy and Research Team\Polling\Client Tables\Visit Britain\Results\"/>
    </mc:Choice>
  </mc:AlternateContent>
  <xr:revisionPtr revIDLastSave="0" documentId="13_ncr:1_{0B39FA7E-A885-443E-8270-9A59650A0631}"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 name="Table 219" sheetId="222" r:id="rId222"/>
    <sheet name="Table 220" sheetId="223" r:id="rId223"/>
    <sheet name="Table 221" sheetId="224" r:id="rId224"/>
    <sheet name="Table 222" sheetId="225" r:id="rId2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225" l="1"/>
  <c r="B22" i="224"/>
  <c r="B22" i="223"/>
  <c r="B22" i="222"/>
  <c r="B22" i="221"/>
  <c r="B29" i="220"/>
  <c r="B31" i="219"/>
  <c r="B19" i="218"/>
  <c r="B19" i="217"/>
  <c r="B19" i="216"/>
  <c r="B19" i="215"/>
  <c r="B19" i="214"/>
  <c r="B19" i="213"/>
  <c r="B19" i="212"/>
  <c r="B19" i="211"/>
  <c r="B19" i="210"/>
  <c r="B19" i="209"/>
  <c r="B19" i="208"/>
  <c r="B19" i="207"/>
  <c r="B19" i="206"/>
  <c r="B19" i="205"/>
  <c r="B19" i="204"/>
  <c r="B19" i="203"/>
  <c r="B19" i="202"/>
  <c r="B19" i="201"/>
  <c r="B19" i="200"/>
  <c r="B19" i="199"/>
  <c r="B19" i="198"/>
  <c r="B19" i="197"/>
  <c r="B16" i="196"/>
  <c r="B22" i="195"/>
  <c r="B20" i="194"/>
  <c r="B22" i="193"/>
  <c r="B22" i="192"/>
  <c r="B22" i="191"/>
  <c r="B22" i="190"/>
  <c r="B22" i="189"/>
  <c r="B22" i="188"/>
  <c r="B22" i="187"/>
  <c r="B22" i="186"/>
  <c r="B22" i="185"/>
  <c r="B22" i="184"/>
  <c r="B22" i="183"/>
  <c r="B19" i="182"/>
  <c r="B19" i="181"/>
  <c r="B19" i="180"/>
  <c r="B19" i="179"/>
  <c r="B19" i="178"/>
  <c r="B19" i="177"/>
  <c r="B19" i="176"/>
  <c r="B21" i="175"/>
  <c r="B32" i="174"/>
  <c r="B23" i="173"/>
  <c r="B19" i="172"/>
  <c r="B19" i="171"/>
  <c r="B19" i="170"/>
  <c r="B19" i="169"/>
  <c r="B22" i="168"/>
  <c r="B22" i="167"/>
  <c r="B22" i="166"/>
  <c r="B22" i="165"/>
  <c r="B22" i="164"/>
  <c r="B16" i="163"/>
  <c r="B16" i="162"/>
  <c r="B16" i="161"/>
  <c r="B16" i="160"/>
  <c r="B16" i="159"/>
  <c r="B16" i="158"/>
  <c r="B16" i="157"/>
  <c r="B16" i="156"/>
  <c r="B16" i="155"/>
  <c r="B16" i="154"/>
  <c r="B16" i="153"/>
  <c r="B16" i="152"/>
  <c r="B16" i="151"/>
  <c r="B16" i="150"/>
  <c r="B16" i="149"/>
  <c r="B16" i="148"/>
  <c r="B16" i="147"/>
  <c r="B16" i="146"/>
  <c r="B16" i="145"/>
  <c r="B16" i="144"/>
  <c r="B16" i="143"/>
  <c r="B16" i="142"/>
  <c r="B16" i="141"/>
  <c r="B16" i="140"/>
  <c r="B16" i="139"/>
  <c r="B29" i="138"/>
  <c r="B29" i="137"/>
  <c r="B18" i="136"/>
  <c r="B16" i="135"/>
  <c r="B21" i="134"/>
  <c r="B16" i="133"/>
  <c r="B21" i="132"/>
  <c r="B21" i="131"/>
  <c r="B23" i="130"/>
  <c r="B27" i="129"/>
  <c r="B22" i="128"/>
  <c r="B17" i="127"/>
  <c r="B22" i="126"/>
  <c r="B19" i="125"/>
  <c r="B19" i="124"/>
  <c r="B19" i="123"/>
  <c r="B19" i="122"/>
  <c r="B16" i="121"/>
  <c r="B16" i="120"/>
  <c r="B16" i="119"/>
  <c r="B16" i="118"/>
  <c r="B16" i="117"/>
  <c r="B16" i="116"/>
  <c r="B16" i="115"/>
  <c r="B16" i="114"/>
  <c r="B16" i="113"/>
  <c r="B16" i="112"/>
  <c r="B22" i="111"/>
  <c r="B22" i="110"/>
  <c r="B24" i="109"/>
  <c r="B17" i="108"/>
  <c r="B17" i="107"/>
  <c r="B17" i="106"/>
  <c r="B17" i="105"/>
  <c r="B17" i="104"/>
  <c r="B17" i="103"/>
  <c r="B17" i="102"/>
  <c r="B17" i="101"/>
  <c r="B17" i="100"/>
  <c r="B17" i="99"/>
  <c r="B17" i="98"/>
  <c r="B17" i="97"/>
  <c r="B17" i="96"/>
  <c r="B17" i="95"/>
  <c r="B17" i="94"/>
  <c r="B19" i="93"/>
  <c r="B20" i="92"/>
  <c r="B20" i="91"/>
  <c r="B20" i="90"/>
  <c r="B20" i="89"/>
  <c r="B20" i="88"/>
  <c r="B20" i="87"/>
  <c r="B20" i="86"/>
  <c r="B20" i="85"/>
  <c r="B20" i="84"/>
  <c r="B20" i="83"/>
  <c r="B24" i="82"/>
  <c r="B24" i="81"/>
  <c r="B24" i="80"/>
  <c r="B24" i="79"/>
  <c r="B24" i="78"/>
  <c r="B24" i="77"/>
  <c r="B24" i="76"/>
  <c r="B24" i="75"/>
  <c r="B24" i="74"/>
  <c r="B24" i="73"/>
  <c r="B24" i="72"/>
  <c r="B24" i="71"/>
  <c r="B24" i="70"/>
  <c r="B24" i="69"/>
  <c r="B24" i="68"/>
  <c r="B24" i="67"/>
  <c r="B24" i="66"/>
  <c r="B24" i="65"/>
  <c r="B24" i="64"/>
  <c r="B24" i="63"/>
  <c r="B24" i="62"/>
  <c r="B24" i="61"/>
  <c r="B24" i="60"/>
  <c r="B24" i="59"/>
  <c r="B24" i="58"/>
  <c r="B24" i="57"/>
  <c r="B24" i="56"/>
  <c r="B24" i="55"/>
  <c r="B24" i="54"/>
  <c r="B21" i="53"/>
  <c r="B21" i="52"/>
  <c r="B21" i="51"/>
  <c r="B21" i="50"/>
  <c r="B21" i="49"/>
  <c r="B21" i="48"/>
  <c r="B21" i="47"/>
  <c r="B21" i="46"/>
  <c r="B21" i="45"/>
  <c r="B21" i="44"/>
  <c r="B21" i="43"/>
  <c r="B21" i="42"/>
  <c r="B21" i="41"/>
  <c r="B29" i="40"/>
  <c r="B28" i="39"/>
  <c r="B19" i="38"/>
  <c r="B19" i="37"/>
  <c r="B19" i="36"/>
  <c r="B19" i="35"/>
  <c r="B19" i="34"/>
  <c r="B19" i="33"/>
  <c r="B19" i="32"/>
  <c r="B19" i="31"/>
  <c r="B19" i="30"/>
  <c r="B19" i="29"/>
  <c r="B19" i="28"/>
  <c r="B19" i="27"/>
  <c r="B19" i="26"/>
  <c r="B19" i="25"/>
  <c r="B28" i="24"/>
  <c r="B18" i="23"/>
  <c r="B18" i="22"/>
  <c r="B18" i="21"/>
  <c r="B18" i="20"/>
  <c r="B18" i="19"/>
  <c r="B18" i="18"/>
  <c r="B21" i="17"/>
  <c r="B21" i="16"/>
  <c r="B21" i="15"/>
  <c r="B21" i="14"/>
  <c r="B21" i="13"/>
  <c r="B21" i="12"/>
  <c r="B25" i="11"/>
  <c r="B25" i="10"/>
  <c r="B25" i="9"/>
  <c r="B25" i="8"/>
  <c r="B25" i="7"/>
  <c r="B25" i="6"/>
  <c r="B25" i="5"/>
  <c r="B19" i="4"/>
  <c r="E230" i="2"/>
  <c r="D230" i="2"/>
  <c r="E229" i="2"/>
  <c r="D229" i="2"/>
  <c r="E228" i="2"/>
  <c r="D228" i="2"/>
  <c r="E227" i="2"/>
  <c r="D227" i="2"/>
  <c r="D226" i="2"/>
  <c r="E225" i="2"/>
  <c r="D225" i="2"/>
  <c r="E224" i="2"/>
  <c r="D224" i="2"/>
  <c r="E223" i="2"/>
  <c r="D223" i="2"/>
  <c r="E222" i="2"/>
  <c r="D222" i="2"/>
  <c r="E221" i="2"/>
  <c r="D221" i="2"/>
  <c r="E220" i="2"/>
  <c r="D220" i="2"/>
  <c r="E219" i="2"/>
  <c r="D219" i="2"/>
  <c r="E218" i="2"/>
  <c r="D218" i="2"/>
  <c r="E217" i="2"/>
  <c r="D217" i="2"/>
  <c r="E216" i="2"/>
  <c r="D216" i="2"/>
  <c r="E215" i="2"/>
  <c r="D215" i="2"/>
  <c r="E214" i="2"/>
  <c r="D214" i="2"/>
  <c r="D213" i="2"/>
  <c r="E212" i="2"/>
  <c r="D212" i="2"/>
  <c r="E211" i="2"/>
  <c r="D211" i="2"/>
  <c r="E210" i="2"/>
  <c r="D210" i="2"/>
  <c r="E209" i="2"/>
  <c r="D209" i="2"/>
  <c r="E208" i="2"/>
  <c r="D208" i="2"/>
  <c r="E207" i="2"/>
  <c r="D207" i="2"/>
  <c r="E206" i="2"/>
  <c r="D206" i="2"/>
  <c r="E205" i="2"/>
  <c r="D205" i="2"/>
  <c r="E204" i="2"/>
  <c r="D204" i="2"/>
  <c r="E203" i="2"/>
  <c r="D203" i="2"/>
  <c r="D202" i="2"/>
  <c r="E201" i="2"/>
  <c r="D201" i="2"/>
  <c r="E200" i="2"/>
  <c r="D200" i="2"/>
  <c r="E199" i="2"/>
  <c r="D199" i="2"/>
  <c r="E198" i="2"/>
  <c r="D198" i="2"/>
  <c r="E197" i="2"/>
  <c r="D197" i="2"/>
  <c r="E196" i="2"/>
  <c r="D196" i="2"/>
  <c r="E195" i="2"/>
  <c r="D195" i="2"/>
  <c r="E194" i="2"/>
  <c r="D194" i="2"/>
  <c r="E193" i="2"/>
  <c r="D193" i="2"/>
  <c r="E192" i="2"/>
  <c r="D192" i="2"/>
  <c r="E191" i="2"/>
  <c r="D191" i="2"/>
  <c r="E190" i="2"/>
  <c r="D190" i="2"/>
  <c r="E189" i="2"/>
  <c r="D189" i="2"/>
  <c r="D188" i="2"/>
  <c r="E187" i="2"/>
  <c r="D187" i="2"/>
  <c r="E186" i="2"/>
  <c r="D186" i="2"/>
  <c r="E185" i="2"/>
  <c r="D185" i="2"/>
  <c r="E184" i="2"/>
  <c r="D184" i="2"/>
  <c r="E183" i="2"/>
  <c r="D183" i="2"/>
  <c r="E182" i="2"/>
  <c r="D182" i="2"/>
  <c r="D181" i="2"/>
  <c r="E180" i="2"/>
  <c r="D180" i="2"/>
  <c r="E179" i="2"/>
  <c r="D179" i="2"/>
  <c r="E178" i="2"/>
  <c r="D178" i="2"/>
  <c r="E177" i="2"/>
  <c r="D177" i="2"/>
  <c r="E176" i="2"/>
  <c r="D176" i="2"/>
  <c r="E175" i="2"/>
  <c r="D175" i="2"/>
  <c r="E174" i="2"/>
  <c r="D174" i="2"/>
  <c r="E173" i="2"/>
  <c r="D173" i="2"/>
  <c r="E172" i="2"/>
  <c r="D172" i="2"/>
  <c r="E171" i="2"/>
  <c r="D171" i="2"/>
  <c r="E170" i="2"/>
  <c r="D170" i="2"/>
  <c r="D169" i="2"/>
  <c r="E168" i="2"/>
  <c r="D168" i="2"/>
  <c r="E167" i="2"/>
  <c r="D167" i="2"/>
  <c r="E166" i="2"/>
  <c r="D166" i="2"/>
  <c r="E165" i="2"/>
  <c r="D165" i="2"/>
  <c r="E164" i="2"/>
  <c r="D164" i="2"/>
  <c r="E163" i="2"/>
  <c r="D163" i="2"/>
  <c r="E162" i="2"/>
  <c r="D162" i="2"/>
  <c r="E161" i="2"/>
  <c r="D161"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D72" i="2"/>
  <c r="E71" i="2"/>
  <c r="D71" i="2"/>
  <c r="E70" i="2"/>
  <c r="D70" i="2"/>
  <c r="E69" i="2"/>
  <c r="D69" i="2"/>
  <c r="E68" i="2"/>
  <c r="D68" i="2"/>
  <c r="E67"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D30" i="2"/>
  <c r="E29" i="2"/>
  <c r="D29" i="2"/>
  <c r="E28" i="2"/>
  <c r="D28" i="2"/>
  <c r="E27" i="2"/>
  <c r="D27" i="2"/>
  <c r="E26" i="2"/>
  <c r="D26" i="2"/>
  <c r="E25" i="2"/>
  <c r="D25" i="2"/>
  <c r="E24" i="2"/>
  <c r="D24" i="2"/>
  <c r="D23" i="2"/>
  <c r="E22" i="2"/>
  <c r="D22" i="2"/>
  <c r="E21" i="2"/>
  <c r="D21" i="2"/>
  <c r="E20" i="2"/>
  <c r="D20" i="2"/>
  <c r="E19" i="2"/>
  <c r="D19" i="2"/>
  <c r="E18" i="2"/>
  <c r="D18"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<sst xmlns="http://schemas.openxmlformats.org/spreadsheetml/2006/main" count="20021" uniqueCount="759">
  <si>
    <t>Fieldwork:</t>
  </si>
  <si>
    <t>31st Oct - 11th Nov 2024</t>
  </si>
  <si>
    <t xml:space="preserve">Interview Method: </t>
  </si>
  <si>
    <t>Online Survey</t>
  </si>
  <si>
    <t>Population represented:</t>
  </si>
  <si>
    <t>Adults in England</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</si>
  <si>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</si>
  <si>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</si>
  <si>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</si>
  <si>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</si>
  <si>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</si>
  <si>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</si>
  <si>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</si>
  <si>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</si>
  <si>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</si>
  <si>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</si>
  <si>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</si>
  <si>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</si>
  <si>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</si>
  <si>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</si>
  <si>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16-24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</si>
  <si>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</si>
  <si>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</si>
  <si>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</si>
  <si>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</si>
  <si>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</si>
  <si>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</si>
  <si>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</si>
  <si>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</si>
  <si>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</si>
  <si>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</si>
  <si>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</si>
  <si>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</si>
  <si>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</si>
  <si>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</si>
  <si>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</si>
  <si>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</si>
  <si>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</si>
  <si>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</si>
  <si>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</si>
  <si>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</si>
  <si>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</si>
  <si>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</si>
  <si>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</si>
  <si>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</si>
  <si>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</si>
  <si>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</si>
  <si>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</si>
  <si>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</si>
  <si>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</si>
  <si>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</si>
  <si>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</si>
  <si>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</si>
  <si>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</si>
  <si>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</si>
  <si>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Urban/City Centre</t>
  </si>
  <si>
    <t>Suburbs</t>
  </si>
  <si>
    <t>Large Town</t>
  </si>
  <si>
    <t>Small Town</t>
  </si>
  <si>
    <t>Village</t>
  </si>
  <si>
    <t>Rural Area</t>
  </si>
  <si>
    <t>GCSE or equivalent (Scottish National/O Level)</t>
  </si>
  <si>
    <t>A Level or equivalent (GCE/Higher/Advanced Higher)</t>
  </si>
  <si>
    <t>University Undergraduate Degree (BA/BSc)</t>
  </si>
  <si>
    <t>University Postgraduate Degree (MA/MSc/MPhil)</t>
  </si>
  <si>
    <t>Doctorate (PhD/DPHil)</t>
  </si>
  <si>
    <t>Conservative Party</t>
  </si>
  <si>
    <t>Labour Party</t>
  </si>
  <si>
    <t>Liberal Democrats</t>
  </si>
  <si>
    <t>Reform UK</t>
  </si>
  <si>
    <t>Green Party</t>
  </si>
  <si>
    <t>Comfortable</t>
  </si>
  <si>
    <t>Can cover essentials</t>
  </si>
  <si>
    <t>Struggling</t>
  </si>
  <si>
    <t>Yes</t>
  </si>
  <si>
    <t>No</t>
  </si>
  <si>
    <t>Gender</t>
  </si>
  <si>
    <t>Age Group</t>
  </si>
  <si>
    <t>Social Grade</t>
  </si>
  <si>
    <t>Region</t>
  </si>
  <si>
    <t>Income</t>
  </si>
  <si>
    <t>Area</t>
  </si>
  <si>
    <t>Education</t>
  </si>
  <si>
    <t>2024 Vote</t>
  </si>
  <si>
    <t>Financial comfort</t>
  </si>
  <si>
    <t>Interacts with tourists</t>
  </si>
  <si>
    <t>Host community</t>
  </si>
  <si>
    <t>1 - very poor</t>
  </si>
  <si>
    <t>2 - poor</t>
  </si>
  <si>
    <t>3 - moderate</t>
  </si>
  <si>
    <t>4 - good</t>
  </si>
  <si>
    <t>5 - very good</t>
  </si>
  <si>
    <t>Don’t know</t>
  </si>
  <si>
    <t xml:space="preserve"> How would you describe your current physical health on a scale of 1 to 5, where 1 is very poor and 5 is very good?</t>
  </si>
  <si>
    <t>BASE: All Respondents</t>
  </si>
  <si>
    <t>Fieldwork:  31st Oct - 11th Nov 2024</t>
  </si>
  <si>
    <t>Data weighted by interlocking age &amp; gender, region and social grade to Nationally Representative Proportions</t>
  </si>
  <si>
    <t xml:space="preserve"> I felt happy</t>
  </si>
  <si>
    <t xml:space="preserve"> I felt worried</t>
  </si>
  <si>
    <t xml:space="preserve"> I felt sad</t>
  </si>
  <si>
    <t xml:space="preserve"> I felt lonely</t>
  </si>
  <si>
    <t xml:space="preserve"> I felt relaxed</t>
  </si>
  <si>
    <t xml:space="preserve"> I felt satisfied</t>
  </si>
  <si>
    <t>0 - Not at all</t>
  </si>
  <si>
    <t>1</t>
  </si>
  <si>
    <t>2</t>
  </si>
  <si>
    <t>3</t>
  </si>
  <si>
    <t>4</t>
  </si>
  <si>
    <t>5</t>
  </si>
  <si>
    <t>6</t>
  </si>
  <si>
    <t>7</t>
  </si>
  <si>
    <t>8</t>
  </si>
  <si>
    <t>9</t>
  </si>
  <si>
    <t>10 - All the time</t>
  </si>
  <si>
    <t>Prefer not to say</t>
  </si>
  <si>
    <t>Grid Summary: Below is a list of some of the ways you may have felt yesterday. Please rate from 0 to 10, where 0 means  you did not experience the feeling “at all” yesterday while 10 means you experienced the feeling “all of the time” yesterday.</t>
  </si>
  <si>
    <t>Below is a list of some of the ways you may have felt yesterday. Please rate from 0 to 10, where 0 means  you did not experience the feeling “at all” yesterday while 10 means you experienced the feeling “all of the time” yesterday.: I felt happy</t>
  </si>
  <si>
    <t>Below is a list of some of the ways you may have felt yesterday. Please rate from 0 to 10, where 0 means  you did not experience the feeling “at all” yesterday while 10 means you experienced the feeling “all of the time” yesterday.: I felt worried</t>
  </si>
  <si>
    <t>Below is a list of some of the ways you may have felt yesterday. Please rate from 0 to 10, where 0 means  you did not experience the feeling “at all” yesterday while 10 means you experienced the feeling “all of the time” yesterday.: I felt sad</t>
  </si>
  <si>
    <t>Below is a list of some of the ways you may have felt yesterday. Please rate from 0 to 10, where 0 means  you did not experience the feeling “at all” yesterday while 10 means you experienced the feeling “all of the time” yesterday.: I felt lonely</t>
  </si>
  <si>
    <t>Below is a list of some of the ways you may have felt yesterday. Please rate from 0 to 10, where 0 means  you did not experience the feeling “at all” yesterday while 10 means you experienced the feeling “all of the time” yesterday.: I felt relaxed</t>
  </si>
  <si>
    <t>Below is a list of some of the ways you may have felt yesterday. Please rate from 0 to 10, where 0 means  you did not experience the feeling “at all” yesterday while 10 means you experienced the feeling “all of the time” yesterday.: I felt satisfied</t>
  </si>
  <si>
    <t xml:space="preserve"> British</t>
  </si>
  <si>
    <t xml:space="preserve"> English</t>
  </si>
  <si>
    <t xml:space="preserve"> European</t>
  </si>
  <si>
    <t xml:space="preserve"> Being from [question("value"), id="4"]</t>
  </si>
  <si>
    <t xml:space="preserve"> Being from my village, town, or city</t>
  </si>
  <si>
    <t>1 - not at all</t>
  </si>
  <si>
    <t>7 - very strong</t>
  </si>
  <si>
    <t>Don't know</t>
  </si>
  <si>
    <t>Grid Summary: How strongly do you identify with the following identities on a scale of 1 to 7, where 1 is not at all and 7 is very strong?</t>
  </si>
  <si>
    <t>How strongly do you identify with the following identities on a scale of 1 to 7, where 1 is not at all and 7 is very strong?: British</t>
  </si>
  <si>
    <t>How strongly do you identify with the following identities on a scale of 1 to 7, where 1 is not at all and 7 is very strong?: English</t>
  </si>
  <si>
    <t>How strongly do you identify with the following identities on a scale of 1 to 7, where 1 is not at all and 7 is very strong?: European</t>
  </si>
  <si>
    <t>How strongly do you identify with the following identities on a scale of 1 to 7, where 1 is not at all and 7 is very strong?: Being from [question("value"), id="4"]</t>
  </si>
  <si>
    <t>How strongly do you identify with the following identities on a scale of 1 to 7, where 1 is not at all and 7 is very strong?: Being from my village, town, or city</t>
  </si>
  <si>
    <t xml:space="preserve"> Living in your local area</t>
  </si>
  <si>
    <t xml:space="preserve"> Living in [question("value"), id="4"]</t>
  </si>
  <si>
    <t xml:space="preserve"> Living in the UK</t>
  </si>
  <si>
    <t xml:space="preserve"> Your ancestral heritage</t>
  </si>
  <si>
    <t xml:space="preserve"> Your culture</t>
  </si>
  <si>
    <t>Very proud</t>
  </si>
  <si>
    <t>Somewhat proud</t>
  </si>
  <si>
    <t>Not very proud</t>
  </si>
  <si>
    <t>Not at all proud</t>
  </si>
  <si>
    <t>Don’t now</t>
  </si>
  <si>
    <t>Grid Summary: How proud are you of each of the following?  </t>
  </si>
  <si>
    <t>How proud are you of each of the following?  : Living in your local area</t>
  </si>
  <si>
    <t>How proud are you of each of the following?  : Living in [question("value"), id="4"]</t>
  </si>
  <si>
    <t>How proud are you of each of the following?  : Living in the UK</t>
  </si>
  <si>
    <t>How proud are you of each of the following?  : Your ancestral heritage</t>
  </si>
  <si>
    <t>How proud are you of each of the following?  : Your culture</t>
  </si>
  <si>
    <t>Seeing friends/family</t>
  </si>
  <si>
    <t>Rest and relaxation</t>
  </si>
  <si>
    <t>Spending time outdoors/in nature</t>
  </si>
  <si>
    <t>Travelling</t>
  </si>
  <si>
    <t>Learning new things</t>
  </si>
  <si>
    <t>Physical activity</t>
  </si>
  <si>
    <t>Meeting new people</t>
  </si>
  <si>
    <t>Creativity and self-expression</t>
  </si>
  <si>
    <t>Work or career satisfaction</t>
  </si>
  <si>
    <t>Engaging with culture and the arts</t>
  </si>
  <si>
    <t>Engaging with heritage</t>
  </si>
  <si>
    <t>Volunteering to help others</t>
  </si>
  <si>
    <t>Being an active member of my community</t>
  </si>
  <si>
    <t>None of the above</t>
  </si>
  <si>
    <t>When thinking about your life generally, which of the following activities do you enjoy? Please select all that apply</t>
  </si>
  <si>
    <t xml:space="preserve"> Public transportation</t>
  </si>
  <si>
    <t xml:space="preserve"> Waste collection/disposal</t>
  </si>
  <si>
    <t xml:space="preserve"> Sewage treatment facilities</t>
  </si>
  <si>
    <t xml:space="preserve"> Roads</t>
  </si>
  <si>
    <t xml:space="preserve"> Recycling centres</t>
  </si>
  <si>
    <t xml:space="preserve"> Police stations and facilities</t>
  </si>
  <si>
    <t xml:space="preserve"> Public seating areas</t>
  </si>
  <si>
    <t xml:space="preserve"> Public toilets</t>
  </si>
  <si>
    <t xml:space="preserve"> Parks and green spaces</t>
  </si>
  <si>
    <t xml:space="preserve"> Cultural institutions</t>
  </si>
  <si>
    <t xml:space="preserve"> Restaurants and cafes</t>
  </si>
  <si>
    <t xml:space="preserve"> Shopping areas and shops</t>
  </si>
  <si>
    <t xml:space="preserve"> Local sights and attractions</t>
  </si>
  <si>
    <t>Very good</t>
  </si>
  <si>
    <t>Good</t>
  </si>
  <si>
    <t>Neither good nor poor</t>
  </si>
  <si>
    <t>Poor</t>
  </si>
  <si>
    <t>Very poor</t>
  </si>
  <si>
    <t>Grid Summary: How would you describe the quality of each of the following services and facilities in your local area?</t>
  </si>
  <si>
    <t>How would you describe the quality of each of the following services and facilities in your local area?: Public transportation</t>
  </si>
  <si>
    <t>How would you describe the quality of each of the following services and facilities in your local area?: Waste collection/disposal</t>
  </si>
  <si>
    <t>How would you describe the quality of each of the following services and facilities in your local area?: Sewage treatment facilities</t>
  </si>
  <si>
    <t>How would you describe the quality of each of the following services and facilities in your local area?: Roads</t>
  </si>
  <si>
    <t>How would you describe the quality of each of the following services and facilities in your local area?: Recycling centres</t>
  </si>
  <si>
    <t>How would you describe the quality of each of the following services and facilities in your local area?: Police stations and facilities</t>
  </si>
  <si>
    <t>How would you describe the quality of each of the following services and facilities in your local area?: Public seating areas</t>
  </si>
  <si>
    <t>How would you describe the quality of each of the following services and facilities in your local area?: Public toilets</t>
  </si>
  <si>
    <t>How would you describe the quality of each of the following services and facilities in your local area?: Parks and green spaces</t>
  </si>
  <si>
    <t>How would you describe the quality of each of the following services and facilities in your local area?: Cultural institutions</t>
  </si>
  <si>
    <t>How would you describe the quality of each of the following services and facilities in your local area?: Restaurants and cafes</t>
  </si>
  <si>
    <t>BASE: Question randomly assigned to respondents</t>
  </si>
  <si>
    <t>How would you describe the quality of each of the following services and facilities in your local area?: Shopping areas and shops</t>
  </si>
  <si>
    <t>How would you describe the quality of each of the following services and facilities in your local area?: Local sights and attractions</t>
  </si>
  <si>
    <t>Donating goods and/or foods to charitable organisations</t>
  </si>
  <si>
    <t>Donating money to local charities</t>
  </si>
  <si>
    <t>Donating money to national or international charities</t>
  </si>
  <si>
    <t>Taking care of family members (not including childcare)</t>
  </si>
  <si>
    <t>Volunteering for local nonprofits</t>
  </si>
  <si>
    <t>Monitoring wildlife</t>
  </si>
  <si>
    <t>Volunteering at local schools</t>
  </si>
  <si>
    <t>Beach or trail cleanups</t>
  </si>
  <si>
    <t>Volunteering at care facilities</t>
  </si>
  <si>
    <t>Volunteering for local museum or cultural institution</t>
  </si>
  <si>
    <t>Volunteering as a tour guide for visitors</t>
  </si>
  <si>
    <t>Taking care of family members</t>
  </si>
  <si>
    <t>Other (please specify)</t>
  </si>
  <si>
    <t>Do you currently take part in any of these volunteering or charitable activities?</t>
  </si>
  <si>
    <t>Residential</t>
  </si>
  <si>
    <t>Safe</t>
  </si>
  <si>
    <t>Quiet</t>
  </si>
  <si>
    <t>Clean</t>
  </si>
  <si>
    <t>Historic</t>
  </si>
  <si>
    <t>Run-down</t>
  </si>
  <si>
    <t>Boring</t>
  </si>
  <si>
    <t>Modern</t>
  </si>
  <si>
    <t>Fun</t>
  </si>
  <si>
    <t>Touristy</t>
  </si>
  <si>
    <t>Loud</t>
  </si>
  <si>
    <t>Unsafe</t>
  </si>
  <si>
    <t>Polluted</t>
  </si>
  <si>
    <t>Up-and-coming</t>
  </si>
  <si>
    <t>Which of the following words best describe your local area? Please select all that apply</t>
  </si>
  <si>
    <t xml:space="preserve"> A museum</t>
  </si>
  <si>
    <t xml:space="preserve"> A  historic building or heritage site, open to the public</t>
  </si>
  <si>
    <t xml:space="preserve"> A park or other green space</t>
  </si>
  <si>
    <t xml:space="preserve"> A town square or other public space</t>
  </si>
  <si>
    <t xml:space="preserve"> A national park, national landscape or other protected natural space</t>
  </si>
  <si>
    <t xml:space="preserve"> A river, canal, lake, beach or other type of water</t>
  </si>
  <si>
    <t xml:space="preserve"> A stadium or sports venue</t>
  </si>
  <si>
    <t xml:space="preserve"> A theatre or performing arts venue</t>
  </si>
  <si>
    <t xml:space="preserve"> A historic landmark or monument</t>
  </si>
  <si>
    <t xml:space="preserve"> A winery, brewery, or distillery</t>
  </si>
  <si>
    <t xml:space="preserve"> A zoo, aquarium, or wildlife sanctuary</t>
  </si>
  <si>
    <t xml:space="preserve"> A theme park</t>
  </si>
  <si>
    <t>Within a mile</t>
  </si>
  <si>
    <t>Between 1 - 5 miles</t>
  </si>
  <si>
    <t>Between 5 -10 miles</t>
  </si>
  <si>
    <t>Between 10 -20 miles</t>
  </si>
  <si>
    <t>Between 20 - 30 miles</t>
  </si>
  <si>
    <t>Between 30 - 50 miles</t>
  </si>
  <si>
    <t>Over 50 miles</t>
  </si>
  <si>
    <t>Grid Summary: Of the following list, how close do you live to each of the following? If you live near more than one of these, please answer for the closest one.  </t>
  </si>
  <si>
    <t>Of the following list, how close do you live to each of the following? If you live near more than one of these, please answer for the closest one.  : A museum</t>
  </si>
  <si>
    <t>Of the following list, how close do you live to each of the following? If you live near more than one of these, please answer for the closest one.  : A  historic building or heritage site, open to the public</t>
  </si>
  <si>
    <t>Of the following list, how close do you live to each of the following? If you live near more than one of these, please answer for the closest one.  : A park or other green space</t>
  </si>
  <si>
    <t>Of the following list, how close do you live to each of the following? If you live near more than one of these, please answer for the closest one.  : A town square or other public space</t>
  </si>
  <si>
    <t>Of the following list, how close do you live to each of the following? If you live near more than one of these, please answer for the closest one.  : A national park, national landscape or other protected natural space</t>
  </si>
  <si>
    <t>Of the following list, how close do you live to each of the following? If you live near more than one of these, please answer for the closest one.  : A river, canal, lake, beach or other type of water</t>
  </si>
  <si>
    <t>Of the following list, how close do you live to each of the following? If you live near more than one of these, please answer for the closest one.  : A stadium or sports venue</t>
  </si>
  <si>
    <t>Of the following list, how close do you live to each of the following? If you live near more than one of these, please answer for the closest one.  : A theatre or performing arts venue</t>
  </si>
  <si>
    <t>Of the following list, how close do you live to each of the following? If you live near more than one of these, please answer for the closest one.  : A historic landmark or monument</t>
  </si>
  <si>
    <t>Of the following list, how close do you live to each of the following? If you live near more than one of these, please answer for the closest one.  : A winery, brewery, or distillery</t>
  </si>
  <si>
    <t>Of the following list, how close do you live to each of the following? If you live near more than one of these, please answer for the closest one.  : A zoo, aquarium, or wildlife sanctuary</t>
  </si>
  <si>
    <t>Of the following list, how close do you live to each of the following? If you live near more than one of these, please answer for the closest one.  : A theme park</t>
  </si>
  <si>
    <t>Multiple times a day</t>
  </si>
  <si>
    <t>Once a day</t>
  </si>
  <si>
    <t>Multiple times a week</t>
  </si>
  <si>
    <t>Once a week</t>
  </si>
  <si>
    <t>Multiple times a month</t>
  </si>
  <si>
    <t>Once a month</t>
  </si>
  <si>
    <t>Multiple times a year</t>
  </si>
  <si>
    <t>Once a year</t>
  </si>
  <si>
    <t>Less often</t>
  </si>
  <si>
    <t>Never</t>
  </si>
  <si>
    <t>Grid Summary: And how often would you say you visit those same areas? If you live near more than one of these, please answer for the closest one.</t>
  </si>
  <si>
    <t>And how often would you say you visit those same areas? If you live near more than one of these, please answer for the closest one.: A museum</t>
  </si>
  <si>
    <t>And how often would you say you visit those same areas? If you live near more than one of these, please answer for the closest one.: A  historic building or heritage site, open to the public</t>
  </si>
  <si>
    <t>And how often would you say you visit those same areas? If you live near more than one of these, please answer for the closest one.: A park or other green space</t>
  </si>
  <si>
    <t>And how often would you say you visit those same areas? If you live near more than one of these, please answer for the closest one.: A town square or other public space</t>
  </si>
  <si>
    <t>And how often would you say you visit those same areas? If you live near more than one of these, please answer for the closest one.: A national park, national landscape or other protected natural space</t>
  </si>
  <si>
    <t>And how often would you say you visit those same areas? If you live near more than one of these, please answer for the closest one.: A river, canal, lake, beach or other type of water</t>
  </si>
  <si>
    <t>And how often would you say you visit those same areas? If you live near more than one of these, please answer for the closest one.: A stadium or sports venue</t>
  </si>
  <si>
    <t>And how often would you say you visit those same areas? If you live near more than one of these, please answer for the closest one.: A theatre or performing arts venue</t>
  </si>
  <si>
    <t>And how often would you say you visit those same areas? If you live near more than one of these, please answer for the closest one.: A historic landmark or monument</t>
  </si>
  <si>
    <t>And how often would you say you visit those same areas? If you live near more than one of these, please answer for the closest one.: A winery, brewery, or distillery</t>
  </si>
  <si>
    <t>And how often would you say you visit those same areas? If you live near more than one of these, please answer for the closest one.: A zoo, aquarium, or wildlife sanctuary</t>
  </si>
  <si>
    <t>And how often would you say you visit those same areas? If you live near more than one of these, please answer for the closest one.: A theme park</t>
  </si>
  <si>
    <t xml:space="preserve"> Eat at a locally-owned restaurant or cafe</t>
  </si>
  <si>
    <t xml:space="preserve"> Eat at a restaurant or cafe that is part of a national chain</t>
  </si>
  <si>
    <t xml:space="preserve"> Use a local shop</t>
  </si>
  <si>
    <t xml:space="preserve"> Use a shop that is part of a national chain</t>
  </si>
  <si>
    <t xml:space="preserve"> Use a local pub or bar</t>
  </si>
  <si>
    <t xml:space="preserve"> Use a pub or bar that is part of a national chain</t>
  </si>
  <si>
    <t xml:space="preserve"> Visit a museum, gallery, or historical site</t>
  </si>
  <si>
    <t xml:space="preserve"> Visit a park</t>
  </si>
  <si>
    <t xml:space="preserve"> Go to a concert or live performance</t>
  </si>
  <si>
    <t xml:space="preserve"> Attend a local festival or fair</t>
  </si>
  <si>
    <t xml:space="preserve"> Shop at a locally-owned business</t>
  </si>
  <si>
    <t xml:space="preserve"> Visit an area of natural beauty</t>
  </si>
  <si>
    <t xml:space="preserve"> Watch a sport match or event</t>
  </si>
  <si>
    <t xml:space="preserve"> Buy a locally made product</t>
  </si>
  <si>
    <t xml:space="preserve"> Visit and other type of attraction or sight</t>
  </si>
  <si>
    <t>Grid Summary: How often, on average, would you say you do each of the following in your regular life?</t>
  </si>
  <si>
    <t>How often, on average, would you say you do each of the following in your regular life?: Eat at a locally-owned restaurant or cafe</t>
  </si>
  <si>
    <t>How often, on average, would you say you do each of the following in your regular life?: Eat at a restaurant or cafe that is part of a national chain</t>
  </si>
  <si>
    <t>How often, on average, would you say you do each of the following in your regular life?: Use a local shop</t>
  </si>
  <si>
    <t>How often, on average, would you say you do each of the following in your regular life?: Use a shop that is part of a national chain</t>
  </si>
  <si>
    <t>How often, on average, would you say you do each of the following in your regular life?: Use a local pub or bar</t>
  </si>
  <si>
    <t>How often, on average, would you say you do each of the following in your regular life?: Use a pub or bar that is part of a national chain</t>
  </si>
  <si>
    <t>How often, on average, would you say you do each of the following in your regular life?: Visit a museum, gallery, or historical site</t>
  </si>
  <si>
    <t>How often, on average, would you say you do each of the following in your regular life?: Visit a park</t>
  </si>
  <si>
    <t>How often, on average, would you say you do each of the following in your regular life?: Go to a concert or live performance</t>
  </si>
  <si>
    <t>How often, on average, would you say you do each of the following in your regular life?: Attend a local festival or fair</t>
  </si>
  <si>
    <t>How often, on average, would you say you do each of the following in your regular life?: Shop at a locally-owned business</t>
  </si>
  <si>
    <t>How often, on average, would you say you do each of the following in your regular life?: Visit an area of natural beauty</t>
  </si>
  <si>
    <t>How often, on average, would you say you do each of the following in your regular life?: Watch a sport match or event</t>
  </si>
  <si>
    <t>How often, on average, would you say you do each of the following in your regular life?: Buy a locally made product</t>
  </si>
  <si>
    <t>How often, on average, would you say you do each of the following in your regular life?: Visit and other type of attraction or sight</t>
  </si>
  <si>
    <t xml:space="preserve"> Eat at a chain restaurant or cafe</t>
  </si>
  <si>
    <t xml:space="preserve"> Visit a park or public space</t>
  </si>
  <si>
    <t>Multiple times per day</t>
  </si>
  <si>
    <t>Once per day</t>
  </si>
  <si>
    <t>Multiple times during the trip but not every day</t>
  </si>
  <si>
    <t>Once per trip</t>
  </si>
  <si>
    <t>Sometimes, but not every trip</t>
  </si>
  <si>
    <t>Grid Summary: And how often, on average, would you say you do each of the following while on holiday in England?</t>
  </si>
  <si>
    <t>And how often, on average, would you say you do each of the following while on holiday in England?: Eat at a locally-owned restaurant or cafe</t>
  </si>
  <si>
    <t>And how often, on average, would you say you do each of the following while on holiday in England?: Eat at a chain restaurant or cafe</t>
  </si>
  <si>
    <t>And how often, on average, would you say you do each of the following while on holiday in England?: Visit a museum, gallery, or historical site</t>
  </si>
  <si>
    <t>And how often, on average, would you say you do each of the following while on holiday in England?: Visit a park or public space</t>
  </si>
  <si>
    <t>And how often, on average, would you say you do each of the following while on holiday in England?: Go to a concert or live performance</t>
  </si>
  <si>
    <t>And how often, on average, would you say you do each of the following while on holiday in England?: Attend a local festival or fair</t>
  </si>
  <si>
    <t>And how often, on average, would you say you do each of the following while on holiday in England?: Shop at a locally-owned business</t>
  </si>
  <si>
    <t>And how often, on average, would you say you do each of the following while on holiday in England?: Visit an area of natural beauty</t>
  </si>
  <si>
    <t>And how often, on average, would you say you do each of the following while on holiday in England?: Buy a locally made product</t>
  </si>
  <si>
    <t>Significantly improved</t>
  </si>
  <si>
    <t>Somewhat improved</t>
  </si>
  <si>
    <t>No change</t>
  </si>
  <si>
    <t>Somewhat declined</t>
  </si>
  <si>
    <t>Significantly declined</t>
  </si>
  <si>
    <t xml:space="preserve"> Overall, how would you rate the change in quality of restaurants, businesses, and other entertainment venues in your local area in the past five years?</t>
  </si>
  <si>
    <t xml:space="preserve"> Locally-owned restaurants or cafes</t>
  </si>
  <si>
    <t xml:space="preserve"> Chain restaurants or cafes</t>
  </si>
  <si>
    <t xml:space="preserve"> Locally-owned pubs</t>
  </si>
  <si>
    <t xml:space="preserve"> Pub chains</t>
  </si>
  <si>
    <t xml:space="preserve"> Parks</t>
  </si>
  <si>
    <t xml:space="preserve"> Cinemas</t>
  </si>
  <si>
    <t xml:space="preserve"> Museums</t>
  </si>
  <si>
    <t xml:space="preserve"> Heritage sites and historic buildings</t>
  </si>
  <si>
    <t xml:space="preserve"> Markets</t>
  </si>
  <si>
    <t xml:space="preserve"> Festivals/fairs</t>
  </si>
  <si>
    <t xml:space="preserve"> Locally-owned shops</t>
  </si>
  <si>
    <t xml:space="preserve"> Department stores</t>
  </si>
  <si>
    <t xml:space="preserve"> Nature and protected areas</t>
  </si>
  <si>
    <t xml:space="preserve"> Other attractions</t>
  </si>
  <si>
    <t>There are not enough in my local area</t>
  </si>
  <si>
    <t>There are just the right amount in my local area</t>
  </si>
  <si>
    <t>There are too many in my local area</t>
  </si>
  <si>
    <t>Grid Summary: For each of the following, please indicate how you feel about these in your local area.  </t>
  </si>
  <si>
    <t>For each of the following, please indicate how you feel about these in your local area.  : Locally-owned restaurants or cafes</t>
  </si>
  <si>
    <t>For each of the following, please indicate how you feel about these in your local area.  : Chain restaurants or cafes</t>
  </si>
  <si>
    <t>For each of the following, please indicate how you feel about these in your local area.  : Locally-owned pubs</t>
  </si>
  <si>
    <t>For each of the following, please indicate how you feel about these in your local area.  : Pub chains</t>
  </si>
  <si>
    <t>For each of the following, please indicate how you feel about these in your local area.  : Parks</t>
  </si>
  <si>
    <t>For each of the following, please indicate how you feel about these in your local area.  : Cinemas</t>
  </si>
  <si>
    <t>For each of the following, please indicate how you feel about these in your local area.  : Museums</t>
  </si>
  <si>
    <t>For each of the following, please indicate how you feel about these in your local area.  : Heritage sites and historic buildings</t>
  </si>
  <si>
    <t>For each of the following, please indicate how you feel about these in your local area.  : Markets</t>
  </si>
  <si>
    <t>For each of the following, please indicate how you feel about these in your local area.  : Festivals/fairs</t>
  </si>
  <si>
    <t>For each of the following, please indicate how you feel about these in your local area.  : Locally-owned shops</t>
  </si>
  <si>
    <t>For each of the following, please indicate how you feel about these in your local area.  : Department stores</t>
  </si>
  <si>
    <t>For each of the following, please indicate how you feel about these in your local area.  : Nature and protected areas</t>
  </si>
  <si>
    <t>For each of the following, please indicate how you feel about these in your local area.  : Other attractions</t>
  </si>
  <si>
    <t>Plastic and waste pollution</t>
  </si>
  <si>
    <t>None of the above are happening in my area</t>
  </si>
  <si>
    <t>Air pollution</t>
  </si>
  <si>
    <t>Water pollution</t>
  </si>
  <si>
    <t>Flooding</t>
  </si>
  <si>
    <t>Loss of biodiversity</t>
  </si>
  <si>
    <t>Coastal erosion</t>
  </si>
  <si>
    <t>Deforestation</t>
  </si>
  <si>
    <t>Soil degradation</t>
  </si>
  <si>
    <t>Drought</t>
  </si>
  <si>
    <t>Which of the following environmental issues are affecting your local area, if any, that you are aware of? Select all that apply</t>
  </si>
  <si>
    <t>Local residents</t>
  </si>
  <si>
    <t>Large corporations</t>
  </si>
  <si>
    <t>Transportation</t>
  </si>
  <si>
    <t>Tourists and other visitors</t>
  </si>
  <si>
    <t>Government and public services</t>
  </si>
  <si>
    <t>Local businesses</t>
  </si>
  <si>
    <t>Farming and agriculture</t>
  </si>
  <si>
    <t>And in your view, which of the following are responsible for causing different types of pollution (e.g.littering, excessive noise, water contamination) in your local area? Please select all that apply</t>
  </si>
  <si>
    <t>Agriculture</t>
  </si>
  <si>
    <t>And in your view, which of the following are responsible for causing habitat destruction and loss of biodiversity in your local area? Please select all that apply  </t>
  </si>
  <si>
    <t>I would give up access to national forests and parks and get paid £10</t>
  </si>
  <si>
    <t>I would keep access to national forests and parks</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</si>
  <si>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£10.</t>
  </si>
  <si>
    <t>I would give up access to national forests and parks and get paid £25</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</si>
  <si>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£25.</t>
  </si>
  <si>
    <t>I would give up access to national forests and parks and get paid £50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</si>
  <si>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£50.</t>
  </si>
  <si>
    <t>I would give up access to national forests and parks and get paid £75</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</si>
  <si>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£75.</t>
  </si>
  <si>
    <t>I would give up access to national forests and parks and get paid £100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</si>
  <si>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£100.</t>
  </si>
  <si>
    <t>I would give up access to national forests and parks and get paid £250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</si>
  <si>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£250.</t>
  </si>
  <si>
    <t>I would give up access to national forests and parks and get paid £500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</si>
  <si>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£500.</t>
  </si>
  <si>
    <t>I would give up access to national forests and parks and get paid £1000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</si>
  <si>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£1000.</t>
  </si>
  <si>
    <t>I would give up access to national forests and parks and get paid £2500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</si>
  <si>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£2500.</t>
  </si>
  <si>
    <t>I would give up access to national forests and parks and get paid £5000</t>
  </si>
  <si>
    <t xml:space="preserve"> Imagine you had to choose between the following options. Would you prefer to keep access to protected national landscapes and parks, such as the Peak District, the Lake District, the North York Moors, Cotswolds Area of Outstanding Natural Beauty, and Dartmoor National Park, or go without access to these protected national landscapes and parks for one year and get paid £5000.</t>
  </si>
  <si>
    <t xml:space="preserve"> When travelling to somewhere within England, within 50 miles</t>
  </si>
  <si>
    <t xml:space="preserve"> When travelling to somewhere within England, further than 50 miles</t>
  </si>
  <si>
    <t xml:space="preserve"> When travelling to somewhere near but outside of Great Britain, such as France or the Netherlands</t>
  </si>
  <si>
    <t>Car</t>
  </si>
  <si>
    <t>Train</t>
  </si>
  <si>
    <t>Bus</t>
  </si>
  <si>
    <t>Plane</t>
  </si>
  <si>
    <t>Ferry or boat</t>
  </si>
  <si>
    <t>Grid Summary: What is your preferred method of transportation to get to your destination?</t>
  </si>
  <si>
    <t>What is your preferred method of transportation to get to your destination?: When travelling to somewhere within England, within 50 miles</t>
  </si>
  <si>
    <t>What is your preferred method of transportation to get to your destination?: When travelling to somewhere within England, further than 50 miles</t>
  </si>
  <si>
    <t>What is your preferred method of transportation to get to your destination?: When travelling to somewhere near but outside of Great Britain, such as France or the Netherlands</t>
  </si>
  <si>
    <t>Cost</t>
  </si>
  <si>
    <t>Convenience</t>
  </si>
  <si>
    <t>Time/speed</t>
  </si>
  <si>
    <t>Comfort</t>
  </si>
  <si>
    <t>Safety</t>
  </si>
  <si>
    <t>Privacy</t>
  </si>
  <si>
    <t>Environmental impact</t>
  </si>
  <si>
    <t>What are the main factors that influence your choice of transport when travelling? Please select up to three of the following  </t>
  </si>
  <si>
    <t>There are not enough transportation links to and from my local area</t>
  </si>
  <si>
    <t>The transportation links to and from my local area are sufficient but could be improved</t>
  </si>
  <si>
    <t>The transportation links to and from my local area are more than enough</t>
  </si>
  <si>
    <t xml:space="preserve"> Which of the following comes closest to your view?</t>
  </si>
  <si>
    <t>Strongly support</t>
  </si>
  <si>
    <t>Somewhat support</t>
  </si>
  <si>
    <t>Neither support nor oppose</t>
  </si>
  <si>
    <t>Somewhat oppose</t>
  </si>
  <si>
    <t>Strongly oppose</t>
  </si>
  <si>
    <t>Total Support:</t>
  </si>
  <si>
    <t>Total Oppose:</t>
  </si>
  <si>
    <t>Net:</t>
  </si>
  <si>
    <t xml:space="preserve"> Thinking generally about transportation in the UK, to what extent would you support the expansion of the railway network?</t>
  </si>
  <si>
    <t>It would reduce road congestion</t>
  </si>
  <si>
    <t>It would improve connectivity between cities and rural areas</t>
  </si>
  <si>
    <t>It would make travelling more reliable</t>
  </si>
  <si>
    <t>It is better for the environment</t>
  </si>
  <si>
    <t>It would make commuting easier</t>
  </si>
  <si>
    <t>It would allow me to travel to new areas</t>
  </si>
  <si>
    <t>It would improve access to jobs and education</t>
  </si>
  <si>
    <t>It would provide a safer method of transport</t>
  </si>
  <si>
    <t>It would allow me to visit friends and family</t>
  </si>
  <si>
    <t>It would allow other people to visit my local area</t>
  </si>
  <si>
    <t>None of the above, there are no benefits to this</t>
  </si>
  <si>
    <t>It would impact the value of my house</t>
  </si>
  <si>
    <t>Which of the following, if any, do you see as benefits to expanding the UK’s railway network? Select all that apply  </t>
  </si>
  <si>
    <t>It would cost a lot of money</t>
  </si>
  <si>
    <t>It would disrupt local wildlife and natural habitats</t>
  </si>
  <si>
    <t>It would take an extensive amount of time to fully build</t>
  </si>
  <si>
    <t>It would increase railway prices</t>
  </si>
  <si>
    <t>It would increase noise pollution</t>
  </si>
  <si>
    <t>None of the above, there are no drawbacks to this</t>
  </si>
  <si>
    <t>It would allow too many people to visit my local area</t>
  </si>
  <si>
    <t>Which of the following, if any, do you see as drawbacks to expanding the UK’s railway network? Select all that apply</t>
  </si>
  <si>
    <t>2-3 times a year</t>
  </si>
  <si>
    <t>4-5 times a year</t>
  </si>
  <si>
    <t>6-7 times a year</t>
  </si>
  <si>
    <t>8-10 times a year</t>
  </si>
  <si>
    <t>More than 10 times a year</t>
  </si>
  <si>
    <t xml:space="preserve"> During the 12 months, how often did you go on holiday or short trips within England? This includes weekend or overnight trips.  </t>
  </si>
  <si>
    <t xml:space="preserve"> During the last 12 months, how often did you go on holiday or short trips outside of the UK? This includes weekend or overnight trips.  </t>
  </si>
  <si>
    <t xml:space="preserve"> Have you ever revisited a place in England that you’ve previously gone on holiday to?</t>
  </si>
  <si>
    <t>For holiday</t>
  </si>
  <si>
    <t>To see friends</t>
  </si>
  <si>
    <t>For family events</t>
  </si>
  <si>
    <t>For work</t>
  </si>
  <si>
    <t>To attend sporting events</t>
  </si>
  <si>
    <t>To attend cultural events</t>
  </si>
  <si>
    <t>Which of the following have been the primary reasons for your travel within England in the last year? Select all that apply</t>
  </si>
  <si>
    <t xml:space="preserve"> Have you ever considered a trip abroad and then decided, for whatever reason, to stay within England instead?</t>
  </si>
  <si>
    <t>Once</t>
  </si>
  <si>
    <t>2 - 3 times</t>
  </si>
  <si>
    <t>4 - 5 times</t>
  </si>
  <si>
    <t>More than 6 times</t>
  </si>
  <si>
    <t xml:space="preserve"> You said in the past, you changed your mind about going on an international holiday and took a domestic holiday instead. How many times in the last 12 months have you done this?</t>
  </si>
  <si>
    <t>BASE: Planned a trip abroad but decided to stay in England</t>
  </si>
  <si>
    <t>It was too expensive to travel abroad</t>
  </si>
  <si>
    <t>It was a last-minute decision, and going abroad wasn’t practical</t>
  </si>
  <si>
    <t>I didn’t want to deal with the hassle of flying</t>
  </si>
  <si>
    <t>I felt safer staying within the UK</t>
  </si>
  <si>
    <t>I found a good deal or promotion for a UK holiday</t>
  </si>
  <si>
    <t>I had other commitments or event in the UK</t>
  </si>
  <si>
    <t>I found better accommodation or deals in the UK</t>
  </si>
  <si>
    <t>I wanted to stay close to family or friends</t>
  </si>
  <si>
    <t>The weather in the UK was nice, so I didn’t need to go abroad</t>
  </si>
  <si>
    <t>I preferred to support local tourism</t>
  </si>
  <si>
    <t>I was concerned about travel restrictions (e.g. visas)</t>
  </si>
  <si>
    <t>I was travelling with pets and it was easier to stay in the UK</t>
  </si>
  <si>
    <t>I wanted to reduce my environmental impact (e.g. avoid flights)</t>
  </si>
  <si>
    <t>I didn’t want to deal with a language barrier</t>
  </si>
  <si>
    <t>Why did you decide to stay within the England instead? Select all that apply.  </t>
  </si>
  <si>
    <t>If it was too expensive to travel abroad</t>
  </si>
  <si>
    <t>If the weather in the UK was nice, so I didn’t need to go abroad</t>
  </si>
  <si>
    <t>If I found a good deal or promotion for a UK holiday</t>
  </si>
  <si>
    <t>If it was a last-minute decision, and going abroad wasn’t practical</t>
  </si>
  <si>
    <t>If I found better accommodation or deals in the UK</t>
  </si>
  <si>
    <t>If I didn’t want to deal with the hassle of flying</t>
  </si>
  <si>
    <t>If I was concerned about travel restrictions (e.g., COVID-19, visas)</t>
  </si>
  <si>
    <t>If I felt safer staying within the UK</t>
  </si>
  <si>
    <t>If I wanted to stay close to family or friends</t>
  </si>
  <si>
    <t>If I had other commitments or events in the UK</t>
  </si>
  <si>
    <t>If I was travelling with pets and it was easier to stay in the UK</t>
  </si>
  <si>
    <t>If I wanted to reduce my environmental impact (e.g., avoid flights)</t>
  </si>
  <si>
    <t>If I preferred to support local tourism</t>
  </si>
  <si>
    <t>If I didn’t want to deal with a language barrier</t>
  </si>
  <si>
    <t>What potential reasons would make you decide to stay within the UK instead of travelling abroad for a holiday? Select all that apply.  </t>
  </si>
  <si>
    <t>BASE: Never revisted a place</t>
  </si>
  <si>
    <t xml:space="preserve"> I learned something new</t>
  </si>
  <si>
    <t xml:space="preserve"> I became closer with the people that I travelled with</t>
  </si>
  <si>
    <t xml:space="preserve"> I engaged with  local culture or traditions</t>
  </si>
  <si>
    <t xml:space="preserve"> I met new people from the place I visited</t>
  </si>
  <si>
    <t xml:space="preserve"> I connected with my heritage or something from my past</t>
  </si>
  <si>
    <t xml:space="preserve"> I had a greater appreciation for nature after the trip</t>
  </si>
  <si>
    <t xml:space="preserve"> I volunteered during my visit</t>
  </si>
  <si>
    <t xml:space="preserve"> I donated to a local charity or good cause during my visit</t>
  </si>
  <si>
    <t xml:space="preserve"> I bought a product (e.g. food or drink) that was locally made</t>
  </si>
  <si>
    <t xml:space="preserve"> I visited a cultural performance, festival or local event</t>
  </si>
  <si>
    <t xml:space="preserve"> I visited a local heritage site</t>
  </si>
  <si>
    <t xml:space="preserve"> I watched a sports match or event</t>
  </si>
  <si>
    <t xml:space="preserve"> I visited a local attraction</t>
  </si>
  <si>
    <t xml:space="preserve"> I thought it would be nice to live there</t>
  </si>
  <si>
    <t xml:space="preserve"> I felt encouraged to invest in local businesses</t>
  </si>
  <si>
    <t>Yes, I experienced this</t>
  </si>
  <si>
    <t>No, I didn’t experienced this</t>
  </si>
  <si>
    <t>Grid Summary: Thinking now about the holidays you have gone on within the UK in the past year, did you do or experience any of the following?  </t>
  </si>
  <si>
    <t>BASE: Has gone on holiday in England in the past year</t>
  </si>
  <si>
    <t>Thinking now about the holidays you have gone on within the UK in the past year, did you do or experience any of the following?  : I learned something new</t>
  </si>
  <si>
    <t>Thinking now about the holidays you have gone on within the UK in the past year, did you do or experience any of the following?  : I became closer with the people that I travelled with</t>
  </si>
  <si>
    <t>Thinking now about the holidays you have gone on within the UK in the past year, did you do or experience any of the following?  : I engaged with  local culture or traditions</t>
  </si>
  <si>
    <t>Thinking now about the holidays you have gone on within the UK in the past year, did you do or experience any of the following?  : I met new people from the place I visited</t>
  </si>
  <si>
    <t>Thinking now about the holidays you have gone on within the UK in the past year, did you do or experience any of the following?  : I connected with my heritage or something from my past</t>
  </si>
  <si>
    <t>Thinking now about the holidays you have gone on within the UK in the past year, did you do or experience any of the following?  : I had a greater appreciation for nature after the trip</t>
  </si>
  <si>
    <t>Thinking now about the holidays you have gone on within the UK in the past year, did you do or experience any of the following?  : I volunteered during my visit</t>
  </si>
  <si>
    <t>Thinking now about the holidays you have gone on within the UK in the past year, did you do or experience any of the following?  : I donated to a local charity or good cause during my visit</t>
  </si>
  <si>
    <t>Thinking now about the holidays you have gone on within the UK in the past year, did you do or experience any of the following?  : I bought a product (e.g. food or drink) that was locally made</t>
  </si>
  <si>
    <t>Thinking now about the holidays you have gone on within the UK in the past year, did you do or experience any of the following?  : I visited a cultural performance, festival or local event</t>
  </si>
  <si>
    <t>Thinking now about the holidays you have gone on within the UK in the past year, did you do or experience any of the following?  : I visited a local heritage site</t>
  </si>
  <si>
    <t>Thinking now about the holidays you have gone on within the UK in the past year, did you do or experience any of the following?  : I watched a sports match or event</t>
  </si>
  <si>
    <t>Thinking now about the holidays you have gone on within the UK in the past year, did you do or experience any of the following?  : I visited a local attraction</t>
  </si>
  <si>
    <t>Thinking now about the holidays you have gone on within the UK in the past year, did you do or experience any of the following?  : I thought it would be nice to live there</t>
  </si>
  <si>
    <t>Thinking now about the holidays you have gone on within the UK in the past year, did you do or experience any of the following?  : I felt encouraged to invest in local businesses</t>
  </si>
  <si>
    <t xml:space="preserve"> I felt more positive after the trip</t>
  </si>
  <si>
    <t xml:space="preserve"> I read, watched, or listened to something inspired by the place I had visited </t>
  </si>
  <si>
    <t xml:space="preserve"> I bought a product (e.g. food or drink) inspired by the place I had visited </t>
  </si>
  <si>
    <t xml:space="preserve"> I had a greater appreciation for my local area after returning home</t>
  </si>
  <si>
    <t xml:space="preserve"> I donated to a local charity or good cause after my visit</t>
  </si>
  <si>
    <t xml:space="preserve"> I felt healthier and/or replenished after the trip</t>
  </si>
  <si>
    <t xml:space="preserve"> I felt closer to the friends or family I travelled with</t>
  </si>
  <si>
    <t>Thinking now about the holidays you have gone on within the UK in the past year, did you do or experience any of the following?  : I felt more positive after the trip</t>
  </si>
  <si>
    <t xml:space="preserve">Thinking now about the holidays you have gone on within the UK in the past year, did you do or experience any of the following?  : I read, watched, or listened to something inspired by the place I had visited </t>
  </si>
  <si>
    <t xml:space="preserve">Thinking now about the holidays you have gone on within the UK in the past year, did you do or experience any of the following?  : I bought a product (e.g. food or drink) inspired by the place I had visited </t>
  </si>
  <si>
    <t>Thinking now about the holidays you have gone on within the UK in the past year, did you do or experience any of the following?  : I had a greater appreciation for my local area after returning home</t>
  </si>
  <si>
    <t>Thinking now about the holidays you have gone on within the UK in the past year, did you do or experience any of the following?  : I donated to a local charity or good cause after my visit</t>
  </si>
  <si>
    <t>Thinking now about the holidays you have gone on within the UK in the past year, did you do or experience any of the following?  : I felt healthier and/or replenished after the trip</t>
  </si>
  <si>
    <t>Thinking now about the holidays you have gone on within the UK in the past year, did you do or experience any of the following?  : I felt closer to the friends or family I travelled with</t>
  </si>
  <si>
    <t xml:space="preserve"> When I travel, I try to leave the place better than I found it.</t>
  </si>
  <si>
    <t xml:space="preserve"> After I travel to a place, I feel a connection to it even after I leave.</t>
  </si>
  <si>
    <t xml:space="preserve"> When travelling, I try to support local businesses and organisations.</t>
  </si>
  <si>
    <t xml:space="preserve"> We have a responsibility to protect our environment.</t>
  </si>
  <si>
    <t>Strongly disagree</t>
  </si>
  <si>
    <t>Somewhat disagree</t>
  </si>
  <si>
    <t>Neither agree nor disagree</t>
  </si>
  <si>
    <t>Somewhat agree</t>
  </si>
  <si>
    <t>Strongly agree</t>
  </si>
  <si>
    <t>Total Disagree:</t>
  </si>
  <si>
    <t>Total Agree:</t>
  </si>
  <si>
    <t>Grid Summary: To what extent do you agree or disagree with the following statements?  </t>
  </si>
  <si>
    <t>To what extent do you agree or disagree with the following statements?  : We have a responsibility to protect our environment.</t>
  </si>
  <si>
    <t>To what extent do you agree or disagree with the following statements?  : After I travel to a place, I feel a connection to it even after I leave.</t>
  </si>
  <si>
    <t>To what extent do you agree or disagree with the following statements?  : When I travel, I try to leave the place better than I found it.</t>
  </si>
  <si>
    <t>To what extent do you agree or disagree with the following statements?  : When travelling, I try to support local businesses and organisations.</t>
  </si>
  <si>
    <t xml:space="preserve"> Imagine you are planning a holiday to Cornwall. What method of transport would you take to reach your destination?  </t>
  </si>
  <si>
    <t xml:space="preserve"> Imagine you are planning a holiday to Manchester. What method of transport would you take to reach your destination?  </t>
  </si>
  <si>
    <t xml:space="preserve"> Imagine you are planning a holiday to Edinburgh. What method of transport would you take to reach your destination?  </t>
  </si>
  <si>
    <t xml:space="preserve"> Imagine you are planning a holiday to Malaga, Spain. What method of transport would you take to reach your destination?  </t>
  </si>
  <si>
    <t>It is the quickest way to get to my destination</t>
  </si>
  <si>
    <t>It is the most comfortable way to travel</t>
  </si>
  <si>
    <t>It provides the most schedule flexibility</t>
  </si>
  <si>
    <t>It is the cheapest way to get to my destination</t>
  </si>
  <si>
    <t>It allows me to bring more luggage</t>
  </si>
  <si>
    <t>It is the most scenic route</t>
  </si>
  <si>
    <t>It is the most environmentally friendly way to travel</t>
  </si>
  <si>
    <t>I have no other transportation options available</t>
  </si>
  <si>
    <t>You said you would take a [question("value"), id="249"][question("value"), id="250"][question("value"), id="251"][question("value"), id="252"] to your destination. Which of the following best explains why that is?</t>
  </si>
  <si>
    <t>BASE: Experiment</t>
  </si>
  <si>
    <t>Don’t Know</t>
  </si>
  <si>
    <t>Human health and social work activities</t>
  </si>
  <si>
    <t>Wholesale and retail trade</t>
  </si>
  <si>
    <t>Administrative and support service activities</t>
  </si>
  <si>
    <t>Manufacturing</t>
  </si>
  <si>
    <t>Financial and insurance activities</t>
  </si>
  <si>
    <t>Information and communication</t>
  </si>
  <si>
    <t>Construction</t>
  </si>
  <si>
    <t>Transportation and storage</t>
  </si>
  <si>
    <t>Public administration</t>
  </si>
  <si>
    <t>Professional, scientific, technical activities</t>
  </si>
  <si>
    <t>Tourism, travel, and leisure activities</t>
  </si>
  <si>
    <t>Accommodation and food service activities</t>
  </si>
  <si>
    <t>Real estate activities</t>
  </si>
  <si>
    <t>Agriculture, forestry and fishing</t>
  </si>
  <si>
    <t>Defence</t>
  </si>
  <si>
    <t>Mining and quarrying</t>
  </si>
  <si>
    <t>Other (Please specify)</t>
  </si>
  <si>
    <t>Which of the following best describes the sector you work in? Select any which apply  </t>
  </si>
  <si>
    <t>Throughout my entire day</t>
  </si>
  <si>
    <t>2 to 4 times a week</t>
  </si>
  <si>
    <t>Not every week, but once or twice a month</t>
  </si>
  <si>
    <t xml:space="preserve"> In an average week at work, how often do you encounter or interact with tourists or visitors while doing your job?</t>
  </si>
  <si>
    <t xml:space="preserve"> Salary</t>
  </si>
  <si>
    <t xml:space="preserve"> Job security</t>
  </si>
  <si>
    <t xml:space="preserve"> Opportunities for progression</t>
  </si>
  <si>
    <t xml:space="preserve"> Opportunities to meet new people</t>
  </si>
  <si>
    <t xml:space="preserve"> Opportunities to work as a team</t>
  </si>
  <si>
    <t xml:space="preserve"> Opportunities to do hands-on work</t>
  </si>
  <si>
    <t>This is much better in my sector than others</t>
  </si>
  <si>
    <t>This is somewhat better in my sector than others</t>
  </si>
  <si>
    <t>There is no difference between sectors</t>
  </si>
  <si>
    <t>This is somewhat worse in my sector than others</t>
  </si>
  <si>
    <t>This is much worse in my sector than other</t>
  </si>
  <si>
    <t>Grid Summary: Compared to jobs in other sectors, which of the following do you think apply to your sector over other sectors?</t>
  </si>
  <si>
    <t>Compared to jobs in other sectors, which of the following do you think apply to your sector over other sectors?: Salary</t>
  </si>
  <si>
    <t>Compared to jobs in other sectors, which of the following do you think apply to your sector over other sectors?: Job security</t>
  </si>
  <si>
    <t>Compared to jobs in other sectors, which of the following do you think apply to your sector over other sectors?: Opportunities for progression</t>
  </si>
  <si>
    <t>Compared to jobs in other sectors, which of the following do you think apply to your sector over other sectors?: Opportunities to meet new people</t>
  </si>
  <si>
    <t>Compared to jobs in other sectors, which of the following do you think apply to your sector over other sectors?: Opportunities to work as a team</t>
  </si>
  <si>
    <t>Compared to jobs in other sectors, which of the following do you think apply to your sector over other sectors?: Opportunities to do hands-on work</t>
  </si>
  <si>
    <t xml:space="preserve"> I’m proud that visitors come to the UK from all around the world.</t>
  </si>
  <si>
    <t xml:space="preserve"> I have many fond memories of holidays in England.</t>
  </si>
  <si>
    <t xml:space="preserve"> I’m proud that people want to visit my local area</t>
  </si>
  <si>
    <t xml:space="preserve"> I have been on a trip within England that has had a lasting impact on me.</t>
  </si>
  <si>
    <t xml:space="preserve"> People in my area have a strong sense of identity.</t>
  </si>
  <si>
    <t xml:space="preserve"> I enjoy showing my friends/family around my local area.</t>
  </si>
  <si>
    <t xml:space="preserve"> If someone I knew criticised my local area, I would defend it.</t>
  </si>
  <si>
    <t xml:space="preserve"> I would recommend visiting my local area to others.</t>
  </si>
  <si>
    <t xml:space="preserve"> I feel connected to my community.</t>
  </si>
  <si>
    <t xml:space="preserve"> If I didn’t like something in my area, I feel I have the power to change it.</t>
  </si>
  <si>
    <t>Grid Summary: To what extent do you agree or disagree with the following statements? </t>
  </si>
  <si>
    <t>To what extent do you agree or disagree with the following statements? : I enjoy showing my friends/family around my local area.</t>
  </si>
  <si>
    <t>To what extent do you agree or disagree with the following statements? : If someone I knew criticised my local area, I would defend it.</t>
  </si>
  <si>
    <t>To what extent do you agree or disagree with the following statements? : I would recommend visiting my local area to others.</t>
  </si>
  <si>
    <t>To what extent do you agree or disagree with the following statements? : I feel connected to my community.</t>
  </si>
  <si>
    <t>To what extent do you agree or disagree with the following statements? : People in my area have a strong sense of identity.</t>
  </si>
  <si>
    <t>To what extent do you agree or disagree with the following statements? : If I didn’t like something in my area, I feel I have the power to change it.</t>
  </si>
  <si>
    <t>To what extent do you agree or disagree with the following statements? : I’m proud that people want to visit my local area</t>
  </si>
  <si>
    <t>To what extent do you agree or disagree with the following statements? : I’m proud that visitors come to the UK from all around the world.</t>
  </si>
  <si>
    <t>To what extent do you agree or disagree with the following statements? : I have many fond memories of holidays in England.</t>
  </si>
  <si>
    <t>To what extent do you agree or disagree with the following statements? : I have been on a trip within England that has had a lasting impact on me.</t>
  </si>
  <si>
    <t>Rarely</t>
  </si>
  <si>
    <t>Occasionally</t>
  </si>
  <si>
    <t>Frequently</t>
  </si>
  <si>
    <t>Always, nearly every day</t>
  </si>
  <si>
    <t xml:space="preserve"> Thinking about your normal day-to-day life, how often do you see tourists or people visiting the area you work and/or live in?</t>
  </si>
  <si>
    <t>Significantly increased</t>
  </si>
  <si>
    <t>Somewhat increased</t>
  </si>
  <si>
    <t>Somewhat decreased</t>
  </si>
  <si>
    <t>Significantly decreased</t>
  </si>
  <si>
    <t>Total Increased:</t>
  </si>
  <si>
    <t>Total Decreased:</t>
  </si>
  <si>
    <t xml:space="preserve"> Overall, how would you rate the change in tourism to your local area in the past five years? </t>
  </si>
  <si>
    <t xml:space="preserve"> Would you like to see more visitors come to your local area?  </t>
  </si>
  <si>
    <t xml:space="preserve"> Your local community</t>
  </si>
  <si>
    <t xml:space="preserve"> Preservation of historical buildings</t>
  </si>
  <si>
    <t xml:space="preserve"> Coasts, beaches, and waterways </t>
  </si>
  <si>
    <t xml:space="preserve"> Preservation of historical buildings.1</t>
  </si>
  <si>
    <t xml:space="preserve"> Pollution in general</t>
  </si>
  <si>
    <t xml:space="preserve"> Job opportunities locally</t>
  </si>
  <si>
    <t xml:space="preserve"> Public utilities, such as waste collection and sewage treatment</t>
  </si>
  <si>
    <t xml:space="preserve"> Accessibility of green spaces </t>
  </si>
  <si>
    <t xml:space="preserve"> The local economy</t>
  </si>
  <si>
    <t>A very positive impact</t>
  </si>
  <si>
    <t>A positive impact</t>
  </si>
  <si>
    <t>Neutral, no impact</t>
  </si>
  <si>
    <t>A negative impact</t>
  </si>
  <si>
    <t>A very negative impact</t>
  </si>
  <si>
    <t>Grid Summary: In your view, does tourism have a positive or negative impact on the following?</t>
  </si>
  <si>
    <t>In your view, does tourism have a positive or negative impact on the following?: Your local community</t>
  </si>
  <si>
    <t>In your view, does tourism have a positive or negative impact on the following?: Parks and green spaces</t>
  </si>
  <si>
    <t>In your view, does tourism have a positive or negative impact on the following?...401: Preservation of historical buildings</t>
  </si>
  <si>
    <t xml:space="preserve">In your view, does tourism have a positive or negative impact on the following?: Coasts, beaches, and waterways </t>
  </si>
  <si>
    <t>In your view, does tourism have a positive or negative impact on the following?...403: Preservation of historical buildings</t>
  </si>
  <si>
    <t>In your view, does tourism have a positive or negative impact on the following?: Pollution in general</t>
  </si>
  <si>
    <t>In your view, does tourism have a positive or negative impact on the following?: Job opportunities locally</t>
  </si>
  <si>
    <t>In your view, does tourism have a positive or negative impact on the following?: Public utilities, such as waste collection and sewage treatment</t>
  </si>
  <si>
    <t xml:space="preserve">In your view, does tourism have a positive or negative impact on the following?: Accessibility of green spaces </t>
  </si>
  <si>
    <t>In your view, does tourism have a positive or negative impact on the following?: The local economy</t>
  </si>
  <si>
    <t xml:space="preserve"> Protected natural areas</t>
  </si>
  <si>
    <t xml:space="preserve"> Wildlife and biodiversity</t>
  </si>
  <si>
    <t xml:space="preserve"> Water quality</t>
  </si>
  <si>
    <t xml:space="preserve"> Preservation of local culture and traditions</t>
  </si>
  <si>
    <t xml:space="preserve"> Air quality</t>
  </si>
  <si>
    <t xml:space="preserve"> Noise levels</t>
  </si>
  <si>
    <t xml:space="preserve"> Public services, such as police and schools</t>
  </si>
  <si>
    <t xml:space="preserve"> Accessibility of cultural activities</t>
  </si>
  <si>
    <t>In your view, does tourism have a positive or negative impact on the following?: Protected natural areas</t>
  </si>
  <si>
    <t>In your view, does tourism have a positive or negative impact on the following?: Roads</t>
  </si>
  <si>
    <t>In your view, does tourism have a positive or negative impact on the following?: Wildlife and biodiversity</t>
  </si>
  <si>
    <t>In your view, does tourism have a positive or negative impact on the following?: Water quality</t>
  </si>
  <si>
    <t>In your view, does tourism have a positive or negative impact on the following?: Preservation of local culture and traditions</t>
  </si>
  <si>
    <t>In your view, does tourism have a positive or negative impact on the following?: Air quality</t>
  </si>
  <si>
    <t>In your view, does tourism have a positive or negative impact on the following?: Noise levels</t>
  </si>
  <si>
    <t>In your view, does tourism have a positive or negative impact on the following?: Public transportation</t>
  </si>
  <si>
    <t>In your view, does tourism have a positive or negative impact on the following?: Public services, such as police and schools</t>
  </si>
  <si>
    <t>In your view, does tourism have a positive or negative impact on the following?: Accessibility of cultural activities</t>
  </si>
  <si>
    <t>It supports local businesses (e.g. shops, cafes, restaurants, hotels)</t>
  </si>
  <si>
    <t>It creates new jobs</t>
  </si>
  <si>
    <t>It attracts investment and development opportunities</t>
  </si>
  <si>
    <t>It makes the area busier and more lively</t>
  </si>
  <si>
    <t>It makes more people aware of what is good about our area</t>
  </si>
  <si>
    <t>It helps preserve historical landmarks and heritage sites</t>
  </si>
  <si>
    <t>It helps create more events, performances and cultural opportunities</t>
  </si>
  <si>
    <t>It sustains services that might otherwise close (e.g. local bus routes)</t>
  </si>
  <si>
    <t>It brings cultural diversity to the area</t>
  </si>
  <si>
    <t>It creates opportunities to meet new people</t>
  </si>
  <si>
    <t>It provides more leisure opportunities</t>
  </si>
  <si>
    <t>It makes me proud to live here</t>
  </si>
  <si>
    <t>It increases funding for local services (e.g. healthcare, education)</t>
  </si>
  <si>
    <t>It improves the appearance of the local area</t>
  </si>
  <si>
    <t>It improves local infrastructure (e.g. roads, public transport)</t>
  </si>
  <si>
    <t>It improves the natural environment</t>
  </si>
  <si>
    <t>Which of the following, if any, do you think are the most significant benefits of tourism in your local area? Select all that apply</t>
  </si>
  <si>
    <t>It creates traffic congestion</t>
  </si>
  <si>
    <t>It causes environmental damage (e.g. litter, pollution)</t>
  </si>
  <si>
    <t>It increases noise levels</t>
  </si>
  <si>
    <t>It leads to overcrowded public services (e.g. healthcare, transport)</t>
  </si>
  <si>
    <t>It pushes up house prices for local people</t>
  </si>
  <si>
    <t>Too much tourism will damage the area</t>
  </si>
  <si>
    <t>It results in housing shortages due to holiday rentals</t>
  </si>
  <si>
    <t>It increases anti-social behaviour or crime</t>
  </si>
  <si>
    <t>It disrupts the local way of life</t>
  </si>
  <si>
    <t>It makes it harder to access local amenities (e.g. parks, beaches)</t>
  </si>
  <si>
    <t>It increases the cost of living (e.g. food prices)</t>
  </si>
  <si>
    <t>It results in overdevelopment or loss of green spaces</t>
  </si>
  <si>
    <t>It causes damage to historical sites or landmarks</t>
  </si>
  <si>
    <t>It leads to a loss of local identity or character</t>
  </si>
  <si>
    <t>And which of the following, if any, do you think are the most significant drawbacks of tourism in your local area? Select all that apply</t>
  </si>
  <si>
    <t xml:space="preserve"> Tourism encourages the government to protect historic and cultural heritage, attracting more visitors</t>
  </si>
  <si>
    <t xml:space="preserve"> Tourism encourages the government to protect the environment and natural areas, attracting more visitors</t>
  </si>
  <si>
    <t xml:space="preserve"> Tourism encourages the government to invest more in local infrastructure, attracting more visitors</t>
  </si>
  <si>
    <t xml:space="preserve"> Too much tourism will damage the area, leading to less tourism and fewer tourism-related benefits locally</t>
  </si>
  <si>
    <t>Grid Summary: To what extent do you agree or disagree with the following statements?</t>
  </si>
  <si>
    <t>To what extent do you agree or disagree with the following statements?: Tourism encourages the government to protect the environment and natural areas, attracting more visitors</t>
  </si>
  <si>
    <t>To what extent do you agree or disagree with the following statements?: Tourism encourages the government to protect historic and cultural heritage, attracting more visitors</t>
  </si>
  <si>
    <t>To what extent do you agree or disagree with the following statements?: Tourism encourages the government to invest more in local infrastructure, attracting more visitors</t>
  </si>
  <si>
    <t>To what extent do you agree or disagree with the following statements?: Too much tourism will damage the area, leading to less tourism and fewer tourism-related benefits locally</t>
  </si>
  <si>
    <t>Full Results</t>
  </si>
  <si>
    <t>Public First Poll for VisitEngland</t>
  </si>
  <si>
    <t xml:space="preserve"> During the last 12 months, how often did you go on holiday or short trips within England? This includes weekend or overnight trips.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</si>
</sst>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sharedStrings" Target="sharedString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calcChain" Target="calcChain.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I16" sqref="I16"/>
    </sheetView>
  </sheetViews>
  <sheetFormatPr defaultColWidth="11.5546875" defaultRowHeight="14.4" x14ac:dyDescent="0.3"/>
  <sheetData>
    <row r="7" spans="6:12" ht="40.049999999999997" customHeight="1" x14ac:dyDescent="0.3">
      <c r="F7" s="25" t="s">
        <v>757</v>
      </c>
      <c r="G7" s="26"/>
      <c r="H7" s="26"/>
      <c r="I7" s="26"/>
      <c r="J7" s="26"/>
      <c r="K7" s="26"/>
      <c r="L7" s="26"/>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3017</v>
      </c>
    </row>
    <row r="14" spans="6:12" ht="18" x14ac:dyDescent="0.35">
      <c r="F14" s="2"/>
    </row>
    <row r="15" spans="6:12" ht="18" x14ac:dyDescent="0.35">
      <c r="F15" s="2"/>
    </row>
    <row r="16" spans="6:12" ht="18" x14ac:dyDescent="0.35">
      <c r="F16" s="2" t="s">
        <v>7</v>
      </c>
    </row>
    <row r="17" spans="6:13" ht="49.95" customHeight="1" x14ac:dyDescent="0.3">
      <c r="F17" s="27" t="s">
        <v>8</v>
      </c>
      <c r="G17" s="26"/>
      <c r="H17" s="26"/>
      <c r="I17" s="26"/>
      <c r="J17" s="26"/>
      <c r="K17" s="26"/>
      <c r="L17" s="26"/>
      <c r="M17" s="26"/>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30"/>
  <sheetViews>
    <sheetView showGridLines="0" topLeftCell="A117" workbookViewId="0">
      <selection activeCell="D135" sqref="D135"/>
    </sheetView>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 How would you describe your current physical health on a scale of 1 to 5, where 1 is very poor and 5 is very good?")</f>
        <v xml:space="preserve"> How would you describe your current physical health on a scale of 1 to 5, where 1 is very poor and 5 is very good?</v>
      </c>
      <c r="E9" s="14" t="str">
        <f>HYPERLINK("#'Full Results'!A11", "11")</f>
        <v>11</v>
      </c>
      <c r="F9" t="s">
        <v>94</v>
      </c>
    </row>
    <row r="10" spans="3:6" x14ac:dyDescent="0.3">
      <c r="C10">
        <v>2</v>
      </c>
      <c r="D10" s="8" t="str">
        <f>HYPERLINK("#'Table 2'!A1", "Grid Summary: Below is a list of some of the ways you may have felt yesterday. Please rate from 0 to 10, where 0 means  you did not experience the feeling “at all” yesterday while 10 means you experienced the feeling “all of the time” yesterday.")</f>
        <v>Grid Summary: Below is a list of some of the ways you may have felt yesterday. Please rate from 0 to 10, where 0 means  you did not experience the feeling “at all” yesterday while 10 means you experienced the feeling “all of the time” yesterday.</v>
      </c>
      <c r="E10" s="7"/>
      <c r="F10" t="s">
        <v>94</v>
      </c>
    </row>
    <row r="11" spans="3:6" x14ac:dyDescent="0.3">
      <c r="C11">
        <v>3</v>
      </c>
      <c r="D11" s="8" t="str">
        <f>HYPERLINK("#'Table 3'!A1", "Below is a list of some of the ways you may have felt yesterday. Please rate from 0 to 10, where 0 means  you did not experience the feeling “at all” yesterday while 10 means you experienced the feeling “all of the time” yesterday.: I felt happy")</f>
        <v>Below is a list of some of the ways you may have felt yesterday. Please rate from 0 to 10, where 0 means  you did not experience the feeling “at all” yesterday while 10 means you experienced the feeling “all of the time” yesterday.: I felt happy</v>
      </c>
      <c r="E11" s="14" t="str">
        <f>HYPERLINK("#'Full Results'!A20", "20")</f>
        <v>20</v>
      </c>
      <c r="F11" t="s">
        <v>94</v>
      </c>
    </row>
    <row r="12" spans="3:6" x14ac:dyDescent="0.3">
      <c r="C12">
        <v>4</v>
      </c>
      <c r="D12" s="8" t="str">
        <f>HYPERLINK("#'Table 4'!A1", "Below is a list of some of the ways you may have felt yesterday. Please rate from 0 to 10, where 0 means  you did not experience the feeling “at all” yesterday while 10 means you experienced the feeling “all of the time” yesterday.: I felt worried")</f>
        <v>Below is a list of some of the ways you may have felt yesterday. Please rate from 0 to 10, where 0 means  you did not experience the feeling “at all” yesterday while 10 means you experienced the feeling “all of the time” yesterday.: I felt worried</v>
      </c>
      <c r="E12" s="14" t="str">
        <f>HYPERLINK("#'Full Results'!A35", "35")</f>
        <v>35</v>
      </c>
      <c r="F12" t="s">
        <v>94</v>
      </c>
    </row>
    <row r="13" spans="3:6" x14ac:dyDescent="0.3">
      <c r="C13">
        <v>5</v>
      </c>
      <c r="D13" s="8" t="str">
        <f>HYPERLINK("#'Table 5'!A1", "Below is a list of some of the ways you may have felt yesterday. Please rate from 0 to 10, where 0 means  you did not experience the feeling “at all” yesterday while 10 means you experienced the feeling “all of the time” yesterday.: I felt sad")</f>
        <v>Below is a list of some of the ways you may have felt yesterday. Please rate from 0 to 10, where 0 means  you did not experience the feeling “at all” yesterday while 10 means you experienced the feeling “all of the time” yesterday.: I felt sad</v>
      </c>
      <c r="E13" s="14" t="str">
        <f>HYPERLINK("#'Full Results'!A50", "50")</f>
        <v>50</v>
      </c>
      <c r="F13" t="s">
        <v>94</v>
      </c>
    </row>
    <row r="14" spans="3:6" x14ac:dyDescent="0.3">
      <c r="C14">
        <v>6</v>
      </c>
      <c r="D14" s="8" t="str">
        <f>HYPERLINK("#'Table 6'!A1", "Below is a list of some of the ways you may have felt yesterday. Please rate from 0 to 10, where 0 means  you did not experience the feeling “at all” yesterday while 10 means you experienced the feeling “all of the time” yesterday.: I felt lonely")</f>
        <v>Below is a list of some of the ways you may have felt yesterday. Please rate from 0 to 10, where 0 means  you did not experience the feeling “at all” yesterday while 10 means you experienced the feeling “all of the time” yesterday.: I felt lonely</v>
      </c>
      <c r="E14" s="14" t="str">
        <f>HYPERLINK("#'Full Results'!A65", "65")</f>
        <v>65</v>
      </c>
      <c r="F14" t="s">
        <v>94</v>
      </c>
    </row>
    <row r="15" spans="3:6" x14ac:dyDescent="0.3">
      <c r="C15">
        <v>7</v>
      </c>
      <c r="D15" s="8" t="str">
        <f>HYPERLINK("#'Table 7'!A1", "Below is a list of some of the ways you may have felt yesterday. Please rate from 0 to 10, where 0 means  you did not experience the feeling “at all” yesterday while 10 means you experienced the feeling “all of the time” yesterday.: I felt relaxed")</f>
        <v>Below is a list of some of the ways you may have felt yesterday. Please rate from 0 to 10, where 0 means  you did not experience the feeling “at all” yesterday while 10 means you experienced the feeling “all of the time” yesterday.: I felt relaxed</v>
      </c>
      <c r="E15" s="14" t="str">
        <f>HYPERLINK("#'Full Results'!A80", "80")</f>
        <v>80</v>
      </c>
      <c r="F15" t="s">
        <v>94</v>
      </c>
    </row>
    <row r="16" spans="3:6" x14ac:dyDescent="0.3">
      <c r="C16">
        <v>8</v>
      </c>
      <c r="D16" s="8" t="str">
        <f>HYPERLINK("#'Table 8'!A1", "Below is a list of some of the ways you may have felt yesterday. Please rate from 0 to 10, where 0 means  you did not experience the feeling “at all” yesterday while 10 means you experienced the feeling “all of the time” yesterday.: I felt satisfied")</f>
        <v>Below is a list of some of the ways you may have felt yesterday. Please rate from 0 to 10, where 0 means  you did not experience the feeling “at all” yesterday while 10 means you experienced the feeling “all of the time” yesterday.: I felt satisfied</v>
      </c>
      <c r="E16" s="14" t="str">
        <f>HYPERLINK("#'Full Results'!A95", "95")</f>
        <v>95</v>
      </c>
      <c r="F16" t="s">
        <v>94</v>
      </c>
    </row>
    <row r="17" spans="3:6" x14ac:dyDescent="0.3">
      <c r="C17">
        <v>9</v>
      </c>
      <c r="D17" s="8" t="str">
        <f>HYPERLINK("#'Table 9'!A1", "Grid Summary: How strongly do you identify with the following identities on a scale of 1 to 7, where 1 is not at all and 7 is very strong?")</f>
        <v>Grid Summary: How strongly do you identify with the following identities on a scale of 1 to 7, where 1 is not at all and 7 is very strong?</v>
      </c>
      <c r="E17" s="7"/>
      <c r="F17" t="s">
        <v>94</v>
      </c>
    </row>
    <row r="18" spans="3:6" x14ac:dyDescent="0.3">
      <c r="C18">
        <v>10</v>
      </c>
      <c r="D18" s="8" t="str">
        <f>HYPERLINK("#'Table 10'!A1", "How strongly do you identify with the following identities on a scale of 1 to 7, where 1 is not at all and 7 is very strong?: British")</f>
        <v>How strongly do you identify with the following identities on a scale of 1 to 7, where 1 is not at all and 7 is very strong?: British</v>
      </c>
      <c r="E18" s="14" t="str">
        <f>HYPERLINK("#'Full Results'!A110", "110")</f>
        <v>110</v>
      </c>
      <c r="F18" t="s">
        <v>94</v>
      </c>
    </row>
    <row r="19" spans="3:6" x14ac:dyDescent="0.3">
      <c r="C19">
        <v>11</v>
      </c>
      <c r="D19" s="8" t="str">
        <f>HYPERLINK("#'Table 11'!A1", "How strongly do you identify with the following identities on a scale of 1 to 7, where 1 is not at all and 7 is very strong?: English")</f>
        <v>How strongly do you identify with the following identities on a scale of 1 to 7, where 1 is not at all and 7 is very strong?: English</v>
      </c>
      <c r="E19" s="14" t="str">
        <f>HYPERLINK("#'Full Results'!A121", "121")</f>
        <v>121</v>
      </c>
      <c r="F19" t="s">
        <v>94</v>
      </c>
    </row>
    <row r="20" spans="3:6" x14ac:dyDescent="0.3">
      <c r="C20">
        <v>12</v>
      </c>
      <c r="D20" s="8" t="str">
        <f>HYPERLINK("#'Table 12'!A1", "How strongly do you identify with the following identities on a scale of 1 to 7, where 1 is not at all and 7 is very strong?: European")</f>
        <v>How strongly do you identify with the following identities on a scale of 1 to 7, where 1 is not at all and 7 is very strong?: European</v>
      </c>
      <c r="E20" s="14" t="str">
        <f>HYPERLINK("#'Full Results'!A132", "132")</f>
        <v>132</v>
      </c>
      <c r="F20" t="s">
        <v>94</v>
      </c>
    </row>
    <row r="21" spans="3:6" x14ac:dyDescent="0.3">
      <c r="C21">
        <v>13</v>
      </c>
      <c r="D21" s="8" t="str">
        <f>HYPERLINK("#'Table 13'!A1", "How strongly do you identify with the following identities on a scale of 1 to 7, where 1 is not at all and 7 is very strong?: Being from [question(""value""), id=""4""]")</f>
        <v>How strongly do you identify with the following identities on a scale of 1 to 7, where 1 is not at all and 7 is very strong?: Being from [question("value"), id="4"]</v>
      </c>
      <c r="E21" s="14" t="str">
        <f>HYPERLINK("#'Full Results'!A143", "143")</f>
        <v>143</v>
      </c>
      <c r="F21" t="s">
        <v>94</v>
      </c>
    </row>
    <row r="22" spans="3:6" x14ac:dyDescent="0.3">
      <c r="C22">
        <v>14</v>
      </c>
      <c r="D22" s="8" t="str">
        <f>HYPERLINK("#'Table 14'!A1", "How strongly do you identify with the following identities on a scale of 1 to 7, where 1 is not at all and 7 is very strong?: Being from my village, town, or city")</f>
        <v>How strongly do you identify with the following identities on a scale of 1 to 7, where 1 is not at all and 7 is very strong?: Being from my village, town, or city</v>
      </c>
      <c r="E22" s="14" t="str">
        <f>HYPERLINK("#'Full Results'!A154", "154")</f>
        <v>154</v>
      </c>
      <c r="F22" t="s">
        <v>94</v>
      </c>
    </row>
    <row r="23" spans="3:6" x14ac:dyDescent="0.3">
      <c r="C23">
        <v>15</v>
      </c>
      <c r="D23" s="8" t="str">
        <f>HYPERLINK("#'Table 15'!A1", "Grid Summary: How proud are you of each of the following?  ")</f>
        <v>Grid Summary: How proud are you of each of the following?  </v>
      </c>
      <c r="E23" s="7"/>
      <c r="F23" t="s">
        <v>94</v>
      </c>
    </row>
    <row r="24" spans="3:6" x14ac:dyDescent="0.3">
      <c r="C24">
        <v>16</v>
      </c>
      <c r="D24" s="8" t="str">
        <f>HYPERLINK("#'Table 16'!A1", "How proud are you of each of the following?  : Living in your local area")</f>
        <v>How proud are you of each of the following?  : Living in your local area</v>
      </c>
      <c r="E24" s="14" t="str">
        <f>HYPERLINK("#'Full Results'!A165", "165")</f>
        <v>165</v>
      </c>
      <c r="F24" t="s">
        <v>94</v>
      </c>
    </row>
    <row r="25" spans="3:6" x14ac:dyDescent="0.3">
      <c r="C25">
        <v>17</v>
      </c>
      <c r="D25" s="8" t="str">
        <f>HYPERLINK("#'Table 17'!A1", "How proud are you of each of the following?  : Living in [question(""value""), id=""4""]")</f>
        <v>How proud are you of each of the following?  : Living in [question("value"), id="4"]</v>
      </c>
      <c r="E25" s="14" t="str">
        <f>HYPERLINK("#'Full Results'!A173", "173")</f>
        <v>173</v>
      </c>
      <c r="F25" t="s">
        <v>94</v>
      </c>
    </row>
    <row r="26" spans="3:6" x14ac:dyDescent="0.3">
      <c r="C26">
        <v>18</v>
      </c>
      <c r="D26" s="8" t="str">
        <f>HYPERLINK("#'Table 18'!A1", "How proud are you of each of the following?  : Living in the UK")</f>
        <v>How proud are you of each of the following?  : Living in the UK</v>
      </c>
      <c r="E26" s="14" t="str">
        <f>HYPERLINK("#'Full Results'!A181", "181")</f>
        <v>181</v>
      </c>
      <c r="F26" t="s">
        <v>94</v>
      </c>
    </row>
    <row r="27" spans="3:6" x14ac:dyDescent="0.3">
      <c r="C27">
        <v>19</v>
      </c>
      <c r="D27" s="8" t="str">
        <f>HYPERLINK("#'Table 19'!A1", "How proud are you of each of the following?  : Your ancestral heritage")</f>
        <v>How proud are you of each of the following?  : Your ancestral heritage</v>
      </c>
      <c r="E27" s="14" t="str">
        <f>HYPERLINK("#'Full Results'!A189", "189")</f>
        <v>189</v>
      </c>
      <c r="F27" t="s">
        <v>94</v>
      </c>
    </row>
    <row r="28" spans="3:6" x14ac:dyDescent="0.3">
      <c r="C28">
        <v>20</v>
      </c>
      <c r="D28" s="8" t="str">
        <f>HYPERLINK("#'Table 20'!A1", "How proud are you of each of the following?  : Your culture")</f>
        <v>How proud are you of each of the following?  : Your culture</v>
      </c>
      <c r="E28" s="14" t="str">
        <f>HYPERLINK("#'Full Results'!A197", "197")</f>
        <v>197</v>
      </c>
      <c r="F28" t="s">
        <v>94</v>
      </c>
    </row>
    <row r="29" spans="3:6" x14ac:dyDescent="0.3">
      <c r="C29">
        <v>21</v>
      </c>
      <c r="D29" s="8" t="str">
        <f>HYPERLINK("#'Table 21'!A1", "When thinking about your life generally, which of the following activities do you enjoy? Please select all that apply")</f>
        <v>When thinking about your life generally, which of the following activities do you enjoy? Please select all that apply</v>
      </c>
      <c r="E29" s="14" t="str">
        <f>HYPERLINK("#'Full Results'!A205", "205")</f>
        <v>205</v>
      </c>
      <c r="F29" t="s">
        <v>94</v>
      </c>
    </row>
    <row r="30" spans="3:6" x14ac:dyDescent="0.3">
      <c r="C30">
        <v>22</v>
      </c>
      <c r="D30" s="8" t="str">
        <f>HYPERLINK("#'Table 22'!A1", "Grid Summary: How would you describe the quality of each of the following services and facilities in your local area?")</f>
        <v>Grid Summary: How would you describe the quality of each of the following services and facilities in your local area?</v>
      </c>
      <c r="E30" s="7"/>
      <c r="F30" t="s">
        <v>94</v>
      </c>
    </row>
    <row r="31" spans="3:6" x14ac:dyDescent="0.3">
      <c r="C31">
        <v>23</v>
      </c>
      <c r="D31" s="8" t="str">
        <f>HYPERLINK("#'Table 23'!A1", "How would you describe the quality of each of the following services and facilities in your local area?: Public transportation")</f>
        <v>How would you describe the quality of each of the following services and facilities in your local area?: Public transportation</v>
      </c>
      <c r="E31" s="14" t="str">
        <f>HYPERLINK("#'Full Results'!A223", "223")</f>
        <v>223</v>
      </c>
      <c r="F31" t="s">
        <v>94</v>
      </c>
    </row>
    <row r="32" spans="3:6" x14ac:dyDescent="0.3">
      <c r="C32">
        <v>24</v>
      </c>
      <c r="D32" s="8" t="str">
        <f>HYPERLINK("#'Table 24'!A1", "How would you describe the quality of each of the following services and facilities in your local area?: Waste collection/disposal")</f>
        <v>How would you describe the quality of each of the following services and facilities in your local area?: Waste collection/disposal</v>
      </c>
      <c r="E32" s="14" t="str">
        <f>HYPERLINK("#'Full Results'!A232", "232")</f>
        <v>232</v>
      </c>
      <c r="F32" t="s">
        <v>94</v>
      </c>
    </row>
    <row r="33" spans="3:6" x14ac:dyDescent="0.3">
      <c r="C33">
        <v>25</v>
      </c>
      <c r="D33" s="8" t="str">
        <f>HYPERLINK("#'Table 25'!A1", "How would you describe the quality of each of the following services and facilities in your local area?: Sewage treatment facilities")</f>
        <v>How would you describe the quality of each of the following services and facilities in your local area?: Sewage treatment facilities</v>
      </c>
      <c r="E33" s="14" t="str">
        <f>HYPERLINK("#'Full Results'!A241", "241")</f>
        <v>241</v>
      </c>
      <c r="F33" t="s">
        <v>94</v>
      </c>
    </row>
    <row r="34" spans="3:6" x14ac:dyDescent="0.3">
      <c r="C34">
        <v>26</v>
      </c>
      <c r="D34" s="8" t="str">
        <f>HYPERLINK("#'Table 26'!A1", "How would you describe the quality of each of the following services and facilities in your local area?: Roads")</f>
        <v>How would you describe the quality of each of the following services and facilities in your local area?: Roads</v>
      </c>
      <c r="E34" s="14" t="str">
        <f>HYPERLINK("#'Full Results'!A250", "250")</f>
        <v>250</v>
      </c>
      <c r="F34" t="s">
        <v>94</v>
      </c>
    </row>
    <row r="35" spans="3:6" x14ac:dyDescent="0.3">
      <c r="C35">
        <v>27</v>
      </c>
      <c r="D35" s="8" t="str">
        <f>HYPERLINK("#'Table 27'!A1", "How would you describe the quality of each of the following services and facilities in your local area?: Recycling centres")</f>
        <v>How would you describe the quality of each of the following services and facilities in your local area?: Recycling centres</v>
      </c>
      <c r="E35" s="14" t="str">
        <f>HYPERLINK("#'Full Results'!A259", "259")</f>
        <v>259</v>
      </c>
      <c r="F35" t="s">
        <v>94</v>
      </c>
    </row>
    <row r="36" spans="3:6" x14ac:dyDescent="0.3">
      <c r="C36">
        <v>28</v>
      </c>
      <c r="D36" s="8" t="str">
        <f>HYPERLINK("#'Table 28'!A1", "How would you describe the quality of each of the following services and facilities in your local area?: Police stations and facilities")</f>
        <v>How would you describe the quality of each of the following services and facilities in your local area?: Police stations and facilities</v>
      </c>
      <c r="E36" s="14" t="str">
        <f>HYPERLINK("#'Full Results'!A268", "268")</f>
        <v>268</v>
      </c>
      <c r="F36" t="s">
        <v>94</v>
      </c>
    </row>
    <row r="37" spans="3:6" x14ac:dyDescent="0.3">
      <c r="C37">
        <v>29</v>
      </c>
      <c r="D37" s="8" t="str">
        <f>HYPERLINK("#'Table 29'!A1", "How would you describe the quality of each of the following services and facilities in your local area?: Public seating areas")</f>
        <v>How would you describe the quality of each of the following services and facilities in your local area?: Public seating areas</v>
      </c>
      <c r="E37" s="14" t="str">
        <f>HYPERLINK("#'Full Results'!A277", "277")</f>
        <v>277</v>
      </c>
      <c r="F37" t="s">
        <v>94</v>
      </c>
    </row>
    <row r="38" spans="3:6" x14ac:dyDescent="0.3">
      <c r="C38">
        <v>30</v>
      </c>
      <c r="D38" s="8" t="str">
        <f>HYPERLINK("#'Table 30'!A1", "How would you describe the quality of each of the following services and facilities in your local area?: Public toilets")</f>
        <v>How would you describe the quality of each of the following services and facilities in your local area?: Public toilets</v>
      </c>
      <c r="E38" s="14" t="str">
        <f>HYPERLINK("#'Full Results'!A286", "286")</f>
        <v>286</v>
      </c>
      <c r="F38" t="s">
        <v>94</v>
      </c>
    </row>
    <row r="39" spans="3:6" x14ac:dyDescent="0.3">
      <c r="C39">
        <v>31</v>
      </c>
      <c r="D39" s="8" t="str">
        <f>HYPERLINK("#'Table 31'!A1", "How would you describe the quality of each of the following services and facilities in your local area?: Parks and green spaces")</f>
        <v>How would you describe the quality of each of the following services and facilities in your local area?: Parks and green spaces</v>
      </c>
      <c r="E39" s="14" t="str">
        <f>HYPERLINK("#'Full Results'!A295", "295")</f>
        <v>295</v>
      </c>
      <c r="F39" t="s">
        <v>94</v>
      </c>
    </row>
    <row r="40" spans="3:6" x14ac:dyDescent="0.3">
      <c r="C40">
        <v>32</v>
      </c>
      <c r="D40" s="8" t="str">
        <f>HYPERLINK("#'Table 32'!A1", "How would you describe the quality of each of the following services and facilities in your local area?: Cultural institutions")</f>
        <v>How would you describe the quality of each of the following services and facilities in your local area?: Cultural institutions</v>
      </c>
      <c r="E40" s="14" t="str">
        <f>HYPERLINK("#'Full Results'!A304", "304")</f>
        <v>304</v>
      </c>
      <c r="F40" t="s">
        <v>94</v>
      </c>
    </row>
    <row r="41" spans="3:6" x14ac:dyDescent="0.3">
      <c r="C41">
        <v>33</v>
      </c>
      <c r="D41" s="8" t="str">
        <f>HYPERLINK("#'Table 33'!A1", "How would you describe the quality of each of the following services and facilities in your local area?: Restaurants and cafes")</f>
        <v>How would you describe the quality of each of the following services and facilities in your local area?: Restaurants and cafes</v>
      </c>
      <c r="E41" s="14" t="str">
        <f>HYPERLINK("#'Full Results'!A313", "313")</f>
        <v>313</v>
      </c>
      <c r="F41" t="s">
        <v>94</v>
      </c>
    </row>
    <row r="42" spans="3:6" x14ac:dyDescent="0.3">
      <c r="C42">
        <v>34</v>
      </c>
      <c r="D42" s="8" t="str">
        <f>HYPERLINK("#'Table 34'!A1", "How would you describe the quality of each of the following services and facilities in your local area?: Shopping areas and shops")</f>
        <v>How would you describe the quality of each of the following services and facilities in your local area?: Shopping areas and shops</v>
      </c>
      <c r="E42" s="14" t="str">
        <f>HYPERLINK("#'Full Results'!A322", "322")</f>
        <v>322</v>
      </c>
      <c r="F42" t="s">
        <v>94</v>
      </c>
    </row>
    <row r="43" spans="3:6" x14ac:dyDescent="0.3">
      <c r="C43">
        <v>35</v>
      </c>
      <c r="D43" s="8" t="str">
        <f>HYPERLINK("#'Table 35'!A1", "How would you describe the quality of each of the following services and facilities in your local area?: Local sights and attractions")</f>
        <v>How would you describe the quality of each of the following services and facilities in your local area?: Local sights and attractions</v>
      </c>
      <c r="E43" s="14" t="str">
        <f>HYPERLINK("#'Full Results'!A331", "331")</f>
        <v>331</v>
      </c>
      <c r="F43" t="s">
        <v>94</v>
      </c>
    </row>
    <row r="44" spans="3:6" x14ac:dyDescent="0.3">
      <c r="C44">
        <v>36</v>
      </c>
      <c r="D44" s="8" t="str">
        <f>HYPERLINK("#'Table 36'!A1", "Do you currently take part in any of these volunteering or charitable activities?")</f>
        <v>Do you currently take part in any of these volunteering or charitable activities?</v>
      </c>
      <c r="E44" s="14" t="str">
        <f>HYPERLINK("#'Full Results'!A340", "340")</f>
        <v>340</v>
      </c>
      <c r="F44" t="s">
        <v>94</v>
      </c>
    </row>
    <row r="45" spans="3:6" x14ac:dyDescent="0.3">
      <c r="C45">
        <v>37</v>
      </c>
      <c r="D45" s="8" t="str">
        <f>HYPERLINK("#'Table 37'!A1", "Which of the following words best describe your local area? Please select all that apply")</f>
        <v>Which of the following words best describe your local area? Please select all that apply</v>
      </c>
      <c r="E45" s="14" t="str">
        <f>HYPERLINK("#'Full Results'!A358", "358")</f>
        <v>358</v>
      </c>
      <c r="F45" t="s">
        <v>94</v>
      </c>
    </row>
    <row r="46" spans="3:6" x14ac:dyDescent="0.3">
      <c r="C46">
        <v>38</v>
      </c>
      <c r="D46" s="8" t="str">
        <f>HYPERLINK("#'Table 38'!A1", "Grid Summary: Of the following list, how close do you live to each of the following? If you live near more than one of these, please answer for the closest one.  ")</f>
        <v>Grid Summary: Of the following list, how close do you live to each of the following? If you live near more than one of these, please answer for the closest one.  </v>
      </c>
      <c r="E46" s="7"/>
      <c r="F46" t="s">
        <v>94</v>
      </c>
    </row>
    <row r="47" spans="3:6" x14ac:dyDescent="0.3">
      <c r="C47">
        <v>39</v>
      </c>
      <c r="D47" s="8" t="str">
        <f>HYPERLINK("#'Table 39'!A1", "Of the following list, how close do you live to each of the following? If you live near more than one of these, please answer for the closest one.  : A museum")</f>
        <v>Of the following list, how close do you live to each of the following? If you live near more than one of these, please answer for the closest one.  : A museum</v>
      </c>
      <c r="E47" s="14" t="str">
        <f>HYPERLINK("#'Full Results'!A377", "377")</f>
        <v>377</v>
      </c>
      <c r="F47" t="s">
        <v>94</v>
      </c>
    </row>
    <row r="48" spans="3:6" x14ac:dyDescent="0.3">
      <c r="C48">
        <v>40</v>
      </c>
      <c r="D48" s="8" t="str">
        <f>HYPERLINK("#'Table 40'!A1", "Of the following list, how close do you live to each of the following? If you live near more than one of these, please answer for the closest one.  : A  historic building or heritage site, open to the public")</f>
        <v>Of the following list, how close do you live to each of the following? If you live near more than one of these, please answer for the closest one.  : A  historic building or heritage site, open to the public</v>
      </c>
      <c r="E48" s="14" t="str">
        <f>HYPERLINK("#'Full Results'!A388", "388")</f>
        <v>388</v>
      </c>
      <c r="F48" t="s">
        <v>94</v>
      </c>
    </row>
    <row r="49" spans="3:6" x14ac:dyDescent="0.3">
      <c r="C49">
        <v>41</v>
      </c>
      <c r="D49" s="8" t="str">
        <f>HYPERLINK("#'Table 41'!A1", "Of the following list, how close do you live to each of the following? If you live near more than one of these, please answer for the closest one.  : A park or other green space")</f>
        <v>Of the following list, how close do you live to each of the following? If you live near more than one of these, please answer for the closest one.  : A park or other green space</v>
      </c>
      <c r="E49" s="14" t="str">
        <f>HYPERLINK("#'Full Results'!A399", "399")</f>
        <v>399</v>
      </c>
      <c r="F49" t="s">
        <v>94</v>
      </c>
    </row>
    <row r="50" spans="3:6" x14ac:dyDescent="0.3">
      <c r="C50">
        <v>42</v>
      </c>
      <c r="D50" s="8" t="str">
        <f>HYPERLINK("#'Table 42'!A1", "Of the following list, how close do you live to each of the following? If you live near more than one of these, please answer for the closest one.  : A town square or other public space")</f>
        <v>Of the following list, how close do you live to each of the following? If you live near more than one of these, please answer for the closest one.  : A town square or other public space</v>
      </c>
      <c r="E50" s="14" t="str">
        <f>HYPERLINK("#'Full Results'!A410", "410")</f>
        <v>410</v>
      </c>
      <c r="F50" t="s">
        <v>94</v>
      </c>
    </row>
    <row r="51" spans="3:6" x14ac:dyDescent="0.3">
      <c r="C51">
        <v>43</v>
      </c>
      <c r="D51" s="8" t="str">
        <f>HYPERLINK("#'Table 43'!A1", "Of the following list, how close do you live to each of the following? If you live near more than one of these, please answer for the closest one.  : A national park, national landscape or other protected natural space")</f>
        <v>Of the following list, how close do you live to each of the following? If you live near more than one of these, please answer for the closest one.  : A national park, national landscape or other protected natural space</v>
      </c>
      <c r="E51" s="14" t="str">
        <f>HYPERLINK("#'Full Results'!A421", "421")</f>
        <v>421</v>
      </c>
      <c r="F51" t="s">
        <v>94</v>
      </c>
    </row>
    <row r="52" spans="3:6" x14ac:dyDescent="0.3">
      <c r="C52">
        <v>44</v>
      </c>
      <c r="D52" s="8" t="str">
        <f>HYPERLINK("#'Table 44'!A1", "Of the following list, how close do you live to each of the following? If you live near more than one of these, please answer for the closest one.  : A river, canal, lake, beach or other type of water")</f>
        <v>Of the following list, how close do you live to each of the following? If you live near more than one of these, please answer for the closest one.  : A river, canal, lake, beach or other type of water</v>
      </c>
      <c r="E52" s="14" t="str">
        <f>HYPERLINK("#'Full Results'!A432", "432")</f>
        <v>432</v>
      </c>
      <c r="F52" t="s">
        <v>94</v>
      </c>
    </row>
    <row r="53" spans="3:6" x14ac:dyDescent="0.3">
      <c r="C53">
        <v>45</v>
      </c>
      <c r="D53" s="8" t="str">
        <f>HYPERLINK("#'Table 45'!A1", "Of the following list, how close do you live to each of the following? If you live near more than one of these, please answer for the closest one.  : A stadium or sports venue")</f>
        <v>Of the following list, how close do you live to each of the following? If you live near more than one of these, please answer for the closest one.  : A stadium or sports venue</v>
      </c>
      <c r="E53" s="14" t="str">
        <f>HYPERLINK("#'Full Results'!A443", "443")</f>
        <v>443</v>
      </c>
      <c r="F53" t="s">
        <v>94</v>
      </c>
    </row>
    <row r="54" spans="3:6" x14ac:dyDescent="0.3">
      <c r="C54">
        <v>46</v>
      </c>
      <c r="D54" s="8" t="str">
        <f>HYPERLINK("#'Table 46'!A1", "Of the following list, how close do you live to each of the following? If you live near more than one of these, please answer for the closest one.  : A theatre or performing arts venue")</f>
        <v>Of the following list, how close do you live to each of the following? If you live near more than one of these, please answer for the closest one.  : A theatre or performing arts venue</v>
      </c>
      <c r="E54" s="14" t="str">
        <f>HYPERLINK("#'Full Results'!A454", "454")</f>
        <v>454</v>
      </c>
      <c r="F54" t="s">
        <v>94</v>
      </c>
    </row>
    <row r="55" spans="3:6" x14ac:dyDescent="0.3">
      <c r="C55">
        <v>47</v>
      </c>
      <c r="D55" s="8" t="str">
        <f>HYPERLINK("#'Table 47'!A1", "Of the following list, how close do you live to each of the following? If you live near more than one of these, please answer for the closest one.  : A historic landmark or monument")</f>
        <v>Of the following list, how close do you live to each of the following? If you live near more than one of these, please answer for the closest one.  : A historic landmark or monument</v>
      </c>
      <c r="E55" s="14" t="str">
        <f>HYPERLINK("#'Full Results'!A465", "465")</f>
        <v>465</v>
      </c>
      <c r="F55" t="s">
        <v>94</v>
      </c>
    </row>
    <row r="56" spans="3:6" x14ac:dyDescent="0.3">
      <c r="C56">
        <v>48</v>
      </c>
      <c r="D56" s="8" t="str">
        <f>HYPERLINK("#'Table 48'!A1", "Of the following list, how close do you live to each of the following? If you live near more than one of these, please answer for the closest one.  : A winery, brewery, or distillery")</f>
        <v>Of the following list, how close do you live to each of the following? If you live near more than one of these, please answer for the closest one.  : A winery, brewery, or distillery</v>
      </c>
      <c r="E56" s="14" t="str">
        <f>HYPERLINK("#'Full Results'!A476", "476")</f>
        <v>476</v>
      </c>
      <c r="F56" t="s">
        <v>94</v>
      </c>
    </row>
    <row r="57" spans="3:6" x14ac:dyDescent="0.3">
      <c r="C57">
        <v>49</v>
      </c>
      <c r="D57" s="8" t="str">
        <f>HYPERLINK("#'Table 49'!A1", "Of the following list, how close do you live to each of the following? If you live near more than one of these, please answer for the closest one.  : A zoo, aquarium, or wildlife sanctuary")</f>
        <v>Of the following list, how close do you live to each of the following? If you live near more than one of these, please answer for the closest one.  : A zoo, aquarium, or wildlife sanctuary</v>
      </c>
      <c r="E57" s="14" t="str">
        <f>HYPERLINK("#'Full Results'!A487", "487")</f>
        <v>487</v>
      </c>
      <c r="F57" t="s">
        <v>94</v>
      </c>
    </row>
    <row r="58" spans="3:6" x14ac:dyDescent="0.3">
      <c r="C58">
        <v>50</v>
      </c>
      <c r="D58" s="8" t="str">
        <f>HYPERLINK("#'Table 50'!A1", "Of the following list, how close do you live to each of the following? If you live near more than one of these, please answer for the closest one.  : A theme park")</f>
        <v>Of the following list, how close do you live to each of the following? If you live near more than one of these, please answer for the closest one.  : A theme park</v>
      </c>
      <c r="E58" s="14" t="str">
        <f>HYPERLINK("#'Full Results'!A498", "498")</f>
        <v>498</v>
      </c>
      <c r="F58" t="s">
        <v>94</v>
      </c>
    </row>
    <row r="59" spans="3:6" x14ac:dyDescent="0.3">
      <c r="C59">
        <v>51</v>
      </c>
      <c r="D59" s="8" t="str">
        <f>HYPERLINK("#'Table 51'!A1", "Grid Summary: And how often would you say you visit those same areas? If you live near more than one of these, please answer for the closest one.")</f>
        <v>Grid Summary: And how often would you say you visit those same areas? If you live near more than one of these, please answer for the closest one.</v>
      </c>
      <c r="E59" s="7"/>
      <c r="F59" t="s">
        <v>94</v>
      </c>
    </row>
    <row r="60" spans="3:6" x14ac:dyDescent="0.3">
      <c r="C60">
        <v>52</v>
      </c>
      <c r="D60" s="8" t="str">
        <f>HYPERLINK("#'Table 52'!A1", "And how often would you say you visit those same areas? If you live near more than one of these, please answer for the closest one.: A museum")</f>
        <v>And how often would you say you visit those same areas? If you live near more than one of these, please answer for the closest one.: A museum</v>
      </c>
      <c r="E60" s="14" t="str">
        <f>HYPERLINK("#'Full Results'!A509", "509")</f>
        <v>509</v>
      </c>
      <c r="F60" t="s">
        <v>94</v>
      </c>
    </row>
    <row r="61" spans="3:6" x14ac:dyDescent="0.3">
      <c r="C61">
        <v>53</v>
      </c>
      <c r="D61" s="8" t="str">
        <f>HYPERLINK("#'Table 53'!A1", "And how often would you say you visit those same areas? If you live near more than one of these, please answer for the closest one.: A  historic building or heritage site, open to the public")</f>
        <v>And how often would you say you visit those same areas? If you live near more than one of these, please answer for the closest one.: A  historic building or heritage site, open to the public</v>
      </c>
      <c r="E61" s="14" t="str">
        <f>HYPERLINK("#'Full Results'!A523", "523")</f>
        <v>523</v>
      </c>
      <c r="F61" t="s">
        <v>94</v>
      </c>
    </row>
    <row r="62" spans="3:6" x14ac:dyDescent="0.3">
      <c r="C62">
        <v>54</v>
      </c>
      <c r="D62" s="8" t="str">
        <f>HYPERLINK("#'Table 54'!A1", "And how often would you say you visit those same areas? If you live near more than one of these, please answer for the closest one.: A park or other green space")</f>
        <v>And how often would you say you visit those same areas? If you live near more than one of these, please answer for the closest one.: A park or other green space</v>
      </c>
      <c r="E62" s="14" t="str">
        <f>HYPERLINK("#'Full Results'!A537", "537")</f>
        <v>537</v>
      </c>
      <c r="F62" t="s">
        <v>94</v>
      </c>
    </row>
    <row r="63" spans="3:6" x14ac:dyDescent="0.3">
      <c r="C63">
        <v>55</v>
      </c>
      <c r="D63" s="8" t="str">
        <f>HYPERLINK("#'Table 55'!A1", "And how often would you say you visit those same areas? If you live near more than one of these, please answer for the closest one.: A town square or other public space")</f>
        <v>And how often would you say you visit those same areas? If you live near more than one of these, please answer for the closest one.: A town square or other public space</v>
      </c>
      <c r="E63" s="14" t="str">
        <f>HYPERLINK("#'Full Results'!A551", "551")</f>
        <v>551</v>
      </c>
      <c r="F63" t="s">
        <v>94</v>
      </c>
    </row>
    <row r="64" spans="3:6" x14ac:dyDescent="0.3">
      <c r="C64">
        <v>56</v>
      </c>
      <c r="D64" s="8" t="str">
        <f>HYPERLINK("#'Table 56'!A1", "And how often would you say you visit those same areas? If you live near more than one of these, please answer for the closest one.: A national park, national landscape or other protected natural space")</f>
        <v>And how often would you say you visit those same areas? If you live near more than one of these, please answer for the closest one.: A national park, national landscape or other protected natural space</v>
      </c>
      <c r="E64" s="14" t="str">
        <f>HYPERLINK("#'Full Results'!A565", "565")</f>
        <v>565</v>
      </c>
      <c r="F64" t="s">
        <v>94</v>
      </c>
    </row>
    <row r="65" spans="3:6" x14ac:dyDescent="0.3">
      <c r="C65">
        <v>57</v>
      </c>
      <c r="D65" s="8" t="str">
        <f>HYPERLINK("#'Table 57'!A1", "And how often would you say you visit those same areas? If you live near more than one of these, please answer for the closest one.: A river, canal, lake, beach or other type of water")</f>
        <v>And how often would you say you visit those same areas? If you live near more than one of these, please answer for the closest one.: A river, canal, lake, beach or other type of water</v>
      </c>
      <c r="E65" s="14" t="str">
        <f>HYPERLINK("#'Full Results'!A579", "579")</f>
        <v>579</v>
      </c>
      <c r="F65" t="s">
        <v>94</v>
      </c>
    </row>
    <row r="66" spans="3:6" x14ac:dyDescent="0.3">
      <c r="C66">
        <v>58</v>
      </c>
      <c r="D66" s="8" t="str">
        <f>HYPERLINK("#'Table 58'!A1", "And how often would you say you visit those same areas? If you live near more than one of these, please answer for the closest one.: A stadium or sports venue")</f>
        <v>And how often would you say you visit those same areas? If you live near more than one of these, please answer for the closest one.: A stadium or sports venue</v>
      </c>
      <c r="E66" s="14" t="str">
        <f>HYPERLINK("#'Full Results'!A593", "593")</f>
        <v>593</v>
      </c>
      <c r="F66" t="s">
        <v>94</v>
      </c>
    </row>
    <row r="67" spans="3:6" x14ac:dyDescent="0.3">
      <c r="C67">
        <v>59</v>
      </c>
      <c r="D67" s="8" t="str">
        <f>HYPERLINK("#'Table 59'!A1", "And how often would you say you visit those same areas? If you live near more than one of these, please answer for the closest one.: A theatre or performing arts venue")</f>
        <v>And how often would you say you visit those same areas? If you live near more than one of these, please answer for the closest one.: A theatre or performing arts venue</v>
      </c>
      <c r="E67" s="14" t="str">
        <f>HYPERLINK("#'Full Results'!A607", "607")</f>
        <v>607</v>
      </c>
      <c r="F67" t="s">
        <v>94</v>
      </c>
    </row>
    <row r="68" spans="3:6" x14ac:dyDescent="0.3">
      <c r="C68">
        <v>60</v>
      </c>
      <c r="D68" s="8" t="str">
        <f>HYPERLINK("#'Table 60'!A1", "And how often would you say you visit those same areas? If you live near more than one of these, please answer for the closest one.: A historic landmark or monument")</f>
        <v>And how often would you say you visit those same areas? If you live near more than one of these, please answer for the closest one.: A historic landmark or monument</v>
      </c>
      <c r="E68" s="14" t="str">
        <f>HYPERLINK("#'Full Results'!A621", "621")</f>
        <v>621</v>
      </c>
      <c r="F68" t="s">
        <v>94</v>
      </c>
    </row>
    <row r="69" spans="3:6" x14ac:dyDescent="0.3">
      <c r="C69">
        <v>61</v>
      </c>
      <c r="D69" s="8" t="str">
        <f>HYPERLINK("#'Table 61'!A1", "And how often would you say you visit those same areas? If you live near more than one of these, please answer for the closest one.: A winery, brewery, or distillery")</f>
        <v>And how often would you say you visit those same areas? If you live near more than one of these, please answer for the closest one.: A winery, brewery, or distillery</v>
      </c>
      <c r="E69" s="14" t="str">
        <f>HYPERLINK("#'Full Results'!A635", "635")</f>
        <v>635</v>
      </c>
      <c r="F69" t="s">
        <v>94</v>
      </c>
    </row>
    <row r="70" spans="3:6" x14ac:dyDescent="0.3">
      <c r="C70">
        <v>62</v>
      </c>
      <c r="D70" s="8" t="str">
        <f>HYPERLINK("#'Table 62'!A1", "And how often would you say you visit those same areas? If you live near more than one of these, please answer for the closest one.: A zoo, aquarium, or wildlife sanctuary")</f>
        <v>And how often would you say you visit those same areas? If you live near more than one of these, please answer for the closest one.: A zoo, aquarium, or wildlife sanctuary</v>
      </c>
      <c r="E70" s="14" t="str">
        <f>HYPERLINK("#'Full Results'!A649", "649")</f>
        <v>649</v>
      </c>
      <c r="F70" t="s">
        <v>94</v>
      </c>
    </row>
    <row r="71" spans="3:6" x14ac:dyDescent="0.3">
      <c r="C71">
        <v>63</v>
      </c>
      <c r="D71" s="8" t="str">
        <f>HYPERLINK("#'Table 63'!A1", "And how often would you say you visit those same areas? If you live near more than one of these, please answer for the closest one.: A theme park")</f>
        <v>And how often would you say you visit those same areas? If you live near more than one of these, please answer for the closest one.: A theme park</v>
      </c>
      <c r="E71" s="14" t="str">
        <f>HYPERLINK("#'Full Results'!A663", "663")</f>
        <v>663</v>
      </c>
      <c r="F71" t="s">
        <v>94</v>
      </c>
    </row>
    <row r="72" spans="3:6" x14ac:dyDescent="0.3">
      <c r="C72">
        <v>64</v>
      </c>
      <c r="D72" s="8" t="str">
        <f>HYPERLINK("#'Table 64'!A1", "Grid Summary: How often, on average, would you say you do each of the following in your regular life?")</f>
        <v>Grid Summary: How often, on average, would you say you do each of the following in your regular life?</v>
      </c>
      <c r="E72" s="7"/>
      <c r="F72" t="s">
        <v>94</v>
      </c>
    </row>
    <row r="73" spans="3:6" x14ac:dyDescent="0.3">
      <c r="C73">
        <v>65</v>
      </c>
      <c r="D73" s="8" t="str">
        <f>HYPERLINK("#'Table 65'!A1", "How often, on average, would you say you do each of the following in your regular life?: Eat at a locally-owned restaurant or cafe")</f>
        <v>How often, on average, would you say you do each of the following in your regular life?: Eat at a locally-owned restaurant or cafe</v>
      </c>
      <c r="E73" s="14" t="str">
        <f>HYPERLINK("#'Full Results'!A677", "677")</f>
        <v>677</v>
      </c>
      <c r="F73" t="s">
        <v>94</v>
      </c>
    </row>
    <row r="74" spans="3:6" x14ac:dyDescent="0.3">
      <c r="C74">
        <v>66</v>
      </c>
      <c r="D74" s="8" t="str">
        <f>HYPERLINK("#'Table 66'!A1", "How often, on average, would you say you do each of the following in your regular life?: Eat at a restaurant or cafe that is part of a national chain")</f>
        <v>How often, on average, would you say you do each of the following in your regular life?: Eat at a restaurant or cafe that is part of a national chain</v>
      </c>
      <c r="E74" s="14" t="str">
        <f>HYPERLINK("#'Full Results'!A691", "691")</f>
        <v>691</v>
      </c>
      <c r="F74" t="s">
        <v>94</v>
      </c>
    </row>
    <row r="75" spans="3:6" x14ac:dyDescent="0.3">
      <c r="C75">
        <v>67</v>
      </c>
      <c r="D75" s="8" t="str">
        <f>HYPERLINK("#'Table 67'!A1", "How often, on average, would you say you do each of the following in your regular life?: Use a local shop")</f>
        <v>How often, on average, would you say you do each of the following in your regular life?: Use a local shop</v>
      </c>
      <c r="E75" s="14" t="str">
        <f>HYPERLINK("#'Full Results'!A705", "705")</f>
        <v>705</v>
      </c>
      <c r="F75" t="s">
        <v>94</v>
      </c>
    </row>
    <row r="76" spans="3:6" x14ac:dyDescent="0.3">
      <c r="C76">
        <v>68</v>
      </c>
      <c r="D76" s="8" t="str">
        <f>HYPERLINK("#'Table 68'!A1", "How often, on average, would you say you do each of the following in your regular life?: Use a shop that is part of a national chain")</f>
        <v>How often, on average, would you say you do each of the following in your regular life?: Use a shop that is part of a national chain</v>
      </c>
      <c r="E76" s="14" t="str">
        <f>HYPERLINK("#'Full Results'!A719", "719")</f>
        <v>719</v>
      </c>
      <c r="F76" t="s">
        <v>94</v>
      </c>
    </row>
    <row r="77" spans="3:6" x14ac:dyDescent="0.3">
      <c r="C77">
        <v>69</v>
      </c>
      <c r="D77" s="8" t="str">
        <f>HYPERLINK("#'Table 69'!A1", "How often, on average, would you say you do each of the following in your regular life?: Use a local pub or bar")</f>
        <v>How often, on average, would you say you do each of the following in your regular life?: Use a local pub or bar</v>
      </c>
      <c r="E77" s="14" t="str">
        <f>HYPERLINK("#'Full Results'!A733", "733")</f>
        <v>733</v>
      </c>
      <c r="F77" t="s">
        <v>94</v>
      </c>
    </row>
    <row r="78" spans="3:6" x14ac:dyDescent="0.3">
      <c r="C78">
        <v>70</v>
      </c>
      <c r="D78" s="8" t="str">
        <f>HYPERLINK("#'Table 70'!A1", "How often, on average, would you say you do each of the following in your regular life?: Use a pub or bar that is part of a national chain")</f>
        <v>How often, on average, would you say you do each of the following in your regular life?: Use a pub or bar that is part of a national chain</v>
      </c>
      <c r="E78" s="14" t="str">
        <f>HYPERLINK("#'Full Results'!A747", "747")</f>
        <v>747</v>
      </c>
      <c r="F78" t="s">
        <v>94</v>
      </c>
    </row>
    <row r="79" spans="3:6" x14ac:dyDescent="0.3">
      <c r="C79">
        <v>71</v>
      </c>
      <c r="D79" s="8" t="str">
        <f>HYPERLINK("#'Table 71'!A1", "How often, on average, would you say you do each of the following in your regular life?: Visit a museum, gallery, or historical site")</f>
        <v>How often, on average, would you say you do each of the following in your regular life?: Visit a museum, gallery, or historical site</v>
      </c>
      <c r="E79" s="14" t="str">
        <f>HYPERLINK("#'Full Results'!A761", "761")</f>
        <v>761</v>
      </c>
      <c r="F79" t="s">
        <v>94</v>
      </c>
    </row>
    <row r="80" spans="3:6" x14ac:dyDescent="0.3">
      <c r="C80">
        <v>72</v>
      </c>
      <c r="D80" s="8" t="str">
        <f>HYPERLINK("#'Table 72'!A1", "How often, on average, would you say you do each of the following in your regular life?: Visit a park")</f>
        <v>How often, on average, would you say you do each of the following in your regular life?: Visit a park</v>
      </c>
      <c r="E80" s="14" t="str">
        <f>HYPERLINK("#'Full Results'!A775", "775")</f>
        <v>775</v>
      </c>
      <c r="F80" t="s">
        <v>94</v>
      </c>
    </row>
    <row r="81" spans="3:6" x14ac:dyDescent="0.3">
      <c r="C81">
        <v>73</v>
      </c>
      <c r="D81" s="8" t="str">
        <f>HYPERLINK("#'Table 73'!A1", "How often, on average, would you say you do each of the following in your regular life?: Go to a concert or live performance")</f>
        <v>How often, on average, would you say you do each of the following in your regular life?: Go to a concert or live performance</v>
      </c>
      <c r="E81" s="14" t="str">
        <f>HYPERLINK("#'Full Results'!A789", "789")</f>
        <v>789</v>
      </c>
      <c r="F81" t="s">
        <v>94</v>
      </c>
    </row>
    <row r="82" spans="3:6" x14ac:dyDescent="0.3">
      <c r="C82">
        <v>74</v>
      </c>
      <c r="D82" s="8" t="str">
        <f>HYPERLINK("#'Table 74'!A1", "How often, on average, would you say you do each of the following in your regular life?: Attend a local festival or fair")</f>
        <v>How often, on average, would you say you do each of the following in your regular life?: Attend a local festival or fair</v>
      </c>
      <c r="E82" s="14" t="str">
        <f>HYPERLINK("#'Full Results'!A803", "803")</f>
        <v>803</v>
      </c>
      <c r="F82" t="s">
        <v>94</v>
      </c>
    </row>
    <row r="83" spans="3:6" x14ac:dyDescent="0.3">
      <c r="C83">
        <v>75</v>
      </c>
      <c r="D83" s="8" t="str">
        <f>HYPERLINK("#'Table 75'!A1", "How often, on average, would you say you do each of the following in your regular life?: Shop at a locally-owned business")</f>
        <v>How often, on average, would you say you do each of the following in your regular life?: Shop at a locally-owned business</v>
      </c>
      <c r="E83" s="14" t="str">
        <f>HYPERLINK("#'Full Results'!A817", "817")</f>
        <v>817</v>
      </c>
      <c r="F83" t="s">
        <v>94</v>
      </c>
    </row>
    <row r="84" spans="3:6" x14ac:dyDescent="0.3">
      <c r="C84">
        <v>76</v>
      </c>
      <c r="D84" s="8" t="str">
        <f>HYPERLINK("#'Table 76'!A1", "How often, on average, would you say you do each of the following in your regular life?: Visit an area of natural beauty")</f>
        <v>How often, on average, would you say you do each of the following in your regular life?: Visit an area of natural beauty</v>
      </c>
      <c r="E84" s="14" t="str">
        <f>HYPERLINK("#'Full Results'!A831", "831")</f>
        <v>831</v>
      </c>
      <c r="F84" t="s">
        <v>94</v>
      </c>
    </row>
    <row r="85" spans="3:6" x14ac:dyDescent="0.3">
      <c r="C85">
        <v>77</v>
      </c>
      <c r="D85" s="8" t="str">
        <f>HYPERLINK("#'Table 77'!A1", "How often, on average, would you say you do each of the following in your regular life?: Watch a sport match or event")</f>
        <v>How often, on average, would you say you do each of the following in your regular life?: Watch a sport match or event</v>
      </c>
      <c r="E85" s="14" t="str">
        <f>HYPERLINK("#'Full Results'!A845", "845")</f>
        <v>845</v>
      </c>
      <c r="F85" t="s">
        <v>94</v>
      </c>
    </row>
    <row r="86" spans="3:6" x14ac:dyDescent="0.3">
      <c r="C86">
        <v>78</v>
      </c>
      <c r="D86" s="8" t="str">
        <f>HYPERLINK("#'Table 78'!A1", "How often, on average, would you say you do each of the following in your regular life?: Buy a locally made product")</f>
        <v>How often, on average, would you say you do each of the following in your regular life?: Buy a locally made product</v>
      </c>
      <c r="E86" s="14" t="str">
        <f>HYPERLINK("#'Full Results'!A859", "859")</f>
        <v>859</v>
      </c>
      <c r="F86" t="s">
        <v>94</v>
      </c>
    </row>
    <row r="87" spans="3:6" x14ac:dyDescent="0.3">
      <c r="C87">
        <v>79</v>
      </c>
      <c r="D87" s="8" t="str">
        <f>HYPERLINK("#'Table 79'!A1", "How often, on average, would you say you do each of the following in your regular life?: Visit and other type of attraction or sight")</f>
        <v>How often, on average, would you say you do each of the following in your regular life?: Visit and other type of attraction or sight</v>
      </c>
      <c r="E87" s="14" t="str">
        <f>HYPERLINK("#'Full Results'!A873", "873")</f>
        <v>873</v>
      </c>
      <c r="F87" t="s">
        <v>94</v>
      </c>
    </row>
    <row r="88" spans="3:6" x14ac:dyDescent="0.3">
      <c r="C88">
        <v>80</v>
      </c>
      <c r="D88" s="8" t="str">
        <f>HYPERLINK("#'Table 80'!A1", "Grid Summary: And how often, on average, would you say you do each of the following while on holiday in England?")</f>
        <v>Grid Summary: And how often, on average, would you say you do each of the following while on holiday in England?</v>
      </c>
      <c r="E88" s="7"/>
      <c r="F88" t="s">
        <v>94</v>
      </c>
    </row>
    <row r="89" spans="3:6" x14ac:dyDescent="0.3">
      <c r="C89">
        <v>81</v>
      </c>
      <c r="D89" s="8" t="str">
        <f>HYPERLINK("#'Table 81'!A1", "And how often, on average, would you say you do each of the following while on holiday in England?: Eat at a locally-owned restaurant or cafe")</f>
        <v>And how often, on average, would you say you do each of the following while on holiday in England?: Eat at a locally-owned restaurant or cafe</v>
      </c>
      <c r="E89" s="14" t="str">
        <f>HYPERLINK("#'Full Results'!A887", "887")</f>
        <v>887</v>
      </c>
      <c r="F89" t="s">
        <v>94</v>
      </c>
    </row>
    <row r="90" spans="3:6" x14ac:dyDescent="0.3">
      <c r="C90">
        <v>82</v>
      </c>
      <c r="D90" s="8" t="str">
        <f>HYPERLINK("#'Table 82'!A1", "And how often, on average, would you say you do each of the following while on holiday in England?: Eat at a chain restaurant or cafe")</f>
        <v>And how often, on average, would you say you do each of the following while on holiday in England?: Eat at a chain restaurant or cafe</v>
      </c>
      <c r="E90" s="14" t="str">
        <f>HYPERLINK("#'Full Results'!A897", "897")</f>
        <v>897</v>
      </c>
      <c r="F90" t="s">
        <v>94</v>
      </c>
    </row>
    <row r="91" spans="3:6" x14ac:dyDescent="0.3">
      <c r="C91">
        <v>83</v>
      </c>
      <c r="D91" s="8" t="str">
        <f>HYPERLINK("#'Table 83'!A1", "And how often, on average, would you say you do each of the following while on holiday in England?: Visit a museum, gallery, or historical site")</f>
        <v>And how often, on average, would you say you do each of the following while on holiday in England?: Visit a museum, gallery, or historical site</v>
      </c>
      <c r="E91" s="14" t="str">
        <f>HYPERLINK("#'Full Results'!A907", "907")</f>
        <v>907</v>
      </c>
      <c r="F91" t="s">
        <v>94</v>
      </c>
    </row>
    <row r="92" spans="3:6" x14ac:dyDescent="0.3">
      <c r="C92">
        <v>84</v>
      </c>
      <c r="D92" s="8" t="str">
        <f>HYPERLINK("#'Table 84'!A1", "And how often, on average, would you say you do each of the following while on holiday in England?: Visit a park or public space")</f>
        <v>And how often, on average, would you say you do each of the following while on holiday in England?: Visit a park or public space</v>
      </c>
      <c r="E92" s="14" t="str">
        <f>HYPERLINK("#'Full Results'!A917", "917")</f>
        <v>917</v>
      </c>
      <c r="F92" t="s">
        <v>94</v>
      </c>
    </row>
    <row r="93" spans="3:6" x14ac:dyDescent="0.3">
      <c r="C93">
        <v>85</v>
      </c>
      <c r="D93" s="8" t="str">
        <f>HYPERLINK("#'Table 85'!A1", "And how often, on average, would you say you do each of the following while on holiday in England?: Go to a concert or live performance")</f>
        <v>And how often, on average, would you say you do each of the following while on holiday in England?: Go to a concert or live performance</v>
      </c>
      <c r="E93" s="14" t="str">
        <f>HYPERLINK("#'Full Results'!A927", "927")</f>
        <v>927</v>
      </c>
      <c r="F93" t="s">
        <v>94</v>
      </c>
    </row>
    <row r="94" spans="3:6" x14ac:dyDescent="0.3">
      <c r="C94">
        <v>86</v>
      </c>
      <c r="D94" s="8" t="str">
        <f>HYPERLINK("#'Table 86'!A1", "And how often, on average, would you say you do each of the following while on holiday in England?: Attend a local festival or fair")</f>
        <v>And how often, on average, would you say you do each of the following while on holiday in England?: Attend a local festival or fair</v>
      </c>
      <c r="E94" s="14" t="str">
        <f>HYPERLINK("#'Full Results'!A937", "937")</f>
        <v>937</v>
      </c>
      <c r="F94" t="s">
        <v>94</v>
      </c>
    </row>
    <row r="95" spans="3:6" x14ac:dyDescent="0.3">
      <c r="C95">
        <v>87</v>
      </c>
      <c r="D95" s="8" t="str">
        <f>HYPERLINK("#'Table 87'!A1", "And how often, on average, would you say you do each of the following while on holiday in England?: Shop at a locally-owned business")</f>
        <v>And how often, on average, would you say you do each of the following while on holiday in England?: Shop at a locally-owned business</v>
      </c>
      <c r="E95" s="14" t="str">
        <f>HYPERLINK("#'Full Results'!A947", "947")</f>
        <v>947</v>
      </c>
      <c r="F95" t="s">
        <v>94</v>
      </c>
    </row>
    <row r="96" spans="3:6" x14ac:dyDescent="0.3">
      <c r="C96">
        <v>88</v>
      </c>
      <c r="D96" s="8" t="str">
        <f>HYPERLINK("#'Table 88'!A1", "And how often, on average, would you say you do each of the following while on holiday in England?: Visit an area of natural beauty")</f>
        <v>And how often, on average, would you say you do each of the following while on holiday in England?: Visit an area of natural beauty</v>
      </c>
      <c r="E96" s="14" t="str">
        <f>HYPERLINK("#'Full Results'!A957", "957")</f>
        <v>957</v>
      </c>
      <c r="F96" t="s">
        <v>94</v>
      </c>
    </row>
    <row r="97" spans="3:6" x14ac:dyDescent="0.3">
      <c r="C97">
        <v>89</v>
      </c>
      <c r="D97" s="8" t="str">
        <f>HYPERLINK("#'Table 89'!A1", "And how often, on average, would you say you do each of the following while on holiday in England?: Buy a locally made product")</f>
        <v>And how often, on average, would you say you do each of the following while on holiday in England?: Buy a locally made product</v>
      </c>
      <c r="E97" s="14" t="str">
        <f>HYPERLINK("#'Full Results'!A967", "967")</f>
        <v>967</v>
      </c>
      <c r="F97" t="s">
        <v>94</v>
      </c>
    </row>
    <row r="98" spans="3:6" x14ac:dyDescent="0.3">
      <c r="C98">
        <v>90</v>
      </c>
      <c r="D98" s="8" t="str">
        <f>HYPERLINK("#'Table 90'!A1", " Overall, how would you rate the change in quality of restaurants, businesses, and other entertainment venues in your local area in the past five years?")</f>
        <v xml:space="preserve"> Overall, how would you rate the change in quality of restaurants, businesses, and other entertainment venues in your local area in the past five years?</v>
      </c>
      <c r="E98" s="14" t="str">
        <f>HYPERLINK("#'Full Results'!A977", "977")</f>
        <v>977</v>
      </c>
      <c r="F98" t="s">
        <v>94</v>
      </c>
    </row>
    <row r="99" spans="3:6" x14ac:dyDescent="0.3">
      <c r="C99">
        <v>91</v>
      </c>
      <c r="D99" s="8" t="str">
        <f>HYPERLINK("#'Table 91'!A1", "Grid Summary: For each of the following, please indicate how you feel about these in your local area.  ")</f>
        <v>Grid Summary: For each of the following, please indicate how you feel about these in your local area.  </v>
      </c>
      <c r="E99" s="7"/>
      <c r="F99" t="s">
        <v>94</v>
      </c>
    </row>
    <row r="100" spans="3:6" x14ac:dyDescent="0.3">
      <c r="C100">
        <v>92</v>
      </c>
      <c r="D100" s="8" t="str">
        <f>HYPERLINK("#'Table 92'!A1", "For each of the following, please indicate how you feel about these in your local area.  : Locally-owned restaurants or cafes")</f>
        <v>For each of the following, please indicate how you feel about these in your local area.  : Locally-owned restaurants or cafes</v>
      </c>
      <c r="E100" s="14" t="str">
        <f>HYPERLINK("#'Full Results'!A986", "986")</f>
        <v>986</v>
      </c>
      <c r="F100" t="s">
        <v>94</v>
      </c>
    </row>
    <row r="101" spans="3:6" x14ac:dyDescent="0.3">
      <c r="C101">
        <v>93</v>
      </c>
      <c r="D101" s="8" t="str">
        <f>HYPERLINK("#'Table 93'!A1", "For each of the following, please indicate how you feel about these in your local area.  : Chain restaurants or cafes")</f>
        <v>For each of the following, please indicate how you feel about these in your local area.  : Chain restaurants or cafes</v>
      </c>
      <c r="E101" s="14" t="str">
        <f>HYPERLINK("#'Full Results'!A993", "993")</f>
        <v>993</v>
      </c>
      <c r="F101" t="s">
        <v>94</v>
      </c>
    </row>
    <row r="102" spans="3:6" x14ac:dyDescent="0.3">
      <c r="C102">
        <v>94</v>
      </c>
      <c r="D102" s="8" t="str">
        <f>HYPERLINK("#'Table 94'!A1", "For each of the following, please indicate how you feel about these in your local area.  : Locally-owned pubs")</f>
        <v>For each of the following, please indicate how you feel about these in your local area.  : Locally-owned pubs</v>
      </c>
      <c r="E102" s="14" t="str">
        <f>HYPERLINK("#'Full Results'!A1000", "1000")</f>
        <v>1000</v>
      </c>
      <c r="F102" t="s">
        <v>94</v>
      </c>
    </row>
    <row r="103" spans="3:6" x14ac:dyDescent="0.3">
      <c r="C103">
        <v>95</v>
      </c>
      <c r="D103" s="8" t="str">
        <f>HYPERLINK("#'Table 95'!A1", "For each of the following, please indicate how you feel about these in your local area.  : Pub chains")</f>
        <v>For each of the following, please indicate how you feel about these in your local area.  : Pub chains</v>
      </c>
      <c r="E103" s="14" t="str">
        <f>HYPERLINK("#'Full Results'!A1007", "1007")</f>
        <v>1007</v>
      </c>
      <c r="F103" t="s">
        <v>94</v>
      </c>
    </row>
    <row r="104" spans="3:6" x14ac:dyDescent="0.3">
      <c r="C104">
        <v>96</v>
      </c>
      <c r="D104" s="8" t="str">
        <f>HYPERLINK("#'Table 96'!A1", "For each of the following, please indicate how you feel about these in your local area.  : Parks")</f>
        <v>For each of the following, please indicate how you feel about these in your local area.  : Parks</v>
      </c>
      <c r="E104" s="14" t="str">
        <f>HYPERLINK("#'Full Results'!A1014", "1014")</f>
        <v>1014</v>
      </c>
      <c r="F104" t="s">
        <v>94</v>
      </c>
    </row>
    <row r="105" spans="3:6" x14ac:dyDescent="0.3">
      <c r="C105">
        <v>97</v>
      </c>
      <c r="D105" s="8" t="str">
        <f>HYPERLINK("#'Table 97'!A1", "For each of the following, please indicate how you feel about these in your local area.  : Cinemas")</f>
        <v>For each of the following, please indicate how you feel about these in your local area.  : Cinemas</v>
      </c>
      <c r="E105" s="14" t="str">
        <f>HYPERLINK("#'Full Results'!A1021", "1021")</f>
        <v>1021</v>
      </c>
      <c r="F105" t="s">
        <v>94</v>
      </c>
    </row>
    <row r="106" spans="3:6" x14ac:dyDescent="0.3">
      <c r="C106">
        <v>98</v>
      </c>
      <c r="D106" s="8" t="str">
        <f>HYPERLINK("#'Table 98'!A1", "For each of the following, please indicate how you feel about these in your local area.  : Museums")</f>
        <v>For each of the following, please indicate how you feel about these in your local area.  : Museums</v>
      </c>
      <c r="E106" s="14" t="str">
        <f>HYPERLINK("#'Full Results'!A1028", "1028")</f>
        <v>1028</v>
      </c>
      <c r="F106" t="s">
        <v>94</v>
      </c>
    </row>
    <row r="107" spans="3:6" x14ac:dyDescent="0.3">
      <c r="C107">
        <v>99</v>
      </c>
      <c r="D107" s="8" t="str">
        <f>HYPERLINK("#'Table 99'!A1", "For each of the following, please indicate how you feel about these in your local area.  : Heritage sites and historic buildings")</f>
        <v>For each of the following, please indicate how you feel about these in your local area.  : Heritage sites and historic buildings</v>
      </c>
      <c r="E107" s="14" t="str">
        <f>HYPERLINK("#'Full Results'!A1035", "1035")</f>
        <v>1035</v>
      </c>
      <c r="F107" t="s">
        <v>94</v>
      </c>
    </row>
    <row r="108" spans="3:6" x14ac:dyDescent="0.3">
      <c r="C108">
        <v>100</v>
      </c>
      <c r="D108" s="8" t="str">
        <f>HYPERLINK("#'Table 100'!A1", "For each of the following, please indicate how you feel about these in your local area.  : Markets")</f>
        <v>For each of the following, please indicate how you feel about these in your local area.  : Markets</v>
      </c>
      <c r="E108" s="14" t="str">
        <f>HYPERLINK("#'Full Results'!A1042", "1042")</f>
        <v>1042</v>
      </c>
      <c r="F108" t="s">
        <v>94</v>
      </c>
    </row>
    <row r="109" spans="3:6" x14ac:dyDescent="0.3">
      <c r="C109">
        <v>101</v>
      </c>
      <c r="D109" s="8" t="str">
        <f>HYPERLINK("#'Table 101'!A1", "For each of the following, please indicate how you feel about these in your local area.  : Festivals/fairs")</f>
        <v>For each of the following, please indicate how you feel about these in your local area.  : Festivals/fairs</v>
      </c>
      <c r="E109" s="14" t="str">
        <f>HYPERLINK("#'Full Results'!A1049", "1049")</f>
        <v>1049</v>
      </c>
      <c r="F109" t="s">
        <v>94</v>
      </c>
    </row>
    <row r="110" spans="3:6" x14ac:dyDescent="0.3">
      <c r="C110">
        <v>102</v>
      </c>
      <c r="D110" s="8" t="str">
        <f>HYPERLINK("#'Table 102'!A1", "For each of the following, please indicate how you feel about these in your local area.  : Locally-owned shops")</f>
        <v>For each of the following, please indicate how you feel about these in your local area.  : Locally-owned shops</v>
      </c>
      <c r="E110" s="14" t="str">
        <f>HYPERLINK("#'Full Results'!A1056", "1056")</f>
        <v>1056</v>
      </c>
      <c r="F110" t="s">
        <v>94</v>
      </c>
    </row>
    <row r="111" spans="3:6" x14ac:dyDescent="0.3">
      <c r="C111">
        <v>103</v>
      </c>
      <c r="D111" s="8" t="str">
        <f>HYPERLINK("#'Table 103'!A1", "For each of the following, please indicate how you feel about these in your local area.  : Department stores")</f>
        <v>For each of the following, please indicate how you feel about these in your local area.  : Department stores</v>
      </c>
      <c r="E111" s="14" t="str">
        <f>HYPERLINK("#'Full Results'!A1063", "1063")</f>
        <v>1063</v>
      </c>
      <c r="F111" t="s">
        <v>94</v>
      </c>
    </row>
    <row r="112" spans="3:6" x14ac:dyDescent="0.3">
      <c r="C112">
        <v>104</v>
      </c>
      <c r="D112" s="8" t="str">
        <f>HYPERLINK("#'Table 104'!A1", "For each of the following, please indicate how you feel about these in your local area.  : Nature and protected areas")</f>
        <v>For each of the following, please indicate how you feel about these in your local area.  : Nature and protected areas</v>
      </c>
      <c r="E112" s="14" t="str">
        <f>HYPERLINK("#'Full Results'!A1070", "1070")</f>
        <v>1070</v>
      </c>
      <c r="F112" t="s">
        <v>94</v>
      </c>
    </row>
    <row r="113" spans="3:6" x14ac:dyDescent="0.3">
      <c r="C113">
        <v>105</v>
      </c>
      <c r="D113" s="8" t="str">
        <f>HYPERLINK("#'Table 105'!A1", "For each of the following, please indicate how you feel about these in your local area.  : Other attractions")</f>
        <v>For each of the following, please indicate how you feel about these in your local area.  : Other attractions</v>
      </c>
      <c r="E113" s="14" t="str">
        <f>HYPERLINK("#'Full Results'!A1077", "1077")</f>
        <v>1077</v>
      </c>
      <c r="F113" t="s">
        <v>94</v>
      </c>
    </row>
    <row r="114" spans="3:6" x14ac:dyDescent="0.3">
      <c r="C114">
        <v>106</v>
      </c>
      <c r="D114" s="8" t="str">
        <f>HYPERLINK("#'Table 106'!A1", "Which of the following environmental issues are affecting your local area, if any, that you are aware of? Select all that apply")</f>
        <v>Which of the following environmental issues are affecting your local area, if any, that you are aware of? Select all that apply</v>
      </c>
      <c r="E114" s="14" t="str">
        <f>HYPERLINK("#'Full Results'!A1084", "1084")</f>
        <v>1084</v>
      </c>
      <c r="F114" t="s">
        <v>94</v>
      </c>
    </row>
    <row r="115" spans="3:6" x14ac:dyDescent="0.3">
      <c r="C115">
        <v>107</v>
      </c>
      <c r="D115" s="8" t="str">
        <f>HYPERLINK("#'Table 107'!A1", "And in your view, which of the following are responsible for causing different types of pollution (e.g.littering, excessive noise, water contamination) in your local area? Please select all that apply")</f>
        <v>And in your view, which of the following are responsible for causing different types of pollution (e.g.littering, excessive noise, water contamination) in your local area? Please select all that apply</v>
      </c>
      <c r="E115" s="14" t="str">
        <f>HYPERLINK("#'Full Results'!A1098", "1098")</f>
        <v>1098</v>
      </c>
      <c r="F115" t="s">
        <v>94</v>
      </c>
    </row>
    <row r="116" spans="3:6" x14ac:dyDescent="0.3">
      <c r="C116">
        <v>108</v>
      </c>
      <c r="D116" s="8" t="str">
        <f>HYPERLINK("#'Table 108'!A1", "And in your view, which of the following are responsible for causing habitat destruction and loss of biodiversity in your local area? Please select all that apply  ")</f>
        <v>And in your view, which of the following are responsible for causing habitat destruction and loss of biodiversity in your local area? Please select all that apply  </v>
      </c>
      <c r="E116" s="14" t="str">
        <f>HYPERLINK("#'Full Results'!A1110", "1110")</f>
        <v>1110</v>
      </c>
      <c r="F116" t="s">
        <v>94</v>
      </c>
    </row>
    <row r="117" spans="3:6" x14ac:dyDescent="0.3">
      <c r="C117">
        <v>109</v>
      </c>
      <c r="D117" s="8" t="str">
        <f>HYPERLINK("#'Table 109'!A1",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17" s="14" t="str">
        <f>HYPERLINK("#'Full Results'!A1122", "1122")</f>
        <v>1122</v>
      </c>
      <c r="F117" t="s">
        <v>197</v>
      </c>
    </row>
    <row r="118" spans="3:6" x14ac:dyDescent="0.3">
      <c r="C118">
        <v>110</v>
      </c>
      <c r="D118" s="8" t="str">
        <f>HYPERLINK("#'Table 110'!A1",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18" s="14" t="str">
        <f>HYPERLINK("#'Full Results'!A1128", "1128")</f>
        <v>1128</v>
      </c>
      <c r="F118" t="s">
        <v>197</v>
      </c>
    </row>
    <row r="119" spans="3:6" x14ac:dyDescent="0.3">
      <c r="C119">
        <v>111</v>
      </c>
      <c r="D119" s="8" t="str">
        <f>HYPERLINK("#'Table 111'!A1",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19" s="14" t="str">
        <f>HYPERLINK("#'Full Results'!A1134", "1134")</f>
        <v>1134</v>
      </c>
      <c r="F119" t="s">
        <v>197</v>
      </c>
    </row>
    <row r="120" spans="3:6" x14ac:dyDescent="0.3">
      <c r="C120">
        <v>112</v>
      </c>
      <c r="D120" s="8" t="str">
        <f>HYPERLINK("#'Table 112'!A1",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0" s="14" t="str">
        <f>HYPERLINK("#'Full Results'!A1140", "1140")</f>
        <v>1140</v>
      </c>
      <c r="F120" t="s">
        <v>197</v>
      </c>
    </row>
    <row r="121" spans="3:6" x14ac:dyDescent="0.3">
      <c r="C121">
        <v>113</v>
      </c>
      <c r="D121" s="8" t="str">
        <f>HYPERLINK("#'Table 113'!A1",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1" s="14" t="str">
        <f>HYPERLINK("#'Full Results'!A1146", "1146")</f>
        <v>1146</v>
      </c>
      <c r="F121" t="s">
        <v>197</v>
      </c>
    </row>
    <row r="122" spans="3:6" x14ac:dyDescent="0.3">
      <c r="C122">
        <v>114</v>
      </c>
      <c r="D122" s="8" t="str">
        <f>HYPERLINK("#'Table 114'!A1",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2" s="14" t="str">
        <f>HYPERLINK("#'Full Results'!A1152", "1152")</f>
        <v>1152</v>
      </c>
      <c r="F122" t="s">
        <v>197</v>
      </c>
    </row>
    <row r="123" spans="3:6" x14ac:dyDescent="0.3">
      <c r="C123">
        <v>115</v>
      </c>
      <c r="D123" s="8" t="str">
        <f>HYPERLINK("#'Table 115'!A1",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3" s="14" t="str">
        <f>HYPERLINK("#'Full Results'!A1158", "1158")</f>
        <v>1158</v>
      </c>
      <c r="F123" t="s">
        <v>197</v>
      </c>
    </row>
    <row r="124" spans="3:6" x14ac:dyDescent="0.3">
      <c r="C124">
        <v>116</v>
      </c>
      <c r="D124" s="8" t="str">
        <f>HYPERLINK("#'Table 116'!A1",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4" s="14" t="str">
        <f>HYPERLINK("#'Full Results'!A1164", "1164")</f>
        <v>1164</v>
      </c>
      <c r="F124" t="s">
        <v>197</v>
      </c>
    </row>
    <row r="125" spans="3:6" x14ac:dyDescent="0.3">
      <c r="C125">
        <v>117</v>
      </c>
      <c r="D125" s="8" t="str">
        <f>HYPERLINK("#'Table 117'!A1",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5" s="14" t="str">
        <f>HYPERLINK("#'Full Results'!A1170", "1170")</f>
        <v>1170</v>
      </c>
      <c r="F125" t="s">
        <v>197</v>
      </c>
    </row>
    <row r="126" spans="3:6" x14ac:dyDescent="0.3">
      <c r="C126">
        <v>118</v>
      </c>
      <c r="D126" s="8" t="str">
        <f>HYPERLINK("#'Table 118'!A1", " Imagine you had to choose between the following options. Would you prefer to keep access to protected national landscapes and parks, such as the Peak District, the Lake District, the North York Moors, Cotswolds Area of Outstanding Natural Beauty...")</f>
        <v xml:space="preserve"> Imagine you had to choose between the following options. Would you prefer to keep access to protected national landscapes and parks, such as the Peak District, the Lake District, the North York Moors, Cotswolds Area of Outstanding Natural Beauty...</v>
      </c>
      <c r="E126" s="14" t="str">
        <f>HYPERLINK("#'Full Results'!A1176", "1176")</f>
        <v>1176</v>
      </c>
      <c r="F126" t="s">
        <v>197</v>
      </c>
    </row>
    <row r="127" spans="3:6" x14ac:dyDescent="0.3">
      <c r="C127">
        <v>119</v>
      </c>
      <c r="D127" s="8" t="str">
        <f>HYPERLINK("#'Table 119'!A1", "Grid Summary: What is your preferred method of transportation to get to your destination?")</f>
        <v>Grid Summary: What is your preferred method of transportation to get to your destination?</v>
      </c>
      <c r="E127" s="7"/>
      <c r="F127" t="s">
        <v>94</v>
      </c>
    </row>
    <row r="128" spans="3:6" x14ac:dyDescent="0.3">
      <c r="C128">
        <v>120</v>
      </c>
      <c r="D128" s="8" t="str">
        <f>HYPERLINK("#'Table 120'!A1", "What is your preferred method of transportation to get to your destination?: When travelling to somewhere within England, within 50 miles")</f>
        <v>What is your preferred method of transportation to get to your destination?: When travelling to somewhere within England, within 50 miles</v>
      </c>
      <c r="E128" s="14" t="str">
        <f>HYPERLINK("#'Full Results'!A1182", "1182")</f>
        <v>1182</v>
      </c>
      <c r="F128" t="s">
        <v>94</v>
      </c>
    </row>
    <row r="129" spans="3:6" x14ac:dyDescent="0.3">
      <c r="C129">
        <v>121</v>
      </c>
      <c r="D129" s="8" t="str">
        <f>HYPERLINK("#'Table 121'!A1", "What is your preferred method of transportation to get to your destination?: When travelling to somewhere within England, further than 50 miles")</f>
        <v>What is your preferred method of transportation to get to your destination?: When travelling to somewhere within England, further than 50 miles</v>
      </c>
      <c r="E129" s="14" t="str">
        <f>HYPERLINK("#'Full Results'!A1191", "1191")</f>
        <v>1191</v>
      </c>
      <c r="F129" t="s">
        <v>94</v>
      </c>
    </row>
    <row r="130" spans="3:6" x14ac:dyDescent="0.3">
      <c r="C130">
        <v>122</v>
      </c>
      <c r="D130" s="8" t="str">
        <f>HYPERLINK("#'Table 122'!A1", "What is your preferred method of transportation to get to your destination?: When travelling to somewhere near but outside of Great Britain, such as France or the Netherlands")</f>
        <v>What is your preferred method of transportation to get to your destination?: When travelling to somewhere near but outside of Great Britain, such as France or the Netherlands</v>
      </c>
      <c r="E130" s="14" t="str">
        <f>HYPERLINK("#'Full Results'!A1200", "1200")</f>
        <v>1200</v>
      </c>
      <c r="F130" t="s">
        <v>94</v>
      </c>
    </row>
    <row r="131" spans="3:6" x14ac:dyDescent="0.3">
      <c r="C131">
        <v>123</v>
      </c>
      <c r="D131" s="8" t="str">
        <f>HYPERLINK("#'Table 123'!A1", "What are the main factors that influence your choice of transport when travelling? Please select up to three of the following  ")</f>
        <v>What are the main factors that influence your choice of transport when travelling? Please select up to three of the following  </v>
      </c>
      <c r="E131" s="14" t="str">
        <f>HYPERLINK("#'Full Results'!A1209", "1209")</f>
        <v>1209</v>
      </c>
      <c r="F131" t="s">
        <v>94</v>
      </c>
    </row>
    <row r="132" spans="3:6" x14ac:dyDescent="0.3">
      <c r="C132">
        <v>124</v>
      </c>
      <c r="D132" s="8" t="str">
        <f>HYPERLINK("#'Table 124'!A1", " Which of the following comes closest to your view?")</f>
        <v xml:space="preserve"> Which of the following comes closest to your view?</v>
      </c>
      <c r="E132" s="14" t="str">
        <f>HYPERLINK("#'Full Results'!A1221", "1221")</f>
        <v>1221</v>
      </c>
      <c r="F132" t="s">
        <v>94</v>
      </c>
    </row>
    <row r="133" spans="3:6" x14ac:dyDescent="0.3">
      <c r="C133">
        <v>125</v>
      </c>
      <c r="D133" s="8" t="str">
        <f>HYPERLINK("#'Table 125'!A1", " Thinking generally about transportation in the UK, to what extent would you support the expansion of the railway network?")</f>
        <v xml:space="preserve"> Thinking generally about transportation in the UK, to what extent would you support the expansion of the railway network?</v>
      </c>
      <c r="E133" s="14" t="str">
        <f>HYPERLINK("#'Full Results'!A1228", "1228")</f>
        <v>1228</v>
      </c>
      <c r="F133" t="s">
        <v>94</v>
      </c>
    </row>
    <row r="134" spans="3:6" x14ac:dyDescent="0.3">
      <c r="C134">
        <v>126</v>
      </c>
      <c r="D134" s="8" t="str">
        <f>HYPERLINK("#'Table 126'!A1", "Which of the following, if any, do you see as benefits to expanding the UK’s railway network? Select all that apply  ")</f>
        <v>Which of the following, if any, do you see as benefits to expanding the UK’s railway network? Select all that apply  </v>
      </c>
      <c r="E134" s="14" t="str">
        <f>HYPERLINK("#'Full Results'!A1240", "1240")</f>
        <v>1240</v>
      </c>
      <c r="F134" t="s">
        <v>94</v>
      </c>
    </row>
    <row r="135" spans="3:6" x14ac:dyDescent="0.3">
      <c r="C135">
        <v>127</v>
      </c>
      <c r="D135" s="8" t="str">
        <f>HYPERLINK("#'Table 127'!A1", "Which of the following, if any, do you see as drawbacks to expanding the UK’s railway network? Select all that apply")</f>
        <v>Which of the following, if any, do you see as drawbacks to expanding the UK’s railway network? Select all that apply</v>
      </c>
      <c r="E135" s="14" t="str">
        <f>HYPERLINK("#'Full Results'!A1257", "1257")</f>
        <v>1257</v>
      </c>
      <c r="F135" t="s">
        <v>94</v>
      </c>
    </row>
    <row r="136" spans="3:6" x14ac:dyDescent="0.3">
      <c r="C136">
        <v>128</v>
      </c>
      <c r="D136" s="8" t="str">
        <f>HYPERLINK("#'Table 128'!A1", " During the 12 months, how often did you go on holiday or short trips within England? This includes weekend or overnight trips.  ")</f>
        <v xml:space="preserve"> During the 12 months, how often did you go on holiday or short trips within England? This includes weekend or overnight trips.  </v>
      </c>
      <c r="E136" s="14" t="str">
        <f>HYPERLINK("#'Full Results'!A1270", "1270")</f>
        <v>1270</v>
      </c>
      <c r="F136" t="s">
        <v>94</v>
      </c>
    </row>
    <row r="137" spans="3:6" x14ac:dyDescent="0.3">
      <c r="C137">
        <v>129</v>
      </c>
      <c r="D137" s="8" t="str">
        <f>HYPERLINK("#'Table 129'!A1", " During the last 12 months, how often did you go on holiday or short trips outside of the UK? This includes weekend or overnight trips.  ")</f>
        <v xml:space="preserve"> During the last 12 months, how often did you go on holiday or short trips outside of the UK? This includes weekend or overnight trips.  </v>
      </c>
      <c r="E137" s="14" t="str">
        <f>HYPERLINK("#'Full Results'!A1281", "1281")</f>
        <v>1281</v>
      </c>
      <c r="F137" t="s">
        <v>94</v>
      </c>
    </row>
    <row r="138" spans="3:6" x14ac:dyDescent="0.3">
      <c r="C138">
        <v>130</v>
      </c>
      <c r="D138" s="8" t="str">
        <f>HYPERLINK("#'Table 130'!A1", " Have you ever revisited a place in England that you’ve previously gone on holiday to?")</f>
        <v xml:space="preserve"> Have you ever revisited a place in England that you’ve previously gone on holiday to?</v>
      </c>
      <c r="E138" s="14" t="str">
        <f>HYPERLINK("#'Full Results'!A1292", "1292")</f>
        <v>1292</v>
      </c>
      <c r="F138" t="s">
        <v>197</v>
      </c>
    </row>
    <row r="139" spans="3:6" x14ac:dyDescent="0.3">
      <c r="C139">
        <v>131</v>
      </c>
      <c r="D139" s="8" t="str">
        <f>HYPERLINK("#'Table 131'!A1", "Which of the following have been the primary reasons for your travel within England in the last year? Select all that apply")</f>
        <v>Which of the following have been the primary reasons for your travel within England in the last year? Select all that apply</v>
      </c>
      <c r="E139" s="14" t="str">
        <f>HYPERLINK("#'Full Results'!A1298", "1298")</f>
        <v>1298</v>
      </c>
      <c r="F139" t="s">
        <v>94</v>
      </c>
    </row>
    <row r="140" spans="3:6" x14ac:dyDescent="0.3">
      <c r="C140">
        <v>132</v>
      </c>
      <c r="D140" s="8" t="str">
        <f>HYPERLINK("#'Table 132'!A1", " Have you ever considered a trip abroad and then decided, for whatever reason, to stay within England instead?")</f>
        <v xml:space="preserve"> Have you ever considered a trip abroad and then decided, for whatever reason, to stay within England instead?</v>
      </c>
      <c r="E140" s="14" t="str">
        <f>HYPERLINK("#'Full Results'!A1309", "1309")</f>
        <v>1309</v>
      </c>
      <c r="F140" t="s">
        <v>94</v>
      </c>
    </row>
    <row r="141" spans="3:6" x14ac:dyDescent="0.3">
      <c r="C141">
        <v>133</v>
      </c>
      <c r="D141" s="8" t="str">
        <f>HYPERLINK("#'Table 133'!A1", " You said in the past, you changed your mind about going on an international holiday and took a domestic holiday instead. How many times in the last 12 months have you done this?")</f>
        <v xml:space="preserve"> You said in the past, you changed your mind about going on an international holiday and took a domestic holiday instead. How many times in the last 12 months have you done this?</v>
      </c>
      <c r="E141" s="14" t="str">
        <f>HYPERLINK("#'Full Results'!A1315", "1315")</f>
        <v>1315</v>
      </c>
      <c r="F141" t="s">
        <v>487</v>
      </c>
    </row>
    <row r="142" spans="3:6" x14ac:dyDescent="0.3">
      <c r="C142">
        <v>134</v>
      </c>
      <c r="D142" s="8" t="str">
        <f>HYPERLINK("#'Table 134'!A1", "Why did you decide to stay within the England instead? Select all that apply.  ")</f>
        <v>Why did you decide to stay within the England instead? Select all that apply.  </v>
      </c>
      <c r="E142" s="14" t="str">
        <f>HYPERLINK("#'Full Results'!A1323", "1323")</f>
        <v>1323</v>
      </c>
      <c r="F142" t="s">
        <v>487</v>
      </c>
    </row>
    <row r="143" spans="3:6" x14ac:dyDescent="0.3">
      <c r="C143">
        <v>135</v>
      </c>
      <c r="D143" s="8" t="str">
        <f>HYPERLINK("#'Table 135'!A1", "What potential reasons would make you decide to stay within the UK instead of travelling abroad for a holiday? Select all that apply.  ")</f>
        <v>What potential reasons would make you decide to stay within the UK instead of travelling abroad for a holiday? Select all that apply.  </v>
      </c>
      <c r="E143" s="14" t="str">
        <f>HYPERLINK("#'Full Results'!A1342", "1342")</f>
        <v>1342</v>
      </c>
      <c r="F143" t="s">
        <v>518</v>
      </c>
    </row>
    <row r="144" spans="3:6" x14ac:dyDescent="0.3">
      <c r="C144">
        <v>136</v>
      </c>
      <c r="D144" s="8" t="str">
        <f>HYPERLINK("#'Table 136'!A1", "Grid Summary: Thinking now about the holidays you have gone on within the UK in the past year, did you do or experience any of the following?  ")</f>
        <v>Grid Summary: Thinking now about the holidays you have gone on within the UK in the past year, did you do or experience any of the following?  </v>
      </c>
      <c r="E144" s="7"/>
      <c r="F144" t="s">
        <v>537</v>
      </c>
    </row>
    <row r="145" spans="3:6" x14ac:dyDescent="0.3">
      <c r="C145">
        <v>137</v>
      </c>
      <c r="D145" s="8" t="str">
        <f>HYPERLINK("#'Table 137'!A1", "Thinking now about the holidays you have gone on within the UK in the past year, did you do or experience any of the following?  : I learned something new")</f>
        <v>Thinking now about the holidays you have gone on within the UK in the past year, did you do or experience any of the following?  : I learned something new</v>
      </c>
      <c r="E145" s="14" t="str">
        <f>HYPERLINK("#'Full Results'!A1361", "1361")</f>
        <v>1361</v>
      </c>
      <c r="F145" t="s">
        <v>537</v>
      </c>
    </row>
    <row r="146" spans="3:6" x14ac:dyDescent="0.3">
      <c r="C146">
        <v>138</v>
      </c>
      <c r="D146" s="8" t="str">
        <f>HYPERLINK("#'Table 138'!A1", "Thinking now about the holidays you have gone on within the UK in the past year, did you do or experience any of the following?  : I became closer with the people that I travelled with")</f>
        <v>Thinking now about the holidays you have gone on within the UK in the past year, did you do or experience any of the following?  : I became closer with the people that I travelled with</v>
      </c>
      <c r="E146" s="14" t="str">
        <f>HYPERLINK("#'Full Results'!A1367", "1367")</f>
        <v>1367</v>
      </c>
      <c r="F146" t="s">
        <v>537</v>
      </c>
    </row>
    <row r="147" spans="3:6" x14ac:dyDescent="0.3">
      <c r="C147">
        <v>139</v>
      </c>
      <c r="D147" s="8" t="str">
        <f>HYPERLINK("#'Table 139'!A1", "Thinking now about the holidays you have gone on within the UK in the past year, did you do or experience any of the following?  : I engaged with  local culture or traditions")</f>
        <v>Thinking now about the holidays you have gone on within the UK in the past year, did you do or experience any of the following?  : I engaged with  local culture or traditions</v>
      </c>
      <c r="E147" s="14" t="str">
        <f>HYPERLINK("#'Full Results'!A1373", "1373")</f>
        <v>1373</v>
      </c>
      <c r="F147" t="s">
        <v>537</v>
      </c>
    </row>
    <row r="148" spans="3:6" x14ac:dyDescent="0.3">
      <c r="C148">
        <v>140</v>
      </c>
      <c r="D148" s="8" t="str">
        <f>HYPERLINK("#'Table 140'!A1", "Thinking now about the holidays you have gone on within the UK in the past year, did you do or experience any of the following?  : I met new people from the place I visited")</f>
        <v>Thinking now about the holidays you have gone on within the UK in the past year, did you do or experience any of the following?  : I met new people from the place I visited</v>
      </c>
      <c r="E148" s="14" t="str">
        <f>HYPERLINK("#'Full Results'!A1379", "1379")</f>
        <v>1379</v>
      </c>
      <c r="F148" t="s">
        <v>537</v>
      </c>
    </row>
    <row r="149" spans="3:6" x14ac:dyDescent="0.3">
      <c r="C149">
        <v>141</v>
      </c>
      <c r="D149" s="8" t="str">
        <f>HYPERLINK("#'Table 141'!A1", "Thinking now about the holidays you have gone on within the UK in the past year, did you do or experience any of the following?  : I connected with my heritage or something from my past")</f>
        <v>Thinking now about the holidays you have gone on within the UK in the past year, did you do or experience any of the following?  : I connected with my heritage or something from my past</v>
      </c>
      <c r="E149" s="14" t="str">
        <f>HYPERLINK("#'Full Results'!A1385", "1385")</f>
        <v>1385</v>
      </c>
      <c r="F149" t="s">
        <v>537</v>
      </c>
    </row>
    <row r="150" spans="3:6" x14ac:dyDescent="0.3">
      <c r="C150">
        <v>142</v>
      </c>
      <c r="D150" s="8" t="str">
        <f>HYPERLINK("#'Table 142'!A1", "Thinking now about the holidays you have gone on within the UK in the past year, did you do or experience any of the following?  : I had a greater appreciation for nature after the trip")</f>
        <v>Thinking now about the holidays you have gone on within the UK in the past year, did you do or experience any of the following?  : I had a greater appreciation for nature after the trip</v>
      </c>
      <c r="E150" s="14" t="str">
        <f>HYPERLINK("#'Full Results'!A1391", "1391")</f>
        <v>1391</v>
      </c>
      <c r="F150" t="s">
        <v>537</v>
      </c>
    </row>
    <row r="151" spans="3:6" x14ac:dyDescent="0.3">
      <c r="C151">
        <v>143</v>
      </c>
      <c r="D151" s="8" t="str">
        <f>HYPERLINK("#'Table 143'!A1", "Thinking now about the holidays you have gone on within the UK in the past year, did you do or experience any of the following?  : I volunteered during my visit")</f>
        <v>Thinking now about the holidays you have gone on within the UK in the past year, did you do or experience any of the following?  : I volunteered during my visit</v>
      </c>
      <c r="E151" s="14" t="str">
        <f>HYPERLINK("#'Full Results'!A1397", "1397")</f>
        <v>1397</v>
      </c>
      <c r="F151" t="s">
        <v>537</v>
      </c>
    </row>
    <row r="152" spans="3:6" x14ac:dyDescent="0.3">
      <c r="C152">
        <v>144</v>
      </c>
      <c r="D152" s="8" t="str">
        <f>HYPERLINK("#'Table 144'!A1", "Thinking now about the holidays you have gone on within the UK in the past year, did you do or experience any of the following?  : I donated to a local charity or good cause during my visit")</f>
        <v>Thinking now about the holidays you have gone on within the UK in the past year, did you do or experience any of the following?  : I donated to a local charity or good cause during my visit</v>
      </c>
      <c r="E152" s="14" t="str">
        <f>HYPERLINK("#'Full Results'!A1403", "1403")</f>
        <v>1403</v>
      </c>
      <c r="F152" t="s">
        <v>537</v>
      </c>
    </row>
    <row r="153" spans="3:6" x14ac:dyDescent="0.3">
      <c r="C153">
        <v>145</v>
      </c>
      <c r="D153" s="8" t="str">
        <f>HYPERLINK("#'Table 145'!A1", "Thinking now about the holidays you have gone on within the UK in the past year, did you do or experience any of the following?  : I bought a product (e.g. food or drink) that was locally made")</f>
        <v>Thinking now about the holidays you have gone on within the UK in the past year, did you do or experience any of the following?  : I bought a product (e.g. food or drink) that was locally made</v>
      </c>
      <c r="E153" s="14" t="str">
        <f>HYPERLINK("#'Full Results'!A1409", "1409")</f>
        <v>1409</v>
      </c>
      <c r="F153" t="s">
        <v>537</v>
      </c>
    </row>
    <row r="154" spans="3:6" x14ac:dyDescent="0.3">
      <c r="C154">
        <v>146</v>
      </c>
      <c r="D154" s="8" t="str">
        <f>HYPERLINK("#'Table 146'!A1", "Thinking now about the holidays you have gone on within the UK in the past year, did you do or experience any of the following?  : I visited a cultural performance, festival or local event")</f>
        <v>Thinking now about the holidays you have gone on within the UK in the past year, did you do or experience any of the following?  : I visited a cultural performance, festival or local event</v>
      </c>
      <c r="E154" s="14" t="str">
        <f>HYPERLINK("#'Full Results'!A1415", "1415")</f>
        <v>1415</v>
      </c>
      <c r="F154" t="s">
        <v>537</v>
      </c>
    </row>
    <row r="155" spans="3:6" x14ac:dyDescent="0.3">
      <c r="C155">
        <v>147</v>
      </c>
      <c r="D155" s="8" t="str">
        <f>HYPERLINK("#'Table 147'!A1", "Thinking now about the holidays you have gone on within the UK in the past year, did you do or experience any of the following?  : I visited a local heritage site")</f>
        <v>Thinking now about the holidays you have gone on within the UK in the past year, did you do or experience any of the following?  : I visited a local heritage site</v>
      </c>
      <c r="E155" s="14" t="str">
        <f>HYPERLINK("#'Full Results'!A1421", "1421")</f>
        <v>1421</v>
      </c>
      <c r="F155" t="s">
        <v>537</v>
      </c>
    </row>
    <row r="156" spans="3:6" x14ac:dyDescent="0.3">
      <c r="C156">
        <v>148</v>
      </c>
      <c r="D156" s="8" t="str">
        <f>HYPERLINK("#'Table 148'!A1", "Thinking now about the holidays you have gone on within the UK in the past year, did you do or experience any of the following?  : I watched a sports match or event")</f>
        <v>Thinking now about the holidays you have gone on within the UK in the past year, did you do or experience any of the following?  : I watched a sports match or event</v>
      </c>
      <c r="E156" s="14" t="str">
        <f>HYPERLINK("#'Full Results'!A1427", "1427")</f>
        <v>1427</v>
      </c>
      <c r="F156" t="s">
        <v>537</v>
      </c>
    </row>
    <row r="157" spans="3:6" x14ac:dyDescent="0.3">
      <c r="C157">
        <v>149</v>
      </c>
      <c r="D157" s="8" t="str">
        <f>HYPERLINK("#'Table 149'!A1", "Thinking now about the holidays you have gone on within the UK in the past year, did you do or experience any of the following?  : I visited a local attraction")</f>
        <v>Thinking now about the holidays you have gone on within the UK in the past year, did you do or experience any of the following?  : I visited a local attraction</v>
      </c>
      <c r="E157" s="14" t="str">
        <f>HYPERLINK("#'Full Results'!A1433", "1433")</f>
        <v>1433</v>
      </c>
      <c r="F157" t="s">
        <v>537</v>
      </c>
    </row>
    <row r="158" spans="3:6" x14ac:dyDescent="0.3">
      <c r="C158">
        <v>150</v>
      </c>
      <c r="D158" s="8" t="str">
        <f>HYPERLINK("#'Table 150'!A1", "Thinking now about the holidays you have gone on within the UK in the past year, did you do or experience any of the following?  : I thought it would be nice to live there")</f>
        <v>Thinking now about the holidays you have gone on within the UK in the past year, did you do or experience any of the following?  : I thought it would be nice to live there</v>
      </c>
      <c r="E158" s="14" t="str">
        <f>HYPERLINK("#'Full Results'!A1439", "1439")</f>
        <v>1439</v>
      </c>
      <c r="F158" t="s">
        <v>537</v>
      </c>
    </row>
    <row r="159" spans="3:6" x14ac:dyDescent="0.3">
      <c r="C159">
        <v>151</v>
      </c>
      <c r="D159" s="8" t="str">
        <f>HYPERLINK("#'Table 151'!A1", "Thinking now about the holidays you have gone on within the UK in the past year, did you do or experience any of the following?  : I felt encouraged to invest in local businesses")</f>
        <v>Thinking now about the holidays you have gone on within the UK in the past year, did you do or experience any of the following?  : I felt encouraged to invest in local businesses</v>
      </c>
      <c r="E159" s="14" t="str">
        <f>HYPERLINK("#'Full Results'!A1445", "1445")</f>
        <v>1445</v>
      </c>
      <c r="F159" t="s">
        <v>537</v>
      </c>
    </row>
    <row r="160" spans="3:6" x14ac:dyDescent="0.3">
      <c r="C160">
        <v>152</v>
      </c>
      <c r="D160" s="8" t="str">
        <f>HYPERLINK("#'Table 152'!A1", "Grid Summary: Thinking now about the holidays you have gone on within the UK in the past year, did you do or experience any of the following?  ")</f>
        <v>Grid Summary: Thinking now about the holidays you have gone on within the UK in the past year, did you do or experience any of the following?  </v>
      </c>
      <c r="E160" s="7"/>
      <c r="F160" t="s">
        <v>537</v>
      </c>
    </row>
    <row r="161" spans="3:6" x14ac:dyDescent="0.3">
      <c r="C161">
        <v>153</v>
      </c>
      <c r="D161" s="8" t="str">
        <f>HYPERLINK("#'Table 153'!A1", "Thinking now about the holidays you have gone on within the UK in the past year, did you do or experience any of the following?  : I felt more positive after the trip")</f>
        <v>Thinking now about the holidays you have gone on within the UK in the past year, did you do or experience any of the following?  : I felt more positive after the trip</v>
      </c>
      <c r="E161" s="14" t="str">
        <f>HYPERLINK("#'Full Results'!A1451", "1451")</f>
        <v>1451</v>
      </c>
      <c r="F161" t="s">
        <v>537</v>
      </c>
    </row>
    <row r="162" spans="3:6" x14ac:dyDescent="0.3">
      <c r="C162">
        <v>154</v>
      </c>
      <c r="D162" s="8" t="str">
        <f>HYPERLINK("#'Table 154'!A1", "Thinking now about the holidays you have gone on within the UK in the past year, did you do or experience any of the following?  : I read, watched, or listened to something inspired by the place I had visited ")</f>
        <v xml:space="preserve">Thinking now about the holidays you have gone on within the UK in the past year, did you do or experience any of the following?  : I read, watched, or listened to something inspired by the place I had visited </v>
      </c>
      <c r="E162" s="14" t="str">
        <f>HYPERLINK("#'Full Results'!A1457", "1457")</f>
        <v>1457</v>
      </c>
      <c r="F162" t="s">
        <v>537</v>
      </c>
    </row>
    <row r="163" spans="3:6" x14ac:dyDescent="0.3">
      <c r="C163">
        <v>155</v>
      </c>
      <c r="D163" s="8" t="str">
        <f>HYPERLINK("#'Table 155'!A1", "Thinking now about the holidays you have gone on within the UK in the past year, did you do or experience any of the following?  : I bought a product (e.g. food or drink) inspired by the place I had visited ")</f>
        <v xml:space="preserve">Thinking now about the holidays you have gone on within the UK in the past year, did you do or experience any of the following?  : I bought a product (e.g. food or drink) inspired by the place I had visited </v>
      </c>
      <c r="E163" s="14" t="str">
        <f>HYPERLINK("#'Full Results'!A1463", "1463")</f>
        <v>1463</v>
      </c>
      <c r="F163" t="s">
        <v>537</v>
      </c>
    </row>
    <row r="164" spans="3:6" x14ac:dyDescent="0.3">
      <c r="C164">
        <v>156</v>
      </c>
      <c r="D164" s="8" t="str">
        <f>HYPERLINK("#'Table 156'!A1", "Thinking now about the holidays you have gone on within the UK in the past year, did you do or experience any of the following?  : I had a greater appreciation for my local area after returning home")</f>
        <v>Thinking now about the holidays you have gone on within the UK in the past year, did you do or experience any of the following?  : I had a greater appreciation for my local area after returning home</v>
      </c>
      <c r="E164" s="14" t="str">
        <f>HYPERLINK("#'Full Results'!A1469", "1469")</f>
        <v>1469</v>
      </c>
      <c r="F164" t="s">
        <v>537</v>
      </c>
    </row>
    <row r="165" spans="3:6" x14ac:dyDescent="0.3">
      <c r="C165">
        <v>157</v>
      </c>
      <c r="D165" s="8" t="str">
        <f>HYPERLINK("#'Table 157'!A1", "Thinking now about the holidays you have gone on within the UK in the past year, did you do or experience any of the following?  : I donated to a local charity or good cause after my visit")</f>
        <v>Thinking now about the holidays you have gone on within the UK in the past year, did you do or experience any of the following?  : I donated to a local charity or good cause after my visit</v>
      </c>
      <c r="E165" s="14" t="str">
        <f>HYPERLINK("#'Full Results'!A1475", "1475")</f>
        <v>1475</v>
      </c>
      <c r="F165" t="s">
        <v>537</v>
      </c>
    </row>
    <row r="166" spans="3:6" x14ac:dyDescent="0.3">
      <c r="C166">
        <v>158</v>
      </c>
      <c r="D166" s="8" t="str">
        <f>HYPERLINK("#'Table 158'!A1", "Thinking now about the holidays you have gone on within the UK in the past year, did you do or experience any of the following?  : I felt healthier and/or replenished after the trip")</f>
        <v>Thinking now about the holidays you have gone on within the UK in the past year, did you do or experience any of the following?  : I felt healthier and/or replenished after the trip</v>
      </c>
      <c r="E166" s="14" t="str">
        <f>HYPERLINK("#'Full Results'!A1481", "1481")</f>
        <v>1481</v>
      </c>
      <c r="F166" t="s">
        <v>537</v>
      </c>
    </row>
    <row r="167" spans="3:6" x14ac:dyDescent="0.3">
      <c r="C167">
        <v>159</v>
      </c>
      <c r="D167" s="8" t="str">
        <f>HYPERLINK("#'Table 159'!A1", "Thinking now about the holidays you have gone on within the UK in the past year, did you do or experience any of the following?  : I felt closer to the friends or family I travelled with")</f>
        <v>Thinking now about the holidays you have gone on within the UK in the past year, did you do or experience any of the following?  : I felt closer to the friends or family I travelled with</v>
      </c>
      <c r="E167" s="14" t="str">
        <f>HYPERLINK("#'Full Results'!A1487", "1487")</f>
        <v>1487</v>
      </c>
      <c r="F167" t="s">
        <v>537</v>
      </c>
    </row>
    <row r="168" spans="3:6" x14ac:dyDescent="0.3">
      <c r="C168">
        <v>160</v>
      </c>
      <c r="D168" s="8" t="str">
        <f>HYPERLINK("#'Table 160'!A1", "Thinking now about the holidays you have gone on within the UK in the past year, did you do or experience any of the following?  : I learned something new")</f>
        <v>Thinking now about the holidays you have gone on within the UK in the past year, did you do or experience any of the following?  : I learned something new</v>
      </c>
      <c r="E168" s="14" t="str">
        <f>HYPERLINK("#'Full Results'!A1493", "1493")</f>
        <v>1493</v>
      </c>
      <c r="F168" t="s">
        <v>537</v>
      </c>
    </row>
    <row r="169" spans="3:6" x14ac:dyDescent="0.3">
      <c r="C169">
        <v>161</v>
      </c>
      <c r="D169" s="8" t="str">
        <f>HYPERLINK("#'Table 161'!A1", "Grid Summary: To what extent do you agree or disagree with the following statements?  ")</f>
        <v>Grid Summary: To what extent do you agree or disagree with the following statements?  </v>
      </c>
      <c r="E169" s="7"/>
      <c r="F169" t="s">
        <v>94</v>
      </c>
    </row>
    <row r="170" spans="3:6" x14ac:dyDescent="0.3">
      <c r="C170">
        <v>162</v>
      </c>
      <c r="D170" s="8" t="str">
        <f>HYPERLINK("#'Table 162'!A1", "To what extent do you agree or disagree with the following statements?  : We have a responsibility to protect our environment.")</f>
        <v>To what extent do you agree or disagree with the following statements?  : We have a responsibility to protect our environment.</v>
      </c>
      <c r="E170" s="14" t="str">
        <f>HYPERLINK("#'Full Results'!A1499", "1499")</f>
        <v>1499</v>
      </c>
      <c r="F170" t="s">
        <v>94</v>
      </c>
    </row>
    <row r="171" spans="3:6" x14ac:dyDescent="0.3">
      <c r="C171">
        <v>163</v>
      </c>
      <c r="D171" s="8" t="str">
        <f>HYPERLINK("#'Table 163'!A1", "To what extent do you agree or disagree with the following statements?  : After I travel to a place, I feel a connection to it even after I leave.")</f>
        <v>To what extent do you agree or disagree with the following statements?  : After I travel to a place, I feel a connection to it even after I leave.</v>
      </c>
      <c r="E171" s="14" t="str">
        <f>HYPERLINK("#'Full Results'!A1511", "1511")</f>
        <v>1511</v>
      </c>
      <c r="F171" t="s">
        <v>94</v>
      </c>
    </row>
    <row r="172" spans="3:6" x14ac:dyDescent="0.3">
      <c r="C172">
        <v>164</v>
      </c>
      <c r="D172" s="8" t="str">
        <f>HYPERLINK("#'Table 164'!A1", "To what extent do you agree or disagree with the following statements?  : When I travel, I try to leave the place better than I found it.")</f>
        <v>To what extent do you agree or disagree with the following statements?  : When I travel, I try to leave the place better than I found it.</v>
      </c>
      <c r="E172" s="14" t="str">
        <f>HYPERLINK("#'Full Results'!A1523", "1523")</f>
        <v>1523</v>
      </c>
      <c r="F172" t="s">
        <v>94</v>
      </c>
    </row>
    <row r="173" spans="3:6" x14ac:dyDescent="0.3">
      <c r="C173">
        <v>165</v>
      </c>
      <c r="D173" s="8" t="str">
        <f>HYPERLINK("#'Table 165'!A1", "To what extent do you agree or disagree with the following statements?  : When travelling, I try to support local businesses and organisations.")</f>
        <v>To what extent do you agree or disagree with the following statements?  : When travelling, I try to support local businesses and organisations.</v>
      </c>
      <c r="E173" s="14" t="str">
        <f>HYPERLINK("#'Full Results'!A1535", "1535")</f>
        <v>1535</v>
      </c>
      <c r="F173" t="s">
        <v>94</v>
      </c>
    </row>
    <row r="174" spans="3:6" x14ac:dyDescent="0.3">
      <c r="C174">
        <v>166</v>
      </c>
      <c r="D174" s="8" t="str">
        <f>HYPERLINK("#'Table 166'!A1", " Imagine you are planning a holiday to Cornwall. What method of transport would you take to reach your destination?  ")</f>
        <v xml:space="preserve"> Imagine you are planning a holiday to Cornwall. What method of transport would you take to reach your destination?  </v>
      </c>
      <c r="E174" s="14" t="str">
        <f>HYPERLINK("#'Full Results'!A1547", "1547")</f>
        <v>1547</v>
      </c>
      <c r="F174" t="s">
        <v>197</v>
      </c>
    </row>
    <row r="175" spans="3:6" x14ac:dyDescent="0.3">
      <c r="C175">
        <v>167</v>
      </c>
      <c r="D175" s="8" t="str">
        <f>HYPERLINK("#'Table 167'!A1", " Imagine you are planning a holiday to Manchester. What method of transport would you take to reach your destination?  ")</f>
        <v xml:space="preserve"> Imagine you are planning a holiday to Manchester. What method of transport would you take to reach your destination?  </v>
      </c>
      <c r="E175" s="14" t="str">
        <f>HYPERLINK("#'Full Results'!A1556", "1556")</f>
        <v>1556</v>
      </c>
      <c r="F175" t="s">
        <v>197</v>
      </c>
    </row>
    <row r="176" spans="3:6" x14ac:dyDescent="0.3">
      <c r="C176">
        <v>168</v>
      </c>
      <c r="D176" s="8" t="str">
        <f>HYPERLINK("#'Table 168'!A1", " Imagine you are planning a holiday to Edinburgh. What method of transport would you take to reach your destination?  ")</f>
        <v xml:space="preserve"> Imagine you are planning a holiday to Edinburgh. What method of transport would you take to reach your destination?  </v>
      </c>
      <c r="E176" s="14" t="str">
        <f>HYPERLINK("#'Full Results'!A1565", "1565")</f>
        <v>1565</v>
      </c>
      <c r="F176" t="s">
        <v>197</v>
      </c>
    </row>
    <row r="177" spans="3:6" x14ac:dyDescent="0.3">
      <c r="C177">
        <v>169</v>
      </c>
      <c r="D177" s="8" t="str">
        <f>HYPERLINK("#'Table 169'!A1", " Imagine you are planning a holiday to Malaga, Spain. What method of transport would you take to reach your destination?  ")</f>
        <v xml:space="preserve"> Imagine you are planning a holiday to Malaga, Spain. What method of transport would you take to reach your destination?  </v>
      </c>
      <c r="E177" s="14" t="str">
        <f>HYPERLINK("#'Full Results'!A1574", "1574")</f>
        <v>1574</v>
      </c>
      <c r="F177" t="s">
        <v>197</v>
      </c>
    </row>
    <row r="178" spans="3:6" x14ac:dyDescent="0.3">
      <c r="C178">
        <v>170</v>
      </c>
      <c r="D178" s="8" t="str">
        <f>HYPERLINK("#'Table 170'!A1", "You said you would take a [question(""value""), id=""249""][question(""value""), id=""250""][question(""value""), id=""251""][question(""value""), id=""252""] to your destination. Which of the following best explains why that is?")</f>
        <v>You said you would take a [question("value"), id="249"][question("value"), id="250"][question("value"), id="251"][question("value"), id="252"] to your destination. Which of the following best explains why that is?</v>
      </c>
      <c r="E178" s="14" t="str">
        <f>HYPERLINK("#'Full Results'!A1583", "1583")</f>
        <v>1583</v>
      </c>
      <c r="F178" t="s">
        <v>596</v>
      </c>
    </row>
    <row r="179" spans="3:6" x14ac:dyDescent="0.3">
      <c r="C179">
        <v>171</v>
      </c>
      <c r="D179" s="8" t="str">
        <f>HYPERLINK("#'Table 171'!A1", "Which of the following best describes the sector you work in? Select any which apply  ")</f>
        <v>Which of the following best describes the sector you work in? Select any which apply  </v>
      </c>
      <c r="E179" s="14" t="str">
        <f>HYPERLINK("#'Full Results'!A1596", "1596")</f>
        <v>1596</v>
      </c>
      <c r="F179" t="s">
        <v>94</v>
      </c>
    </row>
    <row r="180" spans="3:6" x14ac:dyDescent="0.3">
      <c r="C180">
        <v>172</v>
      </c>
      <c r="D180" s="8" t="str">
        <f>HYPERLINK("#'Table 172'!A1", " In an average week at work, how often do you encounter or interact with tourists or visitors while doing your job?")</f>
        <v xml:space="preserve"> In an average week at work, how often do you encounter or interact with tourists or visitors while doing your job?</v>
      </c>
      <c r="E180" s="14" t="str">
        <f>HYPERLINK("#'Full Results'!A1618", "1618")</f>
        <v>1618</v>
      </c>
      <c r="F180" t="s">
        <v>94</v>
      </c>
    </row>
    <row r="181" spans="3:6" x14ac:dyDescent="0.3">
      <c r="C181">
        <v>173</v>
      </c>
      <c r="D181" s="8" t="str">
        <f>HYPERLINK("#'Table 173'!A1", "Grid Summary: Compared to jobs in other sectors, which of the following do you think apply to your sector over other sectors?")</f>
        <v>Grid Summary: Compared to jobs in other sectors, which of the following do you think apply to your sector over other sectors?</v>
      </c>
      <c r="E181" s="7"/>
      <c r="F181" t="s">
        <v>94</v>
      </c>
    </row>
    <row r="182" spans="3:6" x14ac:dyDescent="0.3">
      <c r="C182">
        <v>174</v>
      </c>
      <c r="D182" s="8" t="str">
        <f>HYPERLINK("#'Table 174'!A1", "Compared to jobs in other sectors, which of the following do you think apply to your sector over other sectors?: Salary")</f>
        <v>Compared to jobs in other sectors, which of the following do you think apply to your sector over other sectors?: Salary</v>
      </c>
      <c r="E182" s="14" t="str">
        <f>HYPERLINK("#'Full Results'!A1629", "1629")</f>
        <v>1629</v>
      </c>
      <c r="F182" t="s">
        <v>94</v>
      </c>
    </row>
    <row r="183" spans="3:6" x14ac:dyDescent="0.3">
      <c r="C183">
        <v>175</v>
      </c>
      <c r="D183" s="8" t="str">
        <f>HYPERLINK("#'Table 175'!A1", "Compared to jobs in other sectors, which of the following do you think apply to your sector over other sectors?: Job security")</f>
        <v>Compared to jobs in other sectors, which of the following do you think apply to your sector over other sectors?: Job security</v>
      </c>
      <c r="E183" s="14" t="str">
        <f>HYPERLINK("#'Full Results'!A1638", "1638")</f>
        <v>1638</v>
      </c>
      <c r="F183" t="s">
        <v>94</v>
      </c>
    </row>
    <row r="184" spans="3:6" x14ac:dyDescent="0.3">
      <c r="C184">
        <v>176</v>
      </c>
      <c r="D184" s="8" t="str">
        <f>HYPERLINK("#'Table 176'!A1", "Compared to jobs in other sectors, which of the following do you think apply to your sector over other sectors?: Opportunities for progression")</f>
        <v>Compared to jobs in other sectors, which of the following do you think apply to your sector over other sectors?: Opportunities for progression</v>
      </c>
      <c r="E184" s="14" t="str">
        <f>HYPERLINK("#'Full Results'!A1647", "1647")</f>
        <v>1647</v>
      </c>
      <c r="F184" t="s">
        <v>94</v>
      </c>
    </row>
    <row r="185" spans="3:6" x14ac:dyDescent="0.3">
      <c r="C185">
        <v>177</v>
      </c>
      <c r="D185" s="8" t="str">
        <f>HYPERLINK("#'Table 177'!A1", "Compared to jobs in other sectors, which of the following do you think apply to your sector over other sectors?: Opportunities to meet new people")</f>
        <v>Compared to jobs in other sectors, which of the following do you think apply to your sector over other sectors?: Opportunities to meet new people</v>
      </c>
      <c r="E185" s="14" t="str">
        <f>HYPERLINK("#'Full Results'!A1656", "1656")</f>
        <v>1656</v>
      </c>
      <c r="F185" t="s">
        <v>94</v>
      </c>
    </row>
    <row r="186" spans="3:6" x14ac:dyDescent="0.3">
      <c r="C186">
        <v>178</v>
      </c>
      <c r="D186" s="8" t="str">
        <f>HYPERLINK("#'Table 178'!A1", "Compared to jobs in other sectors, which of the following do you think apply to your sector over other sectors?: Opportunities to work as a team")</f>
        <v>Compared to jobs in other sectors, which of the following do you think apply to your sector over other sectors?: Opportunities to work as a team</v>
      </c>
      <c r="E186" s="14" t="str">
        <f>HYPERLINK("#'Full Results'!A1665", "1665")</f>
        <v>1665</v>
      </c>
      <c r="F186" t="s">
        <v>94</v>
      </c>
    </row>
    <row r="187" spans="3:6" x14ac:dyDescent="0.3">
      <c r="C187">
        <v>179</v>
      </c>
      <c r="D187" s="8" t="str">
        <f>HYPERLINK("#'Table 179'!A1", "Compared to jobs in other sectors, which of the following do you think apply to your sector over other sectors?: Opportunities to do hands-on work")</f>
        <v>Compared to jobs in other sectors, which of the following do you think apply to your sector over other sectors?: Opportunities to do hands-on work</v>
      </c>
      <c r="E187" s="14" t="str">
        <f>HYPERLINK("#'Full Results'!A1674", "1674")</f>
        <v>1674</v>
      </c>
      <c r="F187" t="s">
        <v>94</v>
      </c>
    </row>
    <row r="188" spans="3:6" x14ac:dyDescent="0.3">
      <c r="C188">
        <v>180</v>
      </c>
      <c r="D188" s="8" t="str">
        <f>HYPERLINK("#'Table 180'!A1", "Grid Summary: To what extent do you agree or disagree with the following statements? ")</f>
        <v>Grid Summary: To what extent do you agree or disagree with the following statements? </v>
      </c>
      <c r="E188" s="7"/>
      <c r="F188" t="s">
        <v>94</v>
      </c>
    </row>
    <row r="189" spans="3:6" x14ac:dyDescent="0.3">
      <c r="C189">
        <v>181</v>
      </c>
      <c r="D189" s="8" t="str">
        <f>HYPERLINK("#'Table 181'!A1", "To what extent do you agree or disagree with the following statements? : I enjoy showing my friends/family around my local area.")</f>
        <v>To what extent do you agree or disagree with the following statements? : I enjoy showing my friends/family around my local area.</v>
      </c>
      <c r="E189" s="14" t="str">
        <f>HYPERLINK("#'Full Results'!A1683", "1683")</f>
        <v>1683</v>
      </c>
      <c r="F189" t="s">
        <v>94</v>
      </c>
    </row>
    <row r="190" spans="3:6" x14ac:dyDescent="0.3">
      <c r="C190">
        <v>182</v>
      </c>
      <c r="D190" s="8" t="str">
        <f>HYPERLINK("#'Table 182'!A1", "To what extent do you agree or disagree with the following statements? : If someone I knew criticised my local area, I would defend it.")</f>
        <v>To what extent do you agree or disagree with the following statements? : If someone I knew criticised my local area, I would defend it.</v>
      </c>
      <c r="E190" s="14" t="str">
        <f>HYPERLINK("#'Full Results'!A1695", "1695")</f>
        <v>1695</v>
      </c>
      <c r="F190" t="s">
        <v>94</v>
      </c>
    </row>
    <row r="191" spans="3:6" x14ac:dyDescent="0.3">
      <c r="C191">
        <v>183</v>
      </c>
      <c r="D191" s="8" t="str">
        <f>HYPERLINK("#'Table 183'!A1", "To what extent do you agree or disagree with the following statements? : I would recommend visiting my local area to others.")</f>
        <v>To what extent do you agree or disagree with the following statements? : I would recommend visiting my local area to others.</v>
      </c>
      <c r="E191" s="14" t="str">
        <f>HYPERLINK("#'Full Results'!A1707", "1707")</f>
        <v>1707</v>
      </c>
      <c r="F191" t="s">
        <v>94</v>
      </c>
    </row>
    <row r="192" spans="3:6" x14ac:dyDescent="0.3">
      <c r="C192">
        <v>184</v>
      </c>
      <c r="D192" s="8" t="str">
        <f>HYPERLINK("#'Table 184'!A1", "To what extent do you agree or disagree with the following statements? : I feel connected to my community.")</f>
        <v>To what extent do you agree or disagree with the following statements? : I feel connected to my community.</v>
      </c>
      <c r="E192" s="14" t="str">
        <f>HYPERLINK("#'Full Results'!A1719", "1719")</f>
        <v>1719</v>
      </c>
      <c r="F192" t="s">
        <v>94</v>
      </c>
    </row>
    <row r="193" spans="3:6" x14ac:dyDescent="0.3">
      <c r="C193">
        <v>185</v>
      </c>
      <c r="D193" s="8" t="str">
        <f>HYPERLINK("#'Table 185'!A1", "To what extent do you agree or disagree with the following statements? : People in my area have a strong sense of identity.")</f>
        <v>To what extent do you agree or disagree with the following statements? : People in my area have a strong sense of identity.</v>
      </c>
      <c r="E193" s="14" t="str">
        <f>HYPERLINK("#'Full Results'!A1731", "1731")</f>
        <v>1731</v>
      </c>
      <c r="F193" t="s">
        <v>94</v>
      </c>
    </row>
    <row r="194" spans="3:6" x14ac:dyDescent="0.3">
      <c r="C194">
        <v>186</v>
      </c>
      <c r="D194" s="8" t="str">
        <f>HYPERLINK("#'Table 186'!A1", "To what extent do you agree or disagree with the following statements? : If I didn’t like something in my area, I feel I have the power to change it.")</f>
        <v>To what extent do you agree or disagree with the following statements? : If I didn’t like something in my area, I feel I have the power to change it.</v>
      </c>
      <c r="E194" s="14" t="str">
        <f>HYPERLINK("#'Full Results'!A1743", "1743")</f>
        <v>1743</v>
      </c>
      <c r="F194" t="s">
        <v>94</v>
      </c>
    </row>
    <row r="195" spans="3:6" x14ac:dyDescent="0.3">
      <c r="C195">
        <v>187</v>
      </c>
      <c r="D195" s="8" t="str">
        <f>HYPERLINK("#'Table 187'!A1", "To what extent do you agree or disagree with the following statements? : I’m proud that people want to visit my local area")</f>
        <v>To what extent do you agree or disagree with the following statements? : I’m proud that people want to visit my local area</v>
      </c>
      <c r="E195" s="14" t="str">
        <f>HYPERLINK("#'Full Results'!A1755", "1755")</f>
        <v>1755</v>
      </c>
      <c r="F195" t="s">
        <v>94</v>
      </c>
    </row>
    <row r="196" spans="3:6" x14ac:dyDescent="0.3">
      <c r="C196">
        <v>188</v>
      </c>
      <c r="D196" s="8" t="str">
        <f>HYPERLINK("#'Table 188'!A1", "To what extent do you agree or disagree with the following statements? : I’m proud that visitors come to the UK from all around the world.")</f>
        <v>To what extent do you agree or disagree with the following statements? : I’m proud that visitors come to the UK from all around the world.</v>
      </c>
      <c r="E196" s="14" t="str">
        <f>HYPERLINK("#'Full Results'!A1767", "1767")</f>
        <v>1767</v>
      </c>
      <c r="F196" t="s">
        <v>94</v>
      </c>
    </row>
    <row r="197" spans="3:6" x14ac:dyDescent="0.3">
      <c r="C197">
        <v>189</v>
      </c>
      <c r="D197" s="8" t="str">
        <f>HYPERLINK("#'Table 189'!A1", "To what extent do you agree or disagree with the following statements? : I have many fond memories of holidays in England.")</f>
        <v>To what extent do you agree or disagree with the following statements? : I have many fond memories of holidays in England.</v>
      </c>
      <c r="E197" s="14" t="str">
        <f>HYPERLINK("#'Full Results'!A1779", "1779")</f>
        <v>1779</v>
      </c>
      <c r="F197" t="s">
        <v>94</v>
      </c>
    </row>
    <row r="198" spans="3:6" x14ac:dyDescent="0.3">
      <c r="C198">
        <v>190</v>
      </c>
      <c r="D198" s="8" t="str">
        <f>HYPERLINK("#'Table 190'!A1", "To what extent do you agree or disagree with the following statements? : I have been on a trip within England that has had a lasting impact on me.")</f>
        <v>To what extent do you agree or disagree with the following statements? : I have been on a trip within England that has had a lasting impact on me.</v>
      </c>
      <c r="E198" s="14" t="str">
        <f>HYPERLINK("#'Full Results'!A1791", "1791")</f>
        <v>1791</v>
      </c>
      <c r="F198" t="s">
        <v>94</v>
      </c>
    </row>
    <row r="199" spans="3:6" x14ac:dyDescent="0.3">
      <c r="C199">
        <v>191</v>
      </c>
      <c r="D199" s="8" t="str">
        <f>HYPERLINK("#'Table 191'!A1", " Thinking about your normal day-to-day life, how often do you see tourists or people visiting the area you work and/or live in?")</f>
        <v xml:space="preserve"> Thinking about your normal day-to-day life, how often do you see tourists or people visiting the area you work and/or live in?</v>
      </c>
      <c r="E199" s="14" t="str">
        <f>HYPERLINK("#'Full Results'!A1803", "1803")</f>
        <v>1803</v>
      </c>
      <c r="F199" t="s">
        <v>94</v>
      </c>
    </row>
    <row r="200" spans="3:6" x14ac:dyDescent="0.3">
      <c r="C200">
        <v>192</v>
      </c>
      <c r="D200" s="8" t="str">
        <f>HYPERLINK("#'Table 192'!A1", " Overall, how would you rate the change in tourism to your local area in the past five years? ")</f>
        <v xml:space="preserve"> Overall, how would you rate the change in tourism to your local area in the past five years? </v>
      </c>
      <c r="E200" s="14" t="str">
        <f>HYPERLINK("#'Full Results'!A1813", "1813")</f>
        <v>1813</v>
      </c>
      <c r="F200" t="s">
        <v>94</v>
      </c>
    </row>
    <row r="201" spans="3:6" x14ac:dyDescent="0.3">
      <c r="C201">
        <v>193</v>
      </c>
      <c r="D201" s="8" t="str">
        <f>HYPERLINK("#'Table 193'!A1", " Would you like to see more visitors come to your local area?  ")</f>
        <v xml:space="preserve"> Would you like to see more visitors come to your local area?  </v>
      </c>
      <c r="E201" s="14" t="str">
        <f>HYPERLINK("#'Full Results'!A1825", "1825")</f>
        <v>1825</v>
      </c>
      <c r="F201" t="s">
        <v>94</v>
      </c>
    </row>
    <row r="202" spans="3:6" x14ac:dyDescent="0.3">
      <c r="C202">
        <v>194</v>
      </c>
      <c r="D202" s="8" t="str">
        <f>HYPERLINK("#'Table 194'!A1", "Grid Summary: In your view, does tourism have a positive or negative impact on the following?")</f>
        <v>Grid Summary: In your view, does tourism have a positive or negative impact on the following?</v>
      </c>
      <c r="E202" s="7"/>
      <c r="F202" t="s">
        <v>197</v>
      </c>
    </row>
    <row r="203" spans="3:6" x14ac:dyDescent="0.3">
      <c r="C203">
        <v>195</v>
      </c>
      <c r="D203" s="8" t="str">
        <f>HYPERLINK("#'Table 195'!A1", "In your view, does tourism have a positive or negative impact on the following?: Your local community")</f>
        <v>In your view, does tourism have a positive or negative impact on the following?: Your local community</v>
      </c>
      <c r="E203" s="14" t="str">
        <f>HYPERLINK("#'Full Results'!A1831", "1831")</f>
        <v>1831</v>
      </c>
      <c r="F203" t="s">
        <v>197</v>
      </c>
    </row>
    <row r="204" spans="3:6" x14ac:dyDescent="0.3">
      <c r="C204">
        <v>196</v>
      </c>
      <c r="D204" s="8" t="str">
        <f>HYPERLINK("#'Table 196'!A1", "In your view, does tourism have a positive or negative impact on the following?: Parks and green spaces")</f>
        <v>In your view, does tourism have a positive or negative impact on the following?: Parks and green spaces</v>
      </c>
      <c r="E204" s="14" t="str">
        <f>HYPERLINK("#'Full Results'!A1840", "1840")</f>
        <v>1840</v>
      </c>
      <c r="F204" t="s">
        <v>197</v>
      </c>
    </row>
    <row r="205" spans="3:6" x14ac:dyDescent="0.3">
      <c r="C205">
        <v>197</v>
      </c>
      <c r="D205" s="8" t="str">
        <f>HYPERLINK("#'Table 197'!A1", "In your view, does tourism have a positive or negative impact on the following?...401: Preservation of historical buildings")</f>
        <v>In your view, does tourism have a positive or negative impact on the following?...401: Preservation of historical buildings</v>
      </c>
      <c r="E205" s="14" t="str">
        <f>HYPERLINK("#'Full Results'!A1849", "1849")</f>
        <v>1849</v>
      </c>
      <c r="F205" t="s">
        <v>197</v>
      </c>
    </row>
    <row r="206" spans="3:6" x14ac:dyDescent="0.3">
      <c r="C206">
        <v>198</v>
      </c>
      <c r="D206" s="8" t="str">
        <f>HYPERLINK("#'Table 198'!A1", "In your view, does tourism have a positive or negative impact on the following?: Coasts, beaches, and waterways ")</f>
        <v xml:space="preserve">In your view, does tourism have a positive or negative impact on the following?: Coasts, beaches, and waterways </v>
      </c>
      <c r="E206" s="14" t="str">
        <f>HYPERLINK("#'Full Results'!A1858", "1858")</f>
        <v>1858</v>
      </c>
      <c r="F206" t="s">
        <v>197</v>
      </c>
    </row>
    <row r="207" spans="3:6" x14ac:dyDescent="0.3">
      <c r="C207">
        <v>199</v>
      </c>
      <c r="D207" s="8" t="str">
        <f>HYPERLINK("#'Table 199'!A1", "In your view, does tourism have a positive or negative impact on the following?...403: Preservation of historical buildings")</f>
        <v>In your view, does tourism have a positive or negative impact on the following?...403: Preservation of historical buildings</v>
      </c>
      <c r="E207" s="14" t="str">
        <f>HYPERLINK("#'Full Results'!A1867", "1867")</f>
        <v>1867</v>
      </c>
      <c r="F207" t="s">
        <v>197</v>
      </c>
    </row>
    <row r="208" spans="3:6" x14ac:dyDescent="0.3">
      <c r="C208">
        <v>200</v>
      </c>
      <c r="D208" s="8" t="str">
        <f>HYPERLINK("#'Table 200'!A1", "In your view, does tourism have a positive or negative impact on the following?: Pollution in general")</f>
        <v>In your view, does tourism have a positive or negative impact on the following?: Pollution in general</v>
      </c>
      <c r="E208" s="14" t="str">
        <f>HYPERLINK("#'Full Results'!A1876", "1876")</f>
        <v>1876</v>
      </c>
      <c r="F208" t="s">
        <v>197</v>
      </c>
    </row>
    <row r="209" spans="3:6" x14ac:dyDescent="0.3">
      <c r="C209">
        <v>201</v>
      </c>
      <c r="D209" s="8" t="str">
        <f>HYPERLINK("#'Table 201'!A1", "In your view, does tourism have a positive or negative impact on the following?: Job opportunities locally")</f>
        <v>In your view, does tourism have a positive or negative impact on the following?: Job opportunities locally</v>
      </c>
      <c r="E209" s="14" t="str">
        <f>HYPERLINK("#'Full Results'!A1885", "1885")</f>
        <v>1885</v>
      </c>
      <c r="F209" t="s">
        <v>197</v>
      </c>
    </row>
    <row r="210" spans="3:6" x14ac:dyDescent="0.3">
      <c r="C210">
        <v>202</v>
      </c>
      <c r="D210" s="8" t="str">
        <f>HYPERLINK("#'Table 202'!A1", "In your view, does tourism have a positive or negative impact on the following?: Public utilities, such as waste collection and sewage treatment")</f>
        <v>In your view, does tourism have a positive or negative impact on the following?: Public utilities, such as waste collection and sewage treatment</v>
      </c>
      <c r="E210" s="14" t="str">
        <f>HYPERLINK("#'Full Results'!A1894", "1894")</f>
        <v>1894</v>
      </c>
      <c r="F210" t="s">
        <v>197</v>
      </c>
    </row>
    <row r="211" spans="3:6" x14ac:dyDescent="0.3">
      <c r="C211">
        <v>203</v>
      </c>
      <c r="D211" s="8" t="str">
        <f>HYPERLINK("#'Table 203'!A1", "In your view, does tourism have a positive or negative impact on the following?: Accessibility of green spaces ")</f>
        <v xml:space="preserve">In your view, does tourism have a positive or negative impact on the following?: Accessibility of green spaces </v>
      </c>
      <c r="E211" s="14" t="str">
        <f>HYPERLINK("#'Full Results'!A1903", "1903")</f>
        <v>1903</v>
      </c>
      <c r="F211" t="s">
        <v>197</v>
      </c>
    </row>
    <row r="212" spans="3:6" x14ac:dyDescent="0.3">
      <c r="C212">
        <v>204</v>
      </c>
      <c r="D212" s="8" t="str">
        <f>HYPERLINK("#'Table 204'!A1", "In your view, does tourism have a positive or negative impact on the following?: The local economy")</f>
        <v>In your view, does tourism have a positive or negative impact on the following?: The local economy</v>
      </c>
      <c r="E212" s="14" t="str">
        <f>HYPERLINK("#'Full Results'!A1912", "1912")</f>
        <v>1912</v>
      </c>
      <c r="F212" t="s">
        <v>197</v>
      </c>
    </row>
    <row r="213" spans="3:6" x14ac:dyDescent="0.3">
      <c r="C213">
        <v>205</v>
      </c>
      <c r="D213" s="8" t="str">
        <f>HYPERLINK("#'Table 205'!A1", "Grid Summary: In your view, does tourism have a positive or negative impact on the following?")</f>
        <v>Grid Summary: In your view, does tourism have a positive or negative impact on the following?</v>
      </c>
      <c r="E213" s="7"/>
      <c r="F213" t="s">
        <v>197</v>
      </c>
    </row>
    <row r="214" spans="3:6" x14ac:dyDescent="0.3">
      <c r="C214">
        <v>206</v>
      </c>
      <c r="D214" s="8" t="str">
        <f>HYPERLINK("#'Table 206'!A1", "In your view, does tourism have a positive or negative impact on the following?: Protected natural areas")</f>
        <v>In your view, does tourism have a positive or negative impact on the following?: Protected natural areas</v>
      </c>
      <c r="E214" s="14" t="str">
        <f>HYPERLINK("#'Full Results'!A1921", "1921")</f>
        <v>1921</v>
      </c>
      <c r="F214" t="s">
        <v>197</v>
      </c>
    </row>
    <row r="215" spans="3:6" x14ac:dyDescent="0.3">
      <c r="C215">
        <v>207</v>
      </c>
      <c r="D215" s="8" t="str">
        <f>HYPERLINK("#'Table 207'!A1", "In your view, does tourism have a positive or negative impact on the following?: Roads")</f>
        <v>In your view, does tourism have a positive or negative impact on the following?: Roads</v>
      </c>
      <c r="E215" s="14" t="str">
        <f>HYPERLINK("#'Full Results'!A1930", "1930")</f>
        <v>1930</v>
      </c>
      <c r="F215" t="s">
        <v>197</v>
      </c>
    </row>
    <row r="216" spans="3:6" x14ac:dyDescent="0.3">
      <c r="C216">
        <v>208</v>
      </c>
      <c r="D216" s="8" t="str">
        <f>HYPERLINK("#'Table 208'!A1", "In your view, does tourism have a positive or negative impact on the following?: Wildlife and biodiversity")</f>
        <v>In your view, does tourism have a positive or negative impact on the following?: Wildlife and biodiversity</v>
      </c>
      <c r="E216" s="14" t="str">
        <f>HYPERLINK("#'Full Results'!A1939", "1939")</f>
        <v>1939</v>
      </c>
      <c r="F216" t="s">
        <v>197</v>
      </c>
    </row>
    <row r="217" spans="3:6" x14ac:dyDescent="0.3">
      <c r="C217">
        <v>209</v>
      </c>
      <c r="D217" s="8" t="str">
        <f>HYPERLINK("#'Table 209'!A1", "In your view, does tourism have a positive or negative impact on the following?: Water quality")</f>
        <v>In your view, does tourism have a positive or negative impact on the following?: Water quality</v>
      </c>
      <c r="E217" s="14" t="str">
        <f>HYPERLINK("#'Full Results'!A1948", "1948")</f>
        <v>1948</v>
      </c>
      <c r="F217" t="s">
        <v>197</v>
      </c>
    </row>
    <row r="218" spans="3:6" x14ac:dyDescent="0.3">
      <c r="C218">
        <v>210</v>
      </c>
      <c r="D218" s="8" t="str">
        <f>HYPERLINK("#'Table 210'!A1", "In your view, does tourism have a positive or negative impact on the following?: Preservation of local culture and traditions")</f>
        <v>In your view, does tourism have a positive or negative impact on the following?: Preservation of local culture and traditions</v>
      </c>
      <c r="E218" s="14" t="str">
        <f>HYPERLINK("#'Full Results'!A1957", "1957")</f>
        <v>1957</v>
      </c>
      <c r="F218" t="s">
        <v>197</v>
      </c>
    </row>
    <row r="219" spans="3:6" x14ac:dyDescent="0.3">
      <c r="C219">
        <v>211</v>
      </c>
      <c r="D219" s="8" t="str">
        <f>HYPERLINK("#'Table 211'!A1", "In your view, does tourism have a positive or negative impact on the following?: Air quality")</f>
        <v>In your view, does tourism have a positive or negative impact on the following?: Air quality</v>
      </c>
      <c r="E219" s="14" t="str">
        <f>HYPERLINK("#'Full Results'!A1966", "1966")</f>
        <v>1966</v>
      </c>
      <c r="F219" t="s">
        <v>197</v>
      </c>
    </row>
    <row r="220" spans="3:6" x14ac:dyDescent="0.3">
      <c r="C220">
        <v>212</v>
      </c>
      <c r="D220" s="8" t="str">
        <f>HYPERLINK("#'Table 212'!A1", "In your view, does tourism have a positive or negative impact on the following?: Noise levels")</f>
        <v>In your view, does tourism have a positive or negative impact on the following?: Noise levels</v>
      </c>
      <c r="E220" s="14" t="str">
        <f>HYPERLINK("#'Full Results'!A1975", "1975")</f>
        <v>1975</v>
      </c>
      <c r="F220" t="s">
        <v>197</v>
      </c>
    </row>
    <row r="221" spans="3:6" x14ac:dyDescent="0.3">
      <c r="C221">
        <v>213</v>
      </c>
      <c r="D221" s="8" t="str">
        <f>HYPERLINK("#'Table 213'!A1", "In your view, does tourism have a positive or negative impact on the following?: Public transportation")</f>
        <v>In your view, does tourism have a positive or negative impact on the following?: Public transportation</v>
      </c>
      <c r="E221" s="14" t="str">
        <f>HYPERLINK("#'Full Results'!A1984", "1984")</f>
        <v>1984</v>
      </c>
      <c r="F221" t="s">
        <v>197</v>
      </c>
    </row>
    <row r="222" spans="3:6" x14ac:dyDescent="0.3">
      <c r="C222">
        <v>214</v>
      </c>
      <c r="D222" s="8" t="str">
        <f>HYPERLINK("#'Table 214'!A1", "In your view, does tourism have a positive or negative impact on the following?: Public services, such as police and schools")</f>
        <v>In your view, does tourism have a positive or negative impact on the following?: Public services, such as police and schools</v>
      </c>
      <c r="E222" s="14" t="str">
        <f>HYPERLINK("#'Full Results'!A1993", "1993")</f>
        <v>1993</v>
      </c>
      <c r="F222" t="s">
        <v>197</v>
      </c>
    </row>
    <row r="223" spans="3:6" x14ac:dyDescent="0.3">
      <c r="C223">
        <v>215</v>
      </c>
      <c r="D223" s="8" t="str">
        <f>HYPERLINK("#'Table 215'!A1", "In your view, does tourism have a positive or negative impact on the following?: Accessibility of cultural activities")</f>
        <v>In your view, does tourism have a positive or negative impact on the following?: Accessibility of cultural activities</v>
      </c>
      <c r="E223" s="14" t="str">
        <f>HYPERLINK("#'Full Results'!A2002", "2002")</f>
        <v>2002</v>
      </c>
      <c r="F223" t="s">
        <v>197</v>
      </c>
    </row>
    <row r="224" spans="3:6" x14ac:dyDescent="0.3">
      <c r="C224">
        <v>216</v>
      </c>
      <c r="D224" s="8" t="str">
        <f>HYPERLINK("#'Table 216'!A1", "Which of the following, if any, do you think are the most significant benefits of tourism in your local area? Select all that apply")</f>
        <v>Which of the following, if any, do you think are the most significant benefits of tourism in your local area? Select all that apply</v>
      </c>
      <c r="E224" s="14" t="str">
        <f>HYPERLINK("#'Full Results'!A2011", "2011")</f>
        <v>2011</v>
      </c>
      <c r="F224" t="s">
        <v>94</v>
      </c>
    </row>
    <row r="225" spans="3:6" x14ac:dyDescent="0.3">
      <c r="C225">
        <v>217</v>
      </c>
      <c r="D225" s="8" t="str">
        <f>HYPERLINK("#'Table 217'!A1", "And which of the following, if any, do you think are the most significant drawbacks of tourism in your local area? Select all that apply")</f>
        <v>And which of the following, if any, do you think are the most significant drawbacks of tourism in your local area? Select all that apply</v>
      </c>
      <c r="E225" s="14" t="str">
        <f>HYPERLINK("#'Full Results'!A2032", "2032")</f>
        <v>2032</v>
      </c>
      <c r="F225" t="s">
        <v>94</v>
      </c>
    </row>
    <row r="226" spans="3:6" x14ac:dyDescent="0.3">
      <c r="C226">
        <v>218</v>
      </c>
      <c r="D226" s="8" t="str">
        <f>HYPERLINK("#'Table 218'!A1", "Grid Summary: To what extent do you agree or disagree with the following statements?")</f>
        <v>Grid Summary: To what extent do you agree or disagree with the following statements?</v>
      </c>
      <c r="E226" s="7"/>
      <c r="F226" t="s">
        <v>94</v>
      </c>
    </row>
    <row r="227" spans="3:6" x14ac:dyDescent="0.3">
      <c r="C227">
        <v>219</v>
      </c>
      <c r="D227" s="8" t="str">
        <f>HYPERLINK("#'Table 219'!A1", "To what extent do you agree or disagree with the following statements?: Tourism encourages the government to protect the environment and natural areas, attracting more visitors")</f>
        <v>To what extent do you agree or disagree with the following statements?: Tourism encourages the government to protect the environment and natural areas, attracting more visitors</v>
      </c>
      <c r="E227" s="14" t="str">
        <f>HYPERLINK("#'Full Results'!A2051", "2051")</f>
        <v>2051</v>
      </c>
      <c r="F227" t="s">
        <v>94</v>
      </c>
    </row>
    <row r="228" spans="3:6" x14ac:dyDescent="0.3">
      <c r="C228">
        <v>220</v>
      </c>
      <c r="D228" s="8" t="str">
        <f>HYPERLINK("#'Table 220'!A1", "To what extent do you agree or disagree with the following statements?: Tourism encourages the government to protect historic and cultural heritage, attracting more visitors")</f>
        <v>To what extent do you agree or disagree with the following statements?: Tourism encourages the government to protect historic and cultural heritage, attracting more visitors</v>
      </c>
      <c r="E228" s="14" t="str">
        <f>HYPERLINK("#'Full Results'!A2063", "2063")</f>
        <v>2063</v>
      </c>
      <c r="F228" t="s">
        <v>94</v>
      </c>
    </row>
    <row r="229" spans="3:6" x14ac:dyDescent="0.3">
      <c r="C229">
        <v>221</v>
      </c>
      <c r="D229" s="8" t="str">
        <f>HYPERLINK("#'Table 221'!A1", "To what extent do you agree or disagree with the following statements?: Tourism encourages the government to invest more in local infrastructure, attracting more visitors")</f>
        <v>To what extent do you agree or disagree with the following statements?: Tourism encourages the government to invest more in local infrastructure, attracting more visitors</v>
      </c>
      <c r="E229" s="14" t="str">
        <f>HYPERLINK("#'Full Results'!A2075", "2075")</f>
        <v>2075</v>
      </c>
      <c r="F229" t="s">
        <v>94</v>
      </c>
    </row>
    <row r="230" spans="3:6" x14ac:dyDescent="0.3">
      <c r="C230">
        <v>222</v>
      </c>
      <c r="D230" s="8" t="str">
        <f>HYPERLINK("#'Table 222'!A1", "To what extent do you agree or disagree with the following statements?: Too much tourism will damage the area, leading to less tourism and fewer tourism-related benefits locally")</f>
        <v>To what extent do you agree or disagree with the following statements?: Too much tourism will damage the area, leading to less tourism and fewer tourism-related benefits locally</v>
      </c>
      <c r="E230" s="14" t="str">
        <f>HYPERLINK("#'Full Results'!A2087", "2087")</f>
        <v>2087</v>
      </c>
      <c r="F230" t="s">
        <v>94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U2099"/>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25" t="s">
        <v>756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3"/>
      <c r="C5" s="13"/>
      <c r="D5" s="28" t="s">
        <v>76</v>
      </c>
      <c r="E5" s="28"/>
      <c r="F5" s="13"/>
      <c r="G5" s="28" t="s">
        <v>77</v>
      </c>
      <c r="H5" s="28"/>
      <c r="I5" s="28"/>
      <c r="J5" s="28"/>
      <c r="K5" s="28"/>
      <c r="L5" s="28"/>
      <c r="M5" s="13"/>
      <c r="N5" s="28" t="s">
        <v>78</v>
      </c>
      <c r="O5" s="28"/>
      <c r="P5" s="28"/>
      <c r="Q5" s="28"/>
      <c r="R5" s="13"/>
      <c r="S5" s="28" t="s">
        <v>79</v>
      </c>
      <c r="T5" s="28"/>
      <c r="U5" s="28"/>
      <c r="V5" s="28"/>
      <c r="W5" s="28"/>
      <c r="X5" s="28"/>
      <c r="Y5" s="28"/>
      <c r="Z5" s="28"/>
      <c r="AA5" s="28"/>
      <c r="AB5" s="13"/>
      <c r="AC5" s="28" t="s">
        <v>80</v>
      </c>
      <c r="AD5" s="28"/>
      <c r="AE5" s="28"/>
      <c r="AF5" s="28"/>
      <c r="AG5" s="28"/>
      <c r="AH5" s="28"/>
      <c r="AI5" s="28"/>
      <c r="AJ5" s="28"/>
      <c r="AK5" s="28"/>
      <c r="AL5" s="28"/>
      <c r="AM5" s="28"/>
      <c r="AN5" s="28"/>
      <c r="AO5" s="28"/>
      <c r="AP5" s="28"/>
      <c r="AQ5" s="28"/>
      <c r="AR5" s="28"/>
      <c r="AS5" s="13"/>
      <c r="AT5" s="28" t="s">
        <v>81</v>
      </c>
      <c r="AU5" s="28"/>
      <c r="AV5" s="28"/>
      <c r="AW5" s="28"/>
      <c r="AX5" s="28"/>
      <c r="AY5" s="28"/>
      <c r="AZ5" s="13"/>
      <c r="BA5" s="28" t="s">
        <v>82</v>
      </c>
      <c r="BB5" s="28"/>
      <c r="BC5" s="28"/>
      <c r="BD5" s="28"/>
      <c r="BE5" s="28"/>
      <c r="BF5" s="13"/>
      <c r="BG5" s="28" t="s">
        <v>83</v>
      </c>
      <c r="BH5" s="28"/>
      <c r="BI5" s="28"/>
      <c r="BJ5" s="28"/>
      <c r="BK5" s="28"/>
      <c r="BL5" s="13"/>
      <c r="BM5" s="28" t="s">
        <v>84</v>
      </c>
      <c r="BN5" s="28"/>
      <c r="BO5" s="28"/>
      <c r="BP5" s="13"/>
      <c r="BQ5" s="28" t="s">
        <v>85</v>
      </c>
      <c r="BR5" s="28"/>
      <c r="BS5" s="13"/>
      <c r="BT5" s="28" t="s">
        <v>86</v>
      </c>
      <c r="BU5" s="28"/>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19.95"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19.95"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11" spans="2:73" x14ac:dyDescent="0.3">
      <c r="B11" s="6" t="s">
        <v>93</v>
      </c>
    </row>
    <row r="12" spans="2:73" x14ac:dyDescent="0.3">
      <c r="B12" s="24" t="s">
        <v>94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row>
    <row r="13" spans="2:73" x14ac:dyDescent="0.3">
      <c r="B13" t="s">
        <v>87</v>
      </c>
      <c r="C13" s="17">
        <v>1.6816258746856501E-2</v>
      </c>
      <c r="D13" s="17">
        <v>1.62621601799884E-2</v>
      </c>
      <c r="E13" s="17">
        <v>1.7058367241662101E-2</v>
      </c>
      <c r="F13" s="17"/>
      <c r="G13" s="17">
        <v>1.6629721849216701E-2</v>
      </c>
      <c r="H13" s="17">
        <v>7.8395332304362006E-3</v>
      </c>
      <c r="I13" s="17">
        <v>2.12781298061532E-2</v>
      </c>
      <c r="J13" s="17">
        <v>2.2472268750232401E-2</v>
      </c>
      <c r="K13" s="17">
        <v>2.6816656340691299E-2</v>
      </c>
      <c r="L13" s="17">
        <v>9.2935092209813705E-3</v>
      </c>
      <c r="M13" s="17"/>
      <c r="N13" s="17">
        <v>1.1459038420470699E-2</v>
      </c>
      <c r="O13" s="17">
        <v>1.54087095403516E-2</v>
      </c>
      <c r="P13" s="17">
        <v>1.6113164222841501E-2</v>
      </c>
      <c r="Q13" s="17">
        <v>2.5029975922898899E-2</v>
      </c>
      <c r="R13" s="17"/>
      <c r="S13" s="17">
        <v>1.49124409567351E-2</v>
      </c>
      <c r="T13" s="17">
        <v>1.23597613540424E-2</v>
      </c>
      <c r="U13" s="17">
        <v>2.8789862150236E-2</v>
      </c>
      <c r="V13" s="17">
        <v>2.40013690391443E-2</v>
      </c>
      <c r="W13" s="17">
        <v>1.35975768659374E-2</v>
      </c>
      <c r="X13" s="17">
        <v>1.1886470949217E-2</v>
      </c>
      <c r="Y13" s="17">
        <v>1.16245024598279E-2</v>
      </c>
      <c r="Z13" s="17">
        <v>2.93972835613351E-2</v>
      </c>
      <c r="AA13" s="17">
        <v>1.4506543084047E-2</v>
      </c>
      <c r="AB13" s="17"/>
      <c r="AC13" s="17">
        <v>7.6788681529957603E-2</v>
      </c>
      <c r="AD13" s="17">
        <v>3.6877256586264097E-2</v>
      </c>
      <c r="AE13" s="17">
        <v>2.5433606725728499E-2</v>
      </c>
      <c r="AF13" s="17">
        <v>2.2065264340103599E-2</v>
      </c>
      <c r="AG13" s="17">
        <v>1.82714373164507E-2</v>
      </c>
      <c r="AH13" s="17">
        <v>2.6814362510134599E-2</v>
      </c>
      <c r="AI13" s="17">
        <v>1.7336253871457499E-2</v>
      </c>
      <c r="AJ13" s="17">
        <v>1.94715899591003E-2</v>
      </c>
      <c r="AK13" s="17">
        <v>1.9760469338550999E-2</v>
      </c>
      <c r="AL13" s="17">
        <v>1.13914107234626E-2</v>
      </c>
      <c r="AM13" s="17">
        <v>1.4753458987007599E-2</v>
      </c>
      <c r="AN13" s="17">
        <v>7.6754902547192501E-3</v>
      </c>
      <c r="AO13" s="17">
        <v>5.6026171765586798E-3</v>
      </c>
      <c r="AP13" s="17">
        <v>0</v>
      </c>
      <c r="AQ13" s="17">
        <v>0</v>
      </c>
      <c r="AR13" s="17">
        <v>0</v>
      </c>
      <c r="AS13" s="17"/>
      <c r="AT13" s="17">
        <v>1.57481635546423E-2</v>
      </c>
      <c r="AU13" s="17">
        <v>1.9145958262598899E-2</v>
      </c>
      <c r="AV13" s="17">
        <v>8.72151251856065E-3</v>
      </c>
      <c r="AW13" s="17">
        <v>1.8900983235002101E-2</v>
      </c>
      <c r="AX13" s="17">
        <v>1.66757961874913E-2</v>
      </c>
      <c r="AY13" s="17">
        <v>2.4767004342687499E-2</v>
      </c>
      <c r="AZ13" s="17"/>
      <c r="BA13" s="17">
        <v>2.4167974403789101E-2</v>
      </c>
      <c r="BB13" s="17">
        <v>2.1566377598366701E-2</v>
      </c>
      <c r="BC13" s="17">
        <v>1.03726516751344E-2</v>
      </c>
      <c r="BD13" s="17">
        <v>5.9275588078120901E-3</v>
      </c>
      <c r="BE13" s="17">
        <v>7.2678834190227004E-3</v>
      </c>
      <c r="BF13" s="17"/>
      <c r="BG13" s="17">
        <v>8.4374183317570493E-3</v>
      </c>
      <c r="BH13" s="17">
        <v>1.05789227816832E-2</v>
      </c>
      <c r="BI13" s="17">
        <v>2.8453050982122401E-2</v>
      </c>
      <c r="BJ13" s="17">
        <v>2.6988758678085999E-2</v>
      </c>
      <c r="BK13" s="17">
        <v>1.6395114475021001E-2</v>
      </c>
      <c r="BL13" s="17"/>
      <c r="BM13" s="17">
        <v>9.9735837175006399E-3</v>
      </c>
      <c r="BN13" s="17">
        <v>1.6629646658725201E-2</v>
      </c>
      <c r="BO13" s="17">
        <v>3.7638872931509297E-2</v>
      </c>
      <c r="BP13" s="17"/>
      <c r="BQ13" s="17">
        <v>1.11248312654021E-2</v>
      </c>
      <c r="BR13" s="17">
        <v>2.0725968561664601E-2</v>
      </c>
      <c r="BS13" s="17"/>
      <c r="BT13" s="17">
        <v>1.49523061413278E-2</v>
      </c>
      <c r="BU13" s="17">
        <v>1.9291152109822299E-2</v>
      </c>
    </row>
    <row r="14" spans="2:73" x14ac:dyDescent="0.3">
      <c r="B14" t="s">
        <v>88</v>
      </c>
      <c r="C14" s="17">
        <v>7.1357278701016505E-2</v>
      </c>
      <c r="D14" s="17">
        <v>7.44641938462864E-2</v>
      </c>
      <c r="E14" s="17">
        <v>6.8181001368288405E-2</v>
      </c>
      <c r="F14" s="17"/>
      <c r="G14" s="17">
        <v>5.6458032326964301E-2</v>
      </c>
      <c r="H14" s="17">
        <v>3.2708062664497599E-2</v>
      </c>
      <c r="I14" s="17">
        <v>7.5745883449256105E-2</v>
      </c>
      <c r="J14" s="17">
        <v>6.1288481274965501E-2</v>
      </c>
      <c r="K14" s="17">
        <v>0.10610081724994901</v>
      </c>
      <c r="L14" s="17">
        <v>9.3949757634590902E-2</v>
      </c>
      <c r="M14" s="17"/>
      <c r="N14" s="17">
        <v>3.7055869102596901E-2</v>
      </c>
      <c r="O14" s="17">
        <v>6.0946187861087998E-2</v>
      </c>
      <c r="P14" s="17">
        <v>8.5481964257211204E-2</v>
      </c>
      <c r="Q14" s="17">
        <v>0.10697940840006499</v>
      </c>
      <c r="R14" s="17"/>
      <c r="S14" s="17">
        <v>5.3420228941926599E-2</v>
      </c>
      <c r="T14" s="17">
        <v>7.9078657954071402E-2</v>
      </c>
      <c r="U14" s="17">
        <v>0.10199323972355499</v>
      </c>
      <c r="V14" s="17">
        <v>6.1852952427963397E-2</v>
      </c>
      <c r="W14" s="17">
        <v>6.1181682924846999E-2</v>
      </c>
      <c r="X14" s="17">
        <v>8.0684008388587497E-2</v>
      </c>
      <c r="Y14" s="17">
        <v>7.2124106631795304E-2</v>
      </c>
      <c r="Z14" s="17">
        <v>8.2903598589368396E-2</v>
      </c>
      <c r="AA14" s="17">
        <v>6.3204611978246894E-2</v>
      </c>
      <c r="AB14" s="17"/>
      <c r="AC14" s="17">
        <v>0</v>
      </c>
      <c r="AD14" s="17">
        <v>0.139397386552157</v>
      </c>
      <c r="AE14" s="17">
        <v>0.13652861424791601</v>
      </c>
      <c r="AF14" s="17">
        <v>0.108744185394337</v>
      </c>
      <c r="AG14" s="17">
        <v>0.104893269609401</v>
      </c>
      <c r="AH14" s="17">
        <v>0.104238926588464</v>
      </c>
      <c r="AI14" s="17">
        <v>6.1207800931258299E-2</v>
      </c>
      <c r="AJ14" s="17">
        <v>6.1022393129019199E-2</v>
      </c>
      <c r="AK14" s="17">
        <v>7.9422180160061195E-2</v>
      </c>
      <c r="AL14" s="17">
        <v>2.6855456836057799E-2</v>
      </c>
      <c r="AM14" s="17">
        <v>3.3092697725967797E-2</v>
      </c>
      <c r="AN14" s="17">
        <v>2.8361244956163701E-2</v>
      </c>
      <c r="AO14" s="17">
        <v>3.0880242356235699E-2</v>
      </c>
      <c r="AP14" s="17">
        <v>3.48999716687746E-2</v>
      </c>
      <c r="AQ14" s="17">
        <v>2.5657406863336001E-2</v>
      </c>
      <c r="AR14" s="17">
        <v>1.6685660626330399E-2</v>
      </c>
      <c r="AS14" s="17"/>
      <c r="AT14" s="17">
        <v>6.4789440321768296E-2</v>
      </c>
      <c r="AU14" s="17">
        <v>6.4737191014757306E-2</v>
      </c>
      <c r="AV14" s="17">
        <v>7.9960031436865406E-2</v>
      </c>
      <c r="AW14" s="17">
        <v>7.6643069870381095E-2</v>
      </c>
      <c r="AX14" s="17">
        <v>9.5342403883287602E-2</v>
      </c>
      <c r="AY14" s="17">
        <v>4.6102733551227702E-2</v>
      </c>
      <c r="AZ14" s="17"/>
      <c r="BA14" s="17">
        <v>8.96710154874093E-2</v>
      </c>
      <c r="BB14" s="17">
        <v>8.5309620961909693E-2</v>
      </c>
      <c r="BC14" s="17">
        <v>6.1713891500891002E-2</v>
      </c>
      <c r="BD14" s="17">
        <v>3.2124462749227603E-2</v>
      </c>
      <c r="BE14" s="17">
        <v>1.5706861109868499E-2</v>
      </c>
      <c r="BF14" s="17"/>
      <c r="BG14" s="17">
        <v>5.0286256465106802E-2</v>
      </c>
      <c r="BH14" s="17">
        <v>6.4661915520921806E-2</v>
      </c>
      <c r="BI14" s="17">
        <v>5.0386595948208199E-2</v>
      </c>
      <c r="BJ14" s="17">
        <v>0.109288037558983</v>
      </c>
      <c r="BK14" s="17">
        <v>7.5120746677212899E-2</v>
      </c>
      <c r="BL14" s="17"/>
      <c r="BM14" s="17">
        <v>3.3010631465567597E-2</v>
      </c>
      <c r="BN14" s="17">
        <v>8.5475952686451806E-2</v>
      </c>
      <c r="BO14" s="17">
        <v>0.15138709538811701</v>
      </c>
      <c r="BP14" s="17"/>
      <c r="BQ14" s="17">
        <v>4.9440933790240199E-2</v>
      </c>
      <c r="BR14" s="17">
        <v>8.38319659103791E-2</v>
      </c>
      <c r="BS14" s="17"/>
      <c r="BT14" s="17">
        <v>6.3184530435899E-2</v>
      </c>
      <c r="BU14" s="17">
        <v>8.2413898521059098E-2</v>
      </c>
    </row>
    <row r="15" spans="2:73" x14ac:dyDescent="0.3">
      <c r="B15" t="s">
        <v>89</v>
      </c>
      <c r="C15" s="17">
        <v>0.25823729118234801</v>
      </c>
      <c r="D15" s="17">
        <v>0.226217532724557</v>
      </c>
      <c r="E15" s="17">
        <v>0.28986775492310601</v>
      </c>
      <c r="F15" s="17"/>
      <c r="G15" s="17">
        <v>0.198998611672316</v>
      </c>
      <c r="H15" s="17">
        <v>0.18734041379015701</v>
      </c>
      <c r="I15" s="17">
        <v>0.225198549813384</v>
      </c>
      <c r="J15" s="17">
        <v>0.274771249545327</v>
      </c>
      <c r="K15" s="17">
        <v>0.29478170969142498</v>
      </c>
      <c r="L15" s="17">
        <v>0.343987036926856</v>
      </c>
      <c r="M15" s="17"/>
      <c r="N15" s="17">
        <v>0.18870211124491701</v>
      </c>
      <c r="O15" s="17">
        <v>0.23858936659015201</v>
      </c>
      <c r="P15" s="17">
        <v>0.28993277763184899</v>
      </c>
      <c r="Q15" s="17">
        <v>0.324256700020982</v>
      </c>
      <c r="R15" s="17"/>
      <c r="S15" s="17">
        <v>0.17853583132510401</v>
      </c>
      <c r="T15" s="17">
        <v>0.26572659771264701</v>
      </c>
      <c r="U15" s="17">
        <v>0.228316746563032</v>
      </c>
      <c r="V15" s="17">
        <v>0.28286845821018303</v>
      </c>
      <c r="W15" s="17">
        <v>0.33188971604325401</v>
      </c>
      <c r="X15" s="17">
        <v>0.27496030913538999</v>
      </c>
      <c r="Y15" s="17">
        <v>0.24691843821199499</v>
      </c>
      <c r="Z15" s="17">
        <v>0.28945248991900302</v>
      </c>
      <c r="AA15" s="17">
        <v>0.28226852547673997</v>
      </c>
      <c r="AB15" s="17"/>
      <c r="AC15" s="17">
        <v>0.170562372306162</v>
      </c>
      <c r="AD15" s="17">
        <v>0.38326824558279499</v>
      </c>
      <c r="AE15" s="17">
        <v>0.36587055539371699</v>
      </c>
      <c r="AF15" s="17">
        <v>0.32092989038183101</v>
      </c>
      <c r="AG15" s="17">
        <v>0.312564180639957</v>
      </c>
      <c r="AH15" s="17">
        <v>0.24197805676958301</v>
      </c>
      <c r="AI15" s="17">
        <v>0.27547375842540101</v>
      </c>
      <c r="AJ15" s="17">
        <v>0.231992434711841</v>
      </c>
      <c r="AK15" s="17">
        <v>0.27015999809957503</v>
      </c>
      <c r="AL15" s="17">
        <v>0.28261877659968498</v>
      </c>
      <c r="AM15" s="17">
        <v>0.239371983813671</v>
      </c>
      <c r="AN15" s="17">
        <v>0.214136012364645</v>
      </c>
      <c r="AO15" s="17">
        <v>0.21601472141724801</v>
      </c>
      <c r="AP15" s="17">
        <v>8.7324500083952594E-2</v>
      </c>
      <c r="AQ15" s="17">
        <v>0.18973473994662499</v>
      </c>
      <c r="AR15" s="17">
        <v>0.101983470887429</v>
      </c>
      <c r="AS15" s="17"/>
      <c r="AT15" s="17">
        <v>0.18216929036789101</v>
      </c>
      <c r="AU15" s="17">
        <v>0.247232365455159</v>
      </c>
      <c r="AV15" s="17">
        <v>0.27746028670513201</v>
      </c>
      <c r="AW15" s="17">
        <v>0.32967892181248598</v>
      </c>
      <c r="AX15" s="17">
        <v>0.29956980997078098</v>
      </c>
      <c r="AY15" s="17">
        <v>0.273071600309088</v>
      </c>
      <c r="AZ15" s="17"/>
      <c r="BA15" s="17">
        <v>0.31352190620458598</v>
      </c>
      <c r="BB15" s="17">
        <v>0.27657264798050102</v>
      </c>
      <c r="BC15" s="17">
        <v>0.22407624680767299</v>
      </c>
      <c r="BD15" s="17">
        <v>0.15769307434867399</v>
      </c>
      <c r="BE15" s="17">
        <v>0.19436899244397399</v>
      </c>
      <c r="BF15" s="17"/>
      <c r="BG15" s="17">
        <v>0.25354584307619998</v>
      </c>
      <c r="BH15" s="17">
        <v>0.23510045909020899</v>
      </c>
      <c r="BI15" s="17">
        <v>0.30084249296602</v>
      </c>
      <c r="BJ15" s="17">
        <v>0.27440844238427398</v>
      </c>
      <c r="BK15" s="17">
        <v>0.27152003954221798</v>
      </c>
      <c r="BL15" s="17"/>
      <c r="BM15" s="17">
        <v>0.19423915357639099</v>
      </c>
      <c r="BN15" s="17">
        <v>0.29241177821379699</v>
      </c>
      <c r="BO15" s="17">
        <v>0.36614851068252702</v>
      </c>
      <c r="BP15" s="17"/>
      <c r="BQ15" s="17">
        <v>0.20863012818780699</v>
      </c>
      <c r="BR15" s="17">
        <v>0.29216748046646501</v>
      </c>
      <c r="BS15" s="17"/>
      <c r="BT15" s="17">
        <v>0.230569878014976</v>
      </c>
      <c r="BU15" s="17">
        <v>0.30426701826104702</v>
      </c>
    </row>
    <row r="16" spans="2:73" x14ac:dyDescent="0.3">
      <c r="B16" t="s">
        <v>90</v>
      </c>
      <c r="C16" s="17">
        <v>0.43590859097395002</v>
      </c>
      <c r="D16" s="17">
        <v>0.446728058757627</v>
      </c>
      <c r="E16" s="17">
        <v>0.424712134688156</v>
      </c>
      <c r="F16" s="17"/>
      <c r="G16" s="17">
        <v>0.39544994874907402</v>
      </c>
      <c r="H16" s="17">
        <v>0.43951764372164598</v>
      </c>
      <c r="I16" s="17">
        <v>0.442841061745744</v>
      </c>
      <c r="J16" s="17">
        <v>0.44701193914556397</v>
      </c>
      <c r="K16" s="17">
        <v>0.43473182635916002</v>
      </c>
      <c r="L16" s="17">
        <v>0.44589578538496599</v>
      </c>
      <c r="M16" s="17"/>
      <c r="N16" s="17">
        <v>0.45779139415000097</v>
      </c>
      <c r="O16" s="17">
        <v>0.46539435361250397</v>
      </c>
      <c r="P16" s="17">
        <v>0.42792579381788798</v>
      </c>
      <c r="Q16" s="17">
        <v>0.38799276916263897</v>
      </c>
      <c r="R16" s="17"/>
      <c r="S16" s="17">
        <v>0.451128133987033</v>
      </c>
      <c r="T16" s="17">
        <v>0.44072293660102602</v>
      </c>
      <c r="U16" s="17">
        <v>0.41324279376673301</v>
      </c>
      <c r="V16" s="17">
        <v>0.41214433505064202</v>
      </c>
      <c r="W16" s="17">
        <v>0.40502934870628898</v>
      </c>
      <c r="X16" s="17">
        <v>0.46354017288169402</v>
      </c>
      <c r="Y16" s="17">
        <v>0.47654509318807597</v>
      </c>
      <c r="Z16" s="17">
        <v>0.41535903635653998</v>
      </c>
      <c r="AA16" s="17">
        <v>0.42558554959967998</v>
      </c>
      <c r="AB16" s="17"/>
      <c r="AC16" s="17">
        <v>0.46916177256393499</v>
      </c>
      <c r="AD16" s="17">
        <v>0.27107635998616703</v>
      </c>
      <c r="AE16" s="17">
        <v>0.33446674237787999</v>
      </c>
      <c r="AF16" s="17">
        <v>0.34059011767833702</v>
      </c>
      <c r="AG16" s="17">
        <v>0.43025952342463503</v>
      </c>
      <c r="AH16" s="17">
        <v>0.43777222478567401</v>
      </c>
      <c r="AI16" s="17">
        <v>0.512808695235481</v>
      </c>
      <c r="AJ16" s="17">
        <v>0.51555880368787899</v>
      </c>
      <c r="AK16" s="17">
        <v>0.53013971114679204</v>
      </c>
      <c r="AL16" s="17">
        <v>0.44490672198763098</v>
      </c>
      <c r="AM16" s="17">
        <v>0.50507061701548195</v>
      </c>
      <c r="AN16" s="17">
        <v>0.43295270473744202</v>
      </c>
      <c r="AO16" s="17">
        <v>0.49049391180246998</v>
      </c>
      <c r="AP16" s="17">
        <v>0.422522555306521</v>
      </c>
      <c r="AQ16" s="17">
        <v>0.45811600821527998</v>
      </c>
      <c r="AR16" s="17">
        <v>0.35582143450306802</v>
      </c>
      <c r="AS16" s="17"/>
      <c r="AT16" s="17">
        <v>0.41782006161594798</v>
      </c>
      <c r="AU16" s="17">
        <v>0.46742995596950299</v>
      </c>
      <c r="AV16" s="17">
        <v>0.42247212302349002</v>
      </c>
      <c r="AW16" s="17">
        <v>0.41988638357967201</v>
      </c>
      <c r="AX16" s="17">
        <v>0.42608375854860397</v>
      </c>
      <c r="AY16" s="17">
        <v>0.45252544640397102</v>
      </c>
      <c r="AZ16" s="17"/>
      <c r="BA16" s="17">
        <v>0.41465095539603702</v>
      </c>
      <c r="BB16" s="17">
        <v>0.45087613340831201</v>
      </c>
      <c r="BC16" s="17">
        <v>0.45619828563643799</v>
      </c>
      <c r="BD16" s="17">
        <v>0.44408723938010403</v>
      </c>
      <c r="BE16" s="17">
        <v>0.30255620238601599</v>
      </c>
      <c r="BF16" s="17"/>
      <c r="BG16" s="17">
        <v>0.476553969798925</v>
      </c>
      <c r="BH16" s="17">
        <v>0.41937071544535498</v>
      </c>
      <c r="BI16" s="17">
        <v>0.41457211595974403</v>
      </c>
      <c r="BJ16" s="17">
        <v>0.41745537094032897</v>
      </c>
      <c r="BK16" s="17">
        <v>0.50038583377210699</v>
      </c>
      <c r="BL16" s="17"/>
      <c r="BM16" s="17">
        <v>0.47487697054585698</v>
      </c>
      <c r="BN16" s="17">
        <v>0.43077886283311401</v>
      </c>
      <c r="BO16" s="17">
        <v>0.33229646714925098</v>
      </c>
      <c r="BP16" s="17"/>
      <c r="BQ16" s="17">
        <v>0.43494818606582197</v>
      </c>
      <c r="BR16" s="17">
        <v>0.43287655096337602</v>
      </c>
      <c r="BS16" s="17"/>
      <c r="BT16" s="17">
        <v>0.446212547488265</v>
      </c>
      <c r="BU16" s="17">
        <v>0.41346506732094701</v>
      </c>
    </row>
    <row r="17" spans="2:73" x14ac:dyDescent="0.3">
      <c r="B17" t="s">
        <v>91</v>
      </c>
      <c r="C17" s="17">
        <v>0.214218827963294</v>
      </c>
      <c r="D17" s="17">
        <v>0.231799896560659</v>
      </c>
      <c r="E17" s="17">
        <v>0.19774749432136501</v>
      </c>
      <c r="F17" s="17"/>
      <c r="G17" s="17">
        <v>0.32082958697642799</v>
      </c>
      <c r="H17" s="17">
        <v>0.33022449392431802</v>
      </c>
      <c r="I17" s="17">
        <v>0.22645930020909899</v>
      </c>
      <c r="J17" s="17">
        <v>0.19445606128391099</v>
      </c>
      <c r="K17" s="17">
        <v>0.13756899035877401</v>
      </c>
      <c r="L17" s="17">
        <v>0.106873910832605</v>
      </c>
      <c r="M17" s="17"/>
      <c r="N17" s="17">
        <v>0.30499158708201402</v>
      </c>
      <c r="O17" s="17">
        <v>0.20951956702722699</v>
      </c>
      <c r="P17" s="17">
        <v>0.18054630007021</v>
      </c>
      <c r="Q17" s="17">
        <v>0.15237668077871799</v>
      </c>
      <c r="R17" s="17"/>
      <c r="S17" s="17">
        <v>0.29672612283702099</v>
      </c>
      <c r="T17" s="17">
        <v>0.20211204637821401</v>
      </c>
      <c r="U17" s="17">
        <v>0.219787631625187</v>
      </c>
      <c r="V17" s="17">
        <v>0.21913288527206801</v>
      </c>
      <c r="W17" s="17">
        <v>0.18380829509504401</v>
      </c>
      <c r="X17" s="17">
        <v>0.168929038645112</v>
      </c>
      <c r="Y17" s="17">
        <v>0.18815594168057601</v>
      </c>
      <c r="Z17" s="17">
        <v>0.16363839537275901</v>
      </c>
      <c r="AA17" s="17">
        <v>0.21443476986128601</v>
      </c>
      <c r="AB17" s="17"/>
      <c r="AC17" s="17">
        <v>0.28348717359994602</v>
      </c>
      <c r="AD17" s="17">
        <v>0.160451736841042</v>
      </c>
      <c r="AE17" s="17">
        <v>0.13770048125475801</v>
      </c>
      <c r="AF17" s="17">
        <v>0.20767054220539</v>
      </c>
      <c r="AG17" s="17">
        <v>0.13401158900955601</v>
      </c>
      <c r="AH17" s="17">
        <v>0.18486836926875799</v>
      </c>
      <c r="AI17" s="17">
        <v>0.13317349153640201</v>
      </c>
      <c r="AJ17" s="17">
        <v>0.17195477851216101</v>
      </c>
      <c r="AK17" s="17">
        <v>0.100517641255021</v>
      </c>
      <c r="AL17" s="17">
        <v>0.234227633853164</v>
      </c>
      <c r="AM17" s="17">
        <v>0.20771124245787201</v>
      </c>
      <c r="AN17" s="17">
        <v>0.30803588476823901</v>
      </c>
      <c r="AO17" s="17">
        <v>0.238930526062853</v>
      </c>
      <c r="AP17" s="17">
        <v>0.45525297294075201</v>
      </c>
      <c r="AQ17" s="17">
        <v>0.32649184497475803</v>
      </c>
      <c r="AR17" s="17">
        <v>0.52550943398317296</v>
      </c>
      <c r="AS17" s="17"/>
      <c r="AT17" s="17">
        <v>0.31361344068195002</v>
      </c>
      <c r="AU17" s="17">
        <v>0.19733624482821999</v>
      </c>
      <c r="AV17" s="17">
        <v>0.20826333514673101</v>
      </c>
      <c r="AW17" s="17">
        <v>0.15489064150245899</v>
      </c>
      <c r="AX17" s="17">
        <v>0.157806038000011</v>
      </c>
      <c r="AY17" s="17">
        <v>0.20353321539302599</v>
      </c>
      <c r="AZ17" s="17"/>
      <c r="BA17" s="17">
        <v>0.15646472926791199</v>
      </c>
      <c r="BB17" s="17">
        <v>0.160197401617823</v>
      </c>
      <c r="BC17" s="17">
        <v>0.24406216942522299</v>
      </c>
      <c r="BD17" s="17">
        <v>0.35603859481472799</v>
      </c>
      <c r="BE17" s="17">
        <v>0.48010006064111899</v>
      </c>
      <c r="BF17" s="17"/>
      <c r="BG17" s="17">
        <v>0.21117651232801099</v>
      </c>
      <c r="BH17" s="17">
        <v>0.26876551542405502</v>
      </c>
      <c r="BI17" s="17">
        <v>0.20574574414390501</v>
      </c>
      <c r="BJ17" s="17">
        <v>0.17185939043832801</v>
      </c>
      <c r="BK17" s="17">
        <v>0.127581279789382</v>
      </c>
      <c r="BL17" s="17"/>
      <c r="BM17" s="17">
        <v>0.28323256430143401</v>
      </c>
      <c r="BN17" s="17">
        <v>0.17470375960791201</v>
      </c>
      <c r="BO17" s="17">
        <v>0.104286754000139</v>
      </c>
      <c r="BP17" s="17"/>
      <c r="BQ17" s="17">
        <v>0.29318349702132401</v>
      </c>
      <c r="BR17" s="17">
        <v>0.16825805702709501</v>
      </c>
      <c r="BS17" s="17"/>
      <c r="BT17" s="17">
        <v>0.24341723143819399</v>
      </c>
      <c r="BU17" s="17">
        <v>0.17723370469979</v>
      </c>
    </row>
    <row r="18" spans="2:73" x14ac:dyDescent="0.3">
      <c r="B18" t="s">
        <v>92</v>
      </c>
      <c r="C18" s="17">
        <v>3.4617524325353801E-3</v>
      </c>
      <c r="D18" s="17">
        <v>4.5281579308821401E-3</v>
      </c>
      <c r="E18" s="17">
        <v>2.4332474574227199E-3</v>
      </c>
      <c r="F18" s="17"/>
      <c r="G18" s="17">
        <v>1.1634098426000401E-2</v>
      </c>
      <c r="H18" s="17">
        <v>2.3698526689456402E-3</v>
      </c>
      <c r="I18" s="17">
        <v>8.4770749763643707E-3</v>
      </c>
      <c r="J18" s="17">
        <v>0</v>
      </c>
      <c r="K18" s="17">
        <v>0</v>
      </c>
      <c r="L18" s="17">
        <v>0</v>
      </c>
      <c r="M18" s="17"/>
      <c r="N18" s="17">
        <v>0</v>
      </c>
      <c r="O18" s="17">
        <v>1.01418153686775E-2</v>
      </c>
      <c r="P18" s="17">
        <v>0</v>
      </c>
      <c r="Q18" s="17">
        <v>3.36446571469614E-3</v>
      </c>
      <c r="R18" s="17"/>
      <c r="S18" s="17">
        <v>5.27724195218036E-3</v>
      </c>
      <c r="T18" s="17">
        <v>0</v>
      </c>
      <c r="U18" s="17">
        <v>7.8697261712571201E-3</v>
      </c>
      <c r="V18" s="17">
        <v>0</v>
      </c>
      <c r="W18" s="17">
        <v>4.4933803646286302E-3</v>
      </c>
      <c r="X18" s="17">
        <v>0</v>
      </c>
      <c r="Y18" s="17">
        <v>4.6319178277296497E-3</v>
      </c>
      <c r="Z18" s="17">
        <v>1.9249196200993801E-2</v>
      </c>
      <c r="AA18" s="17">
        <v>0</v>
      </c>
      <c r="AB18" s="17"/>
      <c r="AC18" s="17">
        <v>0</v>
      </c>
      <c r="AD18" s="17">
        <v>8.9290144515748703E-3</v>
      </c>
      <c r="AE18" s="17">
        <v>0</v>
      </c>
      <c r="AF18" s="17">
        <v>0</v>
      </c>
      <c r="AG18" s="17">
        <v>0</v>
      </c>
      <c r="AH18" s="17">
        <v>4.3280600773861304E-3</v>
      </c>
      <c r="AI18" s="17">
        <v>0</v>
      </c>
      <c r="AJ18" s="17">
        <v>0</v>
      </c>
      <c r="AK18" s="17">
        <v>0</v>
      </c>
      <c r="AL18" s="17">
        <v>0</v>
      </c>
      <c r="AM18" s="17">
        <v>0</v>
      </c>
      <c r="AN18" s="17">
        <v>8.8386629187903794E-3</v>
      </c>
      <c r="AO18" s="17">
        <v>1.8077981184635099E-2</v>
      </c>
      <c r="AP18" s="17">
        <v>0</v>
      </c>
      <c r="AQ18" s="17">
        <v>0</v>
      </c>
      <c r="AR18" s="17">
        <v>0</v>
      </c>
      <c r="AS18" s="17"/>
      <c r="AT18" s="17">
        <v>5.8596034577996997E-3</v>
      </c>
      <c r="AU18" s="17">
        <v>4.1182844697624796E-3</v>
      </c>
      <c r="AV18" s="17">
        <v>3.1227111692213399E-3</v>
      </c>
      <c r="AW18" s="17">
        <v>0</v>
      </c>
      <c r="AX18" s="17">
        <v>4.5221934098249698E-3</v>
      </c>
      <c r="AY18" s="17">
        <v>0</v>
      </c>
      <c r="AZ18" s="17"/>
      <c r="BA18" s="17">
        <v>1.52341924026628E-3</v>
      </c>
      <c r="BB18" s="17">
        <v>5.4778184330878501E-3</v>
      </c>
      <c r="BC18" s="17">
        <v>3.5767549546409801E-3</v>
      </c>
      <c r="BD18" s="17">
        <v>4.1290698994536201E-3</v>
      </c>
      <c r="BE18" s="17">
        <v>0</v>
      </c>
      <c r="BF18" s="17"/>
      <c r="BG18" s="17">
        <v>0</v>
      </c>
      <c r="BH18" s="17">
        <v>1.5224717377757299E-3</v>
      </c>
      <c r="BI18" s="17">
        <v>0</v>
      </c>
      <c r="BJ18" s="17">
        <v>0</v>
      </c>
      <c r="BK18" s="17">
        <v>8.9969857440592594E-3</v>
      </c>
      <c r="BL18" s="17"/>
      <c r="BM18" s="17">
        <v>4.6670963932499299E-3</v>
      </c>
      <c r="BN18" s="17">
        <v>0</v>
      </c>
      <c r="BO18" s="17">
        <v>8.2422998484568393E-3</v>
      </c>
      <c r="BP18" s="17"/>
      <c r="BQ18" s="17">
        <v>2.6724236694049401E-3</v>
      </c>
      <c r="BR18" s="17">
        <v>2.1399770710200999E-3</v>
      </c>
      <c r="BS18" s="17"/>
      <c r="BT18" s="17">
        <v>1.6635064813381099E-3</v>
      </c>
      <c r="BU18" s="17">
        <v>3.32915908733476E-3</v>
      </c>
    </row>
    <row r="19" spans="2:73" x14ac:dyDescent="0.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row>
    <row r="20" spans="2:73" x14ac:dyDescent="0.3">
      <c r="B20" s="6" t="s">
        <v>116</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row>
    <row r="21" spans="2:73" x14ac:dyDescent="0.3">
      <c r="B21" s="24" t="s">
        <v>94</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2:73" x14ac:dyDescent="0.3">
      <c r="B22" t="s">
        <v>103</v>
      </c>
      <c r="C22" s="17">
        <v>2.4076218735355599E-2</v>
      </c>
      <c r="D22" s="17">
        <v>2.3201147081016501E-2</v>
      </c>
      <c r="E22" s="17">
        <v>2.42239390375006E-2</v>
      </c>
      <c r="F22" s="17"/>
      <c r="G22" s="17">
        <v>2.3869121349706299E-2</v>
      </c>
      <c r="H22" s="17">
        <v>2.3729694908226701E-2</v>
      </c>
      <c r="I22" s="17">
        <v>1.7005977258401399E-2</v>
      </c>
      <c r="J22" s="17">
        <v>3.1472584865564902E-2</v>
      </c>
      <c r="K22" s="17">
        <v>2.7483129158583999E-2</v>
      </c>
      <c r="L22" s="17">
        <v>2.1935741543386601E-2</v>
      </c>
      <c r="M22" s="17"/>
      <c r="N22" s="17">
        <v>1.67396459327083E-2</v>
      </c>
      <c r="O22" s="17">
        <v>2.96806497855036E-2</v>
      </c>
      <c r="P22" s="17">
        <v>1.54453906647925E-2</v>
      </c>
      <c r="Q22" s="17">
        <v>3.4250071669200001E-2</v>
      </c>
      <c r="R22" s="17"/>
      <c r="S22" s="17">
        <v>1.4492474779729401E-2</v>
      </c>
      <c r="T22" s="17">
        <v>2.9228508278418601E-2</v>
      </c>
      <c r="U22" s="17">
        <v>2.5203510720120101E-2</v>
      </c>
      <c r="V22" s="17">
        <v>1.47806341149729E-2</v>
      </c>
      <c r="W22" s="17">
        <v>4.5540833228486198E-2</v>
      </c>
      <c r="X22" s="17">
        <v>2.32050307422518E-2</v>
      </c>
      <c r="Y22" s="17">
        <v>2.00662810840379E-2</v>
      </c>
      <c r="Z22" s="17">
        <v>2.3218914394729E-2</v>
      </c>
      <c r="AA22" s="17">
        <v>2.5782127274909101E-2</v>
      </c>
      <c r="AB22" s="17"/>
      <c r="AC22" s="17">
        <v>3.0881717478663698E-2</v>
      </c>
      <c r="AD22" s="17">
        <v>4.3596245847127298E-2</v>
      </c>
      <c r="AE22" s="17">
        <v>3.5574652603350299E-2</v>
      </c>
      <c r="AF22" s="17">
        <v>5.39724427195762E-2</v>
      </c>
      <c r="AG22" s="17">
        <v>2.6444396679127801E-2</v>
      </c>
      <c r="AH22" s="17">
        <v>3.5919947822451802E-2</v>
      </c>
      <c r="AI22" s="17">
        <v>1.3709488901821399E-2</v>
      </c>
      <c r="AJ22" s="17">
        <v>1.7464706704202401E-2</v>
      </c>
      <c r="AK22" s="17">
        <v>2.07834907088283E-2</v>
      </c>
      <c r="AL22" s="17">
        <v>0</v>
      </c>
      <c r="AM22" s="17">
        <v>3.2996482534839798E-2</v>
      </c>
      <c r="AN22" s="17">
        <v>9.8202261389182203E-3</v>
      </c>
      <c r="AO22" s="17">
        <v>7.4839474276693699E-3</v>
      </c>
      <c r="AP22" s="17">
        <v>1.25913436461148E-2</v>
      </c>
      <c r="AQ22" s="17">
        <v>7.9199215018372106E-3</v>
      </c>
      <c r="AR22" s="17">
        <v>0</v>
      </c>
      <c r="AS22" s="17"/>
      <c r="AT22" s="17">
        <v>3.1740755663170903E-2</v>
      </c>
      <c r="AU22" s="17">
        <v>2.62887592904456E-2</v>
      </c>
      <c r="AV22" s="17">
        <v>2.2835844131939401E-2</v>
      </c>
      <c r="AW22" s="17">
        <v>1.53496691382752E-2</v>
      </c>
      <c r="AX22" s="17">
        <v>2.2546479786269301E-2</v>
      </c>
      <c r="AY22" s="17">
        <v>1.43885255317411E-2</v>
      </c>
      <c r="AZ22" s="17"/>
      <c r="BA22" s="17">
        <v>3.08104481800048E-2</v>
      </c>
      <c r="BB22" s="17">
        <v>1.8901283908037501E-2</v>
      </c>
      <c r="BC22" s="17">
        <v>3.2160809517558203E-2</v>
      </c>
      <c r="BD22" s="17">
        <v>2.06926262967067E-2</v>
      </c>
      <c r="BE22" s="17">
        <v>0</v>
      </c>
      <c r="BF22" s="17"/>
      <c r="BG22" s="17">
        <v>2.2067598498005901E-2</v>
      </c>
      <c r="BH22" s="17">
        <v>2.41025277227911E-2</v>
      </c>
      <c r="BI22" s="17">
        <v>1.6048266311679701E-2</v>
      </c>
      <c r="BJ22" s="17">
        <v>3.0750756697400999E-2</v>
      </c>
      <c r="BK22" s="17">
        <v>3.64460170674554E-2</v>
      </c>
      <c r="BL22" s="17"/>
      <c r="BM22" s="17">
        <v>1.18580222108876E-2</v>
      </c>
      <c r="BN22" s="17">
        <v>2.59484650247516E-2</v>
      </c>
      <c r="BO22" s="17">
        <v>5.5924989927284702E-2</v>
      </c>
      <c r="BP22" s="17"/>
      <c r="BQ22" s="17">
        <v>1.6408815585209201E-2</v>
      </c>
      <c r="BR22" s="17">
        <v>3.0030384115455399E-2</v>
      </c>
      <c r="BS22" s="17"/>
      <c r="BT22" s="17">
        <v>2.1668806525874901E-2</v>
      </c>
      <c r="BU22" s="17">
        <v>2.8108590803452401E-2</v>
      </c>
    </row>
    <row r="23" spans="2:73" x14ac:dyDescent="0.3">
      <c r="B23" t="s">
        <v>104</v>
      </c>
      <c r="C23" s="17">
        <v>1.5302281096194701E-2</v>
      </c>
      <c r="D23" s="17">
        <v>1.4969981713861101E-2</v>
      </c>
      <c r="E23" s="17">
        <v>1.56733157990799E-2</v>
      </c>
      <c r="F23" s="17"/>
      <c r="G23" s="17">
        <v>1.2697141033508901E-2</v>
      </c>
      <c r="H23" s="17">
        <v>1.1378329750386201E-2</v>
      </c>
      <c r="I23" s="17">
        <v>2.9119631691956301E-2</v>
      </c>
      <c r="J23" s="17">
        <v>1.61950561875772E-2</v>
      </c>
      <c r="K23" s="17">
        <v>1.78283483454179E-2</v>
      </c>
      <c r="L23" s="17">
        <v>6.5635173716866602E-3</v>
      </c>
      <c r="M23" s="17"/>
      <c r="N23" s="17">
        <v>1.37171704364098E-2</v>
      </c>
      <c r="O23" s="17">
        <v>6.4872216026544503E-3</v>
      </c>
      <c r="P23" s="17">
        <v>2.0892478463364301E-2</v>
      </c>
      <c r="Q23" s="17">
        <v>2.1582401314396499E-2</v>
      </c>
      <c r="R23" s="17"/>
      <c r="S23" s="17">
        <v>1.1047522330052999E-2</v>
      </c>
      <c r="T23" s="17">
        <v>9.1240596610008603E-3</v>
      </c>
      <c r="U23" s="17">
        <v>1.8972120424321701E-2</v>
      </c>
      <c r="V23" s="17">
        <v>1.9795860264443101E-2</v>
      </c>
      <c r="W23" s="17">
        <v>3.0391130716019999E-2</v>
      </c>
      <c r="X23" s="17">
        <v>5.56562976994927E-3</v>
      </c>
      <c r="Y23" s="17">
        <v>9.66741146620184E-3</v>
      </c>
      <c r="Z23" s="17">
        <v>1.1163763727245E-2</v>
      </c>
      <c r="AA23" s="17">
        <v>2.4514963608273699E-2</v>
      </c>
      <c r="AB23" s="17"/>
      <c r="AC23" s="17">
        <v>4.9475090172127797E-2</v>
      </c>
      <c r="AD23" s="17">
        <v>5.0940616599527998E-2</v>
      </c>
      <c r="AE23" s="17">
        <v>2.1362549117445302E-2</v>
      </c>
      <c r="AF23" s="17">
        <v>1.78307820640007E-2</v>
      </c>
      <c r="AG23" s="17">
        <v>2.6914936829460501E-2</v>
      </c>
      <c r="AH23" s="17">
        <v>4.9445033843105802E-3</v>
      </c>
      <c r="AI23" s="17">
        <v>1.6521646369612598E-2</v>
      </c>
      <c r="AJ23" s="17">
        <v>1.9560914279272899E-2</v>
      </c>
      <c r="AK23" s="17">
        <v>4.8295733226135099E-3</v>
      </c>
      <c r="AL23" s="17">
        <v>6.0982290938920002E-3</v>
      </c>
      <c r="AM23" s="17">
        <v>2.00036094491505E-2</v>
      </c>
      <c r="AN23" s="17">
        <v>1.2201338319312799E-2</v>
      </c>
      <c r="AO23" s="17">
        <v>1.55853249335465E-2</v>
      </c>
      <c r="AP23" s="17">
        <v>7.3467588903940303E-3</v>
      </c>
      <c r="AQ23" s="17">
        <v>8.6120023712649794E-3</v>
      </c>
      <c r="AR23" s="17">
        <v>0</v>
      </c>
      <c r="AS23" s="17"/>
      <c r="AT23" s="17">
        <v>1.62479646083734E-2</v>
      </c>
      <c r="AU23" s="17">
        <v>1.6496008477755199E-2</v>
      </c>
      <c r="AV23" s="17">
        <v>1.5633234018407799E-2</v>
      </c>
      <c r="AW23" s="17">
        <v>1.52522498177446E-2</v>
      </c>
      <c r="AX23" s="17">
        <v>8.5189232448649593E-3</v>
      </c>
      <c r="AY23" s="17">
        <v>1.72732782270133E-2</v>
      </c>
      <c r="AZ23" s="17"/>
      <c r="BA23" s="17">
        <v>1.6373350856426098E-2</v>
      </c>
      <c r="BB23" s="17">
        <v>2.2164746237066199E-2</v>
      </c>
      <c r="BC23" s="17">
        <v>1.57668208586207E-2</v>
      </c>
      <c r="BD23" s="17">
        <v>6.4823454268955203E-3</v>
      </c>
      <c r="BE23" s="17">
        <v>4.0847435968620303E-2</v>
      </c>
      <c r="BF23" s="17"/>
      <c r="BG23" s="17">
        <v>8.8321356232505793E-3</v>
      </c>
      <c r="BH23" s="17">
        <v>8.4315207870050302E-3</v>
      </c>
      <c r="BI23" s="17">
        <v>1.5956557045347201E-2</v>
      </c>
      <c r="BJ23" s="17">
        <v>2.0140671321828299E-2</v>
      </c>
      <c r="BK23" s="17">
        <v>2.8242131530772999E-2</v>
      </c>
      <c r="BL23" s="17"/>
      <c r="BM23" s="17">
        <v>6.1111442901862897E-3</v>
      </c>
      <c r="BN23" s="17">
        <v>1.15821557628965E-2</v>
      </c>
      <c r="BO23" s="17">
        <v>5.1659036710235702E-2</v>
      </c>
      <c r="BP23" s="17"/>
      <c r="BQ23" s="17">
        <v>1.2539525909683699E-2</v>
      </c>
      <c r="BR23" s="17">
        <v>1.61639517491457E-2</v>
      </c>
      <c r="BS23" s="17"/>
      <c r="BT23" s="17">
        <v>1.30192516933899E-2</v>
      </c>
      <c r="BU23" s="17">
        <v>1.8531968306023699E-2</v>
      </c>
    </row>
    <row r="24" spans="2:73" x14ac:dyDescent="0.3">
      <c r="B24" t="s">
        <v>105</v>
      </c>
      <c r="C24" s="17">
        <v>3.73784260598755E-2</v>
      </c>
      <c r="D24" s="17">
        <v>2.9335742168464799E-2</v>
      </c>
      <c r="E24" s="17">
        <v>4.4962320216535297E-2</v>
      </c>
      <c r="F24" s="17"/>
      <c r="G24" s="17">
        <v>3.0632748664158001E-2</v>
      </c>
      <c r="H24" s="17">
        <v>3.47126737278768E-2</v>
      </c>
      <c r="I24" s="17">
        <v>3.6481373817368698E-2</v>
      </c>
      <c r="J24" s="17">
        <v>5.1984261028958201E-2</v>
      </c>
      <c r="K24" s="17">
        <v>4.55362137483592E-2</v>
      </c>
      <c r="L24" s="17">
        <v>2.73798486855217E-2</v>
      </c>
      <c r="M24" s="17"/>
      <c r="N24" s="17">
        <v>3.2674406014079699E-2</v>
      </c>
      <c r="O24" s="17">
        <v>4.3660782366954101E-2</v>
      </c>
      <c r="P24" s="17">
        <v>3.2767305554446902E-2</v>
      </c>
      <c r="Q24" s="17">
        <v>3.8164065338116497E-2</v>
      </c>
      <c r="R24" s="17"/>
      <c r="S24" s="17">
        <v>3.04145227873906E-2</v>
      </c>
      <c r="T24" s="17">
        <v>4.5055396428070903E-2</v>
      </c>
      <c r="U24" s="17">
        <v>5.4264395998258802E-2</v>
      </c>
      <c r="V24" s="17">
        <v>2.4640012544851101E-2</v>
      </c>
      <c r="W24" s="17">
        <v>4.0399066569076297E-2</v>
      </c>
      <c r="X24" s="17">
        <v>4.2177633921825303E-2</v>
      </c>
      <c r="Y24" s="17">
        <v>2.5326884476608E-2</v>
      </c>
      <c r="Z24" s="17">
        <v>5.0116175550802902E-2</v>
      </c>
      <c r="AA24" s="17">
        <v>3.2841028408039701E-2</v>
      </c>
      <c r="AB24" s="17"/>
      <c r="AC24" s="17">
        <v>2.7313591357829799E-2</v>
      </c>
      <c r="AD24" s="17">
        <v>7.4970397617734497E-2</v>
      </c>
      <c r="AE24" s="17">
        <v>6.4380209186035306E-2</v>
      </c>
      <c r="AF24" s="17">
        <v>4.6451230217004702E-2</v>
      </c>
      <c r="AG24" s="17">
        <v>3.9041965850891397E-2</v>
      </c>
      <c r="AH24" s="17">
        <v>3.9881940374270203E-2</v>
      </c>
      <c r="AI24" s="17">
        <v>4.8996615662997997E-2</v>
      </c>
      <c r="AJ24" s="17">
        <v>3.2433833197729099E-2</v>
      </c>
      <c r="AK24" s="17">
        <v>4.9713493868798198E-2</v>
      </c>
      <c r="AL24" s="17">
        <v>2.59230406913546E-2</v>
      </c>
      <c r="AM24" s="17">
        <v>2.42089738928307E-2</v>
      </c>
      <c r="AN24" s="17">
        <v>3.4363603565662197E-2</v>
      </c>
      <c r="AO24" s="17">
        <v>2.97190653621742E-2</v>
      </c>
      <c r="AP24" s="17">
        <v>8.9276092298447001E-3</v>
      </c>
      <c r="AQ24" s="17">
        <v>1.2583066287571901E-2</v>
      </c>
      <c r="AR24" s="17">
        <v>1.28904066206559E-2</v>
      </c>
      <c r="AS24" s="17"/>
      <c r="AT24" s="17">
        <v>3.82174401012201E-2</v>
      </c>
      <c r="AU24" s="17">
        <v>3.7886349353376397E-2</v>
      </c>
      <c r="AV24" s="17">
        <v>2.3392016156117801E-2</v>
      </c>
      <c r="AW24" s="17">
        <v>3.8030540910287097E-2</v>
      </c>
      <c r="AX24" s="17">
        <v>4.9666710098625597E-2</v>
      </c>
      <c r="AY24" s="17">
        <v>4.4059314148964898E-2</v>
      </c>
      <c r="AZ24" s="17"/>
      <c r="BA24" s="17">
        <v>3.86177174234466E-2</v>
      </c>
      <c r="BB24" s="17">
        <v>4.8146936995909703E-2</v>
      </c>
      <c r="BC24" s="17">
        <v>3.0933726621710102E-2</v>
      </c>
      <c r="BD24" s="17">
        <v>3.8009513436675697E-2</v>
      </c>
      <c r="BE24" s="17">
        <v>0</v>
      </c>
      <c r="BF24" s="17"/>
      <c r="BG24" s="17">
        <v>2.06172175834262E-2</v>
      </c>
      <c r="BH24" s="17">
        <v>2.6338572048001899E-2</v>
      </c>
      <c r="BI24" s="17">
        <v>4.0413613543909502E-2</v>
      </c>
      <c r="BJ24" s="17">
        <v>6.4698314517160002E-2</v>
      </c>
      <c r="BK24" s="17">
        <v>6.6197130341713706E-2</v>
      </c>
      <c r="BL24" s="17"/>
      <c r="BM24" s="17">
        <v>1.44625355946668E-2</v>
      </c>
      <c r="BN24" s="17">
        <v>3.9777286993859198E-2</v>
      </c>
      <c r="BO24" s="17">
        <v>9.9802397191469994E-2</v>
      </c>
      <c r="BP24" s="17"/>
      <c r="BQ24" s="17">
        <v>2.5651812857589398E-2</v>
      </c>
      <c r="BR24" s="17">
        <v>4.5070564753756703E-2</v>
      </c>
      <c r="BS24" s="17"/>
      <c r="BT24" s="17">
        <v>3.1795400847746597E-2</v>
      </c>
      <c r="BU24" s="17">
        <v>4.6831786145902998E-2</v>
      </c>
    </row>
    <row r="25" spans="2:73" x14ac:dyDescent="0.3">
      <c r="B25" t="s">
        <v>106</v>
      </c>
      <c r="C25" s="17">
        <v>5.6591148499038797E-2</v>
      </c>
      <c r="D25" s="17">
        <v>6.2745410620142397E-2</v>
      </c>
      <c r="E25" s="17">
        <v>5.0768585923435097E-2</v>
      </c>
      <c r="F25" s="17"/>
      <c r="G25" s="17">
        <v>8.2462894830909295E-2</v>
      </c>
      <c r="H25" s="17">
        <v>5.3319296377808703E-2</v>
      </c>
      <c r="I25" s="17">
        <v>6.4927975930567303E-2</v>
      </c>
      <c r="J25" s="17">
        <v>5.7762812874905103E-2</v>
      </c>
      <c r="K25" s="17">
        <v>6.4503107485337205E-2</v>
      </c>
      <c r="L25" s="17">
        <v>2.9068892534495801E-2</v>
      </c>
      <c r="M25" s="17"/>
      <c r="N25" s="17">
        <v>3.6313692642129997E-2</v>
      </c>
      <c r="O25" s="17">
        <v>5.8215050260272801E-2</v>
      </c>
      <c r="P25" s="17">
        <v>6.3498319754714705E-2</v>
      </c>
      <c r="Q25" s="17">
        <v>7.1880326663263897E-2</v>
      </c>
      <c r="R25" s="17"/>
      <c r="S25" s="17">
        <v>3.96078110722645E-2</v>
      </c>
      <c r="T25" s="17">
        <v>6.39013066511466E-2</v>
      </c>
      <c r="U25" s="17">
        <v>8.68137031205546E-2</v>
      </c>
      <c r="V25" s="17">
        <v>6.8136625096009706E-2</v>
      </c>
      <c r="W25" s="17">
        <v>3.7834359439034702E-2</v>
      </c>
      <c r="X25" s="17">
        <v>6.6902001683286194E-2</v>
      </c>
      <c r="Y25" s="17">
        <v>6.8380386159199405E-2</v>
      </c>
      <c r="Z25" s="17">
        <v>2.80039864419727E-2</v>
      </c>
      <c r="AA25" s="17">
        <v>4.2430833972396102E-2</v>
      </c>
      <c r="AB25" s="17"/>
      <c r="AC25" s="17">
        <v>0</v>
      </c>
      <c r="AD25" s="17">
        <v>0.124455839744557</v>
      </c>
      <c r="AE25" s="17">
        <v>5.3388539812735697E-2</v>
      </c>
      <c r="AF25" s="17">
        <v>6.2606721222179904E-2</v>
      </c>
      <c r="AG25" s="17">
        <v>7.2956847942926395E-2</v>
      </c>
      <c r="AH25" s="17">
        <v>6.1151117996021097E-2</v>
      </c>
      <c r="AI25" s="17">
        <v>7.5841809770589602E-2</v>
      </c>
      <c r="AJ25" s="17">
        <v>3.8105962404581903E-2</v>
      </c>
      <c r="AK25" s="17">
        <v>7.4867040640742302E-2</v>
      </c>
      <c r="AL25" s="17">
        <v>6.5128012098386701E-2</v>
      </c>
      <c r="AM25" s="17">
        <v>6.0285075016767199E-2</v>
      </c>
      <c r="AN25" s="17">
        <v>3.8772909248649103E-2</v>
      </c>
      <c r="AO25" s="17">
        <v>4.3697340963667397E-2</v>
      </c>
      <c r="AP25" s="17">
        <v>2.8458794368474E-2</v>
      </c>
      <c r="AQ25" s="17">
        <v>1.6431231919983399E-2</v>
      </c>
      <c r="AR25" s="17">
        <v>1.8489915287366199E-2</v>
      </c>
      <c r="AS25" s="17"/>
      <c r="AT25" s="17">
        <v>5.3116364225002898E-2</v>
      </c>
      <c r="AU25" s="17">
        <v>4.8698729029448197E-2</v>
      </c>
      <c r="AV25" s="17">
        <v>6.7376714129701504E-2</v>
      </c>
      <c r="AW25" s="17">
        <v>6.4470648429031802E-2</v>
      </c>
      <c r="AX25" s="17">
        <v>6.4913819708477302E-2</v>
      </c>
      <c r="AY25" s="17">
        <v>4.0809685564377099E-2</v>
      </c>
      <c r="AZ25" s="17"/>
      <c r="BA25" s="17">
        <v>5.5045158146664899E-2</v>
      </c>
      <c r="BB25" s="17">
        <v>7.1733593326261197E-2</v>
      </c>
      <c r="BC25" s="17">
        <v>5.6263871155489399E-2</v>
      </c>
      <c r="BD25" s="17">
        <v>2.9124124574491799E-2</v>
      </c>
      <c r="BE25" s="17">
        <v>5.8608861897292697E-2</v>
      </c>
      <c r="BF25" s="17"/>
      <c r="BG25" s="17">
        <v>3.3190523785867697E-2</v>
      </c>
      <c r="BH25" s="17">
        <v>5.3033856176215102E-2</v>
      </c>
      <c r="BI25" s="17">
        <v>6.2632704596329095E-2</v>
      </c>
      <c r="BJ25" s="17">
        <v>5.35438881280196E-2</v>
      </c>
      <c r="BK25" s="17">
        <v>7.3625968132037395E-2</v>
      </c>
      <c r="BL25" s="17"/>
      <c r="BM25" s="17">
        <v>3.3854413394685E-2</v>
      </c>
      <c r="BN25" s="17">
        <v>6.5425331907833895E-2</v>
      </c>
      <c r="BO25" s="17">
        <v>0.102923960621135</v>
      </c>
      <c r="BP25" s="17"/>
      <c r="BQ25" s="17">
        <v>5.2296057920458099E-2</v>
      </c>
      <c r="BR25" s="17">
        <v>5.8079630852405098E-2</v>
      </c>
      <c r="BS25" s="17"/>
      <c r="BT25" s="17">
        <v>5.4101643983725099E-2</v>
      </c>
      <c r="BU25" s="17">
        <v>5.9673663530005E-2</v>
      </c>
    </row>
    <row r="26" spans="2:73" x14ac:dyDescent="0.3">
      <c r="B26" t="s">
        <v>107</v>
      </c>
      <c r="C26" s="17">
        <v>5.2381814393013697E-2</v>
      </c>
      <c r="D26" s="17">
        <v>5.2126172748825902E-2</v>
      </c>
      <c r="E26" s="17">
        <v>5.2792561057816503E-2</v>
      </c>
      <c r="F26" s="17"/>
      <c r="G26" s="17">
        <v>7.7017164566568694E-2</v>
      </c>
      <c r="H26" s="17">
        <v>4.0586382164734001E-2</v>
      </c>
      <c r="I26" s="17">
        <v>6.5074314691652299E-2</v>
      </c>
      <c r="J26" s="17">
        <v>5.4859349985771501E-2</v>
      </c>
      <c r="K26" s="17">
        <v>5.0570941461742201E-2</v>
      </c>
      <c r="L26" s="17">
        <v>3.4532839614896498E-2</v>
      </c>
      <c r="M26" s="17"/>
      <c r="N26" s="17">
        <v>4.4471995422749003E-2</v>
      </c>
      <c r="O26" s="17">
        <v>6.1014649793547697E-2</v>
      </c>
      <c r="P26" s="17">
        <v>4.3755421232459901E-2</v>
      </c>
      <c r="Q26" s="17">
        <v>5.9218614183901203E-2</v>
      </c>
      <c r="R26" s="17"/>
      <c r="S26" s="17">
        <v>6.3846018129752699E-2</v>
      </c>
      <c r="T26" s="17">
        <v>5.9115252950347301E-2</v>
      </c>
      <c r="U26" s="17">
        <v>3.58226517185481E-2</v>
      </c>
      <c r="V26" s="17">
        <v>3.6932892520916701E-2</v>
      </c>
      <c r="W26" s="17">
        <v>6.0305248092161499E-2</v>
      </c>
      <c r="X26" s="17">
        <v>5.6830422005163903E-2</v>
      </c>
      <c r="Y26" s="17">
        <v>3.9159390710285603E-2</v>
      </c>
      <c r="Z26" s="17">
        <v>8.8034084809580901E-2</v>
      </c>
      <c r="AA26" s="17">
        <v>4.33159227672704E-2</v>
      </c>
      <c r="AB26" s="17"/>
      <c r="AC26" s="17">
        <v>0.13468494680352799</v>
      </c>
      <c r="AD26" s="17">
        <v>6.6514069741652596E-2</v>
      </c>
      <c r="AE26" s="17">
        <v>0.118372287483465</v>
      </c>
      <c r="AF26" s="17">
        <v>2.5933472150187702E-2</v>
      </c>
      <c r="AG26" s="17">
        <v>4.9849283588108903E-2</v>
      </c>
      <c r="AH26" s="17">
        <v>2.8523163409658402E-2</v>
      </c>
      <c r="AI26" s="17">
        <v>5.9145074892633202E-2</v>
      </c>
      <c r="AJ26" s="17">
        <v>5.1047629911464103E-2</v>
      </c>
      <c r="AK26" s="17">
        <v>4.03688934968576E-2</v>
      </c>
      <c r="AL26" s="17">
        <v>5.5065967063108401E-2</v>
      </c>
      <c r="AM26" s="17">
        <v>4.9688228507285298E-2</v>
      </c>
      <c r="AN26" s="17">
        <v>5.78775335533038E-2</v>
      </c>
      <c r="AO26" s="17">
        <v>4.5207311282934599E-2</v>
      </c>
      <c r="AP26" s="17">
        <v>4.9933591908258898E-2</v>
      </c>
      <c r="AQ26" s="17">
        <v>3.5860078484108597E-2</v>
      </c>
      <c r="AR26" s="17">
        <v>2.4074180620616201E-2</v>
      </c>
      <c r="AS26" s="17"/>
      <c r="AT26" s="17">
        <v>5.03618811524685E-2</v>
      </c>
      <c r="AU26" s="17">
        <v>5.4646743295800798E-2</v>
      </c>
      <c r="AV26" s="17">
        <v>6.3645660720038896E-2</v>
      </c>
      <c r="AW26" s="17">
        <v>5.5975259764493399E-2</v>
      </c>
      <c r="AX26" s="17">
        <v>4.1247611401222697E-2</v>
      </c>
      <c r="AY26" s="17">
        <v>2.4760444451382899E-2</v>
      </c>
      <c r="AZ26" s="17"/>
      <c r="BA26" s="17">
        <v>4.4095058031421497E-2</v>
      </c>
      <c r="BB26" s="17">
        <v>4.7386247578200598E-2</v>
      </c>
      <c r="BC26" s="17">
        <v>6.0734716825477403E-2</v>
      </c>
      <c r="BD26" s="17">
        <v>6.2573568857661799E-2</v>
      </c>
      <c r="BE26" s="17">
        <v>5.2528338110424601E-2</v>
      </c>
      <c r="BF26" s="17"/>
      <c r="BG26" s="17">
        <v>3.7620963877381099E-2</v>
      </c>
      <c r="BH26" s="17">
        <v>5.3555913685878198E-2</v>
      </c>
      <c r="BI26" s="17">
        <v>5.1629334239633798E-2</v>
      </c>
      <c r="BJ26" s="17">
        <v>5.5112060401510898E-2</v>
      </c>
      <c r="BK26" s="17">
        <v>4.1852918725111002E-2</v>
      </c>
      <c r="BL26" s="17"/>
      <c r="BM26" s="17">
        <v>2.8858099348713199E-2</v>
      </c>
      <c r="BN26" s="17">
        <v>7.1408369257411994E-2</v>
      </c>
      <c r="BO26" s="17">
        <v>7.6416869340203197E-2</v>
      </c>
      <c r="BP26" s="17"/>
      <c r="BQ26" s="17">
        <v>4.0039192310271497E-2</v>
      </c>
      <c r="BR26" s="17">
        <v>6.2141151344062402E-2</v>
      </c>
      <c r="BS26" s="17"/>
      <c r="BT26" s="17">
        <v>4.2254111752769399E-2</v>
      </c>
      <c r="BU26" s="17">
        <v>6.95958285684634E-2</v>
      </c>
    </row>
    <row r="27" spans="2:73" x14ac:dyDescent="0.3">
      <c r="B27" t="s">
        <v>108</v>
      </c>
      <c r="C27" s="17">
        <v>0.113934985927875</v>
      </c>
      <c r="D27" s="17">
        <v>0.101358416217855</v>
      </c>
      <c r="E27" s="17">
        <v>0.12654211100976001</v>
      </c>
      <c r="F27" s="17"/>
      <c r="G27" s="17">
        <v>0.134837980023404</v>
      </c>
      <c r="H27" s="17">
        <v>7.5376584440316599E-2</v>
      </c>
      <c r="I27" s="17">
        <v>0.12764962848605799</v>
      </c>
      <c r="J27" s="17">
        <v>0.130225086600673</v>
      </c>
      <c r="K27" s="17">
        <v>0.126375327745469</v>
      </c>
      <c r="L27" s="17">
        <v>9.8676740783634406E-2</v>
      </c>
      <c r="M27" s="17"/>
      <c r="N27" s="17">
        <v>8.9612538304429903E-2</v>
      </c>
      <c r="O27" s="17">
        <v>0.11239323315890901</v>
      </c>
      <c r="P27" s="17">
        <v>0.104660382070334</v>
      </c>
      <c r="Q27" s="17">
        <v>0.14834340246769301</v>
      </c>
      <c r="R27" s="17"/>
      <c r="S27" s="17">
        <v>0.114476260775712</v>
      </c>
      <c r="T27" s="17">
        <v>0.119909789789342</v>
      </c>
      <c r="U27" s="17">
        <v>5.7069448174102998E-2</v>
      </c>
      <c r="V27" s="17">
        <v>9.3676045595930499E-2</v>
      </c>
      <c r="W27" s="17">
        <v>0.14743824640577899</v>
      </c>
      <c r="X27" s="17">
        <v>0.12701169752465</v>
      </c>
      <c r="Y27" s="17">
        <v>0.13484139904935399</v>
      </c>
      <c r="Z27" s="17">
        <v>0.120500701236142</v>
      </c>
      <c r="AA27" s="17">
        <v>0.115055603844556</v>
      </c>
      <c r="AB27" s="17"/>
      <c r="AC27" s="17">
        <v>0.15935602873996099</v>
      </c>
      <c r="AD27" s="17">
        <v>0.18276020198470999</v>
      </c>
      <c r="AE27" s="17">
        <v>0.16215460734874901</v>
      </c>
      <c r="AF27" s="17">
        <v>0.15015162550691</v>
      </c>
      <c r="AG27" s="17">
        <v>0.12765461144067999</v>
      </c>
      <c r="AH27" s="17">
        <v>0.15189364443834999</v>
      </c>
      <c r="AI27" s="17">
        <v>0.121413458385256</v>
      </c>
      <c r="AJ27" s="17">
        <v>9.0843064610332494E-2</v>
      </c>
      <c r="AK27" s="17">
        <v>8.4878923734318601E-2</v>
      </c>
      <c r="AL27" s="17">
        <v>0.10312213910300801</v>
      </c>
      <c r="AM27" s="17">
        <v>8.1339375984314094E-2</v>
      </c>
      <c r="AN27" s="17">
        <v>6.5520664602066694E-2</v>
      </c>
      <c r="AO27" s="17">
        <v>9.6316941552714697E-2</v>
      </c>
      <c r="AP27" s="17">
        <v>6.2739069850375903E-2</v>
      </c>
      <c r="AQ27" s="17">
        <v>0.100096769218102</v>
      </c>
      <c r="AR27" s="17">
        <v>5.41269940612914E-2</v>
      </c>
      <c r="AS27" s="17"/>
      <c r="AT27" s="17">
        <v>0.124764327291111</v>
      </c>
      <c r="AU27" s="17">
        <v>0.100679855705006</v>
      </c>
      <c r="AV27" s="17">
        <v>0.128234562926899</v>
      </c>
      <c r="AW27" s="17">
        <v>0.10835284012329199</v>
      </c>
      <c r="AX27" s="17">
        <v>0.119567720069281</v>
      </c>
      <c r="AY27" s="17">
        <v>0.108541323961743</v>
      </c>
      <c r="AZ27" s="17"/>
      <c r="BA27" s="17">
        <v>0.134281062917712</v>
      </c>
      <c r="BB27" s="17">
        <v>0.11496687503214199</v>
      </c>
      <c r="BC27" s="17">
        <v>0.103731842887668</v>
      </c>
      <c r="BD27" s="17">
        <v>9.7329395105903799E-2</v>
      </c>
      <c r="BE27" s="17">
        <v>4.4257687426055903E-2</v>
      </c>
      <c r="BF27" s="17"/>
      <c r="BG27" s="17">
        <v>0.101973023381322</v>
      </c>
      <c r="BH27" s="17">
        <v>9.6026330298771695E-2</v>
      </c>
      <c r="BI27" s="17">
        <v>0.121191625841143</v>
      </c>
      <c r="BJ27" s="17">
        <v>0.13458013729243001</v>
      </c>
      <c r="BK27" s="17">
        <v>9.4690635579710497E-2</v>
      </c>
      <c r="BL27" s="17"/>
      <c r="BM27" s="17">
        <v>8.6713489509368399E-2</v>
      </c>
      <c r="BN27" s="17">
        <v>0.119956597577279</v>
      </c>
      <c r="BO27" s="17">
        <v>0.180419039717468</v>
      </c>
      <c r="BP27" s="17"/>
      <c r="BQ27" s="17">
        <v>0.106185617767129</v>
      </c>
      <c r="BR27" s="17">
        <v>0.11681923820394199</v>
      </c>
      <c r="BS27" s="17"/>
      <c r="BT27" s="17">
        <v>0.11266241862014099</v>
      </c>
      <c r="BU27" s="17">
        <v>0.11310601636317801</v>
      </c>
    </row>
    <row r="28" spans="2:73" x14ac:dyDescent="0.3">
      <c r="B28" t="s">
        <v>109</v>
      </c>
      <c r="C28" s="17">
        <v>0.118108001180593</v>
      </c>
      <c r="D28" s="17">
        <v>0.118005589054119</v>
      </c>
      <c r="E28" s="17">
        <v>0.117768961168586</v>
      </c>
      <c r="F28" s="17"/>
      <c r="G28" s="17">
        <v>0.151712808345427</v>
      </c>
      <c r="H28" s="17">
        <v>0.12201411039645001</v>
      </c>
      <c r="I28" s="17">
        <v>0.12910441968979899</v>
      </c>
      <c r="J28" s="17">
        <v>0.117712492637999</v>
      </c>
      <c r="K28" s="17">
        <v>0.11529166947326901</v>
      </c>
      <c r="L28" s="17">
        <v>8.5943443092055496E-2</v>
      </c>
      <c r="M28" s="17"/>
      <c r="N28" s="17">
        <v>0.118117849861908</v>
      </c>
      <c r="O28" s="17">
        <v>0.109842899547171</v>
      </c>
      <c r="P28" s="17">
        <v>0.11916677560736599</v>
      </c>
      <c r="Q28" s="17">
        <v>0.12682654974293101</v>
      </c>
      <c r="R28" s="17"/>
      <c r="S28" s="17">
        <v>0.104179908155713</v>
      </c>
      <c r="T28" s="17">
        <v>0.105611153183264</v>
      </c>
      <c r="U28" s="17">
        <v>0.144770054275145</v>
      </c>
      <c r="V28" s="17">
        <v>0.11823837018608301</v>
      </c>
      <c r="W28" s="17">
        <v>0.10049746845754701</v>
      </c>
      <c r="X28" s="17">
        <v>0.139330836018421</v>
      </c>
      <c r="Y28" s="17">
        <v>0.124787374838614</v>
      </c>
      <c r="Z28" s="17">
        <v>0.12606990248088401</v>
      </c>
      <c r="AA28" s="17">
        <v>0.117644861247568</v>
      </c>
      <c r="AB28" s="17"/>
      <c r="AC28" s="17">
        <v>6.9951321661605795E-2</v>
      </c>
      <c r="AD28" s="17">
        <v>0.13170300617852501</v>
      </c>
      <c r="AE28" s="17">
        <v>9.1689165118467003E-2</v>
      </c>
      <c r="AF28" s="17">
        <v>9.90143654661335E-2</v>
      </c>
      <c r="AG28" s="17">
        <v>0.112916754020965</v>
      </c>
      <c r="AH28" s="17">
        <v>0.14211984102459899</v>
      </c>
      <c r="AI28" s="17">
        <v>0.117881355685135</v>
      </c>
      <c r="AJ28" s="17">
        <v>0.13661007887799201</v>
      </c>
      <c r="AK28" s="17">
        <v>0.102814979157575</v>
      </c>
      <c r="AL28" s="17">
        <v>0.106792187592415</v>
      </c>
      <c r="AM28" s="17">
        <v>0.171925520552559</v>
      </c>
      <c r="AN28" s="17">
        <v>0.10919122180676</v>
      </c>
      <c r="AO28" s="17">
        <v>0.109174020231759</v>
      </c>
      <c r="AP28" s="17">
        <v>0.152131199048162</v>
      </c>
      <c r="AQ28" s="17">
        <v>0.101737400620675</v>
      </c>
      <c r="AR28" s="17">
        <v>0.104011388148118</v>
      </c>
      <c r="AS28" s="17"/>
      <c r="AT28" s="17">
        <v>0.109034967687182</v>
      </c>
      <c r="AU28" s="17">
        <v>0.104137951475091</v>
      </c>
      <c r="AV28" s="17">
        <v>0.128637516089254</v>
      </c>
      <c r="AW28" s="17">
        <v>0.143322263224262</v>
      </c>
      <c r="AX28" s="17">
        <v>0.117964489538575</v>
      </c>
      <c r="AY28" s="17">
        <v>0.11868314356706</v>
      </c>
      <c r="AZ28" s="17"/>
      <c r="BA28" s="17">
        <v>0.13780052531154199</v>
      </c>
      <c r="BB28" s="17">
        <v>0.12628869875618101</v>
      </c>
      <c r="BC28" s="17">
        <v>0.105547430230422</v>
      </c>
      <c r="BD28" s="17">
        <v>0.11359018839648399</v>
      </c>
      <c r="BE28" s="17">
        <v>5.6784308757071598E-2</v>
      </c>
      <c r="BF28" s="17"/>
      <c r="BG28" s="17">
        <v>0.109166084780706</v>
      </c>
      <c r="BH28" s="17">
        <v>0.135670833661</v>
      </c>
      <c r="BI28" s="17">
        <v>0.12331132347368599</v>
      </c>
      <c r="BJ28" s="17">
        <v>0.10612579127869</v>
      </c>
      <c r="BK28" s="17">
        <v>0.11220446915980101</v>
      </c>
      <c r="BL28" s="17"/>
      <c r="BM28" s="17">
        <v>0.104931958366331</v>
      </c>
      <c r="BN28" s="17">
        <v>0.133602359181549</v>
      </c>
      <c r="BO28" s="17">
        <v>0.11987609474135499</v>
      </c>
      <c r="BP28" s="17"/>
      <c r="BQ28" s="17">
        <v>0.144994624164757</v>
      </c>
      <c r="BR28" s="17">
        <v>0.102272381442911</v>
      </c>
      <c r="BS28" s="17"/>
      <c r="BT28" s="17">
        <v>0.116670089274518</v>
      </c>
      <c r="BU28" s="17">
        <v>0.12349632617763701</v>
      </c>
    </row>
    <row r="29" spans="2:73" x14ac:dyDescent="0.3">
      <c r="B29" t="s">
        <v>110</v>
      </c>
      <c r="C29" s="17">
        <v>0.18786135213232999</v>
      </c>
      <c r="D29" s="17">
        <v>0.19797678590496001</v>
      </c>
      <c r="E29" s="17">
        <v>0.17823403600737001</v>
      </c>
      <c r="F29" s="17"/>
      <c r="G29" s="17">
        <v>0.16016737259753699</v>
      </c>
      <c r="H29" s="17">
        <v>0.19730715740148799</v>
      </c>
      <c r="I29" s="17">
        <v>0.17867063535884301</v>
      </c>
      <c r="J29" s="17">
        <v>0.21570018614070499</v>
      </c>
      <c r="K29" s="17">
        <v>0.19547321699308901</v>
      </c>
      <c r="L29" s="17">
        <v>0.17823282757666201</v>
      </c>
      <c r="M29" s="17"/>
      <c r="N29" s="17">
        <v>0.196972540456576</v>
      </c>
      <c r="O29" s="17">
        <v>0.21028075771364799</v>
      </c>
      <c r="P29" s="17">
        <v>0.17638301509670501</v>
      </c>
      <c r="Q29" s="17">
        <v>0.16732899739028501</v>
      </c>
      <c r="R29" s="17"/>
      <c r="S29" s="17">
        <v>0.19832217143793701</v>
      </c>
      <c r="T29" s="17">
        <v>0.19818116049753601</v>
      </c>
      <c r="U29" s="17">
        <v>0.193123106938278</v>
      </c>
      <c r="V29" s="17">
        <v>0.20868487102178501</v>
      </c>
      <c r="W29" s="17">
        <v>0.15126538187437299</v>
      </c>
      <c r="X29" s="17">
        <v>0.17655336741998701</v>
      </c>
      <c r="Y29" s="17">
        <v>0.20194144189941701</v>
      </c>
      <c r="Z29" s="17">
        <v>0.19579306956716999</v>
      </c>
      <c r="AA29" s="17">
        <v>0.160711414982182</v>
      </c>
      <c r="AB29" s="17"/>
      <c r="AC29" s="17">
        <v>3.5079677236713402E-2</v>
      </c>
      <c r="AD29" s="17">
        <v>0.13864239551431501</v>
      </c>
      <c r="AE29" s="17">
        <v>0.159728549199809</v>
      </c>
      <c r="AF29" s="17">
        <v>0.16895314128247199</v>
      </c>
      <c r="AG29" s="17">
        <v>0.20034468622051499</v>
      </c>
      <c r="AH29" s="17">
        <v>0.14550419809566201</v>
      </c>
      <c r="AI29" s="17">
        <v>0.19894211473057899</v>
      </c>
      <c r="AJ29" s="17">
        <v>0.29342553660998399</v>
      </c>
      <c r="AK29" s="17">
        <v>0.17501816776263801</v>
      </c>
      <c r="AL29" s="17">
        <v>0.200612348515505</v>
      </c>
      <c r="AM29" s="17">
        <v>0.17200525839683101</v>
      </c>
      <c r="AN29" s="17">
        <v>0.214338204557459</v>
      </c>
      <c r="AO29" s="17">
        <v>0.200647452312889</v>
      </c>
      <c r="AP29" s="17">
        <v>0.22043400059872501</v>
      </c>
      <c r="AQ29" s="17">
        <v>0.26965572393573201</v>
      </c>
      <c r="AR29" s="17">
        <v>0.173650435064862</v>
      </c>
      <c r="AS29" s="17"/>
      <c r="AT29" s="17">
        <v>0.18871713009793001</v>
      </c>
      <c r="AU29" s="17">
        <v>0.198321886222591</v>
      </c>
      <c r="AV29" s="17">
        <v>0.17203490987002501</v>
      </c>
      <c r="AW29" s="17">
        <v>0.182788136174907</v>
      </c>
      <c r="AX29" s="17">
        <v>0.178366161173519</v>
      </c>
      <c r="AY29" s="17">
        <v>0.20923316447042301</v>
      </c>
      <c r="AZ29" s="17"/>
      <c r="BA29" s="17">
        <v>0.158805839837107</v>
      </c>
      <c r="BB29" s="17">
        <v>0.18322476329531201</v>
      </c>
      <c r="BC29" s="17">
        <v>0.23017576156779801</v>
      </c>
      <c r="BD29" s="17">
        <v>0.176893751421587</v>
      </c>
      <c r="BE29" s="17">
        <v>0.16457876249402201</v>
      </c>
      <c r="BF29" s="17"/>
      <c r="BG29" s="17">
        <v>0.18422300349576801</v>
      </c>
      <c r="BH29" s="17">
        <v>0.19735127076122999</v>
      </c>
      <c r="BI29" s="17">
        <v>0.20980076238465301</v>
      </c>
      <c r="BJ29" s="17">
        <v>0.15750616440948001</v>
      </c>
      <c r="BK29" s="17">
        <v>0.19572407950811399</v>
      </c>
      <c r="BL29" s="17"/>
      <c r="BM29" s="17">
        <v>0.19706752855742099</v>
      </c>
      <c r="BN29" s="17">
        <v>0.19735758194035499</v>
      </c>
      <c r="BO29" s="17">
        <v>0.13749573031561199</v>
      </c>
      <c r="BP29" s="17"/>
      <c r="BQ29" s="17">
        <v>0.184868362411481</v>
      </c>
      <c r="BR29" s="17">
        <v>0.18422305319785401</v>
      </c>
      <c r="BS29" s="17"/>
      <c r="BT29" s="17">
        <v>0.201248375073771</v>
      </c>
      <c r="BU29" s="17">
        <v>0.168712868173505</v>
      </c>
    </row>
    <row r="30" spans="2:73" x14ac:dyDescent="0.3">
      <c r="B30" t="s">
        <v>111</v>
      </c>
      <c r="C30" s="17">
        <v>0.20953521116138199</v>
      </c>
      <c r="D30" s="17">
        <v>0.19853359861487499</v>
      </c>
      <c r="E30" s="17">
        <v>0.22011810988963901</v>
      </c>
      <c r="F30" s="17"/>
      <c r="G30" s="17">
        <v>0.16238874978349799</v>
      </c>
      <c r="H30" s="17">
        <v>0.246755012291238</v>
      </c>
      <c r="I30" s="17">
        <v>0.19492156120766799</v>
      </c>
      <c r="J30" s="17">
        <v>0.176752351693822</v>
      </c>
      <c r="K30" s="17">
        <v>0.208519519069197</v>
      </c>
      <c r="L30" s="17">
        <v>0.24975021658114299</v>
      </c>
      <c r="M30" s="17"/>
      <c r="N30" s="17">
        <v>0.23208249513906801</v>
      </c>
      <c r="O30" s="17">
        <v>0.225049383758196</v>
      </c>
      <c r="P30" s="17">
        <v>0.202686726825414</v>
      </c>
      <c r="Q30" s="17">
        <v>0.17374057025613501</v>
      </c>
      <c r="R30" s="17"/>
      <c r="S30" s="17">
        <v>0.18128216631154401</v>
      </c>
      <c r="T30" s="17">
        <v>0.19885166054947501</v>
      </c>
      <c r="U30" s="17">
        <v>0.218443254461438</v>
      </c>
      <c r="V30" s="17">
        <v>0.23755548367318499</v>
      </c>
      <c r="W30" s="17">
        <v>0.19999022707132</v>
      </c>
      <c r="X30" s="17">
        <v>0.213583285846555</v>
      </c>
      <c r="Y30" s="17">
        <v>0.20185471432667901</v>
      </c>
      <c r="Z30" s="17">
        <v>0.185912833619052</v>
      </c>
      <c r="AA30" s="17">
        <v>0.245393371855674</v>
      </c>
      <c r="AB30" s="17"/>
      <c r="AC30" s="17">
        <v>0.247450100805227</v>
      </c>
      <c r="AD30" s="17">
        <v>4.4515707315544398E-2</v>
      </c>
      <c r="AE30" s="17">
        <v>0.16435193897283501</v>
      </c>
      <c r="AF30" s="17">
        <v>0.20250089333396301</v>
      </c>
      <c r="AG30" s="17">
        <v>0.164717597626373</v>
      </c>
      <c r="AH30" s="17">
        <v>0.190632276717632</v>
      </c>
      <c r="AI30" s="17">
        <v>0.20034316564663701</v>
      </c>
      <c r="AJ30" s="17">
        <v>0.184617837367374</v>
      </c>
      <c r="AK30" s="17">
        <v>0.268868823906592</v>
      </c>
      <c r="AL30" s="17">
        <v>0.27298613892610302</v>
      </c>
      <c r="AM30" s="17">
        <v>0.25462800228990901</v>
      </c>
      <c r="AN30" s="17">
        <v>0.23966324732731001</v>
      </c>
      <c r="AO30" s="17">
        <v>0.275596503653252</v>
      </c>
      <c r="AP30" s="17">
        <v>0.246242946121461</v>
      </c>
      <c r="AQ30" s="17">
        <v>0.27621874667228702</v>
      </c>
      <c r="AR30" s="17">
        <v>0.22544029190416701</v>
      </c>
      <c r="AS30" s="17"/>
      <c r="AT30" s="17">
        <v>0.17408463680782599</v>
      </c>
      <c r="AU30" s="17">
        <v>0.23844644683910701</v>
      </c>
      <c r="AV30" s="17">
        <v>0.21900531053466701</v>
      </c>
      <c r="AW30" s="17">
        <v>0.217378505198938</v>
      </c>
      <c r="AX30" s="17">
        <v>0.20159253171705699</v>
      </c>
      <c r="AY30" s="17">
        <v>0.15971174464334201</v>
      </c>
      <c r="AZ30" s="17"/>
      <c r="BA30" s="17">
        <v>0.19782486244952099</v>
      </c>
      <c r="BB30" s="17">
        <v>0.21525625432662501</v>
      </c>
      <c r="BC30" s="17">
        <v>0.205757133414222</v>
      </c>
      <c r="BD30" s="17">
        <v>0.23221414275621</v>
      </c>
      <c r="BE30" s="17">
        <v>0.286560246699048</v>
      </c>
      <c r="BF30" s="17"/>
      <c r="BG30" s="17">
        <v>0.23790214949859301</v>
      </c>
      <c r="BH30" s="17">
        <v>0.21208260241907401</v>
      </c>
      <c r="BI30" s="17">
        <v>0.193301517996221</v>
      </c>
      <c r="BJ30" s="17">
        <v>0.20415832987874699</v>
      </c>
      <c r="BK30" s="17">
        <v>0.221906995359401</v>
      </c>
      <c r="BL30" s="17"/>
      <c r="BM30" s="17">
        <v>0.26976588566769899</v>
      </c>
      <c r="BN30" s="17">
        <v>0.18647075235386901</v>
      </c>
      <c r="BO30" s="17">
        <v>8.5980999644715006E-2</v>
      </c>
      <c r="BP30" s="17"/>
      <c r="BQ30" s="17">
        <v>0.21061337768181199</v>
      </c>
      <c r="BR30" s="17">
        <v>0.21310661147000901</v>
      </c>
      <c r="BS30" s="17"/>
      <c r="BT30" s="17">
        <v>0.215161534624319</v>
      </c>
      <c r="BU30" s="17">
        <v>0.202833556671664</v>
      </c>
    </row>
    <row r="31" spans="2:73" x14ac:dyDescent="0.3">
      <c r="B31" t="s">
        <v>112</v>
      </c>
      <c r="C31" s="17">
        <v>0.102037867453214</v>
      </c>
      <c r="D31" s="17">
        <v>0.11563177934215001</v>
      </c>
      <c r="E31" s="17">
        <v>8.9105775445538604E-2</v>
      </c>
      <c r="F31" s="17"/>
      <c r="G31" s="17">
        <v>5.9119845092737697E-2</v>
      </c>
      <c r="H31" s="17">
        <v>0.111473967294767</v>
      </c>
      <c r="I31" s="17">
        <v>8.6783691359504506E-2</v>
      </c>
      <c r="J31" s="17">
        <v>9.0091426595860002E-2</v>
      </c>
      <c r="K31" s="17">
        <v>8.6969498017555394E-2</v>
      </c>
      <c r="L31" s="17">
        <v>0.155038313357625</v>
      </c>
      <c r="M31" s="17"/>
      <c r="N31" s="17">
        <v>0.117894410036689</v>
      </c>
      <c r="O31" s="17">
        <v>8.8748305714289197E-2</v>
      </c>
      <c r="P31" s="17">
        <v>0.119334716761093</v>
      </c>
      <c r="Q31" s="17">
        <v>8.1393630553427798E-2</v>
      </c>
      <c r="R31" s="17"/>
      <c r="S31" s="17">
        <v>0.113023406129731</v>
      </c>
      <c r="T31" s="17">
        <v>9.7832837273439999E-2</v>
      </c>
      <c r="U31" s="17">
        <v>8.9805556919005103E-2</v>
      </c>
      <c r="V31" s="17">
        <v>0.11762614048481</v>
      </c>
      <c r="W31" s="17">
        <v>0.10548574712070601</v>
      </c>
      <c r="X31" s="17">
        <v>7.6221476644207198E-2</v>
      </c>
      <c r="Y31" s="17">
        <v>0.12718029041710699</v>
      </c>
      <c r="Z31" s="17">
        <v>6.0573083366684301E-2</v>
      </c>
      <c r="AA31" s="17">
        <v>0.104077031779211</v>
      </c>
      <c r="AB31" s="17"/>
      <c r="AC31" s="17">
        <v>7.1721133132619103E-2</v>
      </c>
      <c r="AD31" s="17">
        <v>5.3094415634197201E-2</v>
      </c>
      <c r="AE31" s="17">
        <v>4.8017682193289599E-2</v>
      </c>
      <c r="AF31" s="17">
        <v>8.5674649810974807E-2</v>
      </c>
      <c r="AG31" s="17">
        <v>0.116540981191164</v>
      </c>
      <c r="AH31" s="17">
        <v>0.101801160548722</v>
      </c>
      <c r="AI31" s="17">
        <v>8.2594868565853893E-2</v>
      </c>
      <c r="AJ31" s="17">
        <v>7.0677791259435199E-2</v>
      </c>
      <c r="AK31" s="17">
        <v>0.12829602173167001</v>
      </c>
      <c r="AL31" s="17">
        <v>9.8121798513167602E-2</v>
      </c>
      <c r="AM31" s="17">
        <v>8.6033335756985893E-2</v>
      </c>
      <c r="AN31" s="17">
        <v>0.119700550503109</v>
      </c>
      <c r="AO31" s="17">
        <v>0.11443696691946099</v>
      </c>
      <c r="AP31" s="17">
        <v>0.104256537927851</v>
      </c>
      <c r="AQ31" s="17">
        <v>0.109107981077758</v>
      </c>
      <c r="AR31" s="17">
        <v>0.18409239935087601</v>
      </c>
      <c r="AS31" s="17"/>
      <c r="AT31" s="17">
        <v>0.10243336279505499</v>
      </c>
      <c r="AU31" s="17">
        <v>0.100278429106545</v>
      </c>
      <c r="AV31" s="17">
        <v>8.5975920607532202E-2</v>
      </c>
      <c r="AW31" s="17">
        <v>8.6291075114275195E-2</v>
      </c>
      <c r="AX31" s="17">
        <v>0.12665684645952799</v>
      </c>
      <c r="AY31" s="17">
        <v>0.16765496711741801</v>
      </c>
      <c r="AZ31" s="17"/>
      <c r="BA31" s="17">
        <v>0.11124242746591401</v>
      </c>
      <c r="BB31" s="17">
        <v>8.2313218076420294E-2</v>
      </c>
      <c r="BC31" s="17">
        <v>8.5530679869030499E-2</v>
      </c>
      <c r="BD31" s="17">
        <v>0.12830299626490199</v>
      </c>
      <c r="BE31" s="17">
        <v>0.136855538793311</v>
      </c>
      <c r="BF31" s="17"/>
      <c r="BG31" s="17">
        <v>0.14318704237346999</v>
      </c>
      <c r="BH31" s="17">
        <v>0.10146708403862099</v>
      </c>
      <c r="BI31" s="17">
        <v>8.3197342582247993E-2</v>
      </c>
      <c r="BJ31" s="17">
        <v>9.7821302924484405E-2</v>
      </c>
      <c r="BK31" s="17">
        <v>6.7978952636224499E-2</v>
      </c>
      <c r="BL31" s="17"/>
      <c r="BM31" s="17">
        <v>0.13132678281468699</v>
      </c>
      <c r="BN31" s="17">
        <v>8.9757268794369099E-2</v>
      </c>
      <c r="BO31" s="17">
        <v>4.4530348392949101E-2</v>
      </c>
      <c r="BP31" s="17"/>
      <c r="BQ31" s="17">
        <v>0.114079081847868</v>
      </c>
      <c r="BR31" s="17">
        <v>9.4421747342200699E-2</v>
      </c>
      <c r="BS31" s="17"/>
      <c r="BT31" s="17">
        <v>0.11035558092254701</v>
      </c>
      <c r="BU31" s="17">
        <v>8.8327822199674402E-2</v>
      </c>
    </row>
    <row r="32" spans="2:73" x14ac:dyDescent="0.3">
      <c r="B32" t="s">
        <v>113</v>
      </c>
      <c r="C32" s="17">
        <v>7.7809429205368305E-2</v>
      </c>
      <c r="D32" s="17">
        <v>8.2591069621623103E-2</v>
      </c>
      <c r="E32" s="17">
        <v>7.3389924991768302E-2</v>
      </c>
      <c r="F32" s="17"/>
      <c r="G32" s="17">
        <v>9.8843536147865202E-2</v>
      </c>
      <c r="H32" s="17">
        <v>7.33998445896933E-2</v>
      </c>
      <c r="I32" s="17">
        <v>6.1727082963192903E-2</v>
      </c>
      <c r="J32" s="17">
        <v>5.3406305863150198E-2</v>
      </c>
      <c r="K32" s="17">
        <v>6.14490285019803E-2</v>
      </c>
      <c r="L32" s="17">
        <v>0.111377891181263</v>
      </c>
      <c r="M32" s="17"/>
      <c r="N32" s="17">
        <v>9.5598215812723195E-2</v>
      </c>
      <c r="O32" s="17">
        <v>4.6417765945477703E-2</v>
      </c>
      <c r="P32" s="17">
        <v>0.10140946796931</v>
      </c>
      <c r="Q32" s="17">
        <v>7.2051161100419897E-2</v>
      </c>
      <c r="R32" s="17"/>
      <c r="S32" s="17">
        <v>0.11738074019811</v>
      </c>
      <c r="T32" s="17">
        <v>7.3188874737959E-2</v>
      </c>
      <c r="U32" s="17">
        <v>6.92040641146386E-2</v>
      </c>
      <c r="V32" s="17">
        <v>5.9933064497014001E-2</v>
      </c>
      <c r="W32" s="17">
        <v>7.2861324538105801E-2</v>
      </c>
      <c r="X32" s="17">
        <v>7.2618618423703804E-2</v>
      </c>
      <c r="Y32" s="17">
        <v>4.2162507744766597E-2</v>
      </c>
      <c r="Z32" s="17">
        <v>0.101571412020571</v>
      </c>
      <c r="AA32" s="17">
        <v>8.2153251003818706E-2</v>
      </c>
      <c r="AB32" s="17"/>
      <c r="AC32" s="17">
        <v>0.151356421128756</v>
      </c>
      <c r="AD32" s="17">
        <v>8.3802349163955694E-2</v>
      </c>
      <c r="AE32" s="17">
        <v>8.0979818963818201E-2</v>
      </c>
      <c r="AF32" s="17">
        <v>8.0983956213344296E-2</v>
      </c>
      <c r="AG32" s="17">
        <v>6.26179386097869E-2</v>
      </c>
      <c r="AH32" s="17">
        <v>9.0953785085185104E-2</v>
      </c>
      <c r="AI32" s="17">
        <v>6.4610401388884894E-2</v>
      </c>
      <c r="AJ32" s="17">
        <v>6.5212644777631695E-2</v>
      </c>
      <c r="AK32" s="17">
        <v>4.95605916693663E-2</v>
      </c>
      <c r="AL32" s="17">
        <v>6.1896268616158198E-2</v>
      </c>
      <c r="AM32" s="17">
        <v>4.6886137618527897E-2</v>
      </c>
      <c r="AN32" s="17">
        <v>8.2711891036507196E-2</v>
      </c>
      <c r="AO32" s="17">
        <v>6.2135125359931299E-2</v>
      </c>
      <c r="AP32" s="17">
        <v>0.106938148410338</v>
      </c>
      <c r="AQ32" s="17">
        <v>5.2808855137487801E-2</v>
      </c>
      <c r="AR32" s="17">
        <v>0.20322398894204799</v>
      </c>
      <c r="AS32" s="17"/>
      <c r="AT32" s="17">
        <v>0.10354296176295499</v>
      </c>
      <c r="AU32" s="17">
        <v>6.8858552335071904E-2</v>
      </c>
      <c r="AV32" s="17">
        <v>7.0105599646195907E-2</v>
      </c>
      <c r="AW32" s="17">
        <v>7.0749189171571095E-2</v>
      </c>
      <c r="AX32" s="17">
        <v>6.4436513392754802E-2</v>
      </c>
      <c r="AY32" s="17">
        <v>8.6949358313516398E-2</v>
      </c>
      <c r="AZ32" s="17"/>
      <c r="BA32" s="17">
        <v>7.0423509383444396E-2</v>
      </c>
      <c r="BB32" s="17">
        <v>6.5260390359780499E-2</v>
      </c>
      <c r="BC32" s="17">
        <v>6.6278628989983504E-2</v>
      </c>
      <c r="BD32" s="17">
        <v>8.9574107813331E-2</v>
      </c>
      <c r="BE32" s="17">
        <v>0.15897881985415399</v>
      </c>
      <c r="BF32" s="17"/>
      <c r="BG32" s="17">
        <v>9.9982905219092894E-2</v>
      </c>
      <c r="BH32" s="17">
        <v>9.0567703748840406E-2</v>
      </c>
      <c r="BI32" s="17">
        <v>7.5415508988872504E-2</v>
      </c>
      <c r="BJ32" s="17">
        <v>7.5562583150248594E-2</v>
      </c>
      <c r="BK32" s="17">
        <v>4.4840383444743698E-2</v>
      </c>
      <c r="BL32" s="17"/>
      <c r="BM32" s="17">
        <v>0.11040554813381399</v>
      </c>
      <c r="BN32" s="17">
        <v>5.4226494697374401E-2</v>
      </c>
      <c r="BO32" s="17">
        <v>3.7780065867920702E-2</v>
      </c>
      <c r="BP32" s="17"/>
      <c r="BQ32" s="17">
        <v>9.10681934465426E-2</v>
      </c>
      <c r="BR32" s="17">
        <v>7.2412030314621206E-2</v>
      </c>
      <c r="BS32" s="17"/>
      <c r="BT32" s="17">
        <v>7.8955922452406804E-2</v>
      </c>
      <c r="BU32" s="17">
        <v>7.40856717063514E-2</v>
      </c>
    </row>
    <row r="33" spans="2:73" x14ac:dyDescent="0.3">
      <c r="B33" t="s">
        <v>114</v>
      </c>
      <c r="C33" s="17">
        <v>4.9832641557602001E-3</v>
      </c>
      <c r="D33" s="17">
        <v>3.5243069121076698E-3</v>
      </c>
      <c r="E33" s="17">
        <v>6.4203594529701003E-3</v>
      </c>
      <c r="F33" s="17"/>
      <c r="G33" s="17">
        <v>6.2506375646795096E-3</v>
      </c>
      <c r="H33" s="17">
        <v>9.9469466570139692E-3</v>
      </c>
      <c r="I33" s="17">
        <v>8.5337075449896799E-3</v>
      </c>
      <c r="J33" s="17">
        <v>3.8380855250136499E-3</v>
      </c>
      <c r="K33" s="17">
        <v>0</v>
      </c>
      <c r="L33" s="17">
        <v>1.4997276776302301E-3</v>
      </c>
      <c r="M33" s="17"/>
      <c r="N33" s="17">
        <v>5.8050399405284898E-3</v>
      </c>
      <c r="O33" s="17">
        <v>8.2093003533772694E-3</v>
      </c>
      <c r="P33" s="17">
        <v>0</v>
      </c>
      <c r="Q33" s="17">
        <v>5.2202093202297099E-3</v>
      </c>
      <c r="R33" s="17"/>
      <c r="S33" s="17">
        <v>1.1926997892062899E-2</v>
      </c>
      <c r="T33" s="17">
        <v>0</v>
      </c>
      <c r="U33" s="17">
        <v>6.5081331355888597E-3</v>
      </c>
      <c r="V33" s="17">
        <v>0</v>
      </c>
      <c r="W33" s="17">
        <v>7.9909664873895805E-3</v>
      </c>
      <c r="X33" s="17">
        <v>0</v>
      </c>
      <c r="Y33" s="17">
        <v>4.6319178277296497E-3</v>
      </c>
      <c r="Z33" s="17">
        <v>9.0420727851657397E-3</v>
      </c>
      <c r="AA33" s="17">
        <v>6.0795892561013899E-3</v>
      </c>
      <c r="AB33" s="17"/>
      <c r="AC33" s="17">
        <v>2.27299714829684E-2</v>
      </c>
      <c r="AD33" s="17">
        <v>5.0047546581530001E-3</v>
      </c>
      <c r="AE33" s="17">
        <v>0</v>
      </c>
      <c r="AF33" s="17">
        <v>5.9267200132539898E-3</v>
      </c>
      <c r="AG33" s="17">
        <v>0</v>
      </c>
      <c r="AH33" s="17">
        <v>6.6744211031369398E-3</v>
      </c>
      <c r="AI33" s="17">
        <v>0</v>
      </c>
      <c r="AJ33" s="17">
        <v>0</v>
      </c>
      <c r="AK33" s="17">
        <v>0</v>
      </c>
      <c r="AL33" s="17">
        <v>4.2538697869014801E-3</v>
      </c>
      <c r="AM33" s="17">
        <v>0</v>
      </c>
      <c r="AN33" s="17">
        <v>1.5838609340943801E-2</v>
      </c>
      <c r="AO33" s="17">
        <v>0</v>
      </c>
      <c r="AP33" s="17">
        <v>0</v>
      </c>
      <c r="AQ33" s="17">
        <v>8.9682227731910993E-3</v>
      </c>
      <c r="AR33" s="17">
        <v>0</v>
      </c>
      <c r="AS33" s="17"/>
      <c r="AT33" s="17">
        <v>7.7382078077055799E-3</v>
      </c>
      <c r="AU33" s="17">
        <v>5.26028886976129E-3</v>
      </c>
      <c r="AV33" s="17">
        <v>3.1227111692213399E-3</v>
      </c>
      <c r="AW33" s="17">
        <v>2.03962293292412E-3</v>
      </c>
      <c r="AX33" s="17">
        <v>4.5221934098249698E-3</v>
      </c>
      <c r="AY33" s="17">
        <v>7.9350500030183901E-3</v>
      </c>
      <c r="AZ33" s="17"/>
      <c r="BA33" s="17">
        <v>4.6800399967954799E-3</v>
      </c>
      <c r="BB33" s="17">
        <v>4.3569921080633496E-3</v>
      </c>
      <c r="BC33" s="17">
        <v>7.1185780620200501E-3</v>
      </c>
      <c r="BD33" s="17">
        <v>5.2132396491509497E-3</v>
      </c>
      <c r="BE33" s="17">
        <v>0</v>
      </c>
      <c r="BF33" s="17"/>
      <c r="BG33" s="17">
        <v>1.2373518831169899E-3</v>
      </c>
      <c r="BH33" s="17">
        <v>1.3717846525714201E-3</v>
      </c>
      <c r="BI33" s="17">
        <v>7.1014429962774003E-3</v>
      </c>
      <c r="BJ33" s="17">
        <v>0</v>
      </c>
      <c r="BK33" s="17">
        <v>1.6290318514915001E-2</v>
      </c>
      <c r="BL33" s="17"/>
      <c r="BM33" s="17">
        <v>4.6445921115415402E-3</v>
      </c>
      <c r="BN33" s="17">
        <v>4.4873365084512904E-3</v>
      </c>
      <c r="BO33" s="17">
        <v>7.1904675296521501E-3</v>
      </c>
      <c r="BP33" s="17"/>
      <c r="BQ33" s="17">
        <v>1.2553380971986499E-3</v>
      </c>
      <c r="BR33" s="17">
        <v>5.2592552136364896E-3</v>
      </c>
      <c r="BS33" s="17"/>
      <c r="BT33" s="17">
        <v>2.1068642287900099E-3</v>
      </c>
      <c r="BU33" s="17">
        <v>6.6959013541427097E-3</v>
      </c>
    </row>
    <row r="34" spans="2:73" x14ac:dyDescent="0.3">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row>
    <row r="35" spans="2:73" x14ac:dyDescent="0.3">
      <c r="B35" s="6" t="s">
        <v>117</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row>
    <row r="36" spans="2:73" x14ac:dyDescent="0.3">
      <c r="B36" s="24" t="s">
        <v>94</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2:73" x14ac:dyDescent="0.3">
      <c r="B37" t="s">
        <v>103</v>
      </c>
      <c r="C37" s="17">
        <v>0.13526345465470699</v>
      </c>
      <c r="D37" s="17">
        <v>0.158380903380784</v>
      </c>
      <c r="E37" s="17">
        <v>0.113153425519555</v>
      </c>
      <c r="F37" s="17"/>
      <c r="G37" s="17">
        <v>0.1029110941104</v>
      </c>
      <c r="H37" s="17">
        <v>6.8941731776378398E-2</v>
      </c>
      <c r="I37" s="17">
        <v>6.5356187102967797E-2</v>
      </c>
      <c r="J37" s="17">
        <v>0.11091562183787899</v>
      </c>
      <c r="K37" s="17">
        <v>0.16935181547654499</v>
      </c>
      <c r="L37" s="17">
        <v>0.264372762630188</v>
      </c>
      <c r="M37" s="17"/>
      <c r="N37" s="17">
        <v>0.11661739257982801</v>
      </c>
      <c r="O37" s="17">
        <v>0.108244631603357</v>
      </c>
      <c r="P37" s="17">
        <v>0.15828780575865101</v>
      </c>
      <c r="Q37" s="17">
        <v>0.160867718598699</v>
      </c>
      <c r="R37" s="17"/>
      <c r="S37" s="17">
        <v>0.101035970728745</v>
      </c>
      <c r="T37" s="17">
        <v>0.16572880144485799</v>
      </c>
      <c r="U37" s="17">
        <v>0.123774317282146</v>
      </c>
      <c r="V37" s="17">
        <v>0.148149362305697</v>
      </c>
      <c r="W37" s="17">
        <v>0.12623249160290401</v>
      </c>
      <c r="X37" s="17">
        <v>0.13310557665827899</v>
      </c>
      <c r="Y37" s="17">
        <v>0.133145536448222</v>
      </c>
      <c r="Z37" s="17">
        <v>0.16438653542650999</v>
      </c>
      <c r="AA37" s="17">
        <v>0.13615041308796799</v>
      </c>
      <c r="AB37" s="17"/>
      <c r="AC37" s="17">
        <v>0.18149904554450999</v>
      </c>
      <c r="AD37" s="17">
        <v>9.9696515996020807E-2</v>
      </c>
      <c r="AE37" s="17">
        <v>0.18347210052191301</v>
      </c>
      <c r="AF37" s="17">
        <v>0.20081200777991901</v>
      </c>
      <c r="AG37" s="17">
        <v>0.138179704670742</v>
      </c>
      <c r="AH37" s="17">
        <v>0.10079434840903199</v>
      </c>
      <c r="AI37" s="17">
        <v>0.12934889803347199</v>
      </c>
      <c r="AJ37" s="17">
        <v>0.13458417667563699</v>
      </c>
      <c r="AK37" s="17">
        <v>0.100654030244187</v>
      </c>
      <c r="AL37" s="17">
        <v>0.13834535928477701</v>
      </c>
      <c r="AM37" s="17">
        <v>0.14226072101739701</v>
      </c>
      <c r="AN37" s="17">
        <v>0.119070997715129</v>
      </c>
      <c r="AO37" s="17">
        <v>9.6046355136557807E-2</v>
      </c>
      <c r="AP37" s="17">
        <v>0.148790963979191</v>
      </c>
      <c r="AQ37" s="17">
        <v>0.14929710742524499</v>
      </c>
      <c r="AR37" s="17">
        <v>0.16261671516173201</v>
      </c>
      <c r="AS37" s="17"/>
      <c r="AT37" s="17">
        <v>9.17154798649676E-2</v>
      </c>
      <c r="AU37" s="17">
        <v>0.151494039256901</v>
      </c>
      <c r="AV37" s="17">
        <v>0.13350588212216999</v>
      </c>
      <c r="AW37" s="17">
        <v>0.14239540195723899</v>
      </c>
      <c r="AX37" s="17">
        <v>0.17111998962230399</v>
      </c>
      <c r="AY37" s="17">
        <v>0.14980189217770301</v>
      </c>
      <c r="AZ37" s="17"/>
      <c r="BA37" s="17">
        <v>0.18057944230338099</v>
      </c>
      <c r="BB37" s="17">
        <v>0.111436421722934</v>
      </c>
      <c r="BC37" s="17">
        <v>0.119028208445645</v>
      </c>
      <c r="BD37" s="17">
        <v>8.2580559465967901E-2</v>
      </c>
      <c r="BE37" s="17">
        <v>0.17305297760001001</v>
      </c>
      <c r="BF37" s="17"/>
      <c r="BG37" s="17">
        <v>0.20492365158026499</v>
      </c>
      <c r="BH37" s="17">
        <v>0.113787829185308</v>
      </c>
      <c r="BI37" s="17">
        <v>0.15407749278920199</v>
      </c>
      <c r="BJ37" s="17">
        <v>0.14265978386384601</v>
      </c>
      <c r="BK37" s="17">
        <v>0.109667071373098</v>
      </c>
      <c r="BL37" s="17"/>
      <c r="BM37" s="17">
        <v>0.177354099013592</v>
      </c>
      <c r="BN37" s="17">
        <v>0.11944459478383999</v>
      </c>
      <c r="BO37" s="17">
        <v>4.81976125223878E-2</v>
      </c>
      <c r="BP37" s="17"/>
      <c r="BQ37" s="17">
        <v>9.7003734023436095E-2</v>
      </c>
      <c r="BR37" s="17">
        <v>0.15988673936957501</v>
      </c>
      <c r="BS37" s="17"/>
      <c r="BT37" s="17">
        <v>0.12680660083893799</v>
      </c>
      <c r="BU37" s="17">
        <v>0.145622900665524</v>
      </c>
    </row>
    <row r="38" spans="2:73" x14ac:dyDescent="0.3">
      <c r="B38" t="s">
        <v>104</v>
      </c>
      <c r="C38" s="17">
        <v>7.6260303364400706E-2</v>
      </c>
      <c r="D38" s="17">
        <v>8.7182430073363806E-2</v>
      </c>
      <c r="E38" s="17">
        <v>6.5483418478216898E-2</v>
      </c>
      <c r="F38" s="17"/>
      <c r="G38" s="17">
        <v>5.9394023901600201E-2</v>
      </c>
      <c r="H38" s="17">
        <v>4.7602394016843602E-2</v>
      </c>
      <c r="I38" s="17">
        <v>3.8359943519797497E-2</v>
      </c>
      <c r="J38" s="17">
        <v>7.5916890938215104E-2</v>
      </c>
      <c r="K38" s="17">
        <v>9.3959682581023898E-2</v>
      </c>
      <c r="L38" s="17">
        <v>0.12993859470743299</v>
      </c>
      <c r="M38" s="17"/>
      <c r="N38" s="17">
        <v>8.5633153639802104E-2</v>
      </c>
      <c r="O38" s="17">
        <v>7.08694371533828E-2</v>
      </c>
      <c r="P38" s="17">
        <v>8.8039926398805798E-2</v>
      </c>
      <c r="Q38" s="17">
        <v>6.0107086103916199E-2</v>
      </c>
      <c r="R38" s="17"/>
      <c r="S38" s="17">
        <v>6.6695914119019595E-2</v>
      </c>
      <c r="T38" s="17">
        <v>7.23306059894471E-2</v>
      </c>
      <c r="U38" s="17">
        <v>6.2031664931965602E-2</v>
      </c>
      <c r="V38" s="17">
        <v>9.0110140521437301E-2</v>
      </c>
      <c r="W38" s="17">
        <v>9.5408381693041805E-2</v>
      </c>
      <c r="X38" s="17">
        <v>7.7159354084675294E-2</v>
      </c>
      <c r="Y38" s="17">
        <v>7.70336511701607E-2</v>
      </c>
      <c r="Z38" s="17">
        <v>6.4161346913717998E-2</v>
      </c>
      <c r="AA38" s="17">
        <v>8.2255373130494497E-2</v>
      </c>
      <c r="AB38" s="17"/>
      <c r="AC38" s="17">
        <v>0</v>
      </c>
      <c r="AD38" s="17">
        <v>7.06132469878928E-2</v>
      </c>
      <c r="AE38" s="17">
        <v>3.5915878085358698E-2</v>
      </c>
      <c r="AF38" s="17">
        <v>6.8439806327206601E-2</v>
      </c>
      <c r="AG38" s="17">
        <v>9.5835206498763495E-2</v>
      </c>
      <c r="AH38" s="17">
        <v>8.8262391791774406E-2</v>
      </c>
      <c r="AI38" s="17">
        <v>7.1360247690937698E-2</v>
      </c>
      <c r="AJ38" s="17">
        <v>6.8749607390261605E-2</v>
      </c>
      <c r="AK38" s="17">
        <v>6.8635273616776002E-2</v>
      </c>
      <c r="AL38" s="17">
        <v>6.1126262216851399E-2</v>
      </c>
      <c r="AM38" s="17">
        <v>9.59498197507134E-2</v>
      </c>
      <c r="AN38" s="17">
        <v>0.11088817993500601</v>
      </c>
      <c r="AO38" s="17">
        <v>6.5426383062274704E-2</v>
      </c>
      <c r="AP38" s="17">
        <v>9.6237742231381193E-2</v>
      </c>
      <c r="AQ38" s="17">
        <v>6.8617824249660606E-2</v>
      </c>
      <c r="AR38" s="17">
        <v>4.8781998747289203E-2</v>
      </c>
      <c r="AS38" s="17"/>
      <c r="AT38" s="17">
        <v>6.3926770135542502E-2</v>
      </c>
      <c r="AU38" s="17">
        <v>7.6384010933275598E-2</v>
      </c>
      <c r="AV38" s="17">
        <v>7.1555558446624201E-2</v>
      </c>
      <c r="AW38" s="17">
        <v>6.9617909223659097E-2</v>
      </c>
      <c r="AX38" s="17">
        <v>0.121296411047825</v>
      </c>
      <c r="AY38" s="17">
        <v>7.9193151579655105E-2</v>
      </c>
      <c r="AZ38" s="17"/>
      <c r="BA38" s="17">
        <v>8.0022655173287896E-2</v>
      </c>
      <c r="BB38" s="17">
        <v>8.31735152613374E-2</v>
      </c>
      <c r="BC38" s="17">
        <v>7.6960511460339706E-2</v>
      </c>
      <c r="BD38" s="17">
        <v>4.7634763363831399E-2</v>
      </c>
      <c r="BE38" s="17">
        <v>2.12532589946028E-2</v>
      </c>
      <c r="BF38" s="17"/>
      <c r="BG38" s="17">
        <v>9.6534048920927304E-2</v>
      </c>
      <c r="BH38" s="17">
        <v>6.8559028913007303E-2</v>
      </c>
      <c r="BI38" s="17">
        <v>6.0016263242400801E-2</v>
      </c>
      <c r="BJ38" s="17">
        <v>0.102356832300024</v>
      </c>
      <c r="BK38" s="17">
        <v>7.4553233113130196E-2</v>
      </c>
      <c r="BL38" s="17"/>
      <c r="BM38" s="17">
        <v>0.101050779645627</v>
      </c>
      <c r="BN38" s="17">
        <v>6.5657256207947504E-2</v>
      </c>
      <c r="BO38" s="17">
        <v>2.8089594366141599E-2</v>
      </c>
      <c r="BP38" s="17"/>
      <c r="BQ38" s="17">
        <v>6.0349088846828998E-2</v>
      </c>
      <c r="BR38" s="17">
        <v>8.7249273521659704E-2</v>
      </c>
      <c r="BS38" s="17"/>
      <c r="BT38" s="17">
        <v>6.5871803619005104E-2</v>
      </c>
      <c r="BU38" s="17">
        <v>8.9804821875971705E-2</v>
      </c>
    </row>
    <row r="39" spans="2:73" x14ac:dyDescent="0.3">
      <c r="B39" t="s">
        <v>105</v>
      </c>
      <c r="C39" s="17">
        <v>0.10903204394504699</v>
      </c>
      <c r="D39" s="17">
        <v>0.111674410073694</v>
      </c>
      <c r="E39" s="17">
        <v>0.106379837033879</v>
      </c>
      <c r="F39" s="17"/>
      <c r="G39" s="17">
        <v>8.43050730268496E-2</v>
      </c>
      <c r="H39" s="17">
        <v>9.6412061206514604E-2</v>
      </c>
      <c r="I39" s="17">
        <v>0.100981972846918</v>
      </c>
      <c r="J39" s="17">
        <v>0.10528513321638</v>
      </c>
      <c r="K39" s="17">
        <v>0.115048460060358</v>
      </c>
      <c r="L39" s="17">
        <v>0.14122725813276299</v>
      </c>
      <c r="M39" s="17"/>
      <c r="N39" s="17">
        <v>0.12861047286604099</v>
      </c>
      <c r="O39" s="17">
        <v>9.7265028879637505E-2</v>
      </c>
      <c r="P39" s="17">
        <v>0.107243928075779</v>
      </c>
      <c r="Q39" s="17">
        <v>0.101308445405495</v>
      </c>
      <c r="R39" s="17"/>
      <c r="S39" s="17">
        <v>0.11088276083201599</v>
      </c>
      <c r="T39" s="17">
        <v>0.100580230323275</v>
      </c>
      <c r="U39" s="17">
        <v>9.5413150302857797E-2</v>
      </c>
      <c r="V39" s="17">
        <v>0.149034079391829</v>
      </c>
      <c r="W39" s="17">
        <v>0.106263636505424</v>
      </c>
      <c r="X39" s="17">
        <v>9.8009053338839205E-2</v>
      </c>
      <c r="Y39" s="17">
        <v>0.11400127130148099</v>
      </c>
      <c r="Z39" s="17">
        <v>0.124597555846342</v>
      </c>
      <c r="AA39" s="17">
        <v>9.4372888966201496E-2</v>
      </c>
      <c r="AB39" s="17"/>
      <c r="AC39" s="17">
        <v>7.9413572751665995E-2</v>
      </c>
      <c r="AD39" s="17">
        <v>4.0290986946972897E-2</v>
      </c>
      <c r="AE39" s="17">
        <v>6.4296016323857105E-2</v>
      </c>
      <c r="AF39" s="17">
        <v>0.115043420093525</v>
      </c>
      <c r="AG39" s="17">
        <v>8.5881997278450001E-2</v>
      </c>
      <c r="AH39" s="17">
        <v>0.13374223029498999</v>
      </c>
      <c r="AI39" s="17">
        <v>7.1438082050408594E-2</v>
      </c>
      <c r="AJ39" s="17">
        <v>8.5583255016169493E-2</v>
      </c>
      <c r="AK39" s="17">
        <v>0.12635503164047299</v>
      </c>
      <c r="AL39" s="17">
        <v>0.12956646190926699</v>
      </c>
      <c r="AM39" s="17">
        <v>0.12646944159818499</v>
      </c>
      <c r="AN39" s="17">
        <v>0.10946226355692699</v>
      </c>
      <c r="AO39" s="17">
        <v>0.147362512961909</v>
      </c>
      <c r="AP39" s="17">
        <v>0.124308207355235</v>
      </c>
      <c r="AQ39" s="17">
        <v>0.12579733094474899</v>
      </c>
      <c r="AR39" s="17">
        <v>0.16947704005872299</v>
      </c>
      <c r="AS39" s="17"/>
      <c r="AT39" s="17">
        <v>9.5076438950765105E-2</v>
      </c>
      <c r="AU39" s="17">
        <v>0.10694756087280401</v>
      </c>
      <c r="AV39" s="17">
        <v>9.4685559240959005E-2</v>
      </c>
      <c r="AW39" s="17">
        <v>0.13251640355265301</v>
      </c>
      <c r="AX39" s="17">
        <v>0.11024286750418801</v>
      </c>
      <c r="AY39" s="17">
        <v>0.14025596115045999</v>
      </c>
      <c r="AZ39" s="17"/>
      <c r="BA39" s="17">
        <v>0.10014571310885099</v>
      </c>
      <c r="BB39" s="17">
        <v>0.117124711688516</v>
      </c>
      <c r="BC39" s="17">
        <v>9.2312283944591594E-2</v>
      </c>
      <c r="BD39" s="17">
        <v>0.12994145976013999</v>
      </c>
      <c r="BE39" s="17">
        <v>0.16275264249226001</v>
      </c>
      <c r="BF39" s="17"/>
      <c r="BG39" s="17">
        <v>0.13383665611297499</v>
      </c>
      <c r="BH39" s="17">
        <v>0.115216153473764</v>
      </c>
      <c r="BI39" s="17">
        <v>0.107596524409137</v>
      </c>
      <c r="BJ39" s="17">
        <v>8.8701433875199603E-2</v>
      </c>
      <c r="BK39" s="17">
        <v>7.8149623788018804E-2</v>
      </c>
      <c r="BL39" s="17"/>
      <c r="BM39" s="17">
        <v>0.132589494067724</v>
      </c>
      <c r="BN39" s="17">
        <v>0.104971684859739</v>
      </c>
      <c r="BO39" s="17">
        <v>4.8714847439485599E-2</v>
      </c>
      <c r="BP39" s="17"/>
      <c r="BQ39" s="17">
        <v>0.108012190536825</v>
      </c>
      <c r="BR39" s="17">
        <v>0.10918681674741</v>
      </c>
      <c r="BS39" s="17"/>
      <c r="BT39" s="17">
        <v>0.115770765765631</v>
      </c>
      <c r="BU39" s="17">
        <v>0.103393651851859</v>
      </c>
    </row>
    <row r="40" spans="2:73" x14ac:dyDescent="0.3">
      <c r="B40" t="s">
        <v>106</v>
      </c>
      <c r="C40" s="17">
        <v>0.10361143214047799</v>
      </c>
      <c r="D40" s="17">
        <v>0.11221313651803801</v>
      </c>
      <c r="E40" s="17">
        <v>9.5143098220543995E-2</v>
      </c>
      <c r="F40" s="17"/>
      <c r="G40" s="17">
        <v>0.126921855275999</v>
      </c>
      <c r="H40" s="17">
        <v>0.119115899223401</v>
      </c>
      <c r="I40" s="17">
        <v>8.8456829488721203E-2</v>
      </c>
      <c r="J40" s="17">
        <v>0.121724861906661</v>
      </c>
      <c r="K40" s="17">
        <v>9.8668754461073399E-2</v>
      </c>
      <c r="L40" s="17">
        <v>7.6459885744652401E-2</v>
      </c>
      <c r="M40" s="17"/>
      <c r="N40" s="17">
        <v>8.5125484239540403E-2</v>
      </c>
      <c r="O40" s="17">
        <v>0.127649457803935</v>
      </c>
      <c r="P40" s="17">
        <v>0.111332645177037</v>
      </c>
      <c r="Q40" s="17">
        <v>9.3846867583782398E-2</v>
      </c>
      <c r="R40" s="17"/>
      <c r="S40" s="17">
        <v>0.124732004725919</v>
      </c>
      <c r="T40" s="17">
        <v>0.115051163801047</v>
      </c>
      <c r="U40" s="17">
        <v>0.10969649932827499</v>
      </c>
      <c r="V40" s="17">
        <v>0.110448267845035</v>
      </c>
      <c r="W40" s="17">
        <v>0.120233393851675</v>
      </c>
      <c r="X40" s="17">
        <v>8.8170373646405703E-2</v>
      </c>
      <c r="Y40" s="17">
        <v>8.5527958913691096E-2</v>
      </c>
      <c r="Z40" s="17">
        <v>6.3856328550971495E-2</v>
      </c>
      <c r="AA40" s="17">
        <v>8.2618187907730498E-2</v>
      </c>
      <c r="AB40" s="17"/>
      <c r="AC40" s="17">
        <v>0.14619245054265301</v>
      </c>
      <c r="AD40" s="17">
        <v>8.3478365968619697E-2</v>
      </c>
      <c r="AE40" s="17">
        <v>0.121751425706456</v>
      </c>
      <c r="AF40" s="17">
        <v>0.11124390568906301</v>
      </c>
      <c r="AG40" s="17">
        <v>0.110816544322827</v>
      </c>
      <c r="AH40" s="17">
        <v>8.0667848573563794E-2</v>
      </c>
      <c r="AI40" s="17">
        <v>9.1911066820899903E-2</v>
      </c>
      <c r="AJ40" s="17">
        <v>0.125564216440715</v>
      </c>
      <c r="AK40" s="17">
        <v>0.100012827117993</v>
      </c>
      <c r="AL40" s="17">
        <v>0.10801125086162</v>
      </c>
      <c r="AM40" s="17">
        <v>9.41960987237766E-2</v>
      </c>
      <c r="AN40" s="17">
        <v>9.1697915834968793E-2</v>
      </c>
      <c r="AO40" s="17">
        <v>0.12566614623995301</v>
      </c>
      <c r="AP40" s="17">
        <v>5.1035103637003899E-2</v>
      </c>
      <c r="AQ40" s="17">
        <v>0.101148814617709</v>
      </c>
      <c r="AR40" s="17">
        <v>0.144526837040306</v>
      </c>
      <c r="AS40" s="17"/>
      <c r="AT40" s="17">
        <v>0.117380269849941</v>
      </c>
      <c r="AU40" s="17">
        <v>9.9110147178419206E-2</v>
      </c>
      <c r="AV40" s="17">
        <v>9.0473978030719507E-2</v>
      </c>
      <c r="AW40" s="17">
        <v>0.11235872429883</v>
      </c>
      <c r="AX40" s="17">
        <v>9.0593905568787395E-2</v>
      </c>
      <c r="AY40" s="17">
        <v>9.88813055291968E-2</v>
      </c>
      <c r="AZ40" s="17"/>
      <c r="BA40" s="17">
        <v>9.6813677103764095E-2</v>
      </c>
      <c r="BB40" s="17">
        <v>0.12465084502891401</v>
      </c>
      <c r="BC40" s="17">
        <v>8.3916521238040304E-2</v>
      </c>
      <c r="BD40" s="17">
        <v>0.124337104189471</v>
      </c>
      <c r="BE40" s="17">
        <v>0.101527155064778</v>
      </c>
      <c r="BF40" s="17"/>
      <c r="BG40" s="17">
        <v>8.4150060898853296E-2</v>
      </c>
      <c r="BH40" s="17">
        <v>0.10290947247617201</v>
      </c>
      <c r="BI40" s="17">
        <v>0.105998717012652</v>
      </c>
      <c r="BJ40" s="17">
        <v>0.101121213932949</v>
      </c>
      <c r="BK40" s="17">
        <v>0.105037420075107</v>
      </c>
      <c r="BL40" s="17"/>
      <c r="BM40" s="17">
        <v>0.109002723319211</v>
      </c>
      <c r="BN40" s="17">
        <v>0.10188829540925699</v>
      </c>
      <c r="BO40" s="17">
        <v>9.1726698946572899E-2</v>
      </c>
      <c r="BP40" s="17"/>
      <c r="BQ40" s="17">
        <v>0.11165724259314</v>
      </c>
      <c r="BR40" s="17">
        <v>9.59210810961173E-2</v>
      </c>
      <c r="BS40" s="17"/>
      <c r="BT40" s="17">
        <v>0.10677867184291601</v>
      </c>
      <c r="BU40" s="17">
        <v>9.3257200297162904E-2</v>
      </c>
    </row>
    <row r="41" spans="2:73" x14ac:dyDescent="0.3">
      <c r="B41" t="s">
        <v>107</v>
      </c>
      <c r="C41" s="17">
        <v>9.1844405227192005E-2</v>
      </c>
      <c r="D41" s="17">
        <v>8.7158539163181101E-2</v>
      </c>
      <c r="E41" s="17">
        <v>9.6278455995465806E-2</v>
      </c>
      <c r="F41" s="17"/>
      <c r="G41" s="17">
        <v>0.128086148025991</v>
      </c>
      <c r="H41" s="17">
        <v>9.3496352179225597E-2</v>
      </c>
      <c r="I41" s="17">
        <v>0.115243556195238</v>
      </c>
      <c r="J41" s="17">
        <v>8.9643403909108105E-2</v>
      </c>
      <c r="K41" s="17">
        <v>8.2931630608434601E-2</v>
      </c>
      <c r="L41" s="17">
        <v>5.5245863638851603E-2</v>
      </c>
      <c r="M41" s="17"/>
      <c r="N41" s="17">
        <v>9.2890177210571995E-2</v>
      </c>
      <c r="O41" s="17">
        <v>9.5637942399152895E-2</v>
      </c>
      <c r="P41" s="17">
        <v>8.6118960007305803E-2</v>
      </c>
      <c r="Q41" s="17">
        <v>9.3638520312138901E-2</v>
      </c>
      <c r="R41" s="17"/>
      <c r="S41" s="17">
        <v>0.110384020401736</v>
      </c>
      <c r="T41" s="17">
        <v>7.7940317203869597E-2</v>
      </c>
      <c r="U41" s="17">
        <v>8.7332391555947603E-2</v>
      </c>
      <c r="V41" s="17">
        <v>5.4553332593348297E-2</v>
      </c>
      <c r="W41" s="17">
        <v>4.8358899480917303E-2</v>
      </c>
      <c r="X41" s="17">
        <v>9.8580636626706103E-2</v>
      </c>
      <c r="Y41" s="17">
        <v>0.14364375285606601</v>
      </c>
      <c r="Z41" s="17">
        <v>0.10991894270084</v>
      </c>
      <c r="AA41" s="17">
        <v>9.9328271809879701E-2</v>
      </c>
      <c r="AB41" s="17"/>
      <c r="AC41" s="17">
        <v>8.4899682456406195E-2</v>
      </c>
      <c r="AD41" s="17">
        <v>0.122204321171834</v>
      </c>
      <c r="AE41" s="17">
        <v>7.0744342872607793E-2</v>
      </c>
      <c r="AF41" s="17">
        <v>8.7798830269307404E-2</v>
      </c>
      <c r="AG41" s="17">
        <v>9.1018532656372997E-2</v>
      </c>
      <c r="AH41" s="17">
        <v>8.9212194910228401E-2</v>
      </c>
      <c r="AI41" s="17">
        <v>8.1638951656938602E-2</v>
      </c>
      <c r="AJ41" s="17">
        <v>0.104711352914895</v>
      </c>
      <c r="AK41" s="17">
        <v>8.9411939668863197E-2</v>
      </c>
      <c r="AL41" s="17">
        <v>0.102863756404875</v>
      </c>
      <c r="AM41" s="17">
        <v>8.9602125073067002E-2</v>
      </c>
      <c r="AN41" s="17">
        <v>9.1312056660943997E-2</v>
      </c>
      <c r="AO41" s="17">
        <v>9.3507264544808302E-2</v>
      </c>
      <c r="AP41" s="17">
        <v>6.2574384591898805E-2</v>
      </c>
      <c r="AQ41" s="17">
        <v>0.161619882836989</v>
      </c>
      <c r="AR41" s="17">
        <v>8.1735852535540901E-2</v>
      </c>
      <c r="AS41" s="17"/>
      <c r="AT41" s="17">
        <v>9.5271112234783795E-2</v>
      </c>
      <c r="AU41" s="17">
        <v>9.4660387098440102E-2</v>
      </c>
      <c r="AV41" s="17">
        <v>8.9531947716229299E-2</v>
      </c>
      <c r="AW41" s="17">
        <v>9.8418143831389304E-2</v>
      </c>
      <c r="AX41" s="17">
        <v>7.1067420663494293E-2</v>
      </c>
      <c r="AY41" s="17">
        <v>8.4958609721819706E-2</v>
      </c>
      <c r="AZ41" s="17"/>
      <c r="BA41" s="17">
        <v>8.1078370524609797E-2</v>
      </c>
      <c r="BB41" s="17">
        <v>8.9632286165971298E-2</v>
      </c>
      <c r="BC41" s="17">
        <v>0.10407617694876301</v>
      </c>
      <c r="BD41" s="17">
        <v>9.9152188640477396E-2</v>
      </c>
      <c r="BE41" s="17">
        <v>0.123289785709901</v>
      </c>
      <c r="BF41" s="17"/>
      <c r="BG41" s="17">
        <v>7.3209905972744002E-2</v>
      </c>
      <c r="BH41" s="17">
        <v>0.109553700374337</v>
      </c>
      <c r="BI41" s="17">
        <v>9.1335684222818694E-2</v>
      </c>
      <c r="BJ41" s="17">
        <v>6.7869382208663703E-2</v>
      </c>
      <c r="BK41" s="17">
        <v>5.89095452312699E-2</v>
      </c>
      <c r="BL41" s="17"/>
      <c r="BM41" s="17">
        <v>9.6291754143740901E-2</v>
      </c>
      <c r="BN41" s="17">
        <v>9.5917164043651304E-2</v>
      </c>
      <c r="BO41" s="17">
        <v>6.8757964266649804E-2</v>
      </c>
      <c r="BP41" s="17"/>
      <c r="BQ41" s="17">
        <v>0.10657549295815801</v>
      </c>
      <c r="BR41" s="17">
        <v>8.2746934342452602E-2</v>
      </c>
      <c r="BS41" s="17"/>
      <c r="BT41" s="17">
        <v>9.2514310711955497E-2</v>
      </c>
      <c r="BU41" s="17">
        <v>9.6722857516341396E-2</v>
      </c>
    </row>
    <row r="42" spans="2:73" x14ac:dyDescent="0.3">
      <c r="B42" t="s">
        <v>108</v>
      </c>
      <c r="C42" s="17">
        <v>0.12591569052693999</v>
      </c>
      <c r="D42" s="17">
        <v>0.124937222437618</v>
      </c>
      <c r="E42" s="17">
        <v>0.12686815269867999</v>
      </c>
      <c r="F42" s="17"/>
      <c r="G42" s="17">
        <v>0.12874588586208199</v>
      </c>
      <c r="H42" s="17">
        <v>0.14149309467108401</v>
      </c>
      <c r="I42" s="17">
        <v>0.149940652643412</v>
      </c>
      <c r="J42" s="17">
        <v>0.13299041031140801</v>
      </c>
      <c r="K42" s="17">
        <v>0.109072361670061</v>
      </c>
      <c r="L42" s="17">
        <v>9.7397099912388693E-2</v>
      </c>
      <c r="M42" s="17"/>
      <c r="N42" s="17">
        <v>0.12252501475164999</v>
      </c>
      <c r="O42" s="17">
        <v>0.12749478810823001</v>
      </c>
      <c r="P42" s="17">
        <v>0.143620529409896</v>
      </c>
      <c r="Q42" s="17">
        <v>0.114875829910839</v>
      </c>
      <c r="R42" s="17"/>
      <c r="S42" s="17">
        <v>0.118665271210951</v>
      </c>
      <c r="T42" s="17">
        <v>0.122113561299472</v>
      </c>
      <c r="U42" s="17">
        <v>0.104209493675518</v>
      </c>
      <c r="V42" s="17">
        <v>0.12477413628480601</v>
      </c>
      <c r="W42" s="17">
        <v>0.13349132772088201</v>
      </c>
      <c r="X42" s="17">
        <v>0.16092869919544101</v>
      </c>
      <c r="Y42" s="17">
        <v>0.11817637676724101</v>
      </c>
      <c r="Z42" s="17">
        <v>0.12599990319904</v>
      </c>
      <c r="AA42" s="17">
        <v>0.130922163610006</v>
      </c>
      <c r="AB42" s="17"/>
      <c r="AC42" s="17">
        <v>9.3951621984322095E-2</v>
      </c>
      <c r="AD42" s="17">
        <v>0.135618218777388</v>
      </c>
      <c r="AE42" s="17">
        <v>0.112531674382379</v>
      </c>
      <c r="AF42" s="17">
        <v>6.95643143478583E-2</v>
      </c>
      <c r="AG42" s="17">
        <v>0.13556103023714999</v>
      </c>
      <c r="AH42" s="17">
        <v>0.116713009215294</v>
      </c>
      <c r="AI42" s="17">
        <v>0.15315320448448899</v>
      </c>
      <c r="AJ42" s="17">
        <v>0.144828756328584</v>
      </c>
      <c r="AK42" s="17">
        <v>0.116394224560996</v>
      </c>
      <c r="AL42" s="17">
        <v>0.102045583560619</v>
      </c>
      <c r="AM42" s="17">
        <v>0.12476144777833401</v>
      </c>
      <c r="AN42" s="17">
        <v>0.146637283570551</v>
      </c>
      <c r="AO42" s="17">
        <v>0.16788826376861499</v>
      </c>
      <c r="AP42" s="17">
        <v>0.139313767360628</v>
      </c>
      <c r="AQ42" s="17">
        <v>0.10211855584832601</v>
      </c>
      <c r="AR42" s="17">
        <v>0.12244239193833199</v>
      </c>
      <c r="AS42" s="17"/>
      <c r="AT42" s="17">
        <v>0.120353081145986</v>
      </c>
      <c r="AU42" s="17">
        <v>0.12514866164174099</v>
      </c>
      <c r="AV42" s="17">
        <v>0.13728817511347299</v>
      </c>
      <c r="AW42" s="17">
        <v>0.125266760863918</v>
      </c>
      <c r="AX42" s="17">
        <v>0.132529128950342</v>
      </c>
      <c r="AY42" s="17">
        <v>0.112208149430615</v>
      </c>
      <c r="AZ42" s="17"/>
      <c r="BA42" s="17">
        <v>0.12423856116832099</v>
      </c>
      <c r="BB42" s="17">
        <v>0.123121927809316</v>
      </c>
      <c r="BC42" s="17">
        <v>0.14859275084996301</v>
      </c>
      <c r="BD42" s="17">
        <v>0.120354116825546</v>
      </c>
      <c r="BE42" s="17">
        <v>7.19591264879927E-2</v>
      </c>
      <c r="BF42" s="17"/>
      <c r="BG42" s="17">
        <v>9.8521598280071607E-2</v>
      </c>
      <c r="BH42" s="17">
        <v>0.113450923582454</v>
      </c>
      <c r="BI42" s="17">
        <v>0.11673700993243299</v>
      </c>
      <c r="BJ42" s="17">
        <v>0.141698404587318</v>
      </c>
      <c r="BK42" s="17">
        <v>0.13413271102077401</v>
      </c>
      <c r="BL42" s="17"/>
      <c r="BM42" s="17">
        <v>0.111377317373745</v>
      </c>
      <c r="BN42" s="17">
        <v>0.145650766589069</v>
      </c>
      <c r="BO42" s="17">
        <v>0.121487406225708</v>
      </c>
      <c r="BP42" s="17"/>
      <c r="BQ42" s="17">
        <v>0.137342802338491</v>
      </c>
      <c r="BR42" s="17">
        <v>0.119830395272176</v>
      </c>
      <c r="BS42" s="17"/>
      <c r="BT42" s="17">
        <v>0.13095224897149499</v>
      </c>
      <c r="BU42" s="17">
        <v>0.116402537453473</v>
      </c>
    </row>
    <row r="43" spans="2:73" x14ac:dyDescent="0.3">
      <c r="B43" t="s">
        <v>109</v>
      </c>
      <c r="C43" s="17">
        <v>0.10481472304516</v>
      </c>
      <c r="D43" s="17">
        <v>9.8906524459396294E-2</v>
      </c>
      <c r="E43" s="17">
        <v>0.110176958989452</v>
      </c>
      <c r="F43" s="17"/>
      <c r="G43" s="17">
        <v>0.116095316291661</v>
      </c>
      <c r="H43" s="17">
        <v>0.13638032499800001</v>
      </c>
      <c r="I43" s="17">
        <v>0.11480584538649</v>
      </c>
      <c r="J43" s="17">
        <v>8.9370381833254797E-2</v>
      </c>
      <c r="K43" s="17">
        <v>9.1677637888414598E-2</v>
      </c>
      <c r="L43" s="17">
        <v>8.4946032410555594E-2</v>
      </c>
      <c r="M43" s="17"/>
      <c r="N43" s="17">
        <v>0.122172708965362</v>
      </c>
      <c r="O43" s="17">
        <v>9.9354243215566407E-2</v>
      </c>
      <c r="P43" s="17">
        <v>7.8612289544268896E-2</v>
      </c>
      <c r="Q43" s="17">
        <v>0.111190438404645</v>
      </c>
      <c r="R43" s="17"/>
      <c r="S43" s="17">
        <v>8.7075169551910706E-2</v>
      </c>
      <c r="T43" s="17">
        <v>0.11258452494299299</v>
      </c>
      <c r="U43" s="17">
        <v>0.129220957166717</v>
      </c>
      <c r="V43" s="17">
        <v>0.10092403684094001</v>
      </c>
      <c r="W43" s="17">
        <v>0.135312025744907</v>
      </c>
      <c r="X43" s="17">
        <v>8.7016299561296598E-2</v>
      </c>
      <c r="Y43" s="17">
        <v>0.10408690374139699</v>
      </c>
      <c r="Z43" s="17">
        <v>6.2308275818079698E-2</v>
      </c>
      <c r="AA43" s="17">
        <v>0.111152274400001</v>
      </c>
      <c r="AB43" s="17"/>
      <c r="AC43" s="17">
        <v>0.105301117498986</v>
      </c>
      <c r="AD43" s="17">
        <v>9.8293675044333104E-2</v>
      </c>
      <c r="AE43" s="17">
        <v>0.151888845920196</v>
      </c>
      <c r="AF43" s="17">
        <v>9.08958822800085E-2</v>
      </c>
      <c r="AG43" s="17">
        <v>7.8525544939129693E-2</v>
      </c>
      <c r="AH43" s="17">
        <v>9.6732817179719904E-2</v>
      </c>
      <c r="AI43" s="17">
        <v>0.135549715836115</v>
      </c>
      <c r="AJ43" s="17">
        <v>8.4077167354340607E-2</v>
      </c>
      <c r="AK43" s="17">
        <v>0.106638092221003</v>
      </c>
      <c r="AL43" s="17">
        <v>0.102401166890477</v>
      </c>
      <c r="AM43" s="17">
        <v>0.13363865191969601</v>
      </c>
      <c r="AN43" s="17">
        <v>9.0340870936131995E-2</v>
      </c>
      <c r="AO43" s="17">
        <v>8.3240333009858794E-2</v>
      </c>
      <c r="AP43" s="17">
        <v>0.13184690642274199</v>
      </c>
      <c r="AQ43" s="17">
        <v>7.5865311183499706E-2</v>
      </c>
      <c r="AR43" s="17">
        <v>9.2611270430222797E-2</v>
      </c>
      <c r="AS43" s="17"/>
      <c r="AT43" s="17">
        <v>0.102726479226062</v>
      </c>
      <c r="AU43" s="17">
        <v>9.7954202360643797E-2</v>
      </c>
      <c r="AV43" s="17">
        <v>0.14129498546212099</v>
      </c>
      <c r="AW43" s="17">
        <v>9.8480373768913804E-2</v>
      </c>
      <c r="AX43" s="17">
        <v>8.7443813283455005E-2</v>
      </c>
      <c r="AY43" s="17">
        <v>0.10189125484617299</v>
      </c>
      <c r="AZ43" s="17"/>
      <c r="BA43" s="17">
        <v>0.103223767063043</v>
      </c>
      <c r="BB43" s="17">
        <v>9.4710688890612904E-2</v>
      </c>
      <c r="BC43" s="17">
        <v>0.10671700230611</v>
      </c>
      <c r="BD43" s="17">
        <v>0.128771580827235</v>
      </c>
      <c r="BE43" s="17">
        <v>0.13141014851743399</v>
      </c>
      <c r="BF43" s="17"/>
      <c r="BG43" s="17">
        <v>0.115464804340822</v>
      </c>
      <c r="BH43" s="17">
        <v>0.104630104336153</v>
      </c>
      <c r="BI43" s="17">
        <v>0.116665509215583</v>
      </c>
      <c r="BJ43" s="17">
        <v>7.7288141870651403E-2</v>
      </c>
      <c r="BK43" s="17">
        <v>0.115488881421873</v>
      </c>
      <c r="BL43" s="17"/>
      <c r="BM43" s="17">
        <v>8.52524644119836E-2</v>
      </c>
      <c r="BN43" s="17">
        <v>0.123141633433589</v>
      </c>
      <c r="BO43" s="17">
        <v>0.118747479029012</v>
      </c>
      <c r="BP43" s="17"/>
      <c r="BQ43" s="17">
        <v>0.10630171829033599</v>
      </c>
      <c r="BR43" s="17">
        <v>0.105427128598097</v>
      </c>
      <c r="BS43" s="17"/>
      <c r="BT43" s="17">
        <v>0.109440375237428</v>
      </c>
      <c r="BU43" s="17">
        <v>9.7444863226010398E-2</v>
      </c>
    </row>
    <row r="44" spans="2:73" x14ac:dyDescent="0.3">
      <c r="B44" t="s">
        <v>110</v>
      </c>
      <c r="C44" s="17">
        <v>9.8381202574854804E-2</v>
      </c>
      <c r="D44" s="17">
        <v>8.9269079272673399E-2</v>
      </c>
      <c r="E44" s="17">
        <v>0.107564314695585</v>
      </c>
      <c r="F44" s="17"/>
      <c r="G44" s="17">
        <v>8.4832090733050106E-2</v>
      </c>
      <c r="H44" s="17">
        <v>0.101960329413935</v>
      </c>
      <c r="I44" s="17">
        <v>0.12533294811269199</v>
      </c>
      <c r="J44" s="17">
        <v>0.12351719639264599</v>
      </c>
      <c r="K44" s="17">
        <v>8.5798344064996798E-2</v>
      </c>
      <c r="L44" s="17">
        <v>7.05296557503136E-2</v>
      </c>
      <c r="M44" s="17"/>
      <c r="N44" s="17">
        <v>9.8177728592683797E-2</v>
      </c>
      <c r="O44" s="17">
        <v>0.111735272382272</v>
      </c>
      <c r="P44" s="17">
        <v>9.9380410232964497E-2</v>
      </c>
      <c r="Q44" s="17">
        <v>8.44179549327954E-2</v>
      </c>
      <c r="R44" s="17"/>
      <c r="S44" s="17">
        <v>0.11590998720741599</v>
      </c>
      <c r="T44" s="17">
        <v>0.104787138932841</v>
      </c>
      <c r="U44" s="17">
        <v>8.7181412369823602E-2</v>
      </c>
      <c r="V44" s="17">
        <v>7.7348531423867203E-2</v>
      </c>
      <c r="W44" s="17">
        <v>0.119207850155166</v>
      </c>
      <c r="X44" s="17">
        <v>9.1626390420538106E-2</v>
      </c>
      <c r="Y44" s="17">
        <v>8.4221654392151596E-2</v>
      </c>
      <c r="Z44" s="17">
        <v>7.8912075132601595E-2</v>
      </c>
      <c r="AA44" s="17">
        <v>0.104510037779164</v>
      </c>
      <c r="AB44" s="17"/>
      <c r="AC44" s="17">
        <v>0.14177411257651601</v>
      </c>
      <c r="AD44" s="17">
        <v>5.5245770351786898E-2</v>
      </c>
      <c r="AE44" s="17">
        <v>8.1778645671665207E-2</v>
      </c>
      <c r="AF44" s="17">
        <v>0.107812035515309</v>
      </c>
      <c r="AG44" s="17">
        <v>0.10446017393474499</v>
      </c>
      <c r="AH44" s="17">
        <v>0.11634939838677801</v>
      </c>
      <c r="AI44" s="17">
        <v>8.9057850857228504E-2</v>
      </c>
      <c r="AJ44" s="17">
        <v>0.13972719214356399</v>
      </c>
      <c r="AK44" s="17">
        <v>0.160249233107116</v>
      </c>
      <c r="AL44" s="17">
        <v>0.13824119730613099</v>
      </c>
      <c r="AM44" s="17">
        <v>7.23933421475874E-2</v>
      </c>
      <c r="AN44" s="17">
        <v>8.2846559604345393E-2</v>
      </c>
      <c r="AO44" s="17">
        <v>9.1421872078245495E-2</v>
      </c>
      <c r="AP44" s="17">
        <v>5.3671266263799901E-2</v>
      </c>
      <c r="AQ44" s="17">
        <v>0.106233514078573</v>
      </c>
      <c r="AR44" s="17">
        <v>3.62156335739253E-2</v>
      </c>
      <c r="AS44" s="17"/>
      <c r="AT44" s="17">
        <v>0.11229738932844099</v>
      </c>
      <c r="AU44" s="17">
        <v>9.13374244300134E-2</v>
      </c>
      <c r="AV44" s="17">
        <v>9.26959823427424E-2</v>
      </c>
      <c r="AW44" s="17">
        <v>0.11100616199805199</v>
      </c>
      <c r="AX44" s="17">
        <v>7.2211840538782504E-2</v>
      </c>
      <c r="AY44" s="17">
        <v>9.8869683774116895E-2</v>
      </c>
      <c r="AZ44" s="17"/>
      <c r="BA44" s="17">
        <v>9.6752598820079194E-2</v>
      </c>
      <c r="BB44" s="17">
        <v>9.5407534849867706E-2</v>
      </c>
      <c r="BC44" s="17">
        <v>0.115318112766003</v>
      </c>
      <c r="BD44" s="17">
        <v>8.9732823020116995E-2</v>
      </c>
      <c r="BE44" s="17">
        <v>4.6367508978396102E-2</v>
      </c>
      <c r="BF44" s="17"/>
      <c r="BG44" s="17">
        <v>9.4814413752129095E-2</v>
      </c>
      <c r="BH44" s="17">
        <v>0.10254444932165201</v>
      </c>
      <c r="BI44" s="17">
        <v>9.0368412016129898E-2</v>
      </c>
      <c r="BJ44" s="17">
        <v>9.1341999584179906E-2</v>
      </c>
      <c r="BK44" s="17">
        <v>0.10904071188287601</v>
      </c>
      <c r="BL44" s="17"/>
      <c r="BM44" s="17">
        <v>8.27359583753417E-2</v>
      </c>
      <c r="BN44" s="17">
        <v>9.1579021724185597E-2</v>
      </c>
      <c r="BO44" s="17">
        <v>0.16140367410075501</v>
      </c>
      <c r="BP44" s="17"/>
      <c r="BQ44" s="17">
        <v>0.10399384599433099</v>
      </c>
      <c r="BR44" s="17">
        <v>9.5168409591372294E-2</v>
      </c>
      <c r="BS44" s="17"/>
      <c r="BT44" s="17">
        <v>0.100466789486947</v>
      </c>
      <c r="BU44" s="17">
        <v>9.1635561324205E-2</v>
      </c>
    </row>
    <row r="45" spans="2:73" x14ac:dyDescent="0.3">
      <c r="B45" t="s">
        <v>111</v>
      </c>
      <c r="C45" s="17">
        <v>7.0412855501665594E-2</v>
      </c>
      <c r="D45" s="17">
        <v>5.8161264820190503E-2</v>
      </c>
      <c r="E45" s="17">
        <v>8.2195581819851996E-2</v>
      </c>
      <c r="F45" s="17"/>
      <c r="G45" s="17">
        <v>7.3324767186065204E-2</v>
      </c>
      <c r="H45" s="17">
        <v>8.5447536282868497E-2</v>
      </c>
      <c r="I45" s="17">
        <v>8.2767957006845805E-2</v>
      </c>
      <c r="J45" s="17">
        <v>7.0316233543507398E-2</v>
      </c>
      <c r="K45" s="17">
        <v>7.8304803296678396E-2</v>
      </c>
      <c r="L45" s="17">
        <v>4.0996792316312598E-2</v>
      </c>
      <c r="M45" s="17"/>
      <c r="N45" s="17">
        <v>7.9396146205285401E-2</v>
      </c>
      <c r="O45" s="17">
        <v>6.3543987798043503E-2</v>
      </c>
      <c r="P45" s="17">
        <v>5.7710013143028503E-2</v>
      </c>
      <c r="Q45" s="17">
        <v>8.0438463108490496E-2</v>
      </c>
      <c r="R45" s="17"/>
      <c r="S45" s="17">
        <v>6.2716437850877493E-2</v>
      </c>
      <c r="T45" s="17">
        <v>6.2129109927027602E-2</v>
      </c>
      <c r="U45" s="17">
        <v>9.4780917209157906E-2</v>
      </c>
      <c r="V45" s="17">
        <v>6.4057661178277395E-2</v>
      </c>
      <c r="W45" s="17">
        <v>6.1029151963954503E-2</v>
      </c>
      <c r="X45" s="17">
        <v>9.1488672344050698E-2</v>
      </c>
      <c r="Y45" s="17">
        <v>4.6765016054424097E-2</v>
      </c>
      <c r="Z45" s="17">
        <v>9.8548331128350805E-2</v>
      </c>
      <c r="AA45" s="17">
        <v>7.4282297894631505E-2</v>
      </c>
      <c r="AB45" s="17"/>
      <c r="AC45" s="17">
        <v>7.0403203997662894E-2</v>
      </c>
      <c r="AD45" s="17">
        <v>9.3932068819945494E-2</v>
      </c>
      <c r="AE45" s="17">
        <v>9.5751691620868995E-2</v>
      </c>
      <c r="AF45" s="17">
        <v>5.2152751500198602E-2</v>
      </c>
      <c r="AG45" s="17">
        <v>6.7704248037809805E-2</v>
      </c>
      <c r="AH45" s="17">
        <v>7.6367108926160596E-2</v>
      </c>
      <c r="AI45" s="17">
        <v>8.0725815337308895E-2</v>
      </c>
      <c r="AJ45" s="17">
        <v>5.96760796956003E-2</v>
      </c>
      <c r="AK45" s="17">
        <v>7.20174459114859E-2</v>
      </c>
      <c r="AL45" s="17">
        <v>7.3374230518532799E-2</v>
      </c>
      <c r="AM45" s="17">
        <v>5.0140350020397198E-2</v>
      </c>
      <c r="AN45" s="17">
        <v>6.4954442372331098E-2</v>
      </c>
      <c r="AO45" s="17">
        <v>0.100600423402286</v>
      </c>
      <c r="AP45" s="17">
        <v>7.1435145100697997E-2</v>
      </c>
      <c r="AQ45" s="17">
        <v>6.8425179026096405E-2</v>
      </c>
      <c r="AR45" s="17">
        <v>5.6833234015154201E-2</v>
      </c>
      <c r="AS45" s="17"/>
      <c r="AT45" s="17">
        <v>8.3482845627493807E-2</v>
      </c>
      <c r="AU45" s="17">
        <v>6.8769412514046502E-2</v>
      </c>
      <c r="AV45" s="17">
        <v>7.8354746447542895E-2</v>
      </c>
      <c r="AW45" s="17">
        <v>5.24427870476048E-2</v>
      </c>
      <c r="AX45" s="17">
        <v>8.1460496495358997E-2</v>
      </c>
      <c r="AY45" s="17">
        <v>3.9133331655749802E-2</v>
      </c>
      <c r="AZ45" s="17"/>
      <c r="BA45" s="17">
        <v>5.6115695140757503E-2</v>
      </c>
      <c r="BB45" s="17">
        <v>6.7039332475529997E-2</v>
      </c>
      <c r="BC45" s="17">
        <v>7.84128741629848E-2</v>
      </c>
      <c r="BD45" s="17">
        <v>8.8255319567992305E-2</v>
      </c>
      <c r="BE45" s="17">
        <v>8.8858559530640993E-2</v>
      </c>
      <c r="BF45" s="17"/>
      <c r="BG45" s="17">
        <v>5.5092591852788898E-2</v>
      </c>
      <c r="BH45" s="17">
        <v>7.15685317981615E-2</v>
      </c>
      <c r="BI45" s="17">
        <v>8.3031380926340104E-2</v>
      </c>
      <c r="BJ45" s="17">
        <v>8.4289575163139202E-2</v>
      </c>
      <c r="BK45" s="17">
        <v>0.100125748196023</v>
      </c>
      <c r="BL45" s="17"/>
      <c r="BM45" s="17">
        <v>5.4765063300965401E-2</v>
      </c>
      <c r="BN45" s="17">
        <v>7.4203469060995994E-2</v>
      </c>
      <c r="BO45" s="17">
        <v>0.107834174103084</v>
      </c>
      <c r="BP45" s="17"/>
      <c r="BQ45" s="17">
        <v>7.7495885342849902E-2</v>
      </c>
      <c r="BR45" s="17">
        <v>6.5629997652834504E-2</v>
      </c>
      <c r="BS45" s="17"/>
      <c r="BT45" s="17">
        <v>6.4528775514104394E-2</v>
      </c>
      <c r="BU45" s="17">
        <v>8.4804157821987705E-2</v>
      </c>
    </row>
    <row r="46" spans="2:73" x14ac:dyDescent="0.3">
      <c r="B46" t="s">
        <v>112</v>
      </c>
      <c r="C46" s="17">
        <v>4.5088960985478301E-2</v>
      </c>
      <c r="D46" s="17">
        <v>4.1650749758066298E-2</v>
      </c>
      <c r="E46" s="17">
        <v>4.8578542520680397E-2</v>
      </c>
      <c r="F46" s="17"/>
      <c r="G46" s="17">
        <v>4.5385497558096302E-2</v>
      </c>
      <c r="H46" s="17">
        <v>6.8355340376314702E-2</v>
      </c>
      <c r="I46" s="17">
        <v>6.0105367217168401E-2</v>
      </c>
      <c r="J46" s="17">
        <v>3.6907512694753203E-2</v>
      </c>
      <c r="K46" s="17">
        <v>5.4521462980394099E-2</v>
      </c>
      <c r="L46" s="17">
        <v>1.4095084293849199E-2</v>
      </c>
      <c r="M46" s="17"/>
      <c r="N46" s="17">
        <v>4.1903581752993899E-2</v>
      </c>
      <c r="O46" s="17">
        <v>5.6586917714001199E-2</v>
      </c>
      <c r="P46" s="17">
        <v>3.4870399797030202E-2</v>
      </c>
      <c r="Q46" s="17">
        <v>4.5146359095190103E-2</v>
      </c>
      <c r="R46" s="17"/>
      <c r="S46" s="17">
        <v>5.0087199123949599E-2</v>
      </c>
      <c r="T46" s="17">
        <v>3.5912201870515699E-2</v>
      </c>
      <c r="U46" s="17">
        <v>6.0924766897171398E-2</v>
      </c>
      <c r="V46" s="17">
        <v>4.5961420541245399E-2</v>
      </c>
      <c r="W46" s="17">
        <v>3.2461967648797802E-2</v>
      </c>
      <c r="X46" s="17">
        <v>4.5621897192741297E-2</v>
      </c>
      <c r="Y46" s="17">
        <v>4.4243005317360397E-2</v>
      </c>
      <c r="Z46" s="17">
        <v>4.6968476529834401E-2</v>
      </c>
      <c r="AA46" s="17">
        <v>4.5542920929590697E-2</v>
      </c>
      <c r="AB46" s="17"/>
      <c r="AC46" s="17">
        <v>3.0881717478663698E-2</v>
      </c>
      <c r="AD46" s="17">
        <v>6.8752723306982802E-2</v>
      </c>
      <c r="AE46" s="17">
        <v>3.8665596558614498E-2</v>
      </c>
      <c r="AF46" s="17">
        <v>5.9461361944974797E-2</v>
      </c>
      <c r="AG46" s="17">
        <v>4.04226363625316E-2</v>
      </c>
      <c r="AH46" s="17">
        <v>4.5086770355341803E-2</v>
      </c>
      <c r="AI46" s="17">
        <v>7.0951713758810195E-2</v>
      </c>
      <c r="AJ46" s="17">
        <v>4.5671749100806999E-2</v>
      </c>
      <c r="AK46" s="17">
        <v>4.4016978565779297E-2</v>
      </c>
      <c r="AL46" s="17">
        <v>3.1085272917247601E-2</v>
      </c>
      <c r="AM46" s="17">
        <v>3.6970581998756601E-2</v>
      </c>
      <c r="AN46" s="17">
        <v>5.6893609452767703E-2</v>
      </c>
      <c r="AO46" s="17">
        <v>1.00729148150537E-2</v>
      </c>
      <c r="AP46" s="17">
        <v>5.2066830699702998E-2</v>
      </c>
      <c r="AQ46" s="17">
        <v>1.63029341055166E-2</v>
      </c>
      <c r="AR46" s="17">
        <v>5.9310158041820001E-2</v>
      </c>
      <c r="AS46" s="17"/>
      <c r="AT46" s="17">
        <v>6.3010379651914195E-2</v>
      </c>
      <c r="AU46" s="17">
        <v>5.1764854316177202E-2</v>
      </c>
      <c r="AV46" s="17">
        <v>4.5484182882067001E-2</v>
      </c>
      <c r="AW46" s="17">
        <v>2.23356232965062E-2</v>
      </c>
      <c r="AX46" s="17">
        <v>3.3098132356718803E-2</v>
      </c>
      <c r="AY46" s="17">
        <v>3.0261067581857599E-2</v>
      </c>
      <c r="AZ46" s="17"/>
      <c r="BA46" s="17">
        <v>3.5344332151245599E-2</v>
      </c>
      <c r="BB46" s="17">
        <v>5.2224622104806898E-2</v>
      </c>
      <c r="BC46" s="17">
        <v>3.89718824138756E-2</v>
      </c>
      <c r="BD46" s="17">
        <v>5.6017382618349702E-2</v>
      </c>
      <c r="BE46" s="17">
        <v>3.9771014924859002E-2</v>
      </c>
      <c r="BF46" s="17"/>
      <c r="BG46" s="17">
        <v>2.0098869364313699E-2</v>
      </c>
      <c r="BH46" s="17">
        <v>5.3220080051060201E-2</v>
      </c>
      <c r="BI46" s="17">
        <v>3.6255671830323397E-2</v>
      </c>
      <c r="BJ46" s="17">
        <v>6.5964326919467603E-2</v>
      </c>
      <c r="BK46" s="17">
        <v>5.2683661174790397E-2</v>
      </c>
      <c r="BL46" s="17"/>
      <c r="BM46" s="17">
        <v>3.0401810840097E-2</v>
      </c>
      <c r="BN46" s="17">
        <v>5.1446384051956701E-2</v>
      </c>
      <c r="BO46" s="17">
        <v>7.3444911001289498E-2</v>
      </c>
      <c r="BP46" s="17"/>
      <c r="BQ46" s="17">
        <v>5.8837968964436403E-2</v>
      </c>
      <c r="BR46" s="17">
        <v>3.7204412029194098E-2</v>
      </c>
      <c r="BS46" s="17"/>
      <c r="BT46" s="17">
        <v>4.9564383856623997E-2</v>
      </c>
      <c r="BU46" s="17">
        <v>4.0572686094499801E-2</v>
      </c>
    </row>
    <row r="47" spans="2:73" x14ac:dyDescent="0.3">
      <c r="B47" t="s">
        <v>113</v>
      </c>
      <c r="C47" s="17">
        <v>3.4484949695082097E-2</v>
      </c>
      <c r="D47" s="17">
        <v>2.62802352845217E-2</v>
      </c>
      <c r="E47" s="17">
        <v>4.2586654485581903E-2</v>
      </c>
      <c r="F47" s="17"/>
      <c r="G47" s="17">
        <v>4.6737283175990497E-2</v>
      </c>
      <c r="H47" s="17">
        <v>3.3045118652988502E-2</v>
      </c>
      <c r="I47" s="17">
        <v>4.8514465795947197E-2</v>
      </c>
      <c r="J47" s="17">
        <v>4.0944826217534598E-2</v>
      </c>
      <c r="K47" s="17">
        <v>1.83109654315128E-2</v>
      </c>
      <c r="L47" s="17">
        <v>2.1735912909153599E-2</v>
      </c>
      <c r="M47" s="17"/>
      <c r="N47" s="17">
        <v>2.2538210280076899E-2</v>
      </c>
      <c r="O47" s="17">
        <v>3.3255540935910703E-2</v>
      </c>
      <c r="P47" s="17">
        <v>3.3293717874357601E-2</v>
      </c>
      <c r="Q47" s="17">
        <v>4.9279228867639802E-2</v>
      </c>
      <c r="R47" s="17"/>
      <c r="S47" s="17">
        <v>4.1347797945303702E-2</v>
      </c>
      <c r="T47" s="17">
        <v>3.0842344264654101E-2</v>
      </c>
      <c r="U47" s="17">
        <v>3.5618602416256001E-2</v>
      </c>
      <c r="V47" s="17">
        <v>3.4639031073518303E-2</v>
      </c>
      <c r="W47" s="17">
        <v>1.8503287509568301E-2</v>
      </c>
      <c r="X47" s="17">
        <v>2.8293046931027299E-2</v>
      </c>
      <c r="Y47" s="17">
        <v>4.1790994757923597E-2</v>
      </c>
      <c r="Z47" s="17">
        <v>4.4790308202276002E-2</v>
      </c>
      <c r="AA47" s="17">
        <v>3.5752452188848503E-2</v>
      </c>
      <c r="AB47" s="17"/>
      <c r="AC47" s="17">
        <v>4.29535036856456E-2</v>
      </c>
      <c r="AD47" s="17">
        <v>0.12686935197007099</v>
      </c>
      <c r="AE47" s="17">
        <v>4.3203782336083497E-2</v>
      </c>
      <c r="AF47" s="17">
        <v>3.6775684252629302E-2</v>
      </c>
      <c r="AG47" s="17">
        <v>4.7927672625951302E-2</v>
      </c>
      <c r="AH47" s="17">
        <v>4.6844719331848098E-2</v>
      </c>
      <c r="AI47" s="17">
        <v>2.48644534733918E-2</v>
      </c>
      <c r="AJ47" s="17">
        <v>6.8264469394259198E-3</v>
      </c>
      <c r="AK47" s="17">
        <v>1.56149233453277E-2</v>
      </c>
      <c r="AL47" s="17">
        <v>1.29394581296026E-2</v>
      </c>
      <c r="AM47" s="17">
        <v>2.8545046038613301E-2</v>
      </c>
      <c r="AN47" s="17">
        <v>2.0057211019954301E-2</v>
      </c>
      <c r="AO47" s="17">
        <v>1.87675309804393E-2</v>
      </c>
      <c r="AP47" s="17">
        <v>6.87196823577189E-2</v>
      </c>
      <c r="AQ47" s="17">
        <v>1.56053229104461E-2</v>
      </c>
      <c r="AR47" s="17">
        <v>2.54488684569549E-2</v>
      </c>
      <c r="AS47" s="17"/>
      <c r="AT47" s="17">
        <v>4.6898646655072297E-2</v>
      </c>
      <c r="AU47" s="17">
        <v>3.2564212215449799E-2</v>
      </c>
      <c r="AV47" s="17">
        <v>2.2006291026130002E-2</v>
      </c>
      <c r="AW47" s="17">
        <v>3.5161710161235399E-2</v>
      </c>
      <c r="AX47" s="17">
        <v>2.1225423385075801E-2</v>
      </c>
      <c r="AY47" s="17">
        <v>4.9723449535471802E-2</v>
      </c>
      <c r="AZ47" s="17"/>
      <c r="BA47" s="17">
        <v>4.2694006481377E-2</v>
      </c>
      <c r="BB47" s="17">
        <v>3.56588275921969E-2</v>
      </c>
      <c r="BC47" s="17">
        <v>2.9527743803915599E-2</v>
      </c>
      <c r="BD47" s="17">
        <v>3.1040570369457898E-2</v>
      </c>
      <c r="BE47" s="17">
        <v>3.9757821699125298E-2</v>
      </c>
      <c r="BF47" s="17"/>
      <c r="BG47" s="17">
        <v>2.3353398924110199E-2</v>
      </c>
      <c r="BH47" s="17">
        <v>4.2201206037822299E-2</v>
      </c>
      <c r="BI47" s="17">
        <v>3.49448484929974E-2</v>
      </c>
      <c r="BJ47" s="17">
        <v>3.4323941324578701E-2</v>
      </c>
      <c r="BK47" s="17">
        <v>4.5921074208124399E-2</v>
      </c>
      <c r="BL47" s="17"/>
      <c r="BM47" s="17">
        <v>1.50340674204171E-2</v>
      </c>
      <c r="BN47" s="17">
        <v>2.2840001798505299E-2</v>
      </c>
      <c r="BO47" s="17">
        <v>0.120544954439167</v>
      </c>
      <c r="BP47" s="17"/>
      <c r="BQ47" s="17">
        <v>3.1174692013967598E-2</v>
      </c>
      <c r="BR47" s="17">
        <v>3.5782800615315399E-2</v>
      </c>
      <c r="BS47" s="17"/>
      <c r="BT47" s="17">
        <v>3.4331836834171202E-2</v>
      </c>
      <c r="BU47" s="17">
        <v>3.38801541041025E-2</v>
      </c>
    </row>
    <row r="48" spans="2:73" x14ac:dyDescent="0.3">
      <c r="B48" t="s">
        <v>114</v>
      </c>
      <c r="C48" s="17">
        <v>4.8899783389954599E-3</v>
      </c>
      <c r="D48" s="17">
        <v>4.18550475847238E-3</v>
      </c>
      <c r="E48" s="17">
        <v>5.5915595425078202E-3</v>
      </c>
      <c r="F48" s="17"/>
      <c r="G48" s="17">
        <v>3.2609648522143801E-3</v>
      </c>
      <c r="H48" s="17">
        <v>7.7498172024456904E-3</v>
      </c>
      <c r="I48" s="17">
        <v>1.0134274683803001E-2</v>
      </c>
      <c r="J48" s="17">
        <v>2.4675271986519401E-3</v>
      </c>
      <c r="K48" s="17">
        <v>2.35408148050688E-3</v>
      </c>
      <c r="L48" s="17">
        <v>3.05505755353735E-3</v>
      </c>
      <c r="M48" s="17"/>
      <c r="N48" s="17">
        <v>4.40992891616423E-3</v>
      </c>
      <c r="O48" s="17">
        <v>8.3627520065099308E-3</v>
      </c>
      <c r="P48" s="17">
        <v>1.4893745808764599E-3</v>
      </c>
      <c r="Q48" s="17">
        <v>4.8830876763698502E-3</v>
      </c>
      <c r="R48" s="17"/>
      <c r="S48" s="17">
        <v>1.04674663021544E-2</v>
      </c>
      <c r="T48" s="17">
        <v>0</v>
      </c>
      <c r="U48" s="17">
        <v>9.8158268641645608E-3</v>
      </c>
      <c r="V48" s="17">
        <v>0</v>
      </c>
      <c r="W48" s="17">
        <v>3.4975861227609499E-3</v>
      </c>
      <c r="X48" s="17">
        <v>0</v>
      </c>
      <c r="Y48" s="17">
        <v>7.3638782798803098E-3</v>
      </c>
      <c r="Z48" s="17">
        <v>1.5551920551435099E-2</v>
      </c>
      <c r="AA48" s="17">
        <v>3.1127182954842798E-3</v>
      </c>
      <c r="AB48" s="17"/>
      <c r="AC48" s="17">
        <v>2.27299714829684E-2</v>
      </c>
      <c r="AD48" s="17">
        <v>5.0047546581530001E-3</v>
      </c>
      <c r="AE48" s="17">
        <v>0</v>
      </c>
      <c r="AF48" s="17">
        <v>0</v>
      </c>
      <c r="AG48" s="17">
        <v>3.6667084355276902E-3</v>
      </c>
      <c r="AH48" s="17">
        <v>9.2271626252693906E-3</v>
      </c>
      <c r="AI48" s="17">
        <v>0</v>
      </c>
      <c r="AJ48" s="17">
        <v>0</v>
      </c>
      <c r="AK48" s="17">
        <v>0</v>
      </c>
      <c r="AL48" s="17">
        <v>0</v>
      </c>
      <c r="AM48" s="17">
        <v>5.0723739334771999E-3</v>
      </c>
      <c r="AN48" s="17">
        <v>1.5838609340943801E-2</v>
      </c>
      <c r="AO48" s="17">
        <v>0</v>
      </c>
      <c r="AP48" s="17">
        <v>0</v>
      </c>
      <c r="AQ48" s="17">
        <v>8.9682227731910993E-3</v>
      </c>
      <c r="AR48" s="17">
        <v>0</v>
      </c>
      <c r="AS48" s="17"/>
      <c r="AT48" s="17">
        <v>7.8611073290299795E-3</v>
      </c>
      <c r="AU48" s="17">
        <v>3.8650871820880501E-3</v>
      </c>
      <c r="AV48" s="17">
        <v>3.1227111692213399E-3</v>
      </c>
      <c r="AW48" s="17">
        <v>0</v>
      </c>
      <c r="AX48" s="17">
        <v>7.7105705836678197E-3</v>
      </c>
      <c r="AY48" s="17">
        <v>1.48221430171812E-2</v>
      </c>
      <c r="AZ48" s="17"/>
      <c r="BA48" s="17">
        <v>2.9911809612821702E-3</v>
      </c>
      <c r="BB48" s="17">
        <v>5.8192864099971603E-3</v>
      </c>
      <c r="BC48" s="17">
        <v>6.1659316597694703E-3</v>
      </c>
      <c r="BD48" s="17">
        <v>2.1821313514148E-3</v>
      </c>
      <c r="BE48" s="17">
        <v>0</v>
      </c>
      <c r="BF48" s="17"/>
      <c r="BG48" s="17">
        <v>0</v>
      </c>
      <c r="BH48" s="17">
        <v>2.3585204501078102E-3</v>
      </c>
      <c r="BI48" s="17">
        <v>2.9724859099822401E-3</v>
      </c>
      <c r="BJ48" s="17">
        <v>2.3849643699824898E-3</v>
      </c>
      <c r="BK48" s="17">
        <v>1.6290318514915001E-2</v>
      </c>
      <c r="BL48" s="17"/>
      <c r="BM48" s="17">
        <v>4.1444680875550397E-3</v>
      </c>
      <c r="BN48" s="17">
        <v>3.2597280372634201E-3</v>
      </c>
      <c r="BO48" s="17">
        <v>1.10506835597477E-2</v>
      </c>
      <c r="BP48" s="17"/>
      <c r="BQ48" s="17">
        <v>1.2553380971986499E-3</v>
      </c>
      <c r="BR48" s="17">
        <v>5.9660111637973101E-3</v>
      </c>
      <c r="BS48" s="17"/>
      <c r="BT48" s="17">
        <v>2.9734373207868101E-3</v>
      </c>
      <c r="BU48" s="17">
        <v>6.45860776886219E-3</v>
      </c>
    </row>
    <row r="49" spans="2:73" x14ac:dyDescent="0.3">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row>
    <row r="50" spans="2:73" x14ac:dyDescent="0.3">
      <c r="B50" s="6" t="s">
        <v>118</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row>
    <row r="51" spans="2:73" x14ac:dyDescent="0.3">
      <c r="B51" s="24" t="s">
        <v>94</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row>
    <row r="52" spans="2:73" x14ac:dyDescent="0.3">
      <c r="B52" t="s">
        <v>103</v>
      </c>
      <c r="C52" s="17">
        <v>0.21903478027834899</v>
      </c>
      <c r="D52" s="17">
        <v>0.23193140883254401</v>
      </c>
      <c r="E52" s="17">
        <v>0.207143181368804</v>
      </c>
      <c r="F52" s="17"/>
      <c r="G52" s="17">
        <v>0.14999060173301901</v>
      </c>
      <c r="H52" s="17">
        <v>0.15595599121179199</v>
      </c>
      <c r="I52" s="17">
        <v>0.152832127666193</v>
      </c>
      <c r="J52" s="17">
        <v>0.206694685120766</v>
      </c>
      <c r="K52" s="17">
        <v>0.21353007370673899</v>
      </c>
      <c r="L52" s="17">
        <v>0.38361435087489398</v>
      </c>
      <c r="M52" s="17"/>
      <c r="N52" s="17">
        <v>0.19770120029538099</v>
      </c>
      <c r="O52" s="17">
        <v>0.19400350427942301</v>
      </c>
      <c r="P52" s="17">
        <v>0.240589842064207</v>
      </c>
      <c r="Q52" s="17">
        <v>0.24568286075401799</v>
      </c>
      <c r="R52" s="17"/>
      <c r="S52" s="17">
        <v>0.22489287358410001</v>
      </c>
      <c r="T52" s="17">
        <v>0.22911364181660099</v>
      </c>
      <c r="U52" s="17">
        <v>0.21230164134806601</v>
      </c>
      <c r="V52" s="17">
        <v>0.25720892202614198</v>
      </c>
      <c r="W52" s="17">
        <v>0.24215514417559</v>
      </c>
      <c r="X52" s="17">
        <v>0.17849008796943899</v>
      </c>
      <c r="Y52" s="17">
        <v>0.210355052871537</v>
      </c>
      <c r="Z52" s="17">
        <v>0.217325278326509</v>
      </c>
      <c r="AA52" s="17">
        <v>0.194829815346795</v>
      </c>
      <c r="AB52" s="17"/>
      <c r="AC52" s="17">
        <v>0.20557137202873699</v>
      </c>
      <c r="AD52" s="17">
        <v>0.18631569619741001</v>
      </c>
      <c r="AE52" s="17">
        <v>0.22728591918740201</v>
      </c>
      <c r="AF52" s="17">
        <v>0.26666497596285499</v>
      </c>
      <c r="AG52" s="17">
        <v>0.23883320642902101</v>
      </c>
      <c r="AH52" s="17">
        <v>0.20979890477955701</v>
      </c>
      <c r="AI52" s="17">
        <v>0.21571032724748099</v>
      </c>
      <c r="AJ52" s="17">
        <v>0.19152257224758901</v>
      </c>
      <c r="AK52" s="17">
        <v>0.17160176361131199</v>
      </c>
      <c r="AL52" s="17">
        <v>0.22340685311358599</v>
      </c>
      <c r="AM52" s="17">
        <v>0.20290061171023099</v>
      </c>
      <c r="AN52" s="17">
        <v>0.216394611369566</v>
      </c>
      <c r="AO52" s="17">
        <v>0.173436309174965</v>
      </c>
      <c r="AP52" s="17">
        <v>0.21180866861314701</v>
      </c>
      <c r="AQ52" s="17">
        <v>0.27520429925812701</v>
      </c>
      <c r="AR52" s="17">
        <v>0.302886116940907</v>
      </c>
      <c r="AS52" s="17"/>
      <c r="AT52" s="17">
        <v>0.19040279324141399</v>
      </c>
      <c r="AU52" s="17">
        <v>0.22218218645846299</v>
      </c>
      <c r="AV52" s="17">
        <v>0.197496177241029</v>
      </c>
      <c r="AW52" s="17">
        <v>0.22319799873674101</v>
      </c>
      <c r="AX52" s="17">
        <v>0.27309680810658499</v>
      </c>
      <c r="AY52" s="17">
        <v>0.27331087705045598</v>
      </c>
      <c r="AZ52" s="17"/>
      <c r="BA52" s="17">
        <v>0.245467703556876</v>
      </c>
      <c r="BB52" s="17">
        <v>0.21413679126934901</v>
      </c>
      <c r="BC52" s="17">
        <v>0.20697329287850899</v>
      </c>
      <c r="BD52" s="17">
        <v>0.17857959723780401</v>
      </c>
      <c r="BE52" s="17">
        <v>0.23309822920412401</v>
      </c>
      <c r="BF52" s="17"/>
      <c r="BG52" s="17">
        <v>0.30615302988696302</v>
      </c>
      <c r="BH52" s="17">
        <v>0.197926100873351</v>
      </c>
      <c r="BI52" s="17">
        <v>0.242550461235748</v>
      </c>
      <c r="BJ52" s="17">
        <v>0.21248966337580899</v>
      </c>
      <c r="BK52" s="17">
        <v>0.152965481232055</v>
      </c>
      <c r="BL52" s="17"/>
      <c r="BM52" s="17">
        <v>0.26882310588328601</v>
      </c>
      <c r="BN52" s="17">
        <v>0.211374632152495</v>
      </c>
      <c r="BO52" s="17">
        <v>8.9327821217760298E-2</v>
      </c>
      <c r="BP52" s="17"/>
      <c r="BQ52" s="17">
        <v>0.18442090467303901</v>
      </c>
      <c r="BR52" s="17">
        <v>0.23837704957016101</v>
      </c>
      <c r="BS52" s="17"/>
      <c r="BT52" s="17">
        <v>0.221986907738634</v>
      </c>
      <c r="BU52" s="17">
        <v>0.21344213163447801</v>
      </c>
    </row>
    <row r="53" spans="2:73" x14ac:dyDescent="0.3">
      <c r="B53" t="s">
        <v>104</v>
      </c>
      <c r="C53" s="17">
        <v>0.10913921668160401</v>
      </c>
      <c r="D53" s="17">
        <v>0.114515556460172</v>
      </c>
      <c r="E53" s="17">
        <v>0.103821254075829</v>
      </c>
      <c r="F53" s="17"/>
      <c r="G53" s="17">
        <v>8.6486153849779202E-2</v>
      </c>
      <c r="H53" s="17">
        <v>9.0979125070351899E-2</v>
      </c>
      <c r="I53" s="17">
        <v>8.43855935145119E-2</v>
      </c>
      <c r="J53" s="17">
        <v>0.115749878496056</v>
      </c>
      <c r="K53" s="17">
        <v>0.14006330417043</v>
      </c>
      <c r="L53" s="17">
        <v>0.13289058497405701</v>
      </c>
      <c r="M53" s="17"/>
      <c r="N53" s="17">
        <v>0.12976796627393899</v>
      </c>
      <c r="O53" s="17">
        <v>8.9209314503018694E-2</v>
      </c>
      <c r="P53" s="17">
        <v>0.13098239305416201</v>
      </c>
      <c r="Q53" s="17">
        <v>8.88438977557892E-2</v>
      </c>
      <c r="R53" s="17"/>
      <c r="S53" s="17">
        <v>9.0713680454478807E-2</v>
      </c>
      <c r="T53" s="17">
        <v>9.9342978042999699E-2</v>
      </c>
      <c r="U53" s="17">
        <v>0.12181541437947099</v>
      </c>
      <c r="V53" s="17">
        <v>0.113510140344078</v>
      </c>
      <c r="W53" s="17">
        <v>0.110195080385887</v>
      </c>
      <c r="X53" s="17">
        <v>0.11112893495727599</v>
      </c>
      <c r="Y53" s="17">
        <v>0.129705470499165</v>
      </c>
      <c r="Z53" s="17">
        <v>0.11370480396469</v>
      </c>
      <c r="AA53" s="17">
        <v>0.11063126211786301</v>
      </c>
      <c r="AB53" s="17"/>
      <c r="AC53" s="17">
        <v>6.2613843985282802E-2</v>
      </c>
      <c r="AD53" s="17">
        <v>5.5689203734409699E-2</v>
      </c>
      <c r="AE53" s="17">
        <v>7.3311449801432393E-2</v>
      </c>
      <c r="AF53" s="17">
        <v>9.5625973283190502E-2</v>
      </c>
      <c r="AG53" s="17">
        <v>0.114763188758759</v>
      </c>
      <c r="AH53" s="17">
        <v>0.114892315699719</v>
      </c>
      <c r="AI53" s="17">
        <v>9.1320983118374999E-2</v>
      </c>
      <c r="AJ53" s="17">
        <v>0.105935734040874</v>
      </c>
      <c r="AK53" s="17">
        <v>8.6929842479765596E-2</v>
      </c>
      <c r="AL53" s="17">
        <v>9.5691702463875802E-2</v>
      </c>
      <c r="AM53" s="17">
        <v>0.14404650344432701</v>
      </c>
      <c r="AN53" s="17">
        <v>0.16071941532731501</v>
      </c>
      <c r="AO53" s="17">
        <v>8.8299532783175705E-2</v>
      </c>
      <c r="AP53" s="17">
        <v>0.17389948110475301</v>
      </c>
      <c r="AQ53" s="17">
        <v>0.12313069055360699</v>
      </c>
      <c r="AR53" s="17">
        <v>0.108802291854392</v>
      </c>
      <c r="AS53" s="17"/>
      <c r="AT53" s="17">
        <v>0.12338411301828101</v>
      </c>
      <c r="AU53" s="17">
        <v>9.7712548557851595E-2</v>
      </c>
      <c r="AV53" s="17">
        <v>8.4791449926085602E-2</v>
      </c>
      <c r="AW53" s="17">
        <v>0.120647953638559</v>
      </c>
      <c r="AX53" s="17">
        <v>0.13149958541374299</v>
      </c>
      <c r="AY53" s="17">
        <v>9.1857353986374707E-2</v>
      </c>
      <c r="AZ53" s="17"/>
      <c r="BA53" s="17">
        <v>0.10608556053264</v>
      </c>
      <c r="BB53" s="17">
        <v>9.9753878174167004E-2</v>
      </c>
      <c r="BC53" s="17">
        <v>0.112872348902613</v>
      </c>
      <c r="BD53" s="17">
        <v>0.12599264478921701</v>
      </c>
      <c r="BE53" s="17">
        <v>0.103672042044353</v>
      </c>
      <c r="BF53" s="17"/>
      <c r="BG53" s="17">
        <v>0.108686691252562</v>
      </c>
      <c r="BH53" s="17">
        <v>0.10540371923538799</v>
      </c>
      <c r="BI53" s="17">
        <v>9.9535204859810197E-2</v>
      </c>
      <c r="BJ53" s="17">
        <v>0.14036768475161299</v>
      </c>
      <c r="BK53" s="17">
        <v>0.134644673989115</v>
      </c>
      <c r="BL53" s="17"/>
      <c r="BM53" s="17">
        <v>0.146065210765014</v>
      </c>
      <c r="BN53" s="17">
        <v>8.3533747200159603E-2</v>
      </c>
      <c r="BO53" s="17">
        <v>6.1108897369397903E-2</v>
      </c>
      <c r="BP53" s="17"/>
      <c r="BQ53" s="17">
        <v>0.102126881623839</v>
      </c>
      <c r="BR53" s="17">
        <v>0.11405816414521</v>
      </c>
      <c r="BS53" s="17"/>
      <c r="BT53" s="17">
        <v>0.110015384627969</v>
      </c>
      <c r="BU53" s="17">
        <v>0.110214966395574</v>
      </c>
    </row>
    <row r="54" spans="2:73" x14ac:dyDescent="0.3">
      <c r="B54" t="s">
        <v>105</v>
      </c>
      <c r="C54" s="17">
        <v>0.13177636055619801</v>
      </c>
      <c r="D54" s="17">
        <v>0.15223432520032401</v>
      </c>
      <c r="E54" s="17">
        <v>0.112247175105815</v>
      </c>
      <c r="F54" s="17"/>
      <c r="G54" s="17">
        <v>0.14700525746695001</v>
      </c>
      <c r="H54" s="17">
        <v>0.11631929801148</v>
      </c>
      <c r="I54" s="17">
        <v>0.131172359345893</v>
      </c>
      <c r="J54" s="17">
        <v>0.141373581852901</v>
      </c>
      <c r="K54" s="17">
        <v>0.12028799784090601</v>
      </c>
      <c r="L54" s="17">
        <v>0.13464801993622599</v>
      </c>
      <c r="M54" s="17"/>
      <c r="N54" s="17">
        <v>0.15111753249639601</v>
      </c>
      <c r="O54" s="17">
        <v>0.14881672461182399</v>
      </c>
      <c r="P54" s="17">
        <v>0.104693212107326</v>
      </c>
      <c r="Q54" s="17">
        <v>0.116886648459292</v>
      </c>
      <c r="R54" s="17"/>
      <c r="S54" s="17">
        <v>0.15628485845847601</v>
      </c>
      <c r="T54" s="17">
        <v>0.118724114052481</v>
      </c>
      <c r="U54" s="17">
        <v>0.14127702344440701</v>
      </c>
      <c r="V54" s="17">
        <v>0.15881976516542001</v>
      </c>
      <c r="W54" s="17">
        <v>0.12302771631583199</v>
      </c>
      <c r="X54" s="17">
        <v>0.122562726864985</v>
      </c>
      <c r="Y54" s="17">
        <v>0.11115277210768</v>
      </c>
      <c r="Z54" s="17">
        <v>0.123523968037591</v>
      </c>
      <c r="AA54" s="17">
        <v>0.11959838358875299</v>
      </c>
      <c r="AB54" s="17"/>
      <c r="AC54" s="17">
        <v>0.108774616805073</v>
      </c>
      <c r="AD54" s="17">
        <v>8.3071515536087298E-2</v>
      </c>
      <c r="AE54" s="17">
        <v>0.103164995389501</v>
      </c>
      <c r="AF54" s="17">
        <v>0.12130117094633799</v>
      </c>
      <c r="AG54" s="17">
        <v>0.106901082993272</v>
      </c>
      <c r="AH54" s="17">
        <v>0.17042406523376</v>
      </c>
      <c r="AI54" s="17">
        <v>8.4506785938018705E-2</v>
      </c>
      <c r="AJ54" s="17">
        <v>0.144087641680333</v>
      </c>
      <c r="AK54" s="17">
        <v>0.18856179018291</v>
      </c>
      <c r="AL54" s="17">
        <v>0.12784415351657499</v>
      </c>
      <c r="AM54" s="17">
        <v>0.14754766910970199</v>
      </c>
      <c r="AN54" s="17">
        <v>0.12334370127232699</v>
      </c>
      <c r="AO54" s="17">
        <v>0.151414048958352</v>
      </c>
      <c r="AP54" s="17">
        <v>7.4690366767415098E-2</v>
      </c>
      <c r="AQ54" s="17">
        <v>0.13824249248273099</v>
      </c>
      <c r="AR54" s="17">
        <v>0.19544386187624899</v>
      </c>
      <c r="AS54" s="17"/>
      <c r="AT54" s="17">
        <v>0.120740539481878</v>
      </c>
      <c r="AU54" s="17">
        <v>0.13166087431887999</v>
      </c>
      <c r="AV54" s="17">
        <v>0.14248688939306001</v>
      </c>
      <c r="AW54" s="17">
        <v>0.14060028629989901</v>
      </c>
      <c r="AX54" s="17">
        <v>0.102891246822257</v>
      </c>
      <c r="AY54" s="17">
        <v>0.17567375885544101</v>
      </c>
      <c r="AZ54" s="17"/>
      <c r="BA54" s="17">
        <v>0.13794326973739399</v>
      </c>
      <c r="BB54" s="17">
        <v>0.13853751101683401</v>
      </c>
      <c r="BC54" s="17">
        <v>0.113097881678244</v>
      </c>
      <c r="BD54" s="17">
        <v>0.129802755920673</v>
      </c>
      <c r="BE54" s="17">
        <v>0.188539770287562</v>
      </c>
      <c r="BF54" s="17"/>
      <c r="BG54" s="17">
        <v>0.128135259794425</v>
      </c>
      <c r="BH54" s="17">
        <v>0.13744147297873399</v>
      </c>
      <c r="BI54" s="17">
        <v>0.119230881452617</v>
      </c>
      <c r="BJ54" s="17">
        <v>0.116539938703438</v>
      </c>
      <c r="BK54" s="17">
        <v>0.115893030372415</v>
      </c>
      <c r="BL54" s="17"/>
      <c r="BM54" s="17">
        <v>0.13831008079948501</v>
      </c>
      <c r="BN54" s="17">
        <v>0.13626153267515601</v>
      </c>
      <c r="BO54" s="17">
        <v>0.10148150603806801</v>
      </c>
      <c r="BP54" s="17"/>
      <c r="BQ54" s="17">
        <v>0.12807931220828001</v>
      </c>
      <c r="BR54" s="17">
        <v>0.133643799529129</v>
      </c>
      <c r="BS54" s="17"/>
      <c r="BT54" s="17">
        <v>0.13317678678396999</v>
      </c>
      <c r="BU54" s="17">
        <v>0.126192020538446</v>
      </c>
    </row>
    <row r="55" spans="2:73" x14ac:dyDescent="0.3">
      <c r="B55" t="s">
        <v>106</v>
      </c>
      <c r="C55" s="17">
        <v>0.10956959522983301</v>
      </c>
      <c r="D55" s="17">
        <v>0.103186737704773</v>
      </c>
      <c r="E55" s="17">
        <v>0.11572174238937299</v>
      </c>
      <c r="F55" s="17"/>
      <c r="G55" s="17">
        <v>0.11528246188135099</v>
      </c>
      <c r="H55" s="17">
        <v>0.120638344905766</v>
      </c>
      <c r="I55" s="17">
        <v>0.11744803839614</v>
      </c>
      <c r="J55" s="17">
        <v>0.100036240576415</v>
      </c>
      <c r="K55" s="17">
        <v>0.114372581454966</v>
      </c>
      <c r="L55" s="17">
        <v>9.4915322322801698E-2</v>
      </c>
      <c r="M55" s="17"/>
      <c r="N55" s="17">
        <v>0.108301386827304</v>
      </c>
      <c r="O55" s="17">
        <v>0.109476886838586</v>
      </c>
      <c r="P55" s="17">
        <v>0.12799124089734301</v>
      </c>
      <c r="Q55" s="17">
        <v>9.7017835304371497E-2</v>
      </c>
      <c r="R55" s="17"/>
      <c r="S55" s="17">
        <v>0.121231710175984</v>
      </c>
      <c r="T55" s="17">
        <v>0.111983489806893</v>
      </c>
      <c r="U55" s="17">
        <v>8.7821883048709901E-2</v>
      </c>
      <c r="V55" s="17">
        <v>9.4581651927400395E-2</v>
      </c>
      <c r="W55" s="17">
        <v>8.45318816349441E-2</v>
      </c>
      <c r="X55" s="17">
        <v>0.124138039527557</v>
      </c>
      <c r="Y55" s="17">
        <v>0.11297203726357601</v>
      </c>
      <c r="Z55" s="17">
        <v>0.1177793739521</v>
      </c>
      <c r="AA55" s="17">
        <v>0.12198497506612101</v>
      </c>
      <c r="AB55" s="17"/>
      <c r="AC55" s="17">
        <v>0</v>
      </c>
      <c r="AD55" s="17">
        <v>0.105871910015674</v>
      </c>
      <c r="AE55" s="17">
        <v>9.8583737682062494E-2</v>
      </c>
      <c r="AF55" s="17">
        <v>8.0574950987193805E-2</v>
      </c>
      <c r="AG55" s="17">
        <v>0.107940623131997</v>
      </c>
      <c r="AH55" s="17">
        <v>8.5960946726271997E-2</v>
      </c>
      <c r="AI55" s="17">
        <v>0.109257096751504</v>
      </c>
      <c r="AJ55" s="17">
        <v>0.112015195498978</v>
      </c>
      <c r="AK55" s="17">
        <v>0.110058922905131</v>
      </c>
      <c r="AL55" s="17">
        <v>0.12947340159882401</v>
      </c>
      <c r="AM55" s="17">
        <v>0.124981251254212</v>
      </c>
      <c r="AN55" s="17">
        <v>0.116406687944445</v>
      </c>
      <c r="AO55" s="17">
        <v>0.13679307618481701</v>
      </c>
      <c r="AP55" s="17">
        <v>0.124606075637577</v>
      </c>
      <c r="AQ55" s="17">
        <v>0.195547758579206</v>
      </c>
      <c r="AR55" s="17">
        <v>9.7707706275541303E-2</v>
      </c>
      <c r="AS55" s="17"/>
      <c r="AT55" s="17">
        <v>0.112358375301404</v>
      </c>
      <c r="AU55" s="17">
        <v>0.10542807828635201</v>
      </c>
      <c r="AV55" s="17">
        <v>0.11572974291978901</v>
      </c>
      <c r="AW55" s="17">
        <v>0.119211131856417</v>
      </c>
      <c r="AX55" s="17">
        <v>0.11334393121647</v>
      </c>
      <c r="AY55" s="17">
        <v>5.8267447946287E-2</v>
      </c>
      <c r="AZ55" s="17"/>
      <c r="BA55" s="17">
        <v>9.8863048104675902E-2</v>
      </c>
      <c r="BB55" s="17">
        <v>0.103378303743173</v>
      </c>
      <c r="BC55" s="17">
        <v>0.100468163349791</v>
      </c>
      <c r="BD55" s="17">
        <v>0.139266647811776</v>
      </c>
      <c r="BE55" s="17">
        <v>0.120596866314374</v>
      </c>
      <c r="BF55" s="17"/>
      <c r="BG55" s="17">
        <v>0.12698295405117599</v>
      </c>
      <c r="BH55" s="17">
        <v>9.1494553219570895E-2</v>
      </c>
      <c r="BI55" s="17">
        <v>0.125805162149387</v>
      </c>
      <c r="BJ55" s="17">
        <v>0.10097620252624299</v>
      </c>
      <c r="BK55" s="17">
        <v>0.12193812594116001</v>
      </c>
      <c r="BL55" s="17"/>
      <c r="BM55" s="17">
        <v>0.107990672888788</v>
      </c>
      <c r="BN55" s="17">
        <v>0.12755737804407399</v>
      </c>
      <c r="BO55" s="17">
        <v>7.0783654685489694E-2</v>
      </c>
      <c r="BP55" s="17"/>
      <c r="BQ55" s="17">
        <v>0.121174230253697</v>
      </c>
      <c r="BR55" s="17">
        <v>0.106596327935261</v>
      </c>
      <c r="BS55" s="17"/>
      <c r="BT55" s="17">
        <v>0.11950291705011</v>
      </c>
      <c r="BU55" s="17">
        <v>9.9240190708774406E-2</v>
      </c>
    </row>
    <row r="56" spans="2:73" x14ac:dyDescent="0.3">
      <c r="B56" t="s">
        <v>107</v>
      </c>
      <c r="C56" s="17">
        <v>7.7291787901975897E-2</v>
      </c>
      <c r="D56" s="17">
        <v>7.4292818108393902E-2</v>
      </c>
      <c r="E56" s="17">
        <v>8.0452704647661702E-2</v>
      </c>
      <c r="F56" s="17"/>
      <c r="G56" s="17">
        <v>7.4428013434278698E-2</v>
      </c>
      <c r="H56" s="17">
        <v>0.116816807020533</v>
      </c>
      <c r="I56" s="17">
        <v>7.6017379115440806E-2</v>
      </c>
      <c r="J56" s="17">
        <v>8.0431949472468997E-2</v>
      </c>
      <c r="K56" s="17">
        <v>7.9560612135666897E-2</v>
      </c>
      <c r="L56" s="17">
        <v>4.4011847162051199E-2</v>
      </c>
      <c r="M56" s="17"/>
      <c r="N56" s="17">
        <v>7.5636399600804594E-2</v>
      </c>
      <c r="O56" s="17">
        <v>8.9506985561525601E-2</v>
      </c>
      <c r="P56" s="17">
        <v>6.8846818006137206E-2</v>
      </c>
      <c r="Q56" s="17">
        <v>7.1283101265736698E-2</v>
      </c>
      <c r="R56" s="17"/>
      <c r="S56" s="17">
        <v>7.2137811346884295E-2</v>
      </c>
      <c r="T56" s="17">
        <v>6.6736686541331802E-2</v>
      </c>
      <c r="U56" s="17">
        <v>7.3914612363880902E-2</v>
      </c>
      <c r="V56" s="17">
        <v>7.7492255630986301E-2</v>
      </c>
      <c r="W56" s="17">
        <v>4.78650060690387E-2</v>
      </c>
      <c r="X56" s="17">
        <v>0.116775363304588</v>
      </c>
      <c r="Y56" s="17">
        <v>8.2199481827957499E-2</v>
      </c>
      <c r="Z56" s="17">
        <v>6.4474631767849094E-2</v>
      </c>
      <c r="AA56" s="17">
        <v>9.0173500189880004E-2</v>
      </c>
      <c r="AB56" s="17"/>
      <c r="AC56" s="17">
        <v>0.15990769722772399</v>
      </c>
      <c r="AD56" s="17">
        <v>0.110827898444359</v>
      </c>
      <c r="AE56" s="17">
        <v>5.3406540349814E-2</v>
      </c>
      <c r="AF56" s="17">
        <v>7.6674921812183494E-2</v>
      </c>
      <c r="AG56" s="17">
        <v>7.3472713893178193E-2</v>
      </c>
      <c r="AH56" s="17">
        <v>6.7130424562438007E-2</v>
      </c>
      <c r="AI56" s="17">
        <v>9.0768368250401202E-2</v>
      </c>
      <c r="AJ56" s="17">
        <v>8.3220294515402402E-2</v>
      </c>
      <c r="AK56" s="17">
        <v>8.7873534240435106E-2</v>
      </c>
      <c r="AL56" s="17">
        <v>0.120295190357684</v>
      </c>
      <c r="AM56" s="17">
        <v>9.1008238766181304E-2</v>
      </c>
      <c r="AN56" s="17">
        <v>5.1525870714330499E-2</v>
      </c>
      <c r="AO56" s="17">
        <v>6.7559337899861002E-2</v>
      </c>
      <c r="AP56" s="17">
        <v>5.9053692907728599E-2</v>
      </c>
      <c r="AQ56" s="17">
        <v>6.2012582064499701E-2</v>
      </c>
      <c r="AR56" s="17">
        <v>6.9091271957009995E-2</v>
      </c>
      <c r="AS56" s="17"/>
      <c r="AT56" s="17">
        <v>8.9223497415810094E-2</v>
      </c>
      <c r="AU56" s="17">
        <v>7.7161017319612807E-2</v>
      </c>
      <c r="AV56" s="17">
        <v>8.6838163400990098E-2</v>
      </c>
      <c r="AW56" s="17">
        <v>6.3149277507541193E-2</v>
      </c>
      <c r="AX56" s="17">
        <v>6.6254421110016698E-2</v>
      </c>
      <c r="AY56" s="17">
        <v>6.9898153132410906E-2</v>
      </c>
      <c r="AZ56" s="17"/>
      <c r="BA56" s="17">
        <v>7.3490614296906703E-2</v>
      </c>
      <c r="BB56" s="17">
        <v>6.70196222413557E-2</v>
      </c>
      <c r="BC56" s="17">
        <v>9.0280125706392794E-2</v>
      </c>
      <c r="BD56" s="17">
        <v>8.6966375288085707E-2</v>
      </c>
      <c r="BE56" s="17">
        <v>5.5996335560084098E-2</v>
      </c>
      <c r="BF56" s="17"/>
      <c r="BG56" s="17">
        <v>5.98347762631204E-2</v>
      </c>
      <c r="BH56" s="17">
        <v>9.2651326065749801E-2</v>
      </c>
      <c r="BI56" s="17">
        <v>5.4124300191166402E-2</v>
      </c>
      <c r="BJ56" s="17">
        <v>7.3781007916099706E-2</v>
      </c>
      <c r="BK56" s="17">
        <v>6.7975929655229403E-2</v>
      </c>
      <c r="BL56" s="17"/>
      <c r="BM56" s="17">
        <v>7.3080324756974901E-2</v>
      </c>
      <c r="BN56" s="17">
        <v>7.3249737169586798E-2</v>
      </c>
      <c r="BO56" s="17">
        <v>9.9601729803400693E-2</v>
      </c>
      <c r="BP56" s="17"/>
      <c r="BQ56" s="17">
        <v>9.0236706010381598E-2</v>
      </c>
      <c r="BR56" s="17">
        <v>6.7418661862531801E-2</v>
      </c>
      <c r="BS56" s="17"/>
      <c r="BT56" s="17">
        <v>7.1991925361428205E-2</v>
      </c>
      <c r="BU56" s="17">
        <v>8.2703467020050894E-2</v>
      </c>
    </row>
    <row r="57" spans="2:73" x14ac:dyDescent="0.3">
      <c r="B57" t="s">
        <v>108</v>
      </c>
      <c r="C57" s="17">
        <v>0.108959288399907</v>
      </c>
      <c r="D57" s="17">
        <v>0.10444692326688999</v>
      </c>
      <c r="E57" s="17">
        <v>0.112953391914023</v>
      </c>
      <c r="F57" s="17"/>
      <c r="G57" s="17">
        <v>0.10975677487720099</v>
      </c>
      <c r="H57" s="17">
        <v>0.12893460582163799</v>
      </c>
      <c r="I57" s="17">
        <v>0.13937664985110401</v>
      </c>
      <c r="J57" s="17">
        <v>0.11078494204460899</v>
      </c>
      <c r="K57" s="17">
        <v>9.8889934488513104E-2</v>
      </c>
      <c r="L57" s="17">
        <v>7.2739147539897603E-2</v>
      </c>
      <c r="M57" s="17"/>
      <c r="N57" s="17">
        <v>9.8131837196566804E-2</v>
      </c>
      <c r="O57" s="17">
        <v>0.12330407310133799</v>
      </c>
      <c r="P57" s="17">
        <v>9.63158000257852E-2</v>
      </c>
      <c r="Q57" s="17">
        <v>0.11903512536925601</v>
      </c>
      <c r="R57" s="17"/>
      <c r="S57" s="17">
        <v>0.111609765000099</v>
      </c>
      <c r="T57" s="17">
        <v>0.119529925041365</v>
      </c>
      <c r="U57" s="17">
        <v>9.6216535665095804E-2</v>
      </c>
      <c r="V57" s="17">
        <v>0.10374851002897501</v>
      </c>
      <c r="W57" s="17">
        <v>0.125521662086756</v>
      </c>
      <c r="X57" s="17">
        <v>0.10195270059240399</v>
      </c>
      <c r="Y57" s="17">
        <v>9.3732219548724502E-2</v>
      </c>
      <c r="Z57" s="17">
        <v>0.121006446054625</v>
      </c>
      <c r="AA57" s="17">
        <v>0.10789883354862601</v>
      </c>
      <c r="AB57" s="17"/>
      <c r="AC57" s="17">
        <v>0.17295644448903499</v>
      </c>
      <c r="AD57" s="17">
        <v>0.14509237194675001</v>
      </c>
      <c r="AE57" s="17">
        <v>0.13425076555837401</v>
      </c>
      <c r="AF57" s="17">
        <v>0.11162619945288101</v>
      </c>
      <c r="AG57" s="17">
        <v>0.123957642177079</v>
      </c>
      <c r="AH57" s="17">
        <v>9.6697462941965198E-2</v>
      </c>
      <c r="AI57" s="17">
        <v>0.120219831920094</v>
      </c>
      <c r="AJ57" s="17">
        <v>0.14626305064877501</v>
      </c>
      <c r="AK57" s="17">
        <v>0.109471601661152</v>
      </c>
      <c r="AL57" s="17">
        <v>9.5440759828737898E-2</v>
      </c>
      <c r="AM57" s="17">
        <v>8.8918052416461099E-2</v>
      </c>
      <c r="AN57" s="17">
        <v>0.11465628513053</v>
      </c>
      <c r="AO57" s="17">
        <v>9.7659797079564903E-2</v>
      </c>
      <c r="AP57" s="17">
        <v>0.10771014051272</v>
      </c>
      <c r="AQ57" s="17">
        <v>4.3417239559286697E-2</v>
      </c>
      <c r="AR57" s="17">
        <v>3.9308049641990597E-2</v>
      </c>
      <c r="AS57" s="17"/>
      <c r="AT57" s="17">
        <v>0.105065183070715</v>
      </c>
      <c r="AU57" s="17">
        <v>0.112511651625802</v>
      </c>
      <c r="AV57" s="17">
        <v>0.142634930555635</v>
      </c>
      <c r="AW57" s="17">
        <v>9.9975448643778803E-2</v>
      </c>
      <c r="AX57" s="17">
        <v>8.42635992909051E-2</v>
      </c>
      <c r="AY57" s="17">
        <v>9.2322559800672097E-2</v>
      </c>
      <c r="AZ57" s="17"/>
      <c r="BA57" s="17">
        <v>8.9823003890872E-2</v>
      </c>
      <c r="BB57" s="17">
        <v>0.11550582653246801</v>
      </c>
      <c r="BC57" s="17">
        <v>0.12979978735755801</v>
      </c>
      <c r="BD57" s="17">
        <v>0.128748270452261</v>
      </c>
      <c r="BE57" s="17">
        <v>0</v>
      </c>
      <c r="BF57" s="17"/>
      <c r="BG57" s="17">
        <v>9.2827854048677105E-2</v>
      </c>
      <c r="BH57" s="17">
        <v>9.6379552205608301E-2</v>
      </c>
      <c r="BI57" s="17">
        <v>0.122250079132115</v>
      </c>
      <c r="BJ57" s="17">
        <v>0.109762491909105</v>
      </c>
      <c r="BK57" s="17">
        <v>0.14584891464894401</v>
      </c>
      <c r="BL57" s="17"/>
      <c r="BM57" s="17">
        <v>7.8988551438570004E-2</v>
      </c>
      <c r="BN57" s="17">
        <v>0.133485683658429</v>
      </c>
      <c r="BO57" s="17">
        <v>0.13889169837100199</v>
      </c>
      <c r="BP57" s="17"/>
      <c r="BQ57" s="17">
        <v>0.11139452978680101</v>
      </c>
      <c r="BR57" s="17">
        <v>0.10458715826708299</v>
      </c>
      <c r="BS57" s="17"/>
      <c r="BT57" s="17">
        <v>0.108056589667383</v>
      </c>
      <c r="BU57" s="17">
        <v>0.10996328100716</v>
      </c>
    </row>
    <row r="58" spans="2:73" x14ac:dyDescent="0.3">
      <c r="B58" t="s">
        <v>109</v>
      </c>
      <c r="C58" s="17">
        <v>7.8958416935364401E-2</v>
      </c>
      <c r="D58" s="17">
        <v>6.2397627345396403E-2</v>
      </c>
      <c r="E58" s="17">
        <v>9.4926429525023795E-2</v>
      </c>
      <c r="F58" s="17"/>
      <c r="G58" s="17">
        <v>0.112158964119175</v>
      </c>
      <c r="H58" s="17">
        <v>6.73605715302278E-2</v>
      </c>
      <c r="I58" s="17">
        <v>0.111397303023554</v>
      </c>
      <c r="J58" s="17">
        <v>8.0144475642180399E-2</v>
      </c>
      <c r="K58" s="17">
        <v>7.7050303754730001E-2</v>
      </c>
      <c r="L58" s="17">
        <v>4.0338857040338301E-2</v>
      </c>
      <c r="M58" s="17"/>
      <c r="N58" s="17">
        <v>6.8495146533602599E-2</v>
      </c>
      <c r="O58" s="17">
        <v>8.1682095779550504E-2</v>
      </c>
      <c r="P58" s="17">
        <v>8.2921534627070095E-2</v>
      </c>
      <c r="Q58" s="17">
        <v>8.4335854807320504E-2</v>
      </c>
      <c r="R58" s="17"/>
      <c r="S58" s="17">
        <v>6.8456474529678402E-2</v>
      </c>
      <c r="T58" s="17">
        <v>7.6273390122354595E-2</v>
      </c>
      <c r="U58" s="17">
        <v>9.3840630209134801E-2</v>
      </c>
      <c r="V58" s="17">
        <v>6.6908237412368204E-2</v>
      </c>
      <c r="W58" s="17">
        <v>7.7074635156635596E-2</v>
      </c>
      <c r="X58" s="17">
        <v>9.6696330586888701E-2</v>
      </c>
      <c r="Y58" s="17">
        <v>9.9880383996801006E-2</v>
      </c>
      <c r="Z58" s="17">
        <v>6.5679757924920298E-2</v>
      </c>
      <c r="AA58" s="17">
        <v>7.0633829689529498E-2</v>
      </c>
      <c r="AB58" s="17"/>
      <c r="AC58" s="17">
        <v>6.8312165196337302E-2</v>
      </c>
      <c r="AD58" s="17">
        <v>8.9876519840919503E-2</v>
      </c>
      <c r="AE58" s="17">
        <v>0.11171802268006401</v>
      </c>
      <c r="AF58" s="17">
        <v>9.4404159184806796E-2</v>
      </c>
      <c r="AG58" s="17">
        <v>6.6688368071281395E-2</v>
      </c>
      <c r="AH58" s="17">
        <v>8.0819052320001694E-2</v>
      </c>
      <c r="AI58" s="17">
        <v>9.9594453821314197E-2</v>
      </c>
      <c r="AJ58" s="17">
        <v>7.4982949196568505E-2</v>
      </c>
      <c r="AK58" s="17">
        <v>9.6199113896555305E-2</v>
      </c>
      <c r="AL58" s="17">
        <v>5.99709530548585E-2</v>
      </c>
      <c r="AM58" s="17">
        <v>7.9864989033047395E-2</v>
      </c>
      <c r="AN58" s="17">
        <v>8.5502562649845903E-2</v>
      </c>
      <c r="AO58" s="17">
        <v>5.9223864554481899E-2</v>
      </c>
      <c r="AP58" s="17">
        <v>6.9151594551493695E-2</v>
      </c>
      <c r="AQ58" s="17">
        <v>5.9803573222844401E-2</v>
      </c>
      <c r="AR58" s="17">
        <v>4.3953903404182197E-2</v>
      </c>
      <c r="AS58" s="17"/>
      <c r="AT58" s="17">
        <v>6.8770771567297995E-2</v>
      </c>
      <c r="AU58" s="17">
        <v>7.3756650545688807E-2</v>
      </c>
      <c r="AV58" s="17">
        <v>8.1202004220200297E-2</v>
      </c>
      <c r="AW58" s="17">
        <v>9.7142871682406706E-2</v>
      </c>
      <c r="AX58" s="17">
        <v>7.9569025873150095E-2</v>
      </c>
      <c r="AY58" s="17">
        <v>8.2158801943637394E-2</v>
      </c>
      <c r="AZ58" s="17"/>
      <c r="BA58" s="17">
        <v>7.2551219819373194E-2</v>
      </c>
      <c r="BB58" s="17">
        <v>9.8227543898390501E-2</v>
      </c>
      <c r="BC58" s="17">
        <v>8.26580578213265E-2</v>
      </c>
      <c r="BD58" s="17">
        <v>6.0223582001584598E-2</v>
      </c>
      <c r="BE58" s="17">
        <v>5.7068109408027E-2</v>
      </c>
      <c r="BF58" s="17"/>
      <c r="BG58" s="17">
        <v>6.09860714791092E-2</v>
      </c>
      <c r="BH58" s="17">
        <v>8.5861386576990106E-2</v>
      </c>
      <c r="BI58" s="17">
        <v>8.4594723872407504E-2</v>
      </c>
      <c r="BJ58" s="17">
        <v>6.6911034507593004E-2</v>
      </c>
      <c r="BK58" s="17">
        <v>8.2703084106704502E-2</v>
      </c>
      <c r="BL58" s="17"/>
      <c r="BM58" s="17">
        <v>6.1232512509225401E-2</v>
      </c>
      <c r="BN58" s="17">
        <v>7.6147570801032294E-2</v>
      </c>
      <c r="BO58" s="17">
        <v>0.13852596493941499</v>
      </c>
      <c r="BP58" s="17"/>
      <c r="BQ58" s="17">
        <v>7.55112618166595E-2</v>
      </c>
      <c r="BR58" s="17">
        <v>8.1747149089227505E-2</v>
      </c>
      <c r="BS58" s="17"/>
      <c r="BT58" s="17">
        <v>7.9975236980079703E-2</v>
      </c>
      <c r="BU58" s="17">
        <v>7.3420423141643307E-2</v>
      </c>
    </row>
    <row r="59" spans="2:73" x14ac:dyDescent="0.3">
      <c r="B59" t="s">
        <v>110</v>
      </c>
      <c r="C59" s="17">
        <v>7.0734903664325999E-2</v>
      </c>
      <c r="D59" s="17">
        <v>7.1674182236376199E-2</v>
      </c>
      <c r="E59" s="17">
        <v>6.9669015819858002E-2</v>
      </c>
      <c r="F59" s="17"/>
      <c r="G59" s="17">
        <v>9.2785133036542997E-2</v>
      </c>
      <c r="H59" s="17">
        <v>7.6311081833304095E-2</v>
      </c>
      <c r="I59" s="17">
        <v>8.0037760322643994E-2</v>
      </c>
      <c r="J59" s="17">
        <v>7.1362654031934702E-2</v>
      </c>
      <c r="K59" s="17">
        <v>6.3311266277376502E-2</v>
      </c>
      <c r="L59" s="17">
        <v>4.8504570238670497E-2</v>
      </c>
      <c r="M59" s="17"/>
      <c r="N59" s="17">
        <v>6.9559718318779606E-2</v>
      </c>
      <c r="O59" s="17">
        <v>6.8012629517341397E-2</v>
      </c>
      <c r="P59" s="17">
        <v>7.1937889305777394E-2</v>
      </c>
      <c r="Q59" s="17">
        <v>7.5196536271846096E-2</v>
      </c>
      <c r="R59" s="17"/>
      <c r="S59" s="17">
        <v>7.1005778592858407E-2</v>
      </c>
      <c r="T59" s="17">
        <v>8.7856742094810703E-2</v>
      </c>
      <c r="U59" s="17">
        <v>6.7108374462594794E-2</v>
      </c>
      <c r="V59" s="17">
        <v>5.1145664337422098E-2</v>
      </c>
      <c r="W59" s="17">
        <v>8.3417405118902499E-2</v>
      </c>
      <c r="X59" s="17">
        <v>6.1737091056134001E-2</v>
      </c>
      <c r="Y59" s="17">
        <v>5.9516079656200899E-2</v>
      </c>
      <c r="Z59" s="17">
        <v>8.5477881271551107E-2</v>
      </c>
      <c r="AA59" s="17">
        <v>6.9789020922145395E-2</v>
      </c>
      <c r="AB59" s="17"/>
      <c r="AC59" s="17">
        <v>0.123323757157928</v>
      </c>
      <c r="AD59" s="17">
        <v>0.105649024579604</v>
      </c>
      <c r="AE59" s="17">
        <v>8.2769484863861403E-2</v>
      </c>
      <c r="AF59" s="17">
        <v>5.11509695432577E-2</v>
      </c>
      <c r="AG59" s="17">
        <v>6.7902469621089201E-2</v>
      </c>
      <c r="AH59" s="17">
        <v>8.1863530263638698E-2</v>
      </c>
      <c r="AI59" s="17">
        <v>7.1287357860471107E-2</v>
      </c>
      <c r="AJ59" s="17">
        <v>6.6277125400197395E-2</v>
      </c>
      <c r="AK59" s="17">
        <v>7.5331983323306595E-2</v>
      </c>
      <c r="AL59" s="17">
        <v>5.7770492250306303E-2</v>
      </c>
      <c r="AM59" s="17">
        <v>4.7459045974851399E-2</v>
      </c>
      <c r="AN59" s="17">
        <v>7.2285686147608705E-2</v>
      </c>
      <c r="AO59" s="17">
        <v>0.113836348122236</v>
      </c>
      <c r="AP59" s="17">
        <v>6.9970355001976403E-2</v>
      </c>
      <c r="AQ59" s="17">
        <v>5.5347197795923703E-2</v>
      </c>
      <c r="AR59" s="17">
        <v>6.3705089428738204E-2</v>
      </c>
      <c r="AS59" s="17"/>
      <c r="AT59" s="17">
        <v>6.2905609359092604E-2</v>
      </c>
      <c r="AU59" s="17">
        <v>8.2604932006614507E-2</v>
      </c>
      <c r="AV59" s="17">
        <v>6.9972116348162805E-2</v>
      </c>
      <c r="AW59" s="17">
        <v>6.5631434542643197E-2</v>
      </c>
      <c r="AX59" s="17">
        <v>7.5224943558076907E-2</v>
      </c>
      <c r="AY59" s="17">
        <v>4.96907696428735E-2</v>
      </c>
      <c r="AZ59" s="17"/>
      <c r="BA59" s="17">
        <v>8.8361097375065395E-2</v>
      </c>
      <c r="BB59" s="17">
        <v>6.2037199324476197E-2</v>
      </c>
      <c r="BC59" s="17">
        <v>6.9844239767683794E-2</v>
      </c>
      <c r="BD59" s="17">
        <v>6.4853797589429996E-2</v>
      </c>
      <c r="BE59" s="17">
        <v>6.8034086356526705E-2</v>
      </c>
      <c r="BF59" s="17"/>
      <c r="BG59" s="17">
        <v>5.9331045835932301E-2</v>
      </c>
      <c r="BH59" s="17">
        <v>8.4306726862250006E-2</v>
      </c>
      <c r="BI59" s="17">
        <v>7.1286363779566597E-2</v>
      </c>
      <c r="BJ59" s="17">
        <v>7.0554467691502198E-2</v>
      </c>
      <c r="BK59" s="17">
        <v>5.0241852762641197E-2</v>
      </c>
      <c r="BL59" s="17"/>
      <c r="BM59" s="17">
        <v>5.2191053438248897E-2</v>
      </c>
      <c r="BN59" s="17">
        <v>7.3199640904900901E-2</v>
      </c>
      <c r="BO59" s="17">
        <v>0.11998352426082</v>
      </c>
      <c r="BP59" s="17"/>
      <c r="BQ59" s="17">
        <v>8.20952696483713E-2</v>
      </c>
      <c r="BR59" s="17">
        <v>6.4215508382931802E-2</v>
      </c>
      <c r="BS59" s="17"/>
      <c r="BT59" s="17">
        <v>6.4491798665141806E-2</v>
      </c>
      <c r="BU59" s="17">
        <v>8.2433483753418094E-2</v>
      </c>
    </row>
    <row r="60" spans="2:73" x14ac:dyDescent="0.3">
      <c r="B60" t="s">
        <v>111</v>
      </c>
      <c r="C60" s="17">
        <v>4.3279557155972002E-2</v>
      </c>
      <c r="D60" s="17">
        <v>3.8207625318101797E-2</v>
      </c>
      <c r="E60" s="17">
        <v>4.7986733232566303E-2</v>
      </c>
      <c r="F60" s="17"/>
      <c r="G60" s="17">
        <v>3.9027327293802601E-2</v>
      </c>
      <c r="H60" s="17">
        <v>5.8209752996830601E-2</v>
      </c>
      <c r="I60" s="17">
        <v>5.7376570114740101E-2</v>
      </c>
      <c r="J60" s="17">
        <v>4.2436401889172103E-2</v>
      </c>
      <c r="K60" s="17">
        <v>4.1415277143582598E-2</v>
      </c>
      <c r="L60" s="17">
        <v>2.4436482480096201E-2</v>
      </c>
      <c r="M60" s="17"/>
      <c r="N60" s="17">
        <v>4.2300078262379102E-2</v>
      </c>
      <c r="O60" s="17">
        <v>4.35341008491128E-2</v>
      </c>
      <c r="P60" s="17">
        <v>3.6704916193193299E-2</v>
      </c>
      <c r="Q60" s="17">
        <v>5.0724910690817998E-2</v>
      </c>
      <c r="R60" s="17"/>
      <c r="S60" s="17">
        <v>2.5613474367209101E-2</v>
      </c>
      <c r="T60" s="17">
        <v>3.0326123586300199E-2</v>
      </c>
      <c r="U60" s="17">
        <v>5.7462105647260002E-2</v>
      </c>
      <c r="V60" s="17">
        <v>4.47077765634675E-2</v>
      </c>
      <c r="W60" s="17">
        <v>6.5181814938689006E-2</v>
      </c>
      <c r="X60" s="17">
        <v>4.9169992892569701E-2</v>
      </c>
      <c r="Y60" s="17">
        <v>4.3329415507224099E-2</v>
      </c>
      <c r="Z60" s="17">
        <v>2.4838587745492999E-2</v>
      </c>
      <c r="AA60" s="17">
        <v>5.6256816436279403E-2</v>
      </c>
      <c r="AB60" s="17"/>
      <c r="AC60" s="17">
        <v>0</v>
      </c>
      <c r="AD60" s="17">
        <v>2.03200057374767E-2</v>
      </c>
      <c r="AE60" s="17">
        <v>8.1066210072380407E-2</v>
      </c>
      <c r="AF60" s="17">
        <v>5.8533900389989603E-2</v>
      </c>
      <c r="AG60" s="17">
        <v>5.8914503545055702E-2</v>
      </c>
      <c r="AH60" s="17">
        <v>3.3706594717516601E-2</v>
      </c>
      <c r="AI60" s="17">
        <v>6.3619115297880502E-2</v>
      </c>
      <c r="AJ60" s="17">
        <v>3.5437821324798599E-2</v>
      </c>
      <c r="AK60" s="17">
        <v>2.92534329427241E-2</v>
      </c>
      <c r="AL60" s="17">
        <v>6.4811433706930904E-2</v>
      </c>
      <c r="AM60" s="17">
        <v>2.2660100567595699E-2</v>
      </c>
      <c r="AN60" s="17">
        <v>1.5699049472656601E-2</v>
      </c>
      <c r="AO60" s="17">
        <v>4.6061127965331697E-2</v>
      </c>
      <c r="AP60" s="17">
        <v>4.1499388160852399E-2</v>
      </c>
      <c r="AQ60" s="17">
        <v>3.0406022208745699E-2</v>
      </c>
      <c r="AR60" s="17">
        <v>1.4888232300543E-2</v>
      </c>
      <c r="AS60" s="17"/>
      <c r="AT60" s="17">
        <v>4.5596955599169001E-2</v>
      </c>
      <c r="AU60" s="17">
        <v>4.3884780180207202E-2</v>
      </c>
      <c r="AV60" s="17">
        <v>3.5109032376715199E-2</v>
      </c>
      <c r="AW60" s="17">
        <v>3.9873164672650702E-2</v>
      </c>
      <c r="AX60" s="17">
        <v>4.7765128979075602E-2</v>
      </c>
      <c r="AY60" s="17">
        <v>5.6871419978929798E-2</v>
      </c>
      <c r="AZ60" s="17"/>
      <c r="BA60" s="17">
        <v>3.7925865803649698E-2</v>
      </c>
      <c r="BB60" s="17">
        <v>5.2743076957283301E-2</v>
      </c>
      <c r="BC60" s="17">
        <v>3.5931786179013603E-2</v>
      </c>
      <c r="BD60" s="17">
        <v>3.9332209845079402E-2</v>
      </c>
      <c r="BE60" s="17">
        <v>8.5457356290287306E-2</v>
      </c>
      <c r="BF60" s="17"/>
      <c r="BG60" s="17">
        <v>2.40011225239391E-2</v>
      </c>
      <c r="BH60" s="17">
        <v>5.5396370574735898E-2</v>
      </c>
      <c r="BI60" s="17">
        <v>4.1072918259665102E-2</v>
      </c>
      <c r="BJ60" s="17">
        <v>4.5946766916361202E-2</v>
      </c>
      <c r="BK60" s="17">
        <v>3.21408434382622E-2</v>
      </c>
      <c r="BL60" s="17"/>
      <c r="BM60" s="17">
        <v>3.0494031567451601E-2</v>
      </c>
      <c r="BN60" s="17">
        <v>4.7242404481872301E-2</v>
      </c>
      <c r="BO60" s="17">
        <v>7.17631774173903E-2</v>
      </c>
      <c r="BP60" s="17"/>
      <c r="BQ60" s="17">
        <v>4.0891119357870903E-2</v>
      </c>
      <c r="BR60" s="17">
        <v>4.3922638365093102E-2</v>
      </c>
      <c r="BS60" s="17"/>
      <c r="BT60" s="17">
        <v>3.9031159568180103E-2</v>
      </c>
      <c r="BU60" s="17">
        <v>4.9574179887146803E-2</v>
      </c>
    </row>
    <row r="61" spans="2:73" x14ac:dyDescent="0.3">
      <c r="B61" t="s">
        <v>112</v>
      </c>
      <c r="C61" s="17">
        <v>2.4863312236253501E-2</v>
      </c>
      <c r="D61" s="17">
        <v>2.2847280047308599E-2</v>
      </c>
      <c r="E61" s="17">
        <v>2.6904605853492702E-2</v>
      </c>
      <c r="F61" s="17"/>
      <c r="G61" s="17">
        <v>3.5206262529064301E-2</v>
      </c>
      <c r="H61" s="17">
        <v>3.3315510151347101E-2</v>
      </c>
      <c r="I61" s="17">
        <v>1.8186522426394999E-2</v>
      </c>
      <c r="J61" s="17">
        <v>2.7091335801135801E-2</v>
      </c>
      <c r="K61" s="17">
        <v>3.5433378451503302E-2</v>
      </c>
      <c r="L61" s="17">
        <v>7.6571451272946997E-3</v>
      </c>
      <c r="M61" s="17"/>
      <c r="N61" s="17">
        <v>3.0402891047042999E-2</v>
      </c>
      <c r="O61" s="17">
        <v>2.2564342981931901E-2</v>
      </c>
      <c r="P61" s="17">
        <v>2.0289247221716399E-2</v>
      </c>
      <c r="Q61" s="17">
        <v>2.4481651697281299E-2</v>
      </c>
      <c r="R61" s="17"/>
      <c r="S61" s="17">
        <v>2.2429365786489901E-2</v>
      </c>
      <c r="T61" s="17">
        <v>3.5705585431190602E-2</v>
      </c>
      <c r="U61" s="17">
        <v>2.3548147761196899E-2</v>
      </c>
      <c r="V61" s="17">
        <v>1.5945436226746702E-2</v>
      </c>
      <c r="W61" s="17">
        <v>1.52138373381384E-2</v>
      </c>
      <c r="X61" s="17">
        <v>1.3034260979808501E-2</v>
      </c>
      <c r="Y61" s="17">
        <v>3.1805588399678897E-2</v>
      </c>
      <c r="Z61" s="17">
        <v>3.1182712950920601E-2</v>
      </c>
      <c r="AA61" s="17">
        <v>3.10883587944925E-2</v>
      </c>
      <c r="AB61" s="17"/>
      <c r="AC61" s="17">
        <v>3.0881717478663698E-2</v>
      </c>
      <c r="AD61" s="17">
        <v>3.5625868020608603E-2</v>
      </c>
      <c r="AE61" s="17">
        <v>1.6364849772149501E-2</v>
      </c>
      <c r="AF61" s="17">
        <v>2.6441764413570198E-2</v>
      </c>
      <c r="AG61" s="17">
        <v>2.1485910683067301E-2</v>
      </c>
      <c r="AH61" s="17">
        <v>2.49159850813775E-2</v>
      </c>
      <c r="AI61" s="17">
        <v>2.7914343188010199E-2</v>
      </c>
      <c r="AJ61" s="17">
        <v>3.31681339733585E-2</v>
      </c>
      <c r="AK61" s="17">
        <v>2.6836810560552399E-2</v>
      </c>
      <c r="AL61" s="17">
        <v>1.4597679513021201E-2</v>
      </c>
      <c r="AM61" s="17">
        <v>1.9463748387461802E-2</v>
      </c>
      <c r="AN61" s="17">
        <v>1.6261315470220299E-2</v>
      </c>
      <c r="AO61" s="17">
        <v>4.69490262967747E-2</v>
      </c>
      <c r="AP61" s="17">
        <v>3.29366735418474E-2</v>
      </c>
      <c r="AQ61" s="17">
        <v>0</v>
      </c>
      <c r="AR61" s="17">
        <v>3.12178428007257E-2</v>
      </c>
      <c r="AS61" s="17"/>
      <c r="AT61" s="17">
        <v>3.5657811802573998E-2</v>
      </c>
      <c r="AU61" s="17">
        <v>2.8343544981397999E-2</v>
      </c>
      <c r="AV61" s="17">
        <v>2.8128197277252302E-2</v>
      </c>
      <c r="AW61" s="17">
        <v>1.1120267188033699E-2</v>
      </c>
      <c r="AX61" s="17">
        <v>9.6010519146358508E-3</v>
      </c>
      <c r="AY61" s="17">
        <v>2.7283666641927402E-2</v>
      </c>
      <c r="AZ61" s="17"/>
      <c r="BA61" s="17">
        <v>2.06027743588383E-2</v>
      </c>
      <c r="BB61" s="17">
        <v>2.8553678598120299E-2</v>
      </c>
      <c r="BC61" s="17">
        <v>2.95513989055327E-2</v>
      </c>
      <c r="BD61" s="17">
        <v>2.3586224057095501E-2</v>
      </c>
      <c r="BE61" s="17">
        <v>3.9881571202449E-2</v>
      </c>
      <c r="BF61" s="17"/>
      <c r="BG61" s="17">
        <v>1.8333146615394799E-2</v>
      </c>
      <c r="BH61" s="17">
        <v>2.5751418161700401E-2</v>
      </c>
      <c r="BI61" s="17">
        <v>6.7603207385561704E-3</v>
      </c>
      <c r="BJ61" s="17">
        <v>2.8194362717345999E-2</v>
      </c>
      <c r="BK61" s="17">
        <v>5.8625214744512898E-2</v>
      </c>
      <c r="BL61" s="17"/>
      <c r="BM61" s="17">
        <v>2.3446417495933701E-2</v>
      </c>
      <c r="BN61" s="17">
        <v>1.6108870470937599E-2</v>
      </c>
      <c r="BO61" s="17">
        <v>5.0245985457880199E-2</v>
      </c>
      <c r="BP61" s="17"/>
      <c r="BQ61" s="17">
        <v>3.5269161906254197E-2</v>
      </c>
      <c r="BR61" s="17">
        <v>2.0120009112431701E-2</v>
      </c>
      <c r="BS61" s="17"/>
      <c r="BT61" s="17">
        <v>2.8487150215338201E-2</v>
      </c>
      <c r="BU61" s="17">
        <v>2.16307256399122E-2</v>
      </c>
    </row>
    <row r="62" spans="2:73" x14ac:dyDescent="0.3">
      <c r="B62" t="s">
        <v>113</v>
      </c>
      <c r="C62" s="17">
        <v>2.2756477767786699E-2</v>
      </c>
      <c r="D62" s="17">
        <v>2.1972805423657399E-2</v>
      </c>
      <c r="E62" s="17">
        <v>2.3216943336239599E-2</v>
      </c>
      <c r="F62" s="17"/>
      <c r="G62" s="17">
        <v>3.4612084926622599E-2</v>
      </c>
      <c r="H62" s="17">
        <v>2.7409094244285202E-2</v>
      </c>
      <c r="I62" s="17">
        <v>2.8713117733442602E-2</v>
      </c>
      <c r="J62" s="17">
        <v>2.1426327873708399E-2</v>
      </c>
      <c r="K62" s="17">
        <v>1.6085270575586199E-2</v>
      </c>
      <c r="L62" s="17">
        <v>1.1839149341925001E-2</v>
      </c>
      <c r="M62" s="17"/>
      <c r="N62" s="17">
        <v>2.4175914231640401E-2</v>
      </c>
      <c r="O62" s="17">
        <v>2.43973787660519E-2</v>
      </c>
      <c r="P62" s="17">
        <v>1.5945491917744099E-2</v>
      </c>
      <c r="Q62" s="17">
        <v>2.4819330303181598E-2</v>
      </c>
      <c r="R62" s="17"/>
      <c r="S62" s="17">
        <v>2.8096215244552102E-2</v>
      </c>
      <c r="T62" s="17">
        <v>2.2641529759730401E-2</v>
      </c>
      <c r="U62" s="17">
        <v>1.8185498534594599E-2</v>
      </c>
      <c r="V62" s="17">
        <v>1.59316403369942E-2</v>
      </c>
      <c r="W62" s="17">
        <v>2.2318230656825401E-2</v>
      </c>
      <c r="X62" s="17">
        <v>2.43144712683496E-2</v>
      </c>
      <c r="Y62" s="17">
        <v>2.5351498321454599E-2</v>
      </c>
      <c r="Z62" s="17">
        <v>1.9454637452315401E-2</v>
      </c>
      <c r="AA62" s="17">
        <v>2.40024860040303E-2</v>
      </c>
      <c r="AB62" s="17"/>
      <c r="AC62" s="17">
        <v>4.4928414148251397E-2</v>
      </c>
      <c r="AD62" s="17">
        <v>5.6655231288548102E-2</v>
      </c>
      <c r="AE62" s="17">
        <v>1.8078024642959298E-2</v>
      </c>
      <c r="AF62" s="17">
        <v>1.7001014023733899E-2</v>
      </c>
      <c r="AG62" s="17">
        <v>1.5473582260672599E-2</v>
      </c>
      <c r="AH62" s="17">
        <v>3.1444356648003102E-2</v>
      </c>
      <c r="AI62" s="17">
        <v>2.5801336606450301E-2</v>
      </c>
      <c r="AJ62" s="17">
        <v>7.0894814731246002E-3</v>
      </c>
      <c r="AK62" s="17">
        <v>1.7881204196155999E-2</v>
      </c>
      <c r="AL62" s="17">
        <v>1.06973805956004E-2</v>
      </c>
      <c r="AM62" s="17">
        <v>2.60774154024523E-2</v>
      </c>
      <c r="AN62" s="17">
        <v>1.13662051602105E-2</v>
      </c>
      <c r="AO62" s="17">
        <v>1.87675309804393E-2</v>
      </c>
      <c r="AP62" s="17">
        <v>3.46735632004887E-2</v>
      </c>
      <c r="AQ62" s="17">
        <v>7.9199215018372106E-3</v>
      </c>
      <c r="AR62" s="17">
        <v>3.2995633519721401E-2</v>
      </c>
      <c r="AS62" s="17"/>
      <c r="AT62" s="17">
        <v>4.1245258438132898E-2</v>
      </c>
      <c r="AU62" s="17">
        <v>1.9911452770455199E-2</v>
      </c>
      <c r="AV62" s="17">
        <v>1.24885851718592E-2</v>
      </c>
      <c r="AW62" s="17">
        <v>1.94501652313302E-2</v>
      </c>
      <c r="AX62" s="17">
        <v>1.3301880541241901E-2</v>
      </c>
      <c r="AY62" s="17">
        <v>1.47301410179719E-2</v>
      </c>
      <c r="AZ62" s="17"/>
      <c r="BA62" s="17">
        <v>2.47439725976321E-2</v>
      </c>
      <c r="BB62" s="17">
        <v>1.5749576136319599E-2</v>
      </c>
      <c r="BC62" s="17">
        <v>2.4282372915590902E-2</v>
      </c>
      <c r="BD62" s="17">
        <v>2.04657636555781E-2</v>
      </c>
      <c r="BE62" s="17">
        <v>4.76556333322119E-2</v>
      </c>
      <c r="BF62" s="17"/>
      <c r="BG62" s="17">
        <v>1.4728048248700399E-2</v>
      </c>
      <c r="BH62" s="17">
        <v>2.6015588593351201E-2</v>
      </c>
      <c r="BI62" s="17">
        <v>2.9817098418978401E-2</v>
      </c>
      <c r="BJ62" s="17">
        <v>3.2091414614906603E-2</v>
      </c>
      <c r="BK62" s="17">
        <v>2.9729516338105302E-2</v>
      </c>
      <c r="BL62" s="17"/>
      <c r="BM62" s="17">
        <v>1.6244367610631E-2</v>
      </c>
      <c r="BN62" s="17">
        <v>1.7831330030900899E-2</v>
      </c>
      <c r="BO62" s="17">
        <v>5.4050664848868397E-2</v>
      </c>
      <c r="BP62" s="17"/>
      <c r="BQ62" s="17">
        <v>2.7545284617608402E-2</v>
      </c>
      <c r="BR62" s="17">
        <v>2.02216204304832E-2</v>
      </c>
      <c r="BS62" s="17"/>
      <c r="BT62" s="17">
        <v>2.0394289534952498E-2</v>
      </c>
      <c r="BU62" s="17">
        <v>2.5957417633253599E-2</v>
      </c>
    </row>
    <row r="63" spans="2:73" x14ac:dyDescent="0.3">
      <c r="B63" t="s">
        <v>114</v>
      </c>
      <c r="C63" s="17">
        <v>3.6363031924306001E-3</v>
      </c>
      <c r="D63" s="17">
        <v>2.2927100560629801E-3</v>
      </c>
      <c r="E63" s="17">
        <v>4.9568227313137201E-3</v>
      </c>
      <c r="F63" s="17"/>
      <c r="G63" s="17">
        <v>3.2609648522143801E-3</v>
      </c>
      <c r="H63" s="17">
        <v>7.7498172024456904E-3</v>
      </c>
      <c r="I63" s="17">
        <v>3.0565784899419701E-3</v>
      </c>
      <c r="J63" s="17">
        <v>2.4675271986519401E-3</v>
      </c>
      <c r="K63" s="17">
        <v>0</v>
      </c>
      <c r="L63" s="17">
        <v>4.4045229617479002E-3</v>
      </c>
      <c r="M63" s="17"/>
      <c r="N63" s="17">
        <v>4.40992891616423E-3</v>
      </c>
      <c r="O63" s="17">
        <v>5.4919632102959602E-3</v>
      </c>
      <c r="P63" s="17">
        <v>2.7816145795382498E-3</v>
      </c>
      <c r="Q63" s="17">
        <v>1.6922473210900599E-3</v>
      </c>
      <c r="R63" s="17"/>
      <c r="S63" s="17">
        <v>7.5279924591894302E-3</v>
      </c>
      <c r="T63" s="17">
        <v>1.7657937039409601E-3</v>
      </c>
      <c r="U63" s="17">
        <v>6.5081331355888597E-3</v>
      </c>
      <c r="V63" s="17">
        <v>0</v>
      </c>
      <c r="W63" s="17">
        <v>3.4975861227609499E-3</v>
      </c>
      <c r="X63" s="17">
        <v>0</v>
      </c>
      <c r="Y63" s="17">
        <v>0</v>
      </c>
      <c r="Z63" s="17">
        <v>1.5551920551435099E-2</v>
      </c>
      <c r="AA63" s="17">
        <v>3.1127182954842798E-3</v>
      </c>
      <c r="AB63" s="17"/>
      <c r="AC63" s="17">
        <v>2.27299714829684E-2</v>
      </c>
      <c r="AD63" s="17">
        <v>5.0047546581530001E-3</v>
      </c>
      <c r="AE63" s="17">
        <v>0</v>
      </c>
      <c r="AF63" s="17">
        <v>0</v>
      </c>
      <c r="AG63" s="17">
        <v>3.6667084355276902E-3</v>
      </c>
      <c r="AH63" s="17">
        <v>2.3463610257508098E-3</v>
      </c>
      <c r="AI63" s="17">
        <v>0</v>
      </c>
      <c r="AJ63" s="17">
        <v>0</v>
      </c>
      <c r="AK63" s="17">
        <v>0</v>
      </c>
      <c r="AL63" s="17">
        <v>0</v>
      </c>
      <c r="AM63" s="17">
        <v>5.0723739334771999E-3</v>
      </c>
      <c r="AN63" s="17">
        <v>1.5838609340943801E-2</v>
      </c>
      <c r="AO63" s="17">
        <v>0</v>
      </c>
      <c r="AP63" s="17">
        <v>0</v>
      </c>
      <c r="AQ63" s="17">
        <v>8.9682227731910993E-3</v>
      </c>
      <c r="AR63" s="17">
        <v>0</v>
      </c>
      <c r="AS63" s="17"/>
      <c r="AT63" s="17">
        <v>4.6490917042319498E-3</v>
      </c>
      <c r="AU63" s="17">
        <v>4.8422829486753699E-3</v>
      </c>
      <c r="AV63" s="17">
        <v>3.1227111692213399E-3</v>
      </c>
      <c r="AW63" s="17">
        <v>0</v>
      </c>
      <c r="AX63" s="17">
        <v>3.1883771738428499E-3</v>
      </c>
      <c r="AY63" s="17">
        <v>7.9350500030183901E-3</v>
      </c>
      <c r="AZ63" s="17"/>
      <c r="BA63" s="17">
        <v>4.1418699260763201E-3</v>
      </c>
      <c r="BB63" s="17">
        <v>4.3569921080633496E-3</v>
      </c>
      <c r="BC63" s="17">
        <v>4.2405445377443098E-3</v>
      </c>
      <c r="BD63" s="17">
        <v>2.1821313514148E-3</v>
      </c>
      <c r="BE63" s="17">
        <v>0</v>
      </c>
      <c r="BF63" s="17"/>
      <c r="BG63" s="17">
        <v>0</v>
      </c>
      <c r="BH63" s="17">
        <v>1.3717846525714201E-3</v>
      </c>
      <c r="BI63" s="17">
        <v>2.9724859099822401E-3</v>
      </c>
      <c r="BJ63" s="17">
        <v>2.3849643699824898E-3</v>
      </c>
      <c r="BK63" s="17">
        <v>7.2933327708557599E-3</v>
      </c>
      <c r="BL63" s="17"/>
      <c r="BM63" s="17">
        <v>3.1336708463917599E-3</v>
      </c>
      <c r="BN63" s="17">
        <v>4.0074724104556302E-3</v>
      </c>
      <c r="BO63" s="17">
        <v>4.2353755905066596E-3</v>
      </c>
      <c r="BP63" s="17"/>
      <c r="BQ63" s="17">
        <v>1.2553380971986499E-3</v>
      </c>
      <c r="BR63" s="17">
        <v>5.0919133104570698E-3</v>
      </c>
      <c r="BS63" s="17"/>
      <c r="BT63" s="17">
        <v>2.8898538068137902E-3</v>
      </c>
      <c r="BU63" s="17">
        <v>5.2277126401427702E-3</v>
      </c>
    </row>
    <row r="64" spans="2:73" x14ac:dyDescent="0.3">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row>
    <row r="65" spans="2:73" x14ac:dyDescent="0.3">
      <c r="B65" s="6" t="s">
        <v>119</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row>
    <row r="66" spans="2:73" x14ac:dyDescent="0.3">
      <c r="B66" s="24" t="s">
        <v>94</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row>
    <row r="67" spans="2:73" x14ac:dyDescent="0.3">
      <c r="B67" t="s">
        <v>103</v>
      </c>
      <c r="C67" s="17">
        <v>0.33031328026709</v>
      </c>
      <c r="D67" s="17">
        <v>0.313824631646407</v>
      </c>
      <c r="E67" s="17">
        <v>0.34663494672116901</v>
      </c>
      <c r="F67" s="17"/>
      <c r="G67" s="17">
        <v>0.17775909705488599</v>
      </c>
      <c r="H67" s="17">
        <v>0.22768170557856099</v>
      </c>
      <c r="I67" s="17">
        <v>0.25854652759486302</v>
      </c>
      <c r="J67" s="17">
        <v>0.36194171409110998</v>
      </c>
      <c r="K67" s="17">
        <v>0.36333016935949403</v>
      </c>
      <c r="L67" s="17">
        <v>0.52524969397335997</v>
      </c>
      <c r="M67" s="17"/>
      <c r="N67" s="17">
        <v>0.33589154864947202</v>
      </c>
      <c r="O67" s="17">
        <v>0.28990341768190298</v>
      </c>
      <c r="P67" s="17">
        <v>0.35838956234807601</v>
      </c>
      <c r="Q67" s="17">
        <v>0.33905384692299501</v>
      </c>
      <c r="R67" s="17"/>
      <c r="S67" s="17">
        <v>0.30578301692812598</v>
      </c>
      <c r="T67" s="17">
        <v>0.35005445701002702</v>
      </c>
      <c r="U67" s="17">
        <v>0.38258788777591302</v>
      </c>
      <c r="V67" s="17">
        <v>0.35561717457978897</v>
      </c>
      <c r="W67" s="17">
        <v>0.31745411082955699</v>
      </c>
      <c r="X67" s="17">
        <v>0.29610706496939898</v>
      </c>
      <c r="Y67" s="17">
        <v>0.315511606494705</v>
      </c>
      <c r="Z67" s="17">
        <v>0.35177732838495501</v>
      </c>
      <c r="AA67" s="17">
        <v>0.31285066887850399</v>
      </c>
      <c r="AB67" s="17"/>
      <c r="AC67" s="17">
        <v>0.38323013449016202</v>
      </c>
      <c r="AD67" s="17">
        <v>0.270615481974047</v>
      </c>
      <c r="AE67" s="17">
        <v>0.26115953701487399</v>
      </c>
      <c r="AF67" s="17">
        <v>0.37950171773272801</v>
      </c>
      <c r="AG67" s="17">
        <v>0.32628031973991201</v>
      </c>
      <c r="AH67" s="17">
        <v>0.27692593779749602</v>
      </c>
      <c r="AI67" s="17">
        <v>0.35848500332522598</v>
      </c>
      <c r="AJ67" s="17">
        <v>0.30787573246344802</v>
      </c>
      <c r="AK67" s="17">
        <v>0.34321314363383698</v>
      </c>
      <c r="AL67" s="17">
        <v>0.30552785804500598</v>
      </c>
      <c r="AM67" s="17">
        <v>0.320946018777165</v>
      </c>
      <c r="AN67" s="17">
        <v>0.30828769918425097</v>
      </c>
      <c r="AO67" s="17">
        <v>0.30074518027512198</v>
      </c>
      <c r="AP67" s="17">
        <v>0.44354071623962998</v>
      </c>
      <c r="AQ67" s="17">
        <v>0.37868512944426003</v>
      </c>
      <c r="AR67" s="17">
        <v>0.40197851901381998</v>
      </c>
      <c r="AS67" s="17"/>
      <c r="AT67" s="17">
        <v>0.26846972819277198</v>
      </c>
      <c r="AU67" s="17">
        <v>0.335286598276479</v>
      </c>
      <c r="AV67" s="17">
        <v>0.28508141475704302</v>
      </c>
      <c r="AW67" s="17">
        <v>0.34776102166192702</v>
      </c>
      <c r="AX67" s="17">
        <v>0.40601685241970797</v>
      </c>
      <c r="AY67" s="17">
        <v>0.50265397233570797</v>
      </c>
      <c r="AZ67" s="17"/>
      <c r="BA67" s="17">
        <v>0.37419067340576301</v>
      </c>
      <c r="BB67" s="17">
        <v>0.309826521492721</v>
      </c>
      <c r="BC67" s="17">
        <v>0.30681563344069501</v>
      </c>
      <c r="BD67" s="17">
        <v>0.26918700850336902</v>
      </c>
      <c r="BE67" s="17">
        <v>0.375844665879211</v>
      </c>
      <c r="BF67" s="17"/>
      <c r="BG67" s="17">
        <v>0.43372513484362801</v>
      </c>
      <c r="BH67" s="17">
        <v>0.28256632619669902</v>
      </c>
      <c r="BI67" s="17">
        <v>0.35394338757062299</v>
      </c>
      <c r="BJ67" s="17">
        <v>0.34176856539149703</v>
      </c>
      <c r="BK67" s="17">
        <v>0.269592678606414</v>
      </c>
      <c r="BL67" s="17"/>
      <c r="BM67" s="17">
        <v>0.398933723248866</v>
      </c>
      <c r="BN67" s="17">
        <v>0.303319502486598</v>
      </c>
      <c r="BO67" s="17">
        <v>0.19128109007433799</v>
      </c>
      <c r="BP67" s="17"/>
      <c r="BQ67" s="17">
        <v>0.25279191271260198</v>
      </c>
      <c r="BR67" s="17">
        <v>0.37966007215595698</v>
      </c>
      <c r="BS67" s="17"/>
      <c r="BT67" s="17">
        <v>0.33104659708116002</v>
      </c>
      <c r="BU67" s="17">
        <v>0.32973720118697097</v>
      </c>
    </row>
    <row r="68" spans="2:73" x14ac:dyDescent="0.3">
      <c r="B68" t="s">
        <v>104</v>
      </c>
      <c r="C68" s="17">
        <v>0.10244621597796599</v>
      </c>
      <c r="D68" s="17">
        <v>0.11339662559500401</v>
      </c>
      <c r="E68" s="17">
        <v>9.2091413592622698E-2</v>
      </c>
      <c r="F68" s="17"/>
      <c r="G68" s="17">
        <v>8.9758349443894006E-2</v>
      </c>
      <c r="H68" s="17">
        <v>8.6675345311896607E-2</v>
      </c>
      <c r="I68" s="17">
        <v>0.10777160356232</v>
      </c>
      <c r="J68" s="17">
        <v>0.10492500230641399</v>
      </c>
      <c r="K68" s="17">
        <v>0.108844153927286</v>
      </c>
      <c r="L68" s="17">
        <v>0.113031566955552</v>
      </c>
      <c r="M68" s="17"/>
      <c r="N68" s="17">
        <v>0.111701389304664</v>
      </c>
      <c r="O68" s="17">
        <v>9.4255867572378305E-2</v>
      </c>
      <c r="P68" s="17">
        <v>0.108159854105057</v>
      </c>
      <c r="Q68" s="17">
        <v>9.7988094128103595E-2</v>
      </c>
      <c r="R68" s="17"/>
      <c r="S68" s="17">
        <v>0.110435047230398</v>
      </c>
      <c r="T68" s="17">
        <v>0.103253332192416</v>
      </c>
      <c r="U68" s="17">
        <v>0.111544564762838</v>
      </c>
      <c r="V68" s="17">
        <v>0.10990538069001</v>
      </c>
      <c r="W68" s="17">
        <v>0.114337710298098</v>
      </c>
      <c r="X68" s="17">
        <v>7.7190598283877199E-2</v>
      </c>
      <c r="Y68" s="17">
        <v>0.10140688605263801</v>
      </c>
      <c r="Z68" s="17">
        <v>9.1894311687259006E-2</v>
      </c>
      <c r="AA68" s="17">
        <v>9.4380377546019897E-2</v>
      </c>
      <c r="AB68" s="17"/>
      <c r="AC68" s="17">
        <v>0</v>
      </c>
      <c r="AD68" s="17">
        <v>9.3540868774517297E-2</v>
      </c>
      <c r="AE68" s="17">
        <v>0.105471158187568</v>
      </c>
      <c r="AF68" s="17">
        <v>8.3759320104408896E-2</v>
      </c>
      <c r="AG68" s="17">
        <v>0.111562756251338</v>
      </c>
      <c r="AH68" s="17">
        <v>0.13175612600438599</v>
      </c>
      <c r="AI68" s="17">
        <v>4.8058714251827797E-2</v>
      </c>
      <c r="AJ68" s="17">
        <v>0.100170349261419</v>
      </c>
      <c r="AK68" s="17">
        <v>6.6295478852079398E-2</v>
      </c>
      <c r="AL68" s="17">
        <v>0.12037792453221501</v>
      </c>
      <c r="AM68" s="17">
        <v>0.123207106804698</v>
      </c>
      <c r="AN68" s="17">
        <v>0.13792806125006801</v>
      </c>
      <c r="AO68" s="17">
        <v>0.12540025525074899</v>
      </c>
      <c r="AP68" s="17">
        <v>7.0551070636279106E-2</v>
      </c>
      <c r="AQ68" s="17">
        <v>0.116288633849618</v>
      </c>
      <c r="AR68" s="17">
        <v>0.12511445402055099</v>
      </c>
      <c r="AS68" s="17"/>
      <c r="AT68" s="17">
        <v>0.117501248379229</v>
      </c>
      <c r="AU68" s="17">
        <v>0.110556949622441</v>
      </c>
      <c r="AV68" s="17">
        <v>6.6279307752667202E-2</v>
      </c>
      <c r="AW68" s="17">
        <v>9.3711422131167399E-2</v>
      </c>
      <c r="AX68" s="17">
        <v>0.12995691972478399</v>
      </c>
      <c r="AY68" s="17">
        <v>6.5764721921500693E-2</v>
      </c>
      <c r="AZ68" s="17"/>
      <c r="BA68" s="17">
        <v>0.10742865532774799</v>
      </c>
      <c r="BB68" s="17">
        <v>0.10335322882016799</v>
      </c>
      <c r="BC68" s="17">
        <v>8.9200333643688207E-2</v>
      </c>
      <c r="BD68" s="17">
        <v>0.121317899982347</v>
      </c>
      <c r="BE68" s="17">
        <v>0.11525212285389699</v>
      </c>
      <c r="BF68" s="17"/>
      <c r="BG68" s="17">
        <v>0.11493929298120099</v>
      </c>
      <c r="BH68" s="17">
        <v>9.7228681568052797E-2</v>
      </c>
      <c r="BI68" s="17">
        <v>0.121309382453213</v>
      </c>
      <c r="BJ68" s="17">
        <v>0.110549583763659</v>
      </c>
      <c r="BK68" s="17">
        <v>0.10468411219031799</v>
      </c>
      <c r="BL68" s="17"/>
      <c r="BM68" s="17">
        <v>0.11562930070029501</v>
      </c>
      <c r="BN68" s="17">
        <v>0.103139820360503</v>
      </c>
      <c r="BO68" s="17">
        <v>6.1521752966279E-2</v>
      </c>
      <c r="BP68" s="17"/>
      <c r="BQ68" s="17">
        <v>0.10360849614471</v>
      </c>
      <c r="BR68" s="17">
        <v>9.9580522537478594E-2</v>
      </c>
      <c r="BS68" s="17"/>
      <c r="BT68" s="17">
        <v>0.10412661888111201</v>
      </c>
      <c r="BU68" s="17">
        <v>0.100551078409136</v>
      </c>
    </row>
    <row r="69" spans="2:73" x14ac:dyDescent="0.3">
      <c r="B69" t="s">
        <v>105</v>
      </c>
      <c r="C69" s="17">
        <v>0.115838303452615</v>
      </c>
      <c r="D69" s="17">
        <v>0.123456677815245</v>
      </c>
      <c r="E69" s="17">
        <v>0.108771812375472</v>
      </c>
      <c r="F69" s="17"/>
      <c r="G69" s="17">
        <v>0.12489532533310201</v>
      </c>
      <c r="H69" s="17">
        <v>0.116320295182449</v>
      </c>
      <c r="I69" s="17">
        <v>0.13921295221719401</v>
      </c>
      <c r="J69" s="17">
        <v>0.112234698040535</v>
      </c>
      <c r="K69" s="17">
        <v>0.124522046907022</v>
      </c>
      <c r="L69" s="17">
        <v>8.7547316467359304E-2</v>
      </c>
      <c r="M69" s="17"/>
      <c r="N69" s="17">
        <v>0.11815421652074</v>
      </c>
      <c r="O69" s="17">
        <v>0.13554834046334099</v>
      </c>
      <c r="P69" s="17">
        <v>0.11118918685616699</v>
      </c>
      <c r="Q69" s="17">
        <v>9.9217299588372498E-2</v>
      </c>
      <c r="R69" s="17"/>
      <c r="S69" s="17">
        <v>0.126092060977571</v>
      </c>
      <c r="T69" s="17">
        <v>0.108670989779057</v>
      </c>
      <c r="U69" s="17">
        <v>9.9089690244688194E-2</v>
      </c>
      <c r="V69" s="17">
        <v>0.111535961396051</v>
      </c>
      <c r="W69" s="17">
        <v>0.11778101094806701</v>
      </c>
      <c r="X69" s="17">
        <v>0.12756448589559299</v>
      </c>
      <c r="Y69" s="17">
        <v>0.118432723810326</v>
      </c>
      <c r="Z69" s="17">
        <v>8.5462081738956697E-2</v>
      </c>
      <c r="AA69" s="17">
        <v>0.12791435584140501</v>
      </c>
      <c r="AB69" s="17"/>
      <c r="AC69" s="17">
        <v>7.9942455988294595E-2</v>
      </c>
      <c r="AD69" s="17">
        <v>9.1497069455382704E-2</v>
      </c>
      <c r="AE69" s="17">
        <v>0.10883100818357801</v>
      </c>
      <c r="AF69" s="17">
        <v>0.11249490173707299</v>
      </c>
      <c r="AG69" s="17">
        <v>7.2742878832009805E-2</v>
      </c>
      <c r="AH69" s="17">
        <v>0.13392154047354199</v>
      </c>
      <c r="AI69" s="17">
        <v>0.10758620524794101</v>
      </c>
      <c r="AJ69" s="17">
        <v>0.13771067545951801</v>
      </c>
      <c r="AK69" s="17">
        <v>0.100661207163862</v>
      </c>
      <c r="AL69" s="17">
        <v>9.8995987577053093E-2</v>
      </c>
      <c r="AM69" s="17">
        <v>0.127572328184305</v>
      </c>
      <c r="AN69" s="17">
        <v>0.14878016548875</v>
      </c>
      <c r="AO69" s="17">
        <v>0.14220371824803299</v>
      </c>
      <c r="AP69" s="17">
        <v>8.6664383616804203E-2</v>
      </c>
      <c r="AQ69" s="17">
        <v>0.16915557105134099</v>
      </c>
      <c r="AR69" s="17">
        <v>0.13669853053269501</v>
      </c>
      <c r="AS69" s="17"/>
      <c r="AT69" s="17">
        <v>0.128473315394739</v>
      </c>
      <c r="AU69" s="17">
        <v>0.11914047969489901</v>
      </c>
      <c r="AV69" s="17">
        <v>0.117940019629131</v>
      </c>
      <c r="AW69" s="17">
        <v>0.11804573089444199</v>
      </c>
      <c r="AX69" s="17">
        <v>7.8601611102812802E-2</v>
      </c>
      <c r="AY69" s="17">
        <v>0.100236324017867</v>
      </c>
      <c r="AZ69" s="17"/>
      <c r="BA69" s="17">
        <v>0.107096343613115</v>
      </c>
      <c r="BB69" s="17">
        <v>0.111441080486467</v>
      </c>
      <c r="BC69" s="17">
        <v>0.113548651428035</v>
      </c>
      <c r="BD69" s="17">
        <v>0.14016566864680399</v>
      </c>
      <c r="BE69" s="17">
        <v>9.9715873414205305E-2</v>
      </c>
      <c r="BF69" s="17"/>
      <c r="BG69" s="17">
        <v>0.105296204008605</v>
      </c>
      <c r="BH69" s="17">
        <v>0.114464036131273</v>
      </c>
      <c r="BI69" s="17">
        <v>0.120111007277071</v>
      </c>
      <c r="BJ69" s="17">
        <v>0.123118709183858</v>
      </c>
      <c r="BK69" s="17">
        <v>0.12592902606277501</v>
      </c>
      <c r="BL69" s="17"/>
      <c r="BM69" s="17">
        <v>0.11988344071243</v>
      </c>
      <c r="BN69" s="17">
        <v>0.114114828099634</v>
      </c>
      <c r="BO69" s="17">
        <v>0.107962051279275</v>
      </c>
      <c r="BP69" s="17"/>
      <c r="BQ69" s="17">
        <v>0.11755346628897601</v>
      </c>
      <c r="BR69" s="17">
        <v>0.116186991346865</v>
      </c>
      <c r="BS69" s="17"/>
      <c r="BT69" s="17">
        <v>0.111424099670156</v>
      </c>
      <c r="BU69" s="17">
        <v>0.118576634548959</v>
      </c>
    </row>
    <row r="70" spans="2:73" x14ac:dyDescent="0.3">
      <c r="B70" t="s">
        <v>106</v>
      </c>
      <c r="C70" s="17">
        <v>8.8080884450694105E-2</v>
      </c>
      <c r="D70" s="17">
        <v>9.4773116311874406E-2</v>
      </c>
      <c r="E70" s="17">
        <v>8.1441689766019204E-2</v>
      </c>
      <c r="F70" s="17"/>
      <c r="G70" s="17">
        <v>0.12446091956961899</v>
      </c>
      <c r="H70" s="17">
        <v>9.6378459436058106E-2</v>
      </c>
      <c r="I70" s="17">
        <v>7.5073176364265803E-2</v>
      </c>
      <c r="J70" s="17">
        <v>9.8510583653822398E-2</v>
      </c>
      <c r="K70" s="17">
        <v>8.6481664901459504E-2</v>
      </c>
      <c r="L70" s="17">
        <v>6.0393503242965503E-2</v>
      </c>
      <c r="M70" s="17"/>
      <c r="N70" s="17">
        <v>8.3763352993423301E-2</v>
      </c>
      <c r="O70" s="17">
        <v>9.58288498315613E-2</v>
      </c>
      <c r="P70" s="17">
        <v>8.4422061738717899E-2</v>
      </c>
      <c r="Q70" s="17">
        <v>8.83587194307036E-2</v>
      </c>
      <c r="R70" s="17"/>
      <c r="S70" s="17">
        <v>0.10097409059721001</v>
      </c>
      <c r="T70" s="17">
        <v>6.9979564863599894E-2</v>
      </c>
      <c r="U70" s="17">
        <v>3.0878682100242898E-2</v>
      </c>
      <c r="V70" s="17">
        <v>0.107681942686674</v>
      </c>
      <c r="W70" s="17">
        <v>9.2306434079726302E-2</v>
      </c>
      <c r="X70" s="17">
        <v>0.123186838392274</v>
      </c>
      <c r="Y70" s="17">
        <v>8.5691173101595394E-2</v>
      </c>
      <c r="Z70" s="17">
        <v>8.8047629959317197E-2</v>
      </c>
      <c r="AA70" s="17">
        <v>9.3846773824965299E-2</v>
      </c>
      <c r="AB70" s="17"/>
      <c r="AC70" s="17">
        <v>0.15172812049071899</v>
      </c>
      <c r="AD70" s="17">
        <v>5.2687724135566903E-2</v>
      </c>
      <c r="AE70" s="17">
        <v>9.5660098915805694E-2</v>
      </c>
      <c r="AF70" s="17">
        <v>8.2199549604895103E-2</v>
      </c>
      <c r="AG70" s="17">
        <v>8.9720050149104197E-2</v>
      </c>
      <c r="AH70" s="17">
        <v>7.3766576711353199E-2</v>
      </c>
      <c r="AI70" s="17">
        <v>0.107898266748354</v>
      </c>
      <c r="AJ70" s="17">
        <v>0.11210447688144599</v>
      </c>
      <c r="AK70" s="17">
        <v>9.5791489255984894E-2</v>
      </c>
      <c r="AL70" s="17">
        <v>6.21075091142771E-2</v>
      </c>
      <c r="AM70" s="17">
        <v>0.106046968267737</v>
      </c>
      <c r="AN70" s="17">
        <v>5.8821031302772601E-2</v>
      </c>
      <c r="AO70" s="17">
        <v>0.101155269553381</v>
      </c>
      <c r="AP70" s="17">
        <v>2.2961894043176501E-2</v>
      </c>
      <c r="AQ70" s="17">
        <v>5.6660770566993202E-2</v>
      </c>
      <c r="AR70" s="17">
        <v>0.12698449284171101</v>
      </c>
      <c r="AS70" s="17"/>
      <c r="AT70" s="17">
        <v>9.4906789446841597E-2</v>
      </c>
      <c r="AU70" s="17">
        <v>8.2395164393774797E-2</v>
      </c>
      <c r="AV70" s="17">
        <v>9.5889127729055501E-2</v>
      </c>
      <c r="AW70" s="17">
        <v>0.10864690578868599</v>
      </c>
      <c r="AX70" s="17">
        <v>5.9340527470290401E-2</v>
      </c>
      <c r="AY70" s="17">
        <v>4.88749034961403E-2</v>
      </c>
      <c r="AZ70" s="17"/>
      <c r="BA70" s="17">
        <v>7.3962899705074997E-2</v>
      </c>
      <c r="BB70" s="17">
        <v>0.113400126006445</v>
      </c>
      <c r="BC70" s="17">
        <v>9.2520715298881104E-2</v>
      </c>
      <c r="BD70" s="17">
        <v>8.3636841731581896E-2</v>
      </c>
      <c r="BE70" s="17">
        <v>3.1157910084266199E-2</v>
      </c>
      <c r="BF70" s="17"/>
      <c r="BG70" s="17">
        <v>8.7259059699399594E-2</v>
      </c>
      <c r="BH70" s="17">
        <v>8.2962239752195299E-2</v>
      </c>
      <c r="BI70" s="17">
        <v>8.5861364879877097E-2</v>
      </c>
      <c r="BJ70" s="17">
        <v>9.0991755221718498E-2</v>
      </c>
      <c r="BK70" s="17">
        <v>9.3577246294235999E-2</v>
      </c>
      <c r="BL70" s="17"/>
      <c r="BM70" s="17">
        <v>7.8651094407646296E-2</v>
      </c>
      <c r="BN70" s="17">
        <v>9.8400034518109997E-2</v>
      </c>
      <c r="BO70" s="17">
        <v>9.1207318940243295E-2</v>
      </c>
      <c r="BP70" s="17"/>
      <c r="BQ70" s="17">
        <v>0.116510581374903</v>
      </c>
      <c r="BR70" s="17">
        <v>7.0192611223078905E-2</v>
      </c>
      <c r="BS70" s="17"/>
      <c r="BT70" s="17">
        <v>9.5596447349280994E-2</v>
      </c>
      <c r="BU70" s="17">
        <v>7.7070875642241493E-2</v>
      </c>
    </row>
    <row r="71" spans="2:73" x14ac:dyDescent="0.3">
      <c r="B71" t="s">
        <v>107</v>
      </c>
      <c r="C71" s="17">
        <v>5.53132343978106E-2</v>
      </c>
      <c r="D71" s="17">
        <v>5.9007430763674797E-2</v>
      </c>
      <c r="E71" s="17">
        <v>5.1884003800890102E-2</v>
      </c>
      <c r="F71" s="17"/>
      <c r="G71" s="17">
        <v>5.2040833463874697E-2</v>
      </c>
      <c r="H71" s="17">
        <v>8.8834013471023196E-2</v>
      </c>
      <c r="I71" s="17">
        <v>5.1124636125858297E-2</v>
      </c>
      <c r="J71" s="17">
        <v>5.8204409401802999E-2</v>
      </c>
      <c r="K71" s="17">
        <v>5.5797244706500798E-2</v>
      </c>
      <c r="L71" s="17">
        <v>3.09554460628488E-2</v>
      </c>
      <c r="M71" s="17"/>
      <c r="N71" s="17">
        <v>6.4603583584800506E-2</v>
      </c>
      <c r="O71" s="17">
        <v>4.55057632461906E-2</v>
      </c>
      <c r="P71" s="17">
        <v>5.4834331160510702E-2</v>
      </c>
      <c r="Q71" s="17">
        <v>5.5612382152561701E-2</v>
      </c>
      <c r="R71" s="17"/>
      <c r="S71" s="17">
        <v>4.8172422501286602E-2</v>
      </c>
      <c r="T71" s="17">
        <v>5.12288209280191E-2</v>
      </c>
      <c r="U71" s="17">
        <v>8.4594226010377499E-2</v>
      </c>
      <c r="V71" s="17">
        <v>6.4136877445016005E-2</v>
      </c>
      <c r="W71" s="17">
        <v>4.9909132932148603E-2</v>
      </c>
      <c r="X71" s="17">
        <v>4.0479583961397302E-2</v>
      </c>
      <c r="Y71" s="17">
        <v>5.3770213393732703E-2</v>
      </c>
      <c r="Z71" s="17">
        <v>3.9214032129740402E-2</v>
      </c>
      <c r="AA71" s="17">
        <v>6.1663188127166702E-2</v>
      </c>
      <c r="AB71" s="17"/>
      <c r="AC71" s="17">
        <v>0</v>
      </c>
      <c r="AD71" s="17">
        <v>7.54426309506529E-2</v>
      </c>
      <c r="AE71" s="17">
        <v>3.9963721974699003E-2</v>
      </c>
      <c r="AF71" s="17">
        <v>4.2205461589760997E-2</v>
      </c>
      <c r="AG71" s="17">
        <v>5.2548023724275403E-2</v>
      </c>
      <c r="AH71" s="17">
        <v>6.6381844788487104E-2</v>
      </c>
      <c r="AI71" s="17">
        <v>3.8216928628615497E-2</v>
      </c>
      <c r="AJ71" s="17">
        <v>5.42710673194799E-2</v>
      </c>
      <c r="AK71" s="17">
        <v>7.4490227883110105E-2</v>
      </c>
      <c r="AL71" s="17">
        <v>6.0112582284336399E-2</v>
      </c>
      <c r="AM71" s="17">
        <v>6.2526041185315698E-2</v>
      </c>
      <c r="AN71" s="17">
        <v>8.3721530281897494E-2</v>
      </c>
      <c r="AO71" s="17">
        <v>3.6355478431975702E-2</v>
      </c>
      <c r="AP71" s="17">
        <v>2.1019855110195801E-2</v>
      </c>
      <c r="AQ71" s="17">
        <v>9.4177187901663198E-2</v>
      </c>
      <c r="AR71" s="17">
        <v>5.5247502749763901E-2</v>
      </c>
      <c r="AS71" s="17"/>
      <c r="AT71" s="17">
        <v>5.6282500089786101E-2</v>
      </c>
      <c r="AU71" s="17">
        <v>6.3649081365425395E-2</v>
      </c>
      <c r="AV71" s="17">
        <v>5.0470457580609702E-2</v>
      </c>
      <c r="AW71" s="17">
        <v>5.2840030700107898E-2</v>
      </c>
      <c r="AX71" s="17">
        <v>4.8337327508296002E-2</v>
      </c>
      <c r="AY71" s="17">
        <v>3.9709811018618403E-2</v>
      </c>
      <c r="AZ71" s="17"/>
      <c r="BA71" s="17">
        <v>4.7774416236494997E-2</v>
      </c>
      <c r="BB71" s="17">
        <v>5.5141018178441699E-2</v>
      </c>
      <c r="BC71" s="17">
        <v>5.89199178294234E-2</v>
      </c>
      <c r="BD71" s="17">
        <v>6.3845792150060698E-2</v>
      </c>
      <c r="BE71" s="17">
        <v>8.2333066928665002E-2</v>
      </c>
      <c r="BF71" s="17"/>
      <c r="BG71" s="17">
        <v>4.6228840153764598E-2</v>
      </c>
      <c r="BH71" s="17">
        <v>6.8734277132954796E-2</v>
      </c>
      <c r="BI71" s="17">
        <v>4.4680075755682502E-2</v>
      </c>
      <c r="BJ71" s="17">
        <v>3.6375262162297597E-2</v>
      </c>
      <c r="BK71" s="17">
        <v>5.8365957913651401E-2</v>
      </c>
      <c r="BL71" s="17"/>
      <c r="BM71" s="17">
        <v>4.5413597245899898E-2</v>
      </c>
      <c r="BN71" s="17">
        <v>6.1939032346787298E-2</v>
      </c>
      <c r="BO71" s="17">
        <v>6.8767368550045699E-2</v>
      </c>
      <c r="BP71" s="17"/>
      <c r="BQ71" s="17">
        <v>6.7116264039947499E-2</v>
      </c>
      <c r="BR71" s="17">
        <v>4.9905548876742201E-2</v>
      </c>
      <c r="BS71" s="17"/>
      <c r="BT71" s="17">
        <v>5.0476152670998697E-2</v>
      </c>
      <c r="BU71" s="17">
        <v>6.4564459141013997E-2</v>
      </c>
    </row>
    <row r="72" spans="2:73" x14ac:dyDescent="0.3">
      <c r="B72" t="s">
        <v>108</v>
      </c>
      <c r="C72" s="17">
        <v>8.4095679310489002E-2</v>
      </c>
      <c r="D72" s="17">
        <v>7.2292878413401401E-2</v>
      </c>
      <c r="E72" s="17">
        <v>9.5442997539943994E-2</v>
      </c>
      <c r="F72" s="17"/>
      <c r="G72" s="17">
        <v>9.6486320368355805E-2</v>
      </c>
      <c r="H72" s="17">
        <v>0.11116781206703499</v>
      </c>
      <c r="I72" s="17">
        <v>0.102681881141499</v>
      </c>
      <c r="J72" s="17">
        <v>6.7066896313984894E-2</v>
      </c>
      <c r="K72" s="17">
        <v>7.6978239184159095E-2</v>
      </c>
      <c r="L72" s="17">
        <v>5.7405678030111998E-2</v>
      </c>
      <c r="M72" s="17"/>
      <c r="N72" s="17">
        <v>7.5523745805967907E-2</v>
      </c>
      <c r="O72" s="17">
        <v>0.100389263958281</v>
      </c>
      <c r="P72" s="17">
        <v>8.3578196149110398E-2</v>
      </c>
      <c r="Q72" s="17">
        <v>7.5786978831483706E-2</v>
      </c>
      <c r="R72" s="17"/>
      <c r="S72" s="17">
        <v>7.14002586152932E-2</v>
      </c>
      <c r="T72" s="17">
        <v>8.7337805585090494E-2</v>
      </c>
      <c r="U72" s="17">
        <v>5.9189270807683797E-2</v>
      </c>
      <c r="V72" s="17">
        <v>6.5251074715251198E-2</v>
      </c>
      <c r="W72" s="17">
        <v>8.2749905008421595E-2</v>
      </c>
      <c r="X72" s="17">
        <v>9.7800975371230101E-2</v>
      </c>
      <c r="Y72" s="17">
        <v>8.6328032280203401E-2</v>
      </c>
      <c r="Z72" s="17">
        <v>0.128593739743917</v>
      </c>
      <c r="AA72" s="17">
        <v>0.10240853707523501</v>
      </c>
      <c r="AB72" s="17"/>
      <c r="AC72" s="17">
        <v>0.21172543423812201</v>
      </c>
      <c r="AD72" s="17">
        <v>8.4866619484523398E-2</v>
      </c>
      <c r="AE72" s="17">
        <v>8.2224895397105702E-2</v>
      </c>
      <c r="AF72" s="17">
        <v>6.2936723406631701E-2</v>
      </c>
      <c r="AG72" s="17">
        <v>0.118527001558838</v>
      </c>
      <c r="AH72" s="17">
        <v>7.4968263340064498E-2</v>
      </c>
      <c r="AI72" s="17">
        <v>9.6227556928426106E-2</v>
      </c>
      <c r="AJ72" s="17">
        <v>8.3643996043917396E-2</v>
      </c>
      <c r="AK72" s="17">
        <v>8.2354110261691704E-2</v>
      </c>
      <c r="AL72" s="17">
        <v>9.2938841611797995E-2</v>
      </c>
      <c r="AM72" s="17">
        <v>8.8405671212396203E-2</v>
      </c>
      <c r="AN72" s="17">
        <v>9.4687473473497694E-2</v>
      </c>
      <c r="AO72" s="17">
        <v>3.3897982886561602E-2</v>
      </c>
      <c r="AP72" s="17">
        <v>8.2780499717064596E-2</v>
      </c>
      <c r="AQ72" s="17">
        <v>3.3095187517717901E-2</v>
      </c>
      <c r="AR72" s="17">
        <v>4.2599550237556197E-2</v>
      </c>
      <c r="AS72" s="17"/>
      <c r="AT72" s="17">
        <v>8.0114412423147E-2</v>
      </c>
      <c r="AU72" s="17">
        <v>7.3642158684835701E-2</v>
      </c>
      <c r="AV72" s="17">
        <v>0.117407471966176</v>
      </c>
      <c r="AW72" s="17">
        <v>9.1966297386736007E-2</v>
      </c>
      <c r="AX72" s="17">
        <v>6.8365953501035401E-2</v>
      </c>
      <c r="AY72" s="17">
        <v>6.9584113753314303E-2</v>
      </c>
      <c r="AZ72" s="17"/>
      <c r="BA72" s="17">
        <v>8.2947129397354893E-2</v>
      </c>
      <c r="BB72" s="17">
        <v>7.0651159986768797E-2</v>
      </c>
      <c r="BC72" s="17">
        <v>9.7861357145486397E-2</v>
      </c>
      <c r="BD72" s="17">
        <v>8.9591557244956099E-2</v>
      </c>
      <c r="BE72" s="17">
        <v>4.4807288941723401E-2</v>
      </c>
      <c r="BF72" s="17"/>
      <c r="BG72" s="17">
        <v>4.7277187715039401E-2</v>
      </c>
      <c r="BH72" s="17">
        <v>0.101109295501861</v>
      </c>
      <c r="BI72" s="17">
        <v>7.9844553596435705E-2</v>
      </c>
      <c r="BJ72" s="17">
        <v>6.8802946361201003E-2</v>
      </c>
      <c r="BK72" s="17">
        <v>7.0278828448815306E-2</v>
      </c>
      <c r="BL72" s="17"/>
      <c r="BM72" s="17">
        <v>5.9538966434146003E-2</v>
      </c>
      <c r="BN72" s="17">
        <v>0.10141940067298399</v>
      </c>
      <c r="BO72" s="17">
        <v>0.115322799034262</v>
      </c>
      <c r="BP72" s="17"/>
      <c r="BQ72" s="17">
        <v>8.2390809398550494E-2</v>
      </c>
      <c r="BR72" s="17">
        <v>8.1693422834797802E-2</v>
      </c>
      <c r="BS72" s="17"/>
      <c r="BT72" s="17">
        <v>8.4879053996862006E-2</v>
      </c>
      <c r="BU72" s="17">
        <v>8.2693517204134107E-2</v>
      </c>
    </row>
    <row r="73" spans="2:73" x14ac:dyDescent="0.3">
      <c r="B73" t="s">
        <v>109</v>
      </c>
      <c r="C73" s="17">
        <v>5.5019802612223098E-2</v>
      </c>
      <c r="D73" s="17">
        <v>5.2694225749434401E-2</v>
      </c>
      <c r="E73" s="17">
        <v>5.7049907441989699E-2</v>
      </c>
      <c r="F73" s="17"/>
      <c r="G73" s="17">
        <v>7.9419455763888994E-2</v>
      </c>
      <c r="H73" s="17">
        <v>6.69599140729044E-2</v>
      </c>
      <c r="I73" s="17">
        <v>7.4638786688779601E-2</v>
      </c>
      <c r="J73" s="17">
        <v>4.7971039191974499E-2</v>
      </c>
      <c r="K73" s="17">
        <v>3.3722546690806397E-2</v>
      </c>
      <c r="L73" s="17">
        <v>3.3235279105436701E-2</v>
      </c>
      <c r="M73" s="17"/>
      <c r="N73" s="17">
        <v>5.8619378908736801E-2</v>
      </c>
      <c r="O73" s="17">
        <v>5.8949599256795902E-2</v>
      </c>
      <c r="P73" s="17">
        <v>5.1846412706904703E-2</v>
      </c>
      <c r="Q73" s="17">
        <v>4.9735999317226602E-2</v>
      </c>
      <c r="R73" s="17"/>
      <c r="S73" s="17">
        <v>4.6911333175145599E-2</v>
      </c>
      <c r="T73" s="17">
        <v>5.0903898405095002E-2</v>
      </c>
      <c r="U73" s="17">
        <v>6.7532238891474694E-2</v>
      </c>
      <c r="V73" s="17">
        <v>5.4777612404177403E-2</v>
      </c>
      <c r="W73" s="17">
        <v>5.0137087214327303E-2</v>
      </c>
      <c r="X73" s="17">
        <v>5.6143734059854698E-2</v>
      </c>
      <c r="Y73" s="17">
        <v>6.1638399804050503E-2</v>
      </c>
      <c r="Z73" s="17">
        <v>5.5671447415772499E-2</v>
      </c>
      <c r="AA73" s="17">
        <v>5.7823931471693402E-2</v>
      </c>
      <c r="AB73" s="17"/>
      <c r="AC73" s="17">
        <v>2.5358661510691698E-2</v>
      </c>
      <c r="AD73" s="17">
        <v>7.16186864350149E-2</v>
      </c>
      <c r="AE73" s="17">
        <v>5.6283655049495403E-2</v>
      </c>
      <c r="AF73" s="17">
        <v>3.6388409324716701E-2</v>
      </c>
      <c r="AG73" s="17">
        <v>7.7453488910855295E-2</v>
      </c>
      <c r="AH73" s="17">
        <v>4.6063455596128497E-2</v>
      </c>
      <c r="AI73" s="17">
        <v>7.0228732914796102E-2</v>
      </c>
      <c r="AJ73" s="17">
        <v>5.4337746164002901E-2</v>
      </c>
      <c r="AK73" s="17">
        <v>4.9675124894984497E-2</v>
      </c>
      <c r="AL73" s="17">
        <v>5.0889537793337901E-2</v>
      </c>
      <c r="AM73" s="17">
        <v>5.0052165753965303E-2</v>
      </c>
      <c r="AN73" s="17">
        <v>3.6492799554755803E-2</v>
      </c>
      <c r="AO73" s="17">
        <v>9.1387717549665307E-2</v>
      </c>
      <c r="AP73" s="17">
        <v>8.7717963170004701E-2</v>
      </c>
      <c r="AQ73" s="17">
        <v>4.1392803914813203E-2</v>
      </c>
      <c r="AR73" s="17">
        <v>3.7875344372600303E-2</v>
      </c>
      <c r="AS73" s="17"/>
      <c r="AT73" s="17">
        <v>5.47654989610745E-2</v>
      </c>
      <c r="AU73" s="17">
        <v>5.3548373308165399E-2</v>
      </c>
      <c r="AV73" s="17">
        <v>8.7361255670143606E-2</v>
      </c>
      <c r="AW73" s="17">
        <v>4.2584177470911699E-2</v>
      </c>
      <c r="AX73" s="17">
        <v>5.1396051605806299E-2</v>
      </c>
      <c r="AY73" s="17">
        <v>2.3201892791404499E-2</v>
      </c>
      <c r="AZ73" s="17"/>
      <c r="BA73" s="17">
        <v>4.8686144537220498E-2</v>
      </c>
      <c r="BB73" s="17">
        <v>6.2995443692406894E-2</v>
      </c>
      <c r="BC73" s="17">
        <v>5.2925734063711601E-2</v>
      </c>
      <c r="BD73" s="17">
        <v>7.1602298800755707E-2</v>
      </c>
      <c r="BE73" s="17">
        <v>5.9796221529447302E-2</v>
      </c>
      <c r="BF73" s="17"/>
      <c r="BG73" s="17">
        <v>4.1843377925353802E-2</v>
      </c>
      <c r="BH73" s="17">
        <v>6.2598353681100199E-2</v>
      </c>
      <c r="BI73" s="17">
        <v>4.6566165766059202E-2</v>
      </c>
      <c r="BJ73" s="17">
        <v>5.5453720072626403E-2</v>
      </c>
      <c r="BK73" s="17">
        <v>7.0904474772771606E-2</v>
      </c>
      <c r="BL73" s="17"/>
      <c r="BM73" s="17">
        <v>5.4613493383501299E-2</v>
      </c>
      <c r="BN73" s="17">
        <v>4.7418796621853603E-2</v>
      </c>
      <c r="BO73" s="17">
        <v>7.4605338374886102E-2</v>
      </c>
      <c r="BP73" s="17"/>
      <c r="BQ73" s="17">
        <v>5.57665257268153E-2</v>
      </c>
      <c r="BR73" s="17">
        <v>5.17419916446024E-2</v>
      </c>
      <c r="BS73" s="17"/>
      <c r="BT73" s="17">
        <v>5.9190264375488001E-2</v>
      </c>
      <c r="BU73" s="17">
        <v>4.7201962710383301E-2</v>
      </c>
    </row>
    <row r="74" spans="2:73" x14ac:dyDescent="0.3">
      <c r="B74" t="s">
        <v>110</v>
      </c>
      <c r="C74" s="17">
        <v>6.5543328976095605E-2</v>
      </c>
      <c r="D74" s="17">
        <v>6.9465735304352294E-2</v>
      </c>
      <c r="E74" s="17">
        <v>6.1185591504397702E-2</v>
      </c>
      <c r="F74" s="17"/>
      <c r="G74" s="17">
        <v>9.65195574248639E-2</v>
      </c>
      <c r="H74" s="17">
        <v>9.0824627942462696E-2</v>
      </c>
      <c r="I74" s="17">
        <v>9.1858029012357095E-2</v>
      </c>
      <c r="J74" s="17">
        <v>5.0756263555162898E-2</v>
      </c>
      <c r="K74" s="17">
        <v>3.6453272223999598E-2</v>
      </c>
      <c r="L74" s="17">
        <v>3.46422815100009E-2</v>
      </c>
      <c r="M74" s="17"/>
      <c r="N74" s="17">
        <v>6.06428544366584E-2</v>
      </c>
      <c r="O74" s="17">
        <v>7.9556689274722106E-2</v>
      </c>
      <c r="P74" s="17">
        <v>4.8041502384482203E-2</v>
      </c>
      <c r="Q74" s="17">
        <v>7.1654304141322706E-2</v>
      </c>
      <c r="R74" s="17"/>
      <c r="S74" s="17">
        <v>5.4536274879869499E-2</v>
      </c>
      <c r="T74" s="17">
        <v>7.5807014728171598E-2</v>
      </c>
      <c r="U74" s="17">
        <v>5.4966908075299102E-2</v>
      </c>
      <c r="V74" s="17">
        <v>4.8377137537350998E-2</v>
      </c>
      <c r="W74" s="17">
        <v>7.1826623449278398E-2</v>
      </c>
      <c r="X74" s="17">
        <v>9.9813077483671603E-2</v>
      </c>
      <c r="Y74" s="17">
        <v>7.9563847921950495E-2</v>
      </c>
      <c r="Z74" s="17">
        <v>7.0906576673369803E-2</v>
      </c>
      <c r="AA74" s="17">
        <v>4.5568938225874198E-2</v>
      </c>
      <c r="AB74" s="17"/>
      <c r="AC74" s="17">
        <v>0</v>
      </c>
      <c r="AD74" s="17">
        <v>6.8103955817456693E-2</v>
      </c>
      <c r="AE74" s="17">
        <v>7.5162326459589895E-2</v>
      </c>
      <c r="AF74" s="17">
        <v>6.9872060262352598E-2</v>
      </c>
      <c r="AG74" s="17">
        <v>3.7136794491918403E-2</v>
      </c>
      <c r="AH74" s="17">
        <v>8.7844450444520897E-2</v>
      </c>
      <c r="AI74" s="17">
        <v>7.0656864589457496E-2</v>
      </c>
      <c r="AJ74" s="17">
        <v>5.3541194946710301E-2</v>
      </c>
      <c r="AK74" s="17">
        <v>0.108814311024492</v>
      </c>
      <c r="AL74" s="17">
        <v>7.6557233379201603E-2</v>
      </c>
      <c r="AM74" s="17">
        <v>6.2609398654224394E-2</v>
      </c>
      <c r="AN74" s="17">
        <v>7.1639828693939395E-2</v>
      </c>
      <c r="AO74" s="17">
        <v>8.0508930878571E-2</v>
      </c>
      <c r="AP74" s="17">
        <v>4.5910066825913198E-2</v>
      </c>
      <c r="AQ74" s="17">
        <v>4.0026928280322401E-2</v>
      </c>
      <c r="AR74" s="17">
        <v>3.3420068290096E-2</v>
      </c>
      <c r="AS74" s="17"/>
      <c r="AT74" s="17">
        <v>7.4013942924710696E-2</v>
      </c>
      <c r="AU74" s="17">
        <v>6.8881683533681806E-2</v>
      </c>
      <c r="AV74" s="17">
        <v>7.2451498910287307E-2</v>
      </c>
      <c r="AW74" s="17">
        <v>6.0463315840337199E-2</v>
      </c>
      <c r="AX74" s="17">
        <v>4.2848117395949001E-2</v>
      </c>
      <c r="AY74" s="17">
        <v>5.1932651790895498E-2</v>
      </c>
      <c r="AZ74" s="17"/>
      <c r="BA74" s="17">
        <v>5.4335230199071903E-2</v>
      </c>
      <c r="BB74" s="17">
        <v>7.3739849602862007E-2</v>
      </c>
      <c r="BC74" s="17">
        <v>7.0179585023680602E-2</v>
      </c>
      <c r="BD74" s="17">
        <v>6.4122506936007198E-2</v>
      </c>
      <c r="BE74" s="17">
        <v>8.9999625805310304E-2</v>
      </c>
      <c r="BF74" s="17"/>
      <c r="BG74" s="17">
        <v>4.9948904819568297E-2</v>
      </c>
      <c r="BH74" s="17">
        <v>7.18355010325991E-2</v>
      </c>
      <c r="BI74" s="17">
        <v>5.3843877295546398E-2</v>
      </c>
      <c r="BJ74" s="17">
        <v>6.2367287287185401E-2</v>
      </c>
      <c r="BK74" s="17">
        <v>6.4587763890432706E-2</v>
      </c>
      <c r="BL74" s="17"/>
      <c r="BM74" s="17">
        <v>5.8921803235062201E-2</v>
      </c>
      <c r="BN74" s="17">
        <v>6.2615527533414206E-2</v>
      </c>
      <c r="BO74" s="17">
        <v>9.2334550667067306E-2</v>
      </c>
      <c r="BP74" s="17"/>
      <c r="BQ74" s="17">
        <v>8.9281893648923194E-2</v>
      </c>
      <c r="BR74" s="17">
        <v>5.2149406076633098E-2</v>
      </c>
      <c r="BS74" s="17"/>
      <c r="BT74" s="17">
        <v>6.5806702373744405E-2</v>
      </c>
      <c r="BU74" s="17">
        <v>6.3068220218832002E-2</v>
      </c>
    </row>
    <row r="75" spans="2:73" x14ac:dyDescent="0.3">
      <c r="B75" t="s">
        <v>111</v>
      </c>
      <c r="C75" s="17">
        <v>4.3964115676377299E-2</v>
      </c>
      <c r="D75" s="17">
        <v>4.1070397011250502E-2</v>
      </c>
      <c r="E75" s="17">
        <v>4.69196314201634E-2</v>
      </c>
      <c r="F75" s="17"/>
      <c r="G75" s="17">
        <v>6.8567821034358697E-2</v>
      </c>
      <c r="H75" s="17">
        <v>4.8031747766374998E-2</v>
      </c>
      <c r="I75" s="17">
        <v>3.8951989270047102E-2</v>
      </c>
      <c r="J75" s="17">
        <v>4.1517082301358997E-2</v>
      </c>
      <c r="K75" s="17">
        <v>5.4700495157710999E-2</v>
      </c>
      <c r="L75" s="17">
        <v>2.32150165605708E-2</v>
      </c>
      <c r="M75" s="17"/>
      <c r="N75" s="17">
        <v>4.93730964596873E-2</v>
      </c>
      <c r="O75" s="17">
        <v>4.5930917168673098E-2</v>
      </c>
      <c r="P75" s="17">
        <v>3.8402234928335999E-2</v>
      </c>
      <c r="Q75" s="17">
        <v>4.0137620912800001E-2</v>
      </c>
      <c r="R75" s="17"/>
      <c r="S75" s="17">
        <v>6.5299369851269398E-2</v>
      </c>
      <c r="T75" s="17">
        <v>4.8023461031503199E-2</v>
      </c>
      <c r="U75" s="17">
        <v>6.2813810244954804E-2</v>
      </c>
      <c r="V75" s="17">
        <v>2.5904012600513199E-2</v>
      </c>
      <c r="W75" s="17">
        <v>4.24286645786826E-2</v>
      </c>
      <c r="X75" s="17">
        <v>4.5838851063798897E-2</v>
      </c>
      <c r="Y75" s="17">
        <v>4.4090467039115802E-2</v>
      </c>
      <c r="Z75" s="17">
        <v>2.0760976388886E-2</v>
      </c>
      <c r="AA75" s="17">
        <v>2.1906302917923299E-2</v>
      </c>
      <c r="AB75" s="17"/>
      <c r="AC75" s="17">
        <v>3.0881717478663698E-2</v>
      </c>
      <c r="AD75" s="17">
        <v>9.4396099923692106E-2</v>
      </c>
      <c r="AE75" s="17">
        <v>6.6973600303843805E-2</v>
      </c>
      <c r="AF75" s="17">
        <v>4.1789793116892501E-2</v>
      </c>
      <c r="AG75" s="17">
        <v>2.9029110959323701E-2</v>
      </c>
      <c r="AH75" s="17">
        <v>4.5844193462642999E-2</v>
      </c>
      <c r="AI75" s="17">
        <v>7.1323219165538104E-2</v>
      </c>
      <c r="AJ75" s="17">
        <v>4.7515005529706299E-2</v>
      </c>
      <c r="AK75" s="17">
        <v>4.2025236398904903E-2</v>
      </c>
      <c r="AL75" s="17">
        <v>8.9718366288722706E-2</v>
      </c>
      <c r="AM75" s="17">
        <v>2.03777681227989E-2</v>
      </c>
      <c r="AN75" s="17">
        <v>1.33318262015912E-2</v>
      </c>
      <c r="AO75" s="17">
        <v>5.09379140166192E-2</v>
      </c>
      <c r="AP75" s="17">
        <v>4.1308773666946401E-2</v>
      </c>
      <c r="AQ75" s="17">
        <v>3.6456271262268802E-2</v>
      </c>
      <c r="AR75" s="17">
        <v>1.5707856688948099E-2</v>
      </c>
      <c r="AS75" s="17"/>
      <c r="AT75" s="17">
        <v>4.24670408702661E-2</v>
      </c>
      <c r="AU75" s="17">
        <v>4.2721821329574E-2</v>
      </c>
      <c r="AV75" s="17">
        <v>4.7678774988061702E-2</v>
      </c>
      <c r="AW75" s="17">
        <v>3.7144411014527298E-2</v>
      </c>
      <c r="AX75" s="17">
        <v>5.59090627940797E-2</v>
      </c>
      <c r="AY75" s="17">
        <v>4.8405657551506602E-2</v>
      </c>
      <c r="AZ75" s="17"/>
      <c r="BA75" s="17">
        <v>3.2807490581712E-2</v>
      </c>
      <c r="BB75" s="17">
        <v>3.6699877697065099E-2</v>
      </c>
      <c r="BC75" s="17">
        <v>5.5329191869233303E-2</v>
      </c>
      <c r="BD75" s="17">
        <v>3.8981869950271003E-2</v>
      </c>
      <c r="BE75" s="17">
        <v>6.3168996831629395E-2</v>
      </c>
      <c r="BF75" s="17"/>
      <c r="BG75" s="17">
        <v>3.93698866046766E-2</v>
      </c>
      <c r="BH75" s="17">
        <v>4.7572839169088603E-2</v>
      </c>
      <c r="BI75" s="17">
        <v>4.9051997960871202E-2</v>
      </c>
      <c r="BJ75" s="17">
        <v>3.6423519802174002E-2</v>
      </c>
      <c r="BK75" s="17">
        <v>6.2357080759330101E-2</v>
      </c>
      <c r="BL75" s="17"/>
      <c r="BM75" s="17">
        <v>3.2610930660113398E-2</v>
      </c>
      <c r="BN75" s="17">
        <v>4.2135288524364302E-2</v>
      </c>
      <c r="BO75" s="17">
        <v>8.2185218401887597E-2</v>
      </c>
      <c r="BP75" s="17"/>
      <c r="BQ75" s="17">
        <v>5.1699893019505901E-2</v>
      </c>
      <c r="BR75" s="17">
        <v>4.0746919634172797E-2</v>
      </c>
      <c r="BS75" s="17"/>
      <c r="BT75" s="17">
        <v>4.3275309923038997E-2</v>
      </c>
      <c r="BU75" s="17">
        <v>4.6323657086799599E-2</v>
      </c>
    </row>
    <row r="76" spans="2:73" x14ac:dyDescent="0.3">
      <c r="B76" t="s">
        <v>112</v>
      </c>
      <c r="C76" s="17">
        <v>2.0566228568765499E-2</v>
      </c>
      <c r="D76" s="17">
        <v>2.2321948722777301E-2</v>
      </c>
      <c r="E76" s="17">
        <v>1.89187807742815E-2</v>
      </c>
      <c r="F76" s="17"/>
      <c r="G76" s="17">
        <v>1.9384429442526298E-2</v>
      </c>
      <c r="H76" s="17">
        <v>2.6720054983543799E-2</v>
      </c>
      <c r="I76" s="17">
        <v>1.85183898838365E-2</v>
      </c>
      <c r="J76" s="17">
        <v>2.2511212870188799E-2</v>
      </c>
      <c r="K76" s="17">
        <v>3.4474036313061902E-2</v>
      </c>
      <c r="L76" s="17">
        <v>7.0900451727624004E-3</v>
      </c>
      <c r="M76" s="17"/>
      <c r="N76" s="17">
        <v>8.9184552201392493E-3</v>
      </c>
      <c r="O76" s="17">
        <v>1.8133757946185901E-2</v>
      </c>
      <c r="P76" s="17">
        <v>2.6054563154488099E-2</v>
      </c>
      <c r="Q76" s="17">
        <v>3.1275957027332303E-2</v>
      </c>
      <c r="R76" s="17"/>
      <c r="S76" s="17">
        <v>2.3760542968364301E-2</v>
      </c>
      <c r="T76" s="17">
        <v>1.6927966078731E-2</v>
      </c>
      <c r="U76" s="17">
        <v>9.0121673804925296E-3</v>
      </c>
      <c r="V76" s="17">
        <v>1.8913172402573501E-2</v>
      </c>
      <c r="W76" s="17">
        <v>1.76820995882788E-2</v>
      </c>
      <c r="X76" s="17">
        <v>1.43197971713095E-2</v>
      </c>
      <c r="Y76" s="17">
        <v>2.6517187078477899E-2</v>
      </c>
      <c r="Z76" s="17">
        <v>6.0644264678288802E-3</v>
      </c>
      <c r="AA76" s="17">
        <v>3.9237454776405702E-2</v>
      </c>
      <c r="AB76" s="17"/>
      <c r="AC76" s="17">
        <v>0</v>
      </c>
      <c r="AD76" s="17">
        <v>1.6200651437528399E-2</v>
      </c>
      <c r="AE76" s="17">
        <v>4.7447045358781199E-2</v>
      </c>
      <c r="AF76" s="17">
        <v>4.03456976592124E-2</v>
      </c>
      <c r="AG76" s="17">
        <v>3.1358716266409299E-2</v>
      </c>
      <c r="AH76" s="17">
        <v>2.2780751030747198E-2</v>
      </c>
      <c r="AI76" s="17">
        <v>1.46622141086016E-2</v>
      </c>
      <c r="AJ76" s="17">
        <v>2.06533166649241E-2</v>
      </c>
      <c r="AK76" s="17">
        <v>8.7294243985037E-3</v>
      </c>
      <c r="AL76" s="17">
        <v>1.38299358815359E-2</v>
      </c>
      <c r="AM76" s="17">
        <v>9.0976759766450699E-3</v>
      </c>
      <c r="AN76" s="17">
        <v>2.8442225573242299E-2</v>
      </c>
      <c r="AO76" s="17">
        <v>1.5609295052647401E-2</v>
      </c>
      <c r="AP76" s="17">
        <v>1.09345017575721E-2</v>
      </c>
      <c r="AQ76" s="17">
        <v>1.7173371935973802E-2</v>
      </c>
      <c r="AR76" s="17">
        <v>1.1771620906664801E-2</v>
      </c>
      <c r="AS76" s="17"/>
      <c r="AT76" s="17">
        <v>2.8945183345924101E-2</v>
      </c>
      <c r="AU76" s="17">
        <v>1.63930923283271E-2</v>
      </c>
      <c r="AV76" s="17">
        <v>2.5055803024572599E-2</v>
      </c>
      <c r="AW76" s="17">
        <v>1.5019076411250099E-2</v>
      </c>
      <c r="AX76" s="17">
        <v>2.0525515694954099E-2</v>
      </c>
      <c r="AY76" s="17">
        <v>1.32463072090732E-2</v>
      </c>
      <c r="AZ76" s="17"/>
      <c r="BA76" s="17">
        <v>2.2670375811690301E-2</v>
      </c>
      <c r="BB76" s="17">
        <v>2.3722521512611099E-2</v>
      </c>
      <c r="BC76" s="17">
        <v>2.0658745587578499E-2</v>
      </c>
      <c r="BD76" s="17">
        <v>2.09804447108012E-2</v>
      </c>
      <c r="BE76" s="17">
        <v>0</v>
      </c>
      <c r="BF76" s="17"/>
      <c r="BG76" s="17">
        <v>1.6063000520789301E-2</v>
      </c>
      <c r="BH76" s="17">
        <v>2.4545060640038599E-2</v>
      </c>
      <c r="BI76" s="17">
        <v>9.82115198107315E-3</v>
      </c>
      <c r="BJ76" s="17">
        <v>2.86885203887682E-2</v>
      </c>
      <c r="BK76" s="17">
        <v>2.00438773963275E-2</v>
      </c>
      <c r="BL76" s="17"/>
      <c r="BM76" s="17">
        <v>1.5270521330082399E-2</v>
      </c>
      <c r="BN76" s="17">
        <v>2.38234678142181E-2</v>
      </c>
      <c r="BO76" s="17">
        <v>2.8457608714556E-2</v>
      </c>
      <c r="BP76" s="17"/>
      <c r="BQ76" s="17">
        <v>2.80562433870684E-2</v>
      </c>
      <c r="BR76" s="17">
        <v>1.7895236045776499E-2</v>
      </c>
      <c r="BS76" s="17"/>
      <c r="BT76" s="17">
        <v>2.4635446515948799E-2</v>
      </c>
      <c r="BU76" s="17">
        <v>1.6777085998374401E-2</v>
      </c>
    </row>
    <row r="77" spans="2:73" x14ac:dyDescent="0.3">
      <c r="B77" t="s">
        <v>113</v>
      </c>
      <c r="C77" s="17">
        <v>3.5865400320070601E-2</v>
      </c>
      <c r="D77" s="17">
        <v>3.6487245774173303E-2</v>
      </c>
      <c r="E77" s="17">
        <v>3.4996671537178302E-2</v>
      </c>
      <c r="F77" s="17"/>
      <c r="G77" s="17">
        <v>6.7446926248416805E-2</v>
      </c>
      <c r="H77" s="17">
        <v>3.8166145041135302E-2</v>
      </c>
      <c r="I77" s="17">
        <v>3.7064297311186697E-2</v>
      </c>
      <c r="J77" s="17">
        <v>3.1893571074993098E-2</v>
      </c>
      <c r="K77" s="17">
        <v>2.46961306284997E-2</v>
      </c>
      <c r="L77" s="17">
        <v>2.2829649957283701E-2</v>
      </c>
      <c r="M77" s="17"/>
      <c r="N77" s="17">
        <v>2.9433903031119601E-2</v>
      </c>
      <c r="O77" s="17">
        <v>3.2067908114285497E-2</v>
      </c>
      <c r="P77" s="17">
        <v>3.2300479888611899E-2</v>
      </c>
      <c r="Q77" s="17">
        <v>4.9486550226007897E-2</v>
      </c>
      <c r="R77" s="17"/>
      <c r="S77" s="17">
        <v>4.24429869354652E-2</v>
      </c>
      <c r="T77" s="17">
        <v>3.6046895694348297E-2</v>
      </c>
      <c r="U77" s="17">
        <v>3.12824205704463E-2</v>
      </c>
      <c r="V77" s="17">
        <v>3.7899653542593503E-2</v>
      </c>
      <c r="W77" s="17">
        <v>3.7043716841129698E-2</v>
      </c>
      <c r="X77" s="17">
        <v>2.1554993347594299E-2</v>
      </c>
      <c r="Y77" s="17">
        <v>2.70494630232051E-2</v>
      </c>
      <c r="Z77" s="17">
        <v>4.6055528858562199E-2</v>
      </c>
      <c r="AA77" s="17">
        <v>4.23994713148085E-2</v>
      </c>
      <c r="AB77" s="17"/>
      <c r="AC77" s="17">
        <v>9.4403504320379195E-2</v>
      </c>
      <c r="AD77" s="17">
        <v>7.6025456953464396E-2</v>
      </c>
      <c r="AE77" s="17">
        <v>6.0822953154659298E-2</v>
      </c>
      <c r="AF77" s="17">
        <v>4.8506365461327597E-2</v>
      </c>
      <c r="AG77" s="17">
        <v>4.9974150680487502E-2</v>
      </c>
      <c r="AH77" s="17">
        <v>3.5006314281996603E-2</v>
      </c>
      <c r="AI77" s="17">
        <v>1.6656294091217098E-2</v>
      </c>
      <c r="AJ77" s="17">
        <v>2.8176439265428101E-2</v>
      </c>
      <c r="AK77" s="17">
        <v>2.7950246232550199E-2</v>
      </c>
      <c r="AL77" s="17">
        <v>2.89442234925169E-2</v>
      </c>
      <c r="AM77" s="17">
        <v>2.91588570607502E-2</v>
      </c>
      <c r="AN77" s="17">
        <v>1.1267237416543899E-2</v>
      </c>
      <c r="AO77" s="17">
        <v>2.1798257856674198E-2</v>
      </c>
      <c r="AP77" s="17">
        <v>8.6610275216413402E-2</v>
      </c>
      <c r="AQ77" s="17">
        <v>7.9199215018372106E-3</v>
      </c>
      <c r="AR77" s="17">
        <v>1.26020603455932E-2</v>
      </c>
      <c r="AS77" s="17"/>
      <c r="AT77" s="17">
        <v>5.1159288105418102E-2</v>
      </c>
      <c r="AU77" s="17">
        <v>3.0788133820906002E-2</v>
      </c>
      <c r="AV77" s="17">
        <v>2.9498238283277401E-2</v>
      </c>
      <c r="AW77" s="17">
        <v>3.1817610699907101E-2</v>
      </c>
      <c r="AX77" s="17">
        <v>3.5513683608441503E-2</v>
      </c>
      <c r="AY77" s="17">
        <v>2.8454594110952299E-2</v>
      </c>
      <c r="AZ77" s="17"/>
      <c r="BA77" s="17">
        <v>4.3958771258678003E-2</v>
      </c>
      <c r="BB77" s="17">
        <v>3.7030471773040002E-2</v>
      </c>
      <c r="BC77" s="17">
        <v>3.8408413600175197E-2</v>
      </c>
      <c r="BD77" s="17">
        <v>3.4385979991632003E-2</v>
      </c>
      <c r="BE77" s="17">
        <v>3.7924227731644999E-2</v>
      </c>
      <c r="BF77" s="17"/>
      <c r="BG77" s="17">
        <v>1.66954049010908E-2</v>
      </c>
      <c r="BH77" s="17">
        <v>4.5011604541566198E-2</v>
      </c>
      <c r="BI77" s="17">
        <v>3.1994549553565697E-2</v>
      </c>
      <c r="BJ77" s="17">
        <v>4.30751659950332E-2</v>
      </c>
      <c r="BK77" s="17">
        <v>5.2385620894073601E-2</v>
      </c>
      <c r="BL77" s="17"/>
      <c r="BM77" s="17">
        <v>1.9415108037420699E-2</v>
      </c>
      <c r="BN77" s="17">
        <v>3.7666828611078201E-2</v>
      </c>
      <c r="BO77" s="17">
        <v>8.0484837315815794E-2</v>
      </c>
      <c r="BP77" s="17"/>
      <c r="BQ77" s="17">
        <v>3.3968576160799499E-2</v>
      </c>
      <c r="BR77" s="17">
        <v>3.6324386172159599E-2</v>
      </c>
      <c r="BS77" s="17"/>
      <c r="BT77" s="17">
        <v>2.7832386506092401E-2</v>
      </c>
      <c r="BU77" s="17">
        <v>4.8207595213012502E-2</v>
      </c>
    </row>
    <row r="78" spans="2:73" x14ac:dyDescent="0.3">
      <c r="B78" t="s">
        <v>114</v>
      </c>
      <c r="C78" s="17">
        <v>2.9535259898028298E-3</v>
      </c>
      <c r="D78" s="17">
        <v>1.20908689240536E-3</v>
      </c>
      <c r="E78" s="17">
        <v>4.6625535258720298E-3</v>
      </c>
      <c r="F78" s="17"/>
      <c r="G78" s="17">
        <v>3.2609648522143801E-3</v>
      </c>
      <c r="H78" s="17">
        <v>2.2398791465573801E-3</v>
      </c>
      <c r="I78" s="17">
        <v>4.5577308277931598E-3</v>
      </c>
      <c r="J78" s="17">
        <v>2.4675271986519401E-3</v>
      </c>
      <c r="K78" s="17">
        <v>0</v>
      </c>
      <c r="L78" s="17">
        <v>4.4045229617479002E-3</v>
      </c>
      <c r="M78" s="17"/>
      <c r="N78" s="17">
        <v>3.37447508459223E-3</v>
      </c>
      <c r="O78" s="17">
        <v>3.9296254856825402E-3</v>
      </c>
      <c r="P78" s="17">
        <v>2.7816145795382498E-3</v>
      </c>
      <c r="Q78" s="17">
        <v>1.6922473210900599E-3</v>
      </c>
      <c r="R78" s="17"/>
      <c r="S78" s="17">
        <v>4.1925953400008802E-3</v>
      </c>
      <c r="T78" s="17">
        <v>1.7657937039409601E-3</v>
      </c>
      <c r="U78" s="17">
        <v>6.5081331355888597E-3</v>
      </c>
      <c r="V78" s="17">
        <v>0</v>
      </c>
      <c r="W78" s="17">
        <v>6.3435042322841396E-3</v>
      </c>
      <c r="X78" s="17">
        <v>0</v>
      </c>
      <c r="Y78" s="17">
        <v>0</v>
      </c>
      <c r="Z78" s="17">
        <v>1.5551920551435099E-2</v>
      </c>
      <c r="AA78" s="17">
        <v>0</v>
      </c>
      <c r="AB78" s="17"/>
      <c r="AC78" s="17">
        <v>2.27299714829684E-2</v>
      </c>
      <c r="AD78" s="17">
        <v>5.0047546581530001E-3</v>
      </c>
      <c r="AE78" s="17">
        <v>0</v>
      </c>
      <c r="AF78" s="17">
        <v>0</v>
      </c>
      <c r="AG78" s="17">
        <v>3.6667084355276902E-3</v>
      </c>
      <c r="AH78" s="17">
        <v>4.7405460686351401E-3</v>
      </c>
      <c r="AI78" s="17">
        <v>0</v>
      </c>
      <c r="AJ78" s="17">
        <v>0</v>
      </c>
      <c r="AK78" s="17">
        <v>0</v>
      </c>
      <c r="AL78" s="17">
        <v>0</v>
      </c>
      <c r="AM78" s="17">
        <v>0</v>
      </c>
      <c r="AN78" s="17">
        <v>6.6001215786910504E-3</v>
      </c>
      <c r="AO78" s="17">
        <v>0</v>
      </c>
      <c r="AP78" s="17">
        <v>0</v>
      </c>
      <c r="AQ78" s="17">
        <v>8.9682227731910993E-3</v>
      </c>
      <c r="AR78" s="17">
        <v>0</v>
      </c>
      <c r="AS78" s="17"/>
      <c r="AT78" s="17">
        <v>2.9010518660913501E-3</v>
      </c>
      <c r="AU78" s="17">
        <v>2.9964636414903999E-3</v>
      </c>
      <c r="AV78" s="17">
        <v>4.8866297089755102E-3</v>
      </c>
      <c r="AW78" s="17">
        <v>0</v>
      </c>
      <c r="AX78" s="17">
        <v>3.1883771738428499E-3</v>
      </c>
      <c r="AY78" s="17">
        <v>7.9350500030183901E-3</v>
      </c>
      <c r="AZ78" s="17"/>
      <c r="BA78" s="17">
        <v>4.1418699260763201E-3</v>
      </c>
      <c r="BB78" s="17">
        <v>1.9987007510030501E-3</v>
      </c>
      <c r="BC78" s="17">
        <v>3.6317210694107901E-3</v>
      </c>
      <c r="BD78" s="17">
        <v>2.1821313514148E-3</v>
      </c>
      <c r="BE78" s="17">
        <v>0</v>
      </c>
      <c r="BF78" s="17"/>
      <c r="BG78" s="17">
        <v>1.3537058268844699E-3</v>
      </c>
      <c r="BH78" s="17">
        <v>1.3717846525714201E-3</v>
      </c>
      <c r="BI78" s="17">
        <v>2.9724859099822401E-3</v>
      </c>
      <c r="BJ78" s="17">
        <v>2.3849643699824898E-3</v>
      </c>
      <c r="BK78" s="17">
        <v>7.2933327708557599E-3</v>
      </c>
      <c r="BL78" s="17"/>
      <c r="BM78" s="17">
        <v>1.1180206045370701E-3</v>
      </c>
      <c r="BN78" s="17">
        <v>4.0074724104556302E-3</v>
      </c>
      <c r="BO78" s="17">
        <v>5.8700656813436298E-3</v>
      </c>
      <c r="BP78" s="17"/>
      <c r="BQ78" s="17">
        <v>1.2553380971986499E-3</v>
      </c>
      <c r="BR78" s="17">
        <v>3.9228914517353899E-3</v>
      </c>
      <c r="BS78" s="17"/>
      <c r="BT78" s="17">
        <v>1.7109206561172301E-3</v>
      </c>
      <c r="BU78" s="17">
        <v>5.2277126401427702E-3</v>
      </c>
    </row>
    <row r="79" spans="2:73" x14ac:dyDescent="0.3">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row>
    <row r="80" spans="2:73" x14ac:dyDescent="0.3">
      <c r="B80" s="6" t="s">
        <v>120</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row>
    <row r="81" spans="2:73" x14ac:dyDescent="0.3">
      <c r="B81" s="24" t="s">
        <v>94</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row>
    <row r="82" spans="2:73" x14ac:dyDescent="0.3">
      <c r="B82" t="s">
        <v>103</v>
      </c>
      <c r="C82" s="17">
        <v>3.6694916770782599E-2</v>
      </c>
      <c r="D82" s="17">
        <v>3.5810067776268897E-2</v>
      </c>
      <c r="E82" s="17">
        <v>3.7670407224997399E-2</v>
      </c>
      <c r="F82" s="17"/>
      <c r="G82" s="17">
        <v>4.1402494243697602E-2</v>
      </c>
      <c r="H82" s="17">
        <v>2.5351460961851199E-2</v>
      </c>
      <c r="I82" s="17">
        <v>3.8655943776738498E-2</v>
      </c>
      <c r="J82" s="17">
        <v>5.1585771364441597E-2</v>
      </c>
      <c r="K82" s="17">
        <v>3.1531432079942502E-2</v>
      </c>
      <c r="L82" s="17">
        <v>3.25524974607335E-2</v>
      </c>
      <c r="M82" s="17"/>
      <c r="N82" s="17">
        <v>2.3767626228112401E-2</v>
      </c>
      <c r="O82" s="17">
        <v>4.0507367736243201E-2</v>
      </c>
      <c r="P82" s="17">
        <v>3.61522718518816E-2</v>
      </c>
      <c r="Q82" s="17">
        <v>4.7915020536272099E-2</v>
      </c>
      <c r="R82" s="17"/>
      <c r="S82" s="17">
        <v>3.0006164885936101E-2</v>
      </c>
      <c r="T82" s="17">
        <v>3.2976936332053002E-2</v>
      </c>
      <c r="U82" s="17">
        <v>2.2485193297606201E-2</v>
      </c>
      <c r="V82" s="17">
        <v>4.6921014187803103E-2</v>
      </c>
      <c r="W82" s="17">
        <v>4.2860002134165603E-2</v>
      </c>
      <c r="X82" s="17">
        <v>4.5384389057625499E-2</v>
      </c>
      <c r="Y82" s="17">
        <v>4.05772942324912E-2</v>
      </c>
      <c r="Z82" s="17">
        <v>4.96962645038551E-2</v>
      </c>
      <c r="AA82" s="17">
        <v>3.2858092157957201E-2</v>
      </c>
      <c r="AB82" s="17"/>
      <c r="AC82" s="17">
        <v>3.54887094272349E-2</v>
      </c>
      <c r="AD82" s="17">
        <v>7.6133051776866897E-2</v>
      </c>
      <c r="AE82" s="17">
        <v>5.9683052960536602E-2</v>
      </c>
      <c r="AF82" s="17">
        <v>6.1931016247069599E-2</v>
      </c>
      <c r="AG82" s="17">
        <v>4.7219701821346403E-2</v>
      </c>
      <c r="AH82" s="17">
        <v>4.96559686204621E-2</v>
      </c>
      <c r="AI82" s="17">
        <v>2.99930111581206E-2</v>
      </c>
      <c r="AJ82" s="17">
        <v>2.60882322822132E-2</v>
      </c>
      <c r="AK82" s="17">
        <v>3.0973359719586799E-2</v>
      </c>
      <c r="AL82" s="17">
        <v>1.55048329130382E-2</v>
      </c>
      <c r="AM82" s="17">
        <v>3.4871837167797202E-2</v>
      </c>
      <c r="AN82" s="17">
        <v>8.34204525977136E-3</v>
      </c>
      <c r="AO82" s="17">
        <v>2.51838609412482E-2</v>
      </c>
      <c r="AP82" s="17">
        <v>7.8770569383661004E-3</v>
      </c>
      <c r="AQ82" s="17">
        <v>4.1828244134104998E-2</v>
      </c>
      <c r="AR82" s="17">
        <v>6.9848149917643102E-3</v>
      </c>
      <c r="AS82" s="17"/>
      <c r="AT82" s="17">
        <v>4.7981944346773102E-2</v>
      </c>
      <c r="AU82" s="17">
        <v>3.4764381084259097E-2</v>
      </c>
      <c r="AV82" s="17">
        <v>3.1140134362831501E-2</v>
      </c>
      <c r="AW82" s="17">
        <v>4.4989567527211803E-2</v>
      </c>
      <c r="AX82" s="17">
        <v>1.49014565764889E-2</v>
      </c>
      <c r="AY82" s="17">
        <v>2.5560404917951599E-2</v>
      </c>
      <c r="AZ82" s="17"/>
      <c r="BA82" s="17">
        <v>4.9414177778367901E-2</v>
      </c>
      <c r="BB82" s="17">
        <v>3.0312928064597601E-2</v>
      </c>
      <c r="BC82" s="17">
        <v>3.5947757247142199E-2</v>
      </c>
      <c r="BD82" s="17">
        <v>2.9944904010947699E-2</v>
      </c>
      <c r="BE82" s="17">
        <v>0</v>
      </c>
      <c r="BF82" s="17"/>
      <c r="BG82" s="17">
        <v>2.4497288012661302E-2</v>
      </c>
      <c r="BH82" s="17">
        <v>2.7439220388096101E-2</v>
      </c>
      <c r="BI82" s="17">
        <v>4.4204795625448302E-2</v>
      </c>
      <c r="BJ82" s="17">
        <v>5.7602468353392902E-2</v>
      </c>
      <c r="BK82" s="17">
        <v>4.0518590415125198E-2</v>
      </c>
      <c r="BL82" s="17"/>
      <c r="BM82" s="17">
        <v>1.8129785804126702E-2</v>
      </c>
      <c r="BN82" s="17">
        <v>3.87090117535029E-2</v>
      </c>
      <c r="BO82" s="17">
        <v>8.7096348352952699E-2</v>
      </c>
      <c r="BP82" s="17"/>
      <c r="BQ82" s="17">
        <v>3.0252854525782299E-2</v>
      </c>
      <c r="BR82" s="17">
        <v>3.9111731838661699E-2</v>
      </c>
      <c r="BS82" s="17"/>
      <c r="BT82" s="17">
        <v>3.6716194196940798E-2</v>
      </c>
      <c r="BU82" s="17">
        <v>3.67127163251115E-2</v>
      </c>
    </row>
    <row r="83" spans="2:73" x14ac:dyDescent="0.3">
      <c r="B83" t="s">
        <v>104</v>
      </c>
      <c r="C83" s="17">
        <v>2.8038305175303101E-2</v>
      </c>
      <c r="D83" s="17">
        <v>2.2423112997741301E-2</v>
      </c>
      <c r="E83" s="17">
        <v>3.3246955005578199E-2</v>
      </c>
      <c r="F83" s="17"/>
      <c r="G83" s="17">
        <v>3.48035374535011E-2</v>
      </c>
      <c r="H83" s="17">
        <v>1.9269206056121101E-2</v>
      </c>
      <c r="I83" s="17">
        <v>3.6568997443832303E-2</v>
      </c>
      <c r="J83" s="17">
        <v>2.13214011039193E-2</v>
      </c>
      <c r="K83" s="17">
        <v>4.8032315177283097E-2</v>
      </c>
      <c r="L83" s="17">
        <v>1.5793530450411101E-2</v>
      </c>
      <c r="M83" s="17"/>
      <c r="N83" s="17">
        <v>1.4920151946386601E-2</v>
      </c>
      <c r="O83" s="17">
        <v>2.1553356541372502E-2</v>
      </c>
      <c r="P83" s="17">
        <v>3.0991826364969801E-2</v>
      </c>
      <c r="Q83" s="17">
        <v>4.6938062167570502E-2</v>
      </c>
      <c r="R83" s="17"/>
      <c r="S83" s="17">
        <v>2.5159846846476101E-2</v>
      </c>
      <c r="T83" s="17">
        <v>2.8632086550875499E-2</v>
      </c>
      <c r="U83" s="17">
        <v>4.0826220534734198E-2</v>
      </c>
      <c r="V83" s="17">
        <v>3.4421608792217E-2</v>
      </c>
      <c r="W83" s="17">
        <v>2.83254177166711E-2</v>
      </c>
      <c r="X83" s="17">
        <v>1.8699908171703701E-2</v>
      </c>
      <c r="Y83" s="17">
        <v>2.32910445430753E-2</v>
      </c>
      <c r="Z83" s="17">
        <v>1.25202472401815E-2</v>
      </c>
      <c r="AA83" s="17">
        <v>3.2213902291867699E-2</v>
      </c>
      <c r="AB83" s="17"/>
      <c r="AC83" s="17">
        <v>0.18396372502800301</v>
      </c>
      <c r="AD83" s="17">
        <v>6.8064201317799805E-2</v>
      </c>
      <c r="AE83" s="17">
        <v>2.61621204002234E-2</v>
      </c>
      <c r="AF83" s="17">
        <v>3.5383700172500497E-2</v>
      </c>
      <c r="AG83" s="17">
        <v>5.4015142143791897E-2</v>
      </c>
      <c r="AH83" s="17">
        <v>2.4059630671468199E-2</v>
      </c>
      <c r="AI83" s="17">
        <v>3.1146240323550602E-2</v>
      </c>
      <c r="AJ83" s="17">
        <v>2.28270219650854E-2</v>
      </c>
      <c r="AK83" s="17">
        <v>3.2306761457902303E-2</v>
      </c>
      <c r="AL83" s="17">
        <v>0</v>
      </c>
      <c r="AM83" s="17">
        <v>2.5304986651248199E-2</v>
      </c>
      <c r="AN83" s="17">
        <v>2.3580907042570001E-2</v>
      </c>
      <c r="AO83" s="17">
        <v>1.6950928400207899E-2</v>
      </c>
      <c r="AP83" s="17">
        <v>1.0956789453089401E-2</v>
      </c>
      <c r="AQ83" s="17">
        <v>0</v>
      </c>
      <c r="AR83" s="17">
        <v>0</v>
      </c>
      <c r="AS83" s="17"/>
      <c r="AT83" s="17">
        <v>3.7514375504426101E-2</v>
      </c>
      <c r="AU83" s="17">
        <v>2.5454772321957E-2</v>
      </c>
      <c r="AV83" s="17">
        <v>2.9656142217250301E-2</v>
      </c>
      <c r="AW83" s="17">
        <v>2.1399758157976002E-2</v>
      </c>
      <c r="AX83" s="17">
        <v>2.5065266596392601E-2</v>
      </c>
      <c r="AY83" s="17">
        <v>2.49824731596173E-2</v>
      </c>
      <c r="AZ83" s="17"/>
      <c r="BA83" s="17">
        <v>3.2892233906077199E-2</v>
      </c>
      <c r="BB83" s="17">
        <v>3.4903889939686697E-2</v>
      </c>
      <c r="BC83" s="17">
        <v>1.98243580660632E-2</v>
      </c>
      <c r="BD83" s="17">
        <v>1.7880677057472399E-2</v>
      </c>
      <c r="BE83" s="17">
        <v>2.3498010148200701E-2</v>
      </c>
      <c r="BF83" s="17"/>
      <c r="BG83" s="17">
        <v>1.21354640886352E-2</v>
      </c>
      <c r="BH83" s="17">
        <v>2.0042580759871999E-2</v>
      </c>
      <c r="BI83" s="17">
        <v>2.4813761419989502E-2</v>
      </c>
      <c r="BJ83" s="17">
        <v>4.5077455596464699E-2</v>
      </c>
      <c r="BK83" s="17">
        <v>3.8033982558098298E-2</v>
      </c>
      <c r="BL83" s="17"/>
      <c r="BM83" s="17">
        <v>1.4955172643801201E-2</v>
      </c>
      <c r="BN83" s="17">
        <v>2.3171450375049099E-2</v>
      </c>
      <c r="BO83" s="17">
        <v>7.8754290648713504E-2</v>
      </c>
      <c r="BP83" s="17"/>
      <c r="BQ83" s="17">
        <v>2.6355867066661501E-2</v>
      </c>
      <c r="BR83" s="17">
        <v>2.9437070944590402E-2</v>
      </c>
      <c r="BS83" s="17"/>
      <c r="BT83" s="17">
        <v>2.5058479606147599E-2</v>
      </c>
      <c r="BU83" s="17">
        <v>3.0812159194967999E-2</v>
      </c>
    </row>
    <row r="84" spans="2:73" x14ac:dyDescent="0.3">
      <c r="B84" t="s">
        <v>105</v>
      </c>
      <c r="C84" s="17">
        <v>4.7653083741367598E-2</v>
      </c>
      <c r="D84" s="17">
        <v>4.0702217835111E-2</v>
      </c>
      <c r="E84" s="17">
        <v>5.3810594312887802E-2</v>
      </c>
      <c r="F84" s="17"/>
      <c r="G84" s="17">
        <v>5.2055895745734999E-2</v>
      </c>
      <c r="H84" s="17">
        <v>5.95755741101303E-2</v>
      </c>
      <c r="I84" s="17">
        <v>6.8509872045197498E-2</v>
      </c>
      <c r="J84" s="17">
        <v>4.7159247895364298E-2</v>
      </c>
      <c r="K84" s="17">
        <v>4.1810176289118997E-2</v>
      </c>
      <c r="L84" s="17">
        <v>2.2413407401840401E-2</v>
      </c>
      <c r="M84" s="17"/>
      <c r="N84" s="17">
        <v>4.30161966748605E-2</v>
      </c>
      <c r="O84" s="17">
        <v>5.1627596754389701E-2</v>
      </c>
      <c r="P84" s="17">
        <v>4.7996971821410099E-2</v>
      </c>
      <c r="Q84" s="17">
        <v>4.9178751569446899E-2</v>
      </c>
      <c r="R84" s="17"/>
      <c r="S84" s="17">
        <v>2.66652566530628E-2</v>
      </c>
      <c r="T84" s="17">
        <v>3.53593921112276E-2</v>
      </c>
      <c r="U84" s="17">
        <v>7.9394667185801501E-2</v>
      </c>
      <c r="V84" s="17">
        <v>5.2833210098965799E-2</v>
      </c>
      <c r="W84" s="17">
        <v>5.0382550162899199E-2</v>
      </c>
      <c r="X84" s="17">
        <v>7.3346803280859504E-2</v>
      </c>
      <c r="Y84" s="17">
        <v>2.57904485556948E-2</v>
      </c>
      <c r="Z84" s="17">
        <v>4.5867083559968901E-2</v>
      </c>
      <c r="AA84" s="17">
        <v>5.5613209162133297E-2</v>
      </c>
      <c r="AB84" s="17"/>
      <c r="AC84" s="17">
        <v>6.0158093831502203E-2</v>
      </c>
      <c r="AD84" s="17">
        <v>7.3094897775155598E-2</v>
      </c>
      <c r="AE84" s="17">
        <v>4.8509981956257997E-2</v>
      </c>
      <c r="AF84" s="17">
        <v>2.59694111290193E-2</v>
      </c>
      <c r="AG84" s="17">
        <v>6.8501017869596406E-2</v>
      </c>
      <c r="AH84" s="17">
        <v>3.8355461531155398E-2</v>
      </c>
      <c r="AI84" s="17">
        <v>5.01683212226956E-2</v>
      </c>
      <c r="AJ84" s="17">
        <v>3.6742259453548497E-2</v>
      </c>
      <c r="AK84" s="17">
        <v>5.9665197802429702E-2</v>
      </c>
      <c r="AL84" s="17">
        <v>3.90363972407511E-2</v>
      </c>
      <c r="AM84" s="17">
        <v>3.82949912747369E-2</v>
      </c>
      <c r="AN84" s="17">
        <v>4.6981050630910702E-2</v>
      </c>
      <c r="AO84" s="17">
        <v>5.5857302693663298E-2</v>
      </c>
      <c r="AP84" s="17">
        <v>4.8476758209761599E-2</v>
      </c>
      <c r="AQ84" s="17">
        <v>5.4918233031153001E-2</v>
      </c>
      <c r="AR84" s="17">
        <v>4.1838553240142497E-2</v>
      </c>
      <c r="AS84" s="17"/>
      <c r="AT84" s="17">
        <v>4.7116601629563999E-2</v>
      </c>
      <c r="AU84" s="17">
        <v>3.7837880493704103E-2</v>
      </c>
      <c r="AV84" s="17">
        <v>5.6268126355129101E-2</v>
      </c>
      <c r="AW84" s="17">
        <v>5.2632074885892E-2</v>
      </c>
      <c r="AX84" s="17">
        <v>5.5648726043961101E-2</v>
      </c>
      <c r="AY84" s="17">
        <v>4.75781182901098E-2</v>
      </c>
      <c r="AZ84" s="17"/>
      <c r="BA84" s="17">
        <v>4.5658521980644601E-2</v>
      </c>
      <c r="BB84" s="17">
        <v>5.9600102605970103E-2</v>
      </c>
      <c r="BC84" s="17">
        <v>3.7603008584111197E-2</v>
      </c>
      <c r="BD84" s="17">
        <v>5.3465269333389097E-2</v>
      </c>
      <c r="BE84" s="17">
        <v>5.7618803199380099E-2</v>
      </c>
      <c r="BF84" s="17"/>
      <c r="BG84" s="17">
        <v>3.6879825642479498E-2</v>
      </c>
      <c r="BH84" s="17">
        <v>4.5431945450013202E-2</v>
      </c>
      <c r="BI84" s="17">
        <v>4.9668798748302802E-2</v>
      </c>
      <c r="BJ84" s="17">
        <v>6.2975787622805604E-2</v>
      </c>
      <c r="BK84" s="17">
        <v>4.7062736309434403E-2</v>
      </c>
      <c r="BL84" s="17"/>
      <c r="BM84" s="17">
        <v>2.6184167318667399E-2</v>
      </c>
      <c r="BN84" s="17">
        <v>5.8912371580996201E-2</v>
      </c>
      <c r="BO84" s="17">
        <v>8.4348606283461497E-2</v>
      </c>
      <c r="BP84" s="17"/>
      <c r="BQ84" s="17">
        <v>4.5414827280859799E-2</v>
      </c>
      <c r="BR84" s="17">
        <v>4.8841581082378897E-2</v>
      </c>
      <c r="BS84" s="17"/>
      <c r="BT84" s="17">
        <v>4.5228533163742202E-2</v>
      </c>
      <c r="BU84" s="17">
        <v>5.4762343879286197E-2</v>
      </c>
    </row>
    <row r="85" spans="2:73" x14ac:dyDescent="0.3">
      <c r="B85" t="s">
        <v>106</v>
      </c>
      <c r="C85" s="17">
        <v>7.6614862076939599E-2</v>
      </c>
      <c r="D85" s="17">
        <v>6.7931270650302703E-2</v>
      </c>
      <c r="E85" s="17">
        <v>8.4575529802202301E-2</v>
      </c>
      <c r="F85" s="17"/>
      <c r="G85" s="17">
        <v>8.4062424243956907E-2</v>
      </c>
      <c r="H85" s="17">
        <v>0.104962910347112</v>
      </c>
      <c r="I85" s="17">
        <v>9.4337890684421694E-2</v>
      </c>
      <c r="J85" s="17">
        <v>8.2854093438775298E-2</v>
      </c>
      <c r="K85" s="17">
        <v>6.8984249305411097E-2</v>
      </c>
      <c r="L85" s="17">
        <v>3.4272066961231397E-2</v>
      </c>
      <c r="M85" s="17"/>
      <c r="N85" s="17">
        <v>7.2623167165199995E-2</v>
      </c>
      <c r="O85" s="17">
        <v>8.1838753092384503E-2</v>
      </c>
      <c r="P85" s="17">
        <v>7.0498531296730102E-2</v>
      </c>
      <c r="Q85" s="17">
        <v>7.9610320537488802E-2</v>
      </c>
      <c r="R85" s="17"/>
      <c r="S85" s="17">
        <v>8.0071425664884593E-2</v>
      </c>
      <c r="T85" s="17">
        <v>8.7339902511992196E-2</v>
      </c>
      <c r="U85" s="17">
        <v>8.5138294406952794E-2</v>
      </c>
      <c r="V85" s="17">
        <v>6.7369078396780302E-2</v>
      </c>
      <c r="W85" s="17">
        <v>6.4242393445157406E-2</v>
      </c>
      <c r="X85" s="17">
        <v>9.9020329554960596E-2</v>
      </c>
      <c r="Y85" s="17">
        <v>5.7329287816002703E-2</v>
      </c>
      <c r="Z85" s="17">
        <v>4.1595506280991998E-2</v>
      </c>
      <c r="AA85" s="17">
        <v>7.9995421825394097E-2</v>
      </c>
      <c r="AB85" s="17"/>
      <c r="AC85" s="17">
        <v>7.9413572751665995E-2</v>
      </c>
      <c r="AD85" s="17">
        <v>4.4247051116977999E-2</v>
      </c>
      <c r="AE85" s="17">
        <v>8.1963545755929304E-2</v>
      </c>
      <c r="AF85" s="17">
        <v>7.0571172313147204E-2</v>
      </c>
      <c r="AG85" s="17">
        <v>0.10087080739793999</v>
      </c>
      <c r="AH85" s="17">
        <v>8.0470630247439306E-2</v>
      </c>
      <c r="AI85" s="17">
        <v>7.9403075039820595E-2</v>
      </c>
      <c r="AJ85" s="17">
        <v>6.2866134363568596E-2</v>
      </c>
      <c r="AK85" s="17">
        <v>8.9169652515033906E-2</v>
      </c>
      <c r="AL85" s="17">
        <v>7.9464003143342399E-2</v>
      </c>
      <c r="AM85" s="17">
        <v>8.0192543039040207E-2</v>
      </c>
      <c r="AN85" s="17">
        <v>7.9049986742024098E-2</v>
      </c>
      <c r="AO85" s="17">
        <v>8.4914692942892805E-2</v>
      </c>
      <c r="AP85" s="17">
        <v>6.6711656906765601E-2</v>
      </c>
      <c r="AQ85" s="17">
        <v>3.9239116927012797E-2</v>
      </c>
      <c r="AR85" s="17">
        <v>5.5919751167980897E-2</v>
      </c>
      <c r="AS85" s="17"/>
      <c r="AT85" s="17">
        <v>7.5432377259848901E-2</v>
      </c>
      <c r="AU85" s="17">
        <v>8.1582321921884401E-2</v>
      </c>
      <c r="AV85" s="17">
        <v>6.8889266757451398E-2</v>
      </c>
      <c r="AW85" s="17">
        <v>8.5613915888037601E-2</v>
      </c>
      <c r="AX85" s="17">
        <v>5.8539826257705999E-2</v>
      </c>
      <c r="AY85" s="17">
        <v>8.0171300265385201E-2</v>
      </c>
      <c r="AZ85" s="17"/>
      <c r="BA85" s="17">
        <v>6.92459505521279E-2</v>
      </c>
      <c r="BB85" s="17">
        <v>6.9956396683420102E-2</v>
      </c>
      <c r="BC85" s="17">
        <v>0.10391487789616</v>
      </c>
      <c r="BD85" s="17">
        <v>6.5721160129669207E-2</v>
      </c>
      <c r="BE85" s="17">
        <v>5.5326588936952199E-2</v>
      </c>
      <c r="BF85" s="17"/>
      <c r="BG85" s="17">
        <v>4.9037619144467297E-2</v>
      </c>
      <c r="BH85" s="17">
        <v>7.6496058249067897E-2</v>
      </c>
      <c r="BI85" s="17">
        <v>7.8037104177176297E-2</v>
      </c>
      <c r="BJ85" s="17">
        <v>6.0233223031425198E-2</v>
      </c>
      <c r="BK85" s="17">
        <v>0.106818789643552</v>
      </c>
      <c r="BL85" s="17"/>
      <c r="BM85" s="17">
        <v>5.5425372720515301E-2</v>
      </c>
      <c r="BN85" s="17">
        <v>8.0662093577522007E-2</v>
      </c>
      <c r="BO85" s="17">
        <v>0.12991409087602901</v>
      </c>
      <c r="BP85" s="17"/>
      <c r="BQ85" s="17">
        <v>7.3200241735402904E-2</v>
      </c>
      <c r="BR85" s="17">
        <v>7.4991038016091402E-2</v>
      </c>
      <c r="BS85" s="17"/>
      <c r="BT85" s="17">
        <v>6.9065639992276801E-2</v>
      </c>
      <c r="BU85" s="17">
        <v>8.2644123143933906E-2</v>
      </c>
    </row>
    <row r="86" spans="2:73" x14ac:dyDescent="0.3">
      <c r="B86" t="s">
        <v>107</v>
      </c>
      <c r="C86" s="17">
        <v>7.8918002208169705E-2</v>
      </c>
      <c r="D86" s="17">
        <v>4.81122184767954E-2</v>
      </c>
      <c r="E86" s="17">
        <v>0.108767295526699</v>
      </c>
      <c r="F86" s="17"/>
      <c r="G86" s="17">
        <v>0.10039786676965599</v>
      </c>
      <c r="H86" s="17">
        <v>9.03037696537487E-2</v>
      </c>
      <c r="I86" s="17">
        <v>9.9901350484436005E-2</v>
      </c>
      <c r="J86" s="17">
        <v>7.3137262903035002E-2</v>
      </c>
      <c r="K86" s="17">
        <v>7.6021830464958307E-2</v>
      </c>
      <c r="L86" s="17">
        <v>4.5022804130514002E-2</v>
      </c>
      <c r="M86" s="17"/>
      <c r="N86" s="17">
        <v>7.1313850342952206E-2</v>
      </c>
      <c r="O86" s="17">
        <v>9.6529742177931102E-2</v>
      </c>
      <c r="P86" s="17">
        <v>6.6007423182024599E-2</v>
      </c>
      <c r="Q86" s="17">
        <v>7.9067082570144498E-2</v>
      </c>
      <c r="R86" s="17"/>
      <c r="S86" s="17">
        <v>8.6915002152152698E-2</v>
      </c>
      <c r="T86" s="17">
        <v>7.2075372584371994E-2</v>
      </c>
      <c r="U86" s="17">
        <v>8.6483523228048698E-2</v>
      </c>
      <c r="V86" s="17">
        <v>7.12803883429209E-2</v>
      </c>
      <c r="W86" s="17">
        <v>7.0762028680649999E-2</v>
      </c>
      <c r="X86" s="17">
        <v>6.1073409387061302E-2</v>
      </c>
      <c r="Y86" s="17">
        <v>9.0984879172924304E-2</v>
      </c>
      <c r="Z86" s="17">
        <v>7.3791262115928305E-2</v>
      </c>
      <c r="AA86" s="17">
        <v>9.0230969632456998E-2</v>
      </c>
      <c r="AB86" s="17"/>
      <c r="AC86" s="17">
        <v>7.9942455988294595E-2</v>
      </c>
      <c r="AD86" s="17">
        <v>8.0816196529143097E-2</v>
      </c>
      <c r="AE86" s="17">
        <v>8.7777034877694504E-2</v>
      </c>
      <c r="AF86" s="17">
        <v>7.07218714213661E-2</v>
      </c>
      <c r="AG86" s="17">
        <v>5.3413610645386599E-2</v>
      </c>
      <c r="AH86" s="17">
        <v>0.105930082113969</v>
      </c>
      <c r="AI86" s="17">
        <v>0.123031814842343</v>
      </c>
      <c r="AJ86" s="17">
        <v>7.2219259972091596E-2</v>
      </c>
      <c r="AK86" s="17">
        <v>7.6391118162415894E-2</v>
      </c>
      <c r="AL86" s="17">
        <v>9.4053673527844897E-2</v>
      </c>
      <c r="AM86" s="17">
        <v>7.5025193570557397E-2</v>
      </c>
      <c r="AN86" s="17">
        <v>8.7767213390580801E-2</v>
      </c>
      <c r="AO86" s="17">
        <v>5.8302733674873097E-2</v>
      </c>
      <c r="AP86" s="17">
        <v>6.1839340170395503E-2</v>
      </c>
      <c r="AQ86" s="17">
        <v>0.11303939624659599</v>
      </c>
      <c r="AR86" s="17">
        <v>3.1410812987845302E-2</v>
      </c>
      <c r="AS86" s="17"/>
      <c r="AT86" s="17">
        <v>6.9154660516376795E-2</v>
      </c>
      <c r="AU86" s="17">
        <v>8.1599680497068006E-2</v>
      </c>
      <c r="AV86" s="17">
        <v>8.8585213637468296E-2</v>
      </c>
      <c r="AW86" s="17">
        <v>8.3275182223343402E-2</v>
      </c>
      <c r="AX86" s="17">
        <v>7.5382755385022093E-2</v>
      </c>
      <c r="AY86" s="17">
        <v>6.5883622390373306E-2</v>
      </c>
      <c r="AZ86" s="17"/>
      <c r="BA86" s="17">
        <v>7.1360137472891993E-2</v>
      </c>
      <c r="BB86" s="17">
        <v>8.4891985301308398E-2</v>
      </c>
      <c r="BC86" s="17">
        <v>9.0184308052868797E-2</v>
      </c>
      <c r="BD86" s="17">
        <v>9.6620265685857701E-2</v>
      </c>
      <c r="BE86" s="17">
        <v>3.4898300945176999E-2</v>
      </c>
      <c r="BF86" s="17"/>
      <c r="BG86" s="17">
        <v>6.2448743155648398E-2</v>
      </c>
      <c r="BH86" s="17">
        <v>9.2305866928080099E-2</v>
      </c>
      <c r="BI86" s="17">
        <v>8.8006149724508806E-2</v>
      </c>
      <c r="BJ86" s="17">
        <v>5.6993729350823703E-2</v>
      </c>
      <c r="BK86" s="17">
        <v>9.4721417938433305E-2</v>
      </c>
      <c r="BL86" s="17"/>
      <c r="BM86" s="17">
        <v>6.0031652241690103E-2</v>
      </c>
      <c r="BN86" s="17">
        <v>8.6003434907172202E-2</v>
      </c>
      <c r="BO86" s="17">
        <v>0.118015467430298</v>
      </c>
      <c r="BP86" s="17"/>
      <c r="BQ86" s="17">
        <v>7.5446818649115496E-2</v>
      </c>
      <c r="BR86" s="17">
        <v>8.0232760847284298E-2</v>
      </c>
      <c r="BS86" s="17"/>
      <c r="BT86" s="17">
        <v>7.6984554346872999E-2</v>
      </c>
      <c r="BU86" s="17">
        <v>8.4050902447437098E-2</v>
      </c>
    </row>
    <row r="87" spans="2:73" x14ac:dyDescent="0.3">
      <c r="B87" t="s">
        <v>108</v>
      </c>
      <c r="C87" s="17">
        <v>0.140911139269224</v>
      </c>
      <c r="D87" s="17">
        <v>0.13359165876774301</v>
      </c>
      <c r="E87" s="17">
        <v>0.148072710951061</v>
      </c>
      <c r="F87" s="17"/>
      <c r="G87" s="17">
        <v>0.154513562145601</v>
      </c>
      <c r="H87" s="17">
        <v>0.15152851788830701</v>
      </c>
      <c r="I87" s="17">
        <v>0.13391931453386799</v>
      </c>
      <c r="J87" s="17">
        <v>0.18655319207655999</v>
      </c>
      <c r="K87" s="17">
        <v>0.14006400046162501</v>
      </c>
      <c r="L87" s="17">
        <v>9.2375021047366099E-2</v>
      </c>
      <c r="M87" s="17"/>
      <c r="N87" s="17">
        <v>0.134823737281553</v>
      </c>
      <c r="O87" s="17">
        <v>0.16096633561419499</v>
      </c>
      <c r="P87" s="17">
        <v>0.12226112462565999</v>
      </c>
      <c r="Q87" s="17">
        <v>0.14199400521785099</v>
      </c>
      <c r="R87" s="17"/>
      <c r="S87" s="17">
        <v>0.13929753397413799</v>
      </c>
      <c r="T87" s="17">
        <v>0.14233706424967399</v>
      </c>
      <c r="U87" s="17">
        <v>0.129754811989613</v>
      </c>
      <c r="V87" s="17">
        <v>0.11168378728039</v>
      </c>
      <c r="W87" s="17">
        <v>0.147516574689983</v>
      </c>
      <c r="X87" s="17">
        <v>0.16853707787352301</v>
      </c>
      <c r="Y87" s="17">
        <v>0.134175679440597</v>
      </c>
      <c r="Z87" s="17">
        <v>0.20844698605587</v>
      </c>
      <c r="AA87" s="17">
        <v>0.12779810977265699</v>
      </c>
      <c r="AB87" s="17"/>
      <c r="AC87" s="17">
        <v>4.4476531812194298E-2</v>
      </c>
      <c r="AD87" s="17">
        <v>0.18403133525743501</v>
      </c>
      <c r="AE87" s="17">
        <v>0.15267174274224299</v>
      </c>
      <c r="AF87" s="17">
        <v>0.115449915425224</v>
      </c>
      <c r="AG87" s="17">
        <v>0.12062895961119301</v>
      </c>
      <c r="AH87" s="17">
        <v>0.109017290188812</v>
      </c>
      <c r="AI87" s="17">
        <v>0.13052455464315199</v>
      </c>
      <c r="AJ87" s="17">
        <v>0.15786985709967699</v>
      </c>
      <c r="AK87" s="17">
        <v>0.13357356460189801</v>
      </c>
      <c r="AL87" s="17">
        <v>0.18099097724376401</v>
      </c>
      <c r="AM87" s="17">
        <v>0.16464364291661701</v>
      </c>
      <c r="AN87" s="17">
        <v>0.16304814029364201</v>
      </c>
      <c r="AO87" s="17">
        <v>0.11560800077625701</v>
      </c>
      <c r="AP87" s="17">
        <v>0.13593934150883699</v>
      </c>
      <c r="AQ87" s="17">
        <v>0.128986754041851</v>
      </c>
      <c r="AR87" s="17">
        <v>0.105988799435299</v>
      </c>
      <c r="AS87" s="17"/>
      <c r="AT87" s="17">
        <v>0.139470115290937</v>
      </c>
      <c r="AU87" s="17">
        <v>0.133550804644711</v>
      </c>
      <c r="AV87" s="17">
        <v>0.14653908285304801</v>
      </c>
      <c r="AW87" s="17">
        <v>0.13819088596224599</v>
      </c>
      <c r="AX87" s="17">
        <v>0.16363995041080301</v>
      </c>
      <c r="AY87" s="17">
        <v>0.138117827417408</v>
      </c>
      <c r="AZ87" s="17"/>
      <c r="BA87" s="17">
        <v>0.13975158740671201</v>
      </c>
      <c r="BB87" s="17">
        <v>0.15186794920109101</v>
      </c>
      <c r="BC87" s="17">
        <v>0.13955476451704399</v>
      </c>
      <c r="BD87" s="17">
        <v>0.14976696064450001</v>
      </c>
      <c r="BE87" s="17">
        <v>8.4942755633643299E-2</v>
      </c>
      <c r="BF87" s="17"/>
      <c r="BG87" s="17">
        <v>0.11473582943036501</v>
      </c>
      <c r="BH87" s="17">
        <v>0.15378558941845699</v>
      </c>
      <c r="BI87" s="17">
        <v>0.122830854916449</v>
      </c>
      <c r="BJ87" s="17">
        <v>0.121462950898252</v>
      </c>
      <c r="BK87" s="17">
        <v>0.123458874639927</v>
      </c>
      <c r="BL87" s="17"/>
      <c r="BM87" s="17">
        <v>0.13283617914489601</v>
      </c>
      <c r="BN87" s="17">
        <v>0.14812261929829801</v>
      </c>
      <c r="BO87" s="17">
        <v>0.147517067282257</v>
      </c>
      <c r="BP87" s="17"/>
      <c r="BQ87" s="17">
        <v>0.14091274196385101</v>
      </c>
      <c r="BR87" s="17">
        <v>0.143375250439397</v>
      </c>
      <c r="BS87" s="17"/>
      <c r="BT87" s="17">
        <v>0.13891995093552101</v>
      </c>
      <c r="BU87" s="17">
        <v>0.14205262867870899</v>
      </c>
    </row>
    <row r="88" spans="2:73" x14ac:dyDescent="0.3">
      <c r="B88" t="s">
        <v>109</v>
      </c>
      <c r="C88" s="17">
        <v>0.126150434020775</v>
      </c>
      <c r="D88" s="17">
        <v>0.13126155299575901</v>
      </c>
      <c r="E88" s="17">
        <v>0.121559022481024</v>
      </c>
      <c r="F88" s="17"/>
      <c r="G88" s="17">
        <v>0.12829724167199499</v>
      </c>
      <c r="H88" s="17">
        <v>0.13497309908080801</v>
      </c>
      <c r="I88" s="17">
        <v>0.124963500110317</v>
      </c>
      <c r="J88" s="17">
        <v>0.116769273945508</v>
      </c>
      <c r="K88" s="17">
        <v>0.13547570167105599</v>
      </c>
      <c r="L88" s="17">
        <v>0.119893870075582</v>
      </c>
      <c r="M88" s="17"/>
      <c r="N88" s="17">
        <v>0.13761136823242001</v>
      </c>
      <c r="O88" s="17">
        <v>0.108745145050772</v>
      </c>
      <c r="P88" s="17">
        <v>0.13824618561051599</v>
      </c>
      <c r="Q88" s="17">
        <v>0.122568586299381</v>
      </c>
      <c r="R88" s="17"/>
      <c r="S88" s="17">
        <v>0.120394137195935</v>
      </c>
      <c r="T88" s="17">
        <v>0.156191032589757</v>
      </c>
      <c r="U88" s="17">
        <v>0.14677915953120599</v>
      </c>
      <c r="V88" s="17">
        <v>9.7101668081118697E-2</v>
      </c>
      <c r="W88" s="17">
        <v>0.157080458840962</v>
      </c>
      <c r="X88" s="17">
        <v>0.101660282949676</v>
      </c>
      <c r="Y88" s="17">
        <v>0.13069673043979901</v>
      </c>
      <c r="Z88" s="17">
        <v>0.122447661931379</v>
      </c>
      <c r="AA88" s="17">
        <v>0.10035877880373401</v>
      </c>
      <c r="AB88" s="17"/>
      <c r="AC88" s="17">
        <v>5.0833451360103303E-2</v>
      </c>
      <c r="AD88" s="17">
        <v>6.8389640327080198E-2</v>
      </c>
      <c r="AE88" s="17">
        <v>0.17745041107283099</v>
      </c>
      <c r="AF88" s="17">
        <v>9.1449132388051801E-2</v>
      </c>
      <c r="AG88" s="17">
        <v>9.7589657556391304E-2</v>
      </c>
      <c r="AH88" s="17">
        <v>0.131503152970118</v>
      </c>
      <c r="AI88" s="17">
        <v>0.110106918282105</v>
      </c>
      <c r="AJ88" s="17">
        <v>0.14840095063811101</v>
      </c>
      <c r="AK88" s="17">
        <v>0.151575477668032</v>
      </c>
      <c r="AL88" s="17">
        <v>0.133305314693032</v>
      </c>
      <c r="AM88" s="17">
        <v>0.10212763892575299</v>
      </c>
      <c r="AN88" s="17">
        <v>0.15455171851591801</v>
      </c>
      <c r="AO88" s="17">
        <v>0.16073497420504501</v>
      </c>
      <c r="AP88" s="17">
        <v>0.19501912183454201</v>
      </c>
      <c r="AQ88" s="17">
        <v>0.13163299825859401</v>
      </c>
      <c r="AR88" s="17">
        <v>0.14071640911997099</v>
      </c>
      <c r="AS88" s="17"/>
      <c r="AT88" s="17">
        <v>0.11645651719741699</v>
      </c>
      <c r="AU88" s="17">
        <v>0.122124280350374</v>
      </c>
      <c r="AV88" s="17">
        <v>0.14425253315549899</v>
      </c>
      <c r="AW88" s="17">
        <v>0.121437814306369</v>
      </c>
      <c r="AX88" s="17">
        <v>0.142697069419711</v>
      </c>
      <c r="AY88" s="17">
        <v>0.126079439491737</v>
      </c>
      <c r="AZ88" s="17"/>
      <c r="BA88" s="17">
        <v>0.115462400711834</v>
      </c>
      <c r="BB88" s="17">
        <v>0.121024517317548</v>
      </c>
      <c r="BC88" s="17">
        <v>0.119682611952745</v>
      </c>
      <c r="BD88" s="17">
        <v>0.13197358269179499</v>
      </c>
      <c r="BE88" s="17">
        <v>0.152794905419395</v>
      </c>
      <c r="BF88" s="17"/>
      <c r="BG88" s="17">
        <v>0.13373472045743401</v>
      </c>
      <c r="BH88" s="17">
        <v>0.107616289407896</v>
      </c>
      <c r="BI88" s="17">
        <v>0.13391818942353101</v>
      </c>
      <c r="BJ88" s="17">
        <v>0.14210648857932401</v>
      </c>
      <c r="BK88" s="17">
        <v>0.16157202005944099</v>
      </c>
      <c r="BL88" s="17"/>
      <c r="BM88" s="17">
        <v>0.12531963879670599</v>
      </c>
      <c r="BN88" s="17">
        <v>0.13210466586511199</v>
      </c>
      <c r="BO88" s="17">
        <v>0.114229086056564</v>
      </c>
      <c r="BP88" s="17"/>
      <c r="BQ88" s="17">
        <v>0.123576288476741</v>
      </c>
      <c r="BR88" s="17">
        <v>0.13002626749530699</v>
      </c>
      <c r="BS88" s="17"/>
      <c r="BT88" s="17">
        <v>0.126605198416194</v>
      </c>
      <c r="BU88" s="17">
        <v>0.127795066620739</v>
      </c>
    </row>
    <row r="89" spans="2:73" x14ac:dyDescent="0.3">
      <c r="B89" t="s">
        <v>110</v>
      </c>
      <c r="C89" s="17">
        <v>0.15667262027318599</v>
      </c>
      <c r="D89" s="17">
        <v>0.17658080559419501</v>
      </c>
      <c r="E89" s="17">
        <v>0.13775600182179201</v>
      </c>
      <c r="F89" s="17"/>
      <c r="G89" s="17">
        <v>0.14879118860863999</v>
      </c>
      <c r="H89" s="17">
        <v>0.12634911276088601</v>
      </c>
      <c r="I89" s="17">
        <v>0.16456398170304501</v>
      </c>
      <c r="J89" s="17">
        <v>0.15585995070061701</v>
      </c>
      <c r="K89" s="17">
        <v>0.173899857012322</v>
      </c>
      <c r="L89" s="17">
        <v>0.16922718924021801</v>
      </c>
      <c r="M89" s="17"/>
      <c r="N89" s="17">
        <v>0.15523438126622499</v>
      </c>
      <c r="O89" s="17">
        <v>0.16937861289595901</v>
      </c>
      <c r="P89" s="17">
        <v>0.14516323326248201</v>
      </c>
      <c r="Q89" s="17">
        <v>0.15691500215326401</v>
      </c>
      <c r="R89" s="17"/>
      <c r="S89" s="17">
        <v>0.187224365835398</v>
      </c>
      <c r="T89" s="17">
        <v>0.14851628614686199</v>
      </c>
      <c r="U89" s="17">
        <v>0.14379092110483099</v>
      </c>
      <c r="V89" s="17">
        <v>0.17622383559016599</v>
      </c>
      <c r="W89" s="17">
        <v>0.12933702873795</v>
      </c>
      <c r="X89" s="17">
        <v>0.153550081558883</v>
      </c>
      <c r="Y89" s="17">
        <v>0.16627886357521299</v>
      </c>
      <c r="Z89" s="17">
        <v>0.13587799615967799</v>
      </c>
      <c r="AA89" s="17">
        <v>0.144381158536697</v>
      </c>
      <c r="AB89" s="17"/>
      <c r="AC89" s="17">
        <v>0.192566267619696</v>
      </c>
      <c r="AD89" s="17">
        <v>0.143471121534264</v>
      </c>
      <c r="AE89" s="17">
        <v>0.12517479889038</v>
      </c>
      <c r="AF89" s="17">
        <v>0.19269924010784201</v>
      </c>
      <c r="AG89" s="17">
        <v>0.17069254987590499</v>
      </c>
      <c r="AH89" s="17">
        <v>0.13188830993811901</v>
      </c>
      <c r="AI89" s="17">
        <v>0.16300713254169599</v>
      </c>
      <c r="AJ89" s="17">
        <v>0.16190769632653901</v>
      </c>
      <c r="AK89" s="17">
        <v>0.14321018408094799</v>
      </c>
      <c r="AL89" s="17">
        <v>0.177545080003913</v>
      </c>
      <c r="AM89" s="17">
        <v>0.15128243273435801</v>
      </c>
      <c r="AN89" s="17">
        <v>9.2413055681314499E-2</v>
      </c>
      <c r="AO89" s="17">
        <v>0.16690213283299801</v>
      </c>
      <c r="AP89" s="17">
        <v>0.17193269095383101</v>
      </c>
      <c r="AQ89" s="17">
        <v>0.20009817429805801</v>
      </c>
      <c r="AR89" s="17">
        <v>0.18305245765637701</v>
      </c>
      <c r="AS89" s="17"/>
      <c r="AT89" s="17">
        <v>0.153850103720822</v>
      </c>
      <c r="AU89" s="17">
        <v>0.159482659279227</v>
      </c>
      <c r="AV89" s="17">
        <v>0.16066283053935801</v>
      </c>
      <c r="AW89" s="17">
        <v>0.14819233456085901</v>
      </c>
      <c r="AX89" s="17">
        <v>0.16776731523684199</v>
      </c>
      <c r="AY89" s="17">
        <v>0.15112045410255601</v>
      </c>
      <c r="AZ89" s="17"/>
      <c r="BA89" s="17">
        <v>0.15932497007388099</v>
      </c>
      <c r="BB89" s="17">
        <v>0.17605649657113401</v>
      </c>
      <c r="BC89" s="17">
        <v>0.15911758032265</v>
      </c>
      <c r="BD89" s="17">
        <v>0.120977083877472</v>
      </c>
      <c r="BE89" s="17">
        <v>0.13533041907632301</v>
      </c>
      <c r="BF89" s="17"/>
      <c r="BG89" s="17">
        <v>0.161810035727527</v>
      </c>
      <c r="BH89" s="17">
        <v>0.152765326209757</v>
      </c>
      <c r="BI89" s="17">
        <v>0.171487277026659</v>
      </c>
      <c r="BJ89" s="17">
        <v>0.163218081079919</v>
      </c>
      <c r="BK89" s="17">
        <v>0.12785538528090101</v>
      </c>
      <c r="BL89" s="17"/>
      <c r="BM89" s="17">
        <v>0.165721703737196</v>
      </c>
      <c r="BN89" s="17">
        <v>0.176513483043337</v>
      </c>
      <c r="BO89" s="17">
        <v>8.1765890213736203E-2</v>
      </c>
      <c r="BP89" s="17"/>
      <c r="BQ89" s="17">
        <v>0.154367425329164</v>
      </c>
      <c r="BR89" s="17">
        <v>0.15480361678324001</v>
      </c>
      <c r="BS89" s="17"/>
      <c r="BT89" s="17">
        <v>0.16383770970821501</v>
      </c>
      <c r="BU89" s="17">
        <v>0.14193279860480101</v>
      </c>
    </row>
    <row r="90" spans="2:73" x14ac:dyDescent="0.3">
      <c r="B90" t="s">
        <v>111</v>
      </c>
      <c r="C90" s="17">
        <v>0.15207528074941401</v>
      </c>
      <c r="D90" s="17">
        <v>0.17141654705831</v>
      </c>
      <c r="E90" s="17">
        <v>0.13369692567935099</v>
      </c>
      <c r="F90" s="17"/>
      <c r="G90" s="17">
        <v>0.124615837187785</v>
      </c>
      <c r="H90" s="17">
        <v>0.15074281366612199</v>
      </c>
      <c r="I90" s="17">
        <v>0.13090065341283399</v>
      </c>
      <c r="J90" s="17">
        <v>0.13976846359169301</v>
      </c>
      <c r="K90" s="17">
        <v>0.126605074657691</v>
      </c>
      <c r="L90" s="17">
        <v>0.21567958781712299</v>
      </c>
      <c r="M90" s="17"/>
      <c r="N90" s="17">
        <v>0.18407959907920901</v>
      </c>
      <c r="O90" s="17">
        <v>0.153065426090496</v>
      </c>
      <c r="P90" s="17">
        <v>0.151723824106553</v>
      </c>
      <c r="Q90" s="17">
        <v>0.11735880228642</v>
      </c>
      <c r="R90" s="17"/>
      <c r="S90" s="17">
        <v>0.13447098398524199</v>
      </c>
      <c r="T90" s="17">
        <v>0.15352250643929699</v>
      </c>
      <c r="U90" s="17">
        <v>0.123864637930579</v>
      </c>
      <c r="V90" s="17">
        <v>0.17673239839626401</v>
      </c>
      <c r="W90" s="17">
        <v>0.14585198229423099</v>
      </c>
      <c r="X90" s="17">
        <v>0.150738654512274</v>
      </c>
      <c r="Y90" s="17">
        <v>0.183333892264364</v>
      </c>
      <c r="Z90" s="17">
        <v>0.137712805278499</v>
      </c>
      <c r="AA90" s="17">
        <v>0.159696152477487</v>
      </c>
      <c r="AB90" s="17"/>
      <c r="AC90" s="17">
        <v>0.123668672205493</v>
      </c>
      <c r="AD90" s="17">
        <v>0.113787319257868</v>
      </c>
      <c r="AE90" s="17">
        <v>0.117508256125483</v>
      </c>
      <c r="AF90" s="17">
        <v>0.14610971603262099</v>
      </c>
      <c r="AG90" s="17">
        <v>0.117787050613407</v>
      </c>
      <c r="AH90" s="17">
        <v>0.18231240712065</v>
      </c>
      <c r="AI90" s="17">
        <v>0.146915000225917</v>
      </c>
      <c r="AJ90" s="17">
        <v>0.15439930285310399</v>
      </c>
      <c r="AK90" s="17">
        <v>0.186873008492282</v>
      </c>
      <c r="AL90" s="17">
        <v>0.12931060258655</v>
      </c>
      <c r="AM90" s="17">
        <v>0.156914953357389</v>
      </c>
      <c r="AN90" s="17">
        <v>0.20488898866260599</v>
      </c>
      <c r="AO90" s="17">
        <v>0.16087837948677</v>
      </c>
      <c r="AP90" s="17">
        <v>0.12597741995928699</v>
      </c>
      <c r="AQ90" s="17">
        <v>0.191255269531272</v>
      </c>
      <c r="AR90" s="17">
        <v>0.16442521827478199</v>
      </c>
      <c r="AS90" s="17"/>
      <c r="AT90" s="17">
        <v>0.15108400726519799</v>
      </c>
      <c r="AU90" s="17">
        <v>0.172435374799804</v>
      </c>
      <c r="AV90" s="17">
        <v>0.12595751366758401</v>
      </c>
      <c r="AW90" s="17">
        <v>0.147065368364829</v>
      </c>
      <c r="AX90" s="17">
        <v>0.119878168667443</v>
      </c>
      <c r="AY90" s="17">
        <v>0.20158569113354599</v>
      </c>
      <c r="AZ90" s="17"/>
      <c r="BA90" s="17">
        <v>0.147531435089609</v>
      </c>
      <c r="BB90" s="17">
        <v>0.13036082909904101</v>
      </c>
      <c r="BC90" s="17">
        <v>0.164846644419992</v>
      </c>
      <c r="BD90" s="17">
        <v>0.16883067189182799</v>
      </c>
      <c r="BE90" s="17">
        <v>0.20102611754510399</v>
      </c>
      <c r="BF90" s="17"/>
      <c r="BG90" s="17">
        <v>0.17269710900745999</v>
      </c>
      <c r="BH90" s="17">
        <v>0.17155826068956501</v>
      </c>
      <c r="BI90" s="17">
        <v>0.13716905083979999</v>
      </c>
      <c r="BJ90" s="17">
        <v>0.139845530166082</v>
      </c>
      <c r="BK90" s="17">
        <v>0.16391754488438001</v>
      </c>
      <c r="BL90" s="17"/>
      <c r="BM90" s="17">
        <v>0.18763284053110299</v>
      </c>
      <c r="BN90" s="17">
        <v>0.13526839204689201</v>
      </c>
      <c r="BO90" s="17">
        <v>8.6847839501359297E-2</v>
      </c>
      <c r="BP90" s="17"/>
      <c r="BQ90" s="17">
        <v>0.15450358203815001</v>
      </c>
      <c r="BR90" s="17">
        <v>0.15022206146880801</v>
      </c>
      <c r="BS90" s="17"/>
      <c r="BT90" s="17">
        <v>0.15773803798750299</v>
      </c>
      <c r="BU90" s="17">
        <v>0.14631536414348101</v>
      </c>
    </row>
    <row r="91" spans="2:73" x14ac:dyDescent="0.3">
      <c r="B91" t="s">
        <v>112</v>
      </c>
      <c r="C91" s="17">
        <v>8.1269078284042603E-2</v>
      </c>
      <c r="D91" s="17">
        <v>9.3662638652622296E-2</v>
      </c>
      <c r="E91" s="17">
        <v>6.9027005907440306E-2</v>
      </c>
      <c r="F91" s="17"/>
      <c r="G91" s="17">
        <v>5.12488121299539E-2</v>
      </c>
      <c r="H91" s="17">
        <v>6.9901570911722305E-2</v>
      </c>
      <c r="I91" s="17">
        <v>5.6975726150859503E-2</v>
      </c>
      <c r="J91" s="17">
        <v>6.7164163169930999E-2</v>
      </c>
      <c r="K91" s="17">
        <v>9.45184653833889E-2</v>
      </c>
      <c r="L91" s="17">
        <v>0.13273050043371101</v>
      </c>
      <c r="M91" s="17"/>
      <c r="N91" s="17">
        <v>9.1607438231450095E-2</v>
      </c>
      <c r="O91" s="17">
        <v>6.1405082010671998E-2</v>
      </c>
      <c r="P91" s="17">
        <v>9.1159903408019702E-2</v>
      </c>
      <c r="Q91" s="17">
        <v>8.06275828814286E-2</v>
      </c>
      <c r="R91" s="17"/>
      <c r="S91" s="17">
        <v>7.61859071036462E-2</v>
      </c>
      <c r="T91" s="17">
        <v>6.3732834065835103E-2</v>
      </c>
      <c r="U91" s="17">
        <v>5.90061682980111E-2</v>
      </c>
      <c r="V91" s="17">
        <v>0.104386452334116</v>
      </c>
      <c r="W91" s="17">
        <v>8.9842677747983504E-2</v>
      </c>
      <c r="X91" s="17">
        <v>6.9941870763829406E-2</v>
      </c>
      <c r="Y91" s="17">
        <v>9.4903314752638704E-2</v>
      </c>
      <c r="Z91" s="17">
        <v>0.100449995186355</v>
      </c>
      <c r="AA91" s="17">
        <v>9.1653651154659399E-2</v>
      </c>
      <c r="AB91" s="17"/>
      <c r="AC91" s="17">
        <v>3.8876630658946698E-2</v>
      </c>
      <c r="AD91" s="17">
        <v>6.2776766674498094E-2</v>
      </c>
      <c r="AE91" s="17">
        <v>3.4026424800249103E-2</v>
      </c>
      <c r="AF91" s="17">
        <v>8.2143360612684596E-2</v>
      </c>
      <c r="AG91" s="17">
        <v>9.9546994326711394E-2</v>
      </c>
      <c r="AH91" s="17">
        <v>7.4490448828036293E-2</v>
      </c>
      <c r="AI91" s="17">
        <v>6.4250191435137494E-2</v>
      </c>
      <c r="AJ91" s="17">
        <v>8.4605125753857702E-2</v>
      </c>
      <c r="AK91" s="17">
        <v>5.4769066651041198E-2</v>
      </c>
      <c r="AL91" s="17">
        <v>9.9490727276831101E-2</v>
      </c>
      <c r="AM91" s="17">
        <v>0.11521834274988201</v>
      </c>
      <c r="AN91" s="17">
        <v>7.6872555389899094E-2</v>
      </c>
      <c r="AO91" s="17">
        <v>0.104631406735556</v>
      </c>
      <c r="AP91" s="17">
        <v>9.4713484625718006E-2</v>
      </c>
      <c r="AQ91" s="17">
        <v>4.2332565035907301E-2</v>
      </c>
      <c r="AR91" s="17">
        <v>0.117406458640615</v>
      </c>
      <c r="AS91" s="17"/>
      <c r="AT91" s="17">
        <v>8.0105809738866093E-2</v>
      </c>
      <c r="AU91" s="17">
        <v>7.1904928154623404E-2</v>
      </c>
      <c r="AV91" s="17">
        <v>7.4188710976263797E-2</v>
      </c>
      <c r="AW91" s="17">
        <v>0.102601611860835</v>
      </c>
      <c r="AX91" s="17">
        <v>9.6497092615917296E-2</v>
      </c>
      <c r="AY91" s="17">
        <v>5.1095969810533999E-2</v>
      </c>
      <c r="AZ91" s="17"/>
      <c r="BA91" s="17">
        <v>8.3842168839022402E-2</v>
      </c>
      <c r="BB91" s="17">
        <v>7.8269042024011207E-2</v>
      </c>
      <c r="BC91" s="17">
        <v>6.7356656834601694E-2</v>
      </c>
      <c r="BD91" s="17">
        <v>9.4315732833785595E-2</v>
      </c>
      <c r="BE91" s="17">
        <v>0.126137165996521</v>
      </c>
      <c r="BF91" s="17"/>
      <c r="BG91" s="17">
        <v>0.127186042517591</v>
      </c>
      <c r="BH91" s="17">
        <v>8.0239517890794795E-2</v>
      </c>
      <c r="BI91" s="17">
        <v>6.5578745056110305E-2</v>
      </c>
      <c r="BJ91" s="17">
        <v>7.1237212237318395E-2</v>
      </c>
      <c r="BK91" s="17">
        <v>5.1830689959084401E-2</v>
      </c>
      <c r="BL91" s="17"/>
      <c r="BM91" s="17">
        <v>0.11406478396608601</v>
      </c>
      <c r="BN91" s="17">
        <v>6.0812730057047203E-2</v>
      </c>
      <c r="BO91" s="17">
        <v>3.3086804544470098E-2</v>
      </c>
      <c r="BP91" s="17"/>
      <c r="BQ91" s="17">
        <v>9.3388055058206298E-2</v>
      </c>
      <c r="BR91" s="17">
        <v>7.5691933907193198E-2</v>
      </c>
      <c r="BS91" s="17"/>
      <c r="BT91" s="17">
        <v>7.9966650756917404E-2</v>
      </c>
      <c r="BU91" s="17">
        <v>8.6456233763483298E-2</v>
      </c>
    </row>
    <row r="92" spans="2:73" x14ac:dyDescent="0.3">
      <c r="B92" t="s">
        <v>113</v>
      </c>
      <c r="C92" s="17">
        <v>7.1969807893201204E-2</v>
      </c>
      <c r="D92" s="17">
        <v>7.6897574450975795E-2</v>
      </c>
      <c r="E92" s="17">
        <v>6.7389888444801094E-2</v>
      </c>
      <c r="F92" s="17"/>
      <c r="G92" s="17">
        <v>7.6550174947263697E-2</v>
      </c>
      <c r="H92" s="17">
        <v>6.7041964563191905E-2</v>
      </c>
      <c r="I92" s="17">
        <v>4.4810119453223198E-2</v>
      </c>
      <c r="J92" s="17">
        <v>5.3700637867443501E-2</v>
      </c>
      <c r="K92" s="17">
        <v>6.3056897497202696E-2</v>
      </c>
      <c r="L92" s="17">
        <v>0.11587244571055599</v>
      </c>
      <c r="M92" s="17"/>
      <c r="N92" s="17">
        <v>6.9102700883547502E-2</v>
      </c>
      <c r="O92" s="17">
        <v>5.0452956549902499E-2</v>
      </c>
      <c r="P92" s="17">
        <v>9.6137051492181005E-2</v>
      </c>
      <c r="Q92" s="17">
        <v>7.4996772605279399E-2</v>
      </c>
      <c r="R92" s="17"/>
      <c r="S92" s="17">
        <v>8.7913281467189797E-2</v>
      </c>
      <c r="T92" s="17">
        <v>7.5784078737635999E-2</v>
      </c>
      <c r="U92" s="17">
        <v>7.9779269887577095E-2</v>
      </c>
      <c r="V92" s="17">
        <v>6.1046558499258503E-2</v>
      </c>
      <c r="W92" s="17">
        <v>6.45307741122121E-2</v>
      </c>
      <c r="X92" s="17">
        <v>5.8047192889604401E-2</v>
      </c>
      <c r="Y92" s="17">
        <v>5.2638565207200803E-2</v>
      </c>
      <c r="Z92" s="17">
        <v>6.2552118902126905E-2</v>
      </c>
      <c r="AA92" s="17">
        <v>8.5200554184956395E-2</v>
      </c>
      <c r="AB92" s="17"/>
      <c r="AC92" s="17">
        <v>8.7881917833896997E-2</v>
      </c>
      <c r="AD92" s="17">
        <v>8.0183663774758801E-2</v>
      </c>
      <c r="AE92" s="17">
        <v>8.4662314162151295E-2</v>
      </c>
      <c r="AF92" s="17">
        <v>0.107571464150474</v>
      </c>
      <c r="AG92" s="17">
        <v>6.9734508138330598E-2</v>
      </c>
      <c r="AH92" s="17">
        <v>6.9970256744020104E-2</v>
      </c>
      <c r="AI92" s="17">
        <v>7.14537402854626E-2</v>
      </c>
      <c r="AJ92" s="17">
        <v>7.2074159292204898E-2</v>
      </c>
      <c r="AK92" s="17">
        <v>3.78202244676593E-2</v>
      </c>
      <c r="AL92" s="17">
        <v>5.1298391370933401E-2</v>
      </c>
      <c r="AM92" s="17">
        <v>5.6123437612621799E-2</v>
      </c>
      <c r="AN92" s="17">
        <v>6.2504338390763595E-2</v>
      </c>
      <c r="AO92" s="17">
        <v>4.4511839601113302E-2</v>
      </c>
      <c r="AP92" s="17">
        <v>8.0556339439406294E-2</v>
      </c>
      <c r="AQ92" s="17">
        <v>4.7701025722260697E-2</v>
      </c>
      <c r="AR92" s="17">
        <v>0.15225672448522201</v>
      </c>
      <c r="AS92" s="17"/>
      <c r="AT92" s="17">
        <v>7.7892094795075403E-2</v>
      </c>
      <c r="AU92" s="17">
        <v>7.5288747762606203E-2</v>
      </c>
      <c r="AV92" s="17">
        <v>7.0737734308895406E-2</v>
      </c>
      <c r="AW92" s="17">
        <v>5.1782422102576997E-2</v>
      </c>
      <c r="AX92" s="17">
        <v>7.9982372789713499E-2</v>
      </c>
      <c r="AY92" s="17">
        <v>8.7824699020781202E-2</v>
      </c>
      <c r="AZ92" s="17"/>
      <c r="BA92" s="17">
        <v>7.9099496231940805E-2</v>
      </c>
      <c r="BB92" s="17">
        <v>6.0757162441189602E-2</v>
      </c>
      <c r="BC92" s="17">
        <v>6.0942417251403598E-2</v>
      </c>
      <c r="BD92" s="17">
        <v>6.6376101344348307E-2</v>
      </c>
      <c r="BE92" s="17">
        <v>0.128426933099304</v>
      </c>
      <c r="BF92" s="17"/>
      <c r="BG92" s="17">
        <v>0.103562696625373</v>
      </c>
      <c r="BH92" s="17">
        <v>6.9402826574279194E-2</v>
      </c>
      <c r="BI92" s="17">
        <v>8.1312787132042805E-2</v>
      </c>
      <c r="BJ92" s="17">
        <v>7.9247073084192293E-2</v>
      </c>
      <c r="BK92" s="17">
        <v>4.4209968311623098E-2</v>
      </c>
      <c r="BL92" s="17"/>
      <c r="BM92" s="17">
        <v>9.8063674135678597E-2</v>
      </c>
      <c r="BN92" s="17">
        <v>5.7583137772633901E-2</v>
      </c>
      <c r="BO92" s="17">
        <v>2.90658935644749E-2</v>
      </c>
      <c r="BP92" s="17"/>
      <c r="BQ92" s="17">
        <v>7.9986283528289306E-2</v>
      </c>
      <c r="BR92" s="17">
        <v>7.0035531026276202E-2</v>
      </c>
      <c r="BS92" s="17"/>
      <c r="BT92" s="17">
        <v>7.8191223869160303E-2</v>
      </c>
      <c r="BU92" s="17">
        <v>6.0992051805624801E-2</v>
      </c>
    </row>
    <row r="93" spans="2:73" x14ac:dyDescent="0.3">
      <c r="B93" t="s">
        <v>114</v>
      </c>
      <c r="C93" s="17">
        <v>3.0324695375943999E-3</v>
      </c>
      <c r="D93" s="17">
        <v>1.61033474417542E-3</v>
      </c>
      <c r="E93" s="17">
        <v>4.4276628421651004E-3</v>
      </c>
      <c r="F93" s="17"/>
      <c r="G93" s="17">
        <v>3.2609648522143801E-3</v>
      </c>
      <c r="H93" s="17">
        <v>0</v>
      </c>
      <c r="I93" s="17">
        <v>5.8926502012272997E-3</v>
      </c>
      <c r="J93" s="17">
        <v>4.1265419427119598E-3</v>
      </c>
      <c r="K93" s="17">
        <v>0</v>
      </c>
      <c r="L93" s="17">
        <v>4.16707927071467E-3</v>
      </c>
      <c r="M93" s="17"/>
      <c r="N93" s="17">
        <v>1.8997826680843999E-3</v>
      </c>
      <c r="O93" s="17">
        <v>3.9296254856825402E-3</v>
      </c>
      <c r="P93" s="17">
        <v>3.6616529775723898E-3</v>
      </c>
      <c r="Q93" s="17">
        <v>2.8300111754533501E-3</v>
      </c>
      <c r="R93" s="17"/>
      <c r="S93" s="17">
        <v>5.6960942359388497E-3</v>
      </c>
      <c r="T93" s="17">
        <v>3.5325076804176899E-3</v>
      </c>
      <c r="U93" s="17">
        <v>2.6971326050393499E-3</v>
      </c>
      <c r="V93" s="17">
        <v>0</v>
      </c>
      <c r="W93" s="17">
        <v>9.26811143713447E-3</v>
      </c>
      <c r="X93" s="17">
        <v>0</v>
      </c>
      <c r="Y93" s="17">
        <v>0</v>
      </c>
      <c r="Z93" s="17">
        <v>9.0420727851657397E-3</v>
      </c>
      <c r="AA93" s="17">
        <v>0</v>
      </c>
      <c r="AB93" s="17"/>
      <c r="AC93" s="17">
        <v>2.27299714829684E-2</v>
      </c>
      <c r="AD93" s="17">
        <v>5.0047546581530001E-3</v>
      </c>
      <c r="AE93" s="17">
        <v>4.4103162560198902E-3</v>
      </c>
      <c r="AF93" s="17">
        <v>0</v>
      </c>
      <c r="AG93" s="17">
        <v>0</v>
      </c>
      <c r="AH93" s="17">
        <v>2.3463610257508098E-3</v>
      </c>
      <c r="AI93" s="17">
        <v>0</v>
      </c>
      <c r="AJ93" s="17">
        <v>0</v>
      </c>
      <c r="AK93" s="17">
        <v>3.6723843807719E-3</v>
      </c>
      <c r="AL93" s="17">
        <v>0</v>
      </c>
      <c r="AM93" s="17">
        <v>0</v>
      </c>
      <c r="AN93" s="17">
        <v>0</v>
      </c>
      <c r="AO93" s="17">
        <v>5.5237477093762503E-3</v>
      </c>
      <c r="AP93" s="17">
        <v>0</v>
      </c>
      <c r="AQ93" s="17">
        <v>8.9682227731910993E-3</v>
      </c>
      <c r="AR93" s="17">
        <v>0</v>
      </c>
      <c r="AS93" s="17"/>
      <c r="AT93" s="17">
        <v>3.9413927346966804E-3</v>
      </c>
      <c r="AU93" s="17">
        <v>3.9741686897815003E-3</v>
      </c>
      <c r="AV93" s="17">
        <v>3.1227111692213399E-3</v>
      </c>
      <c r="AW93" s="17">
        <v>2.8190641598238699E-3</v>
      </c>
      <c r="AX93" s="17">
        <v>0</v>
      </c>
      <c r="AY93" s="17">
        <v>0</v>
      </c>
      <c r="AZ93" s="17"/>
      <c r="BA93" s="17">
        <v>6.4169199568910804E-3</v>
      </c>
      <c r="BB93" s="17">
        <v>1.9987007510030501E-3</v>
      </c>
      <c r="BC93" s="17">
        <v>1.02501485521775E-3</v>
      </c>
      <c r="BD93" s="17">
        <v>4.1275904989354099E-3</v>
      </c>
      <c r="BE93" s="17">
        <v>0</v>
      </c>
      <c r="BF93" s="17"/>
      <c r="BG93" s="17">
        <v>1.27462619035861E-3</v>
      </c>
      <c r="BH93" s="17">
        <v>2.9165180341222002E-3</v>
      </c>
      <c r="BI93" s="17">
        <v>2.9724859099822401E-3</v>
      </c>
      <c r="BJ93" s="17">
        <v>0</v>
      </c>
      <c r="BK93" s="17">
        <v>0</v>
      </c>
      <c r="BL93" s="17"/>
      <c r="BM93" s="17">
        <v>1.6350289595334401E-3</v>
      </c>
      <c r="BN93" s="17">
        <v>2.1366097224374699E-3</v>
      </c>
      <c r="BO93" s="17">
        <v>9.3586152456835402E-3</v>
      </c>
      <c r="BP93" s="17"/>
      <c r="BQ93" s="17">
        <v>2.5950143477761799E-3</v>
      </c>
      <c r="BR93" s="17">
        <v>3.2311561507720999E-3</v>
      </c>
      <c r="BS93" s="17"/>
      <c r="BT93" s="17">
        <v>1.68782702050949E-3</v>
      </c>
      <c r="BU93" s="17">
        <v>5.4736113924249404E-3</v>
      </c>
    </row>
    <row r="94" spans="2:73" x14ac:dyDescent="0.3">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row>
    <row r="95" spans="2:73" x14ac:dyDescent="0.3">
      <c r="B95" s="6" t="s">
        <v>121</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row>
    <row r="96" spans="2:73" x14ac:dyDescent="0.3">
      <c r="B96" s="24" t="s">
        <v>94</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row>
    <row r="97" spans="2:73" x14ac:dyDescent="0.3">
      <c r="B97" t="s">
        <v>103</v>
      </c>
      <c r="C97" s="17">
        <v>3.7018222991062402E-2</v>
      </c>
      <c r="D97" s="17">
        <v>3.8481791782956E-2</v>
      </c>
      <c r="E97" s="17">
        <v>3.53328121506453E-2</v>
      </c>
      <c r="F97" s="17"/>
      <c r="G97" s="17">
        <v>2.9141567743804199E-2</v>
      </c>
      <c r="H97" s="17">
        <v>2.23136119836914E-2</v>
      </c>
      <c r="I97" s="17">
        <v>4.6753206440294001E-2</v>
      </c>
      <c r="J97" s="17">
        <v>5.7607509920618402E-2</v>
      </c>
      <c r="K97" s="17">
        <v>3.44628168631975E-2</v>
      </c>
      <c r="L97" s="17">
        <v>3.1237080644796598E-2</v>
      </c>
      <c r="M97" s="17"/>
      <c r="N97" s="17">
        <v>2.6603092123604202E-2</v>
      </c>
      <c r="O97" s="17">
        <v>3.9445879112960699E-2</v>
      </c>
      <c r="P97" s="17">
        <v>2.90448534526727E-2</v>
      </c>
      <c r="Q97" s="17">
        <v>5.2143827453390898E-2</v>
      </c>
      <c r="R97" s="17"/>
      <c r="S97" s="17">
        <v>2.4642919733391399E-2</v>
      </c>
      <c r="T97" s="17">
        <v>4.1106524484907099E-2</v>
      </c>
      <c r="U97" s="17">
        <v>3.21370669000322E-2</v>
      </c>
      <c r="V97" s="17">
        <v>5.7115194463639697E-2</v>
      </c>
      <c r="W97" s="17">
        <v>3.1454619921211298E-2</v>
      </c>
      <c r="X97" s="17">
        <v>2.1827869760038199E-2</v>
      </c>
      <c r="Y97" s="17">
        <v>3.4437679525318697E-2</v>
      </c>
      <c r="Z97" s="17">
        <v>6.1663928439881499E-2</v>
      </c>
      <c r="AA97" s="17">
        <v>4.2005469301284799E-2</v>
      </c>
      <c r="AB97" s="17"/>
      <c r="AC97" s="17">
        <v>4.9475090172127797E-2</v>
      </c>
      <c r="AD97" s="17">
        <v>6.6566912434411096E-2</v>
      </c>
      <c r="AE97" s="17">
        <v>6.6346083970525799E-2</v>
      </c>
      <c r="AF97" s="17">
        <v>6.7835791091320499E-2</v>
      </c>
      <c r="AG97" s="17">
        <v>4.4585084224967202E-2</v>
      </c>
      <c r="AH97" s="17">
        <v>4.0943529871766603E-2</v>
      </c>
      <c r="AI97" s="17">
        <v>3.0517362064061301E-2</v>
      </c>
      <c r="AJ97" s="17">
        <v>3.63803509567645E-2</v>
      </c>
      <c r="AK97" s="17">
        <v>4.20814458709644E-2</v>
      </c>
      <c r="AL97" s="17">
        <v>1.8559759690183301E-2</v>
      </c>
      <c r="AM97" s="17">
        <v>2.99737418137907E-2</v>
      </c>
      <c r="AN97" s="17">
        <v>1.8860636183893099E-2</v>
      </c>
      <c r="AO97" s="17">
        <v>7.4839474276693699E-3</v>
      </c>
      <c r="AP97" s="17">
        <v>1.9938102536508798E-2</v>
      </c>
      <c r="AQ97" s="17">
        <v>4.5983747833759803E-2</v>
      </c>
      <c r="AR97" s="17">
        <v>4.7193949093948502E-3</v>
      </c>
      <c r="AS97" s="17"/>
      <c r="AT97" s="17">
        <v>4.3811605302791698E-2</v>
      </c>
      <c r="AU97" s="17">
        <v>4.1940997613970403E-2</v>
      </c>
      <c r="AV97" s="17">
        <v>2.63920283901216E-2</v>
      </c>
      <c r="AW97" s="17">
        <v>3.7793789567555497E-2</v>
      </c>
      <c r="AX97" s="17">
        <v>2.9539618058837602E-2</v>
      </c>
      <c r="AY97" s="17">
        <v>1.98900414719511E-2</v>
      </c>
      <c r="AZ97" s="17"/>
      <c r="BA97" s="17">
        <v>4.5585876478889301E-2</v>
      </c>
      <c r="BB97" s="17">
        <v>4.1121324385004002E-2</v>
      </c>
      <c r="BC97" s="17">
        <v>3.4565251725386499E-2</v>
      </c>
      <c r="BD97" s="17">
        <v>1.9966831149552201E-2</v>
      </c>
      <c r="BE97" s="17">
        <v>0</v>
      </c>
      <c r="BF97" s="17"/>
      <c r="BG97" s="17">
        <v>2.3033712063135901E-2</v>
      </c>
      <c r="BH97" s="17">
        <v>3.1015501414588399E-2</v>
      </c>
      <c r="BI97" s="17">
        <v>3.7870835222519501E-2</v>
      </c>
      <c r="BJ97" s="17">
        <v>5.1557422290192001E-2</v>
      </c>
      <c r="BK97" s="17">
        <v>5.8638358818829797E-2</v>
      </c>
      <c r="BL97" s="17"/>
      <c r="BM97" s="17">
        <v>1.3569135541849299E-2</v>
      </c>
      <c r="BN97" s="17">
        <v>3.9259509691748899E-2</v>
      </c>
      <c r="BO97" s="17">
        <v>0.101410531275058</v>
      </c>
      <c r="BP97" s="17"/>
      <c r="BQ97" s="17">
        <v>1.94970773251909E-2</v>
      </c>
      <c r="BR97" s="17">
        <v>4.5307220652754998E-2</v>
      </c>
      <c r="BS97" s="17"/>
      <c r="BT97" s="17">
        <v>2.9354907238048001E-2</v>
      </c>
      <c r="BU97" s="17">
        <v>4.9351360822171099E-2</v>
      </c>
    </row>
    <row r="98" spans="2:73" x14ac:dyDescent="0.3">
      <c r="B98" t="s">
        <v>104</v>
      </c>
      <c r="C98" s="17">
        <v>3.1409851449011997E-2</v>
      </c>
      <c r="D98" s="17">
        <v>2.9651672562239599E-2</v>
      </c>
      <c r="E98" s="17">
        <v>3.2851229364881197E-2</v>
      </c>
      <c r="F98" s="17"/>
      <c r="G98" s="17">
        <v>3.34498132817376E-2</v>
      </c>
      <c r="H98" s="17">
        <v>4.3140852723495597E-2</v>
      </c>
      <c r="I98" s="17">
        <v>3.0320529521755301E-2</v>
      </c>
      <c r="J98" s="17">
        <v>2.6325356224159099E-2</v>
      </c>
      <c r="K98" s="17">
        <v>4.4850208370479101E-2</v>
      </c>
      <c r="L98" s="17">
        <v>1.65205318994304E-2</v>
      </c>
      <c r="M98" s="17"/>
      <c r="N98" s="17">
        <v>1.7039213785016501E-2</v>
      </c>
      <c r="O98" s="17">
        <v>3.12261535139715E-2</v>
      </c>
      <c r="P98" s="17">
        <v>2.78950177893342E-2</v>
      </c>
      <c r="Q98" s="17">
        <v>5.0861842408864599E-2</v>
      </c>
      <c r="R98" s="17"/>
      <c r="S98" s="17">
        <v>3.2841288992411899E-2</v>
      </c>
      <c r="T98" s="17">
        <v>3.5243212478978998E-2</v>
      </c>
      <c r="U98" s="17">
        <v>2.53822648051132E-2</v>
      </c>
      <c r="V98" s="17">
        <v>2.3935702792152E-2</v>
      </c>
      <c r="W98" s="17">
        <v>3.2520995504608699E-2</v>
      </c>
      <c r="X98" s="17">
        <v>3.3247837889340798E-2</v>
      </c>
      <c r="Y98" s="17">
        <v>4.1640843889133299E-2</v>
      </c>
      <c r="Z98" s="17">
        <v>4.5745228370527901E-3</v>
      </c>
      <c r="AA98" s="17">
        <v>3.61936893461135E-2</v>
      </c>
      <c r="AB98" s="17"/>
      <c r="AC98" s="17">
        <v>0.16752159412932999</v>
      </c>
      <c r="AD98" s="17">
        <v>7.9831309446756898E-2</v>
      </c>
      <c r="AE98" s="17">
        <v>6.20868720504235E-2</v>
      </c>
      <c r="AF98" s="17">
        <v>2.5297188370566701E-2</v>
      </c>
      <c r="AG98" s="17">
        <v>4.41652436851789E-2</v>
      </c>
      <c r="AH98" s="17">
        <v>2.83360921146881E-2</v>
      </c>
      <c r="AI98" s="17">
        <v>3.1254719841574803E-2</v>
      </c>
      <c r="AJ98" s="17">
        <v>2.2923395781261399E-2</v>
      </c>
      <c r="AK98" s="17">
        <v>4.0745140354704397E-2</v>
      </c>
      <c r="AL98" s="17">
        <v>1.0576214449410599E-2</v>
      </c>
      <c r="AM98" s="17">
        <v>1.6545649253398E-2</v>
      </c>
      <c r="AN98" s="17">
        <v>6.4410426296198199E-3</v>
      </c>
      <c r="AO98" s="17">
        <v>6.2389037759878502E-2</v>
      </c>
      <c r="AP98" s="17">
        <v>0</v>
      </c>
      <c r="AQ98" s="17">
        <v>0</v>
      </c>
      <c r="AR98" s="17">
        <v>1.03911626717418E-2</v>
      </c>
      <c r="AS98" s="17"/>
      <c r="AT98" s="17">
        <v>3.2234267675978798E-2</v>
      </c>
      <c r="AU98" s="17">
        <v>3.12414702201071E-2</v>
      </c>
      <c r="AV98" s="17">
        <v>4.3907179837956903E-2</v>
      </c>
      <c r="AW98" s="17">
        <v>2.1175352311833401E-2</v>
      </c>
      <c r="AX98" s="17">
        <v>2.5755588209234102E-2</v>
      </c>
      <c r="AY98" s="17">
        <v>4.2134227023887701E-2</v>
      </c>
      <c r="AZ98" s="17"/>
      <c r="BA98" s="17">
        <v>3.9828557528388701E-2</v>
      </c>
      <c r="BB98" s="17">
        <v>4.0872394110036597E-2</v>
      </c>
      <c r="BC98" s="17">
        <v>2.2862771801498399E-2</v>
      </c>
      <c r="BD98" s="17">
        <v>1.5485317859647201E-2</v>
      </c>
      <c r="BE98" s="17">
        <v>3.8907555866721302E-2</v>
      </c>
      <c r="BF98" s="17"/>
      <c r="BG98" s="17">
        <v>7.8969917509637902E-3</v>
      </c>
      <c r="BH98" s="17">
        <v>3.09113262069582E-2</v>
      </c>
      <c r="BI98" s="17">
        <v>1.50963941228828E-2</v>
      </c>
      <c r="BJ98" s="17">
        <v>6.2675600463852496E-2</v>
      </c>
      <c r="BK98" s="17">
        <v>4.4164255221298201E-2</v>
      </c>
      <c r="BL98" s="17"/>
      <c r="BM98" s="17">
        <v>1.1669333282190201E-2</v>
      </c>
      <c r="BN98" s="17">
        <v>3.1587103852047202E-2</v>
      </c>
      <c r="BO98" s="17">
        <v>8.9751233381347606E-2</v>
      </c>
      <c r="BP98" s="17"/>
      <c r="BQ98" s="17">
        <v>2.8990263433946301E-2</v>
      </c>
      <c r="BR98" s="17">
        <v>3.5418720750536502E-2</v>
      </c>
      <c r="BS98" s="17"/>
      <c r="BT98" s="17">
        <v>2.4829187714834701E-2</v>
      </c>
      <c r="BU98" s="17">
        <v>3.9551414303859701E-2</v>
      </c>
    </row>
    <row r="99" spans="2:73" x14ac:dyDescent="0.3">
      <c r="B99" t="s">
        <v>105</v>
      </c>
      <c r="C99" s="17">
        <v>5.0983800010414797E-2</v>
      </c>
      <c r="D99" s="17">
        <v>4.1233758116936199E-2</v>
      </c>
      <c r="E99" s="17">
        <v>6.0292562721660302E-2</v>
      </c>
      <c r="F99" s="17"/>
      <c r="G99" s="17">
        <v>6.4207493543498001E-2</v>
      </c>
      <c r="H99" s="17">
        <v>5.98467237356098E-2</v>
      </c>
      <c r="I99" s="17">
        <v>5.62540289698003E-2</v>
      </c>
      <c r="J99" s="17">
        <v>5.4250621372716003E-2</v>
      </c>
      <c r="K99" s="17">
        <v>5.0491573594424001E-2</v>
      </c>
      <c r="L99" s="17">
        <v>2.84053149369425E-2</v>
      </c>
      <c r="M99" s="17"/>
      <c r="N99" s="17">
        <v>4.1366778608555602E-2</v>
      </c>
      <c r="O99" s="17">
        <v>4.5366682851605E-2</v>
      </c>
      <c r="P99" s="17">
        <v>4.7948737234604098E-2</v>
      </c>
      <c r="Q99" s="17">
        <v>6.9431100370598395E-2</v>
      </c>
      <c r="R99" s="17"/>
      <c r="S99" s="17">
        <v>3.7029828855953101E-2</v>
      </c>
      <c r="T99" s="17">
        <v>4.2677051710336901E-2</v>
      </c>
      <c r="U99" s="17">
        <v>9.0692421661977607E-2</v>
      </c>
      <c r="V99" s="17">
        <v>5.6276581882200603E-2</v>
      </c>
      <c r="W99" s="17">
        <v>4.4826781654124001E-2</v>
      </c>
      <c r="X99" s="17">
        <v>7.4073887845123698E-2</v>
      </c>
      <c r="Y99" s="17">
        <v>5.4957719566862399E-2</v>
      </c>
      <c r="Z99" s="17">
        <v>3.9887860187155198E-2</v>
      </c>
      <c r="AA99" s="17">
        <v>3.1028216683331999E-2</v>
      </c>
      <c r="AB99" s="17"/>
      <c r="AC99" s="17">
        <v>0</v>
      </c>
      <c r="AD99" s="17">
        <v>7.8786405820996205E-2</v>
      </c>
      <c r="AE99" s="17">
        <v>7.8482218899474002E-2</v>
      </c>
      <c r="AF99" s="17">
        <v>7.8520009229065699E-2</v>
      </c>
      <c r="AG99" s="17">
        <v>6.22605041215663E-2</v>
      </c>
      <c r="AH99" s="17">
        <v>5.86767276954068E-2</v>
      </c>
      <c r="AI99" s="17">
        <v>6.3990475436958696E-2</v>
      </c>
      <c r="AJ99" s="17">
        <v>4.7314772436804299E-2</v>
      </c>
      <c r="AK99" s="17">
        <v>6.4189600544292499E-2</v>
      </c>
      <c r="AL99" s="17">
        <v>3.42897813045231E-2</v>
      </c>
      <c r="AM99" s="17">
        <v>2.7710668958152801E-2</v>
      </c>
      <c r="AN99" s="17">
        <v>5.1127748571116703E-2</v>
      </c>
      <c r="AO99" s="17">
        <v>6.3859843835761603E-3</v>
      </c>
      <c r="AP99" s="17">
        <v>6.0864556036288001E-2</v>
      </c>
      <c r="AQ99" s="17">
        <v>2.87881089778807E-2</v>
      </c>
      <c r="AR99" s="17">
        <v>2.4325981000178399E-2</v>
      </c>
      <c r="AS99" s="17"/>
      <c r="AT99" s="17">
        <v>4.92922527309195E-2</v>
      </c>
      <c r="AU99" s="17">
        <v>4.4098136971422598E-2</v>
      </c>
      <c r="AV99" s="17">
        <v>5.3840215971004801E-2</v>
      </c>
      <c r="AW99" s="17">
        <v>5.6029592612110601E-2</v>
      </c>
      <c r="AX99" s="17">
        <v>6.74742377215371E-2</v>
      </c>
      <c r="AY99" s="17">
        <v>3.7907077845994397E-2</v>
      </c>
      <c r="AZ99" s="17"/>
      <c r="BA99" s="17">
        <v>5.29671417397184E-2</v>
      </c>
      <c r="BB99" s="17">
        <v>5.6298587557233097E-2</v>
      </c>
      <c r="BC99" s="17">
        <v>4.3824523716674203E-2</v>
      </c>
      <c r="BD99" s="17">
        <v>4.8806548847989302E-2</v>
      </c>
      <c r="BE99" s="17">
        <v>4.9538955254088503E-2</v>
      </c>
      <c r="BF99" s="17"/>
      <c r="BG99" s="17">
        <v>3.8461871067457201E-2</v>
      </c>
      <c r="BH99" s="17">
        <v>3.9461919143089101E-2</v>
      </c>
      <c r="BI99" s="17">
        <v>5.12053426950492E-2</v>
      </c>
      <c r="BJ99" s="17">
        <v>6.0401840714464E-2</v>
      </c>
      <c r="BK99" s="17">
        <v>7.1916972730465906E-2</v>
      </c>
      <c r="BL99" s="17"/>
      <c r="BM99" s="17">
        <v>2.99758321828986E-2</v>
      </c>
      <c r="BN99" s="17">
        <v>6.0083695814716703E-2</v>
      </c>
      <c r="BO99" s="17">
        <v>9.1527487467725502E-2</v>
      </c>
      <c r="BP99" s="17"/>
      <c r="BQ99" s="17">
        <v>4.6603827203254497E-2</v>
      </c>
      <c r="BR99" s="17">
        <v>5.2814444857974402E-2</v>
      </c>
      <c r="BS99" s="17"/>
      <c r="BT99" s="17">
        <v>4.7681777871055903E-2</v>
      </c>
      <c r="BU99" s="17">
        <v>5.7280870349569697E-2</v>
      </c>
    </row>
    <row r="100" spans="2:73" x14ac:dyDescent="0.3">
      <c r="B100" t="s">
        <v>106</v>
      </c>
      <c r="C100" s="17">
        <v>6.6984435841048504E-2</v>
      </c>
      <c r="D100" s="17">
        <v>6.0990635973866003E-2</v>
      </c>
      <c r="E100" s="17">
        <v>7.2273535675292794E-2</v>
      </c>
      <c r="F100" s="17"/>
      <c r="G100" s="17">
        <v>8.9062799473465001E-2</v>
      </c>
      <c r="H100" s="17">
        <v>7.2385312141685296E-2</v>
      </c>
      <c r="I100" s="17">
        <v>8.6592578099365602E-2</v>
      </c>
      <c r="J100" s="17">
        <v>6.6514200950787597E-2</v>
      </c>
      <c r="K100" s="17">
        <v>6.8753002376971198E-2</v>
      </c>
      <c r="L100" s="17">
        <v>3.1222613856607701E-2</v>
      </c>
      <c r="M100" s="17"/>
      <c r="N100" s="17">
        <v>5.0424630745406103E-2</v>
      </c>
      <c r="O100" s="17">
        <v>7.4063811255784498E-2</v>
      </c>
      <c r="P100" s="17">
        <v>6.5501371746304396E-2</v>
      </c>
      <c r="Q100" s="17">
        <v>8.0163900606120594E-2</v>
      </c>
      <c r="R100" s="17"/>
      <c r="S100" s="17">
        <v>6.4685264763251302E-2</v>
      </c>
      <c r="T100" s="17">
        <v>6.6516930368218596E-2</v>
      </c>
      <c r="U100" s="17">
        <v>9.4188629580097993E-2</v>
      </c>
      <c r="V100" s="17">
        <v>6.6299516793360005E-2</v>
      </c>
      <c r="W100" s="17">
        <v>5.7459877556792299E-2</v>
      </c>
      <c r="X100" s="17">
        <v>7.4845622616795199E-2</v>
      </c>
      <c r="Y100" s="17">
        <v>4.8429955433053798E-2</v>
      </c>
      <c r="Z100" s="17">
        <v>6.7292077324269006E-2</v>
      </c>
      <c r="AA100" s="17">
        <v>6.4672081048866806E-2</v>
      </c>
      <c r="AB100" s="17"/>
      <c r="AC100" s="17">
        <v>0</v>
      </c>
      <c r="AD100" s="17">
        <v>0.10667259713002</v>
      </c>
      <c r="AE100" s="17">
        <v>8.7686761192228999E-2</v>
      </c>
      <c r="AF100" s="17">
        <v>4.8512429103478097E-2</v>
      </c>
      <c r="AG100" s="17">
        <v>9.7878214143761397E-2</v>
      </c>
      <c r="AH100" s="17">
        <v>7.63014801317842E-2</v>
      </c>
      <c r="AI100" s="17">
        <v>8.8795344390528802E-2</v>
      </c>
      <c r="AJ100" s="17">
        <v>4.5184464796952602E-2</v>
      </c>
      <c r="AK100" s="17">
        <v>6.1955864440330501E-2</v>
      </c>
      <c r="AL100" s="17">
        <v>6.5504816270187394E-2</v>
      </c>
      <c r="AM100" s="17">
        <v>7.3457971163043104E-2</v>
      </c>
      <c r="AN100" s="17">
        <v>5.8383085668804201E-2</v>
      </c>
      <c r="AO100" s="17">
        <v>5.27981235578781E-2</v>
      </c>
      <c r="AP100" s="17">
        <v>3.77377286161448E-2</v>
      </c>
      <c r="AQ100" s="17">
        <v>3.9185840403386997E-2</v>
      </c>
      <c r="AR100" s="17">
        <v>3.50466896540731E-2</v>
      </c>
      <c r="AS100" s="17"/>
      <c r="AT100" s="17">
        <v>7.5617381003886194E-2</v>
      </c>
      <c r="AU100" s="17">
        <v>5.5873745321744703E-2</v>
      </c>
      <c r="AV100" s="17">
        <v>6.6971434259860699E-2</v>
      </c>
      <c r="AW100" s="17">
        <v>6.5314915995475606E-2</v>
      </c>
      <c r="AX100" s="17">
        <v>6.9119203464200196E-2</v>
      </c>
      <c r="AY100" s="17">
        <v>9.4588660155545207E-2</v>
      </c>
      <c r="AZ100" s="17"/>
      <c r="BA100" s="17">
        <v>5.8845629464225002E-2</v>
      </c>
      <c r="BB100" s="17">
        <v>5.9358904938485703E-2</v>
      </c>
      <c r="BC100" s="17">
        <v>8.4129637286543102E-2</v>
      </c>
      <c r="BD100" s="17">
        <v>6.2653125184756506E-2</v>
      </c>
      <c r="BE100" s="17">
        <v>1.7041644900590101E-2</v>
      </c>
      <c r="BF100" s="17"/>
      <c r="BG100" s="17">
        <v>5.1506501369430503E-2</v>
      </c>
      <c r="BH100" s="17">
        <v>6.9206391364480396E-2</v>
      </c>
      <c r="BI100" s="17">
        <v>6.0801511843899501E-2</v>
      </c>
      <c r="BJ100" s="17">
        <v>4.2545782060715798E-2</v>
      </c>
      <c r="BK100" s="17">
        <v>0.100205000520877</v>
      </c>
      <c r="BL100" s="17"/>
      <c r="BM100" s="17">
        <v>3.6919778170834597E-2</v>
      </c>
      <c r="BN100" s="17">
        <v>8.5867014927733798E-2</v>
      </c>
      <c r="BO100" s="17">
        <v>0.110840735330077</v>
      </c>
      <c r="BP100" s="17"/>
      <c r="BQ100" s="17">
        <v>5.9381504745713201E-2</v>
      </c>
      <c r="BR100" s="17">
        <v>7.1996178971800398E-2</v>
      </c>
      <c r="BS100" s="17"/>
      <c r="BT100" s="17">
        <v>6.09211749400492E-2</v>
      </c>
      <c r="BU100" s="17">
        <v>8.02509405464851E-2</v>
      </c>
    </row>
    <row r="101" spans="2:73" x14ac:dyDescent="0.3">
      <c r="B101" t="s">
        <v>107</v>
      </c>
      <c r="C101" s="17">
        <v>7.6450083550320402E-2</v>
      </c>
      <c r="D101" s="17">
        <v>5.7320267950421097E-2</v>
      </c>
      <c r="E101" s="17">
        <v>9.5327525811316594E-2</v>
      </c>
      <c r="F101" s="17"/>
      <c r="G101" s="17">
        <v>0.104675399504747</v>
      </c>
      <c r="H101" s="17">
        <v>6.4901025416922206E-2</v>
      </c>
      <c r="I101" s="17">
        <v>8.1984492151311594E-2</v>
      </c>
      <c r="J101" s="17">
        <v>8.1710290288507695E-2</v>
      </c>
      <c r="K101" s="17">
        <v>9.04691920783144E-2</v>
      </c>
      <c r="L101" s="17">
        <v>4.8948405595870298E-2</v>
      </c>
      <c r="M101" s="17"/>
      <c r="N101" s="17">
        <v>8.8621021020416205E-2</v>
      </c>
      <c r="O101" s="17">
        <v>6.5389359582664897E-2</v>
      </c>
      <c r="P101" s="17">
        <v>7.5260508569905904E-2</v>
      </c>
      <c r="Q101" s="17">
        <v>7.3676333749705905E-2</v>
      </c>
      <c r="R101" s="17"/>
      <c r="S101" s="17">
        <v>8.4568621857438298E-2</v>
      </c>
      <c r="T101" s="17">
        <v>6.8456091696511803E-2</v>
      </c>
      <c r="U101" s="17">
        <v>5.7861399066617199E-2</v>
      </c>
      <c r="V101" s="17">
        <v>6.3800719720225996E-2</v>
      </c>
      <c r="W101" s="17">
        <v>8.6887641135340796E-2</v>
      </c>
      <c r="X101" s="17">
        <v>8.1842169325749503E-2</v>
      </c>
      <c r="Y101" s="17">
        <v>5.5446149383265197E-2</v>
      </c>
      <c r="Z101" s="17">
        <v>0.105350744524039</v>
      </c>
      <c r="AA101" s="17">
        <v>9.4956222360178297E-2</v>
      </c>
      <c r="AB101" s="17"/>
      <c r="AC101" s="17">
        <v>7.3448558640826805E-2</v>
      </c>
      <c r="AD101" s="17">
        <v>9.4708555028585606E-2</v>
      </c>
      <c r="AE101" s="17">
        <v>7.3601462281014399E-2</v>
      </c>
      <c r="AF101" s="17">
        <v>7.3096854290944493E-2</v>
      </c>
      <c r="AG101" s="17">
        <v>8.0836147407626999E-2</v>
      </c>
      <c r="AH101" s="17">
        <v>9.6404321205345894E-2</v>
      </c>
      <c r="AI101" s="17">
        <v>6.9564600545476196E-2</v>
      </c>
      <c r="AJ101" s="17">
        <v>5.3938043985694302E-2</v>
      </c>
      <c r="AK101" s="17">
        <v>6.7793974783920297E-2</v>
      </c>
      <c r="AL101" s="17">
        <v>6.05987589926981E-2</v>
      </c>
      <c r="AM101" s="17">
        <v>8.8007895518624896E-2</v>
      </c>
      <c r="AN101" s="17">
        <v>6.3673732492978197E-2</v>
      </c>
      <c r="AO101" s="17">
        <v>0.105707247712244</v>
      </c>
      <c r="AP101" s="17">
        <v>9.8100662845960099E-2</v>
      </c>
      <c r="AQ101" s="17">
        <v>7.4031150207819002E-2</v>
      </c>
      <c r="AR101" s="17">
        <v>4.8275101603788603E-2</v>
      </c>
      <c r="AS101" s="17"/>
      <c r="AT101" s="17">
        <v>7.2468152439447195E-2</v>
      </c>
      <c r="AU101" s="17">
        <v>7.6413723887185203E-2</v>
      </c>
      <c r="AV101" s="17">
        <v>7.6493279046209506E-2</v>
      </c>
      <c r="AW101" s="17">
        <v>7.4044312532085904E-2</v>
      </c>
      <c r="AX101" s="17">
        <v>8.6139833490468096E-2</v>
      </c>
      <c r="AY101" s="17">
        <v>8.4770752981300407E-2</v>
      </c>
      <c r="AZ101" s="17"/>
      <c r="BA101" s="17">
        <v>8.0754125983373698E-2</v>
      </c>
      <c r="BB101" s="17">
        <v>8.2977897104622306E-2</v>
      </c>
      <c r="BC101" s="17">
        <v>8.6624651546788597E-2</v>
      </c>
      <c r="BD101" s="17">
        <v>5.1517841113293703E-2</v>
      </c>
      <c r="BE101" s="17">
        <v>4.4257687426055903E-2</v>
      </c>
      <c r="BF101" s="17"/>
      <c r="BG101" s="17">
        <v>5.3390463341244303E-2</v>
      </c>
      <c r="BH101" s="17">
        <v>8.6397954185574499E-2</v>
      </c>
      <c r="BI101" s="17">
        <v>7.2398005390590006E-2</v>
      </c>
      <c r="BJ101" s="17">
        <v>8.4409168477996094E-2</v>
      </c>
      <c r="BK101" s="17">
        <v>6.6780314056806997E-2</v>
      </c>
      <c r="BL101" s="17"/>
      <c r="BM101" s="17">
        <v>4.8626306202849003E-2</v>
      </c>
      <c r="BN101" s="17">
        <v>8.8045667091126295E-2</v>
      </c>
      <c r="BO101" s="17">
        <v>0.13125177685342901</v>
      </c>
      <c r="BP101" s="17"/>
      <c r="BQ101" s="17">
        <v>7.8484451470944502E-2</v>
      </c>
      <c r="BR101" s="17">
        <v>7.5531651041356701E-2</v>
      </c>
      <c r="BS101" s="17"/>
      <c r="BT101" s="17">
        <v>7.0265433368978406E-2</v>
      </c>
      <c r="BU101" s="17">
        <v>8.7350107513678998E-2</v>
      </c>
    </row>
    <row r="102" spans="2:73" x14ac:dyDescent="0.3">
      <c r="B102" t="s">
        <v>108</v>
      </c>
      <c r="C102" s="17">
        <v>0.15549584334376501</v>
      </c>
      <c r="D102" s="17">
        <v>0.15520016815123899</v>
      </c>
      <c r="E102" s="17">
        <v>0.156263771732496</v>
      </c>
      <c r="F102" s="17"/>
      <c r="G102" s="17">
        <v>0.164978081288811</v>
      </c>
      <c r="H102" s="17">
        <v>0.160299957644674</v>
      </c>
      <c r="I102" s="17">
        <v>0.15912830526955901</v>
      </c>
      <c r="J102" s="17">
        <v>0.170068113821745</v>
      </c>
      <c r="K102" s="17">
        <v>0.17252644995265501</v>
      </c>
      <c r="L102" s="17">
        <v>0.119061473845943</v>
      </c>
      <c r="M102" s="17"/>
      <c r="N102" s="17">
        <v>0.13626594803303099</v>
      </c>
      <c r="O102" s="17">
        <v>0.172387799880825</v>
      </c>
      <c r="P102" s="17">
        <v>0.160615256036375</v>
      </c>
      <c r="Q102" s="17">
        <v>0.15469245757590699</v>
      </c>
      <c r="R102" s="17"/>
      <c r="S102" s="17">
        <v>0.18309410161947201</v>
      </c>
      <c r="T102" s="17">
        <v>0.16047539977511899</v>
      </c>
      <c r="U102" s="17">
        <v>0.140570258563049</v>
      </c>
      <c r="V102" s="17">
        <v>0.119335649688669</v>
      </c>
      <c r="W102" s="17">
        <v>0.16019455223440299</v>
      </c>
      <c r="X102" s="17">
        <v>0.16594086056735599</v>
      </c>
      <c r="Y102" s="17">
        <v>0.15561146071718401</v>
      </c>
      <c r="Z102" s="17">
        <v>0.17308366533112399</v>
      </c>
      <c r="AA102" s="17">
        <v>0.13932062794157901</v>
      </c>
      <c r="AB102" s="17"/>
      <c r="AC102" s="17">
        <v>0.118182562500753</v>
      </c>
      <c r="AD102" s="17">
        <v>0.17675462684524801</v>
      </c>
      <c r="AE102" s="17">
        <v>0.16087406199388099</v>
      </c>
      <c r="AF102" s="17">
        <v>0.168600750235196</v>
      </c>
      <c r="AG102" s="17">
        <v>0.15246617747149599</v>
      </c>
      <c r="AH102" s="17">
        <v>0.122513457738054</v>
      </c>
      <c r="AI102" s="17">
        <v>0.17840457347316399</v>
      </c>
      <c r="AJ102" s="17">
        <v>0.15009414213483299</v>
      </c>
      <c r="AK102" s="17">
        <v>0.14718434964421401</v>
      </c>
      <c r="AL102" s="17">
        <v>0.15973264824646499</v>
      </c>
      <c r="AM102" s="17">
        <v>0.18293069695651201</v>
      </c>
      <c r="AN102" s="17">
        <v>0.19417408283243601</v>
      </c>
      <c r="AO102" s="17">
        <v>0.15397492437552299</v>
      </c>
      <c r="AP102" s="17">
        <v>0.11750356412058199</v>
      </c>
      <c r="AQ102" s="17">
        <v>0.13786697395644301</v>
      </c>
      <c r="AR102" s="17">
        <v>8.6895526058582306E-2</v>
      </c>
      <c r="AS102" s="17"/>
      <c r="AT102" s="17">
        <v>0.17257082375393501</v>
      </c>
      <c r="AU102" s="17">
        <v>0.150624461035409</v>
      </c>
      <c r="AV102" s="17">
        <v>0.150071188705453</v>
      </c>
      <c r="AW102" s="17">
        <v>0.14911560812442601</v>
      </c>
      <c r="AX102" s="17">
        <v>0.15415728395651199</v>
      </c>
      <c r="AY102" s="17">
        <v>0.14717793449824801</v>
      </c>
      <c r="AZ102" s="17"/>
      <c r="BA102" s="17">
        <v>0.153442485850253</v>
      </c>
      <c r="BB102" s="17">
        <v>0.15446784644112599</v>
      </c>
      <c r="BC102" s="17">
        <v>0.165688598957559</v>
      </c>
      <c r="BD102" s="17">
        <v>0.15193197282962501</v>
      </c>
      <c r="BE102" s="17">
        <v>0.12670886251268099</v>
      </c>
      <c r="BF102" s="17"/>
      <c r="BG102" s="17">
        <v>0.140581224978577</v>
      </c>
      <c r="BH102" s="17">
        <v>0.15869051435076501</v>
      </c>
      <c r="BI102" s="17">
        <v>0.11597358789374</v>
      </c>
      <c r="BJ102" s="17">
        <v>0.13556339950740401</v>
      </c>
      <c r="BK102" s="17">
        <v>0.138219919054376</v>
      </c>
      <c r="BL102" s="17"/>
      <c r="BM102" s="17">
        <v>0.137275070548117</v>
      </c>
      <c r="BN102" s="17">
        <v>0.165000165314552</v>
      </c>
      <c r="BO102" s="17">
        <v>0.18676399004595601</v>
      </c>
      <c r="BP102" s="17"/>
      <c r="BQ102" s="17">
        <v>0.16359365661584699</v>
      </c>
      <c r="BR102" s="17">
        <v>0.14540514954915401</v>
      </c>
      <c r="BS102" s="17"/>
      <c r="BT102" s="17">
        <v>0.14838376768378</v>
      </c>
      <c r="BU102" s="17">
        <v>0.15897648536216399</v>
      </c>
    </row>
    <row r="103" spans="2:73" x14ac:dyDescent="0.3">
      <c r="B103" t="s">
        <v>109</v>
      </c>
      <c r="C103" s="17">
        <v>0.12695253839523701</v>
      </c>
      <c r="D103" s="17">
        <v>0.122917839430754</v>
      </c>
      <c r="E103" s="17">
        <v>0.130862267123527</v>
      </c>
      <c r="F103" s="17"/>
      <c r="G103" s="17">
        <v>0.132885438485287</v>
      </c>
      <c r="H103" s="17">
        <v>0.15089486615613301</v>
      </c>
      <c r="I103" s="17">
        <v>0.13150550481964399</v>
      </c>
      <c r="J103" s="17">
        <v>0.123148627255652</v>
      </c>
      <c r="K103" s="17">
        <v>0.110199949897074</v>
      </c>
      <c r="L103" s="17">
        <v>0.11419916395120901</v>
      </c>
      <c r="M103" s="17"/>
      <c r="N103" s="17">
        <v>0.13485907686860901</v>
      </c>
      <c r="O103" s="17">
        <v>0.12661910603422699</v>
      </c>
      <c r="P103" s="17">
        <v>0.13083665485550799</v>
      </c>
      <c r="Q103" s="17">
        <v>0.116167952346445</v>
      </c>
      <c r="R103" s="17"/>
      <c r="S103" s="17">
        <v>0.12039145220177699</v>
      </c>
      <c r="T103" s="17">
        <v>0.13371322972295699</v>
      </c>
      <c r="U103" s="17">
        <v>0.13912087320665001</v>
      </c>
      <c r="V103" s="17">
        <v>0.12716243401859401</v>
      </c>
      <c r="W103" s="17">
        <v>0.111445918962756</v>
      </c>
      <c r="X103" s="17">
        <v>0.12660952889789501</v>
      </c>
      <c r="Y103" s="17">
        <v>0.167313630226469</v>
      </c>
      <c r="Z103" s="17">
        <v>9.8867694759200597E-2</v>
      </c>
      <c r="AA103" s="17">
        <v>0.10796549457785699</v>
      </c>
      <c r="AB103" s="17"/>
      <c r="AC103" s="17">
        <v>0.19284728133554599</v>
      </c>
      <c r="AD103" s="17">
        <v>0.107801344024579</v>
      </c>
      <c r="AE103" s="17">
        <v>0.11986329433724199</v>
      </c>
      <c r="AF103" s="17">
        <v>0.106837124511072</v>
      </c>
      <c r="AG103" s="17">
        <v>0.102350459865352</v>
      </c>
      <c r="AH103" s="17">
        <v>0.13229908240456301</v>
      </c>
      <c r="AI103" s="17">
        <v>9.6151221819680596E-2</v>
      </c>
      <c r="AJ103" s="17">
        <v>0.19326506315195699</v>
      </c>
      <c r="AK103" s="17">
        <v>0.141410831997932</v>
      </c>
      <c r="AL103" s="17">
        <v>0.18265683977517899</v>
      </c>
      <c r="AM103" s="17">
        <v>0.131087998156598</v>
      </c>
      <c r="AN103" s="17">
        <v>0.14029895099905901</v>
      </c>
      <c r="AO103" s="17">
        <v>0.108995446301551</v>
      </c>
      <c r="AP103" s="17">
        <v>0.109390301267069</v>
      </c>
      <c r="AQ103" s="17">
        <v>0.165830019748649</v>
      </c>
      <c r="AR103" s="17">
        <v>8.1956378186961096E-2</v>
      </c>
      <c r="AS103" s="17"/>
      <c r="AT103" s="17">
        <v>0.128088295859204</v>
      </c>
      <c r="AU103" s="17">
        <v>0.12269732929239199</v>
      </c>
      <c r="AV103" s="17">
        <v>0.13961002614904899</v>
      </c>
      <c r="AW103" s="17">
        <v>0.142371112867896</v>
      </c>
      <c r="AX103" s="17">
        <v>0.105450233434031</v>
      </c>
      <c r="AY103" s="17">
        <v>9.6442428220645401E-2</v>
      </c>
      <c r="AZ103" s="17"/>
      <c r="BA103" s="17">
        <v>0.123015713327011</v>
      </c>
      <c r="BB103" s="17">
        <v>0.14026816059933001</v>
      </c>
      <c r="BC103" s="17">
        <v>0.123245690792557</v>
      </c>
      <c r="BD103" s="17">
        <v>0.119123643846215</v>
      </c>
      <c r="BE103" s="17">
        <v>0.17350574784546799</v>
      </c>
      <c r="BF103" s="17"/>
      <c r="BG103" s="17">
        <v>0.115697824460455</v>
      </c>
      <c r="BH103" s="17">
        <v>0.12591682780178501</v>
      </c>
      <c r="BI103" s="17">
        <v>0.16940018795963899</v>
      </c>
      <c r="BJ103" s="17">
        <v>0.113588079897153</v>
      </c>
      <c r="BK103" s="17">
        <v>0.123806134985051</v>
      </c>
      <c r="BL103" s="17"/>
      <c r="BM103" s="17">
        <v>0.13597671809808601</v>
      </c>
      <c r="BN103" s="17">
        <v>0.127251420928127</v>
      </c>
      <c r="BO103" s="17">
        <v>9.9363901226311696E-2</v>
      </c>
      <c r="BP103" s="17"/>
      <c r="BQ103" s="17">
        <v>0.13343286520213199</v>
      </c>
      <c r="BR103" s="17">
        <v>0.12570623293799499</v>
      </c>
      <c r="BS103" s="17"/>
      <c r="BT103" s="17">
        <v>0.13906818786045599</v>
      </c>
      <c r="BU103" s="17">
        <v>0.10666895059560599</v>
      </c>
    </row>
    <row r="104" spans="2:73" x14ac:dyDescent="0.3">
      <c r="B104" t="s">
        <v>110</v>
      </c>
      <c r="C104" s="17">
        <v>0.160488714962118</v>
      </c>
      <c r="D104" s="17">
        <v>0.17671640175226599</v>
      </c>
      <c r="E104" s="17">
        <v>0.14517042912344999</v>
      </c>
      <c r="F104" s="17"/>
      <c r="G104" s="17">
        <v>0.126583442318844</v>
      </c>
      <c r="H104" s="17">
        <v>0.15289893627548801</v>
      </c>
      <c r="I104" s="17">
        <v>0.14135803623148699</v>
      </c>
      <c r="J104" s="17">
        <v>0.18717351925970099</v>
      </c>
      <c r="K104" s="17">
        <v>0.15494084734191099</v>
      </c>
      <c r="L104" s="17">
        <v>0.18668014812151901</v>
      </c>
      <c r="M104" s="17"/>
      <c r="N104" s="17">
        <v>0.171974059038805</v>
      </c>
      <c r="O104" s="17">
        <v>0.17317174155968501</v>
      </c>
      <c r="P104" s="17">
        <v>0.15558367846353099</v>
      </c>
      <c r="Q104" s="17">
        <v>0.141044804398439</v>
      </c>
      <c r="R104" s="17"/>
      <c r="S104" s="17">
        <v>0.12909612359477299</v>
      </c>
      <c r="T104" s="17">
        <v>0.17121958440347901</v>
      </c>
      <c r="U104" s="17">
        <v>0.17587000460063301</v>
      </c>
      <c r="V104" s="17">
        <v>0.18810151092963001</v>
      </c>
      <c r="W104" s="17">
        <v>0.16098300007510299</v>
      </c>
      <c r="X104" s="17">
        <v>0.14562329103393901</v>
      </c>
      <c r="Y104" s="17">
        <v>0.159013101846807</v>
      </c>
      <c r="Z104" s="17">
        <v>0.18841547914589299</v>
      </c>
      <c r="AA104" s="17">
        <v>0.15219698488158201</v>
      </c>
      <c r="AB104" s="17"/>
      <c r="AC104" s="17">
        <v>0.11997935969312</v>
      </c>
      <c r="AD104" s="17">
        <v>3.3449217769683799E-2</v>
      </c>
      <c r="AE104" s="17">
        <v>0.133769521268985</v>
      </c>
      <c r="AF104" s="17">
        <v>0.16925186208932699</v>
      </c>
      <c r="AG104" s="17">
        <v>0.15794230794313799</v>
      </c>
      <c r="AH104" s="17">
        <v>0.15324703078600299</v>
      </c>
      <c r="AI104" s="17">
        <v>0.184445627461367</v>
      </c>
      <c r="AJ104" s="17">
        <v>0.167272178586823</v>
      </c>
      <c r="AK104" s="17">
        <v>0.173742958841482</v>
      </c>
      <c r="AL104" s="17">
        <v>0.17814137157412999</v>
      </c>
      <c r="AM104" s="17">
        <v>0.12467953102325401</v>
      </c>
      <c r="AN104" s="17">
        <v>0.192839097264765</v>
      </c>
      <c r="AO104" s="17">
        <v>0.181641362591872</v>
      </c>
      <c r="AP104" s="17">
        <v>0.216636197750221</v>
      </c>
      <c r="AQ104" s="17">
        <v>0.20694536465084201</v>
      </c>
      <c r="AR104" s="17">
        <v>0.18353266031368901</v>
      </c>
      <c r="AS104" s="17"/>
      <c r="AT104" s="17">
        <v>0.119344791259993</v>
      </c>
      <c r="AU104" s="17">
        <v>0.17645681049963399</v>
      </c>
      <c r="AV104" s="17">
        <v>0.15049962220421001</v>
      </c>
      <c r="AW104" s="17">
        <v>0.18228093695276601</v>
      </c>
      <c r="AX104" s="17">
        <v>0.17680381293585101</v>
      </c>
      <c r="AY104" s="17">
        <v>0.169400135382962</v>
      </c>
      <c r="AZ104" s="17"/>
      <c r="BA104" s="17">
        <v>0.14466552916752301</v>
      </c>
      <c r="BB104" s="17">
        <v>0.18028472656738201</v>
      </c>
      <c r="BC104" s="17">
        <v>0.17623717964899299</v>
      </c>
      <c r="BD104" s="17">
        <v>0.155690337990016</v>
      </c>
      <c r="BE104" s="17">
        <v>7.7421402710832296E-2</v>
      </c>
      <c r="BF104" s="17"/>
      <c r="BG104" s="17">
        <v>0.18071693472650999</v>
      </c>
      <c r="BH104" s="17">
        <v>0.154471885026116</v>
      </c>
      <c r="BI104" s="17">
        <v>0.20218819692610901</v>
      </c>
      <c r="BJ104" s="17">
        <v>0.16532666942222801</v>
      </c>
      <c r="BK104" s="17">
        <v>0.14890345614199599</v>
      </c>
      <c r="BL104" s="17"/>
      <c r="BM104" s="17">
        <v>0.178581065742838</v>
      </c>
      <c r="BN104" s="17">
        <v>0.17825679697636501</v>
      </c>
      <c r="BO104" s="17">
        <v>6.3670164963223294E-2</v>
      </c>
      <c r="BP104" s="17"/>
      <c r="BQ104" s="17">
        <v>0.15028543184929799</v>
      </c>
      <c r="BR104" s="17">
        <v>0.16802260516655701</v>
      </c>
      <c r="BS104" s="17"/>
      <c r="BT104" s="17">
        <v>0.16856222996724099</v>
      </c>
      <c r="BU104" s="17">
        <v>0.15332121150313199</v>
      </c>
    </row>
    <row r="105" spans="2:73" x14ac:dyDescent="0.3">
      <c r="B105" t="s">
        <v>111</v>
      </c>
      <c r="C105" s="17">
        <v>0.145280304647423</v>
      </c>
      <c r="D105" s="17">
        <v>0.16075419528826801</v>
      </c>
      <c r="E105" s="17">
        <v>0.13023403810909601</v>
      </c>
      <c r="F105" s="17"/>
      <c r="G105" s="17">
        <v>0.112828480468253</v>
      </c>
      <c r="H105" s="17">
        <v>0.133776778888333</v>
      </c>
      <c r="I105" s="17">
        <v>0.148535230118296</v>
      </c>
      <c r="J105" s="17">
        <v>0.12993816823752499</v>
      </c>
      <c r="K105" s="17">
        <v>0.14594805937573899</v>
      </c>
      <c r="L105" s="17">
        <v>0.18552322622739001</v>
      </c>
      <c r="M105" s="17"/>
      <c r="N105" s="17">
        <v>0.161848358277314</v>
      </c>
      <c r="O105" s="17">
        <v>0.15107706183150299</v>
      </c>
      <c r="P105" s="17">
        <v>0.145639312539873</v>
      </c>
      <c r="Q105" s="17">
        <v>0.121421803504733</v>
      </c>
      <c r="R105" s="17"/>
      <c r="S105" s="17">
        <v>0.15387974632283699</v>
      </c>
      <c r="T105" s="17">
        <v>0.15286912549725101</v>
      </c>
      <c r="U105" s="17">
        <v>0.104460371313036</v>
      </c>
      <c r="V105" s="17">
        <v>0.164610606865743</v>
      </c>
      <c r="W105" s="17">
        <v>0.153326800327031</v>
      </c>
      <c r="X105" s="17">
        <v>0.14213527063624501</v>
      </c>
      <c r="Y105" s="17">
        <v>0.141532006956991</v>
      </c>
      <c r="Z105" s="17">
        <v>0.11917672283951</v>
      </c>
      <c r="AA105" s="17">
        <v>0.150204034061967</v>
      </c>
      <c r="AB105" s="17"/>
      <c r="AC105" s="17">
        <v>7.5691531469599102E-2</v>
      </c>
      <c r="AD105" s="17">
        <v>8.8492971546137306E-2</v>
      </c>
      <c r="AE105" s="17">
        <v>0.120723107093403</v>
      </c>
      <c r="AF105" s="17">
        <v>9.4023400930598203E-2</v>
      </c>
      <c r="AG105" s="17">
        <v>0.122073422733743</v>
      </c>
      <c r="AH105" s="17">
        <v>0.12869971013484999</v>
      </c>
      <c r="AI105" s="17">
        <v>0.11928548171357101</v>
      </c>
      <c r="AJ105" s="17">
        <v>0.15097870573552499</v>
      </c>
      <c r="AK105" s="17">
        <v>0.187412775200404</v>
      </c>
      <c r="AL105" s="17">
        <v>0.16586642792720499</v>
      </c>
      <c r="AM105" s="17">
        <v>0.187679763757823</v>
      </c>
      <c r="AN105" s="17">
        <v>0.135233455924541</v>
      </c>
      <c r="AO105" s="17">
        <v>0.17288233758357899</v>
      </c>
      <c r="AP105" s="17">
        <v>0.187614080624255</v>
      </c>
      <c r="AQ105" s="17">
        <v>0.14535752263195301</v>
      </c>
      <c r="AR105" s="17">
        <v>0.22050795880117499</v>
      </c>
      <c r="AS105" s="17"/>
      <c r="AT105" s="17">
        <v>0.129466610409401</v>
      </c>
      <c r="AU105" s="17">
        <v>0.16668854977209199</v>
      </c>
      <c r="AV105" s="17">
        <v>0.14493758414914101</v>
      </c>
      <c r="AW105" s="17">
        <v>0.14054645897161</v>
      </c>
      <c r="AX105" s="17">
        <v>0.13198075294827399</v>
      </c>
      <c r="AY105" s="17">
        <v>0.14085273338714199</v>
      </c>
      <c r="AZ105" s="17"/>
      <c r="BA105" s="17">
        <v>0.153590020155289</v>
      </c>
      <c r="BB105" s="17">
        <v>0.13032881079296699</v>
      </c>
      <c r="BC105" s="17">
        <v>0.126059113298854</v>
      </c>
      <c r="BD105" s="17">
        <v>0.18954986166514701</v>
      </c>
      <c r="BE105" s="17">
        <v>0.22842313442558701</v>
      </c>
      <c r="BF105" s="17"/>
      <c r="BG105" s="17">
        <v>0.187911344365077</v>
      </c>
      <c r="BH105" s="17">
        <v>0.145614011232722</v>
      </c>
      <c r="BI105" s="17">
        <v>0.11576124002438801</v>
      </c>
      <c r="BJ105" s="17">
        <v>0.14102374899227599</v>
      </c>
      <c r="BK105" s="17">
        <v>0.12830454884753201</v>
      </c>
      <c r="BL105" s="17"/>
      <c r="BM105" s="17">
        <v>0.195229285004168</v>
      </c>
      <c r="BN105" s="17">
        <v>0.117201664708902</v>
      </c>
      <c r="BO105" s="17">
        <v>6.4458029623299995E-2</v>
      </c>
      <c r="BP105" s="17"/>
      <c r="BQ105" s="17">
        <v>0.14623600691824601</v>
      </c>
      <c r="BR105" s="17">
        <v>0.14576790129113701</v>
      </c>
      <c r="BS105" s="17"/>
      <c r="BT105" s="17">
        <v>0.151106051900466</v>
      </c>
      <c r="BU105" s="17">
        <v>0.135007736212749</v>
      </c>
    </row>
    <row r="106" spans="2:73" x14ac:dyDescent="0.3">
      <c r="B106" t="s">
        <v>112</v>
      </c>
      <c r="C106" s="17">
        <v>8.3650138663913395E-2</v>
      </c>
      <c r="D106" s="17">
        <v>9.0259826688095499E-2</v>
      </c>
      <c r="E106" s="17">
        <v>7.7467268031684397E-2</v>
      </c>
      <c r="F106" s="17"/>
      <c r="G106" s="17">
        <v>7.4706739229745495E-2</v>
      </c>
      <c r="H106" s="17">
        <v>7.4314314146232394E-2</v>
      </c>
      <c r="I106" s="17">
        <v>7.30887170670763E-2</v>
      </c>
      <c r="J106" s="17">
        <v>5.2804256249205303E-2</v>
      </c>
      <c r="K106" s="17">
        <v>7.5104345619621204E-2</v>
      </c>
      <c r="L106" s="17">
        <v>0.13659179662954399</v>
      </c>
      <c r="M106" s="17"/>
      <c r="N106" s="17">
        <v>0.102271617973302</v>
      </c>
      <c r="O106" s="17">
        <v>7.6437532202611194E-2</v>
      </c>
      <c r="P106" s="17">
        <v>7.3871057463264E-2</v>
      </c>
      <c r="Q106" s="17">
        <v>7.6022176100621897E-2</v>
      </c>
      <c r="R106" s="17"/>
      <c r="S106" s="17">
        <v>8.6133107011810706E-2</v>
      </c>
      <c r="T106" s="17">
        <v>6.5133905338491796E-2</v>
      </c>
      <c r="U106" s="17">
        <v>7.79063648897593E-2</v>
      </c>
      <c r="V106" s="17">
        <v>8.6197620187088E-2</v>
      </c>
      <c r="W106" s="17">
        <v>9.1123183896230794E-2</v>
      </c>
      <c r="X106" s="17">
        <v>7.1823982634717107E-2</v>
      </c>
      <c r="Y106" s="17">
        <v>9.9724323663225006E-2</v>
      </c>
      <c r="Z106" s="17">
        <v>7.0700466604128404E-2</v>
      </c>
      <c r="AA106" s="17">
        <v>0.102263138772989</v>
      </c>
      <c r="AB106" s="17"/>
      <c r="AC106" s="17">
        <v>0.117510206590447</v>
      </c>
      <c r="AD106" s="17">
        <v>8.6295516791821597E-2</v>
      </c>
      <c r="AE106" s="17">
        <v>3.2134695054227599E-2</v>
      </c>
      <c r="AF106" s="17">
        <v>9.5324479242040405E-2</v>
      </c>
      <c r="AG106" s="17">
        <v>9.2627037008681107E-2</v>
      </c>
      <c r="AH106" s="17">
        <v>9.2510881212571103E-2</v>
      </c>
      <c r="AI106" s="17">
        <v>7.8940216316973705E-2</v>
      </c>
      <c r="AJ106" s="17">
        <v>6.8782052853256004E-2</v>
      </c>
      <c r="AK106" s="17">
        <v>3.4261498208393699E-2</v>
      </c>
      <c r="AL106" s="17">
        <v>7.00355302574968E-2</v>
      </c>
      <c r="AM106" s="17">
        <v>0.112606164779015</v>
      </c>
      <c r="AN106" s="17">
        <v>8.6235860155428196E-2</v>
      </c>
      <c r="AO106" s="17">
        <v>8.2698275270149793E-2</v>
      </c>
      <c r="AP106" s="17">
        <v>5.7390444457747103E-2</v>
      </c>
      <c r="AQ106" s="17">
        <v>5.6810249930415099E-2</v>
      </c>
      <c r="AR106" s="17">
        <v>0.15460449250270999</v>
      </c>
      <c r="AS106" s="17"/>
      <c r="AT106" s="17">
        <v>9.3560323544447904E-2</v>
      </c>
      <c r="AU106" s="17">
        <v>6.9336389588638803E-2</v>
      </c>
      <c r="AV106" s="17">
        <v>8.0031518933979598E-2</v>
      </c>
      <c r="AW106" s="17">
        <v>8.3833324532400694E-2</v>
      </c>
      <c r="AX106" s="17">
        <v>9.8892981701455093E-2</v>
      </c>
      <c r="AY106" s="17">
        <v>0.10040364206674</v>
      </c>
      <c r="AZ106" s="17"/>
      <c r="BA106" s="17">
        <v>7.4939661386846504E-2</v>
      </c>
      <c r="BB106" s="17">
        <v>6.5595119959288697E-2</v>
      </c>
      <c r="BC106" s="17">
        <v>8.1775001754322896E-2</v>
      </c>
      <c r="BD106" s="17">
        <v>0.11519352801550101</v>
      </c>
      <c r="BE106" s="17">
        <v>0.11086371530374201</v>
      </c>
      <c r="BF106" s="17"/>
      <c r="BG106" s="17">
        <v>0.11446718324902901</v>
      </c>
      <c r="BH106" s="17">
        <v>9.0065216085273306E-2</v>
      </c>
      <c r="BI106" s="17">
        <v>9.0889823394149194E-2</v>
      </c>
      <c r="BJ106" s="17">
        <v>8.0039844310051303E-2</v>
      </c>
      <c r="BK106" s="17">
        <v>7.3892660920024195E-2</v>
      </c>
      <c r="BL106" s="17"/>
      <c r="BM106" s="17">
        <v>0.114266579970001</v>
      </c>
      <c r="BN106" s="17">
        <v>6.6156481225309802E-2</v>
      </c>
      <c r="BO106" s="17">
        <v>3.4793308440283999E-2</v>
      </c>
      <c r="BP106" s="17"/>
      <c r="BQ106" s="17">
        <v>9.5097336829227899E-2</v>
      </c>
      <c r="BR106" s="17">
        <v>7.7246853256876205E-2</v>
      </c>
      <c r="BS106" s="17"/>
      <c r="BT106" s="17">
        <v>8.8470907607225105E-2</v>
      </c>
      <c r="BU106" s="17">
        <v>7.5842491006041998E-2</v>
      </c>
    </row>
    <row r="107" spans="2:73" x14ac:dyDescent="0.3">
      <c r="B107" t="s">
        <v>113</v>
      </c>
      <c r="C107" s="17">
        <v>6.0507116954860003E-2</v>
      </c>
      <c r="D107" s="17">
        <v>6.1454958253499899E-2</v>
      </c>
      <c r="E107" s="17">
        <v>5.9770169870742101E-2</v>
      </c>
      <c r="F107" s="17"/>
      <c r="G107" s="17">
        <v>5.3088840579811399E-2</v>
      </c>
      <c r="H107" s="17">
        <v>6.5227620887735704E-2</v>
      </c>
      <c r="I107" s="17">
        <v>3.8567802288380401E-2</v>
      </c>
      <c r="J107" s="17">
        <v>4.5542890877420097E-2</v>
      </c>
      <c r="K107" s="17">
        <v>5.2253554529613E-2</v>
      </c>
      <c r="L107" s="17">
        <v>9.7138364996116403E-2</v>
      </c>
      <c r="M107" s="17"/>
      <c r="N107" s="17">
        <v>6.6325445471673197E-2</v>
      </c>
      <c r="O107" s="17">
        <v>4.0092387462003401E-2</v>
      </c>
      <c r="P107" s="17">
        <v>8.3448694028830303E-2</v>
      </c>
      <c r="Q107" s="17">
        <v>5.6495657211243902E-2</v>
      </c>
      <c r="R107" s="17"/>
      <c r="S107" s="17">
        <v>7.7941450810946097E-2</v>
      </c>
      <c r="T107" s="17">
        <v>5.8215254609198103E-2</v>
      </c>
      <c r="U107" s="17">
        <v>5.9113212807994198E-2</v>
      </c>
      <c r="V107" s="17">
        <v>4.7164462658697101E-2</v>
      </c>
      <c r="W107" s="17">
        <v>6.3994086984717202E-2</v>
      </c>
      <c r="X107" s="17">
        <v>5.5341167890132499E-2</v>
      </c>
      <c r="Y107" s="17">
        <v>4.1893128791691797E-2</v>
      </c>
      <c r="Z107" s="17">
        <v>4.3653774028378903E-2</v>
      </c>
      <c r="AA107" s="17">
        <v>7.6577823991609104E-2</v>
      </c>
      <c r="AB107" s="17"/>
      <c r="AC107" s="17">
        <v>6.2613843985282802E-2</v>
      </c>
      <c r="AD107" s="17">
        <v>7.5635788503607804E-2</v>
      </c>
      <c r="AE107" s="17">
        <v>6.4431921858594393E-2</v>
      </c>
      <c r="AF107" s="17">
        <v>6.7844412032114207E-2</v>
      </c>
      <c r="AG107" s="17">
        <v>4.2815401394489402E-2</v>
      </c>
      <c r="AH107" s="17">
        <v>6.5422230218475097E-2</v>
      </c>
      <c r="AI107" s="17">
        <v>5.09404854002556E-2</v>
      </c>
      <c r="AJ107" s="17">
        <v>6.3866829580128903E-2</v>
      </c>
      <c r="AK107" s="17">
        <v>3.9221560113362301E-2</v>
      </c>
      <c r="AL107" s="17">
        <v>5.4037851512521301E-2</v>
      </c>
      <c r="AM107" s="17">
        <v>2.5319918619788499E-2</v>
      </c>
      <c r="AN107" s="17">
        <v>5.2732307277357497E-2</v>
      </c>
      <c r="AO107" s="17">
        <v>5.9519565326703897E-2</v>
      </c>
      <c r="AP107" s="17">
        <v>7.2106461720191001E-2</v>
      </c>
      <c r="AQ107" s="17">
        <v>9.0232798885660298E-2</v>
      </c>
      <c r="AR107" s="17">
        <v>0.14731463157081501</v>
      </c>
      <c r="AS107" s="17"/>
      <c r="AT107" s="17">
        <v>7.5239131554806202E-2</v>
      </c>
      <c r="AU107" s="17">
        <v>6.0654217107622303E-2</v>
      </c>
      <c r="AV107" s="17">
        <v>5.95034118111736E-2</v>
      </c>
      <c r="AW107" s="17">
        <v>4.67621800690948E-2</v>
      </c>
      <c r="AX107" s="17">
        <v>5.2284233649379702E-2</v>
      </c>
      <c r="AY107" s="17">
        <v>6.2163122582603501E-2</v>
      </c>
      <c r="AZ107" s="17"/>
      <c r="BA107" s="17">
        <v>6.6072878594897397E-2</v>
      </c>
      <c r="BB107" s="17">
        <v>4.2564147672565202E-2</v>
      </c>
      <c r="BC107" s="17">
        <v>5.0670398190256503E-2</v>
      </c>
      <c r="BD107" s="17">
        <v>6.5953400999321607E-2</v>
      </c>
      <c r="BE107" s="17">
        <v>0.133331293754233</v>
      </c>
      <c r="BF107" s="17"/>
      <c r="BG107" s="17">
        <v>8.5061322437762599E-2</v>
      </c>
      <c r="BH107" s="17">
        <v>6.4880001840422905E-2</v>
      </c>
      <c r="BI107" s="17">
        <v>6.02171305411816E-2</v>
      </c>
      <c r="BJ107" s="17">
        <v>6.2868443863668105E-2</v>
      </c>
      <c r="BK107" s="17">
        <v>3.23681833752874E-2</v>
      </c>
      <c r="BL107" s="17"/>
      <c r="BM107" s="17">
        <v>9.3109450051319001E-2</v>
      </c>
      <c r="BN107" s="17">
        <v>3.7605415143267901E-2</v>
      </c>
      <c r="BO107" s="17">
        <v>1.8812330921175398E-2</v>
      </c>
      <c r="BP107" s="17"/>
      <c r="BQ107" s="17">
        <v>7.4242553880176795E-2</v>
      </c>
      <c r="BR107" s="17">
        <v>5.2670852076378102E-2</v>
      </c>
      <c r="BS107" s="17"/>
      <c r="BT107" s="17">
        <v>6.8110544162991393E-2</v>
      </c>
      <c r="BU107" s="17">
        <v>5.1660175312241603E-2</v>
      </c>
    </row>
    <row r="108" spans="2:73" x14ac:dyDescent="0.3">
      <c r="B108" t="s">
        <v>114</v>
      </c>
      <c r="C108" s="17">
        <v>4.7789491908256697E-3</v>
      </c>
      <c r="D108" s="17">
        <v>5.0184840494587202E-3</v>
      </c>
      <c r="E108" s="17">
        <v>4.1543902852075104E-3</v>
      </c>
      <c r="F108" s="17"/>
      <c r="G108" s="17">
        <v>1.43919040819964E-2</v>
      </c>
      <c r="H108" s="17">
        <v>0</v>
      </c>
      <c r="I108" s="17">
        <v>5.9115690230312802E-3</v>
      </c>
      <c r="J108" s="17">
        <v>4.9164455419636001E-3</v>
      </c>
      <c r="K108" s="17">
        <v>0</v>
      </c>
      <c r="L108" s="17">
        <v>4.4718792946314796E-3</v>
      </c>
      <c r="M108" s="17"/>
      <c r="N108" s="17">
        <v>2.4007580542681501E-3</v>
      </c>
      <c r="O108" s="17">
        <v>4.7224847121590504E-3</v>
      </c>
      <c r="P108" s="17">
        <v>4.3548578197975104E-3</v>
      </c>
      <c r="Q108" s="17">
        <v>7.8781442739293706E-3</v>
      </c>
      <c r="R108" s="17"/>
      <c r="S108" s="17">
        <v>5.6960942359388497E-3</v>
      </c>
      <c r="T108" s="17">
        <v>4.3736899145501804E-3</v>
      </c>
      <c r="U108" s="17">
        <v>2.6971326050393499E-3</v>
      </c>
      <c r="V108" s="17">
        <v>0</v>
      </c>
      <c r="W108" s="17">
        <v>5.7825417476817503E-3</v>
      </c>
      <c r="X108" s="17">
        <v>6.6885109026684902E-3</v>
      </c>
      <c r="Y108" s="17">
        <v>0</v>
      </c>
      <c r="Z108" s="17">
        <v>2.7333063979368199E-2</v>
      </c>
      <c r="AA108" s="17">
        <v>2.6162170326420502E-3</v>
      </c>
      <c r="AB108" s="17"/>
      <c r="AC108" s="17">
        <v>2.27299714829684E-2</v>
      </c>
      <c r="AD108" s="17">
        <v>5.0047546581530001E-3</v>
      </c>
      <c r="AE108" s="17">
        <v>0</v>
      </c>
      <c r="AF108" s="17">
        <v>4.8556988742767598E-3</v>
      </c>
      <c r="AG108" s="17">
        <v>0</v>
      </c>
      <c r="AH108" s="17">
        <v>4.6454564864914297E-3</v>
      </c>
      <c r="AI108" s="17">
        <v>7.7098915363889298E-3</v>
      </c>
      <c r="AJ108" s="17">
        <v>0</v>
      </c>
      <c r="AK108" s="17">
        <v>0</v>
      </c>
      <c r="AL108" s="17">
        <v>0</v>
      </c>
      <c r="AM108" s="17">
        <v>0</v>
      </c>
      <c r="AN108" s="17">
        <v>0</v>
      </c>
      <c r="AO108" s="17">
        <v>5.5237477093762503E-3</v>
      </c>
      <c r="AP108" s="17">
        <v>2.27179000250337E-2</v>
      </c>
      <c r="AQ108" s="17">
        <v>8.9682227731910993E-3</v>
      </c>
      <c r="AR108" s="17">
        <v>2.4300227268902802E-3</v>
      </c>
      <c r="AS108" s="17"/>
      <c r="AT108" s="17">
        <v>8.3063644651905199E-3</v>
      </c>
      <c r="AU108" s="17">
        <v>3.9741686897815003E-3</v>
      </c>
      <c r="AV108" s="17">
        <v>7.7425105418405899E-3</v>
      </c>
      <c r="AW108" s="17">
        <v>7.3241546274534805E-4</v>
      </c>
      <c r="AX108" s="17">
        <v>2.4022204302207501E-3</v>
      </c>
      <c r="AY108" s="17">
        <v>4.2692443829811999E-3</v>
      </c>
      <c r="AZ108" s="17"/>
      <c r="BA108" s="17">
        <v>6.2923803235853601E-3</v>
      </c>
      <c r="BB108" s="17">
        <v>5.8620798719587501E-3</v>
      </c>
      <c r="BC108" s="17">
        <v>4.3171812805670399E-3</v>
      </c>
      <c r="BD108" s="17">
        <v>4.1275904989354099E-3</v>
      </c>
      <c r="BE108" s="17">
        <v>0</v>
      </c>
      <c r="BF108" s="17"/>
      <c r="BG108" s="17">
        <v>1.27462619035861E-3</v>
      </c>
      <c r="BH108" s="17">
        <v>3.3684513482252201E-3</v>
      </c>
      <c r="BI108" s="17">
        <v>8.1977439858529795E-3</v>
      </c>
      <c r="BJ108" s="17">
        <v>0</v>
      </c>
      <c r="BK108" s="17">
        <v>1.2800195327456401E-2</v>
      </c>
      <c r="BL108" s="17"/>
      <c r="BM108" s="17">
        <v>4.8014452048503803E-3</v>
      </c>
      <c r="BN108" s="17">
        <v>3.6850643261036901E-3</v>
      </c>
      <c r="BO108" s="17">
        <v>7.3565104721120102E-3</v>
      </c>
      <c r="BP108" s="17"/>
      <c r="BQ108" s="17">
        <v>4.15502452602254E-3</v>
      </c>
      <c r="BR108" s="17">
        <v>4.11218944748109E-3</v>
      </c>
      <c r="BS108" s="17"/>
      <c r="BT108" s="17">
        <v>3.2458296848748699E-3</v>
      </c>
      <c r="BU108" s="17">
        <v>4.7382564723006896E-3</v>
      </c>
    </row>
    <row r="109" spans="2:73" x14ac:dyDescent="0.3">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row>
    <row r="110" spans="2:73" x14ac:dyDescent="0.3">
      <c r="B110" s="6" t="s">
        <v>131</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row>
    <row r="111" spans="2:73" x14ac:dyDescent="0.3">
      <c r="B111" s="24" t="s">
        <v>94</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row>
    <row r="112" spans="2:73" x14ac:dyDescent="0.3">
      <c r="B112" t="s">
        <v>127</v>
      </c>
      <c r="C112" s="17">
        <v>5.2986289523992203E-2</v>
      </c>
      <c r="D112" s="17">
        <v>5.7047309762442301E-2</v>
      </c>
      <c r="E112" s="17">
        <v>4.9192417802161499E-2</v>
      </c>
      <c r="F112" s="17"/>
      <c r="G112" s="17">
        <v>8.2804893961027207E-2</v>
      </c>
      <c r="H112" s="17">
        <v>5.0454794670366301E-2</v>
      </c>
      <c r="I112" s="17">
        <v>7.5898787538147897E-2</v>
      </c>
      <c r="J112" s="17">
        <v>6.58112206038306E-2</v>
      </c>
      <c r="K112" s="17">
        <v>3.1121176405593701E-2</v>
      </c>
      <c r="L112" s="17">
        <v>2.0907347750863298E-2</v>
      </c>
      <c r="M112" s="17"/>
      <c r="N112" s="17">
        <v>3.7508860973795799E-2</v>
      </c>
      <c r="O112" s="17">
        <v>5.4282573677612897E-2</v>
      </c>
      <c r="P112" s="17">
        <v>5.8586773520347003E-2</v>
      </c>
      <c r="Q112" s="17">
        <v>6.4503984904655004E-2</v>
      </c>
      <c r="R112" s="17"/>
      <c r="S112" s="17">
        <v>7.2553921525582599E-2</v>
      </c>
      <c r="T112" s="17">
        <v>5.0774474069201901E-2</v>
      </c>
      <c r="U112" s="17">
        <v>4.5818821149454701E-2</v>
      </c>
      <c r="V112" s="17">
        <v>6.2581665839776604E-2</v>
      </c>
      <c r="W112" s="17">
        <v>4.7118476503583598E-2</v>
      </c>
      <c r="X112" s="17">
        <v>5.9494879635698897E-2</v>
      </c>
      <c r="Y112" s="17">
        <v>6.3982677931926898E-2</v>
      </c>
      <c r="Z112" s="17">
        <v>3.8527034286964502E-2</v>
      </c>
      <c r="AA112" s="17">
        <v>2.5165039780137399E-2</v>
      </c>
      <c r="AB112" s="17"/>
      <c r="AC112" s="17">
        <v>0.36520286494578003</v>
      </c>
      <c r="AD112" s="17">
        <v>7.9284975168358196E-2</v>
      </c>
      <c r="AE112" s="17">
        <v>9.00361593350468E-2</v>
      </c>
      <c r="AF112" s="17">
        <v>4.7397111350336099E-2</v>
      </c>
      <c r="AG112" s="17">
        <v>6.13496892674451E-2</v>
      </c>
      <c r="AH112" s="17">
        <v>4.4768184515274603E-2</v>
      </c>
      <c r="AI112" s="17">
        <v>3.96225940721249E-2</v>
      </c>
      <c r="AJ112" s="17">
        <v>7.6049792520281503E-2</v>
      </c>
      <c r="AK112" s="17">
        <v>4.282866500239E-2</v>
      </c>
      <c r="AL112" s="17">
        <v>4.3214918115016397E-2</v>
      </c>
      <c r="AM112" s="17">
        <v>4.8655372544167103E-2</v>
      </c>
      <c r="AN112" s="17">
        <v>5.5705196833121702E-2</v>
      </c>
      <c r="AO112" s="17">
        <v>2.6279180530412199E-2</v>
      </c>
      <c r="AP112" s="17">
        <v>2.6244293043737099E-2</v>
      </c>
      <c r="AQ112" s="17">
        <v>3.6464378358857602E-2</v>
      </c>
      <c r="AR112" s="17">
        <v>3.6956978431155099E-2</v>
      </c>
      <c r="AS112" s="17"/>
      <c r="AT112" s="17">
        <v>8.8563711378982293E-2</v>
      </c>
      <c r="AU112" s="17">
        <v>4.5293607373297101E-2</v>
      </c>
      <c r="AV112" s="17">
        <v>5.38393869800875E-2</v>
      </c>
      <c r="AW112" s="17">
        <v>3.96684210849544E-2</v>
      </c>
      <c r="AX112" s="17">
        <v>2.25480769900155E-2</v>
      </c>
      <c r="AY112" s="17">
        <v>4.1441725386118303E-2</v>
      </c>
      <c r="AZ112" s="17"/>
      <c r="BA112" s="17">
        <v>3.5886839353846699E-2</v>
      </c>
      <c r="BB112" s="17">
        <v>4.2976304080791797E-2</v>
      </c>
      <c r="BC112" s="17">
        <v>6.96081410397561E-2</v>
      </c>
      <c r="BD112" s="17">
        <v>5.5832723345302399E-2</v>
      </c>
      <c r="BE112" s="17">
        <v>7.7029671381074097E-2</v>
      </c>
      <c r="BF112" s="17"/>
      <c r="BG112" s="17">
        <v>2.99725771096408E-2</v>
      </c>
      <c r="BH112" s="17">
        <v>4.3798611580637699E-2</v>
      </c>
      <c r="BI112" s="17">
        <v>4.1341965806749398E-2</v>
      </c>
      <c r="BJ112" s="17">
        <v>4.3416561476460398E-2</v>
      </c>
      <c r="BK112" s="17">
        <v>2.7902816455526801E-2</v>
      </c>
      <c r="BL112" s="17"/>
      <c r="BM112" s="17">
        <v>4.3089854544395602E-2</v>
      </c>
      <c r="BN112" s="17">
        <v>5.7355012398576898E-2</v>
      </c>
      <c r="BO112" s="17">
        <v>7.1887509650998105E-2</v>
      </c>
      <c r="BP112" s="17"/>
      <c r="BQ112" s="17">
        <v>5.2365577302683299E-2</v>
      </c>
      <c r="BR112" s="17">
        <v>4.9160909982908001E-2</v>
      </c>
      <c r="BS112" s="17"/>
      <c r="BT112" s="17">
        <v>4.8313292650111701E-2</v>
      </c>
      <c r="BU112" s="17">
        <v>5.5712319788075601E-2</v>
      </c>
    </row>
    <row r="113" spans="2:73" x14ac:dyDescent="0.3">
      <c r="B113" t="s">
        <v>105</v>
      </c>
      <c r="C113" s="17">
        <v>3.0138260751251599E-2</v>
      </c>
      <c r="D113" s="17">
        <v>3.1559187416843E-2</v>
      </c>
      <c r="E113" s="17">
        <v>2.81089089274635E-2</v>
      </c>
      <c r="F113" s="17"/>
      <c r="G113" s="17">
        <v>3.3106194613126E-2</v>
      </c>
      <c r="H113" s="17">
        <v>2.1769766907054899E-2</v>
      </c>
      <c r="I113" s="17">
        <v>3.6508581706601401E-2</v>
      </c>
      <c r="J113" s="17">
        <v>3.5066426017654202E-2</v>
      </c>
      <c r="K113" s="17">
        <v>2.4531584961906699E-2</v>
      </c>
      <c r="L113" s="17">
        <v>2.9550870067196901E-2</v>
      </c>
      <c r="M113" s="17"/>
      <c r="N113" s="17">
        <v>2.6325378914849599E-2</v>
      </c>
      <c r="O113" s="17">
        <v>2.8555238108909801E-2</v>
      </c>
      <c r="P113" s="17">
        <v>2.6403281725235001E-2</v>
      </c>
      <c r="Q113" s="17">
        <v>3.9799257979825899E-2</v>
      </c>
      <c r="R113" s="17"/>
      <c r="S113" s="17">
        <v>3.9605567839324202E-2</v>
      </c>
      <c r="T113" s="17">
        <v>1.7573896478276601E-2</v>
      </c>
      <c r="U113" s="17">
        <v>2.5948220823176299E-2</v>
      </c>
      <c r="V113" s="17">
        <v>3.5396171373876101E-2</v>
      </c>
      <c r="W113" s="17">
        <v>2.1516003463566601E-2</v>
      </c>
      <c r="X113" s="17">
        <v>3.4624228240659E-2</v>
      </c>
      <c r="Y113" s="17">
        <v>3.4214424947308197E-2</v>
      </c>
      <c r="Z113" s="17">
        <v>2.3080322496274001E-2</v>
      </c>
      <c r="AA113" s="17">
        <v>3.4822794023171601E-2</v>
      </c>
      <c r="AB113" s="17"/>
      <c r="AC113" s="17">
        <v>4.9475090172127797E-2</v>
      </c>
      <c r="AD113" s="17">
        <v>2.3879262620033599E-2</v>
      </c>
      <c r="AE113" s="17">
        <v>4.0205344531200699E-2</v>
      </c>
      <c r="AF113" s="17">
        <v>2.6310166246624401E-2</v>
      </c>
      <c r="AG113" s="17">
        <v>3.2303185070845897E-2</v>
      </c>
      <c r="AH113" s="17">
        <v>3.3496013069799602E-2</v>
      </c>
      <c r="AI113" s="17">
        <v>3.99136463924918E-2</v>
      </c>
      <c r="AJ113" s="17">
        <v>3.1140791136894299E-2</v>
      </c>
      <c r="AK113" s="17">
        <v>8.6520832297252593E-3</v>
      </c>
      <c r="AL113" s="17">
        <v>3.7378850352704399E-2</v>
      </c>
      <c r="AM113" s="17">
        <v>3.89365584410356E-2</v>
      </c>
      <c r="AN113" s="17">
        <v>9.9154416501326306E-3</v>
      </c>
      <c r="AO113" s="17">
        <v>4.4443396772053702E-2</v>
      </c>
      <c r="AP113" s="17">
        <v>8.7909995233907308E-3</v>
      </c>
      <c r="AQ113" s="17">
        <v>2.6182060577751E-2</v>
      </c>
      <c r="AR113" s="17">
        <v>3.29840676572715E-2</v>
      </c>
      <c r="AS113" s="17"/>
      <c r="AT113" s="17">
        <v>3.6974776288737798E-2</v>
      </c>
      <c r="AU113" s="17">
        <v>3.1942681475736999E-2</v>
      </c>
      <c r="AV113" s="17">
        <v>2.3787450308686599E-2</v>
      </c>
      <c r="AW113" s="17">
        <v>2.7642288875042099E-2</v>
      </c>
      <c r="AX113" s="17">
        <v>3.2839382423172497E-2</v>
      </c>
      <c r="AY113" s="17">
        <v>9.5111324023996208E-3</v>
      </c>
      <c r="AZ113" s="17"/>
      <c r="BA113" s="17">
        <v>3.0288902674777601E-2</v>
      </c>
      <c r="BB113" s="17">
        <v>2.69438700606815E-2</v>
      </c>
      <c r="BC113" s="17">
        <v>3.0631783081921899E-2</v>
      </c>
      <c r="BD113" s="17">
        <v>4.0361030230479898E-2</v>
      </c>
      <c r="BE113" s="17">
        <v>7.2678834190227004E-3</v>
      </c>
      <c r="BF113" s="17"/>
      <c r="BG113" s="17">
        <v>2.18283321887064E-2</v>
      </c>
      <c r="BH113" s="17">
        <v>2.1009233638018699E-2</v>
      </c>
      <c r="BI113" s="17">
        <v>2.93213726163205E-2</v>
      </c>
      <c r="BJ113" s="17">
        <v>3.0868989508538801E-2</v>
      </c>
      <c r="BK113" s="17">
        <v>3.8841126056926398E-2</v>
      </c>
      <c r="BL113" s="17"/>
      <c r="BM113" s="17">
        <v>2.1104805984952499E-2</v>
      </c>
      <c r="BN113" s="17">
        <v>3.6808909987606497E-2</v>
      </c>
      <c r="BO113" s="17">
        <v>4.0905234822712001E-2</v>
      </c>
      <c r="BP113" s="17"/>
      <c r="BQ113" s="17">
        <v>2.7673804439010699E-2</v>
      </c>
      <c r="BR113" s="17">
        <v>3.18852255824102E-2</v>
      </c>
      <c r="BS113" s="17"/>
      <c r="BT113" s="17">
        <v>2.61379620490589E-2</v>
      </c>
      <c r="BU113" s="17">
        <v>3.6577527954844702E-2</v>
      </c>
    </row>
    <row r="114" spans="2:73" x14ac:dyDescent="0.3">
      <c r="B114" t="s">
        <v>106</v>
      </c>
      <c r="C114" s="17">
        <v>3.6506278090415602E-2</v>
      </c>
      <c r="D114" s="17">
        <v>3.2981185807354201E-2</v>
      </c>
      <c r="E114" s="17">
        <v>3.9224715446237297E-2</v>
      </c>
      <c r="F114" s="17"/>
      <c r="G114" s="17">
        <v>2.80551447571727E-2</v>
      </c>
      <c r="H114" s="17">
        <v>3.8522617928194197E-2</v>
      </c>
      <c r="I114" s="17">
        <v>4.1761574506899102E-2</v>
      </c>
      <c r="J114" s="17">
        <v>4.92312819772927E-2</v>
      </c>
      <c r="K114" s="17">
        <v>4.35034193471346E-2</v>
      </c>
      <c r="L114" s="17">
        <v>2.1139606134859899E-2</v>
      </c>
      <c r="M114" s="17"/>
      <c r="N114" s="17">
        <v>3.5609713557767701E-2</v>
      </c>
      <c r="O114" s="17">
        <v>4.5169172313675898E-2</v>
      </c>
      <c r="P114" s="17">
        <v>3.7330277769283902E-2</v>
      </c>
      <c r="Q114" s="17">
        <v>2.7064374377917099E-2</v>
      </c>
      <c r="R114" s="17"/>
      <c r="S114" s="17">
        <v>3.2051717305241298E-2</v>
      </c>
      <c r="T114" s="17">
        <v>3.9587668727297701E-2</v>
      </c>
      <c r="U114" s="17">
        <v>4.53860080054031E-2</v>
      </c>
      <c r="V114" s="17">
        <v>3.9960189483620998E-2</v>
      </c>
      <c r="W114" s="17">
        <v>3.9132224927828099E-2</v>
      </c>
      <c r="X114" s="17">
        <v>5.0677578048328897E-2</v>
      </c>
      <c r="Y114" s="17">
        <v>2.5683657486035599E-2</v>
      </c>
      <c r="Z114" s="17">
        <v>2.52631984715475E-2</v>
      </c>
      <c r="AA114" s="17">
        <v>2.83399927768598E-2</v>
      </c>
      <c r="AB114" s="17"/>
      <c r="AC114" s="17">
        <v>0</v>
      </c>
      <c r="AD114" s="17">
        <v>2.3916081811596601E-2</v>
      </c>
      <c r="AE114" s="17">
        <v>1.7982071082768201E-2</v>
      </c>
      <c r="AF114" s="17">
        <v>2.1426870762384399E-2</v>
      </c>
      <c r="AG114" s="17">
        <v>5.0924469963836802E-2</v>
      </c>
      <c r="AH114" s="17">
        <v>2.06457472849766E-2</v>
      </c>
      <c r="AI114" s="17">
        <v>3.2715467887044401E-2</v>
      </c>
      <c r="AJ114" s="17">
        <v>3.6539627211596003E-2</v>
      </c>
      <c r="AK114" s="17">
        <v>5.4829562494369398E-2</v>
      </c>
      <c r="AL114" s="17">
        <v>2.0597268049202901E-2</v>
      </c>
      <c r="AM114" s="17">
        <v>5.62348939980713E-2</v>
      </c>
      <c r="AN114" s="17">
        <v>3.9200559998954297E-2</v>
      </c>
      <c r="AO114" s="17">
        <v>4.0153658767933802E-2</v>
      </c>
      <c r="AP114" s="17">
        <v>5.0043705881626703E-2</v>
      </c>
      <c r="AQ114" s="17">
        <v>6.19053910099851E-2</v>
      </c>
      <c r="AR114" s="17">
        <v>2.1801203112991101E-2</v>
      </c>
      <c r="AS114" s="17"/>
      <c r="AT114" s="17">
        <v>4.0077364992399001E-2</v>
      </c>
      <c r="AU114" s="17">
        <v>2.9800741830612602E-2</v>
      </c>
      <c r="AV114" s="17">
        <v>3.8249000497416703E-2</v>
      </c>
      <c r="AW114" s="17">
        <v>3.9584445099813299E-2</v>
      </c>
      <c r="AX114" s="17">
        <v>4.0308453672192199E-2</v>
      </c>
      <c r="AY114" s="17">
        <v>3.47836581947326E-2</v>
      </c>
      <c r="AZ114" s="17"/>
      <c r="BA114" s="17">
        <v>2.4042688398292499E-2</v>
      </c>
      <c r="BB114" s="17">
        <v>2.5846826723822901E-2</v>
      </c>
      <c r="BC114" s="17">
        <v>4.1370029930450899E-2</v>
      </c>
      <c r="BD114" s="17">
        <v>6.18071963298433E-2</v>
      </c>
      <c r="BE114" s="17">
        <v>9.4495949804105403E-2</v>
      </c>
      <c r="BF114" s="17"/>
      <c r="BG114" s="17">
        <v>1.8693371567221801E-2</v>
      </c>
      <c r="BH114" s="17">
        <v>3.5265130444563399E-2</v>
      </c>
      <c r="BI114" s="17">
        <v>2.7502122908390499E-2</v>
      </c>
      <c r="BJ114" s="17">
        <v>2.1250520264687298E-2</v>
      </c>
      <c r="BK114" s="17">
        <v>7.7747383226533004E-2</v>
      </c>
      <c r="BL114" s="17"/>
      <c r="BM114" s="17">
        <v>3.5022077375875899E-2</v>
      </c>
      <c r="BN114" s="17">
        <v>3.7583188200482801E-2</v>
      </c>
      <c r="BO114" s="17">
        <v>3.8321425311265797E-2</v>
      </c>
      <c r="BP114" s="17"/>
      <c r="BQ114" s="17">
        <v>3.2996730562337297E-2</v>
      </c>
      <c r="BR114" s="17">
        <v>3.8706136717112198E-2</v>
      </c>
      <c r="BS114" s="17"/>
      <c r="BT114" s="17">
        <v>3.9842283865373099E-2</v>
      </c>
      <c r="BU114" s="17">
        <v>3.06991314576569E-2</v>
      </c>
    </row>
    <row r="115" spans="2:73" x14ac:dyDescent="0.3">
      <c r="B115" t="s">
        <v>107</v>
      </c>
      <c r="C115" s="17">
        <v>9.0927964924110594E-2</v>
      </c>
      <c r="D115" s="17">
        <v>8.4693561016336905E-2</v>
      </c>
      <c r="E115" s="17">
        <v>9.6877926733841394E-2</v>
      </c>
      <c r="F115" s="17"/>
      <c r="G115" s="17">
        <v>0.127131898971867</v>
      </c>
      <c r="H115" s="17">
        <v>9.8843906500866704E-2</v>
      </c>
      <c r="I115" s="17">
        <v>7.5398886056678494E-2</v>
      </c>
      <c r="J115" s="17">
        <v>0.117313882887936</v>
      </c>
      <c r="K115" s="17">
        <v>8.9239404190986402E-2</v>
      </c>
      <c r="L115" s="17">
        <v>5.27913748406049E-2</v>
      </c>
      <c r="M115" s="17"/>
      <c r="N115" s="17">
        <v>0.10372800387987501</v>
      </c>
      <c r="O115" s="17">
        <v>9.7386533739021397E-2</v>
      </c>
      <c r="P115" s="17">
        <v>7.4593979279292802E-2</v>
      </c>
      <c r="Q115" s="17">
        <v>8.6553799806606102E-2</v>
      </c>
      <c r="R115" s="17"/>
      <c r="S115" s="17">
        <v>8.1198483176188899E-2</v>
      </c>
      <c r="T115" s="17">
        <v>8.9998068488071195E-2</v>
      </c>
      <c r="U115" s="17">
        <v>9.9654278147779204E-2</v>
      </c>
      <c r="V115" s="17">
        <v>8.3668163791717307E-2</v>
      </c>
      <c r="W115" s="17">
        <v>0.124085721338933</v>
      </c>
      <c r="X115" s="17">
        <v>9.2225278124219906E-2</v>
      </c>
      <c r="Y115" s="17">
        <v>7.9782068164983497E-2</v>
      </c>
      <c r="Z115" s="17">
        <v>9.1969000889018507E-2</v>
      </c>
      <c r="AA115" s="17">
        <v>8.7722774079549398E-2</v>
      </c>
      <c r="AB115" s="17"/>
      <c r="AC115" s="17">
        <v>0.14206195837549801</v>
      </c>
      <c r="AD115" s="17">
        <v>0.102716317356892</v>
      </c>
      <c r="AE115" s="17">
        <v>6.8599409758949806E-2</v>
      </c>
      <c r="AF115" s="17">
        <v>8.1721952757022598E-2</v>
      </c>
      <c r="AG115" s="17">
        <v>0.120607595129943</v>
      </c>
      <c r="AH115" s="17">
        <v>7.6680927245319996E-2</v>
      </c>
      <c r="AI115" s="17">
        <v>7.7160153349192198E-2</v>
      </c>
      <c r="AJ115" s="17">
        <v>0.117022700856892</v>
      </c>
      <c r="AK115" s="17">
        <v>9.8256296521928202E-2</v>
      </c>
      <c r="AL115" s="17">
        <v>6.0239378902427899E-2</v>
      </c>
      <c r="AM115" s="17">
        <v>0.116740337793958</v>
      </c>
      <c r="AN115" s="17">
        <v>0.101972888587528</v>
      </c>
      <c r="AO115" s="17">
        <v>0.104570857172293</v>
      </c>
      <c r="AP115" s="17">
        <v>7.8091204463499694E-2</v>
      </c>
      <c r="AQ115" s="17">
        <v>9.9389983651591102E-2</v>
      </c>
      <c r="AR115" s="17">
        <v>3.7685828065979803E-2</v>
      </c>
      <c r="AS115" s="17"/>
      <c r="AT115" s="17">
        <v>7.6983556514660295E-2</v>
      </c>
      <c r="AU115" s="17">
        <v>0.110268009647097</v>
      </c>
      <c r="AV115" s="17">
        <v>9.9140523067789504E-2</v>
      </c>
      <c r="AW115" s="17">
        <v>9.1542248210179505E-2</v>
      </c>
      <c r="AX115" s="17">
        <v>7.5642526741205099E-2</v>
      </c>
      <c r="AY115" s="17">
        <v>4.7596341867715497E-2</v>
      </c>
      <c r="AZ115" s="17"/>
      <c r="BA115" s="17">
        <v>8.4918132875460406E-2</v>
      </c>
      <c r="BB115" s="17">
        <v>8.2266159713227802E-2</v>
      </c>
      <c r="BC115" s="17">
        <v>0.102670019133673</v>
      </c>
      <c r="BD115" s="17">
        <v>0.11510813271372</v>
      </c>
      <c r="BE115" s="17">
        <v>6.4514319883992505E-2</v>
      </c>
      <c r="BF115" s="17"/>
      <c r="BG115" s="17">
        <v>4.30662282891527E-2</v>
      </c>
      <c r="BH115" s="17">
        <v>0.113026466343909</v>
      </c>
      <c r="BI115" s="17">
        <v>9.72349450969755E-2</v>
      </c>
      <c r="BJ115" s="17">
        <v>7.4773859086428598E-2</v>
      </c>
      <c r="BK115" s="17">
        <v>0.115186761701411</v>
      </c>
      <c r="BL115" s="17"/>
      <c r="BM115" s="17">
        <v>7.9074440935773205E-2</v>
      </c>
      <c r="BN115" s="17">
        <v>9.98994549951705E-2</v>
      </c>
      <c r="BO115" s="17">
        <v>0.10452819911771399</v>
      </c>
      <c r="BP115" s="17"/>
      <c r="BQ115" s="17">
        <v>8.7703876247078302E-2</v>
      </c>
      <c r="BR115" s="17">
        <v>9.4220385504389506E-2</v>
      </c>
      <c r="BS115" s="17"/>
      <c r="BT115" s="17">
        <v>8.3095294554742002E-2</v>
      </c>
      <c r="BU115" s="17">
        <v>0.102542859405617</v>
      </c>
    </row>
    <row r="116" spans="2:73" x14ac:dyDescent="0.3">
      <c r="B116" t="s">
        <v>108</v>
      </c>
      <c r="C116" s="17">
        <v>0.15318484805430599</v>
      </c>
      <c r="D116" s="17">
        <v>0.16740276899439899</v>
      </c>
      <c r="E116" s="17">
        <v>0.139039513305146</v>
      </c>
      <c r="F116" s="17"/>
      <c r="G116" s="17">
        <v>0.150215757137382</v>
      </c>
      <c r="H116" s="17">
        <v>0.196313569608633</v>
      </c>
      <c r="I116" s="17">
        <v>0.180998693127183</v>
      </c>
      <c r="J116" s="17">
        <v>0.15530661796225601</v>
      </c>
      <c r="K116" s="17">
        <v>0.120007802911623</v>
      </c>
      <c r="L116" s="17">
        <v>0.118026119295358</v>
      </c>
      <c r="M116" s="17"/>
      <c r="N116" s="17">
        <v>0.15554629251680599</v>
      </c>
      <c r="O116" s="17">
        <v>0.19031269304744799</v>
      </c>
      <c r="P116" s="17">
        <v>0.140124317470911</v>
      </c>
      <c r="Q116" s="17">
        <v>0.12652584073046899</v>
      </c>
      <c r="R116" s="17"/>
      <c r="S116" s="17">
        <v>0.14600833382186701</v>
      </c>
      <c r="T116" s="17">
        <v>0.16629078817231699</v>
      </c>
      <c r="U116" s="17">
        <v>0.15498294560008999</v>
      </c>
      <c r="V116" s="17">
        <v>0.14783051801624</v>
      </c>
      <c r="W116" s="17">
        <v>0.147272727670308</v>
      </c>
      <c r="X116" s="17">
        <v>0.162382788453138</v>
      </c>
      <c r="Y116" s="17">
        <v>0.143414326553502</v>
      </c>
      <c r="Z116" s="17">
        <v>0.12571776863345299</v>
      </c>
      <c r="AA116" s="17">
        <v>0.16411230384911199</v>
      </c>
      <c r="AB116" s="17"/>
      <c r="AC116" s="17">
        <v>0.113647617771543</v>
      </c>
      <c r="AD116" s="17">
        <v>9.9503963401911893E-2</v>
      </c>
      <c r="AE116" s="17">
        <v>0.18434633357802499</v>
      </c>
      <c r="AF116" s="17">
        <v>0.17028163953139999</v>
      </c>
      <c r="AG116" s="17">
        <v>0.13116383590115099</v>
      </c>
      <c r="AH116" s="17">
        <v>0.123551425073752</v>
      </c>
      <c r="AI116" s="17">
        <v>0.14269729494133801</v>
      </c>
      <c r="AJ116" s="17">
        <v>0.179997712798909</v>
      </c>
      <c r="AK116" s="17">
        <v>0.187631365914811</v>
      </c>
      <c r="AL116" s="17">
        <v>0.14822279131973201</v>
      </c>
      <c r="AM116" s="17">
        <v>0.14622628513972499</v>
      </c>
      <c r="AN116" s="17">
        <v>0.21265707473038101</v>
      </c>
      <c r="AO116" s="17">
        <v>0.15213771112184199</v>
      </c>
      <c r="AP116" s="17">
        <v>0.16012986605443899</v>
      </c>
      <c r="AQ116" s="17">
        <v>0.21093946141454401</v>
      </c>
      <c r="AR116" s="17">
        <v>0.125401516715092</v>
      </c>
      <c r="AS116" s="17"/>
      <c r="AT116" s="17">
        <v>0.15910076491331701</v>
      </c>
      <c r="AU116" s="17">
        <v>0.13862126849125</v>
      </c>
      <c r="AV116" s="17">
        <v>0.173247395249364</v>
      </c>
      <c r="AW116" s="17">
        <v>0.166391054681712</v>
      </c>
      <c r="AX116" s="17">
        <v>0.138864233254789</v>
      </c>
      <c r="AY116" s="17">
        <v>0.13273206784278499</v>
      </c>
      <c r="AZ116" s="17"/>
      <c r="BA116" s="17">
        <v>0.122135958231328</v>
      </c>
      <c r="BB116" s="17">
        <v>0.17645482349508901</v>
      </c>
      <c r="BC116" s="17">
        <v>0.18061328546905001</v>
      </c>
      <c r="BD116" s="17">
        <v>0.158041504553221</v>
      </c>
      <c r="BE116" s="17">
        <v>5.9423933583700697E-2</v>
      </c>
      <c r="BF116" s="17"/>
      <c r="BG116" s="17">
        <v>0.11698087287593199</v>
      </c>
      <c r="BH116" s="17">
        <v>0.16286010509651899</v>
      </c>
      <c r="BI116" s="17">
        <v>0.21045193408287799</v>
      </c>
      <c r="BJ116" s="17">
        <v>0.14009175313788999</v>
      </c>
      <c r="BK116" s="17">
        <v>0.22694419152812301</v>
      </c>
      <c r="BL116" s="17"/>
      <c r="BM116" s="17">
        <v>0.15964315493511799</v>
      </c>
      <c r="BN116" s="17">
        <v>0.15313065989583</v>
      </c>
      <c r="BO116" s="17">
        <v>0.13408869370830401</v>
      </c>
      <c r="BP116" s="17"/>
      <c r="BQ116" s="17">
        <v>0.17785960128041201</v>
      </c>
      <c r="BR116" s="17">
        <v>0.13906138894227299</v>
      </c>
      <c r="BS116" s="17"/>
      <c r="BT116" s="17">
        <v>0.16282960280917799</v>
      </c>
      <c r="BU116" s="17">
        <v>0.14388905813320299</v>
      </c>
    </row>
    <row r="117" spans="2:73" x14ac:dyDescent="0.3">
      <c r="B117" t="s">
        <v>109</v>
      </c>
      <c r="C117" s="17">
        <v>0.19625720690453799</v>
      </c>
      <c r="D117" s="17">
        <v>0.2003358522126</v>
      </c>
      <c r="E117" s="17">
        <v>0.19253850283546001</v>
      </c>
      <c r="F117" s="17"/>
      <c r="G117" s="17">
        <v>0.16143563126379301</v>
      </c>
      <c r="H117" s="17">
        <v>0.206743005547326</v>
      </c>
      <c r="I117" s="17">
        <v>0.17870976532487101</v>
      </c>
      <c r="J117" s="17">
        <v>0.20653025402282199</v>
      </c>
      <c r="K117" s="17">
        <v>0.18900752441727101</v>
      </c>
      <c r="L117" s="17">
        <v>0.22157213874532999</v>
      </c>
      <c r="M117" s="17"/>
      <c r="N117" s="17">
        <v>0.22132932547935799</v>
      </c>
      <c r="O117" s="17">
        <v>0.185418892883143</v>
      </c>
      <c r="P117" s="17">
        <v>0.18100632127230001</v>
      </c>
      <c r="Q117" s="17">
        <v>0.19248218124432001</v>
      </c>
      <c r="R117" s="17"/>
      <c r="S117" s="17">
        <v>0.20361055328861499</v>
      </c>
      <c r="T117" s="17">
        <v>0.170886393767926</v>
      </c>
      <c r="U117" s="17">
        <v>0.18701445321746099</v>
      </c>
      <c r="V117" s="17">
        <v>0.25123417549964699</v>
      </c>
      <c r="W117" s="17">
        <v>0.18309135274951799</v>
      </c>
      <c r="X117" s="17">
        <v>0.18885662562288999</v>
      </c>
      <c r="Y117" s="17">
        <v>0.181030083194097</v>
      </c>
      <c r="Z117" s="17">
        <v>0.218178116803531</v>
      </c>
      <c r="AA117" s="17">
        <v>0.19706746936404301</v>
      </c>
      <c r="AB117" s="17"/>
      <c r="AC117" s="17">
        <v>7.3848666985800199E-2</v>
      </c>
      <c r="AD117" s="17">
        <v>0.148065884884194</v>
      </c>
      <c r="AE117" s="17">
        <v>0.181265066333515</v>
      </c>
      <c r="AF117" s="17">
        <v>0.16755540062811899</v>
      </c>
      <c r="AG117" s="17">
        <v>0.16385730284254599</v>
      </c>
      <c r="AH117" s="17">
        <v>0.236711496884803</v>
      </c>
      <c r="AI117" s="17">
        <v>0.18196259524137201</v>
      </c>
      <c r="AJ117" s="17">
        <v>0.18915648459412601</v>
      </c>
      <c r="AK117" s="17">
        <v>0.21437518273502701</v>
      </c>
      <c r="AL117" s="17">
        <v>0.26010449144250303</v>
      </c>
      <c r="AM117" s="17">
        <v>0.24100995641897099</v>
      </c>
      <c r="AN117" s="17">
        <v>0.18102991683890701</v>
      </c>
      <c r="AO117" s="17">
        <v>0.20933340771665801</v>
      </c>
      <c r="AP117" s="17">
        <v>0.110219718284152</v>
      </c>
      <c r="AQ117" s="17">
        <v>0.14613200472825799</v>
      </c>
      <c r="AR117" s="17">
        <v>0.19813847734673801</v>
      </c>
      <c r="AS117" s="17"/>
      <c r="AT117" s="17">
        <v>0.182680300117574</v>
      </c>
      <c r="AU117" s="17">
        <v>0.18577654424085899</v>
      </c>
      <c r="AV117" s="17">
        <v>0.19488562688041999</v>
      </c>
      <c r="AW117" s="17">
        <v>0.20883052991130299</v>
      </c>
      <c r="AX117" s="17">
        <v>0.23607770696821001</v>
      </c>
      <c r="AY117" s="17">
        <v>0.19725974569718499</v>
      </c>
      <c r="AZ117" s="17"/>
      <c r="BA117" s="17">
        <v>0.17486738687733999</v>
      </c>
      <c r="BB117" s="17">
        <v>0.18122983489414801</v>
      </c>
      <c r="BC117" s="17">
        <v>0.21867466719616199</v>
      </c>
      <c r="BD117" s="17">
        <v>0.192247877675988</v>
      </c>
      <c r="BE117" s="17">
        <v>0.172373898650412</v>
      </c>
      <c r="BF117" s="17"/>
      <c r="BG117" s="17">
        <v>0.18955434427311499</v>
      </c>
      <c r="BH117" s="17">
        <v>0.21686482434796001</v>
      </c>
      <c r="BI117" s="17">
        <v>0.18312217811427001</v>
      </c>
      <c r="BJ117" s="17">
        <v>0.20201444175793201</v>
      </c>
      <c r="BK117" s="17">
        <v>0.17251611458740301</v>
      </c>
      <c r="BL117" s="17"/>
      <c r="BM117" s="17">
        <v>0.20729722148235499</v>
      </c>
      <c r="BN117" s="17">
        <v>0.188067851202293</v>
      </c>
      <c r="BO117" s="17">
        <v>0.18318802979400001</v>
      </c>
      <c r="BP117" s="17"/>
      <c r="BQ117" s="17">
        <v>0.172088873016707</v>
      </c>
      <c r="BR117" s="17">
        <v>0.213882842284386</v>
      </c>
      <c r="BS117" s="17"/>
      <c r="BT117" s="17">
        <v>0.19616902353851701</v>
      </c>
      <c r="BU117" s="17">
        <v>0.197225547666734</v>
      </c>
    </row>
    <row r="118" spans="2:73" x14ac:dyDescent="0.3">
      <c r="B118" t="s">
        <v>128</v>
      </c>
      <c r="C118" s="17">
        <v>0.43062449322734597</v>
      </c>
      <c r="D118" s="17">
        <v>0.41830029275446701</v>
      </c>
      <c r="E118" s="17">
        <v>0.44396287180268401</v>
      </c>
      <c r="F118" s="17"/>
      <c r="G118" s="17">
        <v>0.40952987706706501</v>
      </c>
      <c r="H118" s="17">
        <v>0.37425295975395001</v>
      </c>
      <c r="I118" s="17">
        <v>0.38802440659968002</v>
      </c>
      <c r="J118" s="17">
        <v>0.363790403944457</v>
      </c>
      <c r="K118" s="17">
        <v>0.498059900151893</v>
      </c>
      <c r="L118" s="17">
        <v>0.53417542775954496</v>
      </c>
      <c r="M118" s="17"/>
      <c r="N118" s="17">
        <v>0.41342415538477201</v>
      </c>
      <c r="O118" s="17">
        <v>0.386230992384205</v>
      </c>
      <c r="P118" s="17">
        <v>0.47002278184016599</v>
      </c>
      <c r="Q118" s="17">
        <v>0.45608558340147398</v>
      </c>
      <c r="R118" s="17"/>
      <c r="S118" s="17">
        <v>0.41391915169357502</v>
      </c>
      <c r="T118" s="17">
        <v>0.45860520744540201</v>
      </c>
      <c r="U118" s="17">
        <v>0.44119527305663597</v>
      </c>
      <c r="V118" s="17">
        <v>0.364327232220167</v>
      </c>
      <c r="W118" s="17">
        <v>0.42624582572609798</v>
      </c>
      <c r="X118" s="17">
        <v>0.39325227782440603</v>
      </c>
      <c r="Y118" s="17">
        <v>0.46432519663616101</v>
      </c>
      <c r="Z118" s="17">
        <v>0.46888016458255</v>
      </c>
      <c r="AA118" s="17">
        <v>0.45594290336778998</v>
      </c>
      <c r="AB118" s="17"/>
      <c r="AC118" s="17">
        <v>0.23303383026628199</v>
      </c>
      <c r="AD118" s="17">
        <v>0.49184621731488698</v>
      </c>
      <c r="AE118" s="17">
        <v>0.40217892889649398</v>
      </c>
      <c r="AF118" s="17">
        <v>0.47980950553180701</v>
      </c>
      <c r="AG118" s="17">
        <v>0.43507136475201202</v>
      </c>
      <c r="AH118" s="17">
        <v>0.45483121838283302</v>
      </c>
      <c r="AI118" s="17">
        <v>0.47398788932771602</v>
      </c>
      <c r="AJ118" s="17">
        <v>0.356718017864254</v>
      </c>
      <c r="AK118" s="17">
        <v>0.393426844101749</v>
      </c>
      <c r="AL118" s="17">
        <v>0.425614271470315</v>
      </c>
      <c r="AM118" s="17">
        <v>0.33910568129204899</v>
      </c>
      <c r="AN118" s="17">
        <v>0.39101304028401102</v>
      </c>
      <c r="AO118" s="17">
        <v>0.41738905284320799</v>
      </c>
      <c r="AP118" s="17">
        <v>0.56648021274915406</v>
      </c>
      <c r="AQ118" s="17">
        <v>0.41898672025901401</v>
      </c>
      <c r="AR118" s="17">
        <v>0.54703192867077299</v>
      </c>
      <c r="AS118" s="17"/>
      <c r="AT118" s="17">
        <v>0.40043986901571998</v>
      </c>
      <c r="AU118" s="17">
        <v>0.44581769971559898</v>
      </c>
      <c r="AV118" s="17">
        <v>0.41221987959619</v>
      </c>
      <c r="AW118" s="17">
        <v>0.422795952352709</v>
      </c>
      <c r="AX118" s="17">
        <v>0.44683901122161301</v>
      </c>
      <c r="AY118" s="17">
        <v>0.53196585143048902</v>
      </c>
      <c r="AZ118" s="17"/>
      <c r="BA118" s="17">
        <v>0.51610992899427899</v>
      </c>
      <c r="BB118" s="17">
        <v>0.45319322052202698</v>
      </c>
      <c r="BC118" s="17">
        <v>0.34592826668347199</v>
      </c>
      <c r="BD118" s="17">
        <v>0.36888384135635699</v>
      </c>
      <c r="BE118" s="17">
        <v>0.52489434327769202</v>
      </c>
      <c r="BF118" s="17"/>
      <c r="BG118" s="17">
        <v>0.57070145891798996</v>
      </c>
      <c r="BH118" s="17">
        <v>0.40245117728094398</v>
      </c>
      <c r="BI118" s="17">
        <v>0.39748379953755197</v>
      </c>
      <c r="BJ118" s="17">
        <v>0.47948156152072302</v>
      </c>
      <c r="BK118" s="17">
        <v>0.32591204452848299</v>
      </c>
      <c r="BL118" s="17"/>
      <c r="BM118" s="17">
        <v>0.44923420613749299</v>
      </c>
      <c r="BN118" s="17">
        <v>0.41759763114284298</v>
      </c>
      <c r="BO118" s="17">
        <v>0.40671438453565001</v>
      </c>
      <c r="BP118" s="17"/>
      <c r="BQ118" s="17">
        <v>0.44066433191899401</v>
      </c>
      <c r="BR118" s="17">
        <v>0.42524624834735503</v>
      </c>
      <c r="BS118" s="17"/>
      <c r="BT118" s="17">
        <v>0.43718073772953198</v>
      </c>
      <c r="BU118" s="17">
        <v>0.42239904825125901</v>
      </c>
    </row>
    <row r="119" spans="2:73" x14ac:dyDescent="0.3">
      <c r="B119" t="s">
        <v>129</v>
      </c>
      <c r="C119" s="17">
        <v>9.3746585240405602E-3</v>
      </c>
      <c r="D119" s="17">
        <v>7.6798420355572196E-3</v>
      </c>
      <c r="E119" s="17">
        <v>1.10551431470059E-2</v>
      </c>
      <c r="F119" s="17"/>
      <c r="G119" s="17">
        <v>7.7206022285668903E-3</v>
      </c>
      <c r="H119" s="17">
        <v>1.30993790836088E-2</v>
      </c>
      <c r="I119" s="17">
        <v>2.2699305139939799E-2</v>
      </c>
      <c r="J119" s="17">
        <v>6.94991258375088E-3</v>
      </c>
      <c r="K119" s="17">
        <v>4.5291876135908904E-3</v>
      </c>
      <c r="L119" s="17">
        <v>1.83711540624248E-3</v>
      </c>
      <c r="M119" s="17"/>
      <c r="N119" s="17">
        <v>6.5282692927762197E-3</v>
      </c>
      <c r="O119" s="17">
        <v>1.26439038459838E-2</v>
      </c>
      <c r="P119" s="17">
        <v>1.19322671224634E-2</v>
      </c>
      <c r="Q119" s="17">
        <v>6.9849775547329504E-3</v>
      </c>
      <c r="R119" s="17"/>
      <c r="S119" s="17">
        <v>1.10522713496069E-2</v>
      </c>
      <c r="T119" s="17">
        <v>6.2835028515069299E-3</v>
      </c>
      <c r="U119" s="17">
        <v>0</v>
      </c>
      <c r="V119" s="17">
        <v>1.50018837749556E-2</v>
      </c>
      <c r="W119" s="17">
        <v>1.1537667620165001E-2</v>
      </c>
      <c r="X119" s="17">
        <v>1.8486344050658202E-2</v>
      </c>
      <c r="Y119" s="17">
        <v>7.5675650859869104E-3</v>
      </c>
      <c r="Z119" s="17">
        <v>8.3843938366607498E-3</v>
      </c>
      <c r="AA119" s="17">
        <v>6.8267227593369704E-3</v>
      </c>
      <c r="AB119" s="17"/>
      <c r="AC119" s="17">
        <v>2.27299714829684E-2</v>
      </c>
      <c r="AD119" s="17">
        <v>3.0787297442126899E-2</v>
      </c>
      <c r="AE119" s="17">
        <v>1.5386686484000199E-2</v>
      </c>
      <c r="AF119" s="17">
        <v>5.4973531923069897E-3</v>
      </c>
      <c r="AG119" s="17">
        <v>4.7225570722198998E-3</v>
      </c>
      <c r="AH119" s="17">
        <v>9.3149875432414694E-3</v>
      </c>
      <c r="AI119" s="17">
        <v>1.19403587887202E-2</v>
      </c>
      <c r="AJ119" s="17">
        <v>1.3374873017046899E-2</v>
      </c>
      <c r="AK119" s="17">
        <v>0</v>
      </c>
      <c r="AL119" s="17">
        <v>4.6280303480976002E-3</v>
      </c>
      <c r="AM119" s="17">
        <v>1.3090914372023799E-2</v>
      </c>
      <c r="AN119" s="17">
        <v>8.5058810769642907E-3</v>
      </c>
      <c r="AO119" s="17">
        <v>5.6927350755995197E-3</v>
      </c>
      <c r="AP119" s="17">
        <v>0</v>
      </c>
      <c r="AQ119" s="17">
        <v>0</v>
      </c>
      <c r="AR119" s="17">
        <v>0</v>
      </c>
      <c r="AS119" s="17"/>
      <c r="AT119" s="17">
        <v>1.51796567786105E-2</v>
      </c>
      <c r="AU119" s="17">
        <v>1.24794472255481E-2</v>
      </c>
      <c r="AV119" s="17">
        <v>4.6307374200446902E-3</v>
      </c>
      <c r="AW119" s="17">
        <v>3.5450597842868899E-3</v>
      </c>
      <c r="AX119" s="17">
        <v>6.8806087288017298E-3</v>
      </c>
      <c r="AY119" s="17">
        <v>4.7094771785747697E-3</v>
      </c>
      <c r="AZ119" s="17"/>
      <c r="BA119" s="17">
        <v>1.17501625946759E-2</v>
      </c>
      <c r="BB119" s="17">
        <v>1.10889605102127E-2</v>
      </c>
      <c r="BC119" s="17">
        <v>1.0503807465514501E-2</v>
      </c>
      <c r="BD119" s="17">
        <v>7.7176937950886896E-3</v>
      </c>
      <c r="BE119" s="17">
        <v>0</v>
      </c>
      <c r="BF119" s="17"/>
      <c r="BG119" s="17">
        <v>9.2028147782410395E-3</v>
      </c>
      <c r="BH119" s="17">
        <v>4.7244512674476302E-3</v>
      </c>
      <c r="BI119" s="17">
        <v>1.3541681836864499E-2</v>
      </c>
      <c r="BJ119" s="17">
        <v>8.1023132473400806E-3</v>
      </c>
      <c r="BK119" s="17">
        <v>1.4949561915594E-2</v>
      </c>
      <c r="BL119" s="17"/>
      <c r="BM119" s="17">
        <v>5.53423860403682E-3</v>
      </c>
      <c r="BN119" s="17">
        <v>9.5572921771967002E-3</v>
      </c>
      <c r="BO119" s="17">
        <v>2.0366523059355799E-2</v>
      </c>
      <c r="BP119" s="17"/>
      <c r="BQ119" s="17">
        <v>8.6472052327778506E-3</v>
      </c>
      <c r="BR119" s="17">
        <v>7.8368626391665391E-3</v>
      </c>
      <c r="BS119" s="17"/>
      <c r="BT119" s="17">
        <v>6.4318028034871903E-3</v>
      </c>
      <c r="BU119" s="17">
        <v>1.0954507342609301E-2</v>
      </c>
    </row>
    <row r="120" spans="2:73" x14ac:dyDescent="0.3">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row>
    <row r="121" spans="2:73" x14ac:dyDescent="0.3">
      <c r="B121" s="6" t="s">
        <v>132</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row>
    <row r="122" spans="2:73" x14ac:dyDescent="0.3">
      <c r="B122" s="24" t="s">
        <v>94</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row>
    <row r="123" spans="2:73" x14ac:dyDescent="0.3">
      <c r="B123" t="s">
        <v>127</v>
      </c>
      <c r="C123" s="17">
        <v>5.94805919159591E-2</v>
      </c>
      <c r="D123" s="17">
        <v>5.6880800119646899E-2</v>
      </c>
      <c r="E123" s="17">
        <v>6.1415001753343898E-2</v>
      </c>
      <c r="F123" s="17"/>
      <c r="G123" s="17">
        <v>7.59992090346156E-2</v>
      </c>
      <c r="H123" s="17">
        <v>4.0288654639353001E-2</v>
      </c>
      <c r="I123" s="17">
        <v>9.0282976019658095E-2</v>
      </c>
      <c r="J123" s="17">
        <v>7.2548167241141007E-2</v>
      </c>
      <c r="K123" s="17">
        <v>4.7242702619608598E-2</v>
      </c>
      <c r="L123" s="17">
        <v>3.6682742688321397E-2</v>
      </c>
      <c r="M123" s="17"/>
      <c r="N123" s="17">
        <v>6.3790685360910898E-2</v>
      </c>
      <c r="O123" s="17">
        <v>6.9683230240037905E-2</v>
      </c>
      <c r="P123" s="17">
        <v>4.2729316655067198E-2</v>
      </c>
      <c r="Q123" s="17">
        <v>6.01263308972479E-2</v>
      </c>
      <c r="R123" s="17"/>
      <c r="S123" s="17">
        <v>9.1004092936531E-2</v>
      </c>
      <c r="T123" s="17">
        <v>6.8279950847019599E-2</v>
      </c>
      <c r="U123" s="17">
        <v>3.6802502128087299E-2</v>
      </c>
      <c r="V123" s="17">
        <v>6.3961393807259001E-2</v>
      </c>
      <c r="W123" s="17">
        <v>3.6591827577321399E-2</v>
      </c>
      <c r="X123" s="17">
        <v>5.4690488916272199E-2</v>
      </c>
      <c r="Y123" s="17">
        <v>6.2017371277251099E-2</v>
      </c>
      <c r="Z123" s="17">
        <v>4.4082149538009902E-2</v>
      </c>
      <c r="AA123" s="17">
        <v>4.6971085569293199E-2</v>
      </c>
      <c r="AB123" s="17"/>
      <c r="AC123" s="17">
        <v>0.28218533293188502</v>
      </c>
      <c r="AD123" s="17">
        <v>5.4360054386255303E-2</v>
      </c>
      <c r="AE123" s="17">
        <v>6.5868048261113699E-2</v>
      </c>
      <c r="AF123" s="17">
        <v>5.4018186185883298E-2</v>
      </c>
      <c r="AG123" s="17">
        <v>6.1803357007624897E-2</v>
      </c>
      <c r="AH123" s="17">
        <v>5.6454312249091997E-2</v>
      </c>
      <c r="AI123" s="17">
        <v>3.5614407991251401E-2</v>
      </c>
      <c r="AJ123" s="17">
        <v>4.2918832017785402E-2</v>
      </c>
      <c r="AK123" s="17">
        <v>4.7459757200355099E-2</v>
      </c>
      <c r="AL123" s="17">
        <v>5.6976667430347801E-2</v>
      </c>
      <c r="AM123" s="17">
        <v>8.9416309804714503E-2</v>
      </c>
      <c r="AN123" s="17">
        <v>9.4441310486477095E-2</v>
      </c>
      <c r="AO123" s="17">
        <v>2.3465619312103701E-2</v>
      </c>
      <c r="AP123" s="17">
        <v>4.9480129807999797E-2</v>
      </c>
      <c r="AQ123" s="17">
        <v>5.2484222462917701E-2</v>
      </c>
      <c r="AR123" s="17">
        <v>7.7404056827176604E-2</v>
      </c>
      <c r="AS123" s="17"/>
      <c r="AT123" s="17">
        <v>8.0262536065357507E-2</v>
      </c>
      <c r="AU123" s="17">
        <v>5.5548377092242203E-2</v>
      </c>
      <c r="AV123" s="17">
        <v>5.8088823783922598E-2</v>
      </c>
      <c r="AW123" s="17">
        <v>5.0918524898707102E-2</v>
      </c>
      <c r="AX123" s="17">
        <v>4.6433079988523203E-2</v>
      </c>
      <c r="AY123" s="17">
        <v>4.81642269607424E-2</v>
      </c>
      <c r="AZ123" s="17"/>
      <c r="BA123" s="17">
        <v>3.3097563753098601E-2</v>
      </c>
      <c r="BB123" s="17">
        <v>5.8807226975508102E-2</v>
      </c>
      <c r="BC123" s="17">
        <v>8.2566043639019898E-2</v>
      </c>
      <c r="BD123" s="17">
        <v>7.4132808910709905E-2</v>
      </c>
      <c r="BE123" s="17">
        <v>0.105355302821718</v>
      </c>
      <c r="BF123" s="17"/>
      <c r="BG123" s="17">
        <v>3.4332052698074697E-2</v>
      </c>
      <c r="BH123" s="17">
        <v>5.5825130201504897E-2</v>
      </c>
      <c r="BI123" s="17">
        <v>7.5881417674061799E-2</v>
      </c>
      <c r="BJ123" s="17">
        <v>2.6121991496463898E-2</v>
      </c>
      <c r="BK123" s="17">
        <v>6.2354931987051103E-2</v>
      </c>
      <c r="BL123" s="17"/>
      <c r="BM123" s="17">
        <v>5.4156069701373703E-2</v>
      </c>
      <c r="BN123" s="17">
        <v>5.6521247327953897E-2</v>
      </c>
      <c r="BO123" s="17">
        <v>8.2486735378445405E-2</v>
      </c>
      <c r="BP123" s="17"/>
      <c r="BQ123" s="17">
        <v>4.0443181607233002E-2</v>
      </c>
      <c r="BR123" s="17">
        <v>6.7894563753695805E-2</v>
      </c>
      <c r="BS123" s="17"/>
      <c r="BT123" s="17">
        <v>5.4388694894008299E-2</v>
      </c>
      <c r="BU123" s="17">
        <v>6.1565485119076599E-2</v>
      </c>
    </row>
    <row r="124" spans="2:73" x14ac:dyDescent="0.3">
      <c r="B124" t="s">
        <v>105</v>
      </c>
      <c r="C124" s="17">
        <v>2.90312936149663E-2</v>
      </c>
      <c r="D124" s="17">
        <v>3.0037042229921401E-2</v>
      </c>
      <c r="E124" s="17">
        <v>2.7356341389549298E-2</v>
      </c>
      <c r="F124" s="17"/>
      <c r="G124" s="17">
        <v>2.49717344098059E-2</v>
      </c>
      <c r="H124" s="17">
        <v>2.9447598761545901E-2</v>
      </c>
      <c r="I124" s="17">
        <v>2.88484157539898E-2</v>
      </c>
      <c r="J124" s="17">
        <v>4.1940368568081102E-2</v>
      </c>
      <c r="K124" s="17">
        <v>2.29860549563306E-2</v>
      </c>
      <c r="L124" s="17">
        <v>2.5083795837792602E-2</v>
      </c>
      <c r="M124" s="17"/>
      <c r="N124" s="17">
        <v>2.67461975038615E-2</v>
      </c>
      <c r="O124" s="17">
        <v>3.7268753863713901E-2</v>
      </c>
      <c r="P124" s="17">
        <v>2.4882995980567899E-2</v>
      </c>
      <c r="Q124" s="17">
        <v>2.57599959075973E-2</v>
      </c>
      <c r="R124" s="17"/>
      <c r="S124" s="17">
        <v>4.4086815799446899E-2</v>
      </c>
      <c r="T124" s="17">
        <v>3.3734795467325399E-2</v>
      </c>
      <c r="U124" s="17">
        <v>2.9417995372550999E-2</v>
      </c>
      <c r="V124" s="17">
        <v>1.6476236243849501E-2</v>
      </c>
      <c r="W124" s="17">
        <v>2.42373761865084E-2</v>
      </c>
      <c r="X124" s="17">
        <v>3.5518707337846803E-2</v>
      </c>
      <c r="Y124" s="17">
        <v>2.7575231903220199E-2</v>
      </c>
      <c r="Z124" s="17">
        <v>1.32451540815059E-2</v>
      </c>
      <c r="AA124" s="17">
        <v>2.0535939384736999E-2</v>
      </c>
      <c r="AB124" s="17"/>
      <c r="AC124" s="17">
        <v>0</v>
      </c>
      <c r="AD124" s="17">
        <v>3.7018639219511602E-2</v>
      </c>
      <c r="AE124" s="17">
        <v>4.53516893693885E-2</v>
      </c>
      <c r="AF124" s="17">
        <v>1.47329381020699E-2</v>
      </c>
      <c r="AG124" s="17">
        <v>2.35098402983582E-2</v>
      </c>
      <c r="AH124" s="17">
        <v>1.63264742832121E-2</v>
      </c>
      <c r="AI124" s="17">
        <v>3.3892109111682202E-2</v>
      </c>
      <c r="AJ124" s="17">
        <v>4.3761041858045198E-2</v>
      </c>
      <c r="AK124" s="17">
        <v>1.9718718803958799E-2</v>
      </c>
      <c r="AL124" s="17">
        <v>2.8800782742413499E-2</v>
      </c>
      <c r="AM124" s="17">
        <v>3.2011630223074197E-2</v>
      </c>
      <c r="AN124" s="17">
        <v>1.2651361039921699E-2</v>
      </c>
      <c r="AO124" s="17">
        <v>4.4782694254536001E-2</v>
      </c>
      <c r="AP124" s="17">
        <v>4.8232199658412099E-2</v>
      </c>
      <c r="AQ124" s="17">
        <v>2.6182060577751E-2</v>
      </c>
      <c r="AR124" s="17">
        <v>2.95212740329363E-2</v>
      </c>
      <c r="AS124" s="17"/>
      <c r="AT124" s="17">
        <v>3.57981013689719E-2</v>
      </c>
      <c r="AU124" s="17">
        <v>2.9870254206954199E-2</v>
      </c>
      <c r="AV124" s="17">
        <v>2.56650279140637E-2</v>
      </c>
      <c r="AW124" s="17">
        <v>2.6965780296581799E-2</v>
      </c>
      <c r="AX124" s="17">
        <v>2.21586201682272E-2</v>
      </c>
      <c r="AY124" s="17">
        <v>2.4249299014794699E-2</v>
      </c>
      <c r="AZ124" s="17"/>
      <c r="BA124" s="17">
        <v>1.3243350698313301E-2</v>
      </c>
      <c r="BB124" s="17">
        <v>2.6599505293803401E-2</v>
      </c>
      <c r="BC124" s="17">
        <v>4.2179063922407403E-2</v>
      </c>
      <c r="BD124" s="17">
        <v>4.0209247338092398E-2</v>
      </c>
      <c r="BE124" s="17">
        <v>2.0537582931149899E-2</v>
      </c>
      <c r="BF124" s="17"/>
      <c r="BG124" s="17">
        <v>1.7981132285729701E-2</v>
      </c>
      <c r="BH124" s="17">
        <v>2.34343453987261E-2</v>
      </c>
      <c r="BI124" s="17">
        <v>5.0589189942970798E-2</v>
      </c>
      <c r="BJ124" s="17">
        <v>1.41255195260424E-2</v>
      </c>
      <c r="BK124" s="17">
        <v>6.6108341937915899E-2</v>
      </c>
      <c r="BL124" s="17"/>
      <c r="BM124" s="17">
        <v>2.7100251598462299E-2</v>
      </c>
      <c r="BN124" s="17">
        <v>2.8157767316240399E-2</v>
      </c>
      <c r="BO124" s="17">
        <v>3.6892042422161098E-2</v>
      </c>
      <c r="BP124" s="17"/>
      <c r="BQ124" s="17">
        <v>2.2917610473040601E-2</v>
      </c>
      <c r="BR124" s="17">
        <v>3.2761841323491601E-2</v>
      </c>
      <c r="BS124" s="17"/>
      <c r="BT124" s="17">
        <v>2.8027569040697E-2</v>
      </c>
      <c r="BU124" s="17">
        <v>3.2470453472241E-2</v>
      </c>
    </row>
    <row r="125" spans="2:73" x14ac:dyDescent="0.3">
      <c r="B125" t="s">
        <v>106</v>
      </c>
      <c r="C125" s="17">
        <v>3.7966360812565103E-2</v>
      </c>
      <c r="D125" s="17">
        <v>3.9244783908806598E-2</v>
      </c>
      <c r="E125" s="17">
        <v>3.6837717637867702E-2</v>
      </c>
      <c r="F125" s="17"/>
      <c r="G125" s="17">
        <v>4.9113599210250901E-2</v>
      </c>
      <c r="H125" s="17">
        <v>4.5703187757938801E-2</v>
      </c>
      <c r="I125" s="17">
        <v>5.3089286593412797E-2</v>
      </c>
      <c r="J125" s="17">
        <v>3.0936743735085401E-2</v>
      </c>
      <c r="K125" s="17">
        <v>3.37298362730898E-2</v>
      </c>
      <c r="L125" s="17">
        <v>2.0563249519370701E-2</v>
      </c>
      <c r="M125" s="17"/>
      <c r="N125" s="17">
        <v>3.6047018127213698E-2</v>
      </c>
      <c r="O125" s="17">
        <v>5.0586747016609798E-2</v>
      </c>
      <c r="P125" s="17">
        <v>2.8687640569941299E-2</v>
      </c>
      <c r="Q125" s="17">
        <v>3.5824382232273501E-2</v>
      </c>
      <c r="R125" s="17"/>
      <c r="S125" s="17">
        <v>5.1155382675545702E-2</v>
      </c>
      <c r="T125" s="17">
        <v>2.3182339615061501E-2</v>
      </c>
      <c r="U125" s="17">
        <v>2.5025487624075599E-2</v>
      </c>
      <c r="V125" s="17">
        <v>3.3712373412878201E-2</v>
      </c>
      <c r="W125" s="17">
        <v>5.95530833941951E-2</v>
      </c>
      <c r="X125" s="17">
        <v>5.0921246650269203E-2</v>
      </c>
      <c r="Y125" s="17">
        <v>3.0988707508758501E-2</v>
      </c>
      <c r="Z125" s="17">
        <v>4.10376327410212E-2</v>
      </c>
      <c r="AA125" s="17">
        <v>3.2774993801633401E-2</v>
      </c>
      <c r="AB125" s="17"/>
      <c r="AC125" s="17">
        <v>7.4257699176321704E-2</v>
      </c>
      <c r="AD125" s="17">
        <v>2.4450696850905299E-2</v>
      </c>
      <c r="AE125" s="17">
        <v>1.8059705974822801E-2</v>
      </c>
      <c r="AF125" s="17">
        <v>3.9171370683434702E-2</v>
      </c>
      <c r="AG125" s="17">
        <v>2.7245096841410101E-2</v>
      </c>
      <c r="AH125" s="17">
        <v>2.3533204997481499E-2</v>
      </c>
      <c r="AI125" s="17">
        <v>6.06617078225564E-2</v>
      </c>
      <c r="AJ125" s="17">
        <v>5.2615954798866597E-2</v>
      </c>
      <c r="AK125" s="17">
        <v>5.2646223172746899E-2</v>
      </c>
      <c r="AL125" s="17">
        <v>3.2647441869111803E-2</v>
      </c>
      <c r="AM125" s="17">
        <v>5.3280569101822703E-2</v>
      </c>
      <c r="AN125" s="17">
        <v>2.6459969122243101E-2</v>
      </c>
      <c r="AO125" s="17">
        <v>4.6962018032734802E-2</v>
      </c>
      <c r="AP125" s="17">
        <v>3.1026756213466102E-2</v>
      </c>
      <c r="AQ125" s="17">
        <v>6.3678734286021998E-2</v>
      </c>
      <c r="AR125" s="17">
        <v>1.82767473281308E-2</v>
      </c>
      <c r="AS125" s="17"/>
      <c r="AT125" s="17">
        <v>5.3813202738437503E-2</v>
      </c>
      <c r="AU125" s="17">
        <v>4.3014046561152097E-2</v>
      </c>
      <c r="AV125" s="17">
        <v>2.7963973347485099E-2</v>
      </c>
      <c r="AW125" s="17">
        <v>2.0747212691661399E-2</v>
      </c>
      <c r="AX125" s="17">
        <v>3.7549314557404401E-2</v>
      </c>
      <c r="AY125" s="17">
        <v>2.8453405693495401E-2</v>
      </c>
      <c r="AZ125" s="17"/>
      <c r="BA125" s="17">
        <v>2.10955385693441E-2</v>
      </c>
      <c r="BB125" s="17">
        <v>3.6486015634609001E-2</v>
      </c>
      <c r="BC125" s="17">
        <v>4.6414972697635899E-2</v>
      </c>
      <c r="BD125" s="17">
        <v>7.0867534914377597E-2</v>
      </c>
      <c r="BE125" s="17">
        <v>4.9237056180051302E-2</v>
      </c>
      <c r="BF125" s="17"/>
      <c r="BG125" s="17">
        <v>1.6237420432665899E-2</v>
      </c>
      <c r="BH125" s="17">
        <v>4.8094404400995001E-2</v>
      </c>
      <c r="BI125" s="17">
        <v>3.7861289913555897E-2</v>
      </c>
      <c r="BJ125" s="17">
        <v>1.20470163232189E-2</v>
      </c>
      <c r="BK125" s="17">
        <v>9.4522069035783196E-2</v>
      </c>
      <c r="BL125" s="17"/>
      <c r="BM125" s="17">
        <v>3.4818772469397699E-2</v>
      </c>
      <c r="BN125" s="17">
        <v>4.08661102449316E-2</v>
      </c>
      <c r="BO125" s="17">
        <v>4.0326786067135002E-2</v>
      </c>
      <c r="BP125" s="17"/>
      <c r="BQ125" s="17">
        <v>3.1264144856197898E-2</v>
      </c>
      <c r="BR125" s="17">
        <v>3.9325262639565602E-2</v>
      </c>
      <c r="BS125" s="17"/>
      <c r="BT125" s="17">
        <v>3.80219996364436E-2</v>
      </c>
      <c r="BU125" s="17">
        <v>3.8371434222610898E-2</v>
      </c>
    </row>
    <row r="126" spans="2:73" x14ac:dyDescent="0.3">
      <c r="B126" t="s">
        <v>107</v>
      </c>
      <c r="C126" s="17">
        <v>7.5255552630562994E-2</v>
      </c>
      <c r="D126" s="17">
        <v>7.4139622179926104E-2</v>
      </c>
      <c r="E126" s="17">
        <v>7.5795903677006601E-2</v>
      </c>
      <c r="F126" s="17"/>
      <c r="G126" s="17">
        <v>9.9979511404970606E-2</v>
      </c>
      <c r="H126" s="17">
        <v>7.7724936491666799E-2</v>
      </c>
      <c r="I126" s="17">
        <v>7.1523106005932993E-2</v>
      </c>
      <c r="J126" s="17">
        <v>8.8219393989738895E-2</v>
      </c>
      <c r="K126" s="17">
        <v>8.0451278369435095E-2</v>
      </c>
      <c r="L126" s="17">
        <v>4.5863994565662099E-2</v>
      </c>
      <c r="M126" s="17"/>
      <c r="N126" s="17">
        <v>9.4602023403084406E-2</v>
      </c>
      <c r="O126" s="17">
        <v>8.2200106966359501E-2</v>
      </c>
      <c r="P126" s="17">
        <v>6.7373086383334099E-2</v>
      </c>
      <c r="Q126" s="17">
        <v>5.4353441947630497E-2</v>
      </c>
      <c r="R126" s="17"/>
      <c r="S126" s="17">
        <v>8.8592972462407701E-2</v>
      </c>
      <c r="T126" s="17">
        <v>6.0812186809314099E-2</v>
      </c>
      <c r="U126" s="17">
        <v>8.4708539634115496E-2</v>
      </c>
      <c r="V126" s="17">
        <v>6.5450459580883594E-2</v>
      </c>
      <c r="W126" s="17">
        <v>8.4101547427784001E-2</v>
      </c>
      <c r="X126" s="17">
        <v>5.90801235668202E-2</v>
      </c>
      <c r="Y126" s="17">
        <v>6.2310285897101497E-2</v>
      </c>
      <c r="Z126" s="17">
        <v>9.3774543351369796E-2</v>
      </c>
      <c r="AA126" s="17">
        <v>8.6792623293319104E-2</v>
      </c>
      <c r="AB126" s="17"/>
      <c r="AC126" s="17">
        <v>0.186515704936557</v>
      </c>
      <c r="AD126" s="17">
        <v>2.8971990420233799E-2</v>
      </c>
      <c r="AE126" s="17">
        <v>7.9553814599689507E-2</v>
      </c>
      <c r="AF126" s="17">
        <v>9.7985910210222293E-2</v>
      </c>
      <c r="AG126" s="17">
        <v>7.5185833680218098E-2</v>
      </c>
      <c r="AH126" s="17">
        <v>8.3044998820871699E-2</v>
      </c>
      <c r="AI126" s="17">
        <v>6.15884574913984E-2</v>
      </c>
      <c r="AJ126" s="17">
        <v>9.4759860199205098E-2</v>
      </c>
      <c r="AK126" s="17">
        <v>8.3795829152425103E-2</v>
      </c>
      <c r="AL126" s="17">
        <v>8.4927240625015499E-2</v>
      </c>
      <c r="AM126" s="17">
        <v>8.8328208377808595E-2</v>
      </c>
      <c r="AN126" s="17">
        <v>6.6720620135265002E-2</v>
      </c>
      <c r="AO126" s="17">
        <v>5.2018898388280298E-2</v>
      </c>
      <c r="AP126" s="17">
        <v>5.86652521111303E-2</v>
      </c>
      <c r="AQ126" s="17">
        <v>9.2153427863203199E-2</v>
      </c>
      <c r="AR126" s="17">
        <v>3.63579805424507E-2</v>
      </c>
      <c r="AS126" s="17"/>
      <c r="AT126" s="17">
        <v>7.8736097332993998E-2</v>
      </c>
      <c r="AU126" s="17">
        <v>7.9609740004106103E-2</v>
      </c>
      <c r="AV126" s="17">
        <v>7.1581594860049794E-2</v>
      </c>
      <c r="AW126" s="17">
        <v>7.6174323040023001E-2</v>
      </c>
      <c r="AX126" s="17">
        <v>8.2836669731509896E-2</v>
      </c>
      <c r="AY126" s="17">
        <v>2.4207999060880201E-2</v>
      </c>
      <c r="AZ126" s="17"/>
      <c r="BA126" s="17">
        <v>5.4180979953338898E-2</v>
      </c>
      <c r="BB126" s="17">
        <v>7.3065167082877497E-2</v>
      </c>
      <c r="BC126" s="17">
        <v>9.3031654860282101E-2</v>
      </c>
      <c r="BD126" s="17">
        <v>9.0728798721428694E-2</v>
      </c>
      <c r="BE126" s="17">
        <v>8.85507167328419E-2</v>
      </c>
      <c r="BF126" s="17"/>
      <c r="BG126" s="17">
        <v>2.9593779735181899E-2</v>
      </c>
      <c r="BH126" s="17">
        <v>9.0648261372657302E-2</v>
      </c>
      <c r="BI126" s="17">
        <v>0.10738959559829001</v>
      </c>
      <c r="BJ126" s="17">
        <v>2.9904152134017301E-2</v>
      </c>
      <c r="BK126" s="17">
        <v>0.13879455263458401</v>
      </c>
      <c r="BL126" s="17"/>
      <c r="BM126" s="17">
        <v>6.7924573245622094E-2</v>
      </c>
      <c r="BN126" s="17">
        <v>8.5811845265647294E-2</v>
      </c>
      <c r="BO126" s="17">
        <v>7.1560268065791299E-2</v>
      </c>
      <c r="BP126" s="17"/>
      <c r="BQ126" s="17">
        <v>7.1271681543259593E-2</v>
      </c>
      <c r="BR126" s="17">
        <v>7.8955691192216806E-2</v>
      </c>
      <c r="BS126" s="17"/>
      <c r="BT126" s="17">
        <v>7.14920771057974E-2</v>
      </c>
      <c r="BU126" s="17">
        <v>7.9284619294576197E-2</v>
      </c>
    </row>
    <row r="127" spans="2:73" x14ac:dyDescent="0.3">
      <c r="B127" t="s">
        <v>108</v>
      </c>
      <c r="C127" s="17">
        <v>0.11511027263535099</v>
      </c>
      <c r="D127" s="17">
        <v>0.119177838140531</v>
      </c>
      <c r="E127" s="17">
        <v>0.111151977531653</v>
      </c>
      <c r="F127" s="17"/>
      <c r="G127" s="17">
        <v>0.131586333418066</v>
      </c>
      <c r="H127" s="17">
        <v>0.150863063810842</v>
      </c>
      <c r="I127" s="17">
        <v>0.13141386377389699</v>
      </c>
      <c r="J127" s="17">
        <v>0.132088504274083</v>
      </c>
      <c r="K127" s="17">
        <v>8.9726384279306903E-2</v>
      </c>
      <c r="L127" s="17">
        <v>6.5099862631904704E-2</v>
      </c>
      <c r="M127" s="17"/>
      <c r="N127" s="17">
        <v>0.136260707734878</v>
      </c>
      <c r="O127" s="17">
        <v>0.13710970701045699</v>
      </c>
      <c r="P127" s="17">
        <v>8.8882360712515096E-2</v>
      </c>
      <c r="Q127" s="17">
        <v>9.3571290064365695E-2</v>
      </c>
      <c r="R127" s="17"/>
      <c r="S127" s="17">
        <v>0.116653967470528</v>
      </c>
      <c r="T127" s="17">
        <v>0.123693446747754</v>
      </c>
      <c r="U127" s="17">
        <v>0.116781589685402</v>
      </c>
      <c r="V127" s="17">
        <v>0.13537781072177299</v>
      </c>
      <c r="W127" s="17">
        <v>6.9953500498475193E-2</v>
      </c>
      <c r="X127" s="17">
        <v>0.12912936369653999</v>
      </c>
      <c r="Y127" s="17">
        <v>0.11551560202141301</v>
      </c>
      <c r="Z127" s="17">
        <v>9.6072122913476499E-2</v>
      </c>
      <c r="AA127" s="17">
        <v>0.111619561957585</v>
      </c>
      <c r="AB127" s="17"/>
      <c r="AC127" s="17">
        <v>7.0287075658943099E-2</v>
      </c>
      <c r="AD127" s="17">
        <v>0.122049627687806</v>
      </c>
      <c r="AE127" s="17">
        <v>0.118259234976448</v>
      </c>
      <c r="AF127" s="17">
        <v>7.5824415861509606E-2</v>
      </c>
      <c r="AG127" s="17">
        <v>0.10900027281295099</v>
      </c>
      <c r="AH127" s="17">
        <v>9.1611259374404494E-2</v>
      </c>
      <c r="AI127" s="17">
        <v>8.7022532648349707E-2</v>
      </c>
      <c r="AJ127" s="17">
        <v>0.14256992465798199</v>
      </c>
      <c r="AK127" s="17">
        <v>0.110265126110055</v>
      </c>
      <c r="AL127" s="17">
        <v>0.17795354225516499</v>
      </c>
      <c r="AM127" s="17">
        <v>0.13942804896113001</v>
      </c>
      <c r="AN127" s="17">
        <v>0.161470673835099</v>
      </c>
      <c r="AO127" s="17">
        <v>0.17465899777187799</v>
      </c>
      <c r="AP127" s="17">
        <v>7.4750562425099504E-2</v>
      </c>
      <c r="AQ127" s="17">
        <v>0.125494315079175</v>
      </c>
      <c r="AR127" s="17">
        <v>0.10263624056543499</v>
      </c>
      <c r="AS127" s="17"/>
      <c r="AT127" s="17">
        <v>0.12154452953334099</v>
      </c>
      <c r="AU127" s="17">
        <v>0.121360065257251</v>
      </c>
      <c r="AV127" s="17">
        <v>9.4488265376760402E-2</v>
      </c>
      <c r="AW127" s="17">
        <v>0.12781091050396201</v>
      </c>
      <c r="AX127" s="17">
        <v>8.4542459136876594E-2</v>
      </c>
      <c r="AY127" s="17">
        <v>0.125801986111923</v>
      </c>
      <c r="AZ127" s="17"/>
      <c r="BA127" s="17">
        <v>8.2223510570197403E-2</v>
      </c>
      <c r="BB127" s="17">
        <v>0.11254857966422301</v>
      </c>
      <c r="BC127" s="17">
        <v>0.12988184730687699</v>
      </c>
      <c r="BD127" s="17">
        <v>0.16384324993382901</v>
      </c>
      <c r="BE127" s="17">
        <v>9.9937373379299296E-2</v>
      </c>
      <c r="BF127" s="17"/>
      <c r="BG127" s="17">
        <v>8.7773939303512197E-2</v>
      </c>
      <c r="BH127" s="17">
        <v>0.129436802958173</v>
      </c>
      <c r="BI127" s="17">
        <v>0.141297680696607</v>
      </c>
      <c r="BJ127" s="17">
        <v>7.5526243067589996E-2</v>
      </c>
      <c r="BK127" s="17">
        <v>0.15757540899696501</v>
      </c>
      <c r="BL127" s="17"/>
      <c r="BM127" s="17">
        <v>0.124632313473335</v>
      </c>
      <c r="BN127" s="17">
        <v>0.10985174876610999</v>
      </c>
      <c r="BO127" s="17">
        <v>9.9474818158554398E-2</v>
      </c>
      <c r="BP127" s="17"/>
      <c r="BQ127" s="17">
        <v>0.14144725062951199</v>
      </c>
      <c r="BR127" s="17">
        <v>9.9208622563624699E-2</v>
      </c>
      <c r="BS127" s="17"/>
      <c r="BT127" s="17">
        <v>0.122406132947358</v>
      </c>
      <c r="BU127" s="17">
        <v>0.107244821171712</v>
      </c>
    </row>
    <row r="128" spans="2:73" x14ac:dyDescent="0.3">
      <c r="B128" t="s">
        <v>109</v>
      </c>
      <c r="C128" s="17">
        <v>0.178399893303542</v>
      </c>
      <c r="D128" s="17">
        <v>0.18600377661690901</v>
      </c>
      <c r="E128" s="17">
        <v>0.17115100563471899</v>
      </c>
      <c r="F128" s="17"/>
      <c r="G128" s="17">
        <v>0.16296898583521099</v>
      </c>
      <c r="H128" s="17">
        <v>0.20333232836190199</v>
      </c>
      <c r="I128" s="17">
        <v>0.16773870097517199</v>
      </c>
      <c r="J128" s="17">
        <v>0.19836082892738</v>
      </c>
      <c r="K128" s="17">
        <v>0.153232182756254</v>
      </c>
      <c r="L128" s="17">
        <v>0.177671626139426</v>
      </c>
      <c r="M128" s="17"/>
      <c r="N128" s="17">
        <v>0.204300058020564</v>
      </c>
      <c r="O128" s="17">
        <v>0.18655854021934301</v>
      </c>
      <c r="P128" s="17">
        <v>0.16205141120538599</v>
      </c>
      <c r="Q128" s="17">
        <v>0.15723998412634699</v>
      </c>
      <c r="R128" s="17"/>
      <c r="S128" s="17">
        <v>0.187569142274184</v>
      </c>
      <c r="T128" s="17">
        <v>0.165455146830153</v>
      </c>
      <c r="U128" s="17">
        <v>0.18658871210783601</v>
      </c>
      <c r="V128" s="17">
        <v>0.171267997970943</v>
      </c>
      <c r="W128" s="17">
        <v>0.18124830753772</v>
      </c>
      <c r="X128" s="17">
        <v>0.183575998179835</v>
      </c>
      <c r="Y128" s="17">
        <v>0.184311310251869</v>
      </c>
      <c r="Z128" s="17">
        <v>0.14385554797040301</v>
      </c>
      <c r="AA128" s="17">
        <v>0.185593996756065</v>
      </c>
      <c r="AB128" s="17"/>
      <c r="AC128" s="17">
        <v>4.4476531812194298E-2</v>
      </c>
      <c r="AD128" s="17">
        <v>0.12709368669329299</v>
      </c>
      <c r="AE128" s="17">
        <v>0.14356485362205601</v>
      </c>
      <c r="AF128" s="17">
        <v>0.15785134631797301</v>
      </c>
      <c r="AG128" s="17">
        <v>0.12316125566089101</v>
      </c>
      <c r="AH128" s="17">
        <v>0.189934472602933</v>
      </c>
      <c r="AI128" s="17">
        <v>0.17114230961555801</v>
      </c>
      <c r="AJ128" s="17">
        <v>0.193021822072203</v>
      </c>
      <c r="AK128" s="17">
        <v>0.20682760989849699</v>
      </c>
      <c r="AL128" s="17">
        <v>0.20957418763866201</v>
      </c>
      <c r="AM128" s="17">
        <v>0.19223296234506801</v>
      </c>
      <c r="AN128" s="17">
        <v>0.196511230955209</v>
      </c>
      <c r="AO128" s="17">
        <v>0.16401393740447301</v>
      </c>
      <c r="AP128" s="17">
        <v>0.22963521373321499</v>
      </c>
      <c r="AQ128" s="17">
        <v>0.24136881339674901</v>
      </c>
      <c r="AR128" s="17">
        <v>0.216151962957809</v>
      </c>
      <c r="AS128" s="17"/>
      <c r="AT128" s="17">
        <v>0.17102861551454299</v>
      </c>
      <c r="AU128" s="17">
        <v>0.16417869227870699</v>
      </c>
      <c r="AV128" s="17">
        <v>0.17192389415334899</v>
      </c>
      <c r="AW128" s="17">
        <v>0.198990177753994</v>
      </c>
      <c r="AX128" s="17">
        <v>0.20879342605685999</v>
      </c>
      <c r="AY128" s="17">
        <v>0.17670104329415101</v>
      </c>
      <c r="AZ128" s="17"/>
      <c r="BA128" s="17">
        <v>0.14705946232190101</v>
      </c>
      <c r="BB128" s="17">
        <v>0.16887214349290899</v>
      </c>
      <c r="BC128" s="17">
        <v>0.210644846119141</v>
      </c>
      <c r="BD128" s="17">
        <v>0.181829448897495</v>
      </c>
      <c r="BE128" s="17">
        <v>0.18689951980649999</v>
      </c>
      <c r="BF128" s="17"/>
      <c r="BG128" s="17">
        <v>0.196100410223254</v>
      </c>
      <c r="BH128" s="17">
        <v>0.203401575507038</v>
      </c>
      <c r="BI128" s="17">
        <v>0.183091577874433</v>
      </c>
      <c r="BJ128" s="17">
        <v>0.12923891848276201</v>
      </c>
      <c r="BK128" s="17">
        <v>0.13992348487306799</v>
      </c>
      <c r="BL128" s="17"/>
      <c r="BM128" s="17">
        <v>0.18902572599967701</v>
      </c>
      <c r="BN128" s="17">
        <v>0.17107182089630399</v>
      </c>
      <c r="BO128" s="17">
        <v>0.164481579670925</v>
      </c>
      <c r="BP128" s="17"/>
      <c r="BQ128" s="17">
        <v>0.18883346302804699</v>
      </c>
      <c r="BR128" s="17">
        <v>0.176738685013556</v>
      </c>
      <c r="BS128" s="17"/>
      <c r="BT128" s="17">
        <v>0.18285136373993499</v>
      </c>
      <c r="BU128" s="17">
        <v>0.17191225565364299</v>
      </c>
    </row>
    <row r="129" spans="2:73" x14ac:dyDescent="0.3">
      <c r="B129" t="s">
        <v>128</v>
      </c>
      <c r="C129" s="17">
        <v>0.49346600555764097</v>
      </c>
      <c r="D129" s="17">
        <v>0.487770397093926</v>
      </c>
      <c r="E129" s="17">
        <v>0.50053888465201801</v>
      </c>
      <c r="F129" s="17"/>
      <c r="G129" s="17">
        <v>0.44661743435593398</v>
      </c>
      <c r="H129" s="17">
        <v>0.431767619667692</v>
      </c>
      <c r="I129" s="17">
        <v>0.433840796878948</v>
      </c>
      <c r="J129" s="17">
        <v>0.42896641845036199</v>
      </c>
      <c r="K129" s="17">
        <v>0.57046386067667298</v>
      </c>
      <c r="L129" s="17">
        <v>0.62392890933706902</v>
      </c>
      <c r="M129" s="17"/>
      <c r="N129" s="17">
        <v>0.428992586569996</v>
      </c>
      <c r="O129" s="17">
        <v>0.42048884907600897</v>
      </c>
      <c r="P129" s="17">
        <v>0.57778704348741905</v>
      </c>
      <c r="Q129" s="17">
        <v>0.56118558606810598</v>
      </c>
      <c r="R129" s="17"/>
      <c r="S129" s="17">
        <v>0.404925628013451</v>
      </c>
      <c r="T129" s="17">
        <v>0.51463718556478699</v>
      </c>
      <c r="U129" s="17">
        <v>0.51213008866466103</v>
      </c>
      <c r="V129" s="17">
        <v>0.50108656567519205</v>
      </c>
      <c r="W129" s="17">
        <v>0.52665679649740005</v>
      </c>
      <c r="X129" s="17">
        <v>0.467571702974446</v>
      </c>
      <c r="Y129" s="17">
        <v>0.50697666714990997</v>
      </c>
      <c r="Z129" s="17">
        <v>0.56793284940421396</v>
      </c>
      <c r="AA129" s="17">
        <v>0.51358569103512597</v>
      </c>
      <c r="AB129" s="17"/>
      <c r="AC129" s="17">
        <v>0.31954768400112998</v>
      </c>
      <c r="AD129" s="17">
        <v>0.57552797814259105</v>
      </c>
      <c r="AE129" s="17">
        <v>0.50300577527111101</v>
      </c>
      <c r="AF129" s="17">
        <v>0.54571751305265204</v>
      </c>
      <c r="AG129" s="17">
        <v>0.58009434369854695</v>
      </c>
      <c r="AH129" s="17">
        <v>0.52550920833611403</v>
      </c>
      <c r="AI129" s="17">
        <v>0.5426040018553</v>
      </c>
      <c r="AJ129" s="17">
        <v>0.42695716732109201</v>
      </c>
      <c r="AK129" s="17">
        <v>0.479286735661962</v>
      </c>
      <c r="AL129" s="17">
        <v>0.40912013743928399</v>
      </c>
      <c r="AM129" s="17">
        <v>0.38644958058703599</v>
      </c>
      <c r="AN129" s="17">
        <v>0.42663883177012901</v>
      </c>
      <c r="AO129" s="17">
        <v>0.48840509976039398</v>
      </c>
      <c r="AP129" s="17">
        <v>0.49509065012515302</v>
      </c>
      <c r="AQ129" s="17">
        <v>0.39863842633418201</v>
      </c>
      <c r="AR129" s="17">
        <v>0.51965173774606199</v>
      </c>
      <c r="AS129" s="17"/>
      <c r="AT129" s="17">
        <v>0.446293551926989</v>
      </c>
      <c r="AU129" s="17">
        <v>0.49032668382033801</v>
      </c>
      <c r="AV129" s="17">
        <v>0.53633258834410802</v>
      </c>
      <c r="AW129" s="17">
        <v>0.49382525239021602</v>
      </c>
      <c r="AX129" s="17">
        <v>0.51285797238014197</v>
      </c>
      <c r="AY129" s="17">
        <v>0.56448698986099499</v>
      </c>
      <c r="AZ129" s="17"/>
      <c r="BA129" s="17">
        <v>0.64024548684077198</v>
      </c>
      <c r="BB129" s="17">
        <v>0.51609219480299195</v>
      </c>
      <c r="BC129" s="17">
        <v>0.37215826763685</v>
      </c>
      <c r="BD129" s="17">
        <v>0.36839182128864101</v>
      </c>
      <c r="BE129" s="17">
        <v>0.42033019087258999</v>
      </c>
      <c r="BF129" s="17"/>
      <c r="BG129" s="17">
        <v>0.61085088280423405</v>
      </c>
      <c r="BH129" s="17">
        <v>0.441887436797822</v>
      </c>
      <c r="BI129" s="17">
        <v>0.390460770376302</v>
      </c>
      <c r="BJ129" s="17">
        <v>0.71303615896990502</v>
      </c>
      <c r="BK129" s="17">
        <v>0.315770758150268</v>
      </c>
      <c r="BL129" s="17"/>
      <c r="BM129" s="17">
        <v>0.49319115572497602</v>
      </c>
      <c r="BN129" s="17">
        <v>0.49413672988345703</v>
      </c>
      <c r="BO129" s="17">
        <v>0.49266274888866901</v>
      </c>
      <c r="BP129" s="17"/>
      <c r="BQ129" s="17">
        <v>0.49730373449385801</v>
      </c>
      <c r="BR129" s="17">
        <v>0.49301920466895</v>
      </c>
      <c r="BS129" s="17"/>
      <c r="BT129" s="17">
        <v>0.49690689614526201</v>
      </c>
      <c r="BU129" s="17">
        <v>0.49291609318989599</v>
      </c>
    </row>
    <row r="130" spans="2:73" x14ac:dyDescent="0.3">
      <c r="B130" t="s">
        <v>129</v>
      </c>
      <c r="C130" s="17">
        <v>1.12900295294117E-2</v>
      </c>
      <c r="D130" s="17">
        <v>6.74573971033286E-3</v>
      </c>
      <c r="E130" s="17">
        <v>1.5753167723842099E-2</v>
      </c>
      <c r="F130" s="17"/>
      <c r="G130" s="17">
        <v>8.76319233114645E-3</v>
      </c>
      <c r="H130" s="17">
        <v>2.08726105090596E-2</v>
      </c>
      <c r="I130" s="17">
        <v>2.3262853998988801E-2</v>
      </c>
      <c r="J130" s="17">
        <v>6.9395748141290103E-3</v>
      </c>
      <c r="K130" s="17">
        <v>2.1677000693017001E-3</v>
      </c>
      <c r="L130" s="17">
        <v>5.1058192804537498E-3</v>
      </c>
      <c r="M130" s="17"/>
      <c r="N130" s="17">
        <v>9.2607232794924207E-3</v>
      </c>
      <c r="O130" s="17">
        <v>1.6104065607470099E-2</v>
      </c>
      <c r="P130" s="17">
        <v>7.6061450057702496E-3</v>
      </c>
      <c r="Q130" s="17">
        <v>1.1938988756432499E-2</v>
      </c>
      <c r="R130" s="17"/>
      <c r="S130" s="17">
        <v>1.60119983679065E-2</v>
      </c>
      <c r="T130" s="17">
        <v>1.0204948118585499E-2</v>
      </c>
      <c r="U130" s="17">
        <v>8.5450847832712201E-3</v>
      </c>
      <c r="V130" s="17">
        <v>1.26671625872213E-2</v>
      </c>
      <c r="W130" s="17">
        <v>1.7657560880595901E-2</v>
      </c>
      <c r="X130" s="17">
        <v>1.9512368677970199E-2</v>
      </c>
      <c r="Y130" s="17">
        <v>1.03048239904762E-2</v>
      </c>
      <c r="Z130" s="17">
        <v>0</v>
      </c>
      <c r="AA130" s="17">
        <v>2.1261082022419201E-3</v>
      </c>
      <c r="AB130" s="17"/>
      <c r="AC130" s="17">
        <v>2.27299714829684E-2</v>
      </c>
      <c r="AD130" s="17">
        <v>3.0527326599403801E-2</v>
      </c>
      <c r="AE130" s="17">
        <v>2.6336877925370799E-2</v>
      </c>
      <c r="AF130" s="17">
        <v>1.4698319586254701E-2</v>
      </c>
      <c r="AG130" s="17">
        <v>0</v>
      </c>
      <c r="AH130" s="17">
        <v>1.3586069335890801E-2</v>
      </c>
      <c r="AI130" s="17">
        <v>7.4744734639040104E-3</v>
      </c>
      <c r="AJ130" s="17">
        <v>3.3953970748210401E-3</v>
      </c>
      <c r="AK130" s="17">
        <v>0</v>
      </c>
      <c r="AL130" s="17">
        <v>0</v>
      </c>
      <c r="AM130" s="17">
        <v>1.8852690599345901E-2</v>
      </c>
      <c r="AN130" s="17">
        <v>1.5106002655655299E-2</v>
      </c>
      <c r="AO130" s="17">
        <v>5.6927350755995197E-3</v>
      </c>
      <c r="AP130" s="17">
        <v>1.3119235925524201E-2</v>
      </c>
      <c r="AQ130" s="17">
        <v>0</v>
      </c>
      <c r="AR130" s="17">
        <v>0</v>
      </c>
      <c r="AS130" s="17"/>
      <c r="AT130" s="17">
        <v>1.2523365519365601E-2</v>
      </c>
      <c r="AU130" s="17">
        <v>1.6092140779249E-2</v>
      </c>
      <c r="AV130" s="17">
        <v>1.3955832220261401E-2</v>
      </c>
      <c r="AW130" s="17">
        <v>4.5678184248547004E-3</v>
      </c>
      <c r="AX130" s="17">
        <v>4.8284579804574899E-3</v>
      </c>
      <c r="AY130" s="17">
        <v>7.9350500030183901E-3</v>
      </c>
      <c r="AZ130" s="17"/>
      <c r="BA130" s="17">
        <v>8.8541072930342097E-3</v>
      </c>
      <c r="BB130" s="17">
        <v>7.5291670530777304E-3</v>
      </c>
      <c r="BC130" s="17">
        <v>2.3123303817787599E-2</v>
      </c>
      <c r="BD130" s="17">
        <v>9.9970899954270193E-3</v>
      </c>
      <c r="BE130" s="17">
        <v>2.9152257275850298E-2</v>
      </c>
      <c r="BF130" s="17"/>
      <c r="BG130" s="17">
        <v>7.13038251734754E-3</v>
      </c>
      <c r="BH130" s="17">
        <v>7.2720433630834198E-3</v>
      </c>
      <c r="BI130" s="17">
        <v>1.34284779237801E-2</v>
      </c>
      <c r="BJ130" s="17">
        <v>0</v>
      </c>
      <c r="BK130" s="17">
        <v>2.49504523843639E-2</v>
      </c>
      <c r="BL130" s="17"/>
      <c r="BM130" s="17">
        <v>9.1511377871562605E-3</v>
      </c>
      <c r="BN130" s="17">
        <v>1.3582730299356501E-2</v>
      </c>
      <c r="BO130" s="17">
        <v>1.21150213483189E-2</v>
      </c>
      <c r="BP130" s="17"/>
      <c r="BQ130" s="17">
        <v>6.5189333688518798E-3</v>
      </c>
      <c r="BR130" s="17">
        <v>1.2096128844899599E-2</v>
      </c>
      <c r="BS130" s="17"/>
      <c r="BT130" s="17">
        <v>5.9052664904984597E-3</v>
      </c>
      <c r="BU130" s="17">
        <v>1.6234837876244398E-2</v>
      </c>
    </row>
    <row r="131" spans="2:73" x14ac:dyDescent="0.3">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row>
    <row r="132" spans="2:73" x14ac:dyDescent="0.3">
      <c r="B132" s="6" t="s">
        <v>133</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row>
    <row r="133" spans="2:73" x14ac:dyDescent="0.3">
      <c r="B133" s="24" t="s">
        <v>94</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row>
    <row r="134" spans="2:73" x14ac:dyDescent="0.3">
      <c r="B134" t="s">
        <v>127</v>
      </c>
      <c r="C134" s="17">
        <v>0.23423349376230301</v>
      </c>
      <c r="D134" s="17">
        <v>0.22346589874782</v>
      </c>
      <c r="E134" s="17">
        <v>0.244690608442411</v>
      </c>
      <c r="F134" s="17"/>
      <c r="G134" s="17">
        <v>0.186093311911885</v>
      </c>
      <c r="H134" s="17">
        <v>0.17101062158604399</v>
      </c>
      <c r="I134" s="17">
        <v>0.21220375144565401</v>
      </c>
      <c r="J134" s="17">
        <v>0.24033942455047599</v>
      </c>
      <c r="K134" s="17">
        <v>0.28980425958844402</v>
      </c>
      <c r="L134" s="17">
        <v>0.29315466174909299</v>
      </c>
      <c r="M134" s="17"/>
      <c r="N134" s="17">
        <v>0.157962405781603</v>
      </c>
      <c r="O134" s="17">
        <v>0.233522403545843</v>
      </c>
      <c r="P134" s="17">
        <v>0.26520860889689502</v>
      </c>
      <c r="Q134" s="17">
        <v>0.28596321393763102</v>
      </c>
      <c r="R134" s="17"/>
      <c r="S134" s="17">
        <v>0.21223644200722</v>
      </c>
      <c r="T134" s="17">
        <v>0.236866081224752</v>
      </c>
      <c r="U134" s="17">
        <v>0.22261785982535401</v>
      </c>
      <c r="V134" s="17">
        <v>0.25349991049565401</v>
      </c>
      <c r="W134" s="17">
        <v>0.27484012616556203</v>
      </c>
      <c r="X134" s="17">
        <v>0.238384740744464</v>
      </c>
      <c r="Y134" s="17">
        <v>0.25667338363746001</v>
      </c>
      <c r="Z134" s="17">
        <v>0.21524432784668299</v>
      </c>
      <c r="AA134" s="17">
        <v>0.20953806462149899</v>
      </c>
      <c r="AB134" s="17"/>
      <c r="AC134" s="17">
        <v>0.43779704220562798</v>
      </c>
      <c r="AD134" s="17">
        <v>0.24587230616855901</v>
      </c>
      <c r="AE134" s="17">
        <v>0.30591761447752802</v>
      </c>
      <c r="AF134" s="17">
        <v>0.29145494682397299</v>
      </c>
      <c r="AG134" s="17">
        <v>0.29725706001623298</v>
      </c>
      <c r="AH134" s="17">
        <v>0.26604856166558399</v>
      </c>
      <c r="AI134" s="17">
        <v>0.24622791982886899</v>
      </c>
      <c r="AJ134" s="17">
        <v>0.25708539561073601</v>
      </c>
      <c r="AK134" s="17">
        <v>0.167776446028119</v>
      </c>
      <c r="AL134" s="17">
        <v>0.195868583719984</v>
      </c>
      <c r="AM134" s="17">
        <v>0.26979082994004</v>
      </c>
      <c r="AN134" s="17">
        <v>0.153217156682219</v>
      </c>
      <c r="AO134" s="17">
        <v>0.178687564642074</v>
      </c>
      <c r="AP134" s="17">
        <v>0.13122189478275101</v>
      </c>
      <c r="AQ134" s="17">
        <v>0.13328472674737901</v>
      </c>
      <c r="AR134" s="17">
        <v>0.112694032315958</v>
      </c>
      <c r="AS134" s="17"/>
      <c r="AT134" s="17">
        <v>0.20138093816849301</v>
      </c>
      <c r="AU134" s="17">
        <v>0.24570201049798401</v>
      </c>
      <c r="AV134" s="17">
        <v>0.239746958923889</v>
      </c>
      <c r="AW134" s="17">
        <v>0.23374891359057001</v>
      </c>
      <c r="AX134" s="17">
        <v>0.239902988043006</v>
      </c>
      <c r="AY134" s="17">
        <v>0.297932578296846</v>
      </c>
      <c r="AZ134" s="17"/>
      <c r="BA134" s="17">
        <v>0.28305253769320698</v>
      </c>
      <c r="BB134" s="17">
        <v>0.245588140671336</v>
      </c>
      <c r="BC134" s="17">
        <v>0.190738075675877</v>
      </c>
      <c r="BD134" s="17">
        <v>0.15722179884427001</v>
      </c>
      <c r="BE134" s="17">
        <v>0.127790838449065</v>
      </c>
      <c r="BF134" s="17"/>
      <c r="BG134" s="17">
        <v>0.28932600308873502</v>
      </c>
      <c r="BH134" s="17">
        <v>0.14880064989406899</v>
      </c>
      <c r="BI134" s="17">
        <v>0.173334506863247</v>
      </c>
      <c r="BJ134" s="17">
        <v>0.36602004227698298</v>
      </c>
      <c r="BK134" s="17">
        <v>0.18161426974815501</v>
      </c>
      <c r="BL134" s="17"/>
      <c r="BM134" s="17">
        <v>0.18460233229829801</v>
      </c>
      <c r="BN134" s="17">
        <v>0.281219331194352</v>
      </c>
      <c r="BO134" s="17">
        <v>0.26840025898598702</v>
      </c>
      <c r="BP134" s="17"/>
      <c r="BQ134" s="17">
        <v>0.18009063373107401</v>
      </c>
      <c r="BR134" s="17">
        <v>0.266351479048134</v>
      </c>
      <c r="BS134" s="17"/>
      <c r="BT134" s="17">
        <v>0.20666066710554901</v>
      </c>
      <c r="BU134" s="17">
        <v>0.27270772048624498</v>
      </c>
    </row>
    <row r="135" spans="2:73" x14ac:dyDescent="0.3">
      <c r="B135" t="s">
        <v>105</v>
      </c>
      <c r="C135" s="17">
        <v>9.5074516031842402E-2</v>
      </c>
      <c r="D135" s="17">
        <v>0.10110311625195199</v>
      </c>
      <c r="E135" s="17">
        <v>8.9493152747440893E-2</v>
      </c>
      <c r="F135" s="17"/>
      <c r="G135" s="17">
        <v>8.5376472720823895E-2</v>
      </c>
      <c r="H135" s="17">
        <v>6.8852483898982395E-2</v>
      </c>
      <c r="I135" s="17">
        <v>8.6344381847007004E-2</v>
      </c>
      <c r="J135" s="17">
        <v>0.113952066226595</v>
      </c>
      <c r="K135" s="17">
        <v>0.114743030157477</v>
      </c>
      <c r="L135" s="17">
        <v>0.10134603885570299</v>
      </c>
      <c r="M135" s="17"/>
      <c r="N135" s="17">
        <v>7.8872441793883696E-2</v>
      </c>
      <c r="O135" s="17">
        <v>8.1060802763644801E-2</v>
      </c>
      <c r="P135" s="17">
        <v>0.114586915994266</v>
      </c>
      <c r="Q135" s="17">
        <v>0.11042615605148599</v>
      </c>
      <c r="R135" s="17"/>
      <c r="S135" s="17">
        <v>7.3155130022405507E-2</v>
      </c>
      <c r="T135" s="17">
        <v>9.8665195722724003E-2</v>
      </c>
      <c r="U135" s="17">
        <v>0.103385186594888</v>
      </c>
      <c r="V135" s="17">
        <v>9.0606087903729801E-2</v>
      </c>
      <c r="W135" s="17">
        <v>9.7253816037213198E-2</v>
      </c>
      <c r="X135" s="17">
        <v>0.101137974595793</v>
      </c>
      <c r="Y135" s="17">
        <v>0.10281932789691201</v>
      </c>
      <c r="Z135" s="17">
        <v>0.11855811033555499</v>
      </c>
      <c r="AA135" s="17">
        <v>9.3869149589290907E-2</v>
      </c>
      <c r="AB135" s="17"/>
      <c r="AC135" s="17">
        <v>4.4476531812194298E-2</v>
      </c>
      <c r="AD135" s="17">
        <v>8.2208604489877699E-2</v>
      </c>
      <c r="AE135" s="17">
        <v>9.1771083798026606E-2</v>
      </c>
      <c r="AF135" s="17">
        <v>9.4972680017889402E-2</v>
      </c>
      <c r="AG135" s="17">
        <v>0.105537069023884</v>
      </c>
      <c r="AH135" s="17">
        <v>0.113110393205077</v>
      </c>
      <c r="AI135" s="17">
        <v>8.8307776393285201E-2</v>
      </c>
      <c r="AJ135" s="17">
        <v>0.115985754473999</v>
      </c>
      <c r="AK135" s="17">
        <v>0.13505703252413001</v>
      </c>
      <c r="AL135" s="17">
        <v>0.101262694323919</v>
      </c>
      <c r="AM135" s="17">
        <v>8.7042421710427503E-2</v>
      </c>
      <c r="AN135" s="17">
        <v>9.9648944207353707E-2</v>
      </c>
      <c r="AO135" s="17">
        <v>3.6823528849869197E-2</v>
      </c>
      <c r="AP135" s="17">
        <v>9.7632660086365106E-2</v>
      </c>
      <c r="AQ135" s="17">
        <v>0.12703585918464599</v>
      </c>
      <c r="AR135" s="17">
        <v>4.62614108757749E-2</v>
      </c>
      <c r="AS135" s="17"/>
      <c r="AT135" s="17">
        <v>7.0128995651029299E-2</v>
      </c>
      <c r="AU135" s="17">
        <v>7.9470159659528097E-2</v>
      </c>
      <c r="AV135" s="17">
        <v>0.110324635556572</v>
      </c>
      <c r="AW135" s="17">
        <v>0.135068546486243</v>
      </c>
      <c r="AX135" s="17">
        <v>0.107157076559837</v>
      </c>
      <c r="AY135" s="17">
        <v>8.4987315819707698E-2</v>
      </c>
      <c r="AZ135" s="17"/>
      <c r="BA135" s="17">
        <v>0.117354935810579</v>
      </c>
      <c r="BB135" s="17">
        <v>9.7502055563183601E-2</v>
      </c>
      <c r="BC135" s="17">
        <v>7.2726365384428698E-2</v>
      </c>
      <c r="BD135" s="17">
        <v>9.2510914238731604E-2</v>
      </c>
      <c r="BE135" s="17">
        <v>2.8639739271625098E-2</v>
      </c>
      <c r="BF135" s="17"/>
      <c r="BG135" s="17">
        <v>0.10488995171740099</v>
      </c>
      <c r="BH135" s="17">
        <v>8.4243485289674402E-2</v>
      </c>
      <c r="BI135" s="17">
        <v>8.1864774329668905E-2</v>
      </c>
      <c r="BJ135" s="17">
        <v>0.13976008577938501</v>
      </c>
      <c r="BK135" s="17">
        <v>2.56288882085021E-2</v>
      </c>
      <c r="BL135" s="17"/>
      <c r="BM135" s="17">
        <v>9.7210768418869706E-2</v>
      </c>
      <c r="BN135" s="17">
        <v>9.2272654797269496E-2</v>
      </c>
      <c r="BO135" s="17">
        <v>9.5488308949473993E-2</v>
      </c>
      <c r="BP135" s="17"/>
      <c r="BQ135" s="17">
        <v>7.6247947847250502E-2</v>
      </c>
      <c r="BR135" s="17">
        <v>0.106971780217806</v>
      </c>
      <c r="BS135" s="17"/>
      <c r="BT135" s="17">
        <v>9.3795379097887099E-2</v>
      </c>
      <c r="BU135" s="17">
        <v>0.102890841868736</v>
      </c>
    </row>
    <row r="136" spans="2:73" x14ac:dyDescent="0.3">
      <c r="B136" t="s">
        <v>106</v>
      </c>
      <c r="C136" s="17">
        <v>0.105823968105865</v>
      </c>
      <c r="D136" s="17">
        <v>0.101899851287807</v>
      </c>
      <c r="E136" s="17">
        <v>0.109601035688439</v>
      </c>
      <c r="F136" s="17"/>
      <c r="G136" s="17">
        <v>0.106771899085705</v>
      </c>
      <c r="H136" s="17">
        <v>0.103748326632312</v>
      </c>
      <c r="I136" s="17">
        <v>0.119580648707044</v>
      </c>
      <c r="J136" s="17">
        <v>9.0790037287602099E-2</v>
      </c>
      <c r="K136" s="17">
        <v>0.11537975676205001</v>
      </c>
      <c r="L136" s="17">
        <v>0.10151994292354399</v>
      </c>
      <c r="M136" s="17"/>
      <c r="N136" s="17">
        <v>9.7899399252448394E-2</v>
      </c>
      <c r="O136" s="17">
        <v>0.13428061042251699</v>
      </c>
      <c r="P136" s="17">
        <v>0.103038008224537</v>
      </c>
      <c r="Q136" s="17">
        <v>8.93283424179728E-2</v>
      </c>
      <c r="R136" s="17"/>
      <c r="S136" s="17">
        <v>8.2110654079702097E-2</v>
      </c>
      <c r="T136" s="17">
        <v>0.125458267626083</v>
      </c>
      <c r="U136" s="17">
        <v>0.10769192579507</v>
      </c>
      <c r="V136" s="17">
        <v>0.119403442031893</v>
      </c>
      <c r="W136" s="17">
        <v>9.3677836979852006E-2</v>
      </c>
      <c r="X136" s="17">
        <v>0.10466401092383699</v>
      </c>
      <c r="Y136" s="17">
        <v>0.105354388171765</v>
      </c>
      <c r="Z136" s="17">
        <v>0.104888751114509</v>
      </c>
      <c r="AA136" s="17">
        <v>0.107921230585092</v>
      </c>
      <c r="AB136" s="17"/>
      <c r="AC136" s="17">
        <v>0.15990769722772399</v>
      </c>
      <c r="AD136" s="17">
        <v>8.7604115052344098E-2</v>
      </c>
      <c r="AE136" s="17">
        <v>0.101431469238264</v>
      </c>
      <c r="AF136" s="17">
        <v>5.6424374996335902E-2</v>
      </c>
      <c r="AG136" s="17">
        <v>8.2102115934071199E-2</v>
      </c>
      <c r="AH136" s="17">
        <v>0.14262419114114699</v>
      </c>
      <c r="AI136" s="17">
        <v>0.12006863919055</v>
      </c>
      <c r="AJ136" s="17">
        <v>8.4495433264069497E-2</v>
      </c>
      <c r="AK136" s="17">
        <v>0.13724448885406501</v>
      </c>
      <c r="AL136" s="17">
        <v>0.109531913388693</v>
      </c>
      <c r="AM136" s="17">
        <v>0.15064415756373001</v>
      </c>
      <c r="AN136" s="17">
        <v>8.9520810193957204E-2</v>
      </c>
      <c r="AO136" s="17">
        <v>0.13961262852296899</v>
      </c>
      <c r="AP136" s="17">
        <v>4.2693483227427199E-2</v>
      </c>
      <c r="AQ136" s="17">
        <v>5.1275015523433803E-2</v>
      </c>
      <c r="AR136" s="17">
        <v>9.6034248929716196E-2</v>
      </c>
      <c r="AS136" s="17"/>
      <c r="AT136" s="17">
        <v>9.10384381632353E-2</v>
      </c>
      <c r="AU136" s="17">
        <v>0.104567539366389</v>
      </c>
      <c r="AV136" s="17">
        <v>0.110680414250117</v>
      </c>
      <c r="AW136" s="17">
        <v>0.101689993068788</v>
      </c>
      <c r="AX136" s="17">
        <v>0.150027729060635</v>
      </c>
      <c r="AY136" s="17">
        <v>8.6322915509341097E-2</v>
      </c>
      <c r="AZ136" s="17"/>
      <c r="BA136" s="17">
        <v>9.5574213737726996E-2</v>
      </c>
      <c r="BB136" s="17">
        <v>0.139295914412253</v>
      </c>
      <c r="BC136" s="17">
        <v>8.5506897778735699E-2</v>
      </c>
      <c r="BD136" s="17">
        <v>7.9651557315482305E-2</v>
      </c>
      <c r="BE136" s="17">
        <v>0.111952171631115</v>
      </c>
      <c r="BF136" s="17"/>
      <c r="BG136" s="17">
        <v>0.116878001864167</v>
      </c>
      <c r="BH136" s="17">
        <v>9.7347560509106604E-2</v>
      </c>
      <c r="BI136" s="17">
        <v>0.11765488716356801</v>
      </c>
      <c r="BJ136" s="17">
        <v>0.129190306678164</v>
      </c>
      <c r="BK136" s="17">
        <v>0.104891418294231</v>
      </c>
      <c r="BL136" s="17"/>
      <c r="BM136" s="17">
        <v>9.9955266568350798E-2</v>
      </c>
      <c r="BN136" s="17">
        <v>0.105483921045393</v>
      </c>
      <c r="BO136" s="17">
        <v>0.12411788445407899</v>
      </c>
      <c r="BP136" s="17"/>
      <c r="BQ136" s="17">
        <v>9.78514987482553E-2</v>
      </c>
      <c r="BR136" s="17">
        <v>0.106525216918917</v>
      </c>
      <c r="BS136" s="17"/>
      <c r="BT136" s="17">
        <v>0.10266036327844499</v>
      </c>
      <c r="BU136" s="17">
        <v>0.105003274850926</v>
      </c>
    </row>
    <row r="137" spans="2:73" x14ac:dyDescent="0.3">
      <c r="B137" t="s">
        <v>107</v>
      </c>
      <c r="C137" s="17">
        <v>0.15205480216029399</v>
      </c>
      <c r="D137" s="17">
        <v>0.145229329494417</v>
      </c>
      <c r="E137" s="17">
        <v>0.15800401461344901</v>
      </c>
      <c r="F137" s="17"/>
      <c r="G137" s="17">
        <v>0.15176409730591001</v>
      </c>
      <c r="H137" s="17">
        <v>0.141276503589538</v>
      </c>
      <c r="I137" s="17">
        <v>0.15953289124960299</v>
      </c>
      <c r="J137" s="17">
        <v>0.17253186033047799</v>
      </c>
      <c r="K137" s="17">
        <v>0.14642376611159899</v>
      </c>
      <c r="L137" s="17">
        <v>0.14204696015392701</v>
      </c>
      <c r="M137" s="17"/>
      <c r="N137" s="17">
        <v>0.15287845110127499</v>
      </c>
      <c r="O137" s="17">
        <v>0.166727181478734</v>
      </c>
      <c r="P137" s="17">
        <v>0.14055115893993</v>
      </c>
      <c r="Q137" s="17">
        <v>0.14904962751897</v>
      </c>
      <c r="R137" s="17"/>
      <c r="S137" s="17">
        <v>0.13308916438100399</v>
      </c>
      <c r="T137" s="17">
        <v>0.13053934227310399</v>
      </c>
      <c r="U137" s="17">
        <v>0.176031826778179</v>
      </c>
      <c r="V137" s="17">
        <v>0.14986484685026899</v>
      </c>
      <c r="W137" s="17">
        <v>0.13861338747153201</v>
      </c>
      <c r="X137" s="17">
        <v>0.13702797871980399</v>
      </c>
      <c r="Y137" s="17">
        <v>0.18002526036191799</v>
      </c>
      <c r="Z137" s="17">
        <v>0.16667521949382</v>
      </c>
      <c r="AA137" s="17">
        <v>0.17907600064172599</v>
      </c>
      <c r="AB137" s="17"/>
      <c r="AC137" s="17">
        <v>0.18277268641502301</v>
      </c>
      <c r="AD137" s="17">
        <v>0.139162132248837</v>
      </c>
      <c r="AE137" s="17">
        <v>0.14171280914561901</v>
      </c>
      <c r="AF137" s="17">
        <v>0.18617637936465301</v>
      </c>
      <c r="AG137" s="17">
        <v>0.17184585703418301</v>
      </c>
      <c r="AH137" s="17">
        <v>0.114687398326416</v>
      </c>
      <c r="AI137" s="17">
        <v>0.17338748010664301</v>
      </c>
      <c r="AJ137" s="17">
        <v>0.151917150789454</v>
      </c>
      <c r="AK137" s="17">
        <v>0.17539926449309801</v>
      </c>
      <c r="AL137" s="17">
        <v>0.16496524711466601</v>
      </c>
      <c r="AM137" s="17">
        <v>0.13116377220654801</v>
      </c>
      <c r="AN137" s="17">
        <v>0.20061692290435201</v>
      </c>
      <c r="AO137" s="17">
        <v>0.12968849417050099</v>
      </c>
      <c r="AP137" s="17">
        <v>0.10589509129267601</v>
      </c>
      <c r="AQ137" s="17">
        <v>0.120878882795682</v>
      </c>
      <c r="AR137" s="17">
        <v>0.13122826684900099</v>
      </c>
      <c r="AS137" s="17"/>
      <c r="AT137" s="17">
        <v>0.13359159193134801</v>
      </c>
      <c r="AU137" s="17">
        <v>0.17563929662510799</v>
      </c>
      <c r="AV137" s="17">
        <v>0.13878383669014299</v>
      </c>
      <c r="AW137" s="17">
        <v>0.15973802855921901</v>
      </c>
      <c r="AX137" s="17">
        <v>0.14798154749553</v>
      </c>
      <c r="AY137" s="17">
        <v>0.119194854571539</v>
      </c>
      <c r="AZ137" s="17"/>
      <c r="BA137" s="17">
        <v>0.16544152589602601</v>
      </c>
      <c r="BB137" s="17">
        <v>0.13689183120341999</v>
      </c>
      <c r="BC137" s="17">
        <v>0.16127365925846901</v>
      </c>
      <c r="BD137" s="17">
        <v>0.15828956712033601</v>
      </c>
      <c r="BE137" s="17">
        <v>0.13643144216373099</v>
      </c>
      <c r="BF137" s="17"/>
      <c r="BG137" s="17">
        <v>0.15072665193964399</v>
      </c>
      <c r="BH137" s="17">
        <v>0.17327961838983499</v>
      </c>
      <c r="BI137" s="17">
        <v>0.13054531450432799</v>
      </c>
      <c r="BJ137" s="17">
        <v>0.109814871992009</v>
      </c>
      <c r="BK137" s="17">
        <v>0.21195897041077</v>
      </c>
      <c r="BL137" s="17"/>
      <c r="BM137" s="17">
        <v>0.14262680965494801</v>
      </c>
      <c r="BN137" s="17">
        <v>0.15519302062663401</v>
      </c>
      <c r="BO137" s="17">
        <v>0.17253623347025199</v>
      </c>
      <c r="BP137" s="17"/>
      <c r="BQ137" s="17">
        <v>0.14586381346865701</v>
      </c>
      <c r="BR137" s="17">
        <v>0.15801851530455799</v>
      </c>
      <c r="BS137" s="17"/>
      <c r="BT137" s="17">
        <v>0.151231242809935</v>
      </c>
      <c r="BU137" s="17">
        <v>0.15199906925468401</v>
      </c>
    </row>
    <row r="138" spans="2:73" x14ac:dyDescent="0.3">
      <c r="B138" t="s">
        <v>108</v>
      </c>
      <c r="C138" s="17">
        <v>0.14559615926592601</v>
      </c>
      <c r="D138" s="17">
        <v>0.159175073453282</v>
      </c>
      <c r="E138" s="17">
        <v>0.13239937105817801</v>
      </c>
      <c r="F138" s="17"/>
      <c r="G138" s="17">
        <v>0.15444010090687901</v>
      </c>
      <c r="H138" s="17">
        <v>0.16714230957191101</v>
      </c>
      <c r="I138" s="17">
        <v>0.122712876355524</v>
      </c>
      <c r="J138" s="17">
        <v>0.14497322833062201</v>
      </c>
      <c r="K138" s="17">
        <v>0.14989275637175201</v>
      </c>
      <c r="L138" s="17">
        <v>0.13844419802570601</v>
      </c>
      <c r="M138" s="17"/>
      <c r="N138" s="17">
        <v>0.17627859179851399</v>
      </c>
      <c r="O138" s="17">
        <v>0.14900814263297699</v>
      </c>
      <c r="P138" s="17">
        <v>0.118189986601709</v>
      </c>
      <c r="Q138" s="17">
        <v>0.13589456533763</v>
      </c>
      <c r="R138" s="17"/>
      <c r="S138" s="17">
        <v>0.162768442876637</v>
      </c>
      <c r="T138" s="17">
        <v>0.114306097526034</v>
      </c>
      <c r="U138" s="17">
        <v>0.1293295939787</v>
      </c>
      <c r="V138" s="17">
        <v>0.11337647280287901</v>
      </c>
      <c r="W138" s="17">
        <v>0.135091786622138</v>
      </c>
      <c r="X138" s="17">
        <v>0.17102477167628799</v>
      </c>
      <c r="Y138" s="17">
        <v>0.15708943452645499</v>
      </c>
      <c r="Z138" s="17">
        <v>0.193561832283312</v>
      </c>
      <c r="AA138" s="17">
        <v>0.16318103899161099</v>
      </c>
      <c r="AB138" s="17"/>
      <c r="AC138" s="17">
        <v>3.0881717478663698E-2</v>
      </c>
      <c r="AD138" s="17">
        <v>0.14934798820324699</v>
      </c>
      <c r="AE138" s="17">
        <v>0.115090862876723</v>
      </c>
      <c r="AF138" s="17">
        <v>0.12639430686112699</v>
      </c>
      <c r="AG138" s="17">
        <v>0.124114148671012</v>
      </c>
      <c r="AH138" s="17">
        <v>0.157424253889867</v>
      </c>
      <c r="AI138" s="17">
        <v>0.137873894266937</v>
      </c>
      <c r="AJ138" s="17">
        <v>0.138206182065051</v>
      </c>
      <c r="AK138" s="17">
        <v>0.134175866972292</v>
      </c>
      <c r="AL138" s="17">
        <v>0.17674894382362</v>
      </c>
      <c r="AM138" s="17">
        <v>0.16433688489509399</v>
      </c>
      <c r="AN138" s="17">
        <v>0.18450123354256801</v>
      </c>
      <c r="AO138" s="17">
        <v>0.2052408436234</v>
      </c>
      <c r="AP138" s="17">
        <v>0.16623546789265101</v>
      </c>
      <c r="AQ138" s="17">
        <v>0.15690454051833799</v>
      </c>
      <c r="AR138" s="17">
        <v>0.122951347161213</v>
      </c>
      <c r="AS138" s="17"/>
      <c r="AT138" s="17">
        <v>0.14669522436803101</v>
      </c>
      <c r="AU138" s="17">
        <v>0.14800378895978</v>
      </c>
      <c r="AV138" s="17">
        <v>0.158693931820656</v>
      </c>
      <c r="AW138" s="17">
        <v>0.15316388929781</v>
      </c>
      <c r="AX138" s="17">
        <v>0.10901913493427499</v>
      </c>
      <c r="AY138" s="17">
        <v>0.13602461400844601</v>
      </c>
      <c r="AZ138" s="17"/>
      <c r="BA138" s="17">
        <v>0.133189924779893</v>
      </c>
      <c r="BB138" s="17">
        <v>0.12774660829356099</v>
      </c>
      <c r="BC138" s="17">
        <v>0.147756605896363</v>
      </c>
      <c r="BD138" s="17">
        <v>0.18812271966909799</v>
      </c>
      <c r="BE138" s="17">
        <v>0.17781350138464999</v>
      </c>
      <c r="BF138" s="17"/>
      <c r="BG138" s="17">
        <v>0.136230502599167</v>
      </c>
      <c r="BH138" s="17">
        <v>0.17786555094802101</v>
      </c>
      <c r="BI138" s="17">
        <v>0.170042177445968</v>
      </c>
      <c r="BJ138" s="17">
        <v>8.8188978889485903E-2</v>
      </c>
      <c r="BK138" s="17">
        <v>0.209669100097714</v>
      </c>
      <c r="BL138" s="17"/>
      <c r="BM138" s="17">
        <v>0.16541907991947</v>
      </c>
      <c r="BN138" s="17">
        <v>0.137187482885686</v>
      </c>
      <c r="BO138" s="17">
        <v>0.106909434098492</v>
      </c>
      <c r="BP138" s="17"/>
      <c r="BQ138" s="17">
        <v>0.16614565031249301</v>
      </c>
      <c r="BR138" s="17">
        <v>0.134086055612823</v>
      </c>
      <c r="BS138" s="17"/>
      <c r="BT138" s="17">
        <v>0.15494464014439899</v>
      </c>
      <c r="BU138" s="17">
        <v>0.135152042566098</v>
      </c>
    </row>
    <row r="139" spans="2:73" x14ac:dyDescent="0.3">
      <c r="B139" t="s">
        <v>109</v>
      </c>
      <c r="C139" s="17">
        <v>0.117091635192152</v>
      </c>
      <c r="D139" s="17">
        <v>0.12862108440652301</v>
      </c>
      <c r="E139" s="17">
        <v>0.105848918767094</v>
      </c>
      <c r="F139" s="17"/>
      <c r="G139" s="17">
        <v>0.108704828184888</v>
      </c>
      <c r="H139" s="17">
        <v>0.177280566331349</v>
      </c>
      <c r="I139" s="17">
        <v>0.11349663922732001</v>
      </c>
      <c r="J139" s="17">
        <v>8.8397194410257396E-2</v>
      </c>
      <c r="K139" s="17">
        <v>8.8457527169054695E-2</v>
      </c>
      <c r="L139" s="17">
        <v>0.119213672016939</v>
      </c>
      <c r="M139" s="17"/>
      <c r="N139" s="17">
        <v>0.16034375641204701</v>
      </c>
      <c r="O139" s="17">
        <v>8.9000496037473897E-2</v>
      </c>
      <c r="P139" s="17">
        <v>0.136232073820898</v>
      </c>
      <c r="Q139" s="17">
        <v>7.9969782488481994E-2</v>
      </c>
      <c r="R139" s="17"/>
      <c r="S139" s="17">
        <v>0.132691946850228</v>
      </c>
      <c r="T139" s="17">
        <v>0.114246980451734</v>
      </c>
      <c r="U139" s="17">
        <v>0.13437307563565301</v>
      </c>
      <c r="V139" s="17">
        <v>0.113797128443484</v>
      </c>
      <c r="W139" s="17">
        <v>0.12666534783498001</v>
      </c>
      <c r="X139" s="17">
        <v>0.107373244983897</v>
      </c>
      <c r="Y139" s="17">
        <v>9.1010940861732906E-2</v>
      </c>
      <c r="Z139" s="17">
        <v>6.5347413049262101E-2</v>
      </c>
      <c r="AA139" s="17">
        <v>0.131678227706582</v>
      </c>
      <c r="AB139" s="17"/>
      <c r="AC139" s="17">
        <v>3.8876630658946698E-2</v>
      </c>
      <c r="AD139" s="17">
        <v>0.118476549441335</v>
      </c>
      <c r="AE139" s="17">
        <v>0.123331284714013</v>
      </c>
      <c r="AF139" s="17">
        <v>6.92391000237087E-2</v>
      </c>
      <c r="AG139" s="17">
        <v>9.0159070614981296E-2</v>
      </c>
      <c r="AH139" s="17">
        <v>8.4228063797167005E-2</v>
      </c>
      <c r="AI139" s="17">
        <v>9.57408433148427E-2</v>
      </c>
      <c r="AJ139" s="17">
        <v>0.13455707357569599</v>
      </c>
      <c r="AK139" s="17">
        <v>9.6254274489815994E-2</v>
      </c>
      <c r="AL139" s="17">
        <v>0.106301779288428</v>
      </c>
      <c r="AM139" s="17">
        <v>0.103548658322609</v>
      </c>
      <c r="AN139" s="17">
        <v>0.101787405031662</v>
      </c>
      <c r="AO139" s="17">
        <v>0.162974357300357</v>
      </c>
      <c r="AP139" s="17">
        <v>0.144197053164103</v>
      </c>
      <c r="AQ139" s="17">
        <v>0.22463603550962799</v>
      </c>
      <c r="AR139" s="17">
        <v>0.23473566242553201</v>
      </c>
      <c r="AS139" s="17"/>
      <c r="AT139" s="17">
        <v>0.14202564214935001</v>
      </c>
      <c r="AU139" s="17">
        <v>0.105340595782083</v>
      </c>
      <c r="AV139" s="17">
        <v>0.11536862248930101</v>
      </c>
      <c r="AW139" s="17">
        <v>8.23632239546708E-2</v>
      </c>
      <c r="AX139" s="17">
        <v>0.14314551675343501</v>
      </c>
      <c r="AY139" s="17">
        <v>0.15115174343528001</v>
      </c>
      <c r="AZ139" s="17"/>
      <c r="BA139" s="17">
        <v>8.6097964451365305E-2</v>
      </c>
      <c r="BB139" s="17">
        <v>0.10138544239517901</v>
      </c>
      <c r="BC139" s="17">
        <v>0.161171162692575</v>
      </c>
      <c r="BD139" s="17">
        <v>0.13777603580777101</v>
      </c>
      <c r="BE139" s="17">
        <v>0.202489729545728</v>
      </c>
      <c r="BF139" s="17"/>
      <c r="BG139" s="17">
        <v>0.105809095164225</v>
      </c>
      <c r="BH139" s="17">
        <v>0.146546561297411</v>
      </c>
      <c r="BI139" s="17">
        <v>0.14078433737906301</v>
      </c>
      <c r="BJ139" s="17">
        <v>6.0675672619129602E-2</v>
      </c>
      <c r="BK139" s="17">
        <v>0.111986803704583</v>
      </c>
      <c r="BL139" s="17"/>
      <c r="BM139" s="17">
        <v>0.142373860729547</v>
      </c>
      <c r="BN139" s="17">
        <v>0.108157202082947</v>
      </c>
      <c r="BO139" s="17">
        <v>6.3422951287075993E-2</v>
      </c>
      <c r="BP139" s="17"/>
      <c r="BQ139" s="17">
        <v>0.16138078980913001</v>
      </c>
      <c r="BR139" s="17">
        <v>9.6584623050771104E-2</v>
      </c>
      <c r="BS139" s="17"/>
      <c r="BT139" s="17">
        <v>0.13621954506379599</v>
      </c>
      <c r="BU139" s="17">
        <v>9.2782451457677995E-2</v>
      </c>
    </row>
    <row r="140" spans="2:73" x14ac:dyDescent="0.3">
      <c r="B140" t="s">
        <v>128</v>
      </c>
      <c r="C140" s="17">
        <v>0.123690434544159</v>
      </c>
      <c r="D140" s="17">
        <v>0.125659254903256</v>
      </c>
      <c r="E140" s="17">
        <v>0.12215352709918301</v>
      </c>
      <c r="F140" s="17"/>
      <c r="G140" s="17">
        <v>0.171995368105403</v>
      </c>
      <c r="H140" s="17">
        <v>0.13769640083906501</v>
      </c>
      <c r="I140" s="17">
        <v>0.150759466449081</v>
      </c>
      <c r="J140" s="17">
        <v>0.123523838865959</v>
      </c>
      <c r="K140" s="17">
        <v>8.1238548682812203E-2</v>
      </c>
      <c r="L140" s="17">
        <v>8.6935722560660206E-2</v>
      </c>
      <c r="M140" s="17"/>
      <c r="N140" s="17">
        <v>0.16115428159089901</v>
      </c>
      <c r="O140" s="17">
        <v>0.119710473676574</v>
      </c>
      <c r="P140" s="17">
        <v>9.7604472570295003E-2</v>
      </c>
      <c r="Q140" s="17">
        <v>0.10825935581379199</v>
      </c>
      <c r="R140" s="17"/>
      <c r="S140" s="17">
        <v>0.18609396740943701</v>
      </c>
      <c r="T140" s="17">
        <v>0.150961216534056</v>
      </c>
      <c r="U140" s="17">
        <v>9.2993615571698093E-2</v>
      </c>
      <c r="V140" s="17">
        <v>0.138360898113596</v>
      </c>
      <c r="W140" s="17">
        <v>9.7002307528848294E-2</v>
      </c>
      <c r="X140" s="17">
        <v>0.101427239784629</v>
      </c>
      <c r="Y140" s="17">
        <v>8.7584255549400997E-2</v>
      </c>
      <c r="Z140" s="17">
        <v>0.105916790698528</v>
      </c>
      <c r="AA140" s="17">
        <v>9.4595775144676195E-2</v>
      </c>
      <c r="AB140" s="17"/>
      <c r="AC140" s="17">
        <v>8.2557722718851798E-2</v>
      </c>
      <c r="AD140" s="17">
        <v>0.121248508944919</v>
      </c>
      <c r="AE140" s="17">
        <v>8.2570097811612203E-2</v>
      </c>
      <c r="AF140" s="17">
        <v>0.11731891073610599</v>
      </c>
      <c r="AG140" s="17">
        <v>0.116834831838541</v>
      </c>
      <c r="AH140" s="17">
        <v>9.15632677294443E-2</v>
      </c>
      <c r="AI140" s="17">
        <v>0.117790048672437</v>
      </c>
      <c r="AJ140" s="17">
        <v>0.105658105463353</v>
      </c>
      <c r="AK140" s="17">
        <v>0.13007638385534601</v>
      </c>
      <c r="AL140" s="17">
        <v>0.107690612699891</v>
      </c>
      <c r="AM140" s="17">
        <v>7.9560173574791004E-2</v>
      </c>
      <c r="AN140" s="17">
        <v>0.15974022028038601</v>
      </c>
      <c r="AO140" s="17">
        <v>0.14697258289082901</v>
      </c>
      <c r="AP140" s="17">
        <v>0.27205539036119802</v>
      </c>
      <c r="AQ140" s="17">
        <v>0.161131555947748</v>
      </c>
      <c r="AR140" s="17">
        <v>0.248221065406033</v>
      </c>
      <c r="AS140" s="17"/>
      <c r="AT140" s="17">
        <v>0.192967796152204</v>
      </c>
      <c r="AU140" s="17">
        <v>0.107144644567644</v>
      </c>
      <c r="AV140" s="17">
        <v>9.7154831429552405E-2</v>
      </c>
      <c r="AW140" s="17">
        <v>0.104360054266163</v>
      </c>
      <c r="AX140" s="17">
        <v>9.7484369279809593E-2</v>
      </c>
      <c r="AY140" s="17">
        <v>0.100227124953975</v>
      </c>
      <c r="AZ140" s="17"/>
      <c r="BA140" s="17">
        <v>8.6797387171443793E-2</v>
      </c>
      <c r="BB140" s="17">
        <v>0.118242390602187</v>
      </c>
      <c r="BC140" s="17">
        <v>0.159785772533309</v>
      </c>
      <c r="BD140" s="17">
        <v>0.16999459636640599</v>
      </c>
      <c r="BE140" s="17">
        <v>0.21488257755408599</v>
      </c>
      <c r="BF140" s="17"/>
      <c r="BG140" s="17">
        <v>6.8858035006996707E-2</v>
      </c>
      <c r="BH140" s="17">
        <v>0.16053106503213099</v>
      </c>
      <c r="BI140" s="17">
        <v>0.16933375060955699</v>
      </c>
      <c r="BJ140" s="17">
        <v>6.1012883177119198E-2</v>
      </c>
      <c r="BK140" s="17">
        <v>0.12760727304029401</v>
      </c>
      <c r="BL140" s="17"/>
      <c r="BM140" s="17">
        <v>0.149695794538211</v>
      </c>
      <c r="BN140" s="17">
        <v>9.3606718620612803E-2</v>
      </c>
      <c r="BO140" s="17">
        <v>0.118998597486525</v>
      </c>
      <c r="BP140" s="17"/>
      <c r="BQ140" s="17">
        <v>0.15580479024534799</v>
      </c>
      <c r="BR140" s="17">
        <v>0.10642217461416099</v>
      </c>
      <c r="BS140" s="17"/>
      <c r="BT140" s="17">
        <v>0.13720416324741899</v>
      </c>
      <c r="BU140" s="17">
        <v>0.106371012843389</v>
      </c>
    </row>
    <row r="141" spans="2:73" x14ac:dyDescent="0.3">
      <c r="B141" t="s">
        <v>129</v>
      </c>
      <c r="C141" s="17">
        <v>2.64349909374582E-2</v>
      </c>
      <c r="D141" s="17">
        <v>1.48463914549444E-2</v>
      </c>
      <c r="E141" s="17">
        <v>3.7809371583804499E-2</v>
      </c>
      <c r="F141" s="17"/>
      <c r="G141" s="17">
        <v>3.4853921778506401E-2</v>
      </c>
      <c r="H141" s="17">
        <v>3.2992787550797299E-2</v>
      </c>
      <c r="I141" s="17">
        <v>3.5369344718766398E-2</v>
      </c>
      <c r="J141" s="17">
        <v>2.5492349998009801E-2</v>
      </c>
      <c r="K141" s="17">
        <v>1.40603551568119E-2</v>
      </c>
      <c r="L141" s="17">
        <v>1.7338803714427801E-2</v>
      </c>
      <c r="M141" s="17"/>
      <c r="N141" s="17">
        <v>1.4610672269330801E-2</v>
      </c>
      <c r="O141" s="17">
        <v>2.6689889442235999E-2</v>
      </c>
      <c r="P141" s="17">
        <v>2.4588774951470899E-2</v>
      </c>
      <c r="Q141" s="17">
        <v>4.1108956434036101E-2</v>
      </c>
      <c r="R141" s="17"/>
      <c r="S141" s="17">
        <v>1.7854252373366901E-2</v>
      </c>
      <c r="T141" s="17">
        <v>2.8956818641513699E-2</v>
      </c>
      <c r="U141" s="17">
        <v>3.3576915820457701E-2</v>
      </c>
      <c r="V141" s="17">
        <v>2.10912133584958E-2</v>
      </c>
      <c r="W141" s="17">
        <v>3.6855391359874499E-2</v>
      </c>
      <c r="X141" s="17">
        <v>3.89600385712894E-2</v>
      </c>
      <c r="Y141" s="17">
        <v>1.94430089943558E-2</v>
      </c>
      <c r="Z141" s="17">
        <v>2.98075551783312E-2</v>
      </c>
      <c r="AA141" s="17">
        <v>2.01405127195237E-2</v>
      </c>
      <c r="AB141" s="17"/>
      <c r="AC141" s="17">
        <v>2.27299714829684E-2</v>
      </c>
      <c r="AD141" s="17">
        <v>5.6079795450881001E-2</v>
      </c>
      <c r="AE141" s="17">
        <v>3.8174777938214E-2</v>
      </c>
      <c r="AF141" s="17">
        <v>5.8019301176207502E-2</v>
      </c>
      <c r="AG141" s="17">
        <v>1.2149846867093E-2</v>
      </c>
      <c r="AH141" s="17">
        <v>3.0313870245298299E-2</v>
      </c>
      <c r="AI141" s="17">
        <v>2.0603398226436701E-2</v>
      </c>
      <c r="AJ141" s="17">
        <v>1.20949047576424E-2</v>
      </c>
      <c r="AK141" s="17">
        <v>2.40162427831331E-2</v>
      </c>
      <c r="AL141" s="17">
        <v>3.7630225640798501E-2</v>
      </c>
      <c r="AM141" s="17">
        <v>1.39131017867603E-2</v>
      </c>
      <c r="AN141" s="17">
        <v>1.09673071575009E-2</v>
      </c>
      <c r="AO141" s="17">
        <v>0</v>
      </c>
      <c r="AP141" s="17">
        <v>4.0068959192828803E-2</v>
      </c>
      <c r="AQ141" s="17">
        <v>2.4853383773145402E-2</v>
      </c>
      <c r="AR141" s="17">
        <v>7.8739660367720902E-3</v>
      </c>
      <c r="AS141" s="17"/>
      <c r="AT141" s="17">
        <v>2.2171373416310401E-2</v>
      </c>
      <c r="AU141" s="17">
        <v>3.4131964541483401E-2</v>
      </c>
      <c r="AV141" s="17">
        <v>2.9246768839768698E-2</v>
      </c>
      <c r="AW141" s="17">
        <v>2.98673507765361E-2</v>
      </c>
      <c r="AX141" s="17">
        <v>5.2816378734727304E-3</v>
      </c>
      <c r="AY141" s="17">
        <v>2.4158853404865299E-2</v>
      </c>
      <c r="AZ141" s="17"/>
      <c r="BA141" s="17">
        <v>3.2491510459758698E-2</v>
      </c>
      <c r="BB141" s="17">
        <v>3.3347616858881601E-2</v>
      </c>
      <c r="BC141" s="17">
        <v>2.10414607802425E-2</v>
      </c>
      <c r="BD141" s="17">
        <v>1.6432810637904999E-2</v>
      </c>
      <c r="BE141" s="17">
        <v>0</v>
      </c>
      <c r="BF141" s="17"/>
      <c r="BG141" s="17">
        <v>2.7281758619662401E-2</v>
      </c>
      <c r="BH141" s="17">
        <v>1.1385508639752099E-2</v>
      </c>
      <c r="BI141" s="17">
        <v>1.6440251704600201E-2</v>
      </c>
      <c r="BJ141" s="17">
        <v>4.5337158587724899E-2</v>
      </c>
      <c r="BK141" s="17">
        <v>2.66432764957516E-2</v>
      </c>
      <c r="BL141" s="17"/>
      <c r="BM141" s="17">
        <v>1.8116087872304999E-2</v>
      </c>
      <c r="BN141" s="17">
        <v>2.6879668747106102E-2</v>
      </c>
      <c r="BO141" s="17">
        <v>5.01263312681135E-2</v>
      </c>
      <c r="BP141" s="17"/>
      <c r="BQ141" s="17">
        <v>1.6614875837791799E-2</v>
      </c>
      <c r="BR141" s="17">
        <v>2.5040155232830302E-2</v>
      </c>
      <c r="BS141" s="17"/>
      <c r="BT141" s="17">
        <v>1.72839992525688E-2</v>
      </c>
      <c r="BU141" s="17">
        <v>3.3093586672243797E-2</v>
      </c>
    </row>
    <row r="142" spans="2:73" x14ac:dyDescent="0.3">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row>
    <row r="143" spans="2:73" x14ac:dyDescent="0.3">
      <c r="B143" s="6" t="s">
        <v>134</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row>
    <row r="144" spans="2:73" x14ac:dyDescent="0.3">
      <c r="B144" s="24" t="s">
        <v>94</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row>
    <row r="145" spans="2:73" x14ac:dyDescent="0.3">
      <c r="B145" t="s">
        <v>127</v>
      </c>
      <c r="C145" s="17">
        <v>8.5741341734620002E-2</v>
      </c>
      <c r="D145" s="17">
        <v>7.7608721372005293E-2</v>
      </c>
      <c r="E145" s="17">
        <v>9.3557527958104902E-2</v>
      </c>
      <c r="F145" s="17"/>
      <c r="G145" s="17">
        <v>0.107485398413009</v>
      </c>
      <c r="H145" s="17">
        <v>5.97566539062062E-2</v>
      </c>
      <c r="I145" s="17">
        <v>6.3790734954872502E-2</v>
      </c>
      <c r="J145" s="17">
        <v>0.108319857346298</v>
      </c>
      <c r="K145" s="17">
        <v>7.9535122718116094E-2</v>
      </c>
      <c r="L145" s="17">
        <v>9.6097599773223394E-2</v>
      </c>
      <c r="M145" s="17"/>
      <c r="N145" s="17">
        <v>7.50239171561249E-2</v>
      </c>
      <c r="O145" s="17">
        <v>0.109098336299344</v>
      </c>
      <c r="P145" s="17">
        <v>7.1828900923869496E-2</v>
      </c>
      <c r="Q145" s="17">
        <v>8.4266351005139795E-2</v>
      </c>
      <c r="R145" s="17"/>
      <c r="S145" s="17">
        <v>4.6315615038737698E-2</v>
      </c>
      <c r="T145" s="17">
        <v>0.12614549741345499</v>
      </c>
      <c r="U145" s="17">
        <v>8.2899294427466005E-2</v>
      </c>
      <c r="V145" s="17">
        <v>9.8413728909464898E-2</v>
      </c>
      <c r="W145" s="17">
        <v>0.111810357851082</v>
      </c>
      <c r="X145" s="17">
        <v>0.11430226459484299</v>
      </c>
      <c r="Y145" s="17">
        <v>7.4701938787331598E-2</v>
      </c>
      <c r="Z145" s="17">
        <v>7.5786661187758994E-2</v>
      </c>
      <c r="AA145" s="17">
        <v>4.8278083510521798E-2</v>
      </c>
      <c r="AB145" s="17"/>
      <c r="AC145" s="17">
        <v>0.35813786197395098</v>
      </c>
      <c r="AD145" s="17">
        <v>0.10463611734962</v>
      </c>
      <c r="AE145" s="17">
        <v>0.12251449877439299</v>
      </c>
      <c r="AF145" s="17">
        <v>6.1505053782328803E-2</v>
      </c>
      <c r="AG145" s="17">
        <v>8.0077134614671905E-2</v>
      </c>
      <c r="AH145" s="17">
        <v>6.6414553598486997E-2</v>
      </c>
      <c r="AI145" s="17">
        <v>6.3658627150857405E-2</v>
      </c>
      <c r="AJ145" s="17">
        <v>5.3380916850890699E-2</v>
      </c>
      <c r="AK145" s="17">
        <v>0.107044371236346</v>
      </c>
      <c r="AL145" s="17">
        <v>9.9517758176154394E-2</v>
      </c>
      <c r="AM145" s="17">
        <v>9.9506924244846695E-2</v>
      </c>
      <c r="AN145" s="17">
        <v>0.100618182674937</v>
      </c>
      <c r="AO145" s="17">
        <v>5.1153588834585401E-2</v>
      </c>
      <c r="AP145" s="17">
        <v>8.5425054567589198E-2</v>
      </c>
      <c r="AQ145" s="17">
        <v>4.6303732614961998E-2</v>
      </c>
      <c r="AR145" s="17">
        <v>9.3577883552982799E-2</v>
      </c>
      <c r="AS145" s="17"/>
      <c r="AT145" s="17">
        <v>7.4193157376084007E-2</v>
      </c>
      <c r="AU145" s="17">
        <v>6.9901614084878896E-2</v>
      </c>
      <c r="AV145" s="17">
        <v>9.2562893885970096E-2</v>
      </c>
      <c r="AW145" s="17">
        <v>8.6202478661779602E-2</v>
      </c>
      <c r="AX145" s="17">
        <v>0.121427417237662</v>
      </c>
      <c r="AY145" s="17">
        <v>0.138970965103411</v>
      </c>
      <c r="AZ145" s="17"/>
      <c r="BA145" s="17">
        <v>6.07383425408786E-2</v>
      </c>
      <c r="BB145" s="17">
        <v>9.7655826190541098E-2</v>
      </c>
      <c r="BC145" s="17">
        <v>0.11308354083108201</v>
      </c>
      <c r="BD145" s="17">
        <v>8.8696840367593302E-2</v>
      </c>
      <c r="BE145" s="17">
        <v>5.7978835435514797E-2</v>
      </c>
      <c r="BF145" s="17"/>
      <c r="BG145" s="17">
        <v>6.4931720943430596E-2</v>
      </c>
      <c r="BH145" s="17">
        <v>7.1385717470053303E-2</v>
      </c>
      <c r="BI145" s="17">
        <v>0.119285062928026</v>
      </c>
      <c r="BJ145" s="17">
        <v>7.8584303304275904E-2</v>
      </c>
      <c r="BK145" s="17">
        <v>9.1589612543182097E-2</v>
      </c>
      <c r="BL145" s="17"/>
      <c r="BM145" s="17">
        <v>7.7806092217637193E-2</v>
      </c>
      <c r="BN145" s="17">
        <v>8.5720187348531304E-2</v>
      </c>
      <c r="BO145" s="17">
        <v>0.109416677511425</v>
      </c>
      <c r="BP145" s="17"/>
      <c r="BQ145" s="17">
        <v>5.6062877645597697E-2</v>
      </c>
      <c r="BR145" s="17">
        <v>0.102376073153125</v>
      </c>
      <c r="BS145" s="17"/>
      <c r="BT145" s="17">
        <v>8.1539296573186495E-2</v>
      </c>
      <c r="BU145" s="17">
        <v>9.2526352366220102E-2</v>
      </c>
    </row>
    <row r="146" spans="2:73" x14ac:dyDescent="0.3">
      <c r="B146" t="s">
        <v>105</v>
      </c>
      <c r="C146" s="17">
        <v>4.0525001189190099E-2</v>
      </c>
      <c r="D146" s="17">
        <v>4.2153993184403597E-2</v>
      </c>
      <c r="E146" s="17">
        <v>3.8278178358462298E-2</v>
      </c>
      <c r="F146" s="17"/>
      <c r="G146" s="17">
        <v>3.7971545352975401E-2</v>
      </c>
      <c r="H146" s="17">
        <v>3.7551229308259999E-2</v>
      </c>
      <c r="I146" s="17">
        <v>4.0817042837643203E-2</v>
      </c>
      <c r="J146" s="17">
        <v>4.1796939951633499E-2</v>
      </c>
      <c r="K146" s="17">
        <v>4.7563181339411897E-2</v>
      </c>
      <c r="L146" s="17">
        <v>3.8636292617525297E-2</v>
      </c>
      <c r="M146" s="17"/>
      <c r="N146" s="17">
        <v>3.7488952806716297E-2</v>
      </c>
      <c r="O146" s="17">
        <v>5.6943159488330897E-2</v>
      </c>
      <c r="P146" s="17">
        <v>3.41823224792209E-2</v>
      </c>
      <c r="Q146" s="17">
        <v>3.1978427693317199E-2</v>
      </c>
      <c r="R146" s="17"/>
      <c r="S146" s="17">
        <v>3.3104959826174798E-2</v>
      </c>
      <c r="T146" s="17">
        <v>4.0078382946269399E-2</v>
      </c>
      <c r="U146" s="17">
        <v>4.0336534466315598E-2</v>
      </c>
      <c r="V146" s="17">
        <v>5.4012087993146003E-2</v>
      </c>
      <c r="W146" s="17">
        <v>9.7754714688219696E-2</v>
      </c>
      <c r="X146" s="17">
        <v>4.50434399862513E-2</v>
      </c>
      <c r="Y146" s="17">
        <v>2.3536875082985201E-2</v>
      </c>
      <c r="Z146" s="17">
        <v>2.1602928204956101E-2</v>
      </c>
      <c r="AA146" s="17">
        <v>1.62281628159032E-2</v>
      </c>
      <c r="AB146" s="17"/>
      <c r="AC146" s="17">
        <v>0</v>
      </c>
      <c r="AD146" s="17">
        <v>1.43342776500507E-2</v>
      </c>
      <c r="AE146" s="17">
        <v>8.5086408202176E-2</v>
      </c>
      <c r="AF146" s="17">
        <v>2.42926060691354E-2</v>
      </c>
      <c r="AG146" s="17">
        <v>4.8594679799890197E-2</v>
      </c>
      <c r="AH146" s="17">
        <v>5.5604424960868898E-2</v>
      </c>
      <c r="AI146" s="17">
        <v>5.5815022962952203E-2</v>
      </c>
      <c r="AJ146" s="17">
        <v>3.07616649997637E-2</v>
      </c>
      <c r="AK146" s="17">
        <v>3.2793764066347403E-2</v>
      </c>
      <c r="AL146" s="17">
        <v>4.0879136696566801E-2</v>
      </c>
      <c r="AM146" s="17">
        <v>1.8013976388349201E-2</v>
      </c>
      <c r="AN146" s="17">
        <v>3.4477791207792298E-2</v>
      </c>
      <c r="AO146" s="17">
        <v>6.9749746630951195E-2</v>
      </c>
      <c r="AP146" s="17">
        <v>2.9043693195552601E-2</v>
      </c>
      <c r="AQ146" s="17">
        <v>3.8571744550853999E-2</v>
      </c>
      <c r="AR146" s="17">
        <v>1.5145782304676199E-2</v>
      </c>
      <c r="AS146" s="17"/>
      <c r="AT146" s="17">
        <v>2.91462846478708E-2</v>
      </c>
      <c r="AU146" s="17">
        <v>4.8525744337548998E-2</v>
      </c>
      <c r="AV146" s="17">
        <v>3.93424846168356E-2</v>
      </c>
      <c r="AW146" s="17">
        <v>3.7513405690312397E-2</v>
      </c>
      <c r="AX146" s="17">
        <v>4.69411452034426E-2</v>
      </c>
      <c r="AY146" s="17">
        <v>4.88330122052631E-2</v>
      </c>
      <c r="AZ146" s="17"/>
      <c r="BA146" s="17">
        <v>3.3026612823111999E-2</v>
      </c>
      <c r="BB146" s="17">
        <v>3.4237722124825398E-2</v>
      </c>
      <c r="BC146" s="17">
        <v>5.30287707522058E-2</v>
      </c>
      <c r="BD146" s="17">
        <v>5.1648325324872402E-2</v>
      </c>
      <c r="BE146" s="17">
        <v>4.5390721776736503E-2</v>
      </c>
      <c r="BF146" s="17"/>
      <c r="BG146" s="17">
        <v>2.9285462700967799E-2</v>
      </c>
      <c r="BH146" s="17">
        <v>4.2902720294369499E-2</v>
      </c>
      <c r="BI146" s="17">
        <v>6.3250989769820298E-2</v>
      </c>
      <c r="BJ146" s="17">
        <v>3.5911388841468397E-2</v>
      </c>
      <c r="BK146" s="17">
        <v>4.1334003912908798E-2</v>
      </c>
      <c r="BL146" s="17"/>
      <c r="BM146" s="17">
        <v>3.5536488862595798E-2</v>
      </c>
      <c r="BN146" s="17">
        <v>3.8282036140581698E-2</v>
      </c>
      <c r="BO146" s="17">
        <v>6.0798910691471697E-2</v>
      </c>
      <c r="BP146" s="17"/>
      <c r="BQ146" s="17">
        <v>2.8450358696525398E-2</v>
      </c>
      <c r="BR146" s="17">
        <v>4.7744587425308897E-2</v>
      </c>
      <c r="BS146" s="17"/>
      <c r="BT146" s="17">
        <v>3.89585880336588E-2</v>
      </c>
      <c r="BU146" s="17">
        <v>4.6213076920384601E-2</v>
      </c>
    </row>
    <row r="147" spans="2:73" x14ac:dyDescent="0.3">
      <c r="B147" t="s">
        <v>106</v>
      </c>
      <c r="C147" s="17">
        <v>6.5428667813610605E-2</v>
      </c>
      <c r="D147" s="17">
        <v>6.8185695806524907E-2</v>
      </c>
      <c r="E147" s="17">
        <v>6.2943897651503905E-2</v>
      </c>
      <c r="F147" s="17"/>
      <c r="G147" s="17">
        <v>7.1636391515245701E-2</v>
      </c>
      <c r="H147" s="17">
        <v>6.5647582028554599E-2</v>
      </c>
      <c r="I147" s="17">
        <v>5.3423481933707898E-2</v>
      </c>
      <c r="J147" s="17">
        <v>7.5305209103733103E-2</v>
      </c>
      <c r="K147" s="17">
        <v>7.8095030131841894E-2</v>
      </c>
      <c r="L147" s="17">
        <v>5.4355132034115003E-2</v>
      </c>
      <c r="M147" s="17"/>
      <c r="N147" s="17">
        <v>6.3641913466140093E-2</v>
      </c>
      <c r="O147" s="17">
        <v>7.6678112267974094E-2</v>
      </c>
      <c r="P147" s="17">
        <v>6.25815169332712E-2</v>
      </c>
      <c r="Q147" s="17">
        <v>5.8318053788278097E-2</v>
      </c>
      <c r="R147" s="17"/>
      <c r="S147" s="17">
        <v>4.90901609045254E-2</v>
      </c>
      <c r="T147" s="17">
        <v>7.9493798789015593E-2</v>
      </c>
      <c r="U147" s="17">
        <v>8.7345848402485798E-2</v>
      </c>
      <c r="V147" s="17">
        <v>8.68947207061255E-2</v>
      </c>
      <c r="W147" s="17">
        <v>8.69809206452999E-2</v>
      </c>
      <c r="X147" s="17">
        <v>7.6914811888650805E-2</v>
      </c>
      <c r="Y147" s="17">
        <v>3.8216100811190597E-2</v>
      </c>
      <c r="Z147" s="17">
        <v>3.1881160424789799E-2</v>
      </c>
      <c r="AA147" s="17">
        <v>4.3233535104968197E-2</v>
      </c>
      <c r="AB147" s="17"/>
      <c r="AC147" s="17">
        <v>0</v>
      </c>
      <c r="AD147" s="17">
        <v>5.1381632298830797E-2</v>
      </c>
      <c r="AE147" s="17">
        <v>7.5347799554649E-2</v>
      </c>
      <c r="AF147" s="17">
        <v>4.4342170954779603E-2</v>
      </c>
      <c r="AG147" s="17">
        <v>8.1633312282648293E-2</v>
      </c>
      <c r="AH147" s="17">
        <v>5.1695068431410897E-2</v>
      </c>
      <c r="AI147" s="17">
        <v>7.7326950362296004E-2</v>
      </c>
      <c r="AJ147" s="17">
        <v>7.92317910320781E-2</v>
      </c>
      <c r="AK147" s="17">
        <v>9.4782469880236003E-2</v>
      </c>
      <c r="AL147" s="17">
        <v>4.3298835365293102E-2</v>
      </c>
      <c r="AM147" s="17">
        <v>6.5055281062886799E-2</v>
      </c>
      <c r="AN147" s="17">
        <v>4.5294395600654201E-2</v>
      </c>
      <c r="AO147" s="17">
        <v>6.4467115645220993E-2</v>
      </c>
      <c r="AP147" s="17">
        <v>5.6326484187462902E-2</v>
      </c>
      <c r="AQ147" s="17">
        <v>8.8113575469643796E-2</v>
      </c>
      <c r="AR147" s="17">
        <v>7.5354632311241093E-2</v>
      </c>
      <c r="AS147" s="17"/>
      <c r="AT147" s="17">
        <v>5.9434654332982097E-2</v>
      </c>
      <c r="AU147" s="17">
        <v>6.2999437179473997E-2</v>
      </c>
      <c r="AV147" s="17">
        <v>5.6409307506312303E-2</v>
      </c>
      <c r="AW147" s="17">
        <v>8.0759120714654603E-2</v>
      </c>
      <c r="AX147" s="17">
        <v>7.3008912663090106E-2</v>
      </c>
      <c r="AY147" s="17">
        <v>6.1734185498783498E-2</v>
      </c>
      <c r="AZ147" s="17"/>
      <c r="BA147" s="17">
        <v>5.7339155948880803E-2</v>
      </c>
      <c r="BB147" s="17">
        <v>6.2132684043766102E-2</v>
      </c>
      <c r="BC147" s="17">
        <v>7.2389397805351099E-2</v>
      </c>
      <c r="BD147" s="17">
        <v>4.8722105427056302E-2</v>
      </c>
      <c r="BE147" s="17">
        <v>0.11600712209691</v>
      </c>
      <c r="BF147" s="17"/>
      <c r="BG147" s="17">
        <v>3.7896602001057898E-2</v>
      </c>
      <c r="BH147" s="17">
        <v>5.8436698664091E-2</v>
      </c>
      <c r="BI147" s="17">
        <v>8.00264182102704E-2</v>
      </c>
      <c r="BJ147" s="17">
        <v>7.4261630372861806E-2</v>
      </c>
      <c r="BK147" s="17">
        <v>9.0488397569087498E-2</v>
      </c>
      <c r="BL147" s="17"/>
      <c r="BM147" s="17">
        <v>5.6384607193886098E-2</v>
      </c>
      <c r="BN147" s="17">
        <v>7.5622392878192196E-2</v>
      </c>
      <c r="BO147" s="17">
        <v>6.77099620801032E-2</v>
      </c>
      <c r="BP147" s="17"/>
      <c r="BQ147" s="17">
        <v>6.1925594920354501E-2</v>
      </c>
      <c r="BR147" s="17">
        <v>6.95708313357353E-2</v>
      </c>
      <c r="BS147" s="17"/>
      <c r="BT147" s="17">
        <v>5.8314754218016997E-2</v>
      </c>
      <c r="BU147" s="17">
        <v>7.8342904523043905E-2</v>
      </c>
    </row>
    <row r="148" spans="2:73" x14ac:dyDescent="0.3">
      <c r="B148" t="s">
        <v>107</v>
      </c>
      <c r="C148" s="17">
        <v>0.10020548763883</v>
      </c>
      <c r="D148" s="17">
        <v>0.10118479340615601</v>
      </c>
      <c r="E148" s="17">
        <v>9.9154489079690503E-2</v>
      </c>
      <c r="F148" s="17"/>
      <c r="G148" s="17">
        <v>0.112032221945753</v>
      </c>
      <c r="H148" s="17">
        <v>8.3629218727997098E-2</v>
      </c>
      <c r="I148" s="17">
        <v>0.105614030028002</v>
      </c>
      <c r="J148" s="17">
        <v>0.10657686318879001</v>
      </c>
      <c r="K148" s="17">
        <v>9.3841674133557595E-2</v>
      </c>
      <c r="L148" s="17">
        <v>0.10053795617792501</v>
      </c>
      <c r="M148" s="17"/>
      <c r="N148" s="17">
        <v>0.117667509049744</v>
      </c>
      <c r="O148" s="17">
        <v>0.103088734526442</v>
      </c>
      <c r="P148" s="17">
        <v>8.8070039119813801E-2</v>
      </c>
      <c r="Q148" s="17">
        <v>8.6808976904075005E-2</v>
      </c>
      <c r="R148" s="17"/>
      <c r="S148" s="17">
        <v>6.5237018656522899E-2</v>
      </c>
      <c r="T148" s="17">
        <v>0.12970694587663001</v>
      </c>
      <c r="U148" s="17">
        <v>8.9291051779086805E-2</v>
      </c>
      <c r="V148" s="17">
        <v>0.153962290996454</v>
      </c>
      <c r="W148" s="17">
        <v>0.117213553410106</v>
      </c>
      <c r="X148" s="17">
        <v>0.13569609097319299</v>
      </c>
      <c r="Y148" s="17">
        <v>5.0521542841302197E-2</v>
      </c>
      <c r="Z148" s="17">
        <v>5.1641425049257797E-2</v>
      </c>
      <c r="AA148" s="17">
        <v>8.7578351584508093E-2</v>
      </c>
      <c r="AB148" s="17"/>
      <c r="AC148" s="17">
        <v>0.14552672479248499</v>
      </c>
      <c r="AD148" s="17">
        <v>0.101137104333317</v>
      </c>
      <c r="AE148" s="17">
        <v>5.5159073104478103E-2</v>
      </c>
      <c r="AF148" s="17">
        <v>0.13638906400192599</v>
      </c>
      <c r="AG148" s="17">
        <v>6.5823358634840498E-2</v>
      </c>
      <c r="AH148" s="17">
        <v>0.11581223426864</v>
      </c>
      <c r="AI148" s="17">
        <v>0.11092052326686599</v>
      </c>
      <c r="AJ148" s="17">
        <v>0.119967437541305</v>
      </c>
      <c r="AK148" s="17">
        <v>0.108818812909207</v>
      </c>
      <c r="AL148" s="17">
        <v>7.43721957857163E-2</v>
      </c>
      <c r="AM148" s="17">
        <v>9.0441530845106602E-2</v>
      </c>
      <c r="AN148" s="17">
        <v>0.124531917865201</v>
      </c>
      <c r="AO148" s="17">
        <v>7.5745054776930304E-2</v>
      </c>
      <c r="AP148" s="17">
        <v>5.7367039091424502E-2</v>
      </c>
      <c r="AQ148" s="17">
        <v>0.165760837944744</v>
      </c>
      <c r="AR148" s="17">
        <v>7.1338689098594602E-2</v>
      </c>
      <c r="AS148" s="17"/>
      <c r="AT148" s="17">
        <v>8.8635175916571801E-2</v>
      </c>
      <c r="AU148" s="17">
        <v>9.1538014997082098E-2</v>
      </c>
      <c r="AV148" s="17">
        <v>9.50788371352672E-2</v>
      </c>
      <c r="AW148" s="17">
        <v>0.13483498132917701</v>
      </c>
      <c r="AX148" s="17">
        <v>8.6218095596853006E-2</v>
      </c>
      <c r="AY148" s="17">
        <v>0.12139552669668</v>
      </c>
      <c r="AZ148" s="17"/>
      <c r="BA148" s="17">
        <v>9.7120983438113803E-2</v>
      </c>
      <c r="BB148" s="17">
        <v>0.10478068612823201</v>
      </c>
      <c r="BC148" s="17">
        <v>8.4227873871309894E-2</v>
      </c>
      <c r="BD148" s="17">
        <v>0.123202622469732</v>
      </c>
      <c r="BE148" s="17">
        <v>0.10270303184746001</v>
      </c>
      <c r="BF148" s="17"/>
      <c r="BG148" s="17">
        <v>0.11535993710768901</v>
      </c>
      <c r="BH148" s="17">
        <v>8.1092434493961196E-2</v>
      </c>
      <c r="BI148" s="17">
        <v>0.105748831496598</v>
      </c>
      <c r="BJ148" s="17">
        <v>9.5342564314290404E-2</v>
      </c>
      <c r="BK148" s="17">
        <v>0.13938062227342499</v>
      </c>
      <c r="BL148" s="17"/>
      <c r="BM148" s="17">
        <v>9.8421838000625303E-2</v>
      </c>
      <c r="BN148" s="17">
        <v>0.103811241776879</v>
      </c>
      <c r="BO148" s="17">
        <v>9.6798492820445406E-2</v>
      </c>
      <c r="BP148" s="17"/>
      <c r="BQ148" s="17">
        <v>7.8378396256358701E-2</v>
      </c>
      <c r="BR148" s="17">
        <v>0.106920900125858</v>
      </c>
      <c r="BS148" s="17"/>
      <c r="BT148" s="17">
        <v>0.101082855751965</v>
      </c>
      <c r="BU148" s="17">
        <v>9.4525877328037397E-2</v>
      </c>
    </row>
    <row r="149" spans="2:73" x14ac:dyDescent="0.3">
      <c r="B149" t="s">
        <v>108</v>
      </c>
      <c r="C149" s="17">
        <v>0.144537659802843</v>
      </c>
      <c r="D149" s="17">
        <v>0.14667741348413199</v>
      </c>
      <c r="E149" s="17">
        <v>0.14211594934390001</v>
      </c>
      <c r="F149" s="17"/>
      <c r="G149" s="17">
        <v>0.144535868528849</v>
      </c>
      <c r="H149" s="17">
        <v>0.16299069278157099</v>
      </c>
      <c r="I149" s="17">
        <v>0.165747835165825</v>
      </c>
      <c r="J149" s="17">
        <v>0.14623907284897</v>
      </c>
      <c r="K149" s="17">
        <v>0.14724907923594299</v>
      </c>
      <c r="L149" s="17">
        <v>0.10908928091610801</v>
      </c>
      <c r="M149" s="17"/>
      <c r="N149" s="17">
        <v>0.16756797711600299</v>
      </c>
      <c r="O149" s="17">
        <v>0.125614918049748</v>
      </c>
      <c r="P149" s="17">
        <v>0.126503683675986</v>
      </c>
      <c r="Q149" s="17">
        <v>0.155564158335565</v>
      </c>
      <c r="R149" s="17"/>
      <c r="S149" s="17">
        <v>0.15583663458782801</v>
      </c>
      <c r="T149" s="17">
        <v>0.141678259553397</v>
      </c>
      <c r="U149" s="17">
        <v>0.177836591642592</v>
      </c>
      <c r="V149" s="17">
        <v>0.144567510640319</v>
      </c>
      <c r="W149" s="17">
        <v>0.126311162889165</v>
      </c>
      <c r="X149" s="17">
        <v>0.159869956811236</v>
      </c>
      <c r="Y149" s="17">
        <v>0.12805714760516099</v>
      </c>
      <c r="Z149" s="17">
        <v>0.11636973711687799</v>
      </c>
      <c r="AA149" s="17">
        <v>0.132753275250416</v>
      </c>
      <c r="AB149" s="17"/>
      <c r="AC149" s="17">
        <v>6.0963499276646502E-2</v>
      </c>
      <c r="AD149" s="17">
        <v>0.13322569298025999</v>
      </c>
      <c r="AE149" s="17">
        <v>0.107994150399747</v>
      </c>
      <c r="AF149" s="17">
        <v>0.12096720930353901</v>
      </c>
      <c r="AG149" s="17">
        <v>0.16156380758566199</v>
      </c>
      <c r="AH149" s="17">
        <v>0.138181306173525</v>
      </c>
      <c r="AI149" s="17">
        <v>0.16618994817900301</v>
      </c>
      <c r="AJ149" s="17">
        <v>0.163545368512338</v>
      </c>
      <c r="AK149" s="17">
        <v>0.15660169776281799</v>
      </c>
      <c r="AL149" s="17">
        <v>0.18953905713321201</v>
      </c>
      <c r="AM149" s="17">
        <v>0.186280731079638</v>
      </c>
      <c r="AN149" s="17">
        <v>0.112146359958621</v>
      </c>
      <c r="AO149" s="17">
        <v>0.15841753568424799</v>
      </c>
      <c r="AP149" s="17">
        <v>0.142455519542908</v>
      </c>
      <c r="AQ149" s="17">
        <v>0.147035954472096</v>
      </c>
      <c r="AR149" s="17">
        <v>0.103274291663165</v>
      </c>
      <c r="AS149" s="17"/>
      <c r="AT149" s="17">
        <v>0.12945243485258401</v>
      </c>
      <c r="AU149" s="17">
        <v>0.15424266090444899</v>
      </c>
      <c r="AV149" s="17">
        <v>0.17049207828500401</v>
      </c>
      <c r="AW149" s="17">
        <v>0.14890869923623701</v>
      </c>
      <c r="AX149" s="17">
        <v>0.11523918867407699</v>
      </c>
      <c r="AY149" s="17">
        <v>0.126934881495779</v>
      </c>
      <c r="AZ149" s="17"/>
      <c r="BA149" s="17">
        <v>0.13873412961171799</v>
      </c>
      <c r="BB149" s="17">
        <v>0.14096483720921199</v>
      </c>
      <c r="BC149" s="17">
        <v>0.175712252921399</v>
      </c>
      <c r="BD149" s="17">
        <v>0.15128345574263899</v>
      </c>
      <c r="BE149" s="17">
        <v>7.2441016593313298E-2</v>
      </c>
      <c r="BF149" s="17"/>
      <c r="BG149" s="17">
        <v>0.13904206833572</v>
      </c>
      <c r="BH149" s="17">
        <v>0.16250801372253501</v>
      </c>
      <c r="BI149" s="17">
        <v>0.15592684260789699</v>
      </c>
      <c r="BJ149" s="17">
        <v>0.13501075575520999</v>
      </c>
      <c r="BK149" s="17">
        <v>0.10576038784099</v>
      </c>
      <c r="BL149" s="17"/>
      <c r="BM149" s="17">
        <v>0.14720359908517</v>
      </c>
      <c r="BN149" s="17">
        <v>0.15288946894414701</v>
      </c>
      <c r="BO149" s="17">
        <v>0.11640981989783</v>
      </c>
      <c r="BP149" s="17"/>
      <c r="BQ149" s="17">
        <v>0.15888731962101901</v>
      </c>
      <c r="BR149" s="17">
        <v>0.13645841599250999</v>
      </c>
      <c r="BS149" s="17"/>
      <c r="BT149" s="17">
        <v>0.14909926556990299</v>
      </c>
      <c r="BU149" s="17">
        <v>0.13970392870335999</v>
      </c>
    </row>
    <row r="150" spans="2:73" x14ac:dyDescent="0.3">
      <c r="B150" t="s">
        <v>109</v>
      </c>
      <c r="C150" s="17">
        <v>0.17576561542906199</v>
      </c>
      <c r="D150" s="17">
        <v>0.17702238761508701</v>
      </c>
      <c r="E150" s="17">
        <v>0.17508326572191399</v>
      </c>
      <c r="F150" s="17"/>
      <c r="G150" s="17">
        <v>0.15938672735510101</v>
      </c>
      <c r="H150" s="17">
        <v>0.21316623590735501</v>
      </c>
      <c r="I150" s="17">
        <v>0.158617798470189</v>
      </c>
      <c r="J150" s="17">
        <v>0.18469765260981999</v>
      </c>
      <c r="K150" s="17">
        <v>0.139101982569106</v>
      </c>
      <c r="L150" s="17">
        <v>0.18749580540501101</v>
      </c>
      <c r="M150" s="17"/>
      <c r="N150" s="17">
        <v>0.197220035568799</v>
      </c>
      <c r="O150" s="17">
        <v>0.17662059312695799</v>
      </c>
      <c r="P150" s="17">
        <v>0.174865162723676</v>
      </c>
      <c r="Q150" s="17">
        <v>0.151944555349914</v>
      </c>
      <c r="R150" s="17"/>
      <c r="S150" s="17">
        <v>0.20554773849797001</v>
      </c>
      <c r="T150" s="17">
        <v>0.155817332657988</v>
      </c>
      <c r="U150" s="17">
        <v>0.17151721991518801</v>
      </c>
      <c r="V150" s="17">
        <v>0.17745125686497101</v>
      </c>
      <c r="W150" s="17">
        <v>0.16962055827081901</v>
      </c>
      <c r="X150" s="17">
        <v>0.14042024036136799</v>
      </c>
      <c r="Y150" s="17">
        <v>0.173564652906883</v>
      </c>
      <c r="Z150" s="17">
        <v>0.15787554423328801</v>
      </c>
      <c r="AA150" s="17">
        <v>0.205554233377228</v>
      </c>
      <c r="AB150" s="17"/>
      <c r="AC150" s="17">
        <v>7.7645620408033494E-2</v>
      </c>
      <c r="AD150" s="17">
        <v>0.12753261177362399</v>
      </c>
      <c r="AE150" s="17">
        <v>0.20762983740683699</v>
      </c>
      <c r="AF150" s="17">
        <v>0.118224346637495</v>
      </c>
      <c r="AG150" s="17">
        <v>0.12645964031194001</v>
      </c>
      <c r="AH150" s="17">
        <v>0.219048186874505</v>
      </c>
      <c r="AI150" s="17">
        <v>0.14105967352663301</v>
      </c>
      <c r="AJ150" s="17">
        <v>0.21698109413722899</v>
      </c>
      <c r="AK150" s="17">
        <v>0.15935673916351001</v>
      </c>
      <c r="AL150" s="17">
        <v>0.185138420951487</v>
      </c>
      <c r="AM150" s="17">
        <v>0.200626990999351</v>
      </c>
      <c r="AN150" s="17">
        <v>0.22516942189133199</v>
      </c>
      <c r="AO150" s="17">
        <v>0.18632471549810301</v>
      </c>
      <c r="AP150" s="17">
        <v>0.25840522929766901</v>
      </c>
      <c r="AQ150" s="17">
        <v>0.136566424283835</v>
      </c>
      <c r="AR150" s="17">
        <v>0.15936206210083501</v>
      </c>
      <c r="AS150" s="17"/>
      <c r="AT150" s="17">
        <v>0.18205581352328301</v>
      </c>
      <c r="AU150" s="17">
        <v>0.17071097259742801</v>
      </c>
      <c r="AV150" s="17">
        <v>0.17194606493888601</v>
      </c>
      <c r="AW150" s="17">
        <v>0.16884719243738799</v>
      </c>
      <c r="AX150" s="17">
        <v>0.194321213329264</v>
      </c>
      <c r="AY150" s="17">
        <v>0.17550889370603401</v>
      </c>
      <c r="AZ150" s="17"/>
      <c r="BA150" s="17">
        <v>0.16040651606732401</v>
      </c>
      <c r="BB150" s="17">
        <v>0.17241953890782399</v>
      </c>
      <c r="BC150" s="17">
        <v>0.18508437831470101</v>
      </c>
      <c r="BD150" s="17">
        <v>0.180282373809772</v>
      </c>
      <c r="BE150" s="17">
        <v>0.243736759339681</v>
      </c>
      <c r="BF150" s="17"/>
      <c r="BG150" s="17">
        <v>0.21316302474875801</v>
      </c>
      <c r="BH150" s="17">
        <v>0.17347873498308899</v>
      </c>
      <c r="BI150" s="17">
        <v>0.188551727281385</v>
      </c>
      <c r="BJ150" s="17">
        <v>0.15888066810972701</v>
      </c>
      <c r="BK150" s="17">
        <v>0.16606763753370499</v>
      </c>
      <c r="BL150" s="17"/>
      <c r="BM150" s="17">
        <v>0.198386416303376</v>
      </c>
      <c r="BN150" s="17">
        <v>0.170456729088308</v>
      </c>
      <c r="BO150" s="17">
        <v>0.121255328782332</v>
      </c>
      <c r="BP150" s="17"/>
      <c r="BQ150" s="17">
        <v>0.20148507192680701</v>
      </c>
      <c r="BR150" s="17">
        <v>0.161878665796198</v>
      </c>
      <c r="BS150" s="17"/>
      <c r="BT150" s="17">
        <v>0.17571061537527999</v>
      </c>
      <c r="BU150" s="17">
        <v>0.177423514828317</v>
      </c>
    </row>
    <row r="151" spans="2:73" x14ac:dyDescent="0.3">
      <c r="B151" t="s">
        <v>128</v>
      </c>
      <c r="C151" s="17">
        <v>0.37240580240316201</v>
      </c>
      <c r="D151" s="17">
        <v>0.37655321904705602</v>
      </c>
      <c r="E151" s="17">
        <v>0.368774050087051</v>
      </c>
      <c r="F151" s="17"/>
      <c r="G151" s="17">
        <v>0.35512641622347202</v>
      </c>
      <c r="H151" s="17">
        <v>0.34999970264930202</v>
      </c>
      <c r="I151" s="17">
        <v>0.38857502350914203</v>
      </c>
      <c r="J151" s="17">
        <v>0.33010493298252802</v>
      </c>
      <c r="K151" s="17">
        <v>0.40769104820211999</v>
      </c>
      <c r="L151" s="17">
        <v>0.39966067201691802</v>
      </c>
      <c r="M151" s="17"/>
      <c r="N151" s="17">
        <v>0.33070692624879</v>
      </c>
      <c r="O151" s="17">
        <v>0.333104549398824</v>
      </c>
      <c r="P151" s="17">
        <v>0.42696418893059601</v>
      </c>
      <c r="Q151" s="17">
        <v>0.41359504429118499</v>
      </c>
      <c r="R151" s="17"/>
      <c r="S151" s="17">
        <v>0.43477620534963202</v>
      </c>
      <c r="T151" s="17">
        <v>0.30536645702838799</v>
      </c>
      <c r="U151" s="17">
        <v>0.34223384318303401</v>
      </c>
      <c r="V151" s="17">
        <v>0.26392324150019097</v>
      </c>
      <c r="W151" s="17">
        <v>0.27735323434954301</v>
      </c>
      <c r="X151" s="17">
        <v>0.30161784963261201</v>
      </c>
      <c r="Y151" s="17">
        <v>0.50593252260850596</v>
      </c>
      <c r="Z151" s="17">
        <v>0.53645814994640995</v>
      </c>
      <c r="AA151" s="17">
        <v>0.44780628079907803</v>
      </c>
      <c r="AB151" s="17"/>
      <c r="AC151" s="17">
        <v>0.33499632206591501</v>
      </c>
      <c r="AD151" s="17">
        <v>0.43090906785425998</v>
      </c>
      <c r="AE151" s="17">
        <v>0.32987905765069298</v>
      </c>
      <c r="AF151" s="17">
        <v>0.468792474179892</v>
      </c>
      <c r="AG151" s="17">
        <v>0.407608392976537</v>
      </c>
      <c r="AH151" s="17">
        <v>0.33021466781927</v>
      </c>
      <c r="AI151" s="17">
        <v>0.37860716418000401</v>
      </c>
      <c r="AJ151" s="17">
        <v>0.33145162694202501</v>
      </c>
      <c r="AK151" s="17">
        <v>0.33711090661286902</v>
      </c>
      <c r="AL151" s="17">
        <v>0.36725459589157</v>
      </c>
      <c r="AM151" s="17">
        <v>0.32542561494449102</v>
      </c>
      <c r="AN151" s="17">
        <v>0.34062055242922301</v>
      </c>
      <c r="AO151" s="17">
        <v>0.38287243054011599</v>
      </c>
      <c r="AP151" s="17">
        <v>0.370976980117393</v>
      </c>
      <c r="AQ151" s="17">
        <v>0.36603299362195701</v>
      </c>
      <c r="AR151" s="17">
        <v>0.47464271770979999</v>
      </c>
      <c r="AS151" s="17"/>
      <c r="AT151" s="17">
        <v>0.42315561084843101</v>
      </c>
      <c r="AU151" s="17">
        <v>0.37877948596767003</v>
      </c>
      <c r="AV151" s="17">
        <v>0.35996861066090302</v>
      </c>
      <c r="AW151" s="17">
        <v>0.33948193001697702</v>
      </c>
      <c r="AX151" s="17">
        <v>0.34205936050672803</v>
      </c>
      <c r="AY151" s="17">
        <v>0.31392069500948</v>
      </c>
      <c r="AZ151" s="17"/>
      <c r="BA151" s="17">
        <v>0.43497248466709998</v>
      </c>
      <c r="BB151" s="17">
        <v>0.37198142785195398</v>
      </c>
      <c r="BC151" s="17">
        <v>0.30079345774079203</v>
      </c>
      <c r="BD151" s="17">
        <v>0.348846079412649</v>
      </c>
      <c r="BE151" s="17">
        <v>0.34470086800979399</v>
      </c>
      <c r="BF151" s="17"/>
      <c r="BG151" s="17">
        <v>0.38979347775692302</v>
      </c>
      <c r="BH151" s="17">
        <v>0.40411023549348801</v>
      </c>
      <c r="BI151" s="17">
        <v>0.26928330795968503</v>
      </c>
      <c r="BJ151" s="17">
        <v>0.40827934143574801</v>
      </c>
      <c r="BK151" s="17">
        <v>0.35036329439915098</v>
      </c>
      <c r="BL151" s="17"/>
      <c r="BM151" s="17">
        <v>0.37544576562796</v>
      </c>
      <c r="BN151" s="17">
        <v>0.35683934567006798</v>
      </c>
      <c r="BO151" s="17">
        <v>0.40098834199040401</v>
      </c>
      <c r="BP151" s="17"/>
      <c r="BQ151" s="17">
        <v>0.40572175126538301</v>
      </c>
      <c r="BR151" s="17">
        <v>0.35950265217711402</v>
      </c>
      <c r="BS151" s="17"/>
      <c r="BT151" s="17">
        <v>0.38720525577067699</v>
      </c>
      <c r="BU151" s="17">
        <v>0.34980158833982</v>
      </c>
    </row>
    <row r="152" spans="2:73" x14ac:dyDescent="0.3">
      <c r="B152" t="s">
        <v>129</v>
      </c>
      <c r="C152" s="17">
        <v>1.5390423988683E-2</v>
      </c>
      <c r="D152" s="17">
        <v>1.0613776084635901E-2</v>
      </c>
      <c r="E152" s="17">
        <v>2.00926417993736E-2</v>
      </c>
      <c r="F152" s="17"/>
      <c r="G152" s="17">
        <v>1.1825430665595001E-2</v>
      </c>
      <c r="H152" s="17">
        <v>2.72586846907539E-2</v>
      </c>
      <c r="I152" s="17">
        <v>2.3414053100618702E-2</v>
      </c>
      <c r="J152" s="17">
        <v>6.95947196822682E-3</v>
      </c>
      <c r="K152" s="17">
        <v>6.9228816699027701E-3</v>
      </c>
      <c r="L152" s="17">
        <v>1.41272610591749E-2</v>
      </c>
      <c r="M152" s="17"/>
      <c r="N152" s="17">
        <v>1.06827685876824E-2</v>
      </c>
      <c r="O152" s="17">
        <v>1.88515968423793E-2</v>
      </c>
      <c r="P152" s="17">
        <v>1.50041852135663E-2</v>
      </c>
      <c r="Q152" s="17">
        <v>1.7524432632525299E-2</v>
      </c>
      <c r="R152" s="17"/>
      <c r="S152" s="17">
        <v>1.0091667138609201E-2</v>
      </c>
      <c r="T152" s="17">
        <v>2.1713325734857299E-2</v>
      </c>
      <c r="U152" s="17">
        <v>8.5396161838319808E-3</v>
      </c>
      <c r="V152" s="17">
        <v>2.0775162389328999E-2</v>
      </c>
      <c r="W152" s="17">
        <v>1.2955497895765699E-2</v>
      </c>
      <c r="X152" s="17">
        <v>2.6135345751844698E-2</v>
      </c>
      <c r="Y152" s="17">
        <v>5.4692193566398999E-3</v>
      </c>
      <c r="Z152" s="17">
        <v>8.3843938366607498E-3</v>
      </c>
      <c r="AA152" s="17">
        <v>1.8568077557377001E-2</v>
      </c>
      <c r="AB152" s="17"/>
      <c r="AC152" s="17">
        <v>2.27299714829684E-2</v>
      </c>
      <c r="AD152" s="17">
        <v>3.6843495760037197E-2</v>
      </c>
      <c r="AE152" s="17">
        <v>1.6389174907026599E-2</v>
      </c>
      <c r="AF152" s="17">
        <v>2.54870750709035E-2</v>
      </c>
      <c r="AG152" s="17">
        <v>2.8239673793810101E-2</v>
      </c>
      <c r="AH152" s="17">
        <v>2.3029557873293E-2</v>
      </c>
      <c r="AI152" s="17">
        <v>6.4220903713889102E-3</v>
      </c>
      <c r="AJ152" s="17">
        <v>4.68009998437073E-3</v>
      </c>
      <c r="AK152" s="17">
        <v>3.4912383686657002E-3</v>
      </c>
      <c r="AL152" s="17">
        <v>0</v>
      </c>
      <c r="AM152" s="17">
        <v>1.4648950435330601E-2</v>
      </c>
      <c r="AN152" s="17">
        <v>1.7141378372238902E-2</v>
      </c>
      <c r="AO152" s="17">
        <v>1.1269812389845601E-2</v>
      </c>
      <c r="AP152" s="17">
        <v>0</v>
      </c>
      <c r="AQ152" s="17">
        <v>1.1614737041907E-2</v>
      </c>
      <c r="AR152" s="17">
        <v>7.30394125870539E-3</v>
      </c>
      <c r="AS152" s="17"/>
      <c r="AT152" s="17">
        <v>1.3926868502193599E-2</v>
      </c>
      <c r="AU152" s="17">
        <v>2.3302069931470201E-2</v>
      </c>
      <c r="AV152" s="17">
        <v>1.41997229708213E-2</v>
      </c>
      <c r="AW152" s="17">
        <v>3.45219191347515E-3</v>
      </c>
      <c r="AX152" s="17">
        <v>2.0784666788882598E-2</v>
      </c>
      <c r="AY152" s="17">
        <v>1.2701840284569501E-2</v>
      </c>
      <c r="AZ152" s="17"/>
      <c r="BA152" s="17">
        <v>1.7661774902872799E-2</v>
      </c>
      <c r="BB152" s="17">
        <v>1.5827277543645799E-2</v>
      </c>
      <c r="BC152" s="17">
        <v>1.5680327763159099E-2</v>
      </c>
      <c r="BD152" s="17">
        <v>7.3181974456866397E-3</v>
      </c>
      <c r="BE152" s="17">
        <v>1.7041644900590101E-2</v>
      </c>
      <c r="BF152" s="17"/>
      <c r="BG152" s="17">
        <v>1.0527706405453899E-2</v>
      </c>
      <c r="BH152" s="17">
        <v>6.0854448784132299E-3</v>
      </c>
      <c r="BI152" s="17">
        <v>1.7926819746316901E-2</v>
      </c>
      <c r="BJ152" s="17">
        <v>1.3729347866418599E-2</v>
      </c>
      <c r="BK152" s="17">
        <v>1.5016043927549899E-2</v>
      </c>
      <c r="BL152" s="17"/>
      <c r="BM152" s="17">
        <v>1.0815192708750501E-2</v>
      </c>
      <c r="BN152" s="17">
        <v>1.6378598153292699E-2</v>
      </c>
      <c r="BO152" s="17">
        <v>2.6622466225988101E-2</v>
      </c>
      <c r="BP152" s="17"/>
      <c r="BQ152" s="17">
        <v>9.0886296679546699E-3</v>
      </c>
      <c r="BR152" s="17">
        <v>1.55478739941508E-2</v>
      </c>
      <c r="BS152" s="17"/>
      <c r="BT152" s="17">
        <v>8.0893687073129196E-3</v>
      </c>
      <c r="BU152" s="17">
        <v>2.14627569908174E-2</v>
      </c>
    </row>
    <row r="153" spans="2:73" x14ac:dyDescent="0.3">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row>
    <row r="154" spans="2:73" x14ac:dyDescent="0.3">
      <c r="B154" s="6" t="s">
        <v>135</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row>
    <row r="155" spans="2:73" x14ac:dyDescent="0.3">
      <c r="B155" s="24" t="s">
        <v>94</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row>
    <row r="156" spans="2:73" x14ac:dyDescent="0.3">
      <c r="B156" t="s">
        <v>127</v>
      </c>
      <c r="C156" s="17">
        <v>7.8477239995811202E-2</v>
      </c>
      <c r="D156" s="17">
        <v>7.0064152142865696E-2</v>
      </c>
      <c r="E156" s="17">
        <v>8.6917742896379602E-2</v>
      </c>
      <c r="F156" s="17"/>
      <c r="G156" s="17">
        <v>5.74037360579727E-2</v>
      </c>
      <c r="H156" s="17">
        <v>6.4538113890902499E-2</v>
      </c>
      <c r="I156" s="17">
        <v>6.9944265456990298E-2</v>
      </c>
      <c r="J156" s="17">
        <v>8.4256029663101903E-2</v>
      </c>
      <c r="K156" s="17">
        <v>9.3099536373505307E-2</v>
      </c>
      <c r="L156" s="17">
        <v>9.6186720537506806E-2</v>
      </c>
      <c r="M156" s="17"/>
      <c r="N156" s="17">
        <v>5.7377079549441601E-2</v>
      </c>
      <c r="O156" s="17">
        <v>9.6654587343477399E-2</v>
      </c>
      <c r="P156" s="17">
        <v>6.0107227868813701E-2</v>
      </c>
      <c r="Q156" s="17">
        <v>9.8957688893232296E-2</v>
      </c>
      <c r="R156" s="17"/>
      <c r="S156" s="17">
        <v>8.0249753347660199E-2</v>
      </c>
      <c r="T156" s="17">
        <v>0.13082146593123001</v>
      </c>
      <c r="U156" s="17">
        <v>8.5166187885483399E-2</v>
      </c>
      <c r="V156" s="17">
        <v>6.9685464737199901E-2</v>
      </c>
      <c r="W156" s="17">
        <v>8.0786777832165799E-2</v>
      </c>
      <c r="X156" s="17">
        <v>5.6816507759450997E-2</v>
      </c>
      <c r="Y156" s="17">
        <v>7.0227867734388993E-2</v>
      </c>
      <c r="Z156" s="17">
        <v>7.3919610642645503E-2</v>
      </c>
      <c r="AA156" s="17">
        <v>3.72714814478185E-2</v>
      </c>
      <c r="AB156" s="17"/>
      <c r="AC156" s="17">
        <v>0.132644664538976</v>
      </c>
      <c r="AD156" s="17">
        <v>0.106850883756788</v>
      </c>
      <c r="AE156" s="17">
        <v>0.152344055684487</v>
      </c>
      <c r="AF156" s="17">
        <v>8.7854538780056099E-2</v>
      </c>
      <c r="AG156" s="17">
        <v>5.6721826508401102E-2</v>
      </c>
      <c r="AH156" s="17">
        <v>7.2414585008149998E-2</v>
      </c>
      <c r="AI156" s="17">
        <v>8.5367244158290695E-2</v>
      </c>
      <c r="AJ156" s="17">
        <v>4.34346341295129E-2</v>
      </c>
      <c r="AK156" s="17">
        <v>8.5155009629012596E-2</v>
      </c>
      <c r="AL156" s="17">
        <v>5.5847291553933802E-2</v>
      </c>
      <c r="AM156" s="17">
        <v>7.3567249783145799E-2</v>
      </c>
      <c r="AN156" s="17">
        <v>7.60119496599959E-2</v>
      </c>
      <c r="AO156" s="17">
        <v>5.0351746371271003E-2</v>
      </c>
      <c r="AP156" s="17">
        <v>7.2470045768400604E-2</v>
      </c>
      <c r="AQ156" s="17">
        <v>7.0446468989479594E-2</v>
      </c>
      <c r="AR156" s="17">
        <v>8.3457342158939796E-2</v>
      </c>
      <c r="AS156" s="17"/>
      <c r="AT156" s="17">
        <v>7.9864286292878298E-2</v>
      </c>
      <c r="AU156" s="17">
        <v>7.5147607017537102E-2</v>
      </c>
      <c r="AV156" s="17">
        <v>6.1573876863225997E-2</v>
      </c>
      <c r="AW156" s="17">
        <v>8.3378260526798101E-2</v>
      </c>
      <c r="AX156" s="17">
        <v>9.3662387544678094E-2</v>
      </c>
      <c r="AY156" s="17">
        <v>9.2247702893752295E-2</v>
      </c>
      <c r="AZ156" s="17"/>
      <c r="BA156" s="17">
        <v>7.3916989309363995E-2</v>
      </c>
      <c r="BB156" s="17">
        <v>7.7546653140203897E-2</v>
      </c>
      <c r="BC156" s="17">
        <v>9.2343942284523001E-2</v>
      </c>
      <c r="BD156" s="17">
        <v>5.8362759045714398E-2</v>
      </c>
      <c r="BE156" s="17">
        <v>2.7924143695611199E-2</v>
      </c>
      <c r="BF156" s="17"/>
      <c r="BG156" s="17">
        <v>5.5736378472247099E-2</v>
      </c>
      <c r="BH156" s="17">
        <v>6.3342434547407206E-2</v>
      </c>
      <c r="BI156" s="17">
        <v>0.10340478988303101</v>
      </c>
      <c r="BJ156" s="17">
        <v>8.5579540437806106E-2</v>
      </c>
      <c r="BK156" s="17">
        <v>7.2231549179595997E-2</v>
      </c>
      <c r="BL156" s="17"/>
      <c r="BM156" s="17">
        <v>6.2323145806114498E-2</v>
      </c>
      <c r="BN156" s="17">
        <v>8.5807988684952194E-2</v>
      </c>
      <c r="BO156" s="17">
        <v>0.10884738398053199</v>
      </c>
      <c r="BP156" s="17"/>
      <c r="BQ156" s="17">
        <v>5.5982570408144201E-2</v>
      </c>
      <c r="BR156" s="17">
        <v>9.1832009894934896E-2</v>
      </c>
      <c r="BS156" s="17"/>
      <c r="BT156" s="17">
        <v>6.8092742169784504E-2</v>
      </c>
      <c r="BU156" s="17">
        <v>9.3649287530320993E-2</v>
      </c>
    </row>
    <row r="157" spans="2:73" x14ac:dyDescent="0.3">
      <c r="B157" t="s">
        <v>105</v>
      </c>
      <c r="C157" s="17">
        <v>4.36127246258683E-2</v>
      </c>
      <c r="D157" s="17">
        <v>4.2782705775768003E-2</v>
      </c>
      <c r="E157" s="17">
        <v>4.4556130096262601E-2</v>
      </c>
      <c r="F157" s="17"/>
      <c r="G157" s="17">
        <v>5.0156128641351203E-2</v>
      </c>
      <c r="H157" s="17">
        <v>4.0441640991416797E-2</v>
      </c>
      <c r="I157" s="17">
        <v>4.5485365418490999E-2</v>
      </c>
      <c r="J157" s="17">
        <v>4.9681749390335601E-2</v>
      </c>
      <c r="K157" s="17">
        <v>3.3426823964432403E-2</v>
      </c>
      <c r="L157" s="17">
        <v>4.22333528590315E-2</v>
      </c>
      <c r="M157" s="17"/>
      <c r="N157" s="17">
        <v>4.9215027505676801E-2</v>
      </c>
      <c r="O157" s="17">
        <v>4.4125159176450102E-2</v>
      </c>
      <c r="P157" s="17">
        <v>4.0755205974105001E-2</v>
      </c>
      <c r="Q157" s="17">
        <v>3.9215811116489099E-2</v>
      </c>
      <c r="R157" s="17"/>
      <c r="S157" s="17">
        <v>5.1916848424065402E-2</v>
      </c>
      <c r="T157" s="17">
        <v>4.1075052053651397E-2</v>
      </c>
      <c r="U157" s="17">
        <v>4.7155510969493997E-2</v>
      </c>
      <c r="V157" s="17">
        <v>4.8443942083616798E-2</v>
      </c>
      <c r="W157" s="17">
        <v>8.2310566532769497E-2</v>
      </c>
      <c r="X157" s="17">
        <v>3.3741191265225401E-2</v>
      </c>
      <c r="Y157" s="17">
        <v>3.3242613120164403E-2</v>
      </c>
      <c r="Z157" s="17">
        <v>3.7478003616262398E-2</v>
      </c>
      <c r="AA157" s="17">
        <v>2.0864644722919198E-2</v>
      </c>
      <c r="AB157" s="17"/>
      <c r="AC157" s="17">
        <v>3.0881717478663698E-2</v>
      </c>
      <c r="AD157" s="17">
        <v>7.46125108857402E-3</v>
      </c>
      <c r="AE157" s="17">
        <v>7.8710225385922997E-2</v>
      </c>
      <c r="AF157" s="17">
        <v>4.2040746176615303E-2</v>
      </c>
      <c r="AG157" s="17">
        <v>5.6968991366127097E-2</v>
      </c>
      <c r="AH157" s="17">
        <v>6.15057472296354E-2</v>
      </c>
      <c r="AI157" s="17">
        <v>4.4442744356811698E-2</v>
      </c>
      <c r="AJ157" s="17">
        <v>2.0316394769873399E-2</v>
      </c>
      <c r="AK157" s="17">
        <v>3.5192884015270501E-2</v>
      </c>
      <c r="AL157" s="17">
        <v>4.39862208021033E-2</v>
      </c>
      <c r="AM157" s="17">
        <v>3.3886843840170003E-2</v>
      </c>
      <c r="AN157" s="17">
        <v>1.5810396149236901E-2</v>
      </c>
      <c r="AO157" s="17">
        <v>6.6163451312919605E-2</v>
      </c>
      <c r="AP157" s="17">
        <v>2.3227284133417299E-2</v>
      </c>
      <c r="AQ157" s="17">
        <v>8.1784611992848005E-2</v>
      </c>
      <c r="AR157" s="17">
        <v>3.2809768999350897E-2</v>
      </c>
      <c r="AS157" s="17"/>
      <c r="AT157" s="17">
        <v>3.8292559443805503E-2</v>
      </c>
      <c r="AU157" s="17">
        <v>5.0696616985165303E-2</v>
      </c>
      <c r="AV157" s="17">
        <v>5.2724128875873397E-2</v>
      </c>
      <c r="AW157" s="17">
        <v>3.3376180649335799E-2</v>
      </c>
      <c r="AX157" s="17">
        <v>4.6350261892298801E-2</v>
      </c>
      <c r="AY157" s="17">
        <v>3.2719735463738499E-2</v>
      </c>
      <c r="AZ157" s="17"/>
      <c r="BA157" s="17">
        <v>3.7534139164017197E-2</v>
      </c>
      <c r="BB157" s="17">
        <v>5.1297740144279499E-2</v>
      </c>
      <c r="BC157" s="17">
        <v>4.4231551556867803E-2</v>
      </c>
      <c r="BD157" s="17">
        <v>5.58099121425992E-2</v>
      </c>
      <c r="BE157" s="17">
        <v>6.8343553061840298E-2</v>
      </c>
      <c r="BF157" s="17"/>
      <c r="BG157" s="17">
        <v>3.0845116069958999E-2</v>
      </c>
      <c r="BH157" s="17">
        <v>4.1663032629049898E-2</v>
      </c>
      <c r="BI157" s="17">
        <v>5.8370723374202002E-2</v>
      </c>
      <c r="BJ157" s="17">
        <v>3.5779910090886997E-2</v>
      </c>
      <c r="BK157" s="17">
        <v>4.87737074878083E-2</v>
      </c>
      <c r="BL157" s="17"/>
      <c r="BM157" s="17">
        <v>3.9459261517340499E-2</v>
      </c>
      <c r="BN157" s="17">
        <v>4.4997332232531197E-2</v>
      </c>
      <c r="BO157" s="17">
        <v>5.2630709731367298E-2</v>
      </c>
      <c r="BP157" s="17"/>
      <c r="BQ157" s="17">
        <v>3.26333560277857E-2</v>
      </c>
      <c r="BR157" s="17">
        <v>5.1105689379281997E-2</v>
      </c>
      <c r="BS157" s="17"/>
      <c r="BT157" s="17">
        <v>3.9335081078891797E-2</v>
      </c>
      <c r="BU157" s="17">
        <v>5.14269412098202E-2</v>
      </c>
    </row>
    <row r="158" spans="2:73" x14ac:dyDescent="0.3">
      <c r="B158" t="s">
        <v>106</v>
      </c>
      <c r="C158" s="17">
        <v>7.3412091501150994E-2</v>
      </c>
      <c r="D158" s="17">
        <v>7.82144263014838E-2</v>
      </c>
      <c r="E158" s="17">
        <v>6.8543242908915503E-2</v>
      </c>
      <c r="F158" s="17"/>
      <c r="G158" s="17">
        <v>6.6777366956045595E-2</v>
      </c>
      <c r="H158" s="17">
        <v>7.3298437735983005E-2</v>
      </c>
      <c r="I158" s="17">
        <v>7.3787941284169503E-2</v>
      </c>
      <c r="J158" s="17">
        <v>7.7189734496479007E-2</v>
      </c>
      <c r="K158" s="17">
        <v>9.0236413200357093E-2</v>
      </c>
      <c r="L158" s="17">
        <v>6.3224003697150699E-2</v>
      </c>
      <c r="M158" s="17"/>
      <c r="N158" s="17">
        <v>6.9812372831435099E-2</v>
      </c>
      <c r="O158" s="17">
        <v>8.6871798768056493E-2</v>
      </c>
      <c r="P158" s="17">
        <v>7.5294508391077597E-2</v>
      </c>
      <c r="Q158" s="17">
        <v>6.06674587365243E-2</v>
      </c>
      <c r="R158" s="17"/>
      <c r="S158" s="17">
        <v>8.1714806109909305E-2</v>
      </c>
      <c r="T158" s="17">
        <v>9.17581830330155E-2</v>
      </c>
      <c r="U158" s="17">
        <v>6.7005305783503999E-2</v>
      </c>
      <c r="V158" s="17">
        <v>8.5889935054075703E-2</v>
      </c>
      <c r="W158" s="17">
        <v>7.9950063285916001E-2</v>
      </c>
      <c r="X158" s="17">
        <v>4.6622031850171199E-2</v>
      </c>
      <c r="Y158" s="17">
        <v>6.8494782165176599E-2</v>
      </c>
      <c r="Z158" s="17">
        <v>3.5498523245286601E-2</v>
      </c>
      <c r="AA158" s="17">
        <v>6.9444482898076296E-2</v>
      </c>
      <c r="AB158" s="17"/>
      <c r="AC158" s="17">
        <v>3.54887094272349E-2</v>
      </c>
      <c r="AD158" s="17">
        <v>4.8822958269550597E-2</v>
      </c>
      <c r="AE158" s="17">
        <v>6.1302561761424498E-2</v>
      </c>
      <c r="AF158" s="17">
        <v>5.7948735723653701E-2</v>
      </c>
      <c r="AG158" s="17">
        <v>7.88527436016037E-2</v>
      </c>
      <c r="AH158" s="17">
        <v>7.0457769024257696E-2</v>
      </c>
      <c r="AI158" s="17">
        <v>6.70931902863494E-2</v>
      </c>
      <c r="AJ158" s="17">
        <v>8.5156183311661901E-2</v>
      </c>
      <c r="AK158" s="17">
        <v>4.0486493827870902E-2</v>
      </c>
      <c r="AL158" s="17">
        <v>0.100740594960274</v>
      </c>
      <c r="AM158" s="17">
        <v>0.11829146122044799</v>
      </c>
      <c r="AN158" s="17">
        <v>8.09160364332982E-2</v>
      </c>
      <c r="AO158" s="17">
        <v>5.3054871295730499E-2</v>
      </c>
      <c r="AP158" s="17">
        <v>4.9445038008585601E-2</v>
      </c>
      <c r="AQ158" s="17">
        <v>9.1405199804763596E-2</v>
      </c>
      <c r="AR158" s="17">
        <v>7.0673193476742904E-2</v>
      </c>
      <c r="AS158" s="17"/>
      <c r="AT158" s="17">
        <v>6.9767091713450496E-2</v>
      </c>
      <c r="AU158" s="17">
        <v>6.0296708015046198E-2</v>
      </c>
      <c r="AV158" s="17">
        <v>8.8421917473648706E-2</v>
      </c>
      <c r="AW158" s="17">
        <v>8.1321392721197802E-2</v>
      </c>
      <c r="AX158" s="17">
        <v>8.2559348530001297E-2</v>
      </c>
      <c r="AY158" s="17">
        <v>7.5379839548302699E-2</v>
      </c>
      <c r="AZ158" s="17"/>
      <c r="BA158" s="17">
        <v>5.4535049580591702E-2</v>
      </c>
      <c r="BB158" s="17">
        <v>6.8552284201730804E-2</v>
      </c>
      <c r="BC158" s="17">
        <v>8.6797933222644494E-2</v>
      </c>
      <c r="BD158" s="17">
        <v>7.4745744734525804E-2</v>
      </c>
      <c r="BE158" s="17">
        <v>9.4482340374484594E-2</v>
      </c>
      <c r="BF158" s="17"/>
      <c r="BG158" s="17">
        <v>5.7437992022808498E-2</v>
      </c>
      <c r="BH158" s="17">
        <v>7.3016868834631807E-2</v>
      </c>
      <c r="BI158" s="17">
        <v>0.104230112075916</v>
      </c>
      <c r="BJ158" s="17">
        <v>7.7144384550089998E-2</v>
      </c>
      <c r="BK158" s="17">
        <v>7.7159279293190303E-2</v>
      </c>
      <c r="BL158" s="17"/>
      <c r="BM158" s="17">
        <v>7.0415414187507297E-2</v>
      </c>
      <c r="BN158" s="17">
        <v>7.8104060680102005E-2</v>
      </c>
      <c r="BO158" s="17">
        <v>7.0990433850860096E-2</v>
      </c>
      <c r="BP158" s="17"/>
      <c r="BQ158" s="17">
        <v>6.4823700193505099E-2</v>
      </c>
      <c r="BR158" s="17">
        <v>7.7075474810020403E-2</v>
      </c>
      <c r="BS158" s="17"/>
      <c r="BT158" s="17">
        <v>7.7792071452797804E-2</v>
      </c>
      <c r="BU158" s="17">
        <v>6.4601131877343204E-2</v>
      </c>
    </row>
    <row r="159" spans="2:73" x14ac:dyDescent="0.3">
      <c r="B159" t="s">
        <v>107</v>
      </c>
      <c r="C159" s="17">
        <v>0.153753126448892</v>
      </c>
      <c r="D159" s="17">
        <v>0.15467653084372801</v>
      </c>
      <c r="E159" s="17">
        <v>0.15255298580516199</v>
      </c>
      <c r="F159" s="17"/>
      <c r="G159" s="17">
        <v>0.19315692524202799</v>
      </c>
      <c r="H159" s="17">
        <v>0.14823831050943301</v>
      </c>
      <c r="I159" s="17">
        <v>0.1311599542553</v>
      </c>
      <c r="J159" s="17">
        <v>0.15642716103517601</v>
      </c>
      <c r="K159" s="17">
        <v>0.161280116107097</v>
      </c>
      <c r="L159" s="17">
        <v>0.14326873413308699</v>
      </c>
      <c r="M159" s="17"/>
      <c r="N159" s="17">
        <v>0.167730074199161</v>
      </c>
      <c r="O159" s="17">
        <v>0.15911965364392</v>
      </c>
      <c r="P159" s="17">
        <v>0.124906179699626</v>
      </c>
      <c r="Q159" s="17">
        <v>0.157494525520749</v>
      </c>
      <c r="R159" s="17"/>
      <c r="S159" s="17">
        <v>0.13992370847796501</v>
      </c>
      <c r="T159" s="17">
        <v>0.169450396204892</v>
      </c>
      <c r="U159" s="17">
        <v>0.11776952461144501</v>
      </c>
      <c r="V159" s="17">
        <v>0.18988649685360701</v>
      </c>
      <c r="W159" s="17">
        <v>0.176379488942951</v>
      </c>
      <c r="X159" s="17">
        <v>0.18069871057403999</v>
      </c>
      <c r="Y159" s="17">
        <v>0.13782484709996501</v>
      </c>
      <c r="Z159" s="17">
        <v>0.13439573459096499</v>
      </c>
      <c r="AA159" s="17">
        <v>0.13185685672845901</v>
      </c>
      <c r="AB159" s="17"/>
      <c r="AC159" s="17">
        <v>0.2255853091195</v>
      </c>
      <c r="AD159" s="17">
        <v>0.22209574941862301</v>
      </c>
      <c r="AE159" s="17">
        <v>0.12876508804373701</v>
      </c>
      <c r="AF159" s="17">
        <v>0.14689628514630201</v>
      </c>
      <c r="AG159" s="17">
        <v>0.14420644464083901</v>
      </c>
      <c r="AH159" s="17">
        <v>0.124147974137873</v>
      </c>
      <c r="AI159" s="17">
        <v>0.219852487397834</v>
      </c>
      <c r="AJ159" s="17">
        <v>0.18629202875204701</v>
      </c>
      <c r="AK159" s="17">
        <v>0.15441113715704699</v>
      </c>
      <c r="AL159" s="17">
        <v>0.16403354182101601</v>
      </c>
      <c r="AM159" s="17">
        <v>0.14859410742096199</v>
      </c>
      <c r="AN159" s="17">
        <v>0.139767622121551</v>
      </c>
      <c r="AO159" s="17">
        <v>0.11652729138606201</v>
      </c>
      <c r="AP159" s="17">
        <v>0.114477298841747</v>
      </c>
      <c r="AQ159" s="17">
        <v>0.203844461854745</v>
      </c>
      <c r="AR159" s="17">
        <v>9.3997829094945598E-2</v>
      </c>
      <c r="AS159" s="17"/>
      <c r="AT159" s="17">
        <v>0.14056602684227601</v>
      </c>
      <c r="AU159" s="17">
        <v>0.152473195430678</v>
      </c>
      <c r="AV159" s="17">
        <v>0.13692767403776801</v>
      </c>
      <c r="AW159" s="17">
        <v>0.18546679626903001</v>
      </c>
      <c r="AX159" s="17">
        <v>0.14538699860420601</v>
      </c>
      <c r="AY159" s="17">
        <v>0.17306479780561301</v>
      </c>
      <c r="AZ159" s="17"/>
      <c r="BA159" s="17">
        <v>0.13904491133303001</v>
      </c>
      <c r="BB159" s="17">
        <v>0.17438361363511801</v>
      </c>
      <c r="BC159" s="17">
        <v>0.14010667945836</v>
      </c>
      <c r="BD159" s="17">
        <v>0.174207947825163</v>
      </c>
      <c r="BE159" s="17">
        <v>0.12569599842374601</v>
      </c>
      <c r="BF159" s="17"/>
      <c r="BG159" s="17">
        <v>0.148740511146531</v>
      </c>
      <c r="BH159" s="17">
        <v>0.15103988590004999</v>
      </c>
      <c r="BI159" s="17">
        <v>0.136652518537109</v>
      </c>
      <c r="BJ159" s="17">
        <v>0.14040848742706399</v>
      </c>
      <c r="BK159" s="17">
        <v>0.20393122884354201</v>
      </c>
      <c r="BL159" s="17"/>
      <c r="BM159" s="17">
        <v>0.14544179775506</v>
      </c>
      <c r="BN159" s="17">
        <v>0.152018328418039</v>
      </c>
      <c r="BO159" s="17">
        <v>0.182690935221895</v>
      </c>
      <c r="BP159" s="17"/>
      <c r="BQ159" s="17">
        <v>0.141997302593522</v>
      </c>
      <c r="BR159" s="17">
        <v>0.15611675414538201</v>
      </c>
      <c r="BS159" s="17"/>
      <c r="BT159" s="17">
        <v>0.14304306752099599</v>
      </c>
      <c r="BU159" s="17">
        <v>0.16815812917898401</v>
      </c>
    </row>
    <row r="160" spans="2:73" x14ac:dyDescent="0.3">
      <c r="B160" t="s">
        <v>108</v>
      </c>
      <c r="C160" s="17">
        <v>0.18902537860294399</v>
      </c>
      <c r="D160" s="17">
        <v>0.19756755726869901</v>
      </c>
      <c r="E160" s="17">
        <v>0.18089493073371199</v>
      </c>
      <c r="F160" s="17"/>
      <c r="G160" s="17">
        <v>0.19332805959881799</v>
      </c>
      <c r="H160" s="17">
        <v>0.189136124780339</v>
      </c>
      <c r="I160" s="17">
        <v>0.22091365083943099</v>
      </c>
      <c r="J160" s="17">
        <v>0.225654819072197</v>
      </c>
      <c r="K160" s="17">
        <v>0.161435261385109</v>
      </c>
      <c r="L160" s="17">
        <v>0.14887640140977401</v>
      </c>
      <c r="M160" s="17"/>
      <c r="N160" s="17">
        <v>0.20105297168226</v>
      </c>
      <c r="O160" s="17">
        <v>0.19180338797721899</v>
      </c>
      <c r="P160" s="17">
        <v>0.18081121340369499</v>
      </c>
      <c r="Q160" s="17">
        <v>0.18124851829178801</v>
      </c>
      <c r="R160" s="17"/>
      <c r="S160" s="17">
        <v>0.17588201958260199</v>
      </c>
      <c r="T160" s="17">
        <v>0.162869862446089</v>
      </c>
      <c r="U160" s="17">
        <v>0.19875258218424499</v>
      </c>
      <c r="V160" s="17">
        <v>0.19738187831434201</v>
      </c>
      <c r="W160" s="17">
        <v>0.15751912659838799</v>
      </c>
      <c r="X160" s="17">
        <v>0.22193052685209</v>
      </c>
      <c r="Y160" s="17">
        <v>0.22399784412305199</v>
      </c>
      <c r="Z160" s="17">
        <v>0.21803537420962599</v>
      </c>
      <c r="AA160" s="17">
        <v>0.18127794587014501</v>
      </c>
      <c r="AB160" s="17"/>
      <c r="AC160" s="17">
        <v>0.128965578887904</v>
      </c>
      <c r="AD160" s="17">
        <v>0.119992080325086</v>
      </c>
      <c r="AE160" s="17">
        <v>0.18507048212457899</v>
      </c>
      <c r="AF160" s="17">
        <v>0.180388156263558</v>
      </c>
      <c r="AG160" s="17">
        <v>0.204837353964235</v>
      </c>
      <c r="AH160" s="17">
        <v>0.17619328216236099</v>
      </c>
      <c r="AI160" s="17">
        <v>0.13416139591099699</v>
      </c>
      <c r="AJ160" s="17">
        <v>0.22724524763617199</v>
      </c>
      <c r="AK160" s="17">
        <v>0.217502094537568</v>
      </c>
      <c r="AL160" s="17">
        <v>0.19717719393969901</v>
      </c>
      <c r="AM160" s="17">
        <v>0.25353357189805298</v>
      </c>
      <c r="AN160" s="17">
        <v>0.22166771725751599</v>
      </c>
      <c r="AO160" s="17">
        <v>0.22080404786278099</v>
      </c>
      <c r="AP160" s="17">
        <v>0.15185272910759801</v>
      </c>
      <c r="AQ160" s="17">
        <v>0.180324145782084</v>
      </c>
      <c r="AR160" s="17">
        <v>0.157247319208768</v>
      </c>
      <c r="AS160" s="17"/>
      <c r="AT160" s="17">
        <v>0.16477836359287201</v>
      </c>
      <c r="AU160" s="17">
        <v>0.20747213741040901</v>
      </c>
      <c r="AV160" s="17">
        <v>0.18615661964291699</v>
      </c>
      <c r="AW160" s="17">
        <v>0.21524630403075301</v>
      </c>
      <c r="AX160" s="17">
        <v>0.15498628928397001</v>
      </c>
      <c r="AY160" s="17">
        <v>0.170507844976413</v>
      </c>
      <c r="AZ160" s="17"/>
      <c r="BA160" s="17">
        <v>0.207161358186569</v>
      </c>
      <c r="BB160" s="17">
        <v>0.17347655229900999</v>
      </c>
      <c r="BC160" s="17">
        <v>0.19401363729904</v>
      </c>
      <c r="BD160" s="17">
        <v>0.188624551529326</v>
      </c>
      <c r="BE160" s="17">
        <v>0.29529577830197801</v>
      </c>
      <c r="BF160" s="17"/>
      <c r="BG160" s="17">
        <v>0.19195288323171</v>
      </c>
      <c r="BH160" s="17">
        <v>0.19338842133318901</v>
      </c>
      <c r="BI160" s="17">
        <v>0.17075474458363599</v>
      </c>
      <c r="BJ160" s="17">
        <v>0.16396840256265699</v>
      </c>
      <c r="BK160" s="17">
        <v>0.200021781952467</v>
      </c>
      <c r="BL160" s="17"/>
      <c r="BM160" s="17">
        <v>0.196698647080945</v>
      </c>
      <c r="BN160" s="17">
        <v>0.18797977894845699</v>
      </c>
      <c r="BO160" s="17">
        <v>0.168708936110783</v>
      </c>
      <c r="BP160" s="17"/>
      <c r="BQ160" s="17">
        <v>0.19888703068687699</v>
      </c>
      <c r="BR160" s="17">
        <v>0.18660686476921901</v>
      </c>
      <c r="BS160" s="17"/>
      <c r="BT160" s="17">
        <v>0.18552198858883001</v>
      </c>
      <c r="BU160" s="17">
        <v>0.18879682094997799</v>
      </c>
    </row>
    <row r="161" spans="2:73" x14ac:dyDescent="0.3">
      <c r="B161" t="s">
        <v>109</v>
      </c>
      <c r="C161" s="17">
        <v>0.18598935800626301</v>
      </c>
      <c r="D161" s="17">
        <v>0.17703171207344001</v>
      </c>
      <c r="E161" s="17">
        <v>0.193786543657058</v>
      </c>
      <c r="F161" s="17"/>
      <c r="G161" s="17">
        <v>0.15090413193180699</v>
      </c>
      <c r="H161" s="17">
        <v>0.21678482626329601</v>
      </c>
      <c r="I161" s="17">
        <v>0.16101319063392699</v>
      </c>
      <c r="J161" s="17">
        <v>0.167729671779281</v>
      </c>
      <c r="K161" s="17">
        <v>0.17749077980075301</v>
      </c>
      <c r="L161" s="17">
        <v>0.22506539437047099</v>
      </c>
      <c r="M161" s="17"/>
      <c r="N161" s="17">
        <v>0.21133030719593399</v>
      </c>
      <c r="O161" s="17">
        <v>0.171533778641939</v>
      </c>
      <c r="P161" s="17">
        <v>0.18784240961392101</v>
      </c>
      <c r="Q161" s="17">
        <v>0.17305994645018699</v>
      </c>
      <c r="R161" s="17"/>
      <c r="S161" s="17">
        <v>0.189746722363937</v>
      </c>
      <c r="T161" s="17">
        <v>0.17024498921467701</v>
      </c>
      <c r="U161" s="17">
        <v>0.18630141034945</v>
      </c>
      <c r="V161" s="17">
        <v>0.16413857886640501</v>
      </c>
      <c r="W161" s="17">
        <v>0.17202106104135301</v>
      </c>
      <c r="X161" s="17">
        <v>0.178898438233316</v>
      </c>
      <c r="Y161" s="17">
        <v>0.191060365550449</v>
      </c>
      <c r="Z161" s="17">
        <v>0.17322501179483299</v>
      </c>
      <c r="AA161" s="17">
        <v>0.23516754357414099</v>
      </c>
      <c r="AB161" s="17"/>
      <c r="AC161" s="17">
        <v>0.20702183467663399</v>
      </c>
      <c r="AD161" s="17">
        <v>0.15679720324948701</v>
      </c>
      <c r="AE161" s="17">
        <v>0.162221461581468</v>
      </c>
      <c r="AF161" s="17">
        <v>0.162252596455946</v>
      </c>
      <c r="AG161" s="17">
        <v>0.170282037055107</v>
      </c>
      <c r="AH161" s="17">
        <v>0.17916697578992499</v>
      </c>
      <c r="AI161" s="17">
        <v>0.17998518394059801</v>
      </c>
      <c r="AJ161" s="17">
        <v>0.21831300547596899</v>
      </c>
      <c r="AK161" s="17">
        <v>0.218563397574952</v>
      </c>
      <c r="AL161" s="17">
        <v>0.18940702372271201</v>
      </c>
      <c r="AM161" s="17">
        <v>0.127743189404567</v>
      </c>
      <c r="AN161" s="17">
        <v>0.20272295913068999</v>
      </c>
      <c r="AO161" s="17">
        <v>0.220080262590758</v>
      </c>
      <c r="AP161" s="17">
        <v>0.25940532656842502</v>
      </c>
      <c r="AQ161" s="17">
        <v>0.16534373027412</v>
      </c>
      <c r="AR161" s="17">
        <v>0.197775386550571</v>
      </c>
      <c r="AS161" s="17"/>
      <c r="AT161" s="17">
        <v>0.14619671571979001</v>
      </c>
      <c r="AU161" s="17">
        <v>0.19830995483181699</v>
      </c>
      <c r="AV161" s="17">
        <v>0.214186014791411</v>
      </c>
      <c r="AW161" s="17">
        <v>0.19567708729568101</v>
      </c>
      <c r="AX161" s="17">
        <v>0.19386208324903101</v>
      </c>
      <c r="AY161" s="17">
        <v>0.16570119442772099</v>
      </c>
      <c r="AZ161" s="17"/>
      <c r="BA161" s="17">
        <v>0.177785942036253</v>
      </c>
      <c r="BB161" s="17">
        <v>0.18321002818988799</v>
      </c>
      <c r="BC161" s="17">
        <v>0.184993020675396</v>
      </c>
      <c r="BD161" s="17">
        <v>0.19999414775923299</v>
      </c>
      <c r="BE161" s="17">
        <v>0.150960987385624</v>
      </c>
      <c r="BF161" s="17"/>
      <c r="BG161" s="17">
        <v>0.19639212967835001</v>
      </c>
      <c r="BH161" s="17">
        <v>0.20445832108203699</v>
      </c>
      <c r="BI161" s="17">
        <v>0.17677074665195899</v>
      </c>
      <c r="BJ161" s="17">
        <v>0.19672518723913399</v>
      </c>
      <c r="BK161" s="17">
        <v>0.16309691192308401</v>
      </c>
      <c r="BL161" s="17"/>
      <c r="BM161" s="17">
        <v>0.19946630989890099</v>
      </c>
      <c r="BN161" s="17">
        <v>0.19111385161022601</v>
      </c>
      <c r="BO161" s="17">
        <v>0.13347806703777201</v>
      </c>
      <c r="BP161" s="17"/>
      <c r="BQ161" s="17">
        <v>0.208223133321187</v>
      </c>
      <c r="BR161" s="17">
        <v>0.173081141553074</v>
      </c>
      <c r="BS161" s="17"/>
      <c r="BT161" s="17">
        <v>0.202876842370701</v>
      </c>
      <c r="BU161" s="17">
        <v>0.167128461131206</v>
      </c>
    </row>
    <row r="162" spans="2:73" x14ac:dyDescent="0.3">
      <c r="B162" t="s">
        <v>128</v>
      </c>
      <c r="C162" s="17">
        <v>0.25345934169925199</v>
      </c>
      <c r="D162" s="17">
        <v>0.25912429303855</v>
      </c>
      <c r="E162" s="17">
        <v>0.24872105981541401</v>
      </c>
      <c r="F162" s="17"/>
      <c r="G162" s="17">
        <v>0.25448668135990299</v>
      </c>
      <c r="H162" s="17">
        <v>0.236839273871951</v>
      </c>
      <c r="I162" s="17">
        <v>0.27572981624355902</v>
      </c>
      <c r="J162" s="17">
        <v>0.224604683570335</v>
      </c>
      <c r="K162" s="17">
        <v>0.26979293588780801</v>
      </c>
      <c r="L162" s="17">
        <v>0.26070370682909999</v>
      </c>
      <c r="M162" s="17"/>
      <c r="N162" s="17">
        <v>0.231786588327306</v>
      </c>
      <c r="O162" s="17">
        <v>0.22158653164572001</v>
      </c>
      <c r="P162" s="17">
        <v>0.31163536783530499</v>
      </c>
      <c r="Q162" s="17">
        <v>0.25955663383928601</v>
      </c>
      <c r="R162" s="17"/>
      <c r="S162" s="17">
        <v>0.25685207541934102</v>
      </c>
      <c r="T162" s="17">
        <v>0.21287479184942601</v>
      </c>
      <c r="U162" s="17">
        <v>0.28108982883198402</v>
      </c>
      <c r="V162" s="17">
        <v>0.223585603900021</v>
      </c>
      <c r="W162" s="17">
        <v>0.24753532964369501</v>
      </c>
      <c r="X162" s="17">
        <v>0.249460099250574</v>
      </c>
      <c r="Y162" s="17">
        <v>0.26061432137936902</v>
      </c>
      <c r="Z162" s="17">
        <v>0.31304622944027999</v>
      </c>
      <c r="AA162" s="17">
        <v>0.28202880771116601</v>
      </c>
      <c r="AB162" s="17"/>
      <c r="AC162" s="17">
        <v>0.21668221438811999</v>
      </c>
      <c r="AD162" s="17">
        <v>0.28509535103556</v>
      </c>
      <c r="AE162" s="17">
        <v>0.21127477428111399</v>
      </c>
      <c r="AF162" s="17">
        <v>0.289141074773619</v>
      </c>
      <c r="AG162" s="17">
        <v>0.27346416085804098</v>
      </c>
      <c r="AH162" s="17">
        <v>0.26977661784161999</v>
      </c>
      <c r="AI162" s="17">
        <v>0.269097753949119</v>
      </c>
      <c r="AJ162" s="17">
        <v>0.21924250592476399</v>
      </c>
      <c r="AK162" s="17">
        <v>0.23409132548976</v>
      </c>
      <c r="AL162" s="17">
        <v>0.23593423678213099</v>
      </c>
      <c r="AM162" s="17">
        <v>0.23151257103740999</v>
      </c>
      <c r="AN162" s="17">
        <v>0.25440167331115898</v>
      </c>
      <c r="AO162" s="17">
        <v>0.26174851679063199</v>
      </c>
      <c r="AP162" s="17">
        <v>0.32014564035124998</v>
      </c>
      <c r="AQ162" s="17">
        <v>0.19523664426005199</v>
      </c>
      <c r="AR162" s="17">
        <v>0.33060358228243503</v>
      </c>
      <c r="AS162" s="17"/>
      <c r="AT162" s="17">
        <v>0.32912412030626498</v>
      </c>
      <c r="AU162" s="17">
        <v>0.22717729888156901</v>
      </c>
      <c r="AV162" s="17">
        <v>0.251289445308013</v>
      </c>
      <c r="AW162" s="17">
        <v>0.198428946689649</v>
      </c>
      <c r="AX162" s="17">
        <v>0.26641109363437099</v>
      </c>
      <c r="AY162" s="17">
        <v>0.23848382547653799</v>
      </c>
      <c r="AZ162" s="17"/>
      <c r="BA162" s="17">
        <v>0.28852570842021902</v>
      </c>
      <c r="BB162" s="17">
        <v>0.25321381430878398</v>
      </c>
      <c r="BC162" s="17">
        <v>0.22955635220375201</v>
      </c>
      <c r="BD162" s="17">
        <v>0.23024972388184201</v>
      </c>
      <c r="BE162" s="17">
        <v>0.20895645965227799</v>
      </c>
      <c r="BF162" s="17"/>
      <c r="BG162" s="17">
        <v>0.296264277033709</v>
      </c>
      <c r="BH162" s="17">
        <v>0.26503034848206403</v>
      </c>
      <c r="BI162" s="17">
        <v>0.226986487432007</v>
      </c>
      <c r="BJ162" s="17">
        <v>0.27586970436355901</v>
      </c>
      <c r="BK162" s="17">
        <v>0.18708207987348199</v>
      </c>
      <c r="BL162" s="17"/>
      <c r="BM162" s="17">
        <v>0.26743168006958601</v>
      </c>
      <c r="BN162" s="17">
        <v>0.23474266715497799</v>
      </c>
      <c r="BO162" s="17">
        <v>0.25711073079250302</v>
      </c>
      <c r="BP162" s="17"/>
      <c r="BQ162" s="17">
        <v>0.28538579690585397</v>
      </c>
      <c r="BR162" s="17">
        <v>0.24314603234472801</v>
      </c>
      <c r="BS162" s="17"/>
      <c r="BT162" s="17">
        <v>0.269574466511732</v>
      </c>
      <c r="BU162" s="17">
        <v>0.23596829068455499</v>
      </c>
    </row>
    <row r="163" spans="2:73" x14ac:dyDescent="0.3">
      <c r="B163" t="s">
        <v>129</v>
      </c>
      <c r="C163" s="17">
        <v>2.2270739119819701E-2</v>
      </c>
      <c r="D163" s="17">
        <v>2.0538622555465801E-2</v>
      </c>
      <c r="E163" s="17">
        <v>2.4027364087096399E-2</v>
      </c>
      <c r="F163" s="17"/>
      <c r="G163" s="17">
        <v>3.3786970212073497E-2</v>
      </c>
      <c r="H163" s="17">
        <v>3.0723271956678299E-2</v>
      </c>
      <c r="I163" s="17">
        <v>2.1965815868132298E-2</v>
      </c>
      <c r="J163" s="17">
        <v>1.44561509930939E-2</v>
      </c>
      <c r="K163" s="17">
        <v>1.3238133280938501E-2</v>
      </c>
      <c r="L163" s="17">
        <v>2.0441686163877901E-2</v>
      </c>
      <c r="M163" s="17"/>
      <c r="N163" s="17">
        <v>1.1695578708784401E-2</v>
      </c>
      <c r="O163" s="17">
        <v>2.8305102803217699E-2</v>
      </c>
      <c r="P163" s="17">
        <v>1.8647887213456098E-2</v>
      </c>
      <c r="Q163" s="17">
        <v>2.97994171517438E-2</v>
      </c>
      <c r="R163" s="17"/>
      <c r="S163" s="17">
        <v>2.37140662745207E-2</v>
      </c>
      <c r="T163" s="17">
        <v>2.0905259267018601E-2</v>
      </c>
      <c r="U163" s="17">
        <v>1.6759649384394899E-2</v>
      </c>
      <c r="V163" s="17">
        <v>2.0988100190732599E-2</v>
      </c>
      <c r="W163" s="17">
        <v>3.4975861227609499E-3</v>
      </c>
      <c r="X163" s="17">
        <v>3.1832494215131298E-2</v>
      </c>
      <c r="Y163" s="17">
        <v>1.4537358827434999E-2</v>
      </c>
      <c r="Z163" s="17">
        <v>1.4401512460102401E-2</v>
      </c>
      <c r="AA163" s="17">
        <v>4.20882370472744E-2</v>
      </c>
      <c r="AB163" s="17"/>
      <c r="AC163" s="17">
        <v>2.27299714829684E-2</v>
      </c>
      <c r="AD163" s="17">
        <v>5.2884522856331301E-2</v>
      </c>
      <c r="AE163" s="17">
        <v>2.0311351137267002E-2</v>
      </c>
      <c r="AF163" s="17">
        <v>3.34778666802504E-2</v>
      </c>
      <c r="AG163" s="17">
        <v>1.46664420056466E-2</v>
      </c>
      <c r="AH163" s="17">
        <v>4.6337048806178303E-2</v>
      </c>
      <c r="AI163" s="17">
        <v>0</v>
      </c>
      <c r="AJ163" s="17">
        <v>0</v>
      </c>
      <c r="AK163" s="17">
        <v>1.4597657768518501E-2</v>
      </c>
      <c r="AL163" s="17">
        <v>1.28738964181313E-2</v>
      </c>
      <c r="AM163" s="17">
        <v>1.28710053952443E-2</v>
      </c>
      <c r="AN163" s="17">
        <v>8.7016459365521805E-3</v>
      </c>
      <c r="AO163" s="17">
        <v>1.1269812389845601E-2</v>
      </c>
      <c r="AP163" s="17">
        <v>8.9766372205776299E-3</v>
      </c>
      <c r="AQ163" s="17">
        <v>1.1614737041907E-2</v>
      </c>
      <c r="AR163" s="17">
        <v>3.3435578228247699E-2</v>
      </c>
      <c r="AS163" s="17"/>
      <c r="AT163" s="17">
        <v>3.1410836088662603E-2</v>
      </c>
      <c r="AU163" s="17">
        <v>2.8426481427778701E-2</v>
      </c>
      <c r="AV163" s="17">
        <v>8.7203230071426097E-3</v>
      </c>
      <c r="AW163" s="17">
        <v>7.1050318175557899E-3</v>
      </c>
      <c r="AX163" s="17">
        <v>1.67815372614432E-2</v>
      </c>
      <c r="AY163" s="17">
        <v>5.1895059407922002E-2</v>
      </c>
      <c r="AZ163" s="17"/>
      <c r="BA163" s="17">
        <v>2.1495901969956498E-2</v>
      </c>
      <c r="BB163" s="17">
        <v>1.8319314080985201E-2</v>
      </c>
      <c r="BC163" s="17">
        <v>2.7956883299416799E-2</v>
      </c>
      <c r="BD163" s="17">
        <v>1.8005213081596302E-2</v>
      </c>
      <c r="BE163" s="17">
        <v>2.8340739104438201E-2</v>
      </c>
      <c r="BF163" s="17"/>
      <c r="BG163" s="17">
        <v>2.2630712344684601E-2</v>
      </c>
      <c r="BH163" s="17">
        <v>8.0606871915713304E-3</v>
      </c>
      <c r="BI163" s="17">
        <v>2.2829877462140699E-2</v>
      </c>
      <c r="BJ163" s="17">
        <v>2.4524383328802898E-2</v>
      </c>
      <c r="BK163" s="17">
        <v>4.7703461446830998E-2</v>
      </c>
      <c r="BL163" s="17"/>
      <c r="BM163" s="17">
        <v>1.87637436845455E-2</v>
      </c>
      <c r="BN163" s="17">
        <v>2.5235992270714699E-2</v>
      </c>
      <c r="BO163" s="17">
        <v>2.5542803274287599E-2</v>
      </c>
      <c r="BP163" s="17"/>
      <c r="BQ163" s="17">
        <v>1.20671098631251E-2</v>
      </c>
      <c r="BR163" s="17">
        <v>2.1036033103360399E-2</v>
      </c>
      <c r="BS163" s="17"/>
      <c r="BT163" s="17">
        <v>1.3763740306266901E-2</v>
      </c>
      <c r="BU163" s="17">
        <v>3.0270937437791499E-2</v>
      </c>
    </row>
    <row r="164" spans="2:73" x14ac:dyDescent="0.3">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row>
    <row r="165" spans="2:73" x14ac:dyDescent="0.3">
      <c r="B165" s="6" t="s">
        <v>147</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row>
    <row r="166" spans="2:73" x14ac:dyDescent="0.3">
      <c r="B166" s="24" t="s">
        <v>94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row>
    <row r="167" spans="2:73" x14ac:dyDescent="0.3">
      <c r="B167" t="s">
        <v>141</v>
      </c>
      <c r="C167" s="17">
        <v>0.26903625698634498</v>
      </c>
      <c r="D167" s="17">
        <v>0.29101892439180199</v>
      </c>
      <c r="E167" s="17">
        <v>0.24803110102247999</v>
      </c>
      <c r="F167" s="17"/>
      <c r="G167" s="17">
        <v>0.27404288407229699</v>
      </c>
      <c r="H167" s="17">
        <v>0.33826470931685798</v>
      </c>
      <c r="I167" s="17">
        <v>0.241653560422595</v>
      </c>
      <c r="J167" s="17">
        <v>0.227413274787058</v>
      </c>
      <c r="K167" s="17">
        <v>0.25328197620363102</v>
      </c>
      <c r="L167" s="17">
        <v>0.27614753860520003</v>
      </c>
      <c r="M167" s="17"/>
      <c r="N167" s="17">
        <v>0.31787589060272797</v>
      </c>
      <c r="O167" s="17">
        <v>0.233234335212371</v>
      </c>
      <c r="P167" s="17">
        <v>0.271431940931677</v>
      </c>
      <c r="Q167" s="17">
        <v>0.24826229111022999</v>
      </c>
      <c r="R167" s="17"/>
      <c r="S167" s="17">
        <v>0.305035213970759</v>
      </c>
      <c r="T167" s="17">
        <v>0.21198301689306301</v>
      </c>
      <c r="U167" s="17">
        <v>0.31247554536731498</v>
      </c>
      <c r="V167" s="17">
        <v>0.26159445291109401</v>
      </c>
      <c r="W167" s="17">
        <v>0.217203192612581</v>
      </c>
      <c r="X167" s="17">
        <v>0.22544869030100501</v>
      </c>
      <c r="Y167" s="17">
        <v>0.31672267730476</v>
      </c>
      <c r="Z167" s="17">
        <v>0.290067103458859</v>
      </c>
      <c r="AA167" s="17">
        <v>0.29251118567460699</v>
      </c>
      <c r="AB167" s="17"/>
      <c r="AC167" s="17">
        <v>0.200095191648133</v>
      </c>
      <c r="AD167" s="17">
        <v>0.27498852228889797</v>
      </c>
      <c r="AE167" s="17">
        <v>0.187421952824742</v>
      </c>
      <c r="AF167" s="17">
        <v>0.24631592409101999</v>
      </c>
      <c r="AG167" s="17">
        <v>0.24264808776463201</v>
      </c>
      <c r="AH167" s="17">
        <v>0.27872291016510198</v>
      </c>
      <c r="AI167" s="17">
        <v>0.23834569867998601</v>
      </c>
      <c r="AJ167" s="17">
        <v>0.29335658327943298</v>
      </c>
      <c r="AK167" s="17">
        <v>0.25022783558810602</v>
      </c>
      <c r="AL167" s="17">
        <v>0.230430017003561</v>
      </c>
      <c r="AM167" s="17">
        <v>0.27718918310376001</v>
      </c>
      <c r="AN167" s="17">
        <v>0.25684580680976798</v>
      </c>
      <c r="AO167" s="17">
        <v>0.37266876154623702</v>
      </c>
      <c r="AP167" s="17">
        <v>0.26930115013213601</v>
      </c>
      <c r="AQ167" s="17">
        <v>0.23053669901718801</v>
      </c>
      <c r="AR167" s="17">
        <v>0.48147213967554497</v>
      </c>
      <c r="AS167" s="17"/>
      <c r="AT167" s="17">
        <v>0.35847556546248599</v>
      </c>
      <c r="AU167" s="17">
        <v>0.23464648277317901</v>
      </c>
      <c r="AV167" s="17">
        <v>0.22328037926497801</v>
      </c>
      <c r="AW167" s="17">
        <v>0.214943333206048</v>
      </c>
      <c r="AX167" s="17">
        <v>0.308735764159279</v>
      </c>
      <c r="AY167" s="17">
        <v>0.30152974057378301</v>
      </c>
      <c r="AZ167" s="17"/>
      <c r="BA167" s="17">
        <v>0.228319223805105</v>
      </c>
      <c r="BB167" s="17">
        <v>0.233017134843753</v>
      </c>
      <c r="BC167" s="17">
        <v>0.28371415282177598</v>
      </c>
      <c r="BD167" s="17">
        <v>0.34392403011447498</v>
      </c>
      <c r="BE167" s="17">
        <v>0.27195213634190202</v>
      </c>
      <c r="BF167" s="17"/>
      <c r="BG167" s="17">
        <v>0.348577670671742</v>
      </c>
      <c r="BH167" s="17">
        <v>0.294756877090533</v>
      </c>
      <c r="BI167" s="17">
        <v>0.246194074957515</v>
      </c>
      <c r="BJ167" s="17">
        <v>0.24580415282974399</v>
      </c>
      <c r="BK167" s="17">
        <v>0.22712541319492199</v>
      </c>
      <c r="BL167" s="17"/>
      <c r="BM167" s="17">
        <v>0.30055440457250299</v>
      </c>
      <c r="BN167" s="17">
        <v>0.264771190330015</v>
      </c>
      <c r="BO167" s="17">
        <v>0.18551399841608401</v>
      </c>
      <c r="BP167" s="17"/>
      <c r="BQ167" s="17">
        <v>0.33386784968351102</v>
      </c>
      <c r="BR167" s="17">
        <v>0.23228589028951399</v>
      </c>
      <c r="BS167" s="17"/>
      <c r="BT167" s="17">
        <v>0.31924437926098898</v>
      </c>
      <c r="BU167" s="17">
        <v>0.203013411143281</v>
      </c>
    </row>
    <row r="168" spans="2:73" x14ac:dyDescent="0.3">
      <c r="B168" t="s">
        <v>142</v>
      </c>
      <c r="C168" s="17">
        <v>0.47076789583047701</v>
      </c>
      <c r="D168" s="17">
        <v>0.45429945925105403</v>
      </c>
      <c r="E168" s="17">
        <v>0.48710431372160101</v>
      </c>
      <c r="F168" s="17"/>
      <c r="G168" s="17">
        <v>0.40127792716166499</v>
      </c>
      <c r="H168" s="17">
        <v>0.43712733695320799</v>
      </c>
      <c r="I168" s="17">
        <v>0.48295707267647198</v>
      </c>
      <c r="J168" s="17">
        <v>0.50199370660254605</v>
      </c>
      <c r="K168" s="17">
        <v>0.45913568320388598</v>
      </c>
      <c r="L168" s="17">
        <v>0.51664231224777502</v>
      </c>
      <c r="M168" s="17"/>
      <c r="N168" s="17">
        <v>0.47352507009453199</v>
      </c>
      <c r="O168" s="17">
        <v>0.49026652788310898</v>
      </c>
      <c r="P168" s="17">
        <v>0.45648888688135503</v>
      </c>
      <c r="Q168" s="17">
        <v>0.46051685139398102</v>
      </c>
      <c r="R168" s="17"/>
      <c r="S168" s="17">
        <v>0.43463585787896403</v>
      </c>
      <c r="T168" s="17">
        <v>0.51757109558644099</v>
      </c>
      <c r="U168" s="17">
        <v>0.445604412812724</v>
      </c>
      <c r="V168" s="17">
        <v>0.53120165541964903</v>
      </c>
      <c r="W168" s="17">
        <v>0.44536445327524998</v>
      </c>
      <c r="X168" s="17">
        <v>0.45092456423860999</v>
      </c>
      <c r="Y168" s="17">
        <v>0.47672631500600399</v>
      </c>
      <c r="Z168" s="17">
        <v>0.41796747724717798</v>
      </c>
      <c r="AA168" s="17">
        <v>0.47443522086552398</v>
      </c>
      <c r="AB168" s="17"/>
      <c r="AC168" s="17">
        <v>0.420691135790073</v>
      </c>
      <c r="AD168" s="17">
        <v>0.43501643422420899</v>
      </c>
      <c r="AE168" s="17">
        <v>0.454532527741211</v>
      </c>
      <c r="AF168" s="17">
        <v>0.431955443256265</v>
      </c>
      <c r="AG168" s="17">
        <v>0.44809138513955699</v>
      </c>
      <c r="AH168" s="17">
        <v>0.45773849539351602</v>
      </c>
      <c r="AI168" s="17">
        <v>0.50288653191642796</v>
      </c>
      <c r="AJ168" s="17">
        <v>0.45413312246776899</v>
      </c>
      <c r="AK168" s="17">
        <v>0.47618272129342398</v>
      </c>
      <c r="AL168" s="17">
        <v>0.49251784343569999</v>
      </c>
      <c r="AM168" s="17">
        <v>0.469347242281282</v>
      </c>
      <c r="AN168" s="17">
        <v>0.57631979630783503</v>
      </c>
      <c r="AO168" s="17">
        <v>0.47535979401883699</v>
      </c>
      <c r="AP168" s="17">
        <v>0.49012285896781799</v>
      </c>
      <c r="AQ168" s="17">
        <v>0.59590934049883004</v>
      </c>
      <c r="AR168" s="17">
        <v>0.38259337898689599</v>
      </c>
      <c r="AS168" s="17"/>
      <c r="AT168" s="17">
        <v>0.38497796149614999</v>
      </c>
      <c r="AU168" s="17">
        <v>0.49838347746199002</v>
      </c>
      <c r="AV168" s="17">
        <v>0.487436365234447</v>
      </c>
      <c r="AW168" s="17">
        <v>0.48896079947191001</v>
      </c>
      <c r="AX168" s="17">
        <v>0.51848228850158695</v>
      </c>
      <c r="AY168" s="17">
        <v>0.49907427429166801</v>
      </c>
      <c r="AZ168" s="17"/>
      <c r="BA168" s="17">
        <v>0.51911656113783999</v>
      </c>
      <c r="BB168" s="17">
        <v>0.46672859079114598</v>
      </c>
      <c r="BC168" s="17">
        <v>0.43964540298119997</v>
      </c>
      <c r="BD168" s="17">
        <v>0.443327530689967</v>
      </c>
      <c r="BE168" s="17">
        <v>0.51057337449234697</v>
      </c>
      <c r="BF168" s="17"/>
      <c r="BG168" s="17">
        <v>0.456152321292848</v>
      </c>
      <c r="BH168" s="17">
        <v>0.45635884776449598</v>
      </c>
      <c r="BI168" s="17">
        <v>0.50272016876458603</v>
      </c>
      <c r="BJ168" s="17">
        <v>0.50665936252850796</v>
      </c>
      <c r="BK168" s="17">
        <v>0.39073831155780597</v>
      </c>
      <c r="BL168" s="17"/>
      <c r="BM168" s="17">
        <v>0.48046305606720502</v>
      </c>
      <c r="BN168" s="17">
        <v>0.46840336173517999</v>
      </c>
      <c r="BO168" s="17">
        <v>0.44762064396268902</v>
      </c>
      <c r="BP168" s="17"/>
      <c r="BQ168" s="17">
        <v>0.44265589014802997</v>
      </c>
      <c r="BR168" s="17">
        <v>0.496118176202689</v>
      </c>
      <c r="BS168" s="17"/>
      <c r="BT168" s="17">
        <v>0.46700267873135598</v>
      </c>
      <c r="BU168" s="17">
        <v>0.46844633446688</v>
      </c>
    </row>
    <row r="169" spans="2:73" x14ac:dyDescent="0.3">
      <c r="B169" t="s">
        <v>143</v>
      </c>
      <c r="C169" s="17">
        <v>0.175755592438154</v>
      </c>
      <c r="D169" s="17">
        <v>0.16842625826507299</v>
      </c>
      <c r="E169" s="17">
        <v>0.181932555277078</v>
      </c>
      <c r="F169" s="17"/>
      <c r="G169" s="17">
        <v>0.24207084581615201</v>
      </c>
      <c r="H169" s="17">
        <v>0.15407347567214499</v>
      </c>
      <c r="I169" s="17">
        <v>0.16675705467822199</v>
      </c>
      <c r="J169" s="17">
        <v>0.16810905215763</v>
      </c>
      <c r="K169" s="17">
        <v>0.20493565307875</v>
      </c>
      <c r="L169" s="17">
        <v>0.143397121241193</v>
      </c>
      <c r="M169" s="17"/>
      <c r="N169" s="17">
        <v>0.15740225306029901</v>
      </c>
      <c r="O169" s="17">
        <v>0.17385451856467299</v>
      </c>
      <c r="P169" s="17">
        <v>0.17861294848991499</v>
      </c>
      <c r="Q169" s="17">
        <v>0.196044190349599</v>
      </c>
      <c r="R169" s="17"/>
      <c r="S169" s="17">
        <v>0.17172207439204801</v>
      </c>
      <c r="T169" s="17">
        <v>0.164820535898099</v>
      </c>
      <c r="U169" s="17">
        <v>0.17071996375676399</v>
      </c>
      <c r="V169" s="17">
        <v>0.14392462714176599</v>
      </c>
      <c r="W169" s="17">
        <v>0.209772601250518</v>
      </c>
      <c r="X169" s="17">
        <v>0.22293206183654901</v>
      </c>
      <c r="Y169" s="17">
        <v>0.130447812180882</v>
      </c>
      <c r="Z169" s="17">
        <v>0.21664628010996401</v>
      </c>
      <c r="AA169" s="17">
        <v>0.18421401932628201</v>
      </c>
      <c r="AB169" s="17"/>
      <c r="AC169" s="17">
        <v>0.15530070527915299</v>
      </c>
      <c r="AD169" s="17">
        <v>0.18913757713845999</v>
      </c>
      <c r="AE169" s="17">
        <v>0.241251623055425</v>
      </c>
      <c r="AF169" s="17">
        <v>0.22049471666307099</v>
      </c>
      <c r="AG169" s="17">
        <v>0.198153274707667</v>
      </c>
      <c r="AH169" s="17">
        <v>0.17200821352857101</v>
      </c>
      <c r="AI169" s="17">
        <v>0.17630731353497101</v>
      </c>
      <c r="AJ169" s="17">
        <v>0.185341907674518</v>
      </c>
      <c r="AK169" s="17">
        <v>0.157205425613924</v>
      </c>
      <c r="AL169" s="17">
        <v>0.1744891659651</v>
      </c>
      <c r="AM169" s="17">
        <v>0.19841000417155999</v>
      </c>
      <c r="AN169" s="17">
        <v>0.119287971500872</v>
      </c>
      <c r="AO169" s="17">
        <v>0.11845362339580801</v>
      </c>
      <c r="AP169" s="17">
        <v>0.19418829321445699</v>
      </c>
      <c r="AQ169" s="17">
        <v>0.14670464667404301</v>
      </c>
      <c r="AR169" s="17">
        <v>0.10133701186004899</v>
      </c>
      <c r="AS169" s="17"/>
      <c r="AT169" s="17">
        <v>0.179428272311977</v>
      </c>
      <c r="AU169" s="17">
        <v>0.17782760948926599</v>
      </c>
      <c r="AV169" s="17">
        <v>0.19205017308071901</v>
      </c>
      <c r="AW169" s="17">
        <v>0.20252012093941901</v>
      </c>
      <c r="AX169" s="17">
        <v>0.105973658202139</v>
      </c>
      <c r="AY169" s="17">
        <v>0.14352490207341601</v>
      </c>
      <c r="AZ169" s="17"/>
      <c r="BA169" s="17">
        <v>0.166289582022808</v>
      </c>
      <c r="BB169" s="17">
        <v>0.20059661776702101</v>
      </c>
      <c r="BC169" s="17">
        <v>0.18374812203431901</v>
      </c>
      <c r="BD169" s="17">
        <v>0.155925289516545</v>
      </c>
      <c r="BE169" s="17">
        <v>0.16507992090213999</v>
      </c>
      <c r="BF169" s="17"/>
      <c r="BG169" s="17">
        <v>0.137572794418099</v>
      </c>
      <c r="BH169" s="17">
        <v>0.177068905076846</v>
      </c>
      <c r="BI169" s="17">
        <v>0.185657754353522</v>
      </c>
      <c r="BJ169" s="17">
        <v>0.17622365329426701</v>
      </c>
      <c r="BK169" s="17">
        <v>0.24908898134989599</v>
      </c>
      <c r="BL169" s="17"/>
      <c r="BM169" s="17">
        <v>0.15674971363864501</v>
      </c>
      <c r="BN169" s="17">
        <v>0.16847143444587701</v>
      </c>
      <c r="BO169" s="17">
        <v>0.24994828769375399</v>
      </c>
      <c r="BP169" s="17"/>
      <c r="BQ169" s="17">
        <v>0.16329412395283599</v>
      </c>
      <c r="BR169" s="17">
        <v>0.18091850265960099</v>
      </c>
      <c r="BS169" s="17"/>
      <c r="BT169" s="17">
        <v>0.15278128910698199</v>
      </c>
      <c r="BU169" s="17">
        <v>0.212846198822222</v>
      </c>
    </row>
    <row r="170" spans="2:73" x14ac:dyDescent="0.3">
      <c r="B170" t="s">
        <v>144</v>
      </c>
      <c r="C170" s="17">
        <v>4.8567687511939503E-2</v>
      </c>
      <c r="D170" s="17">
        <v>4.6109443812338599E-2</v>
      </c>
      <c r="E170" s="17">
        <v>5.1113048178458201E-2</v>
      </c>
      <c r="F170" s="17"/>
      <c r="G170" s="17">
        <v>5.8391960845233903E-2</v>
      </c>
      <c r="H170" s="17">
        <v>3.59191918616266E-2</v>
      </c>
      <c r="I170" s="17">
        <v>6.2035201035165799E-2</v>
      </c>
      <c r="J170" s="17">
        <v>6.5475823009106607E-2</v>
      </c>
      <c r="K170" s="17">
        <v>4.0837777649767003E-2</v>
      </c>
      <c r="L170" s="17">
        <v>3.2824217868043799E-2</v>
      </c>
      <c r="M170" s="17"/>
      <c r="N170" s="17">
        <v>2.93040138284167E-2</v>
      </c>
      <c r="O170" s="17">
        <v>5.71368277707201E-2</v>
      </c>
      <c r="P170" s="17">
        <v>5.7057249450559802E-2</v>
      </c>
      <c r="Q170" s="17">
        <v>5.3975347843164899E-2</v>
      </c>
      <c r="R170" s="17"/>
      <c r="S170" s="17">
        <v>4.8708243689073803E-2</v>
      </c>
      <c r="T170" s="17">
        <v>5.24258640491529E-2</v>
      </c>
      <c r="U170" s="17">
        <v>3.3981108109571501E-2</v>
      </c>
      <c r="V170" s="17">
        <v>4.1034030155571402E-2</v>
      </c>
      <c r="W170" s="17">
        <v>8.2666721008517005E-2</v>
      </c>
      <c r="X170" s="17">
        <v>8.2564611149422096E-2</v>
      </c>
      <c r="Y170" s="17">
        <v>4.1510029963993202E-2</v>
      </c>
      <c r="Z170" s="17">
        <v>3.62359619025431E-2</v>
      </c>
      <c r="AA170" s="17">
        <v>2.1663272792170101E-2</v>
      </c>
      <c r="AB170" s="17"/>
      <c r="AC170" s="17">
        <v>9.7564987302262804E-2</v>
      </c>
      <c r="AD170" s="17">
        <v>4.4353905938475803E-2</v>
      </c>
      <c r="AE170" s="17">
        <v>6.5350176664714293E-2</v>
      </c>
      <c r="AF170" s="17">
        <v>5.1328272731961798E-2</v>
      </c>
      <c r="AG170" s="17">
        <v>6.57868066604093E-2</v>
      </c>
      <c r="AH170" s="17">
        <v>5.5692204925675601E-2</v>
      </c>
      <c r="AI170" s="17">
        <v>5.5636809474533602E-2</v>
      </c>
      <c r="AJ170" s="17">
        <v>4.7366226300452598E-2</v>
      </c>
      <c r="AK170" s="17">
        <v>7.5774909241395697E-2</v>
      </c>
      <c r="AL170" s="17">
        <v>5.1552158829874101E-2</v>
      </c>
      <c r="AM170" s="17">
        <v>3.6698521928899899E-2</v>
      </c>
      <c r="AN170" s="17">
        <v>3.0436786982785902E-2</v>
      </c>
      <c r="AO170" s="17">
        <v>2.0074742000114498E-2</v>
      </c>
      <c r="AP170" s="17">
        <v>3.5720501552591197E-2</v>
      </c>
      <c r="AQ170" s="17">
        <v>1.8237311438673399E-2</v>
      </c>
      <c r="AR170" s="17">
        <v>2.40547425390331E-2</v>
      </c>
      <c r="AS170" s="17"/>
      <c r="AT170" s="17">
        <v>4.2762867383280903E-2</v>
      </c>
      <c r="AU170" s="17">
        <v>5.7332681851552499E-2</v>
      </c>
      <c r="AV170" s="17">
        <v>5.2864978195462702E-2</v>
      </c>
      <c r="AW170" s="17">
        <v>4.8617153825197601E-2</v>
      </c>
      <c r="AX170" s="17">
        <v>4.1096042041753697E-2</v>
      </c>
      <c r="AY170" s="17">
        <v>2.6794565762047199E-2</v>
      </c>
      <c r="AZ170" s="17"/>
      <c r="BA170" s="17">
        <v>4.6706883621684597E-2</v>
      </c>
      <c r="BB170" s="17">
        <v>6.3732080173042799E-2</v>
      </c>
      <c r="BC170" s="17">
        <v>4.8882835220681903E-2</v>
      </c>
      <c r="BD170" s="17">
        <v>3.0491850179420701E-2</v>
      </c>
      <c r="BE170" s="17">
        <v>2.0656260276588501E-2</v>
      </c>
      <c r="BF170" s="17"/>
      <c r="BG170" s="17">
        <v>3.8064818126917303E-2</v>
      </c>
      <c r="BH170" s="17">
        <v>4.3068935770599399E-2</v>
      </c>
      <c r="BI170" s="17">
        <v>3.2524857154370403E-2</v>
      </c>
      <c r="BJ170" s="17">
        <v>5.1194385897215602E-2</v>
      </c>
      <c r="BK170" s="17">
        <v>5.9348195051101102E-2</v>
      </c>
      <c r="BL170" s="17"/>
      <c r="BM170" s="17">
        <v>3.50169456426608E-2</v>
      </c>
      <c r="BN170" s="17">
        <v>5.5202145792827201E-2</v>
      </c>
      <c r="BO170" s="17">
        <v>7.2870663348645198E-2</v>
      </c>
      <c r="BP170" s="17"/>
      <c r="BQ170" s="17">
        <v>3.4267038094984402E-2</v>
      </c>
      <c r="BR170" s="17">
        <v>5.5481458426095497E-2</v>
      </c>
      <c r="BS170" s="17"/>
      <c r="BT170" s="17">
        <v>3.0652175491592801E-2</v>
      </c>
      <c r="BU170" s="17">
        <v>7.5604785407929004E-2</v>
      </c>
    </row>
    <row r="171" spans="2:73" x14ac:dyDescent="0.3">
      <c r="B171" t="s">
        <v>145</v>
      </c>
      <c r="C171" s="17">
        <v>3.5872567233084601E-2</v>
      </c>
      <c r="D171" s="17">
        <v>4.0145914279731701E-2</v>
      </c>
      <c r="E171" s="17">
        <v>3.1818981800382798E-2</v>
      </c>
      <c r="F171" s="17"/>
      <c r="G171" s="17">
        <v>2.4216382104651699E-2</v>
      </c>
      <c r="H171" s="17">
        <v>3.4615286196162401E-2</v>
      </c>
      <c r="I171" s="17">
        <v>4.6597111187545497E-2</v>
      </c>
      <c r="J171" s="17">
        <v>3.7008143443659103E-2</v>
      </c>
      <c r="K171" s="17">
        <v>4.1808909863966001E-2</v>
      </c>
      <c r="L171" s="17">
        <v>3.09888100377873E-2</v>
      </c>
      <c r="M171" s="17"/>
      <c r="N171" s="17">
        <v>2.1892772414024601E-2</v>
      </c>
      <c r="O171" s="17">
        <v>4.5507790569127002E-2</v>
      </c>
      <c r="P171" s="17">
        <v>3.6408974246493003E-2</v>
      </c>
      <c r="Q171" s="17">
        <v>4.1201319303025001E-2</v>
      </c>
      <c r="R171" s="17"/>
      <c r="S171" s="17">
        <v>3.9898610069155502E-2</v>
      </c>
      <c r="T171" s="17">
        <v>5.3199487573244802E-2</v>
      </c>
      <c r="U171" s="17">
        <v>3.7218969953625197E-2</v>
      </c>
      <c r="V171" s="17">
        <v>2.22452343719199E-2</v>
      </c>
      <c r="W171" s="17">
        <v>4.4993031853133997E-2</v>
      </c>
      <c r="X171" s="17">
        <v>1.8130072474413901E-2</v>
      </c>
      <c r="Y171" s="17">
        <v>3.4593165544361398E-2</v>
      </c>
      <c r="Z171" s="17">
        <v>3.9083177281456903E-2</v>
      </c>
      <c r="AA171" s="17">
        <v>2.7176301341417498E-2</v>
      </c>
      <c r="AB171" s="17"/>
      <c r="AC171" s="17">
        <v>0.126347979980379</v>
      </c>
      <c r="AD171" s="17">
        <v>5.6503560409956501E-2</v>
      </c>
      <c r="AE171" s="17">
        <v>5.1443719713907599E-2</v>
      </c>
      <c r="AF171" s="17">
        <v>4.9905643257682299E-2</v>
      </c>
      <c r="AG171" s="17">
        <v>4.5320445727734499E-2</v>
      </c>
      <c r="AH171" s="17">
        <v>3.5838175987135602E-2</v>
      </c>
      <c r="AI171" s="17">
        <v>2.6823646394081999E-2</v>
      </c>
      <c r="AJ171" s="17">
        <v>1.9802160277828201E-2</v>
      </c>
      <c r="AK171" s="17">
        <v>4.0609108263150097E-2</v>
      </c>
      <c r="AL171" s="17">
        <v>5.1010814765764398E-2</v>
      </c>
      <c r="AM171" s="17">
        <v>1.8355048514497999E-2</v>
      </c>
      <c r="AN171" s="17">
        <v>1.7109638398739E-2</v>
      </c>
      <c r="AO171" s="17">
        <v>1.3443079039003301E-2</v>
      </c>
      <c r="AP171" s="17">
        <v>1.06671961329974E-2</v>
      </c>
      <c r="AQ171" s="17">
        <v>8.6120023712649794E-3</v>
      </c>
      <c r="AR171" s="17">
        <v>1.05427269384765E-2</v>
      </c>
      <c r="AS171" s="17"/>
      <c r="AT171" s="17">
        <v>3.4355333346106798E-2</v>
      </c>
      <c r="AU171" s="17">
        <v>3.1809748424012102E-2</v>
      </c>
      <c r="AV171" s="17">
        <v>4.4368104224393197E-2</v>
      </c>
      <c r="AW171" s="17">
        <v>4.4958592557426701E-2</v>
      </c>
      <c r="AX171" s="17">
        <v>2.57122470952422E-2</v>
      </c>
      <c r="AY171" s="17">
        <v>2.90765172990862E-2</v>
      </c>
      <c r="AZ171" s="17"/>
      <c r="BA171" s="17">
        <v>3.9567749412562497E-2</v>
      </c>
      <c r="BB171" s="17">
        <v>3.59255764250365E-2</v>
      </c>
      <c r="BC171" s="17">
        <v>4.4009486942023397E-2</v>
      </c>
      <c r="BD171" s="17">
        <v>2.6331299499592301E-2</v>
      </c>
      <c r="BE171" s="17">
        <v>3.1738307987021902E-2</v>
      </c>
      <c r="BF171" s="17"/>
      <c r="BG171" s="17">
        <v>1.9632395490393799E-2</v>
      </c>
      <c r="BH171" s="17">
        <v>2.87464342975257E-2</v>
      </c>
      <c r="BI171" s="17">
        <v>3.2903144770006297E-2</v>
      </c>
      <c r="BJ171" s="17">
        <v>2.0118445450265601E-2</v>
      </c>
      <c r="BK171" s="17">
        <v>7.3699098846275096E-2</v>
      </c>
      <c r="BL171" s="17"/>
      <c r="BM171" s="17">
        <v>2.7215880078985299E-2</v>
      </c>
      <c r="BN171" s="17">
        <v>4.3151867696100202E-2</v>
      </c>
      <c r="BO171" s="17">
        <v>4.4046406578827198E-2</v>
      </c>
      <c r="BP171" s="17"/>
      <c r="BQ171" s="17">
        <v>2.5915098120639302E-2</v>
      </c>
      <c r="BR171" s="17">
        <v>3.5195972422099597E-2</v>
      </c>
      <c r="BS171" s="17"/>
      <c r="BT171" s="17">
        <v>3.0319477409080701E-2</v>
      </c>
      <c r="BU171" s="17">
        <v>4.0089270159688203E-2</v>
      </c>
    </row>
    <row r="172" spans="2:73" x14ac:dyDescent="0.3">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row>
    <row r="173" spans="2:73" x14ac:dyDescent="0.3">
      <c r="B173" s="6" t="s">
        <v>148</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row>
    <row r="174" spans="2:73" x14ac:dyDescent="0.3">
      <c r="B174" s="24" t="s">
        <v>94</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row>
    <row r="175" spans="2:73" x14ac:dyDescent="0.3">
      <c r="B175" t="s">
        <v>141</v>
      </c>
      <c r="C175" s="17">
        <v>0.33086728265943</v>
      </c>
      <c r="D175" s="17">
        <v>0.35426950927916601</v>
      </c>
      <c r="E175" s="17">
        <v>0.30828002824836498</v>
      </c>
      <c r="F175" s="17"/>
      <c r="G175" s="17">
        <v>0.36679138668142103</v>
      </c>
      <c r="H175" s="17">
        <v>0.40298997759394301</v>
      </c>
      <c r="I175" s="17">
        <v>0.309478435899601</v>
      </c>
      <c r="J175" s="17">
        <v>0.267495860741646</v>
      </c>
      <c r="K175" s="17">
        <v>0.283862564001231</v>
      </c>
      <c r="L175" s="17">
        <v>0.348952248393677</v>
      </c>
      <c r="M175" s="17"/>
      <c r="N175" s="17">
        <v>0.38545773155517998</v>
      </c>
      <c r="O175" s="17">
        <v>0.29275939031016701</v>
      </c>
      <c r="P175" s="17">
        <v>0.34016523913712499</v>
      </c>
      <c r="Q175" s="17">
        <v>0.30539446599061798</v>
      </c>
      <c r="R175" s="17"/>
      <c r="S175" s="17">
        <v>0.42861199271464401</v>
      </c>
      <c r="T175" s="17">
        <v>0.24702534567036899</v>
      </c>
      <c r="U175" s="17">
        <v>0.34411929625864501</v>
      </c>
      <c r="V175" s="17">
        <v>0.28285420574652897</v>
      </c>
      <c r="W175" s="17">
        <v>0.21561764792670701</v>
      </c>
      <c r="X175" s="17">
        <v>0.226181541298828</v>
      </c>
      <c r="Y175" s="17">
        <v>0.443430344235547</v>
      </c>
      <c r="Z175" s="17">
        <v>0.46959482845698802</v>
      </c>
      <c r="AA175" s="17">
        <v>0.36464685476298597</v>
      </c>
      <c r="AB175" s="17"/>
      <c r="AC175" s="17">
        <v>0.25841448397121702</v>
      </c>
      <c r="AD175" s="17">
        <v>0.334596699680274</v>
      </c>
      <c r="AE175" s="17">
        <v>0.27467704509317098</v>
      </c>
      <c r="AF175" s="17">
        <v>0.30358447518436799</v>
      </c>
      <c r="AG175" s="17">
        <v>0.332703034526244</v>
      </c>
      <c r="AH175" s="17">
        <v>0.32097426853074701</v>
      </c>
      <c r="AI175" s="17">
        <v>0.285480888405925</v>
      </c>
      <c r="AJ175" s="17">
        <v>0.31480251925671499</v>
      </c>
      <c r="AK175" s="17">
        <v>0.28759813820923802</v>
      </c>
      <c r="AL175" s="17">
        <v>0.339324063481097</v>
      </c>
      <c r="AM175" s="17">
        <v>0.28568996807248898</v>
      </c>
      <c r="AN175" s="17">
        <v>0.34257486320206199</v>
      </c>
      <c r="AO175" s="17">
        <v>0.40794368382589502</v>
      </c>
      <c r="AP175" s="17">
        <v>0.40116905191090102</v>
      </c>
      <c r="AQ175" s="17">
        <v>0.380123154748717</v>
      </c>
      <c r="AR175" s="17">
        <v>0.57607490830247499</v>
      </c>
      <c r="AS175" s="17"/>
      <c r="AT175" s="17">
        <v>0.46226341456342701</v>
      </c>
      <c r="AU175" s="17">
        <v>0.311508830314423</v>
      </c>
      <c r="AV175" s="17">
        <v>0.29730206556590399</v>
      </c>
      <c r="AW175" s="17">
        <v>0.25623266317586302</v>
      </c>
      <c r="AX175" s="17">
        <v>0.28258168759677499</v>
      </c>
      <c r="AY175" s="17">
        <v>0.30020158048046802</v>
      </c>
      <c r="AZ175" s="17"/>
      <c r="BA175" s="17">
        <v>0.31155776512940903</v>
      </c>
      <c r="BB175" s="17">
        <v>0.29425869206904198</v>
      </c>
      <c r="BC175" s="17">
        <v>0.33141855038405799</v>
      </c>
      <c r="BD175" s="17">
        <v>0.40393315471831398</v>
      </c>
      <c r="BE175" s="17">
        <v>0.43165762105777999</v>
      </c>
      <c r="BF175" s="17"/>
      <c r="BG175" s="17">
        <v>0.39277293896884202</v>
      </c>
      <c r="BH175" s="17">
        <v>0.38427124482160901</v>
      </c>
      <c r="BI175" s="17">
        <v>0.29708367612453401</v>
      </c>
      <c r="BJ175" s="17">
        <v>0.29177619839256103</v>
      </c>
      <c r="BK175" s="17">
        <v>0.27567737308255802</v>
      </c>
      <c r="BL175" s="17"/>
      <c r="BM175" s="17">
        <v>0.380970353304734</v>
      </c>
      <c r="BN175" s="17">
        <v>0.30628833735390498</v>
      </c>
      <c r="BO175" s="17">
        <v>0.24112553306765799</v>
      </c>
      <c r="BP175" s="17"/>
      <c r="BQ175" s="17">
        <v>0.40727256713506799</v>
      </c>
      <c r="BR175" s="17">
        <v>0.28901948362905899</v>
      </c>
      <c r="BS175" s="17"/>
      <c r="BT175" s="17">
        <v>0.37908723443130199</v>
      </c>
      <c r="BU175" s="17">
        <v>0.26683620683145298</v>
      </c>
    </row>
    <row r="176" spans="2:73" x14ac:dyDescent="0.3">
      <c r="B176" t="s">
        <v>142</v>
      </c>
      <c r="C176" s="17">
        <v>0.44837844155462098</v>
      </c>
      <c r="D176" s="17">
        <v>0.43347452707782902</v>
      </c>
      <c r="E176" s="17">
        <v>0.463566891750753</v>
      </c>
      <c r="F176" s="17"/>
      <c r="G176" s="17">
        <v>0.350877561188012</v>
      </c>
      <c r="H176" s="17">
        <v>0.42097529040821902</v>
      </c>
      <c r="I176" s="17">
        <v>0.48599635678271802</v>
      </c>
      <c r="J176" s="17">
        <v>0.49975877588095102</v>
      </c>
      <c r="K176" s="17">
        <v>0.468140560059921</v>
      </c>
      <c r="L176" s="17">
        <v>0.44958639877382001</v>
      </c>
      <c r="M176" s="17"/>
      <c r="N176" s="17">
        <v>0.426774023878496</v>
      </c>
      <c r="O176" s="17">
        <v>0.467123978471849</v>
      </c>
      <c r="P176" s="17">
        <v>0.441092491535857</v>
      </c>
      <c r="Q176" s="17">
        <v>0.45355481220864502</v>
      </c>
      <c r="R176" s="17"/>
      <c r="S176" s="17">
        <v>0.37480672173207902</v>
      </c>
      <c r="T176" s="17">
        <v>0.51487589246341703</v>
      </c>
      <c r="U176" s="17">
        <v>0.47611889239446298</v>
      </c>
      <c r="V176" s="17">
        <v>0.50179172193271904</v>
      </c>
      <c r="W176" s="17">
        <v>0.45590824354376502</v>
      </c>
      <c r="X176" s="17">
        <v>0.41245803241683698</v>
      </c>
      <c r="Y176" s="17">
        <v>0.42757822079324398</v>
      </c>
      <c r="Z176" s="17">
        <v>0.33966834918574501</v>
      </c>
      <c r="AA176" s="17">
        <v>0.470800715440648</v>
      </c>
      <c r="AB176" s="17"/>
      <c r="AC176" s="17">
        <v>0.29930563763033302</v>
      </c>
      <c r="AD176" s="17">
        <v>0.36511407244960498</v>
      </c>
      <c r="AE176" s="17">
        <v>0.44329815416982699</v>
      </c>
      <c r="AF176" s="17">
        <v>0.45470344398705498</v>
      </c>
      <c r="AG176" s="17">
        <v>0.44037651293729202</v>
      </c>
      <c r="AH176" s="17">
        <v>0.45893247186928299</v>
      </c>
      <c r="AI176" s="17">
        <v>0.49250157809557998</v>
      </c>
      <c r="AJ176" s="17">
        <v>0.49173172005275201</v>
      </c>
      <c r="AK176" s="17">
        <v>0.41143195389868897</v>
      </c>
      <c r="AL176" s="17">
        <v>0.43609058522349697</v>
      </c>
      <c r="AM176" s="17">
        <v>0.49136889848591297</v>
      </c>
      <c r="AN176" s="17">
        <v>0.52704283551362596</v>
      </c>
      <c r="AO176" s="17">
        <v>0.45922596445500502</v>
      </c>
      <c r="AP176" s="17">
        <v>0.42091567793434398</v>
      </c>
      <c r="AQ176" s="17">
        <v>0.46135071598018301</v>
      </c>
      <c r="AR176" s="17">
        <v>0.32034552419382201</v>
      </c>
      <c r="AS176" s="17"/>
      <c r="AT176" s="17">
        <v>0.35009414411711398</v>
      </c>
      <c r="AU176" s="17">
        <v>0.47484742780417799</v>
      </c>
      <c r="AV176" s="17">
        <v>0.473065692701644</v>
      </c>
      <c r="AW176" s="17">
        <v>0.48657493011974201</v>
      </c>
      <c r="AX176" s="17">
        <v>0.47565282251900498</v>
      </c>
      <c r="AY176" s="17">
        <v>0.48634793634711299</v>
      </c>
      <c r="AZ176" s="17"/>
      <c r="BA176" s="17">
        <v>0.46814331433454298</v>
      </c>
      <c r="BB176" s="17">
        <v>0.44671440982080601</v>
      </c>
      <c r="BC176" s="17">
        <v>0.44332750924456898</v>
      </c>
      <c r="BD176" s="17">
        <v>0.40261441363231698</v>
      </c>
      <c r="BE176" s="17">
        <v>0.36349037488103297</v>
      </c>
      <c r="BF176" s="17"/>
      <c r="BG176" s="17">
        <v>0.448948800333271</v>
      </c>
      <c r="BH176" s="17">
        <v>0.42706903749237801</v>
      </c>
      <c r="BI176" s="17">
        <v>0.46142398472905199</v>
      </c>
      <c r="BJ176" s="17">
        <v>0.46274764403936303</v>
      </c>
      <c r="BK176" s="17">
        <v>0.41146134696881098</v>
      </c>
      <c r="BL176" s="17"/>
      <c r="BM176" s="17">
        <v>0.43703510062324802</v>
      </c>
      <c r="BN176" s="17">
        <v>0.471323118367731</v>
      </c>
      <c r="BO176" s="17">
        <v>0.42667875220621199</v>
      </c>
      <c r="BP176" s="17"/>
      <c r="BQ176" s="17">
        <v>0.42418708746691403</v>
      </c>
      <c r="BR176" s="17">
        <v>0.468273762599558</v>
      </c>
      <c r="BS176" s="17"/>
      <c r="BT176" s="17">
        <v>0.44138361067908299</v>
      </c>
      <c r="BU176" s="17">
        <v>0.45890619392247101</v>
      </c>
    </row>
    <row r="177" spans="2:73" x14ac:dyDescent="0.3">
      <c r="B177" t="s">
        <v>143</v>
      </c>
      <c r="C177" s="17">
        <v>0.138494069555089</v>
      </c>
      <c r="D177" s="17">
        <v>0.13559787767360901</v>
      </c>
      <c r="E177" s="17">
        <v>0.140585802571078</v>
      </c>
      <c r="F177" s="17"/>
      <c r="G177" s="17">
        <v>0.181993769264436</v>
      </c>
      <c r="H177" s="17">
        <v>0.122347227350525</v>
      </c>
      <c r="I177" s="17">
        <v>0.12189957339086401</v>
      </c>
      <c r="J177" s="17">
        <v>0.13894766321020199</v>
      </c>
      <c r="K177" s="17">
        <v>0.142343736092332</v>
      </c>
      <c r="L177" s="17">
        <v>0.133339843248371</v>
      </c>
      <c r="M177" s="17"/>
      <c r="N177" s="17">
        <v>0.13318372920996699</v>
      </c>
      <c r="O177" s="17">
        <v>0.13466213517667899</v>
      </c>
      <c r="P177" s="17">
        <v>0.15002389248718001</v>
      </c>
      <c r="Q177" s="17">
        <v>0.13945484163814001</v>
      </c>
      <c r="R177" s="17"/>
      <c r="S177" s="17">
        <v>0.12770279611607399</v>
      </c>
      <c r="T177" s="17">
        <v>0.13623470121088499</v>
      </c>
      <c r="U177" s="17">
        <v>0.11775735195194301</v>
      </c>
      <c r="V177" s="17">
        <v>0.13618949872456301</v>
      </c>
      <c r="W177" s="17">
        <v>0.20033247628234399</v>
      </c>
      <c r="X177" s="17">
        <v>0.223939095424493</v>
      </c>
      <c r="Y177" s="17">
        <v>7.6632116193589506E-2</v>
      </c>
      <c r="Z177" s="17">
        <v>0.13968241133048401</v>
      </c>
      <c r="AA177" s="17">
        <v>0.110967200502055</v>
      </c>
      <c r="AB177" s="17"/>
      <c r="AC177" s="17">
        <v>0.104719293344265</v>
      </c>
      <c r="AD177" s="17">
        <v>0.13195613912102999</v>
      </c>
      <c r="AE177" s="17">
        <v>0.15310677389497199</v>
      </c>
      <c r="AF177" s="17">
        <v>0.13869127560151301</v>
      </c>
      <c r="AG177" s="17">
        <v>0.13648122448514</v>
      </c>
      <c r="AH177" s="17">
        <v>0.16063268883467699</v>
      </c>
      <c r="AI177" s="17">
        <v>0.14823788246296299</v>
      </c>
      <c r="AJ177" s="17">
        <v>0.13409506604341101</v>
      </c>
      <c r="AK177" s="17">
        <v>0.205236565929651</v>
      </c>
      <c r="AL177" s="17">
        <v>0.13356277482229501</v>
      </c>
      <c r="AM177" s="17">
        <v>0.16593030074770501</v>
      </c>
      <c r="AN177" s="17">
        <v>0.10191903528266801</v>
      </c>
      <c r="AO177" s="17">
        <v>8.5413650887605594E-2</v>
      </c>
      <c r="AP177" s="17">
        <v>0.116758283854276</v>
      </c>
      <c r="AQ177" s="17">
        <v>0.127187468604122</v>
      </c>
      <c r="AR177" s="17">
        <v>6.48727528548423E-2</v>
      </c>
      <c r="AS177" s="17"/>
      <c r="AT177" s="17">
        <v>0.112012980731199</v>
      </c>
      <c r="AU177" s="17">
        <v>0.14560134888524801</v>
      </c>
      <c r="AV177" s="17">
        <v>0.140155170185289</v>
      </c>
      <c r="AW177" s="17">
        <v>0.160990724192732</v>
      </c>
      <c r="AX177" s="17">
        <v>0.149928115510362</v>
      </c>
      <c r="AY177" s="17">
        <v>0.108658246146736</v>
      </c>
      <c r="AZ177" s="17"/>
      <c r="BA177" s="17">
        <v>0.134738042716921</v>
      </c>
      <c r="BB177" s="17">
        <v>0.15844914919512901</v>
      </c>
      <c r="BC177" s="17">
        <v>0.146411378245729</v>
      </c>
      <c r="BD177" s="17">
        <v>0.1258758250317</v>
      </c>
      <c r="BE177" s="17">
        <v>0.137213233521008</v>
      </c>
      <c r="BF177" s="17"/>
      <c r="BG177" s="17">
        <v>0.104932809132904</v>
      </c>
      <c r="BH177" s="17">
        <v>0.120896172726507</v>
      </c>
      <c r="BI177" s="17">
        <v>0.17447313839360001</v>
      </c>
      <c r="BJ177" s="17">
        <v>0.162605577003924</v>
      </c>
      <c r="BK177" s="17">
        <v>0.213023282304621</v>
      </c>
      <c r="BL177" s="17"/>
      <c r="BM177" s="17">
        <v>0.127863989988243</v>
      </c>
      <c r="BN177" s="17">
        <v>0.13655087447284001</v>
      </c>
      <c r="BO177" s="17">
        <v>0.17483889182576201</v>
      </c>
      <c r="BP177" s="17"/>
      <c r="BQ177" s="17">
        <v>0.10660474826432501</v>
      </c>
      <c r="BR177" s="17">
        <v>0.157486546435189</v>
      </c>
      <c r="BS177" s="17"/>
      <c r="BT177" s="17">
        <v>0.119644585827392</v>
      </c>
      <c r="BU177" s="17">
        <v>0.164946674721864</v>
      </c>
    </row>
    <row r="178" spans="2:73" x14ac:dyDescent="0.3">
      <c r="B178" t="s">
        <v>144</v>
      </c>
      <c r="C178" s="17">
        <v>4.0155309917930197E-2</v>
      </c>
      <c r="D178" s="17">
        <v>4.0116312915160802E-2</v>
      </c>
      <c r="E178" s="17">
        <v>4.0317215309787803E-2</v>
      </c>
      <c r="F178" s="17"/>
      <c r="G178" s="17">
        <v>4.2644268283125598E-2</v>
      </c>
      <c r="H178" s="17">
        <v>2.38110611447599E-2</v>
      </c>
      <c r="I178" s="17">
        <v>3.7918687190164502E-2</v>
      </c>
      <c r="J178" s="17">
        <v>5.48976980312409E-2</v>
      </c>
      <c r="K178" s="17">
        <v>5.4869236399960802E-2</v>
      </c>
      <c r="L178" s="17">
        <v>3.1735697980768598E-2</v>
      </c>
      <c r="M178" s="17"/>
      <c r="N178" s="17">
        <v>2.7753914620619699E-2</v>
      </c>
      <c r="O178" s="17">
        <v>5.2585843557443501E-2</v>
      </c>
      <c r="P178" s="17">
        <v>3.2957173435235597E-2</v>
      </c>
      <c r="Q178" s="17">
        <v>4.7758489305938602E-2</v>
      </c>
      <c r="R178" s="17"/>
      <c r="S178" s="17">
        <v>3.5779515266401399E-2</v>
      </c>
      <c r="T178" s="17">
        <v>3.5149298949447898E-2</v>
      </c>
      <c r="U178" s="17">
        <v>1.9090074637656902E-2</v>
      </c>
      <c r="V178" s="17">
        <v>4.1920618519838103E-2</v>
      </c>
      <c r="W178" s="17">
        <v>5.4709314652853301E-2</v>
      </c>
      <c r="X178" s="17">
        <v>9.1487987874978596E-2</v>
      </c>
      <c r="Y178" s="17">
        <v>3.9306805297225599E-2</v>
      </c>
      <c r="Z178" s="17">
        <v>3.5575224133502503E-2</v>
      </c>
      <c r="AA178" s="17">
        <v>1.9255870407048899E-2</v>
      </c>
      <c r="AB178" s="17"/>
      <c r="AC178" s="17">
        <v>0.21121260507380599</v>
      </c>
      <c r="AD178" s="17">
        <v>9.0036149482353306E-2</v>
      </c>
      <c r="AE178" s="17">
        <v>5.9517112283474997E-2</v>
      </c>
      <c r="AF178" s="17">
        <v>5.3317551007560499E-2</v>
      </c>
      <c r="AG178" s="17">
        <v>3.7811010423807599E-2</v>
      </c>
      <c r="AH178" s="17">
        <v>3.2922791879249999E-2</v>
      </c>
      <c r="AI178" s="17">
        <v>3.84750828871376E-2</v>
      </c>
      <c r="AJ178" s="17">
        <v>2.8580708352699699E-2</v>
      </c>
      <c r="AK178" s="17">
        <v>5.3536762033978703E-2</v>
      </c>
      <c r="AL178" s="17">
        <v>4.3259871495379E-2</v>
      </c>
      <c r="AM178" s="17">
        <v>2.94002138626102E-2</v>
      </c>
      <c r="AN178" s="17">
        <v>9.7021292450165803E-3</v>
      </c>
      <c r="AO178" s="17">
        <v>2.4827650928195399E-2</v>
      </c>
      <c r="AP178" s="17">
        <v>3.5720501552591197E-2</v>
      </c>
      <c r="AQ178" s="17">
        <v>8.1096988686432392E-3</v>
      </c>
      <c r="AR178" s="17">
        <v>1.5862820754760101E-2</v>
      </c>
      <c r="AS178" s="17"/>
      <c r="AT178" s="17">
        <v>4.2355445484092702E-2</v>
      </c>
      <c r="AU178" s="17">
        <v>4.1709600586035699E-2</v>
      </c>
      <c r="AV178" s="17">
        <v>3.14282729591343E-2</v>
      </c>
      <c r="AW178" s="17">
        <v>4.42292253350011E-2</v>
      </c>
      <c r="AX178" s="17">
        <v>4.3864619456827E-2</v>
      </c>
      <c r="AY178" s="17">
        <v>2.3300222930584199E-2</v>
      </c>
      <c r="AZ178" s="17"/>
      <c r="BA178" s="17">
        <v>4.1733773528841001E-2</v>
      </c>
      <c r="BB178" s="17">
        <v>4.93757764060287E-2</v>
      </c>
      <c r="BC178" s="17">
        <v>3.3666643625907898E-2</v>
      </c>
      <c r="BD178" s="17">
        <v>3.2717464692123797E-2</v>
      </c>
      <c r="BE178" s="17">
        <v>5.1408643811001402E-2</v>
      </c>
      <c r="BF178" s="17"/>
      <c r="BG178" s="17">
        <v>2.4661502459496502E-2</v>
      </c>
      <c r="BH178" s="17">
        <v>3.9606973022777998E-2</v>
      </c>
      <c r="BI178" s="17">
        <v>1.7415111366146398E-2</v>
      </c>
      <c r="BJ178" s="17">
        <v>3.6259710049227498E-2</v>
      </c>
      <c r="BK178" s="17">
        <v>4.4236501556763598E-2</v>
      </c>
      <c r="BL178" s="17"/>
      <c r="BM178" s="17">
        <v>2.69596609468193E-2</v>
      </c>
      <c r="BN178" s="17">
        <v>3.7912229892457898E-2</v>
      </c>
      <c r="BO178" s="17">
        <v>8.4863131849634205E-2</v>
      </c>
      <c r="BP178" s="17"/>
      <c r="BQ178" s="17">
        <v>3.08011283453145E-2</v>
      </c>
      <c r="BR178" s="17">
        <v>4.4390225736117297E-2</v>
      </c>
      <c r="BS178" s="17"/>
      <c r="BT178" s="17">
        <v>3.0674436416061698E-2</v>
      </c>
      <c r="BU178" s="17">
        <v>5.5196777679536402E-2</v>
      </c>
    </row>
    <row r="179" spans="2:73" x14ac:dyDescent="0.3">
      <c r="B179" t="s">
        <v>145</v>
      </c>
      <c r="C179" s="17">
        <v>4.2104896312929803E-2</v>
      </c>
      <c r="D179" s="17">
        <v>3.6541773054235303E-2</v>
      </c>
      <c r="E179" s="17">
        <v>4.7250062120016201E-2</v>
      </c>
      <c r="F179" s="17"/>
      <c r="G179" s="17">
        <v>5.7693014583005998E-2</v>
      </c>
      <c r="H179" s="17">
        <v>2.9876443502552901E-2</v>
      </c>
      <c r="I179" s="17">
        <v>4.4706946736652299E-2</v>
      </c>
      <c r="J179" s="17">
        <v>3.8900002135959302E-2</v>
      </c>
      <c r="K179" s="17">
        <v>5.0783903446555201E-2</v>
      </c>
      <c r="L179" s="17">
        <v>3.6385811603363703E-2</v>
      </c>
      <c r="M179" s="17"/>
      <c r="N179" s="17">
        <v>2.6830600735736902E-2</v>
      </c>
      <c r="O179" s="17">
        <v>5.2868652483861397E-2</v>
      </c>
      <c r="P179" s="17">
        <v>3.5761203404602003E-2</v>
      </c>
      <c r="Q179" s="17">
        <v>5.3837390856657799E-2</v>
      </c>
      <c r="R179" s="17"/>
      <c r="S179" s="17">
        <v>3.30989741708018E-2</v>
      </c>
      <c r="T179" s="17">
        <v>6.6714761705881906E-2</v>
      </c>
      <c r="U179" s="17">
        <v>4.2914384757292402E-2</v>
      </c>
      <c r="V179" s="17">
        <v>3.7243955076351302E-2</v>
      </c>
      <c r="W179" s="17">
        <v>7.3432317594330498E-2</v>
      </c>
      <c r="X179" s="17">
        <v>4.5933342984862499E-2</v>
      </c>
      <c r="Y179" s="17">
        <v>1.3052513480394301E-2</v>
      </c>
      <c r="Z179" s="17">
        <v>1.54791868932802E-2</v>
      </c>
      <c r="AA179" s="17">
        <v>3.4329358887261803E-2</v>
      </c>
      <c r="AB179" s="17"/>
      <c r="AC179" s="17">
        <v>0.126347979980379</v>
      </c>
      <c r="AD179" s="17">
        <v>7.8296939266737697E-2</v>
      </c>
      <c r="AE179" s="17">
        <v>6.9400914558554905E-2</v>
      </c>
      <c r="AF179" s="17">
        <v>4.9703254219503799E-2</v>
      </c>
      <c r="AG179" s="17">
        <v>5.2628217627516703E-2</v>
      </c>
      <c r="AH179" s="17">
        <v>2.6537778886043601E-2</v>
      </c>
      <c r="AI179" s="17">
        <v>3.53045681483945E-2</v>
      </c>
      <c r="AJ179" s="17">
        <v>3.0789986294422499E-2</v>
      </c>
      <c r="AK179" s="17">
        <v>4.2196579928442203E-2</v>
      </c>
      <c r="AL179" s="17">
        <v>4.7762704977731697E-2</v>
      </c>
      <c r="AM179" s="17">
        <v>2.76106188312829E-2</v>
      </c>
      <c r="AN179" s="17">
        <v>1.8761136756627501E-2</v>
      </c>
      <c r="AO179" s="17">
        <v>2.2589049903299699E-2</v>
      </c>
      <c r="AP179" s="17">
        <v>2.5436484747887102E-2</v>
      </c>
      <c r="AQ179" s="17">
        <v>2.3228961798333801E-2</v>
      </c>
      <c r="AR179" s="17">
        <v>2.2843993894100599E-2</v>
      </c>
      <c r="AS179" s="17"/>
      <c r="AT179" s="17">
        <v>3.32740151041672E-2</v>
      </c>
      <c r="AU179" s="17">
        <v>2.6332792410115199E-2</v>
      </c>
      <c r="AV179" s="17">
        <v>5.8048798588028097E-2</v>
      </c>
      <c r="AW179" s="17">
        <v>5.19724571766624E-2</v>
      </c>
      <c r="AX179" s="17">
        <v>4.797275491703E-2</v>
      </c>
      <c r="AY179" s="17">
        <v>8.1492014095098694E-2</v>
      </c>
      <c r="AZ179" s="17"/>
      <c r="BA179" s="17">
        <v>4.3827104290286599E-2</v>
      </c>
      <c r="BB179" s="17">
        <v>5.1201972508993499E-2</v>
      </c>
      <c r="BC179" s="17">
        <v>4.5175918499735998E-2</v>
      </c>
      <c r="BD179" s="17">
        <v>3.48591419255454E-2</v>
      </c>
      <c r="BE179" s="17">
        <v>1.6230126729178E-2</v>
      </c>
      <c r="BF179" s="17"/>
      <c r="BG179" s="17">
        <v>2.8683949105487001E-2</v>
      </c>
      <c r="BH179" s="17">
        <v>2.8156571936727898E-2</v>
      </c>
      <c r="BI179" s="17">
        <v>4.9604089386667501E-2</v>
      </c>
      <c r="BJ179" s="17">
        <v>4.6610870514924803E-2</v>
      </c>
      <c r="BK179" s="17">
        <v>5.5601496087246301E-2</v>
      </c>
      <c r="BL179" s="17"/>
      <c r="BM179" s="17">
        <v>2.7170895136954899E-2</v>
      </c>
      <c r="BN179" s="17">
        <v>4.79254399130657E-2</v>
      </c>
      <c r="BO179" s="17">
        <v>7.2493691050733403E-2</v>
      </c>
      <c r="BP179" s="17"/>
      <c r="BQ179" s="17">
        <v>3.1134468788378399E-2</v>
      </c>
      <c r="BR179" s="17">
        <v>4.0829981600077003E-2</v>
      </c>
      <c r="BS179" s="17"/>
      <c r="BT179" s="17">
        <v>2.9210132646160399E-2</v>
      </c>
      <c r="BU179" s="17">
        <v>5.4114146844675803E-2</v>
      </c>
    </row>
    <row r="180" spans="2:73" x14ac:dyDescent="0.3">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row>
    <row r="181" spans="2:73" x14ac:dyDescent="0.3">
      <c r="B181" s="6" t="s">
        <v>149</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row>
    <row r="182" spans="2:73" x14ac:dyDescent="0.3">
      <c r="B182" s="24" t="s">
        <v>94</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row>
    <row r="183" spans="2:73" x14ac:dyDescent="0.3">
      <c r="B183" t="s">
        <v>141</v>
      </c>
      <c r="C183" s="17">
        <v>0.35098583902238301</v>
      </c>
      <c r="D183" s="17">
        <v>0.389875204166167</v>
      </c>
      <c r="E183" s="17">
        <v>0.31382235533674802</v>
      </c>
      <c r="F183" s="17"/>
      <c r="G183" s="17">
        <v>0.35315492973825802</v>
      </c>
      <c r="H183" s="17">
        <v>0.43107139283693802</v>
      </c>
      <c r="I183" s="17">
        <v>0.32837753234112099</v>
      </c>
      <c r="J183" s="17">
        <v>0.26809630081822999</v>
      </c>
      <c r="K183" s="17">
        <v>0.31200578864051498</v>
      </c>
      <c r="L183" s="17">
        <v>0.39644706113663303</v>
      </c>
      <c r="M183" s="17"/>
      <c r="N183" s="17">
        <v>0.41902438332134601</v>
      </c>
      <c r="O183" s="17">
        <v>0.32038640647502198</v>
      </c>
      <c r="P183" s="17">
        <v>0.34730941644548902</v>
      </c>
      <c r="Q183" s="17">
        <v>0.30956377947986502</v>
      </c>
      <c r="R183" s="17"/>
      <c r="S183" s="17">
        <v>0.45024783975101601</v>
      </c>
      <c r="T183" s="17">
        <v>0.31939876809975298</v>
      </c>
      <c r="U183" s="17">
        <v>0.347065485603608</v>
      </c>
      <c r="V183" s="17">
        <v>0.34286104653066202</v>
      </c>
      <c r="W183" s="17">
        <v>0.25073217252721303</v>
      </c>
      <c r="X183" s="17">
        <v>0.33740174596797301</v>
      </c>
      <c r="Y183" s="17">
        <v>0.33659641425505799</v>
      </c>
      <c r="Z183" s="17">
        <v>0.345719288717176</v>
      </c>
      <c r="AA183" s="17">
        <v>0.37035315946213099</v>
      </c>
      <c r="AB183" s="17"/>
      <c r="AC183" s="17">
        <v>0.32349676093042501</v>
      </c>
      <c r="AD183" s="17">
        <v>0.35958891344044902</v>
      </c>
      <c r="AE183" s="17">
        <v>0.26102056409167701</v>
      </c>
      <c r="AF183" s="17">
        <v>0.36556873679387097</v>
      </c>
      <c r="AG183" s="17">
        <v>0.31907654926748502</v>
      </c>
      <c r="AH183" s="17">
        <v>0.33047787767873799</v>
      </c>
      <c r="AI183" s="17">
        <v>0.34606868772552901</v>
      </c>
      <c r="AJ183" s="17">
        <v>0.35546778551848202</v>
      </c>
      <c r="AK183" s="17">
        <v>0.29481087037339199</v>
      </c>
      <c r="AL183" s="17">
        <v>0.31971928213244699</v>
      </c>
      <c r="AM183" s="17">
        <v>0.32924844012246002</v>
      </c>
      <c r="AN183" s="17">
        <v>0.39151109497064601</v>
      </c>
      <c r="AO183" s="17">
        <v>0.415491154986254</v>
      </c>
      <c r="AP183" s="17">
        <v>0.45441707911659801</v>
      </c>
      <c r="AQ183" s="17">
        <v>0.35980583970574498</v>
      </c>
      <c r="AR183" s="17">
        <v>0.55744807482469805</v>
      </c>
      <c r="AS183" s="17"/>
      <c r="AT183" s="17">
        <v>0.47236009654906802</v>
      </c>
      <c r="AU183" s="17">
        <v>0.32871977005516001</v>
      </c>
      <c r="AV183" s="17">
        <v>0.36774125165103499</v>
      </c>
      <c r="AW183" s="17">
        <v>0.27642641914552502</v>
      </c>
      <c r="AX183" s="17">
        <v>0.26498226692495902</v>
      </c>
      <c r="AY183" s="17">
        <v>0.32043534949881303</v>
      </c>
      <c r="AZ183" s="17"/>
      <c r="BA183" s="17">
        <v>0.32532392392897602</v>
      </c>
      <c r="BB183" s="17">
        <v>0.30359634351889497</v>
      </c>
      <c r="BC183" s="17">
        <v>0.32717017612676202</v>
      </c>
      <c r="BD183" s="17">
        <v>0.477987803984121</v>
      </c>
      <c r="BE183" s="17">
        <v>0.53061833534832104</v>
      </c>
      <c r="BF183" s="17"/>
      <c r="BG183" s="17">
        <v>0.49015391951260501</v>
      </c>
      <c r="BH183" s="17">
        <v>0.37776572830302002</v>
      </c>
      <c r="BI183" s="17">
        <v>0.321872514563594</v>
      </c>
      <c r="BJ183" s="17">
        <v>0.31848421283204398</v>
      </c>
      <c r="BK183" s="17">
        <v>0.20656186703884</v>
      </c>
      <c r="BL183" s="17"/>
      <c r="BM183" s="17">
        <v>0.39861750859782402</v>
      </c>
      <c r="BN183" s="17">
        <v>0.32230568781174401</v>
      </c>
      <c r="BO183" s="17">
        <v>0.27851666822274601</v>
      </c>
      <c r="BP183" s="17"/>
      <c r="BQ183" s="17">
        <v>0.44008796681985202</v>
      </c>
      <c r="BR183" s="17">
        <v>0.303092176988909</v>
      </c>
      <c r="BS183" s="17"/>
      <c r="BT183" s="17">
        <v>0.40483741247775601</v>
      </c>
      <c r="BU183" s="17">
        <v>0.27855822170932698</v>
      </c>
    </row>
    <row r="184" spans="2:73" x14ac:dyDescent="0.3">
      <c r="B184" t="s">
        <v>142</v>
      </c>
      <c r="C184" s="17">
        <v>0.41004279430181201</v>
      </c>
      <c r="D184" s="17">
        <v>0.38940687568021098</v>
      </c>
      <c r="E184" s="17">
        <v>0.43061396211681402</v>
      </c>
      <c r="F184" s="17"/>
      <c r="G184" s="17">
        <v>0.42478744958474302</v>
      </c>
      <c r="H184" s="17">
        <v>0.378249302137802</v>
      </c>
      <c r="I184" s="17">
        <v>0.39505532678322203</v>
      </c>
      <c r="J184" s="17">
        <v>0.431740450725901</v>
      </c>
      <c r="K184" s="17">
        <v>0.42538646585948497</v>
      </c>
      <c r="L184" s="17">
        <v>0.410346396136475</v>
      </c>
      <c r="M184" s="17"/>
      <c r="N184" s="17">
        <v>0.37809925101332797</v>
      </c>
      <c r="O184" s="17">
        <v>0.43263398302355499</v>
      </c>
      <c r="P184" s="17">
        <v>0.40417979107598101</v>
      </c>
      <c r="Q184" s="17">
        <v>0.42569266745635298</v>
      </c>
      <c r="R184" s="17"/>
      <c r="S184" s="17">
        <v>0.346534457527026</v>
      </c>
      <c r="T184" s="17">
        <v>0.43056736620247299</v>
      </c>
      <c r="U184" s="17">
        <v>0.39248196671072799</v>
      </c>
      <c r="V184" s="17">
        <v>0.41688755184710202</v>
      </c>
      <c r="W184" s="17">
        <v>0.46827976818038802</v>
      </c>
      <c r="X184" s="17">
        <v>0.40478301731593203</v>
      </c>
      <c r="Y184" s="17">
        <v>0.39810925115138202</v>
      </c>
      <c r="Z184" s="17">
        <v>0.42593709918217998</v>
      </c>
      <c r="AA184" s="17">
        <v>0.43756895209514901</v>
      </c>
      <c r="AB184" s="17"/>
      <c r="AC184" s="17">
        <v>0.298664081961245</v>
      </c>
      <c r="AD184" s="17">
        <v>0.41629176677754098</v>
      </c>
      <c r="AE184" s="17">
        <v>0.43368640301395101</v>
      </c>
      <c r="AF184" s="17">
        <v>0.38114016929796302</v>
      </c>
      <c r="AG184" s="17">
        <v>0.47165187889953702</v>
      </c>
      <c r="AH184" s="17">
        <v>0.40347265458336001</v>
      </c>
      <c r="AI184" s="17">
        <v>0.41894150525247797</v>
      </c>
      <c r="AJ184" s="17">
        <v>0.42510149703885702</v>
      </c>
      <c r="AK184" s="17">
        <v>0.39985524639257403</v>
      </c>
      <c r="AL184" s="17">
        <v>0.39442311450057599</v>
      </c>
      <c r="AM184" s="17">
        <v>0.44418447499704</v>
      </c>
      <c r="AN184" s="17">
        <v>0.43689436666338999</v>
      </c>
      <c r="AO184" s="17">
        <v>0.37353302442717401</v>
      </c>
      <c r="AP184" s="17">
        <v>0.33215255463776899</v>
      </c>
      <c r="AQ184" s="17">
        <v>0.41494539008345599</v>
      </c>
      <c r="AR184" s="17">
        <v>0.30542565762844698</v>
      </c>
      <c r="AS184" s="17"/>
      <c r="AT184" s="17">
        <v>0.29751019799116801</v>
      </c>
      <c r="AU184" s="17">
        <v>0.43512181434001301</v>
      </c>
      <c r="AV184" s="17">
        <v>0.395088002013252</v>
      </c>
      <c r="AW184" s="17">
        <v>0.497587415966944</v>
      </c>
      <c r="AX184" s="17">
        <v>0.45022697116003901</v>
      </c>
      <c r="AY184" s="17">
        <v>0.42196723345753601</v>
      </c>
      <c r="AZ184" s="17"/>
      <c r="BA184" s="17">
        <v>0.42971007678851397</v>
      </c>
      <c r="BB184" s="17">
        <v>0.42148219268472698</v>
      </c>
      <c r="BC184" s="17">
        <v>0.42974923588778602</v>
      </c>
      <c r="BD184" s="17">
        <v>0.34820911819028399</v>
      </c>
      <c r="BE184" s="17">
        <v>0.24029402151604901</v>
      </c>
      <c r="BF184" s="17"/>
      <c r="BG184" s="17">
        <v>0.38138454147808099</v>
      </c>
      <c r="BH184" s="17">
        <v>0.40232508397834699</v>
      </c>
      <c r="BI184" s="17">
        <v>0.41843487929467099</v>
      </c>
      <c r="BJ184" s="17">
        <v>0.40473504661559701</v>
      </c>
      <c r="BK184" s="17">
        <v>0.36685412417833901</v>
      </c>
      <c r="BL184" s="17"/>
      <c r="BM184" s="17">
        <v>0.39788029086615301</v>
      </c>
      <c r="BN184" s="17">
        <v>0.44111855250193799</v>
      </c>
      <c r="BO184" s="17">
        <v>0.37112445596099097</v>
      </c>
      <c r="BP184" s="17"/>
      <c r="BQ184" s="17">
        <v>0.37856470866931602</v>
      </c>
      <c r="BR184" s="17">
        <v>0.42938454265479098</v>
      </c>
      <c r="BS184" s="17"/>
      <c r="BT184" s="17">
        <v>0.38869247305405402</v>
      </c>
      <c r="BU184" s="17">
        <v>0.43725565106601</v>
      </c>
    </row>
    <row r="185" spans="2:73" x14ac:dyDescent="0.3">
      <c r="B185" t="s">
        <v>143</v>
      </c>
      <c r="C185" s="17">
        <v>0.16887395008361</v>
      </c>
      <c r="D185" s="17">
        <v>0.15964634877678999</v>
      </c>
      <c r="E185" s="17">
        <v>0.17686038649371499</v>
      </c>
      <c r="F185" s="17"/>
      <c r="G185" s="17">
        <v>0.17378875527520099</v>
      </c>
      <c r="H185" s="17">
        <v>0.13318431531417099</v>
      </c>
      <c r="I185" s="17">
        <v>0.18684646788508699</v>
      </c>
      <c r="J185" s="17">
        <v>0.198405307717853</v>
      </c>
      <c r="K185" s="17">
        <v>0.18417631902071399</v>
      </c>
      <c r="L185" s="17">
        <v>0.145716165375679</v>
      </c>
      <c r="M185" s="17"/>
      <c r="N185" s="17">
        <v>0.15410833172413901</v>
      </c>
      <c r="O185" s="17">
        <v>0.17149784786153599</v>
      </c>
      <c r="P185" s="17">
        <v>0.17398702991019599</v>
      </c>
      <c r="Q185" s="17">
        <v>0.179682099176453</v>
      </c>
      <c r="R185" s="17"/>
      <c r="S185" s="17">
        <v>0.141218353424929</v>
      </c>
      <c r="T185" s="17">
        <v>0.17173921856036301</v>
      </c>
      <c r="U185" s="17">
        <v>0.19648057006491099</v>
      </c>
      <c r="V185" s="17">
        <v>0.18215938974222901</v>
      </c>
      <c r="W185" s="17">
        <v>0.191849806539203</v>
      </c>
      <c r="X185" s="17">
        <v>0.158567176310317</v>
      </c>
      <c r="Y185" s="17">
        <v>0.194762126573476</v>
      </c>
      <c r="Z185" s="17">
        <v>0.170777807084005</v>
      </c>
      <c r="AA185" s="17">
        <v>0.138343681129557</v>
      </c>
      <c r="AB185" s="17"/>
      <c r="AC185" s="17">
        <v>0.110824173466958</v>
      </c>
      <c r="AD185" s="17">
        <v>0.1161983577536</v>
      </c>
      <c r="AE185" s="17">
        <v>0.19695020254088899</v>
      </c>
      <c r="AF185" s="17">
        <v>0.16784938495787499</v>
      </c>
      <c r="AG185" s="17">
        <v>0.144839184365884</v>
      </c>
      <c r="AH185" s="17">
        <v>0.194549762566569</v>
      </c>
      <c r="AI185" s="17">
        <v>0.17343964426675099</v>
      </c>
      <c r="AJ185" s="17">
        <v>0.17686018288147301</v>
      </c>
      <c r="AK185" s="17">
        <v>0.23461400413071401</v>
      </c>
      <c r="AL185" s="17">
        <v>0.19883223903907099</v>
      </c>
      <c r="AM185" s="17">
        <v>0.16089896212115301</v>
      </c>
      <c r="AN185" s="17">
        <v>0.117044998296075</v>
      </c>
      <c r="AO185" s="17">
        <v>0.149677759839348</v>
      </c>
      <c r="AP185" s="17">
        <v>0.18030881125821499</v>
      </c>
      <c r="AQ185" s="17">
        <v>0.18608207646789299</v>
      </c>
      <c r="AR185" s="17">
        <v>0.108171867564042</v>
      </c>
      <c r="AS185" s="17"/>
      <c r="AT185" s="17">
        <v>0.16147935227607199</v>
      </c>
      <c r="AU185" s="17">
        <v>0.17000083482993</v>
      </c>
      <c r="AV185" s="17">
        <v>0.164302641565644</v>
      </c>
      <c r="AW185" s="17">
        <v>0.16273973511335699</v>
      </c>
      <c r="AX185" s="17">
        <v>0.203078763200326</v>
      </c>
      <c r="AY185" s="17">
        <v>0.16324077692038699</v>
      </c>
      <c r="AZ185" s="17"/>
      <c r="BA185" s="17">
        <v>0.16053741538531899</v>
      </c>
      <c r="BB185" s="17">
        <v>0.20501831134423401</v>
      </c>
      <c r="BC185" s="17">
        <v>0.16876650180779801</v>
      </c>
      <c r="BD185" s="17">
        <v>0.121047997444842</v>
      </c>
      <c r="BE185" s="17">
        <v>0.182105132872039</v>
      </c>
      <c r="BF185" s="17"/>
      <c r="BG185" s="17">
        <v>9.5080377537776498E-2</v>
      </c>
      <c r="BH185" s="17">
        <v>0.15917817160471301</v>
      </c>
      <c r="BI185" s="17">
        <v>0.203798488130077</v>
      </c>
      <c r="BJ185" s="17">
        <v>0.19281561487707899</v>
      </c>
      <c r="BK185" s="17">
        <v>0.30759953309424598</v>
      </c>
      <c r="BL185" s="17"/>
      <c r="BM185" s="17">
        <v>0.15542752341112501</v>
      </c>
      <c r="BN185" s="17">
        <v>0.161209428264349</v>
      </c>
      <c r="BO185" s="17">
        <v>0.22743503982038299</v>
      </c>
      <c r="BP185" s="17"/>
      <c r="BQ185" s="17">
        <v>0.133969874083121</v>
      </c>
      <c r="BR185" s="17">
        <v>0.18831442791779601</v>
      </c>
      <c r="BS185" s="17"/>
      <c r="BT185" s="17">
        <v>0.149008983229034</v>
      </c>
      <c r="BU185" s="17">
        <v>0.20054605309273299</v>
      </c>
    </row>
    <row r="186" spans="2:73" x14ac:dyDescent="0.3">
      <c r="B186" t="s">
        <v>144</v>
      </c>
      <c r="C186" s="17">
        <v>4.3890515760466597E-2</v>
      </c>
      <c r="D186" s="17">
        <v>3.6006897476370203E-2</v>
      </c>
      <c r="E186" s="17">
        <v>5.1708342007388899E-2</v>
      </c>
      <c r="F186" s="17"/>
      <c r="G186" s="17">
        <v>3.2121890813217702E-2</v>
      </c>
      <c r="H186" s="17">
        <v>3.2287169975786602E-2</v>
      </c>
      <c r="I186" s="17">
        <v>4.3266115987389199E-2</v>
      </c>
      <c r="J186" s="17">
        <v>6.7010264737067199E-2</v>
      </c>
      <c r="K186" s="17">
        <v>6.0564991352140898E-2</v>
      </c>
      <c r="L186" s="17">
        <v>3.1617157929189302E-2</v>
      </c>
      <c r="M186" s="17"/>
      <c r="N186" s="17">
        <v>3.1310782403442101E-2</v>
      </c>
      <c r="O186" s="17">
        <v>4.3594130244841302E-2</v>
      </c>
      <c r="P186" s="17">
        <v>4.4822997394987497E-2</v>
      </c>
      <c r="Q186" s="17">
        <v>5.7859263357631099E-2</v>
      </c>
      <c r="R186" s="17"/>
      <c r="S186" s="17">
        <v>3.1651973478735398E-2</v>
      </c>
      <c r="T186" s="17">
        <v>4.55200959433135E-2</v>
      </c>
      <c r="U186" s="17">
        <v>5.5905097783994898E-2</v>
      </c>
      <c r="V186" s="17">
        <v>3.4263237990884397E-2</v>
      </c>
      <c r="W186" s="17">
        <v>6.4318141388689798E-2</v>
      </c>
      <c r="X186" s="17">
        <v>6.3865477760021494E-2</v>
      </c>
      <c r="Y186" s="17">
        <v>3.6418478110051299E-2</v>
      </c>
      <c r="Z186" s="17">
        <v>4.0466655698674803E-2</v>
      </c>
      <c r="AA186" s="17">
        <v>3.3405170384579103E-2</v>
      </c>
      <c r="AB186" s="17"/>
      <c r="AC186" s="17">
        <v>0.13127014908551199</v>
      </c>
      <c r="AD186" s="17">
        <v>7.0600339268988802E-2</v>
      </c>
      <c r="AE186" s="17">
        <v>9.3765539959731095E-2</v>
      </c>
      <c r="AF186" s="17">
        <v>6.6295111709438997E-2</v>
      </c>
      <c r="AG186" s="17">
        <v>2.83091145715532E-2</v>
      </c>
      <c r="AH186" s="17">
        <v>3.4070646947707603E-2</v>
      </c>
      <c r="AI186" s="17">
        <v>3.7231471890631203E-2</v>
      </c>
      <c r="AJ186" s="17">
        <v>2.76031739511635E-2</v>
      </c>
      <c r="AK186" s="17">
        <v>3.9848034246943401E-2</v>
      </c>
      <c r="AL186" s="17">
        <v>4.5479471739528099E-2</v>
      </c>
      <c r="AM186" s="17">
        <v>4.2734030544208601E-2</v>
      </c>
      <c r="AN186" s="17">
        <v>3.5460834079918298E-2</v>
      </c>
      <c r="AO186" s="17">
        <v>4.7539140791521502E-2</v>
      </c>
      <c r="AP186" s="17">
        <v>3.3121554987418499E-2</v>
      </c>
      <c r="AQ186" s="17">
        <v>3.05546913716409E-2</v>
      </c>
      <c r="AR186" s="17">
        <v>1.859333970714E-2</v>
      </c>
      <c r="AS186" s="17"/>
      <c r="AT186" s="17">
        <v>3.81912794806126E-2</v>
      </c>
      <c r="AU186" s="17">
        <v>4.5602820135669797E-2</v>
      </c>
      <c r="AV186" s="17">
        <v>4.3537080831072397E-2</v>
      </c>
      <c r="AW186" s="17">
        <v>3.9442333295094598E-2</v>
      </c>
      <c r="AX186" s="17">
        <v>5.0011705862909699E-2</v>
      </c>
      <c r="AY186" s="17">
        <v>6.6348091244651797E-2</v>
      </c>
      <c r="AZ186" s="17"/>
      <c r="BA186" s="17">
        <v>5.16676157316188E-2</v>
      </c>
      <c r="BB186" s="17">
        <v>4.7009778005678099E-2</v>
      </c>
      <c r="BC186" s="17">
        <v>4.2375229528790602E-2</v>
      </c>
      <c r="BD186" s="17">
        <v>2.8595485363756699E-2</v>
      </c>
      <c r="BE186" s="17">
        <v>4.6982510263590897E-2</v>
      </c>
      <c r="BF186" s="17"/>
      <c r="BG186" s="17">
        <v>1.8403801473940301E-2</v>
      </c>
      <c r="BH186" s="17">
        <v>3.7938208859806297E-2</v>
      </c>
      <c r="BI186" s="17">
        <v>2.2919917119532202E-2</v>
      </c>
      <c r="BJ186" s="17">
        <v>6.6704532276601905E-2</v>
      </c>
      <c r="BK186" s="17">
        <v>8.9835897542025103E-2</v>
      </c>
      <c r="BL186" s="17"/>
      <c r="BM186" s="17">
        <v>3.0355465239895098E-2</v>
      </c>
      <c r="BN186" s="17">
        <v>4.3752634939318497E-2</v>
      </c>
      <c r="BO186" s="17">
        <v>8.4519327115660306E-2</v>
      </c>
      <c r="BP186" s="17"/>
      <c r="BQ186" s="17">
        <v>2.65094899481025E-2</v>
      </c>
      <c r="BR186" s="17">
        <v>5.2410675960682003E-2</v>
      </c>
      <c r="BS186" s="17"/>
      <c r="BT186" s="17">
        <v>3.64347808369411E-2</v>
      </c>
      <c r="BU186" s="17">
        <v>5.52699294161796E-2</v>
      </c>
    </row>
    <row r="187" spans="2:73" x14ac:dyDescent="0.3">
      <c r="B187" t="s">
        <v>145</v>
      </c>
      <c r="C187" s="17">
        <v>2.6206900831728198E-2</v>
      </c>
      <c r="D187" s="17">
        <v>2.5064673900461899E-2</v>
      </c>
      <c r="E187" s="17">
        <v>2.6994954045334401E-2</v>
      </c>
      <c r="F187" s="17"/>
      <c r="G187" s="17">
        <v>1.61469745885796E-2</v>
      </c>
      <c r="H187" s="17">
        <v>2.5207819735302402E-2</v>
      </c>
      <c r="I187" s="17">
        <v>4.6454557003179901E-2</v>
      </c>
      <c r="J187" s="17">
        <v>3.4747676000949503E-2</v>
      </c>
      <c r="K187" s="17">
        <v>1.78664351271446E-2</v>
      </c>
      <c r="L187" s="17">
        <v>1.5873219422024201E-2</v>
      </c>
      <c r="M187" s="17"/>
      <c r="N187" s="17">
        <v>1.7457251537745199E-2</v>
      </c>
      <c r="O187" s="17">
        <v>3.1887632395045599E-2</v>
      </c>
      <c r="P187" s="17">
        <v>2.9700765173346601E-2</v>
      </c>
      <c r="Q187" s="17">
        <v>2.72021905296977E-2</v>
      </c>
      <c r="R187" s="17"/>
      <c r="S187" s="17">
        <v>3.03473758182937E-2</v>
      </c>
      <c r="T187" s="17">
        <v>3.2774551194097001E-2</v>
      </c>
      <c r="U187" s="17">
        <v>8.0668798367587898E-3</v>
      </c>
      <c r="V187" s="17">
        <v>2.3828773889122402E-2</v>
      </c>
      <c r="W187" s="17">
        <v>2.48201113645054E-2</v>
      </c>
      <c r="X187" s="17">
        <v>3.53825826457572E-2</v>
      </c>
      <c r="Y187" s="17">
        <v>3.41137299100331E-2</v>
      </c>
      <c r="Z187" s="17">
        <v>1.7099149317963701E-2</v>
      </c>
      <c r="AA187" s="17">
        <v>2.0329036928583899E-2</v>
      </c>
      <c r="AB187" s="17"/>
      <c r="AC187" s="17">
        <v>0.13574483455586001</v>
      </c>
      <c r="AD187" s="17">
        <v>3.7320622759421197E-2</v>
      </c>
      <c r="AE187" s="17">
        <v>1.4577290393751901E-2</v>
      </c>
      <c r="AF187" s="17">
        <v>1.9146597240852398E-2</v>
      </c>
      <c r="AG187" s="17">
        <v>3.6123272895541098E-2</v>
      </c>
      <c r="AH187" s="17">
        <v>3.7429058223626098E-2</v>
      </c>
      <c r="AI187" s="17">
        <v>2.4318690864612299E-2</v>
      </c>
      <c r="AJ187" s="17">
        <v>1.4967360610024599E-2</v>
      </c>
      <c r="AK187" s="17">
        <v>3.0871844856377201E-2</v>
      </c>
      <c r="AL187" s="17">
        <v>4.15458925883768E-2</v>
      </c>
      <c r="AM187" s="17">
        <v>2.2934092215138001E-2</v>
      </c>
      <c r="AN187" s="17">
        <v>1.90887059899706E-2</v>
      </c>
      <c r="AO187" s="17">
        <v>1.37589199557029E-2</v>
      </c>
      <c r="AP187" s="17">
        <v>0</v>
      </c>
      <c r="AQ187" s="17">
        <v>8.6120023712649794E-3</v>
      </c>
      <c r="AR187" s="17">
        <v>1.03610602756732E-2</v>
      </c>
      <c r="AS187" s="17"/>
      <c r="AT187" s="17">
        <v>3.0459073703079199E-2</v>
      </c>
      <c r="AU187" s="17">
        <v>2.0554760639227801E-2</v>
      </c>
      <c r="AV187" s="17">
        <v>2.9331023938997499E-2</v>
      </c>
      <c r="AW187" s="17">
        <v>2.3804096479079901E-2</v>
      </c>
      <c r="AX187" s="17">
        <v>3.1700292851766301E-2</v>
      </c>
      <c r="AY187" s="17">
        <v>2.8008548878612999E-2</v>
      </c>
      <c r="AZ187" s="17"/>
      <c r="BA187" s="17">
        <v>3.27609681655723E-2</v>
      </c>
      <c r="BB187" s="17">
        <v>2.28933744464659E-2</v>
      </c>
      <c r="BC187" s="17">
        <v>3.1938856648863603E-2</v>
      </c>
      <c r="BD187" s="17">
        <v>2.41595950169964E-2</v>
      </c>
      <c r="BE187" s="17">
        <v>0</v>
      </c>
      <c r="BF187" s="17"/>
      <c r="BG187" s="17">
        <v>1.49773599975969E-2</v>
      </c>
      <c r="BH187" s="17">
        <v>2.2792807254113399E-2</v>
      </c>
      <c r="BI187" s="17">
        <v>3.2974200892125702E-2</v>
      </c>
      <c r="BJ187" s="17">
        <v>1.7260593398677901E-2</v>
      </c>
      <c r="BK187" s="17">
        <v>2.91485781465501E-2</v>
      </c>
      <c r="BL187" s="17"/>
      <c r="BM187" s="17">
        <v>1.7719211885003201E-2</v>
      </c>
      <c r="BN187" s="17">
        <v>3.1613696482650597E-2</v>
      </c>
      <c r="BO187" s="17">
        <v>3.8404508880218999E-2</v>
      </c>
      <c r="BP187" s="17"/>
      <c r="BQ187" s="17">
        <v>2.0867960479609E-2</v>
      </c>
      <c r="BR187" s="17">
        <v>2.6798176477822198E-2</v>
      </c>
      <c r="BS187" s="17"/>
      <c r="BT187" s="17">
        <v>2.1026350402214899E-2</v>
      </c>
      <c r="BU187" s="17">
        <v>2.83701447157493E-2</v>
      </c>
    </row>
    <row r="188" spans="2:73" x14ac:dyDescent="0.3">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row>
    <row r="189" spans="2:73" x14ac:dyDescent="0.3">
      <c r="B189" s="6" t="s">
        <v>150</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row>
    <row r="190" spans="2:73" x14ac:dyDescent="0.3">
      <c r="B190" s="24" t="s">
        <v>94</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row>
    <row r="191" spans="2:73" x14ac:dyDescent="0.3">
      <c r="B191" t="s">
        <v>141</v>
      </c>
      <c r="C191" s="17">
        <v>0.402235103635116</v>
      </c>
      <c r="D191" s="17">
        <v>0.428984074029442</v>
      </c>
      <c r="E191" s="17">
        <v>0.37741001485408299</v>
      </c>
      <c r="F191" s="17"/>
      <c r="G191" s="17">
        <v>0.39524370990817898</v>
      </c>
      <c r="H191" s="17">
        <v>0.44894909287632301</v>
      </c>
      <c r="I191" s="17">
        <v>0.33969078557490801</v>
      </c>
      <c r="J191" s="17">
        <v>0.36385881318472801</v>
      </c>
      <c r="K191" s="17">
        <v>0.39930184886336501</v>
      </c>
      <c r="L191" s="17">
        <v>0.45293211419349599</v>
      </c>
      <c r="M191" s="17"/>
      <c r="N191" s="17">
        <v>0.44672872183853701</v>
      </c>
      <c r="O191" s="17">
        <v>0.36269039371401901</v>
      </c>
      <c r="P191" s="17">
        <v>0.418596017486211</v>
      </c>
      <c r="Q191" s="17">
        <v>0.37534153140169002</v>
      </c>
      <c r="R191" s="17"/>
      <c r="S191" s="17">
        <v>0.46634445141942998</v>
      </c>
      <c r="T191" s="17">
        <v>0.38160530610931298</v>
      </c>
      <c r="U191" s="17">
        <v>0.40435732924791201</v>
      </c>
      <c r="V191" s="17">
        <v>0.40058083636385899</v>
      </c>
      <c r="W191" s="17">
        <v>0.35387398121741098</v>
      </c>
      <c r="X191" s="17">
        <v>0.34871599564314898</v>
      </c>
      <c r="Y191" s="17">
        <v>0.41619935196018598</v>
      </c>
      <c r="Z191" s="17">
        <v>0.44130575859210203</v>
      </c>
      <c r="AA191" s="17">
        <v>0.39732032303255099</v>
      </c>
      <c r="AB191" s="17"/>
      <c r="AC191" s="17">
        <v>0.356985997517487</v>
      </c>
      <c r="AD191" s="17">
        <v>0.44310422051264903</v>
      </c>
      <c r="AE191" s="17">
        <v>0.32410162148573302</v>
      </c>
      <c r="AF191" s="17">
        <v>0.39273454874775598</v>
      </c>
      <c r="AG191" s="17">
        <v>0.36197262131524199</v>
      </c>
      <c r="AH191" s="17">
        <v>0.414685379954013</v>
      </c>
      <c r="AI191" s="17">
        <v>0.34381296771300501</v>
      </c>
      <c r="AJ191" s="17">
        <v>0.401288574360747</v>
      </c>
      <c r="AK191" s="17">
        <v>0.40058986535046498</v>
      </c>
      <c r="AL191" s="17">
        <v>0.428635861127169</v>
      </c>
      <c r="AM191" s="17">
        <v>0.34612952231031202</v>
      </c>
      <c r="AN191" s="17">
        <v>0.42362981706719499</v>
      </c>
      <c r="AO191" s="17">
        <v>0.35939190071354998</v>
      </c>
      <c r="AP191" s="17">
        <v>0.52757705876773298</v>
      </c>
      <c r="AQ191" s="17">
        <v>0.45041586251878601</v>
      </c>
      <c r="AR191" s="17">
        <v>0.59660542477490397</v>
      </c>
      <c r="AS191" s="17"/>
      <c r="AT191" s="17">
        <v>0.48893032881756199</v>
      </c>
      <c r="AU191" s="17">
        <v>0.37030351349023599</v>
      </c>
      <c r="AV191" s="17">
        <v>0.39296950813497</v>
      </c>
      <c r="AW191" s="17">
        <v>0.36371523045941101</v>
      </c>
      <c r="AX191" s="17">
        <v>0.37772612900759001</v>
      </c>
      <c r="AY191" s="17">
        <v>0.40087254280619899</v>
      </c>
      <c r="AZ191" s="17"/>
      <c r="BA191" s="17">
        <v>0.36041968134697699</v>
      </c>
      <c r="BB191" s="17">
        <v>0.36861031381438902</v>
      </c>
      <c r="BC191" s="17">
        <v>0.40968352642411698</v>
      </c>
      <c r="BD191" s="17">
        <v>0.47461110098713999</v>
      </c>
      <c r="BE191" s="17">
        <v>0.48074718947133599</v>
      </c>
      <c r="BF191" s="17"/>
      <c r="BG191" s="17">
        <v>0.49907920789149401</v>
      </c>
      <c r="BH191" s="17">
        <v>0.41196227197779201</v>
      </c>
      <c r="BI191" s="17">
        <v>0.36613208931166302</v>
      </c>
      <c r="BJ191" s="17">
        <v>0.468423750600788</v>
      </c>
      <c r="BK191" s="17">
        <v>0.28320274776118398</v>
      </c>
      <c r="BL191" s="17"/>
      <c r="BM191" s="17">
        <v>0.424011475121295</v>
      </c>
      <c r="BN191" s="17">
        <v>0.40289277069385498</v>
      </c>
      <c r="BO191" s="17">
        <v>0.335814271447896</v>
      </c>
      <c r="BP191" s="17"/>
      <c r="BQ191" s="17">
        <v>0.450958823611396</v>
      </c>
      <c r="BR191" s="17">
        <v>0.372585901823697</v>
      </c>
      <c r="BS191" s="17"/>
      <c r="BT191" s="17">
        <v>0.43005188564486602</v>
      </c>
      <c r="BU191" s="17">
        <v>0.36478137966133201</v>
      </c>
    </row>
    <row r="192" spans="2:73" x14ac:dyDescent="0.3">
      <c r="B192" t="s">
        <v>142</v>
      </c>
      <c r="C192" s="17">
        <v>0.39789900593549798</v>
      </c>
      <c r="D192" s="17">
        <v>0.38240718537624602</v>
      </c>
      <c r="E192" s="17">
        <v>0.413068272098015</v>
      </c>
      <c r="F192" s="17"/>
      <c r="G192" s="17">
        <v>0.39985222700345102</v>
      </c>
      <c r="H192" s="17">
        <v>0.34369582826183698</v>
      </c>
      <c r="I192" s="17">
        <v>0.41430676384334603</v>
      </c>
      <c r="J192" s="17">
        <v>0.40515677883201201</v>
      </c>
      <c r="K192" s="17">
        <v>0.40797339381105802</v>
      </c>
      <c r="L192" s="17">
        <v>0.41466409507206903</v>
      </c>
      <c r="M192" s="17"/>
      <c r="N192" s="17">
        <v>0.39951467300342902</v>
      </c>
      <c r="O192" s="17">
        <v>0.42730537090687398</v>
      </c>
      <c r="P192" s="17">
        <v>0.38512315734008901</v>
      </c>
      <c r="Q192" s="17">
        <v>0.37833829233622401</v>
      </c>
      <c r="R192" s="17"/>
      <c r="S192" s="17">
        <v>0.37318943328978199</v>
      </c>
      <c r="T192" s="17">
        <v>0.39514327071487398</v>
      </c>
      <c r="U192" s="17">
        <v>0.373490113430263</v>
      </c>
      <c r="V192" s="17">
        <v>0.382137192421239</v>
      </c>
      <c r="W192" s="17">
        <v>0.42337987255222098</v>
      </c>
      <c r="X192" s="17">
        <v>0.43152267388933802</v>
      </c>
      <c r="Y192" s="17">
        <v>0.40840905933102301</v>
      </c>
      <c r="Z192" s="17">
        <v>0.37856455236583603</v>
      </c>
      <c r="AA192" s="17">
        <v>0.41975222674347901</v>
      </c>
      <c r="AB192" s="17"/>
      <c r="AC192" s="17">
        <v>0.25535798905476698</v>
      </c>
      <c r="AD192" s="17">
        <v>0.35213601612343698</v>
      </c>
      <c r="AE192" s="17">
        <v>0.41432982820764303</v>
      </c>
      <c r="AF192" s="17">
        <v>0.35036960900813502</v>
      </c>
      <c r="AG192" s="17">
        <v>0.42875031299581701</v>
      </c>
      <c r="AH192" s="17">
        <v>0.36407391063577998</v>
      </c>
      <c r="AI192" s="17">
        <v>0.46466348927765999</v>
      </c>
      <c r="AJ192" s="17">
        <v>0.44968310230598901</v>
      </c>
      <c r="AK192" s="17">
        <v>0.37505968462369799</v>
      </c>
      <c r="AL192" s="17">
        <v>0.39031459042612598</v>
      </c>
      <c r="AM192" s="17">
        <v>0.43734065101668401</v>
      </c>
      <c r="AN192" s="17">
        <v>0.43040799888635001</v>
      </c>
      <c r="AO192" s="17">
        <v>0.44246044203459201</v>
      </c>
      <c r="AP192" s="17">
        <v>0.31442014262372098</v>
      </c>
      <c r="AQ192" s="17">
        <v>0.38194891682100801</v>
      </c>
      <c r="AR192" s="17">
        <v>0.28472107806936398</v>
      </c>
      <c r="AS192" s="17"/>
      <c r="AT192" s="17">
        <v>0.33400480949679101</v>
      </c>
      <c r="AU192" s="17">
        <v>0.43563020402996799</v>
      </c>
      <c r="AV192" s="17">
        <v>0.41248313861324298</v>
      </c>
      <c r="AW192" s="17">
        <v>0.41734669644376299</v>
      </c>
      <c r="AX192" s="17">
        <v>0.37534658170165303</v>
      </c>
      <c r="AY192" s="17">
        <v>0.410361571582054</v>
      </c>
      <c r="AZ192" s="17"/>
      <c r="BA192" s="17">
        <v>0.42309333754816802</v>
      </c>
      <c r="BB192" s="17">
        <v>0.43690221344436803</v>
      </c>
      <c r="BC192" s="17">
        <v>0.38119894780170199</v>
      </c>
      <c r="BD192" s="17">
        <v>0.35835832830587</v>
      </c>
      <c r="BE192" s="17">
        <v>0.36137787144885802</v>
      </c>
      <c r="BF192" s="17"/>
      <c r="BG192" s="17">
        <v>0.406862871933663</v>
      </c>
      <c r="BH192" s="17">
        <v>0.403527219113408</v>
      </c>
      <c r="BI192" s="17">
        <v>0.40306725860375697</v>
      </c>
      <c r="BJ192" s="17">
        <v>0.37073241841166099</v>
      </c>
      <c r="BK192" s="17">
        <v>0.38112588861392899</v>
      </c>
      <c r="BL192" s="17"/>
      <c r="BM192" s="17">
        <v>0.40432470556920302</v>
      </c>
      <c r="BN192" s="17">
        <v>0.39487151297024498</v>
      </c>
      <c r="BO192" s="17">
        <v>0.38608807639805098</v>
      </c>
      <c r="BP192" s="17"/>
      <c r="BQ192" s="17">
        <v>0.40728424505039501</v>
      </c>
      <c r="BR192" s="17">
        <v>0.401063850894814</v>
      </c>
      <c r="BS192" s="17"/>
      <c r="BT192" s="17">
        <v>0.40822227822951801</v>
      </c>
      <c r="BU192" s="17">
        <v>0.390899112227926</v>
      </c>
    </row>
    <row r="193" spans="2:73" x14ac:dyDescent="0.3">
      <c r="B193" t="s">
        <v>143</v>
      </c>
      <c r="C193" s="17">
        <v>8.8519028556415705E-2</v>
      </c>
      <c r="D193" s="17">
        <v>8.8302476102043295E-2</v>
      </c>
      <c r="E193" s="17">
        <v>8.7851786219615105E-2</v>
      </c>
      <c r="F193" s="17"/>
      <c r="G193" s="17">
        <v>8.5106274222235601E-2</v>
      </c>
      <c r="H193" s="17">
        <v>7.98701688172027E-2</v>
      </c>
      <c r="I193" s="17">
        <v>0.12287647619268301</v>
      </c>
      <c r="J193" s="17">
        <v>0.107397928916016</v>
      </c>
      <c r="K193" s="17">
        <v>9.5120434988766406E-2</v>
      </c>
      <c r="L193" s="17">
        <v>5.0085480040157997E-2</v>
      </c>
      <c r="M193" s="17"/>
      <c r="N193" s="17">
        <v>8.1614427356860003E-2</v>
      </c>
      <c r="O193" s="17">
        <v>9.8086074838777695E-2</v>
      </c>
      <c r="P193" s="17">
        <v>8.4608923302124397E-2</v>
      </c>
      <c r="Q193" s="17">
        <v>9.1233992986407095E-2</v>
      </c>
      <c r="R193" s="17"/>
      <c r="S193" s="17">
        <v>7.1109597790069506E-2</v>
      </c>
      <c r="T193" s="17">
        <v>9.3968994301531703E-2</v>
      </c>
      <c r="U193" s="17">
        <v>9.6969273153334798E-2</v>
      </c>
      <c r="V193" s="17">
        <v>9.5415592216298403E-2</v>
      </c>
      <c r="W193" s="17">
        <v>0.122176541976416</v>
      </c>
      <c r="X193" s="17">
        <v>8.9316671783458298E-2</v>
      </c>
      <c r="Y193" s="17">
        <v>7.8975030074542499E-2</v>
      </c>
      <c r="Z193" s="17">
        <v>7.6445090237598698E-2</v>
      </c>
      <c r="AA193" s="17">
        <v>7.9000212199845501E-2</v>
      </c>
      <c r="AB193" s="17"/>
      <c r="AC193" s="17">
        <v>0.10128492147632701</v>
      </c>
      <c r="AD193" s="17">
        <v>5.35615546311232E-2</v>
      </c>
      <c r="AE193" s="17">
        <v>0.10616766364713399</v>
      </c>
      <c r="AF193" s="17">
        <v>0.13831774531222199</v>
      </c>
      <c r="AG193" s="17">
        <v>7.6818660488852206E-2</v>
      </c>
      <c r="AH193" s="17">
        <v>8.66706477653022E-2</v>
      </c>
      <c r="AI193" s="17">
        <v>6.8887228598439695E-2</v>
      </c>
      <c r="AJ193" s="17">
        <v>6.4737086978675404E-2</v>
      </c>
      <c r="AK193" s="17">
        <v>0.10126962930399699</v>
      </c>
      <c r="AL193" s="17">
        <v>6.3718359910956396E-2</v>
      </c>
      <c r="AM193" s="17">
        <v>0.13231984892027099</v>
      </c>
      <c r="AN193" s="17">
        <v>7.1823234050006096E-2</v>
      </c>
      <c r="AO193" s="17">
        <v>9.2173620656075303E-2</v>
      </c>
      <c r="AP193" s="17">
        <v>0.109779519870082</v>
      </c>
      <c r="AQ193" s="17">
        <v>0.11504891499411</v>
      </c>
      <c r="AR193" s="17">
        <v>6.6747137258910794E-2</v>
      </c>
      <c r="AS193" s="17"/>
      <c r="AT193" s="17">
        <v>7.8979822117919193E-2</v>
      </c>
      <c r="AU193" s="17">
        <v>9.4596314589556002E-2</v>
      </c>
      <c r="AV193" s="17">
        <v>9.0975171877943697E-2</v>
      </c>
      <c r="AW193" s="17">
        <v>8.3281126641463393E-2</v>
      </c>
      <c r="AX193" s="17">
        <v>0.11106857635647099</v>
      </c>
      <c r="AY193" s="17">
        <v>6.3092574600403295E-2</v>
      </c>
      <c r="AZ193" s="17"/>
      <c r="BA193" s="17">
        <v>8.1771081118629005E-2</v>
      </c>
      <c r="BB193" s="17">
        <v>8.3316895354836107E-2</v>
      </c>
      <c r="BC193" s="17">
        <v>9.5250017407767104E-2</v>
      </c>
      <c r="BD193" s="17">
        <v>8.7768309456887197E-2</v>
      </c>
      <c r="BE193" s="17">
        <v>5.1254630372420902E-2</v>
      </c>
      <c r="BF193" s="17"/>
      <c r="BG193" s="17">
        <v>4.3952920652755197E-2</v>
      </c>
      <c r="BH193" s="17">
        <v>8.5251184110791106E-2</v>
      </c>
      <c r="BI193" s="17">
        <v>0.112063334207995</v>
      </c>
      <c r="BJ193" s="17">
        <v>7.4901096266148395E-2</v>
      </c>
      <c r="BK193" s="17">
        <v>0.16875768840076599</v>
      </c>
      <c r="BL193" s="17"/>
      <c r="BM193" s="17">
        <v>8.0909567029963006E-2</v>
      </c>
      <c r="BN193" s="17">
        <v>9.1352706987000598E-2</v>
      </c>
      <c r="BO193" s="17">
        <v>0.10432271853030101</v>
      </c>
      <c r="BP193" s="17"/>
      <c r="BQ193" s="17">
        <v>7.5620285746171995E-2</v>
      </c>
      <c r="BR193" s="17">
        <v>9.8352632469758103E-2</v>
      </c>
      <c r="BS193" s="17"/>
      <c r="BT193" s="17">
        <v>7.4871316234519397E-2</v>
      </c>
      <c r="BU193" s="17">
        <v>0.110816796501436</v>
      </c>
    </row>
    <row r="194" spans="2:73" x14ac:dyDescent="0.3">
      <c r="B194" t="s">
        <v>144</v>
      </c>
      <c r="C194" s="17">
        <v>2.6240002396023698E-2</v>
      </c>
      <c r="D194" s="17">
        <v>2.74930311236741E-2</v>
      </c>
      <c r="E194" s="17">
        <v>2.47265003851527E-2</v>
      </c>
      <c r="F194" s="17"/>
      <c r="G194" s="17">
        <v>2.86492687329837E-2</v>
      </c>
      <c r="H194" s="17">
        <v>3.0642410591001E-2</v>
      </c>
      <c r="I194" s="17">
        <v>2.31968881711688E-2</v>
      </c>
      <c r="J194" s="17">
        <v>3.5107994697089397E-2</v>
      </c>
      <c r="K194" s="17">
        <v>2.91901436606011E-2</v>
      </c>
      <c r="L194" s="17">
        <v>1.4340631807704601E-2</v>
      </c>
      <c r="M194" s="17"/>
      <c r="N194" s="17">
        <v>1.5337405960716999E-2</v>
      </c>
      <c r="O194" s="17">
        <v>2.6590361128277E-2</v>
      </c>
      <c r="P194" s="17">
        <v>2.94083997508174E-2</v>
      </c>
      <c r="Q194" s="17">
        <v>3.5401113490584502E-2</v>
      </c>
      <c r="R194" s="17"/>
      <c r="S194" s="17">
        <v>2.2924177411318199E-2</v>
      </c>
      <c r="T194" s="17">
        <v>2.6030160517322602E-2</v>
      </c>
      <c r="U194" s="17">
        <v>3.70329186697054E-2</v>
      </c>
      <c r="V194" s="17">
        <v>3.0020221087445099E-2</v>
      </c>
      <c r="W194" s="17">
        <v>2.4472519491648401E-2</v>
      </c>
      <c r="X194" s="17">
        <v>3.2550968173801098E-2</v>
      </c>
      <c r="Y194" s="17">
        <v>2.9796545684277299E-2</v>
      </c>
      <c r="Z194" s="17">
        <v>4.4536159544399196E-3</v>
      </c>
      <c r="AA194" s="17">
        <v>2.1088746683521301E-2</v>
      </c>
      <c r="AB194" s="17"/>
      <c r="AC194" s="17">
        <v>4.9475090172127797E-2</v>
      </c>
      <c r="AD194" s="17">
        <v>4.1539397251942098E-2</v>
      </c>
      <c r="AE194" s="17">
        <v>3.9894205832071802E-2</v>
      </c>
      <c r="AF194" s="17">
        <v>7.1349627907222896E-3</v>
      </c>
      <c r="AG194" s="17">
        <v>1.83195974373777E-2</v>
      </c>
      <c r="AH194" s="17">
        <v>3.1547004922338501E-2</v>
      </c>
      <c r="AI194" s="17">
        <v>3.4240679940815401E-2</v>
      </c>
      <c r="AJ194" s="17">
        <v>2.8823496657407702E-2</v>
      </c>
      <c r="AK194" s="17">
        <v>4.6658365697976198E-2</v>
      </c>
      <c r="AL194" s="17">
        <v>6.4570113428580904E-3</v>
      </c>
      <c r="AM194" s="17">
        <v>1.9298643866843702E-2</v>
      </c>
      <c r="AN194" s="17">
        <v>3.2922749144696499E-2</v>
      </c>
      <c r="AO194" s="17">
        <v>4.0398115200161101E-2</v>
      </c>
      <c r="AP194" s="17">
        <v>6.4256060220458204E-3</v>
      </c>
      <c r="AQ194" s="17">
        <v>1.6431669858265802E-2</v>
      </c>
      <c r="AR194" s="17">
        <v>2.0659525619741801E-2</v>
      </c>
      <c r="AS194" s="17"/>
      <c r="AT194" s="17">
        <v>2.4980357952654599E-2</v>
      </c>
      <c r="AU194" s="17">
        <v>2.4586725274606699E-2</v>
      </c>
      <c r="AV194" s="17">
        <v>3.39220523966711E-2</v>
      </c>
      <c r="AW194" s="17">
        <v>2.3978905036057999E-2</v>
      </c>
      <c r="AX194" s="17">
        <v>2.45044269434063E-2</v>
      </c>
      <c r="AY194" s="17">
        <v>3.1589172374179401E-2</v>
      </c>
      <c r="AZ194" s="17"/>
      <c r="BA194" s="17">
        <v>2.6266927770810002E-2</v>
      </c>
      <c r="BB194" s="17">
        <v>2.69381555379264E-2</v>
      </c>
      <c r="BC194" s="17">
        <v>3.3277694897340997E-2</v>
      </c>
      <c r="BD194" s="17">
        <v>2.40930173159166E-2</v>
      </c>
      <c r="BE194" s="17">
        <v>1.64636575732518E-2</v>
      </c>
      <c r="BF194" s="17"/>
      <c r="BG194" s="17">
        <v>1.3817342249896E-2</v>
      </c>
      <c r="BH194" s="17">
        <v>3.03008872708888E-2</v>
      </c>
      <c r="BI194" s="17">
        <v>2.0646597954758199E-2</v>
      </c>
      <c r="BJ194" s="17">
        <v>1.8960493280510901E-2</v>
      </c>
      <c r="BK194" s="17">
        <v>5.3228116556424003E-2</v>
      </c>
      <c r="BL194" s="17"/>
      <c r="BM194" s="17">
        <v>2.64202699115372E-2</v>
      </c>
      <c r="BN194" s="17">
        <v>2.08694207928788E-2</v>
      </c>
      <c r="BO194" s="17">
        <v>3.8687038993539001E-2</v>
      </c>
      <c r="BP194" s="17"/>
      <c r="BQ194" s="17">
        <v>1.8515992758682001E-2</v>
      </c>
      <c r="BR194" s="17">
        <v>2.9375017726136401E-2</v>
      </c>
      <c r="BS194" s="17"/>
      <c r="BT194" s="17">
        <v>2.6327789815905601E-2</v>
      </c>
      <c r="BU194" s="17">
        <v>2.9279109282152199E-2</v>
      </c>
    </row>
    <row r="195" spans="2:73" x14ac:dyDescent="0.3">
      <c r="B195" t="s">
        <v>145</v>
      </c>
      <c r="C195" s="17">
        <v>8.5106859476945601E-2</v>
      </c>
      <c r="D195" s="17">
        <v>7.2813233368595007E-2</v>
      </c>
      <c r="E195" s="17">
        <v>9.6943426443134501E-2</v>
      </c>
      <c r="F195" s="17"/>
      <c r="G195" s="17">
        <v>9.1148520133150904E-2</v>
      </c>
      <c r="H195" s="17">
        <v>9.6842499453636197E-2</v>
      </c>
      <c r="I195" s="17">
        <v>9.9929086217894494E-2</v>
      </c>
      <c r="J195" s="17">
        <v>8.8478484370154306E-2</v>
      </c>
      <c r="K195" s="17">
        <v>6.8414178676209594E-2</v>
      </c>
      <c r="L195" s="17">
        <v>6.7977678886572301E-2</v>
      </c>
      <c r="M195" s="17"/>
      <c r="N195" s="17">
        <v>5.6804771840456798E-2</v>
      </c>
      <c r="O195" s="17">
        <v>8.5327799412051999E-2</v>
      </c>
      <c r="P195" s="17">
        <v>8.2263502120758697E-2</v>
      </c>
      <c r="Q195" s="17">
        <v>0.11968506978509499</v>
      </c>
      <c r="R195" s="17"/>
      <c r="S195" s="17">
        <v>6.6432340089399897E-2</v>
      </c>
      <c r="T195" s="17">
        <v>0.103252268356959</v>
      </c>
      <c r="U195" s="17">
        <v>8.81503654987848E-2</v>
      </c>
      <c r="V195" s="17">
        <v>9.18461579111578E-2</v>
      </c>
      <c r="W195" s="17">
        <v>7.6097084762303702E-2</v>
      </c>
      <c r="X195" s="17">
        <v>9.7893690510254303E-2</v>
      </c>
      <c r="Y195" s="17">
        <v>6.6620012949971205E-2</v>
      </c>
      <c r="Z195" s="17">
        <v>9.9230982850023797E-2</v>
      </c>
      <c r="AA195" s="17">
        <v>8.2838491340603407E-2</v>
      </c>
      <c r="AB195" s="17"/>
      <c r="AC195" s="17">
        <v>0.23689600177929099</v>
      </c>
      <c r="AD195" s="17">
        <v>0.10965881148084899</v>
      </c>
      <c r="AE195" s="17">
        <v>0.115506680827418</v>
      </c>
      <c r="AF195" s="17">
        <v>0.111443134141165</v>
      </c>
      <c r="AG195" s="17">
        <v>0.114138807762711</v>
      </c>
      <c r="AH195" s="17">
        <v>0.10302305672256599</v>
      </c>
      <c r="AI195" s="17">
        <v>8.8395634470080406E-2</v>
      </c>
      <c r="AJ195" s="17">
        <v>5.5467739697181002E-2</v>
      </c>
      <c r="AK195" s="17">
        <v>7.64224550238638E-2</v>
      </c>
      <c r="AL195" s="17">
        <v>0.110874177192891</v>
      </c>
      <c r="AM195" s="17">
        <v>6.4911333885890404E-2</v>
      </c>
      <c r="AN195" s="17">
        <v>4.1216200851752698E-2</v>
      </c>
      <c r="AO195" s="17">
        <v>6.5575921395621906E-2</v>
      </c>
      <c r="AP195" s="17">
        <v>4.1797672716417898E-2</v>
      </c>
      <c r="AQ195" s="17">
        <v>3.6154635807830203E-2</v>
      </c>
      <c r="AR195" s="17">
        <v>3.1266834277079499E-2</v>
      </c>
      <c r="AS195" s="17"/>
      <c r="AT195" s="17">
        <v>7.3104681615073205E-2</v>
      </c>
      <c r="AU195" s="17">
        <v>7.4883242615633103E-2</v>
      </c>
      <c r="AV195" s="17">
        <v>6.9650128977172696E-2</v>
      </c>
      <c r="AW195" s="17">
        <v>0.111678041419305</v>
      </c>
      <c r="AX195" s="17">
        <v>0.111354285990879</v>
      </c>
      <c r="AY195" s="17">
        <v>9.4084138637164194E-2</v>
      </c>
      <c r="AZ195" s="17"/>
      <c r="BA195" s="17">
        <v>0.108448972215416</v>
      </c>
      <c r="BB195" s="17">
        <v>8.4232421848480801E-2</v>
      </c>
      <c r="BC195" s="17">
        <v>8.0589813469072402E-2</v>
      </c>
      <c r="BD195" s="17">
        <v>5.5169243934185798E-2</v>
      </c>
      <c r="BE195" s="17">
        <v>9.0156651134132501E-2</v>
      </c>
      <c r="BF195" s="17"/>
      <c r="BG195" s="17">
        <v>3.6287657272192103E-2</v>
      </c>
      <c r="BH195" s="17">
        <v>6.8958437527120497E-2</v>
      </c>
      <c r="BI195" s="17">
        <v>9.8090719921826705E-2</v>
      </c>
      <c r="BJ195" s="17">
        <v>6.6982241440891696E-2</v>
      </c>
      <c r="BK195" s="17">
        <v>0.113685558667697</v>
      </c>
      <c r="BL195" s="17"/>
      <c r="BM195" s="17">
        <v>6.4333982368000905E-2</v>
      </c>
      <c r="BN195" s="17">
        <v>9.0013588556020693E-2</v>
      </c>
      <c r="BO195" s="17">
        <v>0.13508789463021301</v>
      </c>
      <c r="BP195" s="17"/>
      <c r="BQ195" s="17">
        <v>4.7620652833354302E-2</v>
      </c>
      <c r="BR195" s="17">
        <v>9.8622597085594899E-2</v>
      </c>
      <c r="BS195" s="17"/>
      <c r="BT195" s="17">
        <v>6.0526730075191798E-2</v>
      </c>
      <c r="BU195" s="17">
        <v>0.104223602327154</v>
      </c>
    </row>
    <row r="196" spans="2:73" x14ac:dyDescent="0.3">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row>
    <row r="197" spans="2:73" x14ac:dyDescent="0.3">
      <c r="B197" s="6" t="s">
        <v>151</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row>
    <row r="198" spans="2:73" x14ac:dyDescent="0.3">
      <c r="B198" s="24" t="s">
        <v>94</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row>
    <row r="199" spans="2:73" x14ac:dyDescent="0.3">
      <c r="B199" t="s">
        <v>141</v>
      </c>
      <c r="C199" s="17">
        <v>0.38860051256739703</v>
      </c>
      <c r="D199" s="17">
        <v>0.421463058323791</v>
      </c>
      <c r="E199" s="17">
        <v>0.35736210489273801</v>
      </c>
      <c r="F199" s="17"/>
      <c r="G199" s="17">
        <v>0.47653502417965499</v>
      </c>
      <c r="H199" s="17">
        <v>0.43462374732887898</v>
      </c>
      <c r="I199" s="17">
        <v>0.33562539846308698</v>
      </c>
      <c r="J199" s="17">
        <v>0.31861151160548001</v>
      </c>
      <c r="K199" s="17">
        <v>0.36585343929589098</v>
      </c>
      <c r="L199" s="17">
        <v>0.40822432959180599</v>
      </c>
      <c r="M199" s="17"/>
      <c r="N199" s="17">
        <v>0.44618448933439597</v>
      </c>
      <c r="O199" s="17">
        <v>0.34795976825424202</v>
      </c>
      <c r="P199" s="17">
        <v>0.39887287511938002</v>
      </c>
      <c r="Q199" s="17">
        <v>0.35768179372297398</v>
      </c>
      <c r="R199" s="17"/>
      <c r="S199" s="17">
        <v>0.49915634371344703</v>
      </c>
      <c r="T199" s="17">
        <v>0.32495831384466101</v>
      </c>
      <c r="U199" s="17">
        <v>0.37624004769117098</v>
      </c>
      <c r="V199" s="17">
        <v>0.41203910270681399</v>
      </c>
      <c r="W199" s="17">
        <v>0.302359021731884</v>
      </c>
      <c r="X199" s="17">
        <v>0.37400986791290802</v>
      </c>
      <c r="Y199" s="17">
        <v>0.39888781321831601</v>
      </c>
      <c r="Z199" s="17">
        <v>0.42493655174803402</v>
      </c>
      <c r="AA199" s="17">
        <v>0.36943357713296798</v>
      </c>
      <c r="AB199" s="17"/>
      <c r="AC199" s="17">
        <v>0.53855428831640495</v>
      </c>
      <c r="AD199" s="17">
        <v>0.399716259964077</v>
      </c>
      <c r="AE199" s="17">
        <v>0.348275515674628</v>
      </c>
      <c r="AF199" s="17">
        <v>0.354311110585808</v>
      </c>
      <c r="AG199" s="17">
        <v>0.405534873650154</v>
      </c>
      <c r="AH199" s="17">
        <v>0.39503733361473797</v>
      </c>
      <c r="AI199" s="17">
        <v>0.33223709934506201</v>
      </c>
      <c r="AJ199" s="17">
        <v>0.33281935959473102</v>
      </c>
      <c r="AK199" s="17">
        <v>0.38615281904686599</v>
      </c>
      <c r="AL199" s="17">
        <v>0.42893310266094697</v>
      </c>
      <c r="AM199" s="17">
        <v>0.32573271520791403</v>
      </c>
      <c r="AN199" s="17">
        <v>0.39460228610531101</v>
      </c>
      <c r="AO199" s="17">
        <v>0.40390264820820698</v>
      </c>
      <c r="AP199" s="17">
        <v>0.46726801500889797</v>
      </c>
      <c r="AQ199" s="17">
        <v>0.39750284588064999</v>
      </c>
      <c r="AR199" s="17">
        <v>0.603197217364841</v>
      </c>
      <c r="AS199" s="17"/>
      <c r="AT199" s="17">
        <v>0.54098017947016097</v>
      </c>
      <c r="AU199" s="17">
        <v>0.35071591442822603</v>
      </c>
      <c r="AV199" s="17">
        <v>0.35184266568287997</v>
      </c>
      <c r="AW199" s="17">
        <v>0.33392485215824402</v>
      </c>
      <c r="AX199" s="17">
        <v>0.314255052386478</v>
      </c>
      <c r="AY199" s="17">
        <v>0.35746218960203202</v>
      </c>
      <c r="AZ199" s="17"/>
      <c r="BA199" s="17">
        <v>0.35753984384168502</v>
      </c>
      <c r="BB199" s="17">
        <v>0.355108507716141</v>
      </c>
      <c r="BC199" s="17">
        <v>0.38362573055247401</v>
      </c>
      <c r="BD199" s="17">
        <v>0.48894198996494698</v>
      </c>
      <c r="BE199" s="17">
        <v>0.54276128241986898</v>
      </c>
      <c r="BF199" s="17"/>
      <c r="BG199" s="17">
        <v>0.47839105294253198</v>
      </c>
      <c r="BH199" s="17">
        <v>0.38636402686625798</v>
      </c>
      <c r="BI199" s="17">
        <v>0.32265350073815502</v>
      </c>
      <c r="BJ199" s="17">
        <v>0.45634698468495899</v>
      </c>
      <c r="BK199" s="17">
        <v>0.264909266180684</v>
      </c>
      <c r="BL199" s="17"/>
      <c r="BM199" s="17">
        <v>0.41027889535350598</v>
      </c>
      <c r="BN199" s="17">
        <v>0.38237206203790902</v>
      </c>
      <c r="BO199" s="17">
        <v>0.33911902165795199</v>
      </c>
      <c r="BP199" s="17"/>
      <c r="BQ199" s="17">
        <v>0.454894110637308</v>
      </c>
      <c r="BR199" s="17">
        <v>0.35035051748945401</v>
      </c>
      <c r="BS199" s="17"/>
      <c r="BT199" s="17">
        <v>0.42328863945813999</v>
      </c>
      <c r="BU199" s="17">
        <v>0.339184957970395</v>
      </c>
    </row>
    <row r="200" spans="2:73" x14ac:dyDescent="0.3">
      <c r="B200" t="s">
        <v>142</v>
      </c>
      <c r="C200" s="17">
        <v>0.43328889925671998</v>
      </c>
      <c r="D200" s="17">
        <v>0.41969724671506897</v>
      </c>
      <c r="E200" s="17">
        <v>0.44632774463549402</v>
      </c>
      <c r="F200" s="17"/>
      <c r="G200" s="17">
        <v>0.35542881646625002</v>
      </c>
      <c r="H200" s="17">
        <v>0.40981252811757102</v>
      </c>
      <c r="I200" s="17">
        <v>0.44672817069388598</v>
      </c>
      <c r="J200" s="17">
        <v>0.445670900300151</v>
      </c>
      <c r="K200" s="17">
        <v>0.449141211966545</v>
      </c>
      <c r="L200" s="17">
        <v>0.472311089268661</v>
      </c>
      <c r="M200" s="17"/>
      <c r="N200" s="17">
        <v>0.42706253873306799</v>
      </c>
      <c r="O200" s="17">
        <v>0.45881603942747201</v>
      </c>
      <c r="P200" s="17">
        <v>0.42654763901131099</v>
      </c>
      <c r="Q200" s="17">
        <v>0.41888396942255002</v>
      </c>
      <c r="R200" s="17"/>
      <c r="S200" s="17">
        <v>0.38514741458518897</v>
      </c>
      <c r="T200" s="17">
        <v>0.45622931686711599</v>
      </c>
      <c r="U200" s="17">
        <v>0.39331293717232402</v>
      </c>
      <c r="V200" s="17">
        <v>0.40978805075721098</v>
      </c>
      <c r="W200" s="17">
        <v>0.48640824111971098</v>
      </c>
      <c r="X200" s="17">
        <v>0.40532205609759803</v>
      </c>
      <c r="Y200" s="17">
        <v>0.445316412086671</v>
      </c>
      <c r="Z200" s="17">
        <v>0.44112252139920699</v>
      </c>
      <c r="AA200" s="17">
        <v>0.48761189508610298</v>
      </c>
      <c r="AB200" s="17"/>
      <c r="AC200" s="17">
        <v>0.16540161348864901</v>
      </c>
      <c r="AD200" s="17">
        <v>0.38742511627708898</v>
      </c>
      <c r="AE200" s="17">
        <v>0.42918671833612398</v>
      </c>
      <c r="AF200" s="17">
        <v>0.426688097326826</v>
      </c>
      <c r="AG200" s="17">
        <v>0.41907864550843898</v>
      </c>
      <c r="AH200" s="17">
        <v>0.410806915327251</v>
      </c>
      <c r="AI200" s="17">
        <v>0.44880606213313701</v>
      </c>
      <c r="AJ200" s="17">
        <v>0.51103369694411804</v>
      </c>
      <c r="AK200" s="17">
        <v>0.41774476631686402</v>
      </c>
      <c r="AL200" s="17">
        <v>0.41705325405045901</v>
      </c>
      <c r="AM200" s="17">
        <v>0.48228158573042701</v>
      </c>
      <c r="AN200" s="17">
        <v>0.46462972077752401</v>
      </c>
      <c r="AO200" s="17">
        <v>0.44567703152766902</v>
      </c>
      <c r="AP200" s="17">
        <v>0.400050029076987</v>
      </c>
      <c r="AQ200" s="17">
        <v>0.45113822414461102</v>
      </c>
      <c r="AR200" s="17">
        <v>0.32624791015627103</v>
      </c>
      <c r="AS200" s="17"/>
      <c r="AT200" s="17">
        <v>0.31438455860215703</v>
      </c>
      <c r="AU200" s="17">
        <v>0.47583521939600398</v>
      </c>
      <c r="AV200" s="17">
        <v>0.44445872995969299</v>
      </c>
      <c r="AW200" s="17">
        <v>0.48313631307420501</v>
      </c>
      <c r="AX200" s="17">
        <v>0.47683794767613302</v>
      </c>
      <c r="AY200" s="17">
        <v>0.43525371058839601</v>
      </c>
      <c r="AZ200" s="17"/>
      <c r="BA200" s="17">
        <v>0.42888317247906199</v>
      </c>
      <c r="BB200" s="17">
        <v>0.47689639861287703</v>
      </c>
      <c r="BC200" s="17">
        <v>0.44496390280420001</v>
      </c>
      <c r="BD200" s="17">
        <v>0.36016713897086899</v>
      </c>
      <c r="BE200" s="17">
        <v>0.36470176783948999</v>
      </c>
      <c r="BF200" s="17"/>
      <c r="BG200" s="17">
        <v>0.422424226070302</v>
      </c>
      <c r="BH200" s="17">
        <v>0.44312806170573399</v>
      </c>
      <c r="BI200" s="17">
        <v>0.48591752453436998</v>
      </c>
      <c r="BJ200" s="17">
        <v>0.39856054856717099</v>
      </c>
      <c r="BK200" s="17">
        <v>0.35387500841916603</v>
      </c>
      <c r="BL200" s="17"/>
      <c r="BM200" s="17">
        <v>0.43650839494121202</v>
      </c>
      <c r="BN200" s="17">
        <v>0.44085850133277099</v>
      </c>
      <c r="BO200" s="17">
        <v>0.40540408943798201</v>
      </c>
      <c r="BP200" s="17"/>
      <c r="BQ200" s="17">
        <v>0.41901676296012103</v>
      </c>
      <c r="BR200" s="17">
        <v>0.447763237072619</v>
      </c>
      <c r="BS200" s="17"/>
      <c r="BT200" s="17">
        <v>0.42561339452013602</v>
      </c>
      <c r="BU200" s="17">
        <v>0.447642512080975</v>
      </c>
    </row>
    <row r="201" spans="2:73" x14ac:dyDescent="0.3">
      <c r="B201" t="s">
        <v>143</v>
      </c>
      <c r="C201" s="17">
        <v>0.106593208291771</v>
      </c>
      <c r="D201" s="17">
        <v>0.101250601965997</v>
      </c>
      <c r="E201" s="17">
        <v>0.111778619773492</v>
      </c>
      <c r="F201" s="17"/>
      <c r="G201" s="17">
        <v>0.102697266523662</v>
      </c>
      <c r="H201" s="17">
        <v>6.8415595767502696E-2</v>
      </c>
      <c r="I201" s="17">
        <v>0.134885709641694</v>
      </c>
      <c r="J201" s="17">
        <v>0.142761657242229</v>
      </c>
      <c r="K201" s="17">
        <v>0.12657760732095499</v>
      </c>
      <c r="L201" s="17">
        <v>7.4360868896183402E-2</v>
      </c>
      <c r="M201" s="17"/>
      <c r="N201" s="17">
        <v>8.6757228391529301E-2</v>
      </c>
      <c r="O201" s="17">
        <v>0.106967905803789</v>
      </c>
      <c r="P201" s="17">
        <v>0.114556708166601</v>
      </c>
      <c r="Q201" s="17">
        <v>0.12163397812514599</v>
      </c>
      <c r="R201" s="17"/>
      <c r="S201" s="17">
        <v>6.3244981419097998E-2</v>
      </c>
      <c r="T201" s="17">
        <v>0.13090620976930101</v>
      </c>
      <c r="U201" s="17">
        <v>0.12725878159729601</v>
      </c>
      <c r="V201" s="17">
        <v>0.116480839092133</v>
      </c>
      <c r="W201" s="17">
        <v>0.13066328203896399</v>
      </c>
      <c r="X201" s="17">
        <v>0.13078466942618999</v>
      </c>
      <c r="Y201" s="17">
        <v>8.2260143810247197E-2</v>
      </c>
      <c r="Z201" s="17">
        <v>8.8222986876029197E-2</v>
      </c>
      <c r="AA201" s="17">
        <v>9.6235215687291001E-2</v>
      </c>
      <c r="AB201" s="17"/>
      <c r="AC201" s="17">
        <v>0.110824173466958</v>
      </c>
      <c r="AD201" s="17">
        <v>7.8636162596265102E-2</v>
      </c>
      <c r="AE201" s="17">
        <v>0.116060653689944</v>
      </c>
      <c r="AF201" s="17">
        <v>0.14325062772984001</v>
      </c>
      <c r="AG201" s="17">
        <v>0.114102312600324</v>
      </c>
      <c r="AH201" s="17">
        <v>0.108249091946632</v>
      </c>
      <c r="AI201" s="17">
        <v>0.12379177271831</v>
      </c>
      <c r="AJ201" s="17">
        <v>9.6734411292946396E-2</v>
      </c>
      <c r="AK201" s="17">
        <v>0.11302369179602401</v>
      </c>
      <c r="AL201" s="17">
        <v>0.100492337950479</v>
      </c>
      <c r="AM201" s="17">
        <v>0.11882805636867599</v>
      </c>
      <c r="AN201" s="17">
        <v>8.7921623646876904E-2</v>
      </c>
      <c r="AO201" s="17">
        <v>0.105949488464796</v>
      </c>
      <c r="AP201" s="17">
        <v>8.8610023295340595E-2</v>
      </c>
      <c r="AQ201" s="17">
        <v>0.13463722873483</v>
      </c>
      <c r="AR201" s="17">
        <v>5.83388571951979E-2</v>
      </c>
      <c r="AS201" s="17"/>
      <c r="AT201" s="17">
        <v>9.2363349262225405E-2</v>
      </c>
      <c r="AU201" s="17">
        <v>0.10658209370678701</v>
      </c>
      <c r="AV201" s="17">
        <v>0.12647557430612799</v>
      </c>
      <c r="AW201" s="17">
        <v>9.9153049281291705E-2</v>
      </c>
      <c r="AX201" s="17">
        <v>0.11621482746198999</v>
      </c>
      <c r="AY201" s="17">
        <v>0.123857834215642</v>
      </c>
      <c r="AZ201" s="17"/>
      <c r="BA201" s="17">
        <v>0.10796119319873899</v>
      </c>
      <c r="BB201" s="17">
        <v>0.111180143556166</v>
      </c>
      <c r="BC201" s="17">
        <v>0.10104141660202</v>
      </c>
      <c r="BD201" s="17">
        <v>0.101265356201998</v>
      </c>
      <c r="BE201" s="17">
        <v>5.7464843866940597E-2</v>
      </c>
      <c r="BF201" s="17"/>
      <c r="BG201" s="17">
        <v>6.3792896939563595E-2</v>
      </c>
      <c r="BH201" s="17">
        <v>0.10844340249319399</v>
      </c>
      <c r="BI201" s="17">
        <v>0.118556696731395</v>
      </c>
      <c r="BJ201" s="17">
        <v>9.6776771113000398E-2</v>
      </c>
      <c r="BK201" s="17">
        <v>0.232304920510568</v>
      </c>
      <c r="BL201" s="17"/>
      <c r="BM201" s="17">
        <v>0.104171981007321</v>
      </c>
      <c r="BN201" s="17">
        <v>9.7017476269775901E-2</v>
      </c>
      <c r="BO201" s="17">
        <v>0.136951420707879</v>
      </c>
      <c r="BP201" s="17"/>
      <c r="BQ201" s="17">
        <v>8.0644477058219005E-2</v>
      </c>
      <c r="BR201" s="17">
        <v>0.12240829028793</v>
      </c>
      <c r="BS201" s="17"/>
      <c r="BT201" s="17">
        <v>9.42477744008893E-2</v>
      </c>
      <c r="BU201" s="17">
        <v>0.12696771588956701</v>
      </c>
    </row>
    <row r="202" spans="2:73" x14ac:dyDescent="0.3">
      <c r="B202" t="s">
        <v>144</v>
      </c>
      <c r="C202" s="17">
        <v>2.5731227979768099E-2</v>
      </c>
      <c r="D202" s="17">
        <v>2.24978433134118E-2</v>
      </c>
      <c r="E202" s="17">
        <v>2.8588058430916701E-2</v>
      </c>
      <c r="F202" s="17"/>
      <c r="G202" s="17">
        <v>1.6990398078808401E-2</v>
      </c>
      <c r="H202" s="17">
        <v>3.2425471753481601E-2</v>
      </c>
      <c r="I202" s="17">
        <v>2.2122492632878601E-2</v>
      </c>
      <c r="J202" s="17">
        <v>4.0953861392452898E-2</v>
      </c>
      <c r="K202" s="17">
        <v>2.5911451800728701E-2</v>
      </c>
      <c r="L202" s="17">
        <v>1.6503192556956099E-2</v>
      </c>
      <c r="M202" s="17"/>
      <c r="N202" s="17">
        <v>1.6589949969651699E-2</v>
      </c>
      <c r="O202" s="17">
        <v>3.4840230323060897E-2</v>
      </c>
      <c r="P202" s="17">
        <v>2.23808599043889E-2</v>
      </c>
      <c r="Q202" s="17">
        <v>2.9593437293820801E-2</v>
      </c>
      <c r="R202" s="17"/>
      <c r="S202" s="17">
        <v>2.0125924240722098E-2</v>
      </c>
      <c r="T202" s="17">
        <v>2.2153574499942201E-2</v>
      </c>
      <c r="U202" s="17">
        <v>4.3651759240020203E-2</v>
      </c>
      <c r="V202" s="17">
        <v>1.53424990444735E-2</v>
      </c>
      <c r="W202" s="17">
        <v>2.4480746176669399E-2</v>
      </c>
      <c r="X202" s="17">
        <v>3.8731838636497699E-2</v>
      </c>
      <c r="Y202" s="17">
        <v>3.1757550618883301E-2</v>
      </c>
      <c r="Z202" s="17">
        <v>1.1322860937014E-2</v>
      </c>
      <c r="AA202" s="17">
        <v>2.3809967458067401E-2</v>
      </c>
      <c r="AB202" s="17"/>
      <c r="AC202" s="17">
        <v>4.9475090172127797E-2</v>
      </c>
      <c r="AD202" s="17">
        <v>5.8977015440190697E-2</v>
      </c>
      <c r="AE202" s="17">
        <v>3.3024240377555303E-2</v>
      </c>
      <c r="AF202" s="17">
        <v>1.97224609344262E-2</v>
      </c>
      <c r="AG202" s="17">
        <v>1.47156945945303E-2</v>
      </c>
      <c r="AH202" s="17">
        <v>2.5955575925778299E-2</v>
      </c>
      <c r="AI202" s="17">
        <v>5.25092488247665E-2</v>
      </c>
      <c r="AJ202" s="17">
        <v>1.8591854342584299E-2</v>
      </c>
      <c r="AK202" s="17">
        <v>3.9898185633310199E-2</v>
      </c>
      <c r="AL202" s="17">
        <v>4.1167161594461103E-3</v>
      </c>
      <c r="AM202" s="17">
        <v>2.8510875687048801E-2</v>
      </c>
      <c r="AN202" s="17">
        <v>2.11107003306404E-2</v>
      </c>
      <c r="AO202" s="17">
        <v>3.1331188242354403E-2</v>
      </c>
      <c r="AP202" s="17">
        <v>2.7384961967E-2</v>
      </c>
      <c r="AQ202" s="17">
        <v>8.1096988686432392E-3</v>
      </c>
      <c r="AR202" s="17">
        <v>0</v>
      </c>
      <c r="AS202" s="17"/>
      <c r="AT202" s="17">
        <v>1.4548168791467199E-2</v>
      </c>
      <c r="AU202" s="17">
        <v>3.3204483976891297E-2</v>
      </c>
      <c r="AV202" s="17">
        <v>3.0131556116037999E-2</v>
      </c>
      <c r="AW202" s="17">
        <v>2.3611093163031002E-2</v>
      </c>
      <c r="AX202" s="17">
        <v>2.7838117848006098E-2</v>
      </c>
      <c r="AY202" s="17">
        <v>2.51026429786027E-2</v>
      </c>
      <c r="AZ202" s="17"/>
      <c r="BA202" s="17">
        <v>3.4831934684156102E-2</v>
      </c>
      <c r="BB202" s="17">
        <v>2.3922840373744699E-2</v>
      </c>
      <c r="BC202" s="17">
        <v>2.6191575698086701E-2</v>
      </c>
      <c r="BD202" s="17">
        <v>2.6259529588118401E-2</v>
      </c>
      <c r="BE202" s="17">
        <v>0</v>
      </c>
      <c r="BF202" s="17"/>
      <c r="BG202" s="17">
        <v>1.11294543339396E-2</v>
      </c>
      <c r="BH202" s="17">
        <v>2.4275788134095699E-2</v>
      </c>
      <c r="BI202" s="17">
        <v>1.50127799228652E-2</v>
      </c>
      <c r="BJ202" s="17">
        <v>2.7049760025949401E-2</v>
      </c>
      <c r="BK202" s="17">
        <v>4.6319433912594903E-2</v>
      </c>
      <c r="BL202" s="17"/>
      <c r="BM202" s="17">
        <v>2.2765390132573001E-2</v>
      </c>
      <c r="BN202" s="17">
        <v>2.1279685641664201E-2</v>
      </c>
      <c r="BO202" s="17">
        <v>4.53227647141171E-2</v>
      </c>
      <c r="BP202" s="17"/>
      <c r="BQ202" s="17">
        <v>1.99290945131428E-2</v>
      </c>
      <c r="BR202" s="17">
        <v>2.7637790384672501E-2</v>
      </c>
      <c r="BS202" s="17"/>
      <c r="BT202" s="17">
        <v>2.1658082765326301E-2</v>
      </c>
      <c r="BU202" s="17">
        <v>3.3532201941106801E-2</v>
      </c>
    </row>
    <row r="203" spans="2:73" x14ac:dyDescent="0.3">
      <c r="B203" t="s">
        <v>145</v>
      </c>
      <c r="C203" s="17">
        <v>4.5786151904343202E-2</v>
      </c>
      <c r="D203" s="17">
        <v>3.5091249681731898E-2</v>
      </c>
      <c r="E203" s="17">
        <v>5.5943472267359601E-2</v>
      </c>
      <c r="F203" s="17"/>
      <c r="G203" s="17">
        <v>4.8348494751624699E-2</v>
      </c>
      <c r="H203" s="17">
        <v>5.4722657032566201E-2</v>
      </c>
      <c r="I203" s="17">
        <v>6.0638228568454702E-2</v>
      </c>
      <c r="J203" s="17">
        <v>5.2002069459686398E-2</v>
      </c>
      <c r="K203" s="17">
        <v>3.2516289615879997E-2</v>
      </c>
      <c r="L203" s="17">
        <v>2.86005196863931E-2</v>
      </c>
      <c r="M203" s="17"/>
      <c r="N203" s="17">
        <v>2.3405793571354801E-2</v>
      </c>
      <c r="O203" s="17">
        <v>5.1416056191436299E-2</v>
      </c>
      <c r="P203" s="17">
        <v>3.7641917798319102E-2</v>
      </c>
      <c r="Q203" s="17">
        <v>7.2206821435509896E-2</v>
      </c>
      <c r="R203" s="17"/>
      <c r="S203" s="17">
        <v>3.2325336041543799E-2</v>
      </c>
      <c r="T203" s="17">
        <v>6.5752585018978807E-2</v>
      </c>
      <c r="U203" s="17">
        <v>5.9536474299188298E-2</v>
      </c>
      <c r="V203" s="17">
        <v>4.6349508399367599E-2</v>
      </c>
      <c r="W203" s="17">
        <v>5.6088708932771597E-2</v>
      </c>
      <c r="X203" s="17">
        <v>5.1151567926806099E-2</v>
      </c>
      <c r="Y203" s="17">
        <v>4.1778080265882298E-2</v>
      </c>
      <c r="Z203" s="17">
        <v>3.43950790397166E-2</v>
      </c>
      <c r="AA203" s="17">
        <v>2.2909344635571101E-2</v>
      </c>
      <c r="AB203" s="17"/>
      <c r="AC203" s="17">
        <v>0.13574483455586001</v>
      </c>
      <c r="AD203" s="17">
        <v>7.5245445722379206E-2</v>
      </c>
      <c r="AE203" s="17">
        <v>7.34528719217485E-2</v>
      </c>
      <c r="AF203" s="17">
        <v>5.6027703423100601E-2</v>
      </c>
      <c r="AG203" s="17">
        <v>4.6568473646552998E-2</v>
      </c>
      <c r="AH203" s="17">
        <v>5.9951083185600801E-2</v>
      </c>
      <c r="AI203" s="17">
        <v>4.2655816978724802E-2</v>
      </c>
      <c r="AJ203" s="17">
        <v>4.0820677825619198E-2</v>
      </c>
      <c r="AK203" s="17">
        <v>4.3180537206934898E-2</v>
      </c>
      <c r="AL203" s="17">
        <v>4.94045891786698E-2</v>
      </c>
      <c r="AM203" s="17">
        <v>4.4646767005933903E-2</v>
      </c>
      <c r="AN203" s="17">
        <v>3.1735669139647302E-2</v>
      </c>
      <c r="AO203" s="17">
        <v>1.3139643556973399E-2</v>
      </c>
      <c r="AP203" s="17">
        <v>1.66869706517738E-2</v>
      </c>
      <c r="AQ203" s="17">
        <v>8.6120023712649794E-3</v>
      </c>
      <c r="AR203" s="17">
        <v>1.2216015283689799E-2</v>
      </c>
      <c r="AS203" s="17"/>
      <c r="AT203" s="17">
        <v>3.77237438739896E-2</v>
      </c>
      <c r="AU203" s="17">
        <v>3.3662288492092303E-2</v>
      </c>
      <c r="AV203" s="17">
        <v>4.7091473935262099E-2</v>
      </c>
      <c r="AW203" s="17">
        <v>6.0174692323229001E-2</v>
      </c>
      <c r="AX203" s="17">
        <v>6.4854054627393701E-2</v>
      </c>
      <c r="AY203" s="17">
        <v>5.8323622615327197E-2</v>
      </c>
      <c r="AZ203" s="17"/>
      <c r="BA203" s="17">
        <v>7.0783855796357598E-2</v>
      </c>
      <c r="BB203" s="17">
        <v>3.2892109741070902E-2</v>
      </c>
      <c r="BC203" s="17">
        <v>4.4177374343219403E-2</v>
      </c>
      <c r="BD203" s="17">
        <v>2.3365985274067101E-2</v>
      </c>
      <c r="BE203" s="17">
        <v>3.5072105873701E-2</v>
      </c>
      <c r="BF203" s="17"/>
      <c r="BG203" s="17">
        <v>2.42623697136625E-2</v>
      </c>
      <c r="BH203" s="17">
        <v>3.7788720800718198E-2</v>
      </c>
      <c r="BI203" s="17">
        <v>5.78594980732157E-2</v>
      </c>
      <c r="BJ203" s="17">
        <v>2.1265935608920001E-2</v>
      </c>
      <c r="BK203" s="17">
        <v>0.10259137097698801</v>
      </c>
      <c r="BL203" s="17"/>
      <c r="BM203" s="17">
        <v>2.62753385653882E-2</v>
      </c>
      <c r="BN203" s="17">
        <v>5.8472274717879698E-2</v>
      </c>
      <c r="BO203" s="17">
        <v>7.3202703482069795E-2</v>
      </c>
      <c r="BP203" s="17"/>
      <c r="BQ203" s="17">
        <v>2.5515554831209802E-2</v>
      </c>
      <c r="BR203" s="17">
        <v>5.1840164765324298E-2</v>
      </c>
      <c r="BS203" s="17"/>
      <c r="BT203" s="17">
        <v>3.51921088555084E-2</v>
      </c>
      <c r="BU203" s="17">
        <v>5.2672612117955299E-2</v>
      </c>
    </row>
    <row r="204" spans="2:73" x14ac:dyDescent="0.3">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row>
    <row r="205" spans="2:73" x14ac:dyDescent="0.3">
      <c r="B205" s="6" t="s">
        <v>166</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row>
    <row r="206" spans="2:73" x14ac:dyDescent="0.3">
      <c r="B206" s="24" t="s">
        <v>94</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row>
    <row r="207" spans="2:73" x14ac:dyDescent="0.3">
      <c r="B207" t="s">
        <v>152</v>
      </c>
      <c r="C207" s="17">
        <v>0.75794518559545299</v>
      </c>
      <c r="D207" s="17">
        <v>0.69278181985763099</v>
      </c>
      <c r="E207" s="17">
        <v>0.82145405614878597</v>
      </c>
      <c r="F207" s="17"/>
      <c r="G207" s="17">
        <v>0.69589833798959999</v>
      </c>
      <c r="H207" s="17">
        <v>0.69827688403108401</v>
      </c>
      <c r="I207" s="17">
        <v>0.72909679513365799</v>
      </c>
      <c r="J207" s="17">
        <v>0.74355250866872702</v>
      </c>
      <c r="K207" s="17">
        <v>0.79542186458881203</v>
      </c>
      <c r="L207" s="17">
        <v>0.85756331101087502</v>
      </c>
      <c r="M207" s="17"/>
      <c r="N207" s="17">
        <v>0.77216553300453405</v>
      </c>
      <c r="O207" s="17">
        <v>0.77213948126964305</v>
      </c>
      <c r="P207" s="17">
        <v>0.74999878542696397</v>
      </c>
      <c r="Q207" s="17">
        <v>0.73130454668957401</v>
      </c>
      <c r="R207" s="17"/>
      <c r="S207" s="17">
        <v>0.68863290845741398</v>
      </c>
      <c r="T207" s="17">
        <v>0.79293894763970996</v>
      </c>
      <c r="U207" s="17">
        <v>0.80799764847821698</v>
      </c>
      <c r="V207" s="17">
        <v>0.78101480170374904</v>
      </c>
      <c r="W207" s="17">
        <v>0.76700258197696303</v>
      </c>
      <c r="X207" s="17">
        <v>0.71444332798516996</v>
      </c>
      <c r="Y207" s="17">
        <v>0.78161407721971499</v>
      </c>
      <c r="Z207" s="17">
        <v>0.81712431988703405</v>
      </c>
      <c r="AA207" s="17">
        <v>0.72841333714641299</v>
      </c>
      <c r="AB207" s="17"/>
      <c r="AC207" s="17">
        <v>0.62764348126317804</v>
      </c>
      <c r="AD207" s="17">
        <v>0.62539343341655096</v>
      </c>
      <c r="AE207" s="17">
        <v>0.76105998499752303</v>
      </c>
      <c r="AF207" s="17">
        <v>0.77403897666449395</v>
      </c>
      <c r="AG207" s="17">
        <v>0.720611715893403</v>
      </c>
      <c r="AH207" s="17">
        <v>0.76306731228352098</v>
      </c>
      <c r="AI207" s="17">
        <v>0.78045879398629903</v>
      </c>
      <c r="AJ207" s="17">
        <v>0.78811513179329795</v>
      </c>
      <c r="AK207" s="17">
        <v>0.75117249927849905</v>
      </c>
      <c r="AL207" s="17">
        <v>0.76389726580332895</v>
      </c>
      <c r="AM207" s="17">
        <v>0.72787090340794502</v>
      </c>
      <c r="AN207" s="17">
        <v>0.82439808752107102</v>
      </c>
      <c r="AO207" s="17">
        <v>0.73993715414055194</v>
      </c>
      <c r="AP207" s="17">
        <v>0.76101761954951097</v>
      </c>
      <c r="AQ207" s="17">
        <v>0.75527676170960001</v>
      </c>
      <c r="AR207" s="17">
        <v>0.80885122368850904</v>
      </c>
      <c r="AS207" s="17"/>
      <c r="AT207" s="17">
        <v>0.70762372716834299</v>
      </c>
      <c r="AU207" s="17">
        <v>0.77903312650696299</v>
      </c>
      <c r="AV207" s="17">
        <v>0.73608464622301595</v>
      </c>
      <c r="AW207" s="17">
        <v>0.79144812889869498</v>
      </c>
      <c r="AX207" s="17">
        <v>0.77442369037646597</v>
      </c>
      <c r="AY207" s="17">
        <v>0.77449452706472399</v>
      </c>
      <c r="AZ207" s="17"/>
      <c r="BA207" s="17">
        <v>0.74077055677564096</v>
      </c>
      <c r="BB207" s="17">
        <v>0.77360261374738104</v>
      </c>
      <c r="BC207" s="17">
        <v>0.74403875447779</v>
      </c>
      <c r="BD207" s="17">
        <v>0.74444697393161996</v>
      </c>
      <c r="BE207" s="17">
        <v>0.79290025973990796</v>
      </c>
      <c r="BF207" s="17"/>
      <c r="BG207" s="17">
        <v>0.78224455703471596</v>
      </c>
      <c r="BH207" s="17">
        <v>0.759939701862127</v>
      </c>
      <c r="BI207" s="17">
        <v>0.78300432314611501</v>
      </c>
      <c r="BJ207" s="17">
        <v>0.74429138995592603</v>
      </c>
      <c r="BK207" s="17">
        <v>0.75560384453554597</v>
      </c>
      <c r="BL207" s="17"/>
      <c r="BM207" s="17">
        <v>0.75138099175732398</v>
      </c>
      <c r="BN207" s="17">
        <v>0.77035088358158599</v>
      </c>
      <c r="BO207" s="17">
        <v>0.74749603574454804</v>
      </c>
      <c r="BP207" s="17"/>
      <c r="BQ207" s="17">
        <v>0.71564991382981102</v>
      </c>
      <c r="BR207" s="17">
        <v>0.78212582990759305</v>
      </c>
      <c r="BS207" s="17"/>
      <c r="BT207" s="17">
        <v>0.77232479943994503</v>
      </c>
      <c r="BU207" s="17">
        <v>0.73507886839928904</v>
      </c>
    </row>
    <row r="208" spans="2:73" x14ac:dyDescent="0.3">
      <c r="B208" t="s">
        <v>153</v>
      </c>
      <c r="C208" s="17">
        <v>0.73634609486216196</v>
      </c>
      <c r="D208" s="17">
        <v>0.71002211868315002</v>
      </c>
      <c r="E208" s="17">
        <v>0.76239380259052103</v>
      </c>
      <c r="F208" s="17"/>
      <c r="G208" s="17">
        <v>0.65766612181510398</v>
      </c>
      <c r="H208" s="17">
        <v>0.68913398170265905</v>
      </c>
      <c r="I208" s="17">
        <v>0.74579179464238199</v>
      </c>
      <c r="J208" s="17">
        <v>0.75986052865259301</v>
      </c>
      <c r="K208" s="17">
        <v>0.781702515681856</v>
      </c>
      <c r="L208" s="17">
        <v>0.76958601998157095</v>
      </c>
      <c r="M208" s="17"/>
      <c r="N208" s="17">
        <v>0.74996599717865697</v>
      </c>
      <c r="O208" s="17">
        <v>0.74222775698652199</v>
      </c>
      <c r="P208" s="17">
        <v>0.751068863541826</v>
      </c>
      <c r="Q208" s="17">
        <v>0.70139109753331697</v>
      </c>
      <c r="R208" s="17"/>
      <c r="S208" s="17">
        <v>0.70212445377229005</v>
      </c>
      <c r="T208" s="17">
        <v>0.74192782141818703</v>
      </c>
      <c r="U208" s="17">
        <v>0.76520474830838003</v>
      </c>
      <c r="V208" s="17">
        <v>0.77208860910507904</v>
      </c>
      <c r="W208" s="17">
        <v>0.72203327020382502</v>
      </c>
      <c r="X208" s="17">
        <v>0.71063823791559699</v>
      </c>
      <c r="Y208" s="17">
        <v>0.69195713271302295</v>
      </c>
      <c r="Z208" s="17">
        <v>0.80542994856588801</v>
      </c>
      <c r="AA208" s="17">
        <v>0.75630327859060398</v>
      </c>
      <c r="AB208" s="17"/>
      <c r="AC208" s="17">
        <v>0.51778046987845805</v>
      </c>
      <c r="AD208" s="17">
        <v>0.70582208352992903</v>
      </c>
      <c r="AE208" s="17">
        <v>0.70925536395441802</v>
      </c>
      <c r="AF208" s="17">
        <v>0.74993566557747704</v>
      </c>
      <c r="AG208" s="17">
        <v>0.71044372933441902</v>
      </c>
      <c r="AH208" s="17">
        <v>0.77229875784726598</v>
      </c>
      <c r="AI208" s="17">
        <v>0.734580794666571</v>
      </c>
      <c r="AJ208" s="17">
        <v>0.758129439028846</v>
      </c>
      <c r="AK208" s="17">
        <v>0.70028526104817901</v>
      </c>
      <c r="AL208" s="17">
        <v>0.73979735551871795</v>
      </c>
      <c r="AM208" s="17">
        <v>0.73124330892838196</v>
      </c>
      <c r="AN208" s="17">
        <v>0.77777922935771804</v>
      </c>
      <c r="AO208" s="17">
        <v>0.75024695690505505</v>
      </c>
      <c r="AP208" s="17">
        <v>0.82656029312464396</v>
      </c>
      <c r="AQ208" s="17">
        <v>0.709873302773254</v>
      </c>
      <c r="AR208" s="17">
        <v>0.74126170934112601</v>
      </c>
      <c r="AS208" s="17"/>
      <c r="AT208" s="17">
        <v>0.69866549010688705</v>
      </c>
      <c r="AU208" s="17">
        <v>0.77194248542642097</v>
      </c>
      <c r="AV208" s="17">
        <v>0.68755716491498098</v>
      </c>
      <c r="AW208" s="17">
        <v>0.763614367996864</v>
      </c>
      <c r="AX208" s="17">
        <v>0.75117500538299797</v>
      </c>
      <c r="AY208" s="17">
        <v>0.71315317906720099</v>
      </c>
      <c r="AZ208" s="17"/>
      <c r="BA208" s="17">
        <v>0.74365409074514899</v>
      </c>
      <c r="BB208" s="17">
        <v>0.75813670646584297</v>
      </c>
      <c r="BC208" s="17">
        <v>0.74868671253154595</v>
      </c>
      <c r="BD208" s="17">
        <v>0.70477042502387099</v>
      </c>
      <c r="BE208" s="17">
        <v>0.65728308540517399</v>
      </c>
      <c r="BF208" s="17"/>
      <c r="BG208" s="17">
        <v>0.77091345912208198</v>
      </c>
      <c r="BH208" s="17">
        <v>0.70781580179224401</v>
      </c>
      <c r="BI208" s="17">
        <v>0.75655777335571495</v>
      </c>
      <c r="BJ208" s="17">
        <v>0.73819921514789</v>
      </c>
      <c r="BK208" s="17">
        <v>0.753774279288703</v>
      </c>
      <c r="BL208" s="17"/>
      <c r="BM208" s="17">
        <v>0.743546638320428</v>
      </c>
      <c r="BN208" s="17">
        <v>0.73499118150188802</v>
      </c>
      <c r="BO208" s="17">
        <v>0.718184796802528</v>
      </c>
      <c r="BP208" s="17"/>
      <c r="BQ208" s="17">
        <v>0.70474924960613505</v>
      </c>
      <c r="BR208" s="17">
        <v>0.76313578236834201</v>
      </c>
      <c r="BS208" s="17"/>
      <c r="BT208" s="17">
        <v>0.73777867606553904</v>
      </c>
      <c r="BU208" s="17">
        <v>0.74112088404878695</v>
      </c>
    </row>
    <row r="209" spans="2:73" x14ac:dyDescent="0.3">
      <c r="B209" t="s">
        <v>154</v>
      </c>
      <c r="C209" s="17">
        <v>0.59977091569594698</v>
      </c>
      <c r="D209" s="17">
        <v>0.57019135188204895</v>
      </c>
      <c r="E209" s="17">
        <v>0.62776642364702395</v>
      </c>
      <c r="F209" s="17"/>
      <c r="G209" s="17">
        <v>0.47275942321821801</v>
      </c>
      <c r="H209" s="17">
        <v>0.49374889715412701</v>
      </c>
      <c r="I209" s="17">
        <v>0.57433398298795502</v>
      </c>
      <c r="J209" s="17">
        <v>0.63876624558127504</v>
      </c>
      <c r="K209" s="17">
        <v>0.66603158319505895</v>
      </c>
      <c r="L209" s="17">
        <v>0.71456481146128603</v>
      </c>
      <c r="M209" s="17"/>
      <c r="N209" s="17">
        <v>0.60466963360945802</v>
      </c>
      <c r="O209" s="17">
        <v>0.60606011248383196</v>
      </c>
      <c r="P209" s="17">
        <v>0.60548055181233995</v>
      </c>
      <c r="Q209" s="17">
        <v>0.57888746351050302</v>
      </c>
      <c r="R209" s="17"/>
      <c r="S209" s="17">
        <v>0.52207497526314195</v>
      </c>
      <c r="T209" s="17">
        <v>0.63413441187432595</v>
      </c>
      <c r="U209" s="17">
        <v>0.68707910566578501</v>
      </c>
      <c r="V209" s="17">
        <v>0.64254980854786903</v>
      </c>
      <c r="W209" s="17">
        <v>0.57230084827236205</v>
      </c>
      <c r="X209" s="17">
        <v>0.529122686443117</v>
      </c>
      <c r="Y209" s="17">
        <v>0.61847455359649495</v>
      </c>
      <c r="Z209" s="17">
        <v>0.65456948394384595</v>
      </c>
      <c r="AA209" s="17">
        <v>0.58761707011153697</v>
      </c>
      <c r="AB209" s="17"/>
      <c r="AC209" s="17">
        <v>0.57415818952484299</v>
      </c>
      <c r="AD209" s="17">
        <v>0.55553019968726602</v>
      </c>
      <c r="AE209" s="17">
        <v>0.57791409183627795</v>
      </c>
      <c r="AF209" s="17">
        <v>0.56716180347705503</v>
      </c>
      <c r="AG209" s="17">
        <v>0.53025651280050901</v>
      </c>
      <c r="AH209" s="17">
        <v>0.59982649259278198</v>
      </c>
      <c r="AI209" s="17">
        <v>0.66528673766278901</v>
      </c>
      <c r="AJ209" s="17">
        <v>0.63172429339536296</v>
      </c>
      <c r="AK209" s="17">
        <v>0.62020042890037896</v>
      </c>
      <c r="AL209" s="17">
        <v>0.62750042427969699</v>
      </c>
      <c r="AM209" s="17">
        <v>0.60579295344605699</v>
      </c>
      <c r="AN209" s="17">
        <v>0.53964632808178203</v>
      </c>
      <c r="AO209" s="17">
        <v>0.58141617251475897</v>
      </c>
      <c r="AP209" s="17">
        <v>0.661279139754963</v>
      </c>
      <c r="AQ209" s="17">
        <v>0.61717024599581305</v>
      </c>
      <c r="AR209" s="17">
        <v>0.63361542987773301</v>
      </c>
      <c r="AS209" s="17"/>
      <c r="AT209" s="17">
        <v>0.50807649974234403</v>
      </c>
      <c r="AU209" s="17">
        <v>0.62011960074096195</v>
      </c>
      <c r="AV209" s="17">
        <v>0.56748593023298199</v>
      </c>
      <c r="AW209" s="17">
        <v>0.60744813488685701</v>
      </c>
      <c r="AX209" s="17">
        <v>0.72720274258587503</v>
      </c>
      <c r="AY209" s="17">
        <v>0.71327363333912097</v>
      </c>
      <c r="AZ209" s="17"/>
      <c r="BA209" s="17">
        <v>0.56473680371762003</v>
      </c>
      <c r="BB209" s="17">
        <v>0.62021969232177299</v>
      </c>
      <c r="BC209" s="17">
        <v>0.59117536759031097</v>
      </c>
      <c r="BD209" s="17">
        <v>0.57733112475151505</v>
      </c>
      <c r="BE209" s="17">
        <v>0.67633500572927496</v>
      </c>
      <c r="BF209" s="17"/>
      <c r="BG209" s="17">
        <v>0.63620889340448605</v>
      </c>
      <c r="BH209" s="17">
        <v>0.56949613848870995</v>
      </c>
      <c r="BI209" s="17">
        <v>0.67650008340275702</v>
      </c>
      <c r="BJ209" s="17">
        <v>0.62036924316565001</v>
      </c>
      <c r="BK209" s="17">
        <v>0.67916401302264795</v>
      </c>
      <c r="BL209" s="17"/>
      <c r="BM209" s="17">
        <v>0.60427098391814904</v>
      </c>
      <c r="BN209" s="17">
        <v>0.60088083010733295</v>
      </c>
      <c r="BO209" s="17">
        <v>0.58369038344646695</v>
      </c>
      <c r="BP209" s="17"/>
      <c r="BQ209" s="17">
        <v>0.55191678440211001</v>
      </c>
      <c r="BR209" s="17">
        <v>0.63724423853960499</v>
      </c>
      <c r="BS209" s="17"/>
      <c r="BT209" s="17">
        <v>0.63375763300726795</v>
      </c>
      <c r="BU209" s="17">
        <v>0.56282687574985801</v>
      </c>
    </row>
    <row r="210" spans="2:73" x14ac:dyDescent="0.3">
      <c r="B210" t="s">
        <v>155</v>
      </c>
      <c r="C210" s="17">
        <v>0.59597343607658904</v>
      </c>
      <c r="D210" s="17">
        <v>0.59286134804104296</v>
      </c>
      <c r="E210" s="17">
        <v>0.59812826558865995</v>
      </c>
      <c r="F210" s="17"/>
      <c r="G210" s="17">
        <v>0.51601912822807094</v>
      </c>
      <c r="H210" s="17">
        <v>0.60852328177146298</v>
      </c>
      <c r="I210" s="17">
        <v>0.60922920099956901</v>
      </c>
      <c r="J210" s="17">
        <v>0.60258177534841495</v>
      </c>
      <c r="K210" s="17">
        <v>0.62292458938855699</v>
      </c>
      <c r="L210" s="17">
        <v>0.60448951005418305</v>
      </c>
      <c r="M210" s="17"/>
      <c r="N210" s="17">
        <v>0.68487387158512802</v>
      </c>
      <c r="O210" s="17">
        <v>0.61102589287030895</v>
      </c>
      <c r="P210" s="17">
        <v>0.56113333144357902</v>
      </c>
      <c r="Q210" s="17">
        <v>0.51506139927234496</v>
      </c>
      <c r="R210" s="17"/>
      <c r="S210" s="17">
        <v>0.613137924004032</v>
      </c>
      <c r="T210" s="17">
        <v>0.60531334694303196</v>
      </c>
      <c r="U210" s="17">
        <v>0.59601317269743104</v>
      </c>
      <c r="V210" s="17">
        <v>0.60465886264420599</v>
      </c>
      <c r="W210" s="17">
        <v>0.57263990576508195</v>
      </c>
      <c r="X210" s="17">
        <v>0.51367503123684999</v>
      </c>
      <c r="Y210" s="17">
        <v>0.59385831149012103</v>
      </c>
      <c r="Z210" s="17">
        <v>0.56845776418706295</v>
      </c>
      <c r="AA210" s="17">
        <v>0.64768729420033599</v>
      </c>
      <c r="AB210" s="17"/>
      <c r="AC210" s="17">
        <v>0.43695507351466301</v>
      </c>
      <c r="AD210" s="17">
        <v>0.48476231294112099</v>
      </c>
      <c r="AE210" s="17">
        <v>0.44627650160271898</v>
      </c>
      <c r="AF210" s="17">
        <v>0.54178789026422303</v>
      </c>
      <c r="AG210" s="17">
        <v>0.48951616597988001</v>
      </c>
      <c r="AH210" s="17">
        <v>0.51294326499978105</v>
      </c>
      <c r="AI210" s="17">
        <v>0.60708451554272502</v>
      </c>
      <c r="AJ210" s="17">
        <v>0.64584215934151301</v>
      </c>
      <c r="AK210" s="17">
        <v>0.62922530169683999</v>
      </c>
      <c r="AL210" s="17">
        <v>0.69662998226835704</v>
      </c>
      <c r="AM210" s="17">
        <v>0.65928403121188806</v>
      </c>
      <c r="AN210" s="17">
        <v>0.67518725407429003</v>
      </c>
      <c r="AO210" s="17">
        <v>0.63347067497093401</v>
      </c>
      <c r="AP210" s="17">
        <v>0.63420069466130102</v>
      </c>
      <c r="AQ210" s="17">
        <v>0.763850809063501</v>
      </c>
      <c r="AR210" s="17">
        <v>0.79326883551473204</v>
      </c>
      <c r="AS210" s="17"/>
      <c r="AT210" s="17">
        <v>0.61869747476931702</v>
      </c>
      <c r="AU210" s="17">
        <v>0.60844656679669396</v>
      </c>
      <c r="AV210" s="17">
        <v>0.58217123762548295</v>
      </c>
      <c r="AW210" s="17">
        <v>0.57461743341808202</v>
      </c>
      <c r="AX210" s="17">
        <v>0.58662321083701097</v>
      </c>
      <c r="AY210" s="17">
        <v>0.55833433865048399</v>
      </c>
      <c r="AZ210" s="17"/>
      <c r="BA210" s="17">
        <v>0.52983436614183999</v>
      </c>
      <c r="BB210" s="17">
        <v>0.57293861263656898</v>
      </c>
      <c r="BC210" s="17">
        <v>0.62393850411708096</v>
      </c>
      <c r="BD210" s="17">
        <v>0.70420963295810501</v>
      </c>
      <c r="BE210" s="17">
        <v>0.68941870924410498</v>
      </c>
      <c r="BF210" s="17"/>
      <c r="BG210" s="17">
        <v>0.62698555088285701</v>
      </c>
      <c r="BH210" s="17">
        <v>0.61552379117394296</v>
      </c>
      <c r="BI210" s="17">
        <v>0.62666316121397303</v>
      </c>
      <c r="BJ210" s="17">
        <v>0.54146739035358804</v>
      </c>
      <c r="BK210" s="17">
        <v>0.58527786081859701</v>
      </c>
      <c r="BL210" s="17"/>
      <c r="BM210" s="17">
        <v>0.65770319073427697</v>
      </c>
      <c r="BN210" s="17">
        <v>0.56303567017257605</v>
      </c>
      <c r="BO210" s="17">
        <v>0.49182561571003702</v>
      </c>
      <c r="BP210" s="17"/>
      <c r="BQ210" s="17">
        <v>0.64352901044468802</v>
      </c>
      <c r="BR210" s="17">
        <v>0.57893490503326395</v>
      </c>
      <c r="BS210" s="17"/>
      <c r="BT210" s="17">
        <v>0.63584454841607996</v>
      </c>
      <c r="BU210" s="17">
        <v>0.54493868707842397</v>
      </c>
    </row>
    <row r="211" spans="2:73" x14ac:dyDescent="0.3">
      <c r="B211" t="s">
        <v>156</v>
      </c>
      <c r="C211" s="17">
        <v>0.50214082299974505</v>
      </c>
      <c r="D211" s="17">
        <v>0.49795291217377702</v>
      </c>
      <c r="E211" s="17">
        <v>0.50619966319754395</v>
      </c>
      <c r="F211" s="17"/>
      <c r="G211" s="17">
        <v>0.51296082374342</v>
      </c>
      <c r="H211" s="17">
        <v>0.58709999602445395</v>
      </c>
      <c r="I211" s="17">
        <v>0.54828892294149301</v>
      </c>
      <c r="J211" s="17">
        <v>0.50714929722498203</v>
      </c>
      <c r="K211" s="17">
        <v>0.45653115954685097</v>
      </c>
      <c r="L211" s="17">
        <v>0.414932465014206</v>
      </c>
      <c r="M211" s="17"/>
      <c r="N211" s="17">
        <v>0.56127729624275102</v>
      </c>
      <c r="O211" s="17">
        <v>0.51221440144616504</v>
      </c>
      <c r="P211" s="17">
        <v>0.50097141895279296</v>
      </c>
      <c r="Q211" s="17">
        <v>0.42657835775537101</v>
      </c>
      <c r="R211" s="17"/>
      <c r="S211" s="17">
        <v>0.57940422081885101</v>
      </c>
      <c r="T211" s="17">
        <v>0.49035163445735103</v>
      </c>
      <c r="U211" s="17">
        <v>0.50789414924742005</v>
      </c>
      <c r="V211" s="17">
        <v>0.479996652726916</v>
      </c>
      <c r="W211" s="17">
        <v>0.46627471638881002</v>
      </c>
      <c r="X211" s="17">
        <v>0.501467682180747</v>
      </c>
      <c r="Y211" s="17">
        <v>0.49785443106301502</v>
      </c>
      <c r="Z211" s="17">
        <v>0.44759287092250399</v>
      </c>
      <c r="AA211" s="17">
        <v>0.48540680735056302</v>
      </c>
      <c r="AB211" s="17"/>
      <c r="AC211" s="17">
        <v>0.44385488743485801</v>
      </c>
      <c r="AD211" s="17">
        <v>0.526159087423267</v>
      </c>
      <c r="AE211" s="17">
        <v>0.43381542775169701</v>
      </c>
      <c r="AF211" s="17">
        <v>0.460635502282779</v>
      </c>
      <c r="AG211" s="17">
        <v>0.43849681646829403</v>
      </c>
      <c r="AH211" s="17">
        <v>0.51285186464659105</v>
      </c>
      <c r="AI211" s="17">
        <v>0.50878868178527004</v>
      </c>
      <c r="AJ211" s="17">
        <v>0.51221555053783496</v>
      </c>
      <c r="AK211" s="17">
        <v>0.47095033017973098</v>
      </c>
      <c r="AL211" s="17">
        <v>0.49416639280281</v>
      </c>
      <c r="AM211" s="17">
        <v>0.49402484690973902</v>
      </c>
      <c r="AN211" s="17">
        <v>0.55664653293237498</v>
      </c>
      <c r="AO211" s="17">
        <v>0.56282878505128897</v>
      </c>
      <c r="AP211" s="17">
        <v>0.56356692284467103</v>
      </c>
      <c r="AQ211" s="17">
        <v>0.57878323671399501</v>
      </c>
      <c r="AR211" s="17">
        <v>0.65504201401678697</v>
      </c>
      <c r="AS211" s="17"/>
      <c r="AT211" s="17">
        <v>0.57998519039141305</v>
      </c>
      <c r="AU211" s="17">
        <v>0.50225011256691499</v>
      </c>
      <c r="AV211" s="17">
        <v>0.47137303384379903</v>
      </c>
      <c r="AW211" s="17">
        <v>0.44680696424890898</v>
      </c>
      <c r="AX211" s="17">
        <v>0.46556158425754501</v>
      </c>
      <c r="AY211" s="17">
        <v>0.51203096171714102</v>
      </c>
      <c r="AZ211" s="17"/>
      <c r="BA211" s="17">
        <v>0.39292124226729702</v>
      </c>
      <c r="BB211" s="17">
        <v>0.47020758816671498</v>
      </c>
      <c r="BC211" s="17">
        <v>0.57254357199136996</v>
      </c>
      <c r="BD211" s="17">
        <v>0.65030749606154803</v>
      </c>
      <c r="BE211" s="17">
        <v>0.78418785223079102</v>
      </c>
      <c r="BF211" s="17"/>
      <c r="BG211" s="17">
        <v>0.45717426872047701</v>
      </c>
      <c r="BH211" s="17">
        <v>0.54012913163146503</v>
      </c>
      <c r="BI211" s="17">
        <v>0.53032178853516299</v>
      </c>
      <c r="BJ211" s="17">
        <v>0.43799801470107702</v>
      </c>
      <c r="BK211" s="17">
        <v>0.590434714320483</v>
      </c>
      <c r="BL211" s="17"/>
      <c r="BM211" s="17">
        <v>0.50894657366199103</v>
      </c>
      <c r="BN211" s="17">
        <v>0.48517387444016002</v>
      </c>
      <c r="BO211" s="17">
        <v>0.52289793574409305</v>
      </c>
      <c r="BP211" s="17"/>
      <c r="BQ211" s="17">
        <v>0.56162299228388401</v>
      </c>
      <c r="BR211" s="17">
        <v>0.46333905645703699</v>
      </c>
      <c r="BS211" s="17"/>
      <c r="BT211" s="17">
        <v>0.53925394528623805</v>
      </c>
      <c r="BU211" s="17">
        <v>0.450423167124749</v>
      </c>
    </row>
    <row r="212" spans="2:73" x14ac:dyDescent="0.3">
      <c r="B212" t="s">
        <v>157</v>
      </c>
      <c r="C212" s="17">
        <v>0.43414820169790802</v>
      </c>
      <c r="D212" s="17">
        <v>0.458108438516315</v>
      </c>
      <c r="E212" s="17">
        <v>0.41098126275569402</v>
      </c>
      <c r="F212" s="17"/>
      <c r="G212" s="17">
        <v>0.49556184151784399</v>
      </c>
      <c r="H212" s="17">
        <v>0.44365882163565601</v>
      </c>
      <c r="I212" s="17">
        <v>0.49432888812653403</v>
      </c>
      <c r="J212" s="17">
        <v>0.43977999783800298</v>
      </c>
      <c r="K212" s="17">
        <v>0.38322148119613803</v>
      </c>
      <c r="L212" s="17">
        <v>0.36641834134175499</v>
      </c>
      <c r="M212" s="17"/>
      <c r="N212" s="17">
        <v>0.51710267909998997</v>
      </c>
      <c r="O212" s="17">
        <v>0.45285371759307602</v>
      </c>
      <c r="P212" s="17">
        <v>0.39897069976313998</v>
      </c>
      <c r="Q212" s="17">
        <v>0.35386803326813898</v>
      </c>
      <c r="R212" s="17"/>
      <c r="S212" s="17">
        <v>0.478592320879204</v>
      </c>
      <c r="T212" s="17">
        <v>0.417112920597698</v>
      </c>
      <c r="U212" s="17">
        <v>0.484212633550275</v>
      </c>
      <c r="V212" s="17">
        <v>0.44778493195268798</v>
      </c>
      <c r="W212" s="17">
        <v>0.422249069050946</v>
      </c>
      <c r="X212" s="17">
        <v>0.42746146031279703</v>
      </c>
      <c r="Y212" s="17">
        <v>0.39950638469988398</v>
      </c>
      <c r="Z212" s="17">
        <v>0.47991565158480698</v>
      </c>
      <c r="AA212" s="17">
        <v>0.37260495669427901</v>
      </c>
      <c r="AB212" s="17"/>
      <c r="AC212" s="17">
        <v>0.53640594734338998</v>
      </c>
      <c r="AD212" s="17">
        <v>0.38198785501793803</v>
      </c>
      <c r="AE212" s="17">
        <v>0.34857551343433102</v>
      </c>
      <c r="AF212" s="17">
        <v>0.37448418277509998</v>
      </c>
      <c r="AG212" s="17">
        <v>0.36578451990772598</v>
      </c>
      <c r="AH212" s="17">
        <v>0.407260149939703</v>
      </c>
      <c r="AI212" s="17">
        <v>0.437954348701592</v>
      </c>
      <c r="AJ212" s="17">
        <v>0.396244268456033</v>
      </c>
      <c r="AK212" s="17">
        <v>0.49309780912646101</v>
      </c>
      <c r="AL212" s="17">
        <v>0.42635858129913101</v>
      </c>
      <c r="AM212" s="17">
        <v>0.45540551639350502</v>
      </c>
      <c r="AN212" s="17">
        <v>0.55253666449730598</v>
      </c>
      <c r="AO212" s="17">
        <v>0.460922174490906</v>
      </c>
      <c r="AP212" s="17">
        <v>0.55079204917639102</v>
      </c>
      <c r="AQ212" s="17">
        <v>0.42443209520870301</v>
      </c>
      <c r="AR212" s="17">
        <v>0.64171167123969797</v>
      </c>
      <c r="AS212" s="17"/>
      <c r="AT212" s="17">
        <v>0.47755415794877099</v>
      </c>
      <c r="AU212" s="17">
        <v>0.44900885461372297</v>
      </c>
      <c r="AV212" s="17">
        <v>0.39580731987693901</v>
      </c>
      <c r="AW212" s="17">
        <v>0.41557081055476502</v>
      </c>
      <c r="AX212" s="17">
        <v>0.37849551295154699</v>
      </c>
      <c r="AY212" s="17">
        <v>0.443392094106839</v>
      </c>
      <c r="AZ212" s="17"/>
      <c r="BA212" s="17">
        <v>0.34827023896201198</v>
      </c>
      <c r="BB212" s="17">
        <v>0.424815484658566</v>
      </c>
      <c r="BC212" s="17">
        <v>0.49068919957533902</v>
      </c>
      <c r="BD212" s="17">
        <v>0.528268914900481</v>
      </c>
      <c r="BE212" s="17">
        <v>0.61714027165281105</v>
      </c>
      <c r="BF212" s="17"/>
      <c r="BG212" s="17">
        <v>0.44257734036279101</v>
      </c>
      <c r="BH212" s="17">
        <v>0.46748359969438802</v>
      </c>
      <c r="BI212" s="17">
        <v>0.423030389201829</v>
      </c>
      <c r="BJ212" s="17">
        <v>0.39450826570460601</v>
      </c>
      <c r="BK212" s="17">
        <v>0.42819238733047399</v>
      </c>
      <c r="BL212" s="17"/>
      <c r="BM212" s="17">
        <v>0.47831926956911303</v>
      </c>
      <c r="BN212" s="17">
        <v>0.40781341608391602</v>
      </c>
      <c r="BO212" s="17">
        <v>0.36631159200345997</v>
      </c>
      <c r="BP212" s="17"/>
      <c r="BQ212" s="17">
        <v>0.48909418416473799</v>
      </c>
      <c r="BR212" s="17">
        <v>0.40345459975247</v>
      </c>
      <c r="BS212" s="17"/>
      <c r="BT212" s="17">
        <v>0.48427158979513502</v>
      </c>
      <c r="BU212" s="17">
        <v>0.36841548806163099</v>
      </c>
    </row>
    <row r="213" spans="2:73" x14ac:dyDescent="0.3">
      <c r="B213" t="s">
        <v>158</v>
      </c>
      <c r="C213" s="17">
        <v>0.33402245669672298</v>
      </c>
      <c r="D213" s="17">
        <v>0.33705358949574499</v>
      </c>
      <c r="E213" s="17">
        <v>0.33133637379813402</v>
      </c>
      <c r="F213" s="17"/>
      <c r="G213" s="17">
        <v>0.38284708308133802</v>
      </c>
      <c r="H213" s="17">
        <v>0.38532905603969803</v>
      </c>
      <c r="I213" s="17">
        <v>0.28472628737561101</v>
      </c>
      <c r="J213" s="17">
        <v>0.28338918460262302</v>
      </c>
      <c r="K213" s="17">
        <v>0.34526632997412199</v>
      </c>
      <c r="L213" s="17">
        <v>0.33369561884973298</v>
      </c>
      <c r="M213" s="17"/>
      <c r="N213" s="17">
        <v>0.371650345134513</v>
      </c>
      <c r="O213" s="17">
        <v>0.34263777974128301</v>
      </c>
      <c r="P213" s="17">
        <v>0.34016424437447701</v>
      </c>
      <c r="Q213" s="17">
        <v>0.27639722378647402</v>
      </c>
      <c r="R213" s="17"/>
      <c r="S213" s="17">
        <v>0.40487229328012803</v>
      </c>
      <c r="T213" s="17">
        <v>0.32172673735476498</v>
      </c>
      <c r="U213" s="17">
        <v>0.34463664563162999</v>
      </c>
      <c r="V213" s="17">
        <v>0.371961685716371</v>
      </c>
      <c r="W213" s="17">
        <v>0.32382319881170801</v>
      </c>
      <c r="X213" s="17">
        <v>0.28232225400057998</v>
      </c>
      <c r="Y213" s="17">
        <v>0.26740285366452998</v>
      </c>
      <c r="Z213" s="17">
        <v>0.28240120372261701</v>
      </c>
      <c r="AA213" s="17">
        <v>0.33948628344209902</v>
      </c>
      <c r="AB213" s="17"/>
      <c r="AC213" s="17">
        <v>0.36322513855892102</v>
      </c>
      <c r="AD213" s="17">
        <v>0.25986502230899</v>
      </c>
      <c r="AE213" s="17">
        <v>0.28755144428514701</v>
      </c>
      <c r="AF213" s="17">
        <v>0.32682882249517597</v>
      </c>
      <c r="AG213" s="17">
        <v>0.26782953410074101</v>
      </c>
      <c r="AH213" s="17">
        <v>0.36231769920280998</v>
      </c>
      <c r="AI213" s="17">
        <v>0.37782276537721099</v>
      </c>
      <c r="AJ213" s="17">
        <v>0.37313976861722498</v>
      </c>
      <c r="AK213" s="17">
        <v>0.38219010395164499</v>
      </c>
      <c r="AL213" s="17">
        <v>0.32694552727701898</v>
      </c>
      <c r="AM213" s="17">
        <v>0.30986680868345501</v>
      </c>
      <c r="AN213" s="17">
        <v>0.35012712432478998</v>
      </c>
      <c r="AO213" s="17">
        <v>0.24006231346624499</v>
      </c>
      <c r="AP213" s="17">
        <v>0.33141867532955499</v>
      </c>
      <c r="AQ213" s="17">
        <v>0.33010977085004201</v>
      </c>
      <c r="AR213" s="17">
        <v>0.46821128263477102</v>
      </c>
      <c r="AS213" s="17"/>
      <c r="AT213" s="17">
        <v>0.405721267241409</v>
      </c>
      <c r="AU213" s="17">
        <v>0.321265800065692</v>
      </c>
      <c r="AV213" s="17">
        <v>0.33582862051497903</v>
      </c>
      <c r="AW213" s="17">
        <v>0.30139689075408699</v>
      </c>
      <c r="AX213" s="17">
        <v>0.26662896416435999</v>
      </c>
      <c r="AY213" s="17">
        <v>0.3303420573302</v>
      </c>
      <c r="AZ213" s="17"/>
      <c r="BA213" s="17">
        <v>0.29475656733702699</v>
      </c>
      <c r="BB213" s="17">
        <v>0.30310231379174701</v>
      </c>
      <c r="BC213" s="17">
        <v>0.34259311696148598</v>
      </c>
      <c r="BD213" s="17">
        <v>0.43289472737642598</v>
      </c>
      <c r="BE213" s="17">
        <v>0.444672887999921</v>
      </c>
      <c r="BF213" s="17"/>
      <c r="BG213" s="17">
        <v>0.34717463423577</v>
      </c>
      <c r="BH213" s="17">
        <v>0.37098003350967401</v>
      </c>
      <c r="BI213" s="17">
        <v>0.32962822395642799</v>
      </c>
      <c r="BJ213" s="17">
        <v>0.30013557001471203</v>
      </c>
      <c r="BK213" s="17">
        <v>0.33317504490021999</v>
      </c>
      <c r="BL213" s="17"/>
      <c r="BM213" s="17">
        <v>0.35357880112944101</v>
      </c>
      <c r="BN213" s="17">
        <v>0.32413063296063199</v>
      </c>
      <c r="BO213" s="17">
        <v>0.299714961934609</v>
      </c>
      <c r="BP213" s="17"/>
      <c r="BQ213" s="17">
        <v>0.42203534837982598</v>
      </c>
      <c r="BR213" s="17">
        <v>0.27662206934095801</v>
      </c>
      <c r="BS213" s="17"/>
      <c r="BT213" s="17">
        <v>0.36778972195566201</v>
      </c>
      <c r="BU213" s="17">
        <v>0.283533449958979</v>
      </c>
    </row>
    <row r="214" spans="2:73" x14ac:dyDescent="0.3">
      <c r="B214" t="s">
        <v>159</v>
      </c>
      <c r="C214" s="17">
        <v>0.285486043540644</v>
      </c>
      <c r="D214" s="17">
        <v>0.25590126621410503</v>
      </c>
      <c r="E214" s="17">
        <v>0.31247983045121303</v>
      </c>
      <c r="F214" s="17"/>
      <c r="G214" s="17">
        <v>0.42512162744593301</v>
      </c>
      <c r="H214" s="17">
        <v>0.38492476302103001</v>
      </c>
      <c r="I214" s="17">
        <v>0.283722655171397</v>
      </c>
      <c r="J214" s="17">
        <v>0.242833263051216</v>
      </c>
      <c r="K214" s="17">
        <v>0.21906904175799699</v>
      </c>
      <c r="L214" s="17">
        <v>0.192874116549897</v>
      </c>
      <c r="M214" s="17"/>
      <c r="N214" s="17">
        <v>0.33812167826075001</v>
      </c>
      <c r="O214" s="17">
        <v>0.28369003990369401</v>
      </c>
      <c r="P214" s="17">
        <v>0.27261747703490602</v>
      </c>
      <c r="Q214" s="17">
        <v>0.23817489121804999</v>
      </c>
      <c r="R214" s="17"/>
      <c r="S214" s="17">
        <v>0.35092037946416599</v>
      </c>
      <c r="T214" s="17">
        <v>0.28661720995339601</v>
      </c>
      <c r="U214" s="17">
        <v>0.27141174291556303</v>
      </c>
      <c r="V214" s="17">
        <v>0.247406337020627</v>
      </c>
      <c r="W214" s="17">
        <v>0.27793106010385299</v>
      </c>
      <c r="X214" s="17">
        <v>0.32465054597982501</v>
      </c>
      <c r="Y214" s="17">
        <v>0.23932737415428501</v>
      </c>
      <c r="Z214" s="17">
        <v>0.24320571096389701</v>
      </c>
      <c r="AA214" s="17">
        <v>0.273342092337298</v>
      </c>
      <c r="AB214" s="17"/>
      <c r="AC214" s="17">
        <v>0.362370128266429</v>
      </c>
      <c r="AD214" s="17">
        <v>0.36467106562629398</v>
      </c>
      <c r="AE214" s="17">
        <v>0.24577837863383201</v>
      </c>
      <c r="AF214" s="17">
        <v>0.25527870837754801</v>
      </c>
      <c r="AG214" s="17">
        <v>0.25737082323486898</v>
      </c>
      <c r="AH214" s="17">
        <v>0.28974584628021499</v>
      </c>
      <c r="AI214" s="17">
        <v>0.32054480965467502</v>
      </c>
      <c r="AJ214" s="17">
        <v>0.29905289574569799</v>
      </c>
      <c r="AK214" s="17">
        <v>0.24951665995033201</v>
      </c>
      <c r="AL214" s="17">
        <v>0.259552395799514</v>
      </c>
      <c r="AM214" s="17">
        <v>0.25926256096814299</v>
      </c>
      <c r="AN214" s="17">
        <v>0.223065784975708</v>
      </c>
      <c r="AO214" s="17">
        <v>0.28021510212489098</v>
      </c>
      <c r="AP214" s="17">
        <v>0.30569132004466498</v>
      </c>
      <c r="AQ214" s="17">
        <v>0.238570244648144</v>
      </c>
      <c r="AR214" s="17">
        <v>0.433940597772214</v>
      </c>
      <c r="AS214" s="17"/>
      <c r="AT214" s="17">
        <v>0.38257469736023503</v>
      </c>
      <c r="AU214" s="17">
        <v>0.24074960314367999</v>
      </c>
      <c r="AV214" s="17">
        <v>0.30443851563762803</v>
      </c>
      <c r="AW214" s="17">
        <v>0.24524081268902101</v>
      </c>
      <c r="AX214" s="17">
        <v>0.217690925451102</v>
      </c>
      <c r="AY214" s="17">
        <v>0.330063461563321</v>
      </c>
      <c r="AZ214" s="17"/>
      <c r="BA214" s="17">
        <v>0.20151438248780501</v>
      </c>
      <c r="BB214" s="17">
        <v>0.243370498363944</v>
      </c>
      <c r="BC214" s="17">
        <v>0.361832616318706</v>
      </c>
      <c r="BD214" s="17">
        <v>0.38834662952903898</v>
      </c>
      <c r="BE214" s="17">
        <v>0.433125957308579</v>
      </c>
      <c r="BF214" s="17"/>
      <c r="BG214" s="17">
        <v>0.21392352169149401</v>
      </c>
      <c r="BH214" s="17">
        <v>0.335437802471033</v>
      </c>
      <c r="BI214" s="17">
        <v>0.277363289538064</v>
      </c>
      <c r="BJ214" s="17">
        <v>0.18600631991702099</v>
      </c>
      <c r="BK214" s="17">
        <v>0.474844241190164</v>
      </c>
      <c r="BL214" s="17"/>
      <c r="BM214" s="17">
        <v>0.277081659588513</v>
      </c>
      <c r="BN214" s="17">
        <v>0.28995751420703297</v>
      </c>
      <c r="BO214" s="17">
        <v>0.29969684884799302</v>
      </c>
      <c r="BP214" s="17"/>
      <c r="BQ214" s="17">
        <v>0.34476687715778798</v>
      </c>
      <c r="BR214" s="17">
        <v>0.245046477765235</v>
      </c>
      <c r="BS214" s="17"/>
      <c r="BT214" s="17">
        <v>0.31882860858170697</v>
      </c>
      <c r="BU214" s="17">
        <v>0.23326710252212501</v>
      </c>
    </row>
    <row r="215" spans="2:73" x14ac:dyDescent="0.3">
      <c r="B215" t="s">
        <v>160</v>
      </c>
      <c r="C215" s="17">
        <v>0.25815538370427599</v>
      </c>
      <c r="D215" s="17">
        <v>0.27026402217065598</v>
      </c>
      <c r="E215" s="17">
        <v>0.24641468544762099</v>
      </c>
      <c r="F215" s="17"/>
      <c r="G215" s="17">
        <v>0.34632927832800298</v>
      </c>
      <c r="H215" s="17">
        <v>0.40523494424998402</v>
      </c>
      <c r="I215" s="17">
        <v>0.31024043801495599</v>
      </c>
      <c r="J215" s="17">
        <v>0.28057582692135802</v>
      </c>
      <c r="K215" s="17">
        <v>0.16897935684590201</v>
      </c>
      <c r="L215" s="17">
        <v>7.9451035864944106E-2</v>
      </c>
      <c r="M215" s="17"/>
      <c r="N215" s="17">
        <v>0.39668337781766799</v>
      </c>
      <c r="O215" s="17">
        <v>0.27694112117174802</v>
      </c>
      <c r="P215" s="17">
        <v>0.21219168012586501</v>
      </c>
      <c r="Q215" s="17">
        <v>0.132010726740837</v>
      </c>
      <c r="R215" s="17"/>
      <c r="S215" s="17">
        <v>0.376538303547232</v>
      </c>
      <c r="T215" s="17">
        <v>0.24230422969198001</v>
      </c>
      <c r="U215" s="17">
        <v>0.24243303434819699</v>
      </c>
      <c r="V215" s="17">
        <v>0.231889615287971</v>
      </c>
      <c r="W215" s="17">
        <v>0.22319896106687401</v>
      </c>
      <c r="X215" s="17">
        <v>0.22173424373720901</v>
      </c>
      <c r="Y215" s="17">
        <v>0.23617112651015101</v>
      </c>
      <c r="Z215" s="17">
        <v>0.26816671649673801</v>
      </c>
      <c r="AA215" s="17">
        <v>0.23142951601395001</v>
      </c>
      <c r="AB215" s="17"/>
      <c r="AC215" s="17">
        <v>0.26763970112654401</v>
      </c>
      <c r="AD215" s="17">
        <v>0.14090289262978301</v>
      </c>
      <c r="AE215" s="17">
        <v>0.103109605501707</v>
      </c>
      <c r="AF215" s="17">
        <v>0.11946474873165699</v>
      </c>
      <c r="AG215" s="17">
        <v>0.128114399368354</v>
      </c>
      <c r="AH215" s="17">
        <v>0.21923217751957699</v>
      </c>
      <c r="AI215" s="17">
        <v>0.24680463295841901</v>
      </c>
      <c r="AJ215" s="17">
        <v>0.27480203424803501</v>
      </c>
      <c r="AK215" s="17">
        <v>0.28904871888669997</v>
      </c>
      <c r="AL215" s="17">
        <v>0.278761982047737</v>
      </c>
      <c r="AM215" s="17">
        <v>0.29406067012648202</v>
      </c>
      <c r="AN215" s="17">
        <v>0.380345708778145</v>
      </c>
      <c r="AO215" s="17">
        <v>0.33725815465224801</v>
      </c>
      <c r="AP215" s="17">
        <v>0.328481481997902</v>
      </c>
      <c r="AQ215" s="17">
        <v>0.48906101028621002</v>
      </c>
      <c r="AR215" s="17">
        <v>0.59829914585578803</v>
      </c>
      <c r="AS215" s="17"/>
      <c r="AT215" s="17">
        <v>0.38799835815464001</v>
      </c>
      <c r="AU215" s="17">
        <v>0.22441916023111899</v>
      </c>
      <c r="AV215" s="17">
        <v>0.24717533797562899</v>
      </c>
      <c r="AW215" s="17">
        <v>0.19550353536628501</v>
      </c>
      <c r="AX215" s="17">
        <v>0.19438636219472899</v>
      </c>
      <c r="AY215" s="17">
        <v>0.246111021374331</v>
      </c>
      <c r="AZ215" s="17"/>
      <c r="BA215" s="17">
        <v>0.14243495529837999</v>
      </c>
      <c r="BB215" s="17">
        <v>0.21903405511145699</v>
      </c>
      <c r="BC215" s="17">
        <v>0.33189822147652298</v>
      </c>
      <c r="BD215" s="17">
        <v>0.464699789797962</v>
      </c>
      <c r="BE215" s="17">
        <v>0.51980135770056701</v>
      </c>
      <c r="BF215" s="17"/>
      <c r="BG215" s="17">
        <v>0.22492990720244799</v>
      </c>
      <c r="BH215" s="17">
        <v>0.30182403870325702</v>
      </c>
      <c r="BI215" s="17">
        <v>0.25686854713853102</v>
      </c>
      <c r="BJ215" s="17">
        <v>0.21707468177081099</v>
      </c>
      <c r="BK215" s="17">
        <v>0.28116191834861098</v>
      </c>
      <c r="BL215" s="17"/>
      <c r="BM215" s="17">
        <v>0.29592784127601002</v>
      </c>
      <c r="BN215" s="17">
        <v>0.229411211595306</v>
      </c>
      <c r="BO215" s="17">
        <v>0.215193049231797</v>
      </c>
      <c r="BP215" s="17"/>
      <c r="BQ215" s="17">
        <v>0.37726773462839802</v>
      </c>
      <c r="BR215" s="17">
        <v>0.19050136351512501</v>
      </c>
      <c r="BS215" s="17"/>
      <c r="BT215" s="17">
        <v>0.29522072998342702</v>
      </c>
      <c r="BU215" s="17">
        <v>0.20782075829775201</v>
      </c>
    </row>
    <row r="216" spans="2:73" x14ac:dyDescent="0.3">
      <c r="B216" t="s">
        <v>161</v>
      </c>
      <c r="C216" s="17">
        <v>0.25677123578635802</v>
      </c>
      <c r="D216" s="17">
        <v>0.230325287127226</v>
      </c>
      <c r="E216" s="17">
        <v>0.28135700096838601</v>
      </c>
      <c r="F216" s="17"/>
      <c r="G216" s="17">
        <v>0.25041760998425799</v>
      </c>
      <c r="H216" s="17">
        <v>0.31324526261778701</v>
      </c>
      <c r="I216" s="17">
        <v>0.26861783513496001</v>
      </c>
      <c r="J216" s="17">
        <v>0.25109825989708001</v>
      </c>
      <c r="K216" s="17">
        <v>0.235573751993358</v>
      </c>
      <c r="L216" s="17">
        <v>0.2242852499188</v>
      </c>
      <c r="M216" s="17"/>
      <c r="N216" s="17">
        <v>0.38431729339262399</v>
      </c>
      <c r="O216" s="17">
        <v>0.255361428302736</v>
      </c>
      <c r="P216" s="17">
        <v>0.189697873147606</v>
      </c>
      <c r="Q216" s="17">
        <v>0.17918032955039601</v>
      </c>
      <c r="R216" s="17"/>
      <c r="S216" s="17">
        <v>0.33344559593773798</v>
      </c>
      <c r="T216" s="17">
        <v>0.22817387532477101</v>
      </c>
      <c r="U216" s="17">
        <v>0.24761757011119001</v>
      </c>
      <c r="V216" s="17">
        <v>0.285908143168775</v>
      </c>
      <c r="W216" s="17">
        <v>0.21413808826656699</v>
      </c>
      <c r="X216" s="17">
        <v>0.25163726427967098</v>
      </c>
      <c r="Y216" s="17">
        <v>0.21516207564028</v>
      </c>
      <c r="Z216" s="17">
        <v>0.287344285518987</v>
      </c>
      <c r="AA216" s="17">
        <v>0.233510086688232</v>
      </c>
      <c r="AB216" s="17"/>
      <c r="AC216" s="17">
        <v>0.28629234985744301</v>
      </c>
      <c r="AD216" s="17">
        <v>0.198956532266855</v>
      </c>
      <c r="AE216" s="17">
        <v>0.19936175497964301</v>
      </c>
      <c r="AF216" s="17">
        <v>0.193131695748849</v>
      </c>
      <c r="AG216" s="17">
        <v>0.23041395474909701</v>
      </c>
      <c r="AH216" s="17">
        <v>0.263009943366876</v>
      </c>
      <c r="AI216" s="17">
        <v>0.24236621300752301</v>
      </c>
      <c r="AJ216" s="17">
        <v>0.31604577489484598</v>
      </c>
      <c r="AK216" s="17">
        <v>0.24991519374618601</v>
      </c>
      <c r="AL216" s="17">
        <v>0.24951749015437899</v>
      </c>
      <c r="AM216" s="17">
        <v>0.20841125344641101</v>
      </c>
      <c r="AN216" s="17">
        <v>0.27468250035171898</v>
      </c>
      <c r="AO216" s="17">
        <v>0.27748998742797798</v>
      </c>
      <c r="AP216" s="17">
        <v>0.30184261811148799</v>
      </c>
      <c r="AQ216" s="17">
        <v>0.34742163758356698</v>
      </c>
      <c r="AR216" s="17">
        <v>0.428282444165002</v>
      </c>
      <c r="AS216" s="17"/>
      <c r="AT216" s="17">
        <v>0.33855738235441901</v>
      </c>
      <c r="AU216" s="17">
        <v>0.24331428562488999</v>
      </c>
      <c r="AV216" s="17">
        <v>0.22374794415577701</v>
      </c>
      <c r="AW216" s="17">
        <v>0.207856733932061</v>
      </c>
      <c r="AX216" s="17">
        <v>0.23740442285691599</v>
      </c>
      <c r="AY216" s="17">
        <v>0.26742411130145</v>
      </c>
      <c r="AZ216" s="17"/>
      <c r="BA216" s="17">
        <v>0.13892611443757</v>
      </c>
      <c r="BB216" s="17">
        <v>0.22548792556158301</v>
      </c>
      <c r="BC216" s="17">
        <v>0.34908791768251701</v>
      </c>
      <c r="BD216" s="17">
        <v>0.41284835369162298</v>
      </c>
      <c r="BE216" s="17">
        <v>0.41287702941587101</v>
      </c>
      <c r="BF216" s="17"/>
      <c r="BG216" s="17">
        <v>0.21881052073108301</v>
      </c>
      <c r="BH216" s="17">
        <v>0.31604769531952998</v>
      </c>
      <c r="BI216" s="17">
        <v>0.28662973703660899</v>
      </c>
      <c r="BJ216" s="17">
        <v>0.15455710991822799</v>
      </c>
      <c r="BK216" s="17">
        <v>0.37383082838434101</v>
      </c>
      <c r="BL216" s="17"/>
      <c r="BM216" s="17">
        <v>0.27707005825977199</v>
      </c>
      <c r="BN216" s="17">
        <v>0.23324957620159001</v>
      </c>
      <c r="BO216" s="17">
        <v>0.25320426945876201</v>
      </c>
      <c r="BP216" s="17"/>
      <c r="BQ216" s="17">
        <v>0.311879037336177</v>
      </c>
      <c r="BR216" s="17">
        <v>0.22955129980515601</v>
      </c>
      <c r="BS216" s="17"/>
      <c r="BT216" s="17">
        <v>0.29984468945255499</v>
      </c>
      <c r="BU216" s="17">
        <v>0.20512408271365201</v>
      </c>
    </row>
    <row r="217" spans="2:73" x14ac:dyDescent="0.3">
      <c r="B217" t="s">
        <v>162</v>
      </c>
      <c r="C217" s="17">
        <v>0.25251021367159199</v>
      </c>
      <c r="D217" s="17">
        <v>0.25681378443038499</v>
      </c>
      <c r="E217" s="17">
        <v>0.24909563589842201</v>
      </c>
      <c r="F217" s="17"/>
      <c r="G217" s="17">
        <v>0.14343516440770199</v>
      </c>
      <c r="H217" s="17">
        <v>0.24226758432561099</v>
      </c>
      <c r="I217" s="17">
        <v>0.23611588650794299</v>
      </c>
      <c r="J217" s="17">
        <v>0.26259270604763202</v>
      </c>
      <c r="K217" s="17">
        <v>0.29743691295871399</v>
      </c>
      <c r="L217" s="17">
        <v>0.30805526287051499</v>
      </c>
      <c r="M217" s="17"/>
      <c r="N217" s="17">
        <v>0.31768065641457699</v>
      </c>
      <c r="O217" s="17">
        <v>0.25883615929637299</v>
      </c>
      <c r="P217" s="17">
        <v>0.218191167570817</v>
      </c>
      <c r="Q217" s="17">
        <v>0.202939169382511</v>
      </c>
      <c r="R217" s="17"/>
      <c r="S217" s="17">
        <v>0.24281470209256101</v>
      </c>
      <c r="T217" s="17">
        <v>0.233090418225323</v>
      </c>
      <c r="U217" s="17">
        <v>0.26611852117655999</v>
      </c>
      <c r="V217" s="17">
        <v>0.279730014979645</v>
      </c>
      <c r="W217" s="17">
        <v>0.23580307115879801</v>
      </c>
      <c r="X217" s="17">
        <v>0.26728687714523602</v>
      </c>
      <c r="Y217" s="17">
        <v>0.24054945208261699</v>
      </c>
      <c r="Z217" s="17">
        <v>0.25668786739914301</v>
      </c>
      <c r="AA217" s="17">
        <v>0.262587919023687</v>
      </c>
      <c r="AB217" s="17"/>
      <c r="AC217" s="17">
        <v>0.28834379479476702</v>
      </c>
      <c r="AD217" s="17">
        <v>0.183788252954979</v>
      </c>
      <c r="AE217" s="17">
        <v>0.184034693507546</v>
      </c>
      <c r="AF217" s="17">
        <v>0.23702584967294599</v>
      </c>
      <c r="AG217" s="17">
        <v>0.18587131078395899</v>
      </c>
      <c r="AH217" s="17">
        <v>0.24525786137734101</v>
      </c>
      <c r="AI217" s="17">
        <v>0.26044840065091301</v>
      </c>
      <c r="AJ217" s="17">
        <v>0.26272075442095699</v>
      </c>
      <c r="AK217" s="17">
        <v>0.288400796968031</v>
      </c>
      <c r="AL217" s="17">
        <v>0.32875787168074799</v>
      </c>
      <c r="AM217" s="17">
        <v>0.21748575769968401</v>
      </c>
      <c r="AN217" s="17">
        <v>0.27417376990671699</v>
      </c>
      <c r="AO217" s="17">
        <v>0.21257108442610401</v>
      </c>
      <c r="AP217" s="17">
        <v>0.36203079980318797</v>
      </c>
      <c r="AQ217" s="17">
        <v>0.258651038913772</v>
      </c>
      <c r="AR217" s="17">
        <v>0.389447773863768</v>
      </c>
      <c r="AS217" s="17"/>
      <c r="AT217" s="17">
        <v>0.27005647372980801</v>
      </c>
      <c r="AU217" s="17">
        <v>0.23917367403456399</v>
      </c>
      <c r="AV217" s="17">
        <v>0.217016235225062</v>
      </c>
      <c r="AW217" s="17">
        <v>0.25818872306076401</v>
      </c>
      <c r="AX217" s="17">
        <v>0.27836154582643102</v>
      </c>
      <c r="AY217" s="17">
        <v>0.27410947528851398</v>
      </c>
      <c r="AZ217" s="17"/>
      <c r="BA217" s="17">
        <v>0.170354095327656</v>
      </c>
      <c r="BB217" s="17">
        <v>0.22318798064942699</v>
      </c>
      <c r="BC217" s="17">
        <v>0.29454363545286499</v>
      </c>
      <c r="BD217" s="17">
        <v>0.35365517843644001</v>
      </c>
      <c r="BE217" s="17">
        <v>0.46362404844642502</v>
      </c>
      <c r="BF217" s="17"/>
      <c r="BG217" s="17">
        <v>0.30294518722770503</v>
      </c>
      <c r="BH217" s="17">
        <v>0.27774468408105601</v>
      </c>
      <c r="BI217" s="17">
        <v>0.26763322068519202</v>
      </c>
      <c r="BJ217" s="17">
        <v>0.265412845344557</v>
      </c>
      <c r="BK217" s="17">
        <v>0.22535773365883799</v>
      </c>
      <c r="BL217" s="17"/>
      <c r="BM217" s="17">
        <v>0.278182989002284</v>
      </c>
      <c r="BN217" s="17">
        <v>0.23628976230586901</v>
      </c>
      <c r="BO217" s="17">
        <v>0.21529321780958299</v>
      </c>
      <c r="BP217" s="17"/>
      <c r="BQ217" s="17">
        <v>0.276263989879035</v>
      </c>
      <c r="BR217" s="17">
        <v>0.242962546512727</v>
      </c>
      <c r="BS217" s="17"/>
      <c r="BT217" s="17">
        <v>0.29287111869460097</v>
      </c>
      <c r="BU217" s="17">
        <v>0.20246197689022499</v>
      </c>
    </row>
    <row r="218" spans="2:73" x14ac:dyDescent="0.3">
      <c r="B218" t="s">
        <v>163</v>
      </c>
      <c r="C218" s="17">
        <v>0.20240467366438999</v>
      </c>
      <c r="D218" s="17">
        <v>0.178649560975806</v>
      </c>
      <c r="E218" s="17">
        <v>0.22578844559585401</v>
      </c>
      <c r="F218" s="17"/>
      <c r="G218" s="17">
        <v>0.23659255605496601</v>
      </c>
      <c r="H218" s="17">
        <v>0.26919953374079703</v>
      </c>
      <c r="I218" s="17">
        <v>0.19392496314554999</v>
      </c>
      <c r="J218" s="17">
        <v>0.18238772325757999</v>
      </c>
      <c r="K218" s="17">
        <v>0.18508644178320199</v>
      </c>
      <c r="L218" s="17">
        <v>0.16026230351666601</v>
      </c>
      <c r="M218" s="17"/>
      <c r="N218" s="17">
        <v>0.27192924048349798</v>
      </c>
      <c r="O218" s="17">
        <v>0.191907228693668</v>
      </c>
      <c r="P218" s="17">
        <v>0.17967010939692199</v>
      </c>
      <c r="Q218" s="17">
        <v>0.15415403289485899</v>
      </c>
      <c r="R218" s="17"/>
      <c r="S218" s="17">
        <v>0.270684557153483</v>
      </c>
      <c r="T218" s="17">
        <v>0.18423905631342699</v>
      </c>
      <c r="U218" s="17">
        <v>0.19744324764429499</v>
      </c>
      <c r="V218" s="17">
        <v>0.211127228847797</v>
      </c>
      <c r="W218" s="17">
        <v>0.21511463774199199</v>
      </c>
      <c r="X218" s="17">
        <v>0.17744401230585899</v>
      </c>
      <c r="Y218" s="17">
        <v>0.17492330349249899</v>
      </c>
      <c r="Z218" s="17">
        <v>0.18195752377042301</v>
      </c>
      <c r="AA218" s="17">
        <v>0.17651283839472001</v>
      </c>
      <c r="AB218" s="17"/>
      <c r="AC218" s="17">
        <v>0.27790919109277201</v>
      </c>
      <c r="AD218" s="17">
        <v>0.18486720519555</v>
      </c>
      <c r="AE218" s="17">
        <v>0.23462394887195001</v>
      </c>
      <c r="AF218" s="17">
        <v>0.17512582808269</v>
      </c>
      <c r="AG218" s="17">
        <v>0.14734958114359201</v>
      </c>
      <c r="AH218" s="17">
        <v>0.198968498024199</v>
      </c>
      <c r="AI218" s="17">
        <v>0.19806687109246501</v>
      </c>
      <c r="AJ218" s="17">
        <v>0.21155443378055899</v>
      </c>
      <c r="AK218" s="17">
        <v>0.20379578239186399</v>
      </c>
      <c r="AL218" s="17">
        <v>0.15909824191208</v>
      </c>
      <c r="AM218" s="17">
        <v>0.119525023840577</v>
      </c>
      <c r="AN218" s="17">
        <v>0.24043197823811799</v>
      </c>
      <c r="AO218" s="17">
        <v>0.22782814299826801</v>
      </c>
      <c r="AP218" s="17">
        <v>0.211352932834423</v>
      </c>
      <c r="AQ218" s="17">
        <v>0.22308488360029499</v>
      </c>
      <c r="AR218" s="17">
        <v>0.42441827506128599</v>
      </c>
      <c r="AS218" s="17"/>
      <c r="AT218" s="17">
        <v>0.282461507861265</v>
      </c>
      <c r="AU218" s="17">
        <v>0.17118287280804301</v>
      </c>
      <c r="AV218" s="17">
        <v>0.188905919822452</v>
      </c>
      <c r="AW218" s="17">
        <v>0.18293687692925101</v>
      </c>
      <c r="AX218" s="17">
        <v>0.13876287449904301</v>
      </c>
      <c r="AY218" s="17">
        <v>0.25665301945914898</v>
      </c>
      <c r="AZ218" s="17"/>
      <c r="BA218" s="17">
        <v>0.123558179144503</v>
      </c>
      <c r="BB218" s="17">
        <v>0.16158378931579701</v>
      </c>
      <c r="BC218" s="17">
        <v>0.24034961524790799</v>
      </c>
      <c r="BD218" s="17">
        <v>0.31381438018049501</v>
      </c>
      <c r="BE218" s="17">
        <v>0.464599437846413</v>
      </c>
      <c r="BF218" s="17"/>
      <c r="BG218" s="17">
        <v>0.21077153627242301</v>
      </c>
      <c r="BH218" s="17">
        <v>0.23306825540203599</v>
      </c>
      <c r="BI218" s="17">
        <v>0.21646174011837499</v>
      </c>
      <c r="BJ218" s="17">
        <v>0.122031804241785</v>
      </c>
      <c r="BK218" s="17">
        <v>0.29141458934539899</v>
      </c>
      <c r="BL218" s="17"/>
      <c r="BM218" s="17">
        <v>0.22091699936197101</v>
      </c>
      <c r="BN218" s="17">
        <v>0.18428776932458299</v>
      </c>
      <c r="BO218" s="17">
        <v>0.191089991839758</v>
      </c>
      <c r="BP218" s="17"/>
      <c r="BQ218" s="17">
        <v>0.28706033206250797</v>
      </c>
      <c r="BR218" s="17">
        <v>0.15118867199139799</v>
      </c>
      <c r="BS218" s="17"/>
      <c r="BT218" s="17">
        <v>0.235404864631449</v>
      </c>
      <c r="BU218" s="17">
        <v>0.155608204766052</v>
      </c>
    </row>
    <row r="219" spans="2:73" x14ac:dyDescent="0.3">
      <c r="B219" t="s">
        <v>164</v>
      </c>
      <c r="C219" s="17">
        <v>0.141504003969673</v>
      </c>
      <c r="D219" s="17">
        <v>0.15214930849681099</v>
      </c>
      <c r="E219" s="17">
        <v>0.130804055738488</v>
      </c>
      <c r="F219" s="17"/>
      <c r="G219" s="17">
        <v>0.13990973399574799</v>
      </c>
      <c r="H219" s="17">
        <v>0.20678613075081101</v>
      </c>
      <c r="I219" s="17">
        <v>0.13820450111159299</v>
      </c>
      <c r="J219" s="17">
        <v>0.113248167752924</v>
      </c>
      <c r="K219" s="17">
        <v>9.6489420981233004E-2</v>
      </c>
      <c r="L219" s="17">
        <v>0.14538608127507699</v>
      </c>
      <c r="M219" s="17"/>
      <c r="N219" s="17">
        <v>0.21102889075364001</v>
      </c>
      <c r="O219" s="17">
        <v>0.124789927774849</v>
      </c>
      <c r="P219" s="17">
        <v>0.13215510262393201</v>
      </c>
      <c r="Q219" s="17">
        <v>8.8432430722207897E-2</v>
      </c>
      <c r="R219" s="17"/>
      <c r="S219" s="17">
        <v>0.192276999034105</v>
      </c>
      <c r="T219" s="17">
        <v>0.113098005515555</v>
      </c>
      <c r="U219" s="17">
        <v>0.141958181937589</v>
      </c>
      <c r="V219" s="17">
        <v>0.18137293103190399</v>
      </c>
      <c r="W219" s="17">
        <v>0.141742676958136</v>
      </c>
      <c r="X219" s="17">
        <v>0.123494021498289</v>
      </c>
      <c r="Y219" s="17">
        <v>0.125262225975068</v>
      </c>
      <c r="Z219" s="17">
        <v>0.129294472148831</v>
      </c>
      <c r="AA219" s="17">
        <v>0.110712791100827</v>
      </c>
      <c r="AB219" s="17"/>
      <c r="AC219" s="17">
        <v>0.18374904126637101</v>
      </c>
      <c r="AD219" s="17">
        <v>0.107861497983347</v>
      </c>
      <c r="AE219" s="17">
        <v>8.5117083502485702E-2</v>
      </c>
      <c r="AF219" s="17">
        <v>0.10880296139974199</v>
      </c>
      <c r="AG219" s="17">
        <v>0.112387477720383</v>
      </c>
      <c r="AH219" s="17">
        <v>0.127208348809245</v>
      </c>
      <c r="AI219" s="17">
        <v>0.14964823936802099</v>
      </c>
      <c r="AJ219" s="17">
        <v>0.160018875977089</v>
      </c>
      <c r="AK219" s="17">
        <v>0.157051151388096</v>
      </c>
      <c r="AL219" s="17">
        <v>9.5984431974969905E-2</v>
      </c>
      <c r="AM219" s="17">
        <v>0.13119898352048401</v>
      </c>
      <c r="AN219" s="17">
        <v>0.18236273281132001</v>
      </c>
      <c r="AO219" s="17">
        <v>0.137828048348071</v>
      </c>
      <c r="AP219" s="17">
        <v>0.186523188081018</v>
      </c>
      <c r="AQ219" s="17">
        <v>0.16295739388406599</v>
      </c>
      <c r="AR219" s="17">
        <v>0.32685120089498698</v>
      </c>
      <c r="AS219" s="17"/>
      <c r="AT219" s="17">
        <v>0.211392124500767</v>
      </c>
      <c r="AU219" s="17">
        <v>9.6390736835159196E-2</v>
      </c>
      <c r="AV219" s="17">
        <v>0.136409672662234</v>
      </c>
      <c r="AW219" s="17">
        <v>0.12612967179148599</v>
      </c>
      <c r="AX219" s="17">
        <v>0.14289937564216501</v>
      </c>
      <c r="AY219" s="17">
        <v>0.14867679205406201</v>
      </c>
      <c r="AZ219" s="17"/>
      <c r="BA219" s="17">
        <v>7.5646936191696504E-2</v>
      </c>
      <c r="BB219" s="17">
        <v>0.118059987986931</v>
      </c>
      <c r="BC219" s="17">
        <v>0.17116023568639399</v>
      </c>
      <c r="BD219" s="17">
        <v>0.237390062163605</v>
      </c>
      <c r="BE219" s="17">
        <v>0.33358804831654698</v>
      </c>
      <c r="BF219" s="17"/>
      <c r="BG219" s="17">
        <v>0.14250419767248901</v>
      </c>
      <c r="BH219" s="17">
        <v>0.16933005757413</v>
      </c>
      <c r="BI219" s="17">
        <v>0.15478071966010501</v>
      </c>
      <c r="BJ219" s="17">
        <v>0.13385156051967301</v>
      </c>
      <c r="BK219" s="17">
        <v>0.18753397326146601</v>
      </c>
      <c r="BL219" s="17"/>
      <c r="BM219" s="17">
        <v>0.16041573208363699</v>
      </c>
      <c r="BN219" s="17">
        <v>0.12918190777445199</v>
      </c>
      <c r="BO219" s="17">
        <v>0.114990944308461</v>
      </c>
      <c r="BP219" s="17"/>
      <c r="BQ219" s="17">
        <v>0.21033742976415001</v>
      </c>
      <c r="BR219" s="17">
        <v>0.101046636904355</v>
      </c>
      <c r="BS219" s="17"/>
      <c r="BT219" s="17">
        <v>0.184800971805684</v>
      </c>
      <c r="BU219" s="17">
        <v>8.2717537116586207E-2</v>
      </c>
    </row>
    <row r="220" spans="2:73" x14ac:dyDescent="0.3">
      <c r="B220" t="s">
        <v>92</v>
      </c>
      <c r="C220" s="17">
        <v>2.8051505637606299E-3</v>
      </c>
      <c r="D220" s="17">
        <v>3.0017700808837198E-3</v>
      </c>
      <c r="E220" s="17">
        <v>2.6222051650919699E-3</v>
      </c>
      <c r="F220" s="17"/>
      <c r="G220" s="17">
        <v>2.63965995364181E-3</v>
      </c>
      <c r="H220" s="17">
        <v>3.1380911944377502E-3</v>
      </c>
      <c r="I220" s="17">
        <v>1.4226124149278199E-3</v>
      </c>
      <c r="J220" s="17">
        <v>4.3695194002558602E-3</v>
      </c>
      <c r="K220" s="17">
        <v>4.5541160312494401E-3</v>
      </c>
      <c r="L220" s="17">
        <v>1.32056969756598E-3</v>
      </c>
      <c r="M220" s="17"/>
      <c r="N220" s="17">
        <v>8.7580300352967501E-4</v>
      </c>
      <c r="O220" s="17">
        <v>1.1750710165413999E-3</v>
      </c>
      <c r="P220" s="17">
        <v>7.4282638421148302E-3</v>
      </c>
      <c r="Q220" s="17">
        <v>2.57663788705153E-3</v>
      </c>
      <c r="R220" s="17"/>
      <c r="S220" s="17">
        <v>3.5707941568114501E-3</v>
      </c>
      <c r="T220" s="17">
        <v>2.0167760146502498E-3</v>
      </c>
      <c r="U220" s="17">
        <v>0</v>
      </c>
      <c r="V220" s="17">
        <v>2.1393864030848902E-3</v>
      </c>
      <c r="W220" s="17">
        <v>2.6970203705448002E-3</v>
      </c>
      <c r="X220" s="17">
        <v>5.3392449510618204E-3</v>
      </c>
      <c r="Y220" s="17">
        <v>3.0489386100286901E-3</v>
      </c>
      <c r="Z220" s="17">
        <v>0</v>
      </c>
      <c r="AA220" s="17">
        <v>4.5739572331429104E-3</v>
      </c>
      <c r="AB220" s="17"/>
      <c r="AC220" s="17">
        <v>0</v>
      </c>
      <c r="AD220" s="17">
        <v>0</v>
      </c>
      <c r="AE220" s="17">
        <v>0</v>
      </c>
      <c r="AF220" s="17">
        <v>3.4605522991831101E-3</v>
      </c>
      <c r="AG220" s="17">
        <v>3.1132585599844701E-3</v>
      </c>
      <c r="AH220" s="17">
        <v>2.9751008602789801E-3</v>
      </c>
      <c r="AI220" s="17">
        <v>0</v>
      </c>
      <c r="AJ220" s="17">
        <v>2.8415415183991001E-3</v>
      </c>
      <c r="AK220" s="17">
        <v>4.6111548327412598E-3</v>
      </c>
      <c r="AL220" s="17">
        <v>6.6691490568865797E-3</v>
      </c>
      <c r="AM220" s="17">
        <v>2.9526542382585499E-3</v>
      </c>
      <c r="AN220" s="17">
        <v>0</v>
      </c>
      <c r="AO220" s="17">
        <v>0</v>
      </c>
      <c r="AP220" s="17">
        <v>0</v>
      </c>
      <c r="AQ220" s="17">
        <v>1.7753503560660799E-2</v>
      </c>
      <c r="AR220" s="17">
        <v>0</v>
      </c>
      <c r="AS220" s="17"/>
      <c r="AT220" s="17">
        <v>4.8613115837485002E-3</v>
      </c>
      <c r="AU220" s="17">
        <v>3.6411866469789E-3</v>
      </c>
      <c r="AV220" s="17">
        <v>0</v>
      </c>
      <c r="AW220" s="17">
        <v>3.41038282848491E-3</v>
      </c>
      <c r="AX220" s="17">
        <v>0</v>
      </c>
      <c r="AY220" s="17">
        <v>0</v>
      </c>
      <c r="AZ220" s="17"/>
      <c r="BA220" s="17">
        <v>3.7333164581855702E-3</v>
      </c>
      <c r="BB220" s="17">
        <v>1.3434387934976001E-3</v>
      </c>
      <c r="BC220" s="17">
        <v>5.63992182911129E-3</v>
      </c>
      <c r="BD220" s="17">
        <v>0</v>
      </c>
      <c r="BE220" s="17">
        <v>0</v>
      </c>
      <c r="BF220" s="17"/>
      <c r="BG220" s="17">
        <v>4.4214006073627901E-3</v>
      </c>
      <c r="BH220" s="17">
        <v>3.5568684625864699E-3</v>
      </c>
      <c r="BI220" s="17">
        <v>0</v>
      </c>
      <c r="BJ220" s="17">
        <v>0</v>
      </c>
      <c r="BK220" s="17">
        <v>1.02180259955112E-2</v>
      </c>
      <c r="BL220" s="17"/>
      <c r="BM220" s="17">
        <v>2.27132658355521E-3</v>
      </c>
      <c r="BN220" s="17">
        <v>3.6538772893783401E-3</v>
      </c>
      <c r="BO220" s="17">
        <v>2.3425592683537998E-3</v>
      </c>
      <c r="BP220" s="17"/>
      <c r="BQ220" s="17">
        <v>6.5304476826440097E-4</v>
      </c>
      <c r="BR220" s="17">
        <v>3.3822461077620499E-3</v>
      </c>
      <c r="BS220" s="17"/>
      <c r="BT220" s="17">
        <v>2.3214249029652198E-3</v>
      </c>
      <c r="BU220" s="17">
        <v>1.6210333563683699E-3</v>
      </c>
    </row>
    <row r="221" spans="2:73" x14ac:dyDescent="0.3">
      <c r="B221" t="s">
        <v>165</v>
      </c>
      <c r="C221" s="17">
        <v>7.5777525934994103E-3</v>
      </c>
      <c r="D221" s="17">
        <v>8.9334341602442593E-3</v>
      </c>
      <c r="E221" s="17">
        <v>6.2800554054476803E-3</v>
      </c>
      <c r="F221" s="17"/>
      <c r="G221" s="17">
        <v>5.70232209363056E-3</v>
      </c>
      <c r="H221" s="17">
        <v>2.1803160402968399E-3</v>
      </c>
      <c r="I221" s="17">
        <v>9.7057352389941804E-3</v>
      </c>
      <c r="J221" s="17">
        <v>1.0962829611717999E-2</v>
      </c>
      <c r="K221" s="17">
        <v>9.5351066760625599E-3</v>
      </c>
      <c r="L221" s="17">
        <v>7.4094218681474396E-3</v>
      </c>
      <c r="M221" s="17"/>
      <c r="N221" s="17">
        <v>5.5307824920312904E-3</v>
      </c>
      <c r="O221" s="17">
        <v>6.73736890106175E-3</v>
      </c>
      <c r="P221" s="17">
        <v>3.9123728981818101E-3</v>
      </c>
      <c r="Q221" s="17">
        <v>1.40434183320282E-2</v>
      </c>
      <c r="R221" s="17"/>
      <c r="S221" s="17">
        <v>7.3369402317239301E-3</v>
      </c>
      <c r="T221" s="17">
        <v>8.2818447018548295E-3</v>
      </c>
      <c r="U221" s="17">
        <v>1.6767332957181299E-2</v>
      </c>
      <c r="V221" s="17">
        <v>9.3314423083782697E-3</v>
      </c>
      <c r="W221" s="17">
        <v>1.7584577052662701E-2</v>
      </c>
      <c r="X221" s="17">
        <v>2.4510706923161602E-3</v>
      </c>
      <c r="Y221" s="17">
        <v>0</v>
      </c>
      <c r="Z221" s="17">
        <v>0</v>
      </c>
      <c r="AA221" s="17">
        <v>4.2111997778747903E-3</v>
      </c>
      <c r="AB221" s="17"/>
      <c r="AC221" s="17">
        <v>2.27299714829684E-2</v>
      </c>
      <c r="AD221" s="17">
        <v>7.7497448805555697E-3</v>
      </c>
      <c r="AE221" s="17">
        <v>4.8983792574492603E-3</v>
      </c>
      <c r="AF221" s="17">
        <v>3.9783275704890399E-3</v>
      </c>
      <c r="AG221" s="17">
        <v>1.01077182175028E-2</v>
      </c>
      <c r="AH221" s="17">
        <v>1.31545643123324E-2</v>
      </c>
      <c r="AI221" s="17">
        <v>0</v>
      </c>
      <c r="AJ221" s="17">
        <v>4.3535814272830297E-3</v>
      </c>
      <c r="AK221" s="17">
        <v>1.7625293216340002E-2</v>
      </c>
      <c r="AL221" s="17">
        <v>0</v>
      </c>
      <c r="AM221" s="17">
        <v>1.7025833124697898E-2</v>
      </c>
      <c r="AN221" s="17">
        <v>0</v>
      </c>
      <c r="AO221" s="17">
        <v>5.3310909179686899E-3</v>
      </c>
      <c r="AP221" s="17">
        <v>0</v>
      </c>
      <c r="AQ221" s="17">
        <v>0</v>
      </c>
      <c r="AR221" s="17">
        <v>8.5557183153460292E-3</v>
      </c>
      <c r="AS221" s="17"/>
      <c r="AT221" s="17">
        <v>5.0767704547033596E-3</v>
      </c>
      <c r="AU221" s="17">
        <v>8.8515021821944095E-3</v>
      </c>
      <c r="AV221" s="17">
        <v>5.45068603091189E-3</v>
      </c>
      <c r="AW221" s="17">
        <v>9.2737767083545305E-3</v>
      </c>
      <c r="AX221" s="17">
        <v>1.01074289753308E-2</v>
      </c>
      <c r="AY221" s="17">
        <v>6.5436902659737296E-3</v>
      </c>
      <c r="AZ221" s="17"/>
      <c r="BA221" s="17">
        <v>1.09598342137251E-2</v>
      </c>
      <c r="BB221" s="17">
        <v>8.0175481628619906E-3</v>
      </c>
      <c r="BC221" s="17">
        <v>2.20927997851794E-3</v>
      </c>
      <c r="BD221" s="17">
        <v>2.2327665985205801E-3</v>
      </c>
      <c r="BE221" s="17">
        <v>1.6230126729178E-2</v>
      </c>
      <c r="BF221" s="17"/>
      <c r="BG221" s="17">
        <v>1.4077969247746101E-2</v>
      </c>
      <c r="BH221" s="17">
        <v>3.9387462022341599E-3</v>
      </c>
      <c r="BI221" s="17">
        <v>0</v>
      </c>
      <c r="BJ221" s="17">
        <v>3.7750336565133698E-3</v>
      </c>
      <c r="BK221" s="17">
        <v>0</v>
      </c>
      <c r="BL221" s="17"/>
      <c r="BM221" s="17">
        <v>7.0984817502639701E-3</v>
      </c>
      <c r="BN221" s="17">
        <v>8.1874627227192798E-3</v>
      </c>
      <c r="BO221" s="17">
        <v>7.53058750979365E-3</v>
      </c>
      <c r="BP221" s="17"/>
      <c r="BQ221" s="17">
        <v>3.7502983344120098E-3</v>
      </c>
      <c r="BR221" s="17">
        <v>1.00786522885095E-2</v>
      </c>
      <c r="BS221" s="17"/>
      <c r="BT221" s="17">
        <v>3.8342394194746999E-3</v>
      </c>
      <c r="BU221" s="17">
        <v>1.2479082881126599E-2</v>
      </c>
    </row>
    <row r="222" spans="2:73" x14ac:dyDescent="0.3">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row>
    <row r="223" spans="2:73" x14ac:dyDescent="0.3">
      <c r="B223" s="6" t="s">
        <v>186</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row>
    <row r="224" spans="2:73" x14ac:dyDescent="0.3">
      <c r="B224" s="24" t="s">
        <v>94</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row>
    <row r="225" spans="2:73" x14ac:dyDescent="0.3">
      <c r="B225" t="s">
        <v>180</v>
      </c>
      <c r="C225" s="17">
        <v>0.168584824500811</v>
      </c>
      <c r="D225" s="17">
        <v>0.18256838301533901</v>
      </c>
      <c r="E225" s="17">
        <v>0.15508881072271699</v>
      </c>
      <c r="F225" s="17"/>
      <c r="G225" s="17">
        <v>0.19564246788664499</v>
      </c>
      <c r="H225" s="17">
        <v>0.25966885143957003</v>
      </c>
      <c r="I225" s="17">
        <v>0.17292200464877799</v>
      </c>
      <c r="J225" s="17">
        <v>0.115052872073741</v>
      </c>
      <c r="K225" s="17">
        <v>0.102979144869491</v>
      </c>
      <c r="L225" s="17">
        <v>0.160696064918701</v>
      </c>
      <c r="M225" s="17"/>
      <c r="N225" s="17">
        <v>0.20306405535666</v>
      </c>
      <c r="O225" s="17">
        <v>0.15549165103759699</v>
      </c>
      <c r="P225" s="17">
        <v>0.157164966355783</v>
      </c>
      <c r="Q225" s="17">
        <v>0.15559582421128601</v>
      </c>
      <c r="R225" s="17"/>
      <c r="S225" s="17">
        <v>0.35860029242758501</v>
      </c>
      <c r="T225" s="17">
        <v>0.129666415134472</v>
      </c>
      <c r="U225" s="17">
        <v>9.4978894029266001E-2</v>
      </c>
      <c r="V225" s="17">
        <v>0.10363809042825101</v>
      </c>
      <c r="W225" s="17">
        <v>0.14266672691953999</v>
      </c>
      <c r="X225" s="17">
        <v>0.11671972031886201</v>
      </c>
      <c r="Y225" s="17">
        <v>0.130144026596933</v>
      </c>
      <c r="Z225" s="17">
        <v>0.140896197645861</v>
      </c>
      <c r="AA225" s="17">
        <v>0.192182108340157</v>
      </c>
      <c r="AB225" s="17"/>
      <c r="AC225" s="17">
        <v>9.8540103109883398E-2</v>
      </c>
      <c r="AD225" s="17">
        <v>0.205916355364968</v>
      </c>
      <c r="AE225" s="17">
        <v>0.17909307795962801</v>
      </c>
      <c r="AF225" s="17">
        <v>0.15088389582292699</v>
      </c>
      <c r="AG225" s="17">
        <v>0.122678108548854</v>
      </c>
      <c r="AH225" s="17">
        <v>0.14458837735850899</v>
      </c>
      <c r="AI225" s="17">
        <v>0.17162210511610601</v>
      </c>
      <c r="AJ225" s="17">
        <v>0.15751928331273601</v>
      </c>
      <c r="AK225" s="17">
        <v>0.155920783249552</v>
      </c>
      <c r="AL225" s="17">
        <v>0.158253587886134</v>
      </c>
      <c r="AM225" s="17">
        <v>0.151185607656426</v>
      </c>
      <c r="AN225" s="17">
        <v>0.150683655053477</v>
      </c>
      <c r="AO225" s="17">
        <v>0.19138647224222899</v>
      </c>
      <c r="AP225" s="17">
        <v>0.21609536181071301</v>
      </c>
      <c r="AQ225" s="17">
        <v>0.19923936175521501</v>
      </c>
      <c r="AR225" s="17">
        <v>0.32644648824731598</v>
      </c>
      <c r="AS225" s="17"/>
      <c r="AT225" s="17">
        <v>0.28883071893491102</v>
      </c>
      <c r="AU225" s="17">
        <v>0.16330972720805501</v>
      </c>
      <c r="AV225" s="17">
        <v>0.17351158741789299</v>
      </c>
      <c r="AW225" s="17">
        <v>9.8691914098907901E-2</v>
      </c>
      <c r="AX225" s="17">
        <v>5.1326079044397399E-2</v>
      </c>
      <c r="AY225" s="17">
        <v>0.124361804552901</v>
      </c>
      <c r="AZ225" s="17"/>
      <c r="BA225" s="17">
        <v>0.13885728949545501</v>
      </c>
      <c r="BB225" s="17">
        <v>0.14521650064090999</v>
      </c>
      <c r="BC225" s="17">
        <v>0.185794676477437</v>
      </c>
      <c r="BD225" s="17">
        <v>0.24659966133796199</v>
      </c>
      <c r="BE225" s="17">
        <v>0.24697551896883199</v>
      </c>
      <c r="BF225" s="17"/>
      <c r="BG225" s="17">
        <v>0.170036760067207</v>
      </c>
      <c r="BH225" s="17">
        <v>0.215454173673396</v>
      </c>
      <c r="BI225" s="17">
        <v>0.15383425441246101</v>
      </c>
      <c r="BJ225" s="17">
        <v>0.134700859551701</v>
      </c>
      <c r="BK225" s="17">
        <v>9.4172472925532602E-2</v>
      </c>
      <c r="BL225" s="17"/>
      <c r="BM225" s="17">
        <v>0.21133727492952301</v>
      </c>
      <c r="BN225" s="17">
        <v>0.14299350598468</v>
      </c>
      <c r="BO225" s="17">
        <v>0.103174231925104</v>
      </c>
      <c r="BP225" s="17"/>
      <c r="BQ225" s="17">
        <v>0.23015559477543299</v>
      </c>
      <c r="BR225" s="17">
        <v>0.13520925982755599</v>
      </c>
      <c r="BS225" s="17"/>
      <c r="BT225" s="17">
        <v>0.20138519403090799</v>
      </c>
      <c r="BU225" s="17">
        <v>0.12979625870488701</v>
      </c>
    </row>
    <row r="226" spans="2:73" x14ac:dyDescent="0.3">
      <c r="B226" t="s">
        <v>181</v>
      </c>
      <c r="C226" s="17">
        <v>0.414495586956597</v>
      </c>
      <c r="D226" s="17">
        <v>0.41576152489667201</v>
      </c>
      <c r="E226" s="17">
        <v>0.41297392105429997</v>
      </c>
      <c r="F226" s="17"/>
      <c r="G226" s="17">
        <v>0.41542614094465602</v>
      </c>
      <c r="H226" s="17">
        <v>0.426438737678971</v>
      </c>
      <c r="I226" s="17">
        <v>0.42492606354110402</v>
      </c>
      <c r="J226" s="17">
        <v>0.39013716697505202</v>
      </c>
      <c r="K226" s="17">
        <v>0.44286071384322701</v>
      </c>
      <c r="L226" s="17">
        <v>0.39646947487003498</v>
      </c>
      <c r="M226" s="17"/>
      <c r="N226" s="17">
        <v>0.40630583535852099</v>
      </c>
      <c r="O226" s="17">
        <v>0.43478015946589099</v>
      </c>
      <c r="P226" s="17">
        <v>0.42168395167759698</v>
      </c>
      <c r="Q226" s="17">
        <v>0.39744329514824001</v>
      </c>
      <c r="R226" s="17"/>
      <c r="S226" s="17">
        <v>0.461896859853274</v>
      </c>
      <c r="T226" s="17">
        <v>0.42584422176957099</v>
      </c>
      <c r="U226" s="17">
        <v>0.35432772469942703</v>
      </c>
      <c r="V226" s="17">
        <v>0.40574912928221302</v>
      </c>
      <c r="W226" s="17">
        <v>0.34060440608155601</v>
      </c>
      <c r="X226" s="17">
        <v>0.37639224141011901</v>
      </c>
      <c r="Y226" s="17">
        <v>0.396648551803642</v>
      </c>
      <c r="Z226" s="17">
        <v>0.48509167413731702</v>
      </c>
      <c r="AA226" s="17">
        <v>0.46281693204097502</v>
      </c>
      <c r="AB226" s="17"/>
      <c r="AC226" s="17">
        <v>0.36206198133584899</v>
      </c>
      <c r="AD226" s="17">
        <v>0.34310883578675799</v>
      </c>
      <c r="AE226" s="17">
        <v>0.32632642841717102</v>
      </c>
      <c r="AF226" s="17">
        <v>0.46022680273556399</v>
      </c>
      <c r="AG226" s="17">
        <v>0.463307886783551</v>
      </c>
      <c r="AH226" s="17">
        <v>0.44529051434804201</v>
      </c>
      <c r="AI226" s="17">
        <v>0.39903436982331503</v>
      </c>
      <c r="AJ226" s="17">
        <v>0.40654870326562298</v>
      </c>
      <c r="AK226" s="17">
        <v>0.41225960362212299</v>
      </c>
      <c r="AL226" s="17">
        <v>0.45932868735427501</v>
      </c>
      <c r="AM226" s="17">
        <v>0.43353245218317699</v>
      </c>
      <c r="AN226" s="17">
        <v>0.43113177845888401</v>
      </c>
      <c r="AO226" s="17">
        <v>0.32534044706324899</v>
      </c>
      <c r="AP226" s="17">
        <v>0.38951104792025099</v>
      </c>
      <c r="AQ226" s="17">
        <v>0.387184950680585</v>
      </c>
      <c r="AR226" s="17">
        <v>0.41877869147747399</v>
      </c>
      <c r="AS226" s="17"/>
      <c r="AT226" s="17">
        <v>0.45897712942637903</v>
      </c>
      <c r="AU226" s="17">
        <v>0.46517316758914701</v>
      </c>
      <c r="AV226" s="17">
        <v>0.39773186622684797</v>
      </c>
      <c r="AW226" s="17">
        <v>0.40283250239243801</v>
      </c>
      <c r="AX226" s="17">
        <v>0.30999776771529303</v>
      </c>
      <c r="AY226" s="17">
        <v>0.21525514209847699</v>
      </c>
      <c r="AZ226" s="17"/>
      <c r="BA226" s="17">
        <v>0.42689089444971701</v>
      </c>
      <c r="BB226" s="17">
        <v>0.36998462422460199</v>
      </c>
      <c r="BC226" s="17">
        <v>0.42614222448957501</v>
      </c>
      <c r="BD226" s="17">
        <v>0.43834705184675199</v>
      </c>
      <c r="BE226" s="17">
        <v>0.44021060771286102</v>
      </c>
      <c r="BF226" s="17"/>
      <c r="BG226" s="17">
        <v>0.40174296762880801</v>
      </c>
      <c r="BH226" s="17">
        <v>0.44359334142687601</v>
      </c>
      <c r="BI226" s="17">
        <v>0.39386143285999797</v>
      </c>
      <c r="BJ226" s="17">
        <v>0.37412027569043699</v>
      </c>
      <c r="BK226" s="17">
        <v>0.32872511470316601</v>
      </c>
      <c r="BL226" s="17"/>
      <c r="BM226" s="17">
        <v>0.41935345009097502</v>
      </c>
      <c r="BN226" s="17">
        <v>0.41913846045193598</v>
      </c>
      <c r="BO226" s="17">
        <v>0.38880870805867501</v>
      </c>
      <c r="BP226" s="17"/>
      <c r="BQ226" s="17">
        <v>0.44634394246700099</v>
      </c>
      <c r="BR226" s="17">
        <v>0.39402428922789501</v>
      </c>
      <c r="BS226" s="17"/>
      <c r="BT226" s="17">
        <v>0.42487042726295599</v>
      </c>
      <c r="BU226" s="17">
        <v>0.39659500236981199</v>
      </c>
    </row>
    <row r="227" spans="2:73" x14ac:dyDescent="0.3">
      <c r="B227" t="s">
        <v>182</v>
      </c>
      <c r="C227" s="17">
        <v>0.19924839435111399</v>
      </c>
      <c r="D227" s="17">
        <v>0.20361055632123101</v>
      </c>
      <c r="E227" s="17">
        <v>0.194856755822016</v>
      </c>
      <c r="F227" s="17"/>
      <c r="G227" s="17">
        <v>0.222691303930562</v>
      </c>
      <c r="H227" s="17">
        <v>0.15299851921219099</v>
      </c>
      <c r="I227" s="17">
        <v>0.18270110684028201</v>
      </c>
      <c r="J227" s="17">
        <v>0.21920892061724601</v>
      </c>
      <c r="K227" s="17">
        <v>0.220747763283027</v>
      </c>
      <c r="L227" s="17">
        <v>0.20409150920775099</v>
      </c>
      <c r="M227" s="17"/>
      <c r="N227" s="17">
        <v>0.18926542943958599</v>
      </c>
      <c r="O227" s="17">
        <v>0.19095329493756</v>
      </c>
      <c r="P227" s="17">
        <v>0.19535818085288401</v>
      </c>
      <c r="Q227" s="17">
        <v>0.21966886150033299</v>
      </c>
      <c r="R227" s="17"/>
      <c r="S227" s="17">
        <v>0.14294443675410501</v>
      </c>
      <c r="T227" s="17">
        <v>0.22130291476931799</v>
      </c>
      <c r="U227" s="17">
        <v>0.220015331205416</v>
      </c>
      <c r="V227" s="17">
        <v>0.17654940687509901</v>
      </c>
      <c r="W227" s="17">
        <v>0.24247759611668901</v>
      </c>
      <c r="X227" s="17">
        <v>0.23571523867745101</v>
      </c>
      <c r="Y227" s="17">
        <v>0.223244514635385</v>
      </c>
      <c r="Z227" s="17">
        <v>0.16698864406156599</v>
      </c>
      <c r="AA227" s="17">
        <v>0.18069539173551499</v>
      </c>
      <c r="AB227" s="17"/>
      <c r="AC227" s="17">
        <v>0.23289336092654001</v>
      </c>
      <c r="AD227" s="17">
        <v>0.231238831845376</v>
      </c>
      <c r="AE227" s="17">
        <v>0.25899739931580301</v>
      </c>
      <c r="AF227" s="17">
        <v>0.160618837032805</v>
      </c>
      <c r="AG227" s="17">
        <v>0.226442678762659</v>
      </c>
      <c r="AH227" s="17">
        <v>0.18907085591801101</v>
      </c>
      <c r="AI227" s="17">
        <v>0.20813572760726301</v>
      </c>
      <c r="AJ227" s="17">
        <v>0.24168492383158299</v>
      </c>
      <c r="AK227" s="17">
        <v>0.17913743822122799</v>
      </c>
      <c r="AL227" s="17">
        <v>0.17247885559829601</v>
      </c>
      <c r="AM227" s="17">
        <v>0.194977795963476</v>
      </c>
      <c r="AN227" s="17">
        <v>0.18638818969412699</v>
      </c>
      <c r="AO227" s="17">
        <v>0.22449437836366301</v>
      </c>
      <c r="AP227" s="17">
        <v>0.17335850890128099</v>
      </c>
      <c r="AQ227" s="17">
        <v>0.22042992338330999</v>
      </c>
      <c r="AR227" s="17">
        <v>0.10004780723304101</v>
      </c>
      <c r="AS227" s="17"/>
      <c r="AT227" s="17">
        <v>0.13945833286502499</v>
      </c>
      <c r="AU227" s="17">
        <v>0.193467803381453</v>
      </c>
      <c r="AV227" s="17">
        <v>0.23076336594285801</v>
      </c>
      <c r="AW227" s="17">
        <v>0.219994423482613</v>
      </c>
      <c r="AX227" s="17">
        <v>0.233826553203409</v>
      </c>
      <c r="AY227" s="17">
        <v>0.27514068641401501</v>
      </c>
      <c r="AZ227" s="17"/>
      <c r="BA227" s="17">
        <v>0.21997609099732801</v>
      </c>
      <c r="BB227" s="17">
        <v>0.22196202137144699</v>
      </c>
      <c r="BC227" s="17">
        <v>0.18410480523987299</v>
      </c>
      <c r="BD227" s="17">
        <v>0.15341977698242901</v>
      </c>
      <c r="BE227" s="17">
        <v>0.14115450908222199</v>
      </c>
      <c r="BF227" s="17"/>
      <c r="BG227" s="17">
        <v>0.20420581923984801</v>
      </c>
      <c r="BH227" s="17">
        <v>0.17230958691961001</v>
      </c>
      <c r="BI227" s="17">
        <v>0.233312164953936</v>
      </c>
      <c r="BJ227" s="17">
        <v>0.193119768112337</v>
      </c>
      <c r="BK227" s="17">
        <v>0.27204640037169697</v>
      </c>
      <c r="BL227" s="17"/>
      <c r="BM227" s="17">
        <v>0.18559864973884799</v>
      </c>
      <c r="BN227" s="17">
        <v>0.200821595283559</v>
      </c>
      <c r="BO227" s="17">
        <v>0.23608201738277701</v>
      </c>
      <c r="BP227" s="17"/>
      <c r="BQ227" s="17">
        <v>0.168866195392472</v>
      </c>
      <c r="BR227" s="17">
        <v>0.21201901990841701</v>
      </c>
      <c r="BS227" s="17"/>
      <c r="BT227" s="17">
        <v>0.186286060739626</v>
      </c>
      <c r="BU227" s="17">
        <v>0.21324068738701199</v>
      </c>
    </row>
    <row r="228" spans="2:73" x14ac:dyDescent="0.3">
      <c r="B228" t="s">
        <v>183</v>
      </c>
      <c r="C228" s="17">
        <v>0.136797548722177</v>
      </c>
      <c r="D228" s="17">
        <v>0.13455883632346499</v>
      </c>
      <c r="E228" s="17">
        <v>0.13902780256969399</v>
      </c>
      <c r="F228" s="17"/>
      <c r="G228" s="17">
        <v>0.118674007904726</v>
      </c>
      <c r="H228" s="17">
        <v>0.11015665605914</v>
      </c>
      <c r="I228" s="17">
        <v>0.13604631137192499</v>
      </c>
      <c r="J228" s="17">
        <v>0.16945540774235199</v>
      </c>
      <c r="K228" s="17">
        <v>0.148333819880339</v>
      </c>
      <c r="L228" s="17">
        <v>0.13675033263526901</v>
      </c>
      <c r="M228" s="17"/>
      <c r="N228" s="17">
        <v>0.138099230113511</v>
      </c>
      <c r="O228" s="17">
        <v>0.13302571117124401</v>
      </c>
      <c r="P228" s="17">
        <v>0.13245152811935701</v>
      </c>
      <c r="Q228" s="17">
        <v>0.14311719823757699</v>
      </c>
      <c r="R228" s="17"/>
      <c r="S228" s="17">
        <v>2.6530264027403699E-2</v>
      </c>
      <c r="T228" s="17">
        <v>0.14737972100712701</v>
      </c>
      <c r="U228" s="17">
        <v>0.19643414629338399</v>
      </c>
      <c r="V228" s="17">
        <v>0.20946981018220301</v>
      </c>
      <c r="W228" s="17">
        <v>0.15917549112159499</v>
      </c>
      <c r="X228" s="17">
        <v>0.16845129698002001</v>
      </c>
      <c r="Y228" s="17">
        <v>0.141582864072371</v>
      </c>
      <c r="Z228" s="17">
        <v>0.124509290643945</v>
      </c>
      <c r="AA228" s="17">
        <v>0.113332689117545</v>
      </c>
      <c r="AB228" s="17"/>
      <c r="AC228" s="17">
        <v>0.15726349027416101</v>
      </c>
      <c r="AD228" s="17">
        <v>0.12186163539775199</v>
      </c>
      <c r="AE228" s="17">
        <v>0.122362728973635</v>
      </c>
      <c r="AF228" s="17">
        <v>0.12941000089129101</v>
      </c>
      <c r="AG228" s="17">
        <v>0.12212279576392</v>
      </c>
      <c r="AH228" s="17">
        <v>0.151077185751788</v>
      </c>
      <c r="AI228" s="17">
        <v>0.109982773335862</v>
      </c>
      <c r="AJ228" s="17">
        <v>0.14569672580434101</v>
      </c>
      <c r="AK228" s="17">
        <v>0.16790494183649901</v>
      </c>
      <c r="AL228" s="17">
        <v>0.15187440991782999</v>
      </c>
      <c r="AM228" s="17">
        <v>0.15584994257558801</v>
      </c>
      <c r="AN228" s="17">
        <v>0.138561928158772</v>
      </c>
      <c r="AO228" s="17">
        <v>0.16708052034427301</v>
      </c>
      <c r="AP228" s="17">
        <v>0.17151931810119</v>
      </c>
      <c r="AQ228" s="17">
        <v>9.65974374798311E-2</v>
      </c>
      <c r="AR228" s="17">
        <v>0.110243601911649</v>
      </c>
      <c r="AS228" s="17"/>
      <c r="AT228" s="17">
        <v>7.6352058503475095E-2</v>
      </c>
      <c r="AU228" s="17">
        <v>0.11070917640424199</v>
      </c>
      <c r="AV228" s="17">
        <v>0.128494162408617</v>
      </c>
      <c r="AW228" s="17">
        <v>0.174410711336284</v>
      </c>
      <c r="AX228" s="17">
        <v>0.23427161162594401</v>
      </c>
      <c r="AY228" s="17">
        <v>0.25342475304796902</v>
      </c>
      <c r="AZ228" s="17"/>
      <c r="BA228" s="17">
        <v>0.122276526354841</v>
      </c>
      <c r="BB228" s="17">
        <v>0.161165028356964</v>
      </c>
      <c r="BC228" s="17">
        <v>0.142833593107761</v>
      </c>
      <c r="BD228" s="17">
        <v>0.10770269794811201</v>
      </c>
      <c r="BE228" s="17">
        <v>0.124914286657225</v>
      </c>
      <c r="BF228" s="17"/>
      <c r="BG228" s="17">
        <v>0.141426182337649</v>
      </c>
      <c r="BH228" s="17">
        <v>0.11256155543252</v>
      </c>
      <c r="BI228" s="17">
        <v>0.122527916368143</v>
      </c>
      <c r="BJ228" s="17">
        <v>0.16838610963908099</v>
      </c>
      <c r="BK228" s="17">
        <v>0.235965178962736</v>
      </c>
      <c r="BL228" s="17"/>
      <c r="BM228" s="17">
        <v>0.122350999260556</v>
      </c>
      <c r="BN228" s="17">
        <v>0.15152459403860699</v>
      </c>
      <c r="BO228" s="17">
        <v>0.144203119713082</v>
      </c>
      <c r="BP228" s="17"/>
      <c r="BQ228" s="17">
        <v>0.10585980770204199</v>
      </c>
      <c r="BR228" s="17">
        <v>0.15913520853772301</v>
      </c>
      <c r="BS228" s="17"/>
      <c r="BT228" s="17">
        <v>0.130919834719326</v>
      </c>
      <c r="BU228" s="17">
        <v>0.14762612668016001</v>
      </c>
    </row>
    <row r="229" spans="2:73" x14ac:dyDescent="0.3">
      <c r="B229" t="s">
        <v>184</v>
      </c>
      <c r="C229" s="17">
        <v>5.4830422097141902E-2</v>
      </c>
      <c r="D229" s="17">
        <v>4.2873435479895201E-2</v>
      </c>
      <c r="E229" s="17">
        <v>6.6651404490628993E-2</v>
      </c>
      <c r="F229" s="17"/>
      <c r="G229" s="17">
        <v>2.8452844061573002E-2</v>
      </c>
      <c r="H229" s="17">
        <v>3.12336573743138E-2</v>
      </c>
      <c r="I229" s="17">
        <v>6.3504297431976595E-2</v>
      </c>
      <c r="J229" s="17">
        <v>6.4534823748498907E-2</v>
      </c>
      <c r="K229" s="17">
        <v>5.3231052500742899E-2</v>
      </c>
      <c r="L229" s="17">
        <v>7.7614427078130696E-2</v>
      </c>
      <c r="M229" s="17"/>
      <c r="N229" s="17">
        <v>4.3994226051642701E-2</v>
      </c>
      <c r="O229" s="17">
        <v>5.3855288814513597E-2</v>
      </c>
      <c r="P229" s="17">
        <v>6.31576674041847E-2</v>
      </c>
      <c r="Q229" s="17">
        <v>6.00240673584738E-2</v>
      </c>
      <c r="R229" s="17"/>
      <c r="S229" s="17">
        <v>1.00281469376324E-2</v>
      </c>
      <c r="T229" s="17">
        <v>5.0765875773754403E-2</v>
      </c>
      <c r="U229" s="17">
        <v>0.111921917003225</v>
      </c>
      <c r="V229" s="17">
        <v>7.2149097677332602E-2</v>
      </c>
      <c r="W229" s="17">
        <v>8.5710350255288503E-2</v>
      </c>
      <c r="X229" s="17">
        <v>5.1831241849940701E-2</v>
      </c>
      <c r="Y229" s="17">
        <v>6.4768240091930204E-2</v>
      </c>
      <c r="Z229" s="17">
        <v>4.4591527504256302E-2</v>
      </c>
      <c r="AA229" s="17">
        <v>3.3665461007715503E-2</v>
      </c>
      <c r="AB229" s="17"/>
      <c r="AC229" s="17">
        <v>7.5403488487964895E-2</v>
      </c>
      <c r="AD229" s="17">
        <v>5.0882359535079698E-2</v>
      </c>
      <c r="AE229" s="17">
        <v>8.71125469209275E-2</v>
      </c>
      <c r="AF229" s="17">
        <v>6.6746926774067405E-2</v>
      </c>
      <c r="AG229" s="17">
        <v>4.7902079231331898E-2</v>
      </c>
      <c r="AH229" s="17">
        <v>3.9166143250394102E-2</v>
      </c>
      <c r="AI229" s="17">
        <v>8.8488673633025094E-2</v>
      </c>
      <c r="AJ229" s="17">
        <v>1.7499390396997199E-2</v>
      </c>
      <c r="AK229" s="17">
        <v>7.6461335197977195E-2</v>
      </c>
      <c r="AL229" s="17">
        <v>3.1459813331253E-2</v>
      </c>
      <c r="AM229" s="17">
        <v>4.3912869896475998E-2</v>
      </c>
      <c r="AN229" s="17">
        <v>6.0449464218709503E-2</v>
      </c>
      <c r="AO229" s="17">
        <v>6.5384675558926797E-2</v>
      </c>
      <c r="AP229" s="17">
        <v>4.9515763266564497E-2</v>
      </c>
      <c r="AQ229" s="17">
        <v>6.2932364594332907E-2</v>
      </c>
      <c r="AR229" s="17">
        <v>2.5900237323237499E-2</v>
      </c>
      <c r="AS229" s="17"/>
      <c r="AT229" s="17">
        <v>2.52169522573901E-2</v>
      </c>
      <c r="AU229" s="17">
        <v>3.4964135118195197E-2</v>
      </c>
      <c r="AV229" s="17">
        <v>3.0799366658013399E-2</v>
      </c>
      <c r="AW229" s="17">
        <v>7.3167119866292901E-2</v>
      </c>
      <c r="AX229" s="17">
        <v>0.14314346400861</v>
      </c>
      <c r="AY229" s="17">
        <v>0.13181761388663801</v>
      </c>
      <c r="AZ229" s="17"/>
      <c r="BA229" s="17">
        <v>5.2238327499042399E-2</v>
      </c>
      <c r="BB229" s="17">
        <v>7.1017181970377596E-2</v>
      </c>
      <c r="BC229" s="17">
        <v>4.4845575810316403E-2</v>
      </c>
      <c r="BD229" s="17">
        <v>3.2620517437360601E-2</v>
      </c>
      <c r="BE229" s="17">
        <v>3.49831805660848E-2</v>
      </c>
      <c r="BF229" s="17"/>
      <c r="BG229" s="17">
        <v>5.3450134786785002E-2</v>
      </c>
      <c r="BH229" s="17">
        <v>3.9034687051747501E-2</v>
      </c>
      <c r="BI229" s="17">
        <v>6.6810297910170693E-2</v>
      </c>
      <c r="BJ229" s="17">
        <v>9.4328833013633706E-2</v>
      </c>
      <c r="BK229" s="17">
        <v>5.9361974712939899E-2</v>
      </c>
      <c r="BL229" s="17"/>
      <c r="BM229" s="17">
        <v>4.1892814548617298E-2</v>
      </c>
      <c r="BN229" s="17">
        <v>5.0230939780594702E-2</v>
      </c>
      <c r="BO229" s="17">
        <v>0.104466772573942</v>
      </c>
      <c r="BP229" s="17"/>
      <c r="BQ229" s="17">
        <v>3.7122824295692497E-2</v>
      </c>
      <c r="BR229" s="17">
        <v>6.6592644430991402E-2</v>
      </c>
      <c r="BS229" s="17"/>
      <c r="BT229" s="17">
        <v>4.3623187171965401E-2</v>
      </c>
      <c r="BU229" s="17">
        <v>7.3110944171608197E-2</v>
      </c>
    </row>
    <row r="230" spans="2:73" x14ac:dyDescent="0.3">
      <c r="B230" t="s">
        <v>92</v>
      </c>
      <c r="C230" s="17">
        <v>2.6043223372159599E-2</v>
      </c>
      <c r="D230" s="17">
        <v>2.0627263963397601E-2</v>
      </c>
      <c r="E230" s="17">
        <v>3.1401305340643303E-2</v>
      </c>
      <c r="F230" s="17"/>
      <c r="G230" s="17">
        <v>1.91132352718381E-2</v>
      </c>
      <c r="H230" s="17">
        <v>1.9503578235814601E-2</v>
      </c>
      <c r="I230" s="17">
        <v>1.9900216165934001E-2</v>
      </c>
      <c r="J230" s="17">
        <v>4.1610808843109998E-2</v>
      </c>
      <c r="K230" s="17">
        <v>3.1847505623173102E-2</v>
      </c>
      <c r="L230" s="17">
        <v>2.4378191290113701E-2</v>
      </c>
      <c r="M230" s="17"/>
      <c r="N230" s="17">
        <v>1.927122368008E-2</v>
      </c>
      <c r="O230" s="17">
        <v>3.1893894573193603E-2</v>
      </c>
      <c r="P230" s="17">
        <v>3.0183705590194999E-2</v>
      </c>
      <c r="Q230" s="17">
        <v>2.41507535440902E-2</v>
      </c>
      <c r="R230" s="17"/>
      <c r="S230" s="17">
        <v>0</v>
      </c>
      <c r="T230" s="17">
        <v>2.5040851545756301E-2</v>
      </c>
      <c r="U230" s="17">
        <v>2.2321986769282098E-2</v>
      </c>
      <c r="V230" s="17">
        <v>3.2444465554901297E-2</v>
      </c>
      <c r="W230" s="17">
        <v>2.9365429505330901E-2</v>
      </c>
      <c r="X230" s="17">
        <v>5.0890260763608697E-2</v>
      </c>
      <c r="Y230" s="17">
        <v>4.36118027997381E-2</v>
      </c>
      <c r="Z230" s="17">
        <v>3.7922666007055197E-2</v>
      </c>
      <c r="AA230" s="17">
        <v>1.7307417758093201E-2</v>
      </c>
      <c r="AB230" s="17"/>
      <c r="AC230" s="17">
        <v>7.3837575865601399E-2</v>
      </c>
      <c r="AD230" s="17">
        <v>4.69919820700666E-2</v>
      </c>
      <c r="AE230" s="17">
        <v>2.6107818412835201E-2</v>
      </c>
      <c r="AF230" s="17">
        <v>3.2113536743345598E-2</v>
      </c>
      <c r="AG230" s="17">
        <v>1.7546450909684499E-2</v>
      </c>
      <c r="AH230" s="17">
        <v>3.08069233732562E-2</v>
      </c>
      <c r="AI230" s="17">
        <v>2.2736350484428899E-2</v>
      </c>
      <c r="AJ230" s="17">
        <v>3.10509733887195E-2</v>
      </c>
      <c r="AK230" s="17">
        <v>8.3158978726207405E-3</v>
      </c>
      <c r="AL230" s="17">
        <v>2.6604645912211799E-2</v>
      </c>
      <c r="AM230" s="17">
        <v>2.0541331724856501E-2</v>
      </c>
      <c r="AN230" s="17">
        <v>3.27849844160302E-2</v>
      </c>
      <c r="AO230" s="17">
        <v>2.63135064276598E-2</v>
      </c>
      <c r="AP230" s="17">
        <v>0</v>
      </c>
      <c r="AQ230" s="17">
        <v>3.36159621067256E-2</v>
      </c>
      <c r="AR230" s="17">
        <v>1.8583173807283301E-2</v>
      </c>
      <c r="AS230" s="17"/>
      <c r="AT230" s="17">
        <v>1.11648080128199E-2</v>
      </c>
      <c r="AU230" s="17">
        <v>3.2375990298906997E-2</v>
      </c>
      <c r="AV230" s="17">
        <v>3.8699651345770497E-2</v>
      </c>
      <c r="AW230" s="17">
        <v>3.0903328823464301E-2</v>
      </c>
      <c r="AX230" s="17">
        <v>2.7434524402347501E-2</v>
      </c>
      <c r="AY230" s="17">
        <v>0</v>
      </c>
      <c r="AZ230" s="17"/>
      <c r="BA230" s="17">
        <v>3.97608712036168E-2</v>
      </c>
      <c r="BB230" s="17">
        <v>3.0654643435699298E-2</v>
      </c>
      <c r="BC230" s="17">
        <v>1.6279124875037399E-2</v>
      </c>
      <c r="BD230" s="17">
        <v>2.13102944473848E-2</v>
      </c>
      <c r="BE230" s="17">
        <v>1.1761897012775E-2</v>
      </c>
      <c r="BF230" s="17"/>
      <c r="BG230" s="17">
        <v>2.9138135939702599E-2</v>
      </c>
      <c r="BH230" s="17">
        <v>1.7046655495851201E-2</v>
      </c>
      <c r="BI230" s="17">
        <v>2.9653933495292498E-2</v>
      </c>
      <c r="BJ230" s="17">
        <v>3.5344153992810802E-2</v>
      </c>
      <c r="BK230" s="17">
        <v>9.7288583239285697E-3</v>
      </c>
      <c r="BL230" s="17"/>
      <c r="BM230" s="17">
        <v>1.9466811431481199E-2</v>
      </c>
      <c r="BN230" s="17">
        <v>3.5290904460623301E-2</v>
      </c>
      <c r="BO230" s="17">
        <v>2.3265150346421098E-2</v>
      </c>
      <c r="BP230" s="17"/>
      <c r="BQ230" s="17">
        <v>1.1651635367360099E-2</v>
      </c>
      <c r="BR230" s="17">
        <v>3.30195780674181E-2</v>
      </c>
      <c r="BS230" s="17"/>
      <c r="BT230" s="17">
        <v>1.2915296075218701E-2</v>
      </c>
      <c r="BU230" s="17">
        <v>3.9630980686520802E-2</v>
      </c>
    </row>
    <row r="231" spans="2:73" x14ac:dyDescent="0.3">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row>
    <row r="232" spans="2:73" x14ac:dyDescent="0.3">
      <c r="B232" s="6" t="s">
        <v>187</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row>
    <row r="233" spans="2:73" x14ac:dyDescent="0.3">
      <c r="B233" s="24" t="s">
        <v>94</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row>
    <row r="234" spans="2:73" x14ac:dyDescent="0.3">
      <c r="B234" t="s">
        <v>180</v>
      </c>
      <c r="C234" s="17">
        <v>0.164507244525188</v>
      </c>
      <c r="D234" s="17">
        <v>0.17762887663892701</v>
      </c>
      <c r="E234" s="17">
        <v>0.15222813416436601</v>
      </c>
      <c r="F234" s="17"/>
      <c r="G234" s="17">
        <v>0.13708931370984101</v>
      </c>
      <c r="H234" s="17">
        <v>0.206557556140708</v>
      </c>
      <c r="I234" s="17">
        <v>0.13069750658936499</v>
      </c>
      <c r="J234" s="17">
        <v>0.14071813356930499</v>
      </c>
      <c r="K234" s="17">
        <v>0.133850439555005</v>
      </c>
      <c r="L234" s="17">
        <v>0.21591164688261399</v>
      </c>
      <c r="M234" s="17"/>
      <c r="N234" s="17">
        <v>0.19270245033405201</v>
      </c>
      <c r="O234" s="17">
        <v>0.15518811771428001</v>
      </c>
      <c r="P234" s="17">
        <v>0.15051064041036799</v>
      </c>
      <c r="Q234" s="17">
        <v>0.157986929318021</v>
      </c>
      <c r="R234" s="17"/>
      <c r="S234" s="17">
        <v>0.195878447774959</v>
      </c>
      <c r="T234" s="17">
        <v>0.16090812522409301</v>
      </c>
      <c r="U234" s="17">
        <v>0.163422377835518</v>
      </c>
      <c r="V234" s="17">
        <v>0.187893148734845</v>
      </c>
      <c r="W234" s="17">
        <v>0.17841386792719799</v>
      </c>
      <c r="X234" s="17">
        <v>0.13375426681959501</v>
      </c>
      <c r="Y234" s="17">
        <v>0.142760289950948</v>
      </c>
      <c r="Z234" s="17">
        <v>0.143130662548902</v>
      </c>
      <c r="AA234" s="17">
        <v>0.15032865583959601</v>
      </c>
      <c r="AB234" s="17"/>
      <c r="AC234" s="17">
        <v>2.9769341511610401E-2</v>
      </c>
      <c r="AD234" s="17">
        <v>0.16020608143297199</v>
      </c>
      <c r="AE234" s="17">
        <v>0.178113096177797</v>
      </c>
      <c r="AF234" s="17">
        <v>0.15132972660452401</v>
      </c>
      <c r="AG234" s="17">
        <v>0.140343121903544</v>
      </c>
      <c r="AH234" s="17">
        <v>0.13234897209677099</v>
      </c>
      <c r="AI234" s="17">
        <v>0.17200959075990199</v>
      </c>
      <c r="AJ234" s="17">
        <v>0.19703557545787401</v>
      </c>
      <c r="AK234" s="17">
        <v>0.156251308424803</v>
      </c>
      <c r="AL234" s="17">
        <v>0.16845257783614201</v>
      </c>
      <c r="AM234" s="17">
        <v>0.13619914103946501</v>
      </c>
      <c r="AN234" s="17">
        <v>0.181033162513414</v>
      </c>
      <c r="AO234" s="17">
        <v>0.169580960258158</v>
      </c>
      <c r="AP234" s="17">
        <v>0.23442800646687401</v>
      </c>
      <c r="AQ234" s="17">
        <v>0.15529429767146599</v>
      </c>
      <c r="AR234" s="17">
        <v>0.279379462228523</v>
      </c>
      <c r="AS234" s="17"/>
      <c r="AT234" s="17">
        <v>0.19256286703874401</v>
      </c>
      <c r="AU234" s="17">
        <v>0.16614937324144899</v>
      </c>
      <c r="AV234" s="17">
        <v>0.131675955192813</v>
      </c>
      <c r="AW234" s="17">
        <v>0.14352783592830401</v>
      </c>
      <c r="AX234" s="17">
        <v>0.16165759196941601</v>
      </c>
      <c r="AY234" s="17">
        <v>0.19979768047650201</v>
      </c>
      <c r="AZ234" s="17"/>
      <c r="BA234" s="17">
        <v>0.16569675808513401</v>
      </c>
      <c r="BB234" s="17">
        <v>0.116738540705421</v>
      </c>
      <c r="BC234" s="17">
        <v>0.162946054812666</v>
      </c>
      <c r="BD234" s="17">
        <v>0.22008908384683901</v>
      </c>
      <c r="BE234" s="17">
        <v>0.25084658640565499</v>
      </c>
      <c r="BF234" s="17"/>
      <c r="BG234" s="17">
        <v>0.197372469784239</v>
      </c>
      <c r="BH234" s="17">
        <v>0.18921259914258301</v>
      </c>
      <c r="BI234" s="17">
        <v>0.19759368221267801</v>
      </c>
      <c r="BJ234" s="17">
        <v>0.13783951005403</v>
      </c>
      <c r="BK234" s="17">
        <v>9.6937606734875795E-2</v>
      </c>
      <c r="BL234" s="17"/>
      <c r="BM234" s="17">
        <v>0.21411874511184001</v>
      </c>
      <c r="BN234" s="17">
        <v>0.13069503959259501</v>
      </c>
      <c r="BO234" s="17">
        <v>9.8550937038618905E-2</v>
      </c>
      <c r="BP234" s="17"/>
      <c r="BQ234" s="17">
        <v>0.17489474478851</v>
      </c>
      <c r="BR234" s="17">
        <v>0.16175358299300899</v>
      </c>
      <c r="BS234" s="17"/>
      <c r="BT234" s="17">
        <v>0.17847837357823601</v>
      </c>
      <c r="BU234" s="17">
        <v>0.149726912156008</v>
      </c>
    </row>
    <row r="235" spans="2:73" x14ac:dyDescent="0.3">
      <c r="B235" t="s">
        <v>181</v>
      </c>
      <c r="C235" s="17">
        <v>0.50513872098906099</v>
      </c>
      <c r="D235" s="17">
        <v>0.49339905922792299</v>
      </c>
      <c r="E235" s="17">
        <v>0.51737442200494599</v>
      </c>
      <c r="F235" s="17"/>
      <c r="G235" s="17">
        <v>0.44771807463020302</v>
      </c>
      <c r="H235" s="17">
        <v>0.43765545660710198</v>
      </c>
      <c r="I235" s="17">
        <v>0.50042087569516502</v>
      </c>
      <c r="J235" s="17">
        <v>0.51874436754754205</v>
      </c>
      <c r="K235" s="17">
        <v>0.54391827252334202</v>
      </c>
      <c r="L235" s="17">
        <v>0.56476894676449196</v>
      </c>
      <c r="M235" s="17"/>
      <c r="N235" s="17">
        <v>0.49268031228523002</v>
      </c>
      <c r="O235" s="17">
        <v>0.50695596131105902</v>
      </c>
      <c r="P235" s="17">
        <v>0.51250720637666702</v>
      </c>
      <c r="Q235" s="17">
        <v>0.51200541303774005</v>
      </c>
      <c r="R235" s="17"/>
      <c r="S235" s="17">
        <v>0.44333017855779999</v>
      </c>
      <c r="T235" s="17">
        <v>0.51127312960021798</v>
      </c>
      <c r="U235" s="17">
        <v>0.50745064346350699</v>
      </c>
      <c r="V235" s="17">
        <v>0.49712557068643998</v>
      </c>
      <c r="W235" s="17">
        <v>0.49783657634392697</v>
      </c>
      <c r="X235" s="17">
        <v>0.54572076667584601</v>
      </c>
      <c r="Y235" s="17">
        <v>0.56022085579221104</v>
      </c>
      <c r="Z235" s="17">
        <v>0.47427451214365901</v>
      </c>
      <c r="AA235" s="17">
        <v>0.52211998046938701</v>
      </c>
      <c r="AB235" s="17"/>
      <c r="AC235" s="17">
        <v>0.47279340415761001</v>
      </c>
      <c r="AD235" s="17">
        <v>0.41995327248235798</v>
      </c>
      <c r="AE235" s="17">
        <v>0.46629508013524801</v>
      </c>
      <c r="AF235" s="17">
        <v>0.54479248999154495</v>
      </c>
      <c r="AG235" s="17">
        <v>0.50841417519858501</v>
      </c>
      <c r="AH235" s="17">
        <v>0.52715749944011703</v>
      </c>
      <c r="AI235" s="17">
        <v>0.51606719779441201</v>
      </c>
      <c r="AJ235" s="17">
        <v>0.51949130908347196</v>
      </c>
      <c r="AK235" s="17">
        <v>0.46722861583164299</v>
      </c>
      <c r="AL235" s="17">
        <v>0.52673341309711097</v>
      </c>
      <c r="AM235" s="17">
        <v>0.527684607339718</v>
      </c>
      <c r="AN235" s="17">
        <v>0.52678469063827005</v>
      </c>
      <c r="AO235" s="17">
        <v>0.49895497789682097</v>
      </c>
      <c r="AP235" s="17">
        <v>0.46522828487731399</v>
      </c>
      <c r="AQ235" s="17">
        <v>0.50468724750590699</v>
      </c>
      <c r="AR235" s="17">
        <v>0.490722586705437</v>
      </c>
      <c r="AS235" s="17"/>
      <c r="AT235" s="17">
        <v>0.46687592810516099</v>
      </c>
      <c r="AU235" s="17">
        <v>0.51496339509414302</v>
      </c>
      <c r="AV235" s="17">
        <v>0.49005370679176302</v>
      </c>
      <c r="AW235" s="17">
        <v>0.518302943023775</v>
      </c>
      <c r="AX235" s="17">
        <v>0.56515543099621102</v>
      </c>
      <c r="AY235" s="17">
        <v>0.50078450631358995</v>
      </c>
      <c r="AZ235" s="17"/>
      <c r="BA235" s="17">
        <v>0.52069170162595302</v>
      </c>
      <c r="BB235" s="17">
        <v>0.51556176183513402</v>
      </c>
      <c r="BC235" s="17">
        <v>0.49696899593045402</v>
      </c>
      <c r="BD235" s="17">
        <v>0.46680815568299999</v>
      </c>
      <c r="BE235" s="17">
        <v>0.57171004553531501</v>
      </c>
      <c r="BF235" s="17"/>
      <c r="BG235" s="17">
        <v>0.53716111840475</v>
      </c>
      <c r="BH235" s="17">
        <v>0.52353783957123201</v>
      </c>
      <c r="BI235" s="17">
        <v>0.520745272270837</v>
      </c>
      <c r="BJ235" s="17">
        <v>0.50084117589395005</v>
      </c>
      <c r="BK235" s="17">
        <v>0.53417136650540797</v>
      </c>
      <c r="BL235" s="17"/>
      <c r="BM235" s="17">
        <v>0.49438836130540198</v>
      </c>
      <c r="BN235" s="17">
        <v>0.52080857192303898</v>
      </c>
      <c r="BO235" s="17">
        <v>0.49926099859023099</v>
      </c>
      <c r="BP235" s="17"/>
      <c r="BQ235" s="17">
        <v>0.50412847668748995</v>
      </c>
      <c r="BR235" s="17">
        <v>0.51077857318392905</v>
      </c>
      <c r="BS235" s="17"/>
      <c r="BT235" s="17">
        <v>0.51094208946534803</v>
      </c>
      <c r="BU235" s="17">
        <v>0.50605321809699499</v>
      </c>
    </row>
    <row r="236" spans="2:73" x14ac:dyDescent="0.3">
      <c r="B236" t="s">
        <v>182</v>
      </c>
      <c r="C236" s="17">
        <v>0.20061705203890901</v>
      </c>
      <c r="D236" s="17">
        <v>0.20369488562790899</v>
      </c>
      <c r="E236" s="17">
        <v>0.19786795962561801</v>
      </c>
      <c r="F236" s="17"/>
      <c r="G236" s="17">
        <v>0.208363113499244</v>
      </c>
      <c r="H236" s="17">
        <v>0.21420513801336499</v>
      </c>
      <c r="I236" s="17">
        <v>0.21745201550528701</v>
      </c>
      <c r="J236" s="17">
        <v>0.21896997482150601</v>
      </c>
      <c r="K236" s="17">
        <v>0.22961579547687</v>
      </c>
      <c r="L236" s="17">
        <v>0.136346670525959</v>
      </c>
      <c r="M236" s="17"/>
      <c r="N236" s="17">
        <v>0.20245101183056299</v>
      </c>
      <c r="O236" s="17">
        <v>0.200943942595247</v>
      </c>
      <c r="P236" s="17">
        <v>0.20542552364310299</v>
      </c>
      <c r="Q236" s="17">
        <v>0.191451636620733</v>
      </c>
      <c r="R236" s="17"/>
      <c r="S236" s="17">
        <v>0.223522626392783</v>
      </c>
      <c r="T236" s="17">
        <v>0.209546815585924</v>
      </c>
      <c r="U236" s="17">
        <v>0.18332502881239501</v>
      </c>
      <c r="V236" s="17">
        <v>0.212353939549142</v>
      </c>
      <c r="W236" s="17">
        <v>0.18343003291294699</v>
      </c>
      <c r="X236" s="17">
        <v>0.19217397185579899</v>
      </c>
      <c r="Y236" s="17">
        <v>0.172970196966901</v>
      </c>
      <c r="Z236" s="17">
        <v>0.23643767930368201</v>
      </c>
      <c r="AA236" s="17">
        <v>0.19058989208737701</v>
      </c>
      <c r="AB236" s="17"/>
      <c r="AC236" s="17">
        <v>0.27619368661615201</v>
      </c>
      <c r="AD236" s="17">
        <v>0.26120215857656898</v>
      </c>
      <c r="AE236" s="17">
        <v>0.19100448529918099</v>
      </c>
      <c r="AF236" s="17">
        <v>0.18210727910487301</v>
      </c>
      <c r="AG236" s="17">
        <v>0.19061534220138401</v>
      </c>
      <c r="AH236" s="17">
        <v>0.20539075923678299</v>
      </c>
      <c r="AI236" s="17">
        <v>0.19618451049507801</v>
      </c>
      <c r="AJ236" s="17">
        <v>0.20447085096460199</v>
      </c>
      <c r="AK236" s="17">
        <v>0.21455841170777901</v>
      </c>
      <c r="AL236" s="17">
        <v>0.177684318897188</v>
      </c>
      <c r="AM236" s="17">
        <v>0.19446936448545399</v>
      </c>
      <c r="AN236" s="17">
        <v>0.15814676242700501</v>
      </c>
      <c r="AO236" s="17">
        <v>0.20873645370268801</v>
      </c>
      <c r="AP236" s="17">
        <v>0.18084061948703301</v>
      </c>
      <c r="AQ236" s="17">
        <v>0.24142113940111501</v>
      </c>
      <c r="AR236" s="17">
        <v>0.173409189378816</v>
      </c>
      <c r="AS236" s="17"/>
      <c r="AT236" s="17">
        <v>0.19358278909953</v>
      </c>
      <c r="AU236" s="17">
        <v>0.21081476938375601</v>
      </c>
      <c r="AV236" s="17">
        <v>0.20823898847200001</v>
      </c>
      <c r="AW236" s="17">
        <v>0.18549543480525699</v>
      </c>
      <c r="AX236" s="17">
        <v>0.21287738063928199</v>
      </c>
      <c r="AY236" s="17">
        <v>0.183121173385492</v>
      </c>
      <c r="AZ236" s="17"/>
      <c r="BA236" s="17">
        <v>0.19486569673649901</v>
      </c>
      <c r="BB236" s="17">
        <v>0.212698235675818</v>
      </c>
      <c r="BC236" s="17">
        <v>0.21343505600819401</v>
      </c>
      <c r="BD236" s="17">
        <v>0.17762536829945499</v>
      </c>
      <c r="BE236" s="17">
        <v>0.15843307741249901</v>
      </c>
      <c r="BF236" s="17"/>
      <c r="BG236" s="17">
        <v>0.196168368092976</v>
      </c>
      <c r="BH236" s="17">
        <v>0.17624262951510899</v>
      </c>
      <c r="BI236" s="17">
        <v>0.146479106878074</v>
      </c>
      <c r="BJ236" s="17">
        <v>0.21225572236941101</v>
      </c>
      <c r="BK236" s="17">
        <v>0.231350168739202</v>
      </c>
      <c r="BL236" s="17"/>
      <c r="BM236" s="17">
        <v>0.189512688797394</v>
      </c>
      <c r="BN236" s="17">
        <v>0.20768546097776799</v>
      </c>
      <c r="BO236" s="17">
        <v>0.21658776131949301</v>
      </c>
      <c r="BP236" s="17"/>
      <c r="BQ236" s="17">
        <v>0.20535371702747199</v>
      </c>
      <c r="BR236" s="17">
        <v>0.19594318596482499</v>
      </c>
      <c r="BS236" s="17"/>
      <c r="BT236" s="17">
        <v>0.19837015764704399</v>
      </c>
      <c r="BU236" s="17">
        <v>0.19772813780118301</v>
      </c>
    </row>
    <row r="237" spans="2:73" x14ac:dyDescent="0.3">
      <c r="B237" t="s">
        <v>183</v>
      </c>
      <c r="C237" s="17">
        <v>8.3262681877645503E-2</v>
      </c>
      <c r="D237" s="17">
        <v>8.1537955863709599E-2</v>
      </c>
      <c r="E237" s="17">
        <v>8.3652397943778795E-2</v>
      </c>
      <c r="F237" s="17"/>
      <c r="G237" s="17">
        <v>0.135243260460292</v>
      </c>
      <c r="H237" s="17">
        <v>7.6827025416573103E-2</v>
      </c>
      <c r="I237" s="17">
        <v>0.10066219815621601</v>
      </c>
      <c r="J237" s="17">
        <v>7.9120857400208605E-2</v>
      </c>
      <c r="K237" s="17">
        <v>5.7829945137420402E-2</v>
      </c>
      <c r="L237" s="17">
        <v>6.0361028715167103E-2</v>
      </c>
      <c r="M237" s="17"/>
      <c r="N237" s="17">
        <v>8.1804051305067502E-2</v>
      </c>
      <c r="O237" s="17">
        <v>7.3211611963765993E-2</v>
      </c>
      <c r="P237" s="17">
        <v>9.8788619725513102E-2</v>
      </c>
      <c r="Q237" s="17">
        <v>8.2004867443813106E-2</v>
      </c>
      <c r="R237" s="17"/>
      <c r="S237" s="17">
        <v>8.4569488784885294E-2</v>
      </c>
      <c r="T237" s="17">
        <v>7.5352694753869104E-2</v>
      </c>
      <c r="U237" s="17">
        <v>9.2248544181522604E-2</v>
      </c>
      <c r="V237" s="17">
        <v>5.7163369218699397E-2</v>
      </c>
      <c r="W237" s="17">
        <v>8.9342876474695299E-2</v>
      </c>
      <c r="X237" s="17">
        <v>8.0592977182154205E-2</v>
      </c>
      <c r="Y237" s="17">
        <v>9.1544704127976204E-2</v>
      </c>
      <c r="Z237" s="17">
        <v>0.106209826372807</v>
      </c>
      <c r="AA237" s="17">
        <v>8.92350986883826E-2</v>
      </c>
      <c r="AB237" s="17"/>
      <c r="AC237" s="17">
        <v>4.4928414148251397E-2</v>
      </c>
      <c r="AD237" s="17">
        <v>6.7950834664875698E-2</v>
      </c>
      <c r="AE237" s="17">
        <v>9.9911036695391503E-2</v>
      </c>
      <c r="AF237" s="17">
        <v>5.3896365886018503E-2</v>
      </c>
      <c r="AG237" s="17">
        <v>0.119501467274314</v>
      </c>
      <c r="AH237" s="17">
        <v>9.5413722326847403E-2</v>
      </c>
      <c r="AI237" s="17">
        <v>6.4492753579574097E-2</v>
      </c>
      <c r="AJ237" s="17">
        <v>5.8008081995162102E-2</v>
      </c>
      <c r="AK237" s="17">
        <v>0.101949416857383</v>
      </c>
      <c r="AL237" s="17">
        <v>9.8644597537101406E-2</v>
      </c>
      <c r="AM237" s="17">
        <v>9.8904987448159204E-2</v>
      </c>
      <c r="AN237" s="17">
        <v>6.7852670667427603E-2</v>
      </c>
      <c r="AO237" s="17">
        <v>8.5358958018476594E-2</v>
      </c>
      <c r="AP237" s="17">
        <v>9.1753373854980294E-2</v>
      </c>
      <c r="AQ237" s="17">
        <v>7.4023769737873599E-2</v>
      </c>
      <c r="AR237" s="17">
        <v>4.96303704491875E-2</v>
      </c>
      <c r="AS237" s="17"/>
      <c r="AT237" s="17">
        <v>9.0625804144527505E-2</v>
      </c>
      <c r="AU237" s="17">
        <v>7.0287464986341294E-2</v>
      </c>
      <c r="AV237" s="17">
        <v>0.11156592227433899</v>
      </c>
      <c r="AW237" s="17">
        <v>9.5734547042751694E-2</v>
      </c>
      <c r="AX237" s="17">
        <v>5.1056448454569699E-2</v>
      </c>
      <c r="AY237" s="17">
        <v>6.1847301183539698E-2</v>
      </c>
      <c r="AZ237" s="17"/>
      <c r="BA237" s="17">
        <v>8.2865355420698006E-2</v>
      </c>
      <c r="BB237" s="17">
        <v>9.9006794129081005E-2</v>
      </c>
      <c r="BC237" s="17">
        <v>7.9838845217661297E-2</v>
      </c>
      <c r="BD237" s="17">
        <v>8.1340036482557498E-2</v>
      </c>
      <c r="BE237" s="17">
        <v>1.9010290646531602E-2</v>
      </c>
      <c r="BF237" s="17"/>
      <c r="BG237" s="17">
        <v>5.0338482310018202E-2</v>
      </c>
      <c r="BH237" s="17">
        <v>7.1695140520576503E-2</v>
      </c>
      <c r="BI237" s="17">
        <v>9.6222472730170899E-2</v>
      </c>
      <c r="BJ237" s="17">
        <v>0.110055710590919</v>
      </c>
      <c r="BK237" s="17">
        <v>0.1012684778405</v>
      </c>
      <c r="BL237" s="17"/>
      <c r="BM237" s="17">
        <v>7.3908518089133707E-2</v>
      </c>
      <c r="BN237" s="17">
        <v>8.4803012657365603E-2</v>
      </c>
      <c r="BO237" s="17">
        <v>0.10738730896514299</v>
      </c>
      <c r="BP237" s="17"/>
      <c r="BQ237" s="17">
        <v>8.2166436390555805E-2</v>
      </c>
      <c r="BR237" s="17">
        <v>8.1631564511222804E-2</v>
      </c>
      <c r="BS237" s="17"/>
      <c r="BT237" s="17">
        <v>8.1725187416905903E-2</v>
      </c>
      <c r="BU237" s="17">
        <v>8.1300539568722699E-2</v>
      </c>
    </row>
    <row r="238" spans="2:73" x14ac:dyDescent="0.3">
      <c r="B238" t="s">
        <v>184</v>
      </c>
      <c r="C238" s="17">
        <v>2.4452658266020898E-2</v>
      </c>
      <c r="D238" s="17">
        <v>2.78105514656454E-2</v>
      </c>
      <c r="E238" s="17">
        <v>2.12559232500945E-2</v>
      </c>
      <c r="F238" s="17"/>
      <c r="G238" s="17">
        <v>2.3447711365792E-2</v>
      </c>
      <c r="H238" s="17">
        <v>3.2349317906180897E-2</v>
      </c>
      <c r="I238" s="17">
        <v>3.01061625230113E-2</v>
      </c>
      <c r="J238" s="17">
        <v>2.04794903121195E-2</v>
      </c>
      <c r="K238" s="17">
        <v>2.7837659739832502E-2</v>
      </c>
      <c r="L238" s="17">
        <v>1.5063376717602E-2</v>
      </c>
      <c r="M238" s="17"/>
      <c r="N238" s="17">
        <v>1.4375679898051901E-2</v>
      </c>
      <c r="O238" s="17">
        <v>2.8716839822279398E-2</v>
      </c>
      <c r="P238" s="17">
        <v>1.76876451204671E-2</v>
      </c>
      <c r="Q238" s="17">
        <v>3.4952389678291201E-2</v>
      </c>
      <c r="R238" s="17"/>
      <c r="S238" s="17">
        <v>3.8218298785679103E-2</v>
      </c>
      <c r="T238" s="17">
        <v>2.1395330255472501E-2</v>
      </c>
      <c r="U238" s="17">
        <v>3.01945009933254E-2</v>
      </c>
      <c r="V238" s="17">
        <v>3.3084091346666698E-2</v>
      </c>
      <c r="W238" s="17">
        <v>1.7438442009623301E-2</v>
      </c>
      <c r="X238" s="17">
        <v>2.5230443444328499E-2</v>
      </c>
      <c r="Y238" s="17">
        <v>0</v>
      </c>
      <c r="Z238" s="17">
        <v>2.81920691802208E-2</v>
      </c>
      <c r="AA238" s="17">
        <v>2.1110243938087501E-2</v>
      </c>
      <c r="AB238" s="17"/>
      <c r="AC238" s="17">
        <v>0.104525030396352</v>
      </c>
      <c r="AD238" s="17">
        <v>4.6581390883931699E-2</v>
      </c>
      <c r="AE238" s="17">
        <v>2.9005051544037101E-2</v>
      </c>
      <c r="AF238" s="17">
        <v>4.3484046608136699E-2</v>
      </c>
      <c r="AG238" s="17">
        <v>3.0940973398131899E-2</v>
      </c>
      <c r="AH238" s="17">
        <v>1.43662656677021E-2</v>
      </c>
      <c r="AI238" s="17">
        <v>3.1585451857112597E-2</v>
      </c>
      <c r="AJ238" s="17">
        <v>1.4481729412183999E-2</v>
      </c>
      <c r="AK238" s="17">
        <v>4.6464214401971501E-2</v>
      </c>
      <c r="AL238" s="17">
        <v>7.4897206226294697E-3</v>
      </c>
      <c r="AM238" s="17">
        <v>1.03324673914691E-2</v>
      </c>
      <c r="AN238" s="17">
        <v>3.63897566193849E-2</v>
      </c>
      <c r="AO238" s="17">
        <v>5.2514361047977104E-3</v>
      </c>
      <c r="AP238" s="17">
        <v>1.2194642268670499E-2</v>
      </c>
      <c r="AQ238" s="17">
        <v>2.4573545683637201E-2</v>
      </c>
      <c r="AR238" s="17">
        <v>6.8583912380366097E-3</v>
      </c>
      <c r="AS238" s="17"/>
      <c r="AT238" s="17">
        <v>3.7841102226384198E-2</v>
      </c>
      <c r="AU238" s="17">
        <v>2.0346491319481901E-2</v>
      </c>
      <c r="AV238" s="17">
        <v>2.5627543901649001E-2</v>
      </c>
      <c r="AW238" s="17">
        <v>2.7547255091858701E-2</v>
      </c>
      <c r="AX238" s="17">
        <v>0</v>
      </c>
      <c r="AY238" s="17">
        <v>2.1475970205963101E-2</v>
      </c>
      <c r="AZ238" s="17"/>
      <c r="BA238" s="17">
        <v>2.3869751714527401E-2</v>
      </c>
      <c r="BB238" s="17">
        <v>2.5769534752256198E-2</v>
      </c>
      <c r="BC238" s="17">
        <v>2.2056255958505799E-2</v>
      </c>
      <c r="BD238" s="17">
        <v>2.66313650245356E-2</v>
      </c>
      <c r="BE238" s="17">
        <v>0</v>
      </c>
      <c r="BF238" s="17"/>
      <c r="BG238" s="17">
        <v>1.5672100025923501E-2</v>
      </c>
      <c r="BH238" s="17">
        <v>1.78401622421882E-2</v>
      </c>
      <c r="BI238" s="17">
        <v>2.6380253929165001E-2</v>
      </c>
      <c r="BJ238" s="17">
        <v>3.1024833488068702E-2</v>
      </c>
      <c r="BK238" s="17">
        <v>1.6569837497532401E-2</v>
      </c>
      <c r="BL238" s="17"/>
      <c r="BM238" s="17">
        <v>1.4190926857264301E-2</v>
      </c>
      <c r="BN238" s="17">
        <v>3.1544534639283903E-2</v>
      </c>
      <c r="BO238" s="17">
        <v>3.7858017091869901E-2</v>
      </c>
      <c r="BP238" s="17"/>
      <c r="BQ238" s="17">
        <v>1.8524573318074999E-2</v>
      </c>
      <c r="BR238" s="17">
        <v>2.7327091908698298E-2</v>
      </c>
      <c r="BS238" s="17"/>
      <c r="BT238" s="17">
        <v>1.5774343519102198E-2</v>
      </c>
      <c r="BU238" s="17">
        <v>3.6802273633059601E-2</v>
      </c>
    </row>
    <row r="239" spans="2:73" x14ac:dyDescent="0.3">
      <c r="B239" t="s">
        <v>92</v>
      </c>
      <c r="C239" s="17">
        <v>2.2021642303175E-2</v>
      </c>
      <c r="D239" s="17">
        <v>1.5928671175885398E-2</v>
      </c>
      <c r="E239" s="17">
        <v>2.76211630111967E-2</v>
      </c>
      <c r="F239" s="17"/>
      <c r="G239" s="17">
        <v>4.8138526334628402E-2</v>
      </c>
      <c r="H239" s="17">
        <v>3.24055059160702E-2</v>
      </c>
      <c r="I239" s="17">
        <v>2.0661241530956501E-2</v>
      </c>
      <c r="J239" s="17">
        <v>2.1967176349318201E-2</v>
      </c>
      <c r="K239" s="17">
        <v>6.9478875675293896E-3</v>
      </c>
      <c r="L239" s="17">
        <v>7.5483303941657103E-3</v>
      </c>
      <c r="M239" s="17"/>
      <c r="N239" s="17">
        <v>1.59864943470352E-2</v>
      </c>
      <c r="O239" s="17">
        <v>3.4983526593368099E-2</v>
      </c>
      <c r="P239" s="17">
        <v>1.50803647238814E-2</v>
      </c>
      <c r="Q239" s="17">
        <v>2.1598763901401401E-2</v>
      </c>
      <c r="R239" s="17"/>
      <c r="S239" s="17">
        <v>1.44809597038931E-2</v>
      </c>
      <c r="T239" s="17">
        <v>2.1523904580423501E-2</v>
      </c>
      <c r="U239" s="17">
        <v>2.3358904713732E-2</v>
      </c>
      <c r="V239" s="17">
        <v>1.23798804642069E-2</v>
      </c>
      <c r="W239" s="17">
        <v>3.3538204331609103E-2</v>
      </c>
      <c r="X239" s="17">
        <v>2.2527574022277799E-2</v>
      </c>
      <c r="Y239" s="17">
        <v>3.2503953161963903E-2</v>
      </c>
      <c r="Z239" s="17">
        <v>1.1755250450729801E-2</v>
      </c>
      <c r="AA239" s="17">
        <v>2.6616128977170399E-2</v>
      </c>
      <c r="AB239" s="17"/>
      <c r="AC239" s="17">
        <v>7.1790123170024103E-2</v>
      </c>
      <c r="AD239" s="17">
        <v>4.4106261959293902E-2</v>
      </c>
      <c r="AE239" s="17">
        <v>3.5671250148346302E-2</v>
      </c>
      <c r="AF239" s="17">
        <v>2.4390091804902599E-2</v>
      </c>
      <c r="AG239" s="17">
        <v>1.0184920024041399E-2</v>
      </c>
      <c r="AH239" s="17">
        <v>2.5322781231779699E-2</v>
      </c>
      <c r="AI239" s="17">
        <v>1.9660495513920299E-2</v>
      </c>
      <c r="AJ239" s="17">
        <v>6.51245308670688E-3</v>
      </c>
      <c r="AK239" s="17">
        <v>1.35480327764195E-2</v>
      </c>
      <c r="AL239" s="17">
        <v>2.0995372009828501E-2</v>
      </c>
      <c r="AM239" s="17">
        <v>3.2409432295734501E-2</v>
      </c>
      <c r="AN239" s="17">
        <v>2.9792957134497901E-2</v>
      </c>
      <c r="AO239" s="17">
        <v>3.2117214019059301E-2</v>
      </c>
      <c r="AP239" s="17">
        <v>1.55550730451275E-2</v>
      </c>
      <c r="AQ239" s="17">
        <v>0</v>
      </c>
      <c r="AR239" s="17">
        <v>0</v>
      </c>
      <c r="AS239" s="17"/>
      <c r="AT239" s="17">
        <v>1.8511509385653602E-2</v>
      </c>
      <c r="AU239" s="17">
        <v>1.74385059748297E-2</v>
      </c>
      <c r="AV239" s="17">
        <v>3.2837883367435303E-2</v>
      </c>
      <c r="AW239" s="17">
        <v>2.9391984108053201E-2</v>
      </c>
      <c r="AX239" s="17">
        <v>9.2531479405216603E-3</v>
      </c>
      <c r="AY239" s="17">
        <v>3.2973368434912997E-2</v>
      </c>
      <c r="AZ239" s="17"/>
      <c r="BA239" s="17">
        <v>1.20107364171888E-2</v>
      </c>
      <c r="BB239" s="17">
        <v>3.0225132902289301E-2</v>
      </c>
      <c r="BC239" s="17">
        <v>2.47547920725181E-2</v>
      </c>
      <c r="BD239" s="17">
        <v>2.7505990663612499E-2</v>
      </c>
      <c r="BE239" s="17">
        <v>0</v>
      </c>
      <c r="BF239" s="17"/>
      <c r="BG239" s="17">
        <v>3.2874613820935198E-3</v>
      </c>
      <c r="BH239" s="17">
        <v>2.1471629008311399E-2</v>
      </c>
      <c r="BI239" s="17">
        <v>1.25792119790747E-2</v>
      </c>
      <c r="BJ239" s="17">
        <v>7.9830476036219303E-3</v>
      </c>
      <c r="BK239" s="17">
        <v>1.9702542682481599E-2</v>
      </c>
      <c r="BL239" s="17"/>
      <c r="BM239" s="17">
        <v>1.38807598389663E-2</v>
      </c>
      <c r="BN239" s="17">
        <v>2.4463380209948201E-2</v>
      </c>
      <c r="BO239" s="17">
        <v>4.0354976994644701E-2</v>
      </c>
      <c r="BP239" s="17"/>
      <c r="BQ239" s="17">
        <v>1.49320517878974E-2</v>
      </c>
      <c r="BR239" s="17">
        <v>2.2566001438315501E-2</v>
      </c>
      <c r="BS239" s="17"/>
      <c r="BT239" s="17">
        <v>1.4709848373364399E-2</v>
      </c>
      <c r="BU239" s="17">
        <v>2.8388918744031901E-2</v>
      </c>
    </row>
    <row r="240" spans="2:73" x14ac:dyDescent="0.3">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row>
    <row r="241" spans="2:73" x14ac:dyDescent="0.3">
      <c r="B241" s="6" t="s">
        <v>188</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row>
    <row r="242" spans="2:73" x14ac:dyDescent="0.3">
      <c r="B242" s="24" t="s">
        <v>94</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row>
    <row r="243" spans="2:73" x14ac:dyDescent="0.3">
      <c r="B243" t="s">
        <v>180</v>
      </c>
      <c r="C243" s="17">
        <v>8.1779230647990794E-2</v>
      </c>
      <c r="D243" s="17">
        <v>0.10043680503526101</v>
      </c>
      <c r="E243" s="17">
        <v>6.3436495431192993E-2</v>
      </c>
      <c r="F243" s="17"/>
      <c r="G243" s="17">
        <v>0.10796603637543301</v>
      </c>
      <c r="H243" s="17">
        <v>0.147409999351091</v>
      </c>
      <c r="I243" s="17">
        <v>8.5049829984744904E-2</v>
      </c>
      <c r="J243" s="17">
        <v>5.4669406684670498E-2</v>
      </c>
      <c r="K243" s="17">
        <v>3.8400606639675497E-2</v>
      </c>
      <c r="L243" s="17">
        <v>5.9601466108525902E-2</v>
      </c>
      <c r="M243" s="17"/>
      <c r="N243" s="17">
        <v>0.118721359480257</v>
      </c>
      <c r="O243" s="17">
        <v>6.8688122345060401E-2</v>
      </c>
      <c r="P243" s="17">
        <v>7.1618126148577793E-2</v>
      </c>
      <c r="Q243" s="17">
        <v>6.4734073263338895E-2</v>
      </c>
      <c r="R243" s="17"/>
      <c r="S243" s="17">
        <v>0.13060255582923899</v>
      </c>
      <c r="T243" s="17">
        <v>6.1608875834738799E-2</v>
      </c>
      <c r="U243" s="17">
        <v>6.8253148873059402E-2</v>
      </c>
      <c r="V243" s="17">
        <v>7.9284440758671401E-2</v>
      </c>
      <c r="W243" s="17">
        <v>4.7270556301719002E-2</v>
      </c>
      <c r="X243" s="17">
        <v>6.6224316625947605E-2</v>
      </c>
      <c r="Y243" s="17">
        <v>7.4465885791205402E-2</v>
      </c>
      <c r="Z243" s="17">
        <v>6.5427960731573795E-2</v>
      </c>
      <c r="AA243" s="17">
        <v>0.106762780592199</v>
      </c>
      <c r="AB243" s="17"/>
      <c r="AC243" s="17">
        <v>0</v>
      </c>
      <c r="AD243" s="17">
        <v>7.32554893259139E-2</v>
      </c>
      <c r="AE243" s="17">
        <v>8.07314559217535E-2</v>
      </c>
      <c r="AF243" s="17">
        <v>5.4760675747383199E-2</v>
      </c>
      <c r="AG243" s="17">
        <v>5.1928803500172802E-2</v>
      </c>
      <c r="AH243" s="17">
        <v>5.7656055107977701E-2</v>
      </c>
      <c r="AI243" s="17">
        <v>6.1753258487602103E-2</v>
      </c>
      <c r="AJ243" s="17">
        <v>7.0702690847382704E-2</v>
      </c>
      <c r="AK243" s="17">
        <v>7.7235614642100395E-2</v>
      </c>
      <c r="AL243" s="17">
        <v>0.11730172569028</v>
      </c>
      <c r="AM243" s="17">
        <v>4.63936053765166E-2</v>
      </c>
      <c r="AN243" s="17">
        <v>9.5277380928882799E-2</v>
      </c>
      <c r="AO243" s="17">
        <v>9.5654224709699601E-2</v>
      </c>
      <c r="AP243" s="17">
        <v>0.122890129257354</v>
      </c>
      <c r="AQ243" s="17">
        <v>0.14620161353953701</v>
      </c>
      <c r="AR243" s="17">
        <v>0.24834526955871999</v>
      </c>
      <c r="AS243" s="17"/>
      <c r="AT243" s="17">
        <v>0.122226387701767</v>
      </c>
      <c r="AU243" s="17">
        <v>7.9242646337783204E-2</v>
      </c>
      <c r="AV243" s="17">
        <v>7.1219148180484304E-2</v>
      </c>
      <c r="AW243" s="17">
        <v>6.2853605313835298E-2</v>
      </c>
      <c r="AX243" s="17">
        <v>6.1460166202277997E-2</v>
      </c>
      <c r="AY243" s="17">
        <v>5.0290330132652203E-2</v>
      </c>
      <c r="AZ243" s="17"/>
      <c r="BA243" s="17">
        <v>6.1396039801027598E-2</v>
      </c>
      <c r="BB243" s="17">
        <v>5.1632292618116499E-2</v>
      </c>
      <c r="BC243" s="17">
        <v>8.8122429839637306E-2</v>
      </c>
      <c r="BD243" s="17">
        <v>0.15882096236232199</v>
      </c>
      <c r="BE243" s="17">
        <v>0.22082112037839499</v>
      </c>
      <c r="BF243" s="17"/>
      <c r="BG243" s="17">
        <v>7.8937684918866102E-2</v>
      </c>
      <c r="BH243" s="17">
        <v>0.105623468858127</v>
      </c>
      <c r="BI243" s="17">
        <v>8.0090095128612399E-2</v>
      </c>
      <c r="BJ243" s="17">
        <v>7.3933607523745698E-2</v>
      </c>
      <c r="BK243" s="17">
        <v>6.7125845489731301E-2</v>
      </c>
      <c r="BL243" s="17"/>
      <c r="BM243" s="17">
        <v>0.113792567130247</v>
      </c>
      <c r="BN243" s="17">
        <v>5.9781317524524702E-2</v>
      </c>
      <c r="BO243" s="17">
        <v>3.9652993181257999E-2</v>
      </c>
      <c r="BP243" s="17"/>
      <c r="BQ243" s="17">
        <v>0.122354070536867</v>
      </c>
      <c r="BR243" s="17">
        <v>6.1052755893409798E-2</v>
      </c>
      <c r="BS243" s="17"/>
      <c r="BT243" s="17">
        <v>9.3043757469054897E-2</v>
      </c>
      <c r="BU243" s="17">
        <v>6.95114390352813E-2</v>
      </c>
    </row>
    <row r="244" spans="2:73" x14ac:dyDescent="0.3">
      <c r="B244" t="s">
        <v>181</v>
      </c>
      <c r="C244" s="17">
        <v>0.319682230258092</v>
      </c>
      <c r="D244" s="17">
        <v>0.357911727679597</v>
      </c>
      <c r="E244" s="17">
        <v>0.28304149474426399</v>
      </c>
      <c r="F244" s="17"/>
      <c r="G244" s="17">
        <v>0.29945018393025702</v>
      </c>
      <c r="H244" s="17">
        <v>0.38701883798935199</v>
      </c>
      <c r="I244" s="17">
        <v>0.352455906007692</v>
      </c>
      <c r="J244" s="17">
        <v>0.29945575142525099</v>
      </c>
      <c r="K244" s="17">
        <v>0.27568011331343401</v>
      </c>
      <c r="L244" s="17">
        <v>0.29770261089406502</v>
      </c>
      <c r="M244" s="17"/>
      <c r="N244" s="17">
        <v>0.37012542596987602</v>
      </c>
      <c r="O244" s="17">
        <v>0.32165757578258503</v>
      </c>
      <c r="P244" s="17">
        <v>0.33491943926333501</v>
      </c>
      <c r="Q244" s="17">
        <v>0.250825242977256</v>
      </c>
      <c r="R244" s="17"/>
      <c r="S244" s="17">
        <v>0.361267092183298</v>
      </c>
      <c r="T244" s="17">
        <v>0.25152983407241097</v>
      </c>
      <c r="U244" s="17">
        <v>0.33957690454075601</v>
      </c>
      <c r="V244" s="17">
        <v>0.28236775550884802</v>
      </c>
      <c r="W244" s="17">
        <v>0.34628304095342899</v>
      </c>
      <c r="X244" s="17">
        <v>0.33420962783931202</v>
      </c>
      <c r="Y244" s="17">
        <v>0.339642505117839</v>
      </c>
      <c r="Z244" s="17">
        <v>0.32582457415539501</v>
      </c>
      <c r="AA244" s="17">
        <v>0.32141871850895198</v>
      </c>
      <c r="AB244" s="17"/>
      <c r="AC244" s="17">
        <v>0.187096847213468</v>
      </c>
      <c r="AD244" s="17">
        <v>0.236101955791401</v>
      </c>
      <c r="AE244" s="17">
        <v>0.220843710360839</v>
      </c>
      <c r="AF244" s="17">
        <v>0.27706882268634198</v>
      </c>
      <c r="AG244" s="17">
        <v>0.29229331576885198</v>
      </c>
      <c r="AH244" s="17">
        <v>0.32349186603060298</v>
      </c>
      <c r="AI244" s="17">
        <v>0.34402186742012297</v>
      </c>
      <c r="AJ244" s="17">
        <v>0.33939967822519301</v>
      </c>
      <c r="AK244" s="17">
        <v>0.32456240632975197</v>
      </c>
      <c r="AL244" s="17">
        <v>0.300163953386545</v>
      </c>
      <c r="AM244" s="17">
        <v>0.37635822577655598</v>
      </c>
      <c r="AN244" s="17">
        <v>0.34042324279418601</v>
      </c>
      <c r="AO244" s="17">
        <v>0.39194015813019301</v>
      </c>
      <c r="AP244" s="17">
        <v>0.34001128336481601</v>
      </c>
      <c r="AQ244" s="17">
        <v>0.33201569544908899</v>
      </c>
      <c r="AR244" s="17">
        <v>0.41347227865653402</v>
      </c>
      <c r="AS244" s="17"/>
      <c r="AT244" s="17">
        <v>0.34368345794982802</v>
      </c>
      <c r="AU244" s="17">
        <v>0.32415326823851398</v>
      </c>
      <c r="AV244" s="17">
        <v>0.31615496938250598</v>
      </c>
      <c r="AW244" s="17">
        <v>0.30502193111117398</v>
      </c>
      <c r="AX244" s="17">
        <v>0.27588658780872199</v>
      </c>
      <c r="AY244" s="17">
        <v>0.33900586882855699</v>
      </c>
      <c r="AZ244" s="17"/>
      <c r="BA244" s="17">
        <v>0.27069823817384803</v>
      </c>
      <c r="BB244" s="17">
        <v>0.31003184976393799</v>
      </c>
      <c r="BC244" s="17">
        <v>0.34403256336288401</v>
      </c>
      <c r="BD244" s="17">
        <v>0.35847210293363102</v>
      </c>
      <c r="BE244" s="17">
        <v>0.42504614321662598</v>
      </c>
      <c r="BF244" s="17"/>
      <c r="BG244" s="17">
        <v>0.35366665936088498</v>
      </c>
      <c r="BH244" s="17">
        <v>0.35495455574559498</v>
      </c>
      <c r="BI244" s="17">
        <v>0.294849528891025</v>
      </c>
      <c r="BJ244" s="17">
        <v>0.28767657166940602</v>
      </c>
      <c r="BK244" s="17">
        <v>0.220664219485247</v>
      </c>
      <c r="BL244" s="17"/>
      <c r="BM244" s="17">
        <v>0.36537048900138203</v>
      </c>
      <c r="BN244" s="17">
        <v>0.29053136221618098</v>
      </c>
      <c r="BO244" s="17">
        <v>0.25413681480517197</v>
      </c>
      <c r="BP244" s="17"/>
      <c r="BQ244" s="17">
        <v>0.39061619348721899</v>
      </c>
      <c r="BR244" s="17">
        <v>0.284784392431985</v>
      </c>
      <c r="BS244" s="17"/>
      <c r="BT244" s="17">
        <v>0.34555247639166498</v>
      </c>
      <c r="BU244" s="17">
        <v>0.29908779045118</v>
      </c>
    </row>
    <row r="245" spans="2:73" x14ac:dyDescent="0.3">
      <c r="B245" t="s">
        <v>182</v>
      </c>
      <c r="C245" s="17">
        <v>0.28367084538853699</v>
      </c>
      <c r="D245" s="17">
        <v>0.27391979396017002</v>
      </c>
      <c r="E245" s="17">
        <v>0.29328990723967702</v>
      </c>
      <c r="F245" s="17"/>
      <c r="G245" s="17">
        <v>0.296801368622784</v>
      </c>
      <c r="H245" s="17">
        <v>0.20461238794731401</v>
      </c>
      <c r="I245" s="17">
        <v>0.258811304919701</v>
      </c>
      <c r="J245" s="17">
        <v>0.31138080943511698</v>
      </c>
      <c r="K245" s="17">
        <v>0.316138880967688</v>
      </c>
      <c r="L245" s="17">
        <v>0.31510531172769601</v>
      </c>
      <c r="M245" s="17"/>
      <c r="N245" s="17">
        <v>0.25018007476974102</v>
      </c>
      <c r="O245" s="17">
        <v>0.27943294839039001</v>
      </c>
      <c r="P245" s="17">
        <v>0.27349439612173598</v>
      </c>
      <c r="Q245" s="17">
        <v>0.33336811887802997</v>
      </c>
      <c r="R245" s="17"/>
      <c r="S245" s="17">
        <v>0.247799585411802</v>
      </c>
      <c r="T245" s="17">
        <v>0.27940345882937201</v>
      </c>
      <c r="U245" s="17">
        <v>0.26656877653664601</v>
      </c>
      <c r="V245" s="17">
        <v>0.293617367568342</v>
      </c>
      <c r="W245" s="17">
        <v>0.31479736157692501</v>
      </c>
      <c r="X245" s="17">
        <v>0.32225242667801501</v>
      </c>
      <c r="Y245" s="17">
        <v>0.275497924308861</v>
      </c>
      <c r="Z245" s="17">
        <v>0.27793792266256501</v>
      </c>
      <c r="AA245" s="17">
        <v>0.29512069774169197</v>
      </c>
      <c r="AB245" s="17"/>
      <c r="AC245" s="17">
        <v>0.333481547900432</v>
      </c>
      <c r="AD245" s="17">
        <v>0.28205923043133801</v>
      </c>
      <c r="AE245" s="17">
        <v>0.273205963511922</v>
      </c>
      <c r="AF245" s="17">
        <v>0.32418492769288698</v>
      </c>
      <c r="AG245" s="17">
        <v>0.33255566631860201</v>
      </c>
      <c r="AH245" s="17">
        <v>0.29188110662266398</v>
      </c>
      <c r="AI245" s="17">
        <v>0.27170484968945902</v>
      </c>
      <c r="AJ245" s="17">
        <v>0.26915045926452202</v>
      </c>
      <c r="AK245" s="17">
        <v>0.32073991224994602</v>
      </c>
      <c r="AL245" s="17">
        <v>0.290662382027296</v>
      </c>
      <c r="AM245" s="17">
        <v>0.30888342072445801</v>
      </c>
      <c r="AN245" s="17">
        <v>0.23795059991596501</v>
      </c>
      <c r="AO245" s="17">
        <v>0.24719289671193501</v>
      </c>
      <c r="AP245" s="17">
        <v>0.229857684355845</v>
      </c>
      <c r="AQ245" s="17">
        <v>0.22923178566555399</v>
      </c>
      <c r="AR245" s="17">
        <v>0.188446681849746</v>
      </c>
      <c r="AS245" s="17"/>
      <c r="AT245" s="17">
        <v>0.260155533755067</v>
      </c>
      <c r="AU245" s="17">
        <v>0.288720466820299</v>
      </c>
      <c r="AV245" s="17">
        <v>0.28368834913875202</v>
      </c>
      <c r="AW245" s="17">
        <v>0.29290402539390697</v>
      </c>
      <c r="AX245" s="17">
        <v>0.32282379419996998</v>
      </c>
      <c r="AY245" s="17">
        <v>0.24958771454315601</v>
      </c>
      <c r="AZ245" s="17"/>
      <c r="BA245" s="17">
        <v>0.34378852065210203</v>
      </c>
      <c r="BB245" s="17">
        <v>0.279652123489947</v>
      </c>
      <c r="BC245" s="17">
        <v>0.26316914533430003</v>
      </c>
      <c r="BD245" s="17">
        <v>0.218472149765084</v>
      </c>
      <c r="BE245" s="17">
        <v>0.17971667003496</v>
      </c>
      <c r="BF245" s="17"/>
      <c r="BG245" s="17">
        <v>0.29297244836742697</v>
      </c>
      <c r="BH245" s="17">
        <v>0.27850244523860901</v>
      </c>
      <c r="BI245" s="17">
        <v>0.279854232196596</v>
      </c>
      <c r="BJ245" s="17">
        <v>0.27705315706098699</v>
      </c>
      <c r="BK245" s="17">
        <v>0.33395521203515099</v>
      </c>
      <c r="BL245" s="17"/>
      <c r="BM245" s="17">
        <v>0.25443559600430798</v>
      </c>
      <c r="BN245" s="17">
        <v>0.32024848454992799</v>
      </c>
      <c r="BO245" s="17">
        <v>0.28227898934642998</v>
      </c>
      <c r="BP245" s="17"/>
      <c r="BQ245" s="17">
        <v>0.26742479152394599</v>
      </c>
      <c r="BR245" s="17">
        <v>0.285589397052813</v>
      </c>
      <c r="BS245" s="17"/>
      <c r="BT245" s="17">
        <v>0.27723506300181999</v>
      </c>
      <c r="BU245" s="17">
        <v>0.29132692880593197</v>
      </c>
    </row>
    <row r="246" spans="2:73" x14ac:dyDescent="0.3">
      <c r="B246" t="s">
        <v>183</v>
      </c>
      <c r="C246" s="17">
        <v>8.1073101242141205E-2</v>
      </c>
      <c r="D246" s="17">
        <v>7.4437930529643703E-2</v>
      </c>
      <c r="E246" s="17">
        <v>8.7373466602670702E-2</v>
      </c>
      <c r="F246" s="17"/>
      <c r="G246" s="17">
        <v>8.7940154173139301E-2</v>
      </c>
      <c r="H246" s="17">
        <v>7.0910110655582406E-2</v>
      </c>
      <c r="I246" s="17">
        <v>7.5561117453611798E-2</v>
      </c>
      <c r="J246" s="17">
        <v>8.0146101738116093E-2</v>
      </c>
      <c r="K246" s="17">
        <v>8.4066727941211505E-2</v>
      </c>
      <c r="L246" s="17">
        <v>8.8011645827164406E-2</v>
      </c>
      <c r="M246" s="17"/>
      <c r="N246" s="17">
        <v>7.09719736616546E-2</v>
      </c>
      <c r="O246" s="17">
        <v>7.0469134680822401E-2</v>
      </c>
      <c r="P246" s="17">
        <v>0.100601005211642</v>
      </c>
      <c r="Q246" s="17">
        <v>8.5028599116422507E-2</v>
      </c>
      <c r="R246" s="17"/>
      <c r="S246" s="17">
        <v>4.8858008950405797E-2</v>
      </c>
      <c r="T246" s="17">
        <v>0.12519020387013699</v>
      </c>
      <c r="U246" s="17">
        <v>0.13296482750594199</v>
      </c>
      <c r="V246" s="17">
        <v>7.7701000541807105E-2</v>
      </c>
      <c r="W246" s="17">
        <v>8.9513179463993106E-2</v>
      </c>
      <c r="X246" s="17">
        <v>6.5238661114692204E-2</v>
      </c>
      <c r="Y246" s="17">
        <v>5.93392344274895E-2</v>
      </c>
      <c r="Z246" s="17">
        <v>3.9960709829340198E-2</v>
      </c>
      <c r="AA246" s="17">
        <v>6.8175595549880702E-2</v>
      </c>
      <c r="AB246" s="17"/>
      <c r="AC246" s="17">
        <v>0</v>
      </c>
      <c r="AD246" s="17">
        <v>8.4579013700696301E-2</v>
      </c>
      <c r="AE246" s="17">
        <v>8.1693528718549693E-2</v>
      </c>
      <c r="AF246" s="17">
        <v>5.4648922297423401E-2</v>
      </c>
      <c r="AG246" s="17">
        <v>7.6268528749459302E-2</v>
      </c>
      <c r="AH246" s="17">
        <v>0.106743588913585</v>
      </c>
      <c r="AI246" s="17">
        <v>9.9083634286759398E-2</v>
      </c>
      <c r="AJ246" s="17">
        <v>9.1491189486095803E-2</v>
      </c>
      <c r="AK246" s="17">
        <v>7.5430720543664606E-2</v>
      </c>
      <c r="AL246" s="17">
        <v>7.3234375728319506E-2</v>
      </c>
      <c r="AM246" s="17">
        <v>0.103013968635091</v>
      </c>
      <c r="AN246" s="17">
        <v>7.0080397773318204E-2</v>
      </c>
      <c r="AO246" s="17">
        <v>9.0719894407988805E-2</v>
      </c>
      <c r="AP246" s="17">
        <v>0.114944432570142</v>
      </c>
      <c r="AQ246" s="17">
        <v>0.101548650756615</v>
      </c>
      <c r="AR246" s="17">
        <v>3.12348067504137E-2</v>
      </c>
      <c r="AS246" s="17"/>
      <c r="AT246" s="17">
        <v>6.6617085934545503E-2</v>
      </c>
      <c r="AU246" s="17">
        <v>6.6276966758883296E-2</v>
      </c>
      <c r="AV246" s="17">
        <v>0.105631468717743</v>
      </c>
      <c r="AW246" s="17">
        <v>9.5124865212270093E-2</v>
      </c>
      <c r="AX246" s="17">
        <v>9.0824479661427607E-2</v>
      </c>
      <c r="AY246" s="17">
        <v>9.1669419267864705E-2</v>
      </c>
      <c r="AZ246" s="17"/>
      <c r="BA246" s="17">
        <v>7.3368100016331803E-2</v>
      </c>
      <c r="BB246" s="17">
        <v>9.0985786960002701E-2</v>
      </c>
      <c r="BC246" s="17">
        <v>7.8366926102103995E-2</v>
      </c>
      <c r="BD246" s="17">
        <v>7.3972280606610499E-2</v>
      </c>
      <c r="BE246" s="17">
        <v>5.8906147238966901E-2</v>
      </c>
      <c r="BF246" s="17"/>
      <c r="BG246" s="17">
        <v>8.0476410116896199E-2</v>
      </c>
      <c r="BH246" s="17">
        <v>5.6267195418539903E-2</v>
      </c>
      <c r="BI246" s="17">
        <v>0.114526348122101</v>
      </c>
      <c r="BJ246" s="17">
        <v>0.110575577023222</v>
      </c>
      <c r="BK246" s="17">
        <v>0.14936204528354299</v>
      </c>
      <c r="BL246" s="17"/>
      <c r="BM246" s="17">
        <v>7.5764992099948303E-2</v>
      </c>
      <c r="BN246" s="17">
        <v>7.7238908723881894E-2</v>
      </c>
      <c r="BO246" s="17">
        <v>0.106145380237796</v>
      </c>
      <c r="BP246" s="17"/>
      <c r="BQ246" s="17">
        <v>7.8879106011270197E-2</v>
      </c>
      <c r="BR246" s="17">
        <v>8.2865910770930098E-2</v>
      </c>
      <c r="BS246" s="17"/>
      <c r="BT246" s="17">
        <v>8.9073600368176603E-2</v>
      </c>
      <c r="BU246" s="17">
        <v>7.1963540588556293E-2</v>
      </c>
    </row>
    <row r="247" spans="2:73" x14ac:dyDescent="0.3">
      <c r="B247" t="s">
        <v>184</v>
      </c>
      <c r="C247" s="17">
        <v>3.1321650882392797E-2</v>
      </c>
      <c r="D247" s="17">
        <v>3.2610700048523698E-2</v>
      </c>
      <c r="E247" s="17">
        <v>3.01621498537409E-2</v>
      </c>
      <c r="F247" s="17"/>
      <c r="G247" s="17">
        <v>2.0675607573545599E-2</v>
      </c>
      <c r="H247" s="17">
        <v>2.0756033435258399E-2</v>
      </c>
      <c r="I247" s="17">
        <v>2.2236577841404401E-2</v>
      </c>
      <c r="J247" s="17">
        <v>4.2680536357878301E-2</v>
      </c>
      <c r="K247" s="17">
        <v>4.3315621285906797E-2</v>
      </c>
      <c r="L247" s="17">
        <v>3.7052625923280701E-2</v>
      </c>
      <c r="M247" s="17"/>
      <c r="N247" s="17">
        <v>2.1611567005922799E-2</v>
      </c>
      <c r="O247" s="17">
        <v>2.8015453929001399E-2</v>
      </c>
      <c r="P247" s="17">
        <v>3.7108099636947001E-2</v>
      </c>
      <c r="Q247" s="17">
        <v>3.82383408569648E-2</v>
      </c>
      <c r="R247" s="17"/>
      <c r="S247" s="17">
        <v>2.6649831855523502E-2</v>
      </c>
      <c r="T247" s="17">
        <v>5.4716534465994199E-2</v>
      </c>
      <c r="U247" s="17">
        <v>4.0252166686587702E-2</v>
      </c>
      <c r="V247" s="17">
        <v>2.66139914705406E-2</v>
      </c>
      <c r="W247" s="17">
        <v>1.9528620453727202E-2</v>
      </c>
      <c r="X247" s="17">
        <v>1.7233007143165599E-2</v>
      </c>
      <c r="Y247" s="17">
        <v>2.86981766614786E-2</v>
      </c>
      <c r="Z247" s="17">
        <v>3.78429306224577E-2</v>
      </c>
      <c r="AA247" s="17">
        <v>2.3868390723165499E-2</v>
      </c>
      <c r="AB247" s="17"/>
      <c r="AC247" s="17">
        <v>9.6436002171526897E-2</v>
      </c>
      <c r="AD247" s="17">
        <v>2.9670954168168201E-2</v>
      </c>
      <c r="AE247" s="17">
        <v>5.8513636715839701E-2</v>
      </c>
      <c r="AF247" s="17">
        <v>3.6546046434211603E-2</v>
      </c>
      <c r="AG247" s="17">
        <v>5.9885226435585602E-2</v>
      </c>
      <c r="AH247" s="17">
        <v>2.6417593181250799E-2</v>
      </c>
      <c r="AI247" s="17">
        <v>5.2029760442403199E-2</v>
      </c>
      <c r="AJ247" s="17">
        <v>1.5807423143910902E-2</v>
      </c>
      <c r="AK247" s="17">
        <v>2.75666917205965E-2</v>
      </c>
      <c r="AL247" s="17">
        <v>3.5722446886638302E-2</v>
      </c>
      <c r="AM247" s="17">
        <v>4.7191659492538899E-3</v>
      </c>
      <c r="AN247" s="17">
        <v>1.9849383017851201E-2</v>
      </c>
      <c r="AO247" s="17">
        <v>6.7039909249323997E-3</v>
      </c>
      <c r="AP247" s="17">
        <v>3.0682057249169101E-2</v>
      </c>
      <c r="AQ247" s="17">
        <v>2.1949190973413302E-2</v>
      </c>
      <c r="AR247" s="17">
        <v>4.7193949093948502E-3</v>
      </c>
      <c r="AS247" s="17"/>
      <c r="AT247" s="17">
        <v>2.9128696740668598E-2</v>
      </c>
      <c r="AU247" s="17">
        <v>2.0511132871237899E-2</v>
      </c>
      <c r="AV247" s="17">
        <v>3.9142660067585502E-2</v>
      </c>
      <c r="AW247" s="17">
        <v>4.8875533805701303E-2</v>
      </c>
      <c r="AX247" s="17">
        <v>3.0632836421085798E-2</v>
      </c>
      <c r="AY247" s="17">
        <v>1.1796353912501299E-2</v>
      </c>
      <c r="AZ247" s="17"/>
      <c r="BA247" s="17">
        <v>2.78554496822188E-2</v>
      </c>
      <c r="BB247" s="17">
        <v>4.2447383194516103E-2</v>
      </c>
      <c r="BC247" s="17">
        <v>1.8268246074668398E-2</v>
      </c>
      <c r="BD247" s="17">
        <v>2.23616010876663E-2</v>
      </c>
      <c r="BE247" s="17">
        <v>1.42420406685885E-2</v>
      </c>
      <c r="BF247" s="17"/>
      <c r="BG247" s="17">
        <v>1.8898049891187398E-2</v>
      </c>
      <c r="BH247" s="17">
        <v>3.51867996279056E-2</v>
      </c>
      <c r="BI247" s="17">
        <v>2.2943818590815301E-2</v>
      </c>
      <c r="BJ247" s="17">
        <v>4.15992648047777E-2</v>
      </c>
      <c r="BK247" s="17">
        <v>2.6563634749373399E-2</v>
      </c>
      <c r="BL247" s="17"/>
      <c r="BM247" s="17">
        <v>2.4527604959532202E-2</v>
      </c>
      <c r="BN247" s="17">
        <v>3.34144264481483E-2</v>
      </c>
      <c r="BO247" s="17">
        <v>4.6488929084150199E-2</v>
      </c>
      <c r="BP247" s="17"/>
      <c r="BQ247" s="17">
        <v>2.8051058844451401E-2</v>
      </c>
      <c r="BR247" s="17">
        <v>3.4450708899945101E-2</v>
      </c>
      <c r="BS247" s="17"/>
      <c r="BT247" s="17">
        <v>3.1873858430745902E-2</v>
      </c>
      <c r="BU247" s="17">
        <v>2.83633397958649E-2</v>
      </c>
    </row>
    <row r="248" spans="2:73" x14ac:dyDescent="0.3">
      <c r="B248" t="s">
        <v>92</v>
      </c>
      <c r="C248" s="17">
        <v>0.202472941580846</v>
      </c>
      <c r="D248" s="17">
        <v>0.16068304274680401</v>
      </c>
      <c r="E248" s="17">
        <v>0.24269648612845399</v>
      </c>
      <c r="F248" s="17"/>
      <c r="G248" s="17">
        <v>0.18716664932484101</v>
      </c>
      <c r="H248" s="17">
        <v>0.16929263062140301</v>
      </c>
      <c r="I248" s="17">
        <v>0.205885263792845</v>
      </c>
      <c r="J248" s="17">
        <v>0.211667394358968</v>
      </c>
      <c r="K248" s="17">
        <v>0.24239804985208399</v>
      </c>
      <c r="L248" s="17">
        <v>0.20252633951926799</v>
      </c>
      <c r="M248" s="17"/>
      <c r="N248" s="17">
        <v>0.168389599112549</v>
      </c>
      <c r="O248" s="17">
        <v>0.23173676487214101</v>
      </c>
      <c r="P248" s="17">
        <v>0.18225893361776299</v>
      </c>
      <c r="Q248" s="17">
        <v>0.227805624907987</v>
      </c>
      <c r="R248" s="17"/>
      <c r="S248" s="17">
        <v>0.184822925769731</v>
      </c>
      <c r="T248" s="17">
        <v>0.22755109292734699</v>
      </c>
      <c r="U248" s="17">
        <v>0.152384175857009</v>
      </c>
      <c r="V248" s="17">
        <v>0.240415444151791</v>
      </c>
      <c r="W248" s="17">
        <v>0.182607241250206</v>
      </c>
      <c r="X248" s="17">
        <v>0.19484196059886699</v>
      </c>
      <c r="Y248" s="17">
        <v>0.22235627369312699</v>
      </c>
      <c r="Z248" s="17">
        <v>0.25300590199866801</v>
      </c>
      <c r="AA248" s="17">
        <v>0.18465381688411101</v>
      </c>
      <c r="AB248" s="17"/>
      <c r="AC248" s="17">
        <v>0.38298560271457299</v>
      </c>
      <c r="AD248" s="17">
        <v>0.294333356582483</v>
      </c>
      <c r="AE248" s="17">
        <v>0.285011704771097</v>
      </c>
      <c r="AF248" s="17">
        <v>0.252790605141754</v>
      </c>
      <c r="AG248" s="17">
        <v>0.18706845922732901</v>
      </c>
      <c r="AH248" s="17">
        <v>0.193809790143919</v>
      </c>
      <c r="AI248" s="17">
        <v>0.171406629673654</v>
      </c>
      <c r="AJ248" s="17">
        <v>0.213448559032896</v>
      </c>
      <c r="AK248" s="17">
        <v>0.17446465451394</v>
      </c>
      <c r="AL248" s="17">
        <v>0.182915116280921</v>
      </c>
      <c r="AM248" s="17">
        <v>0.160631613538125</v>
      </c>
      <c r="AN248" s="17">
        <v>0.23641899556979701</v>
      </c>
      <c r="AO248" s="17">
        <v>0.167788835115251</v>
      </c>
      <c r="AP248" s="17">
        <v>0.161614413202674</v>
      </c>
      <c r="AQ248" s="17">
        <v>0.169053063615792</v>
      </c>
      <c r="AR248" s="17">
        <v>0.11378156827519099</v>
      </c>
      <c r="AS248" s="17"/>
      <c r="AT248" s="17">
        <v>0.17818883791812501</v>
      </c>
      <c r="AU248" s="17">
        <v>0.221095518973283</v>
      </c>
      <c r="AV248" s="17">
        <v>0.18416340451293001</v>
      </c>
      <c r="AW248" s="17">
        <v>0.19522003916311301</v>
      </c>
      <c r="AX248" s="17">
        <v>0.21837213570651701</v>
      </c>
      <c r="AY248" s="17">
        <v>0.257650313315268</v>
      </c>
      <c r="AZ248" s="17"/>
      <c r="BA248" s="17">
        <v>0.22289365167447101</v>
      </c>
      <c r="BB248" s="17">
        <v>0.22525056397348001</v>
      </c>
      <c r="BC248" s="17">
        <v>0.20804068928640601</v>
      </c>
      <c r="BD248" s="17">
        <v>0.16790090324468501</v>
      </c>
      <c r="BE248" s="17">
        <v>0.101267878462464</v>
      </c>
      <c r="BF248" s="17"/>
      <c r="BG248" s="17">
        <v>0.17504874734473799</v>
      </c>
      <c r="BH248" s="17">
        <v>0.169465535111224</v>
      </c>
      <c r="BI248" s="17">
        <v>0.20773597707085001</v>
      </c>
      <c r="BJ248" s="17">
        <v>0.20916182191786201</v>
      </c>
      <c r="BK248" s="17">
        <v>0.202329042956953</v>
      </c>
      <c r="BL248" s="17"/>
      <c r="BM248" s="17">
        <v>0.16610875080458201</v>
      </c>
      <c r="BN248" s="17">
        <v>0.218785500537336</v>
      </c>
      <c r="BO248" s="17">
        <v>0.27129689334519402</v>
      </c>
      <c r="BP248" s="17"/>
      <c r="BQ248" s="17">
        <v>0.112674779596246</v>
      </c>
      <c r="BR248" s="17">
        <v>0.251256834950918</v>
      </c>
      <c r="BS248" s="17"/>
      <c r="BT248" s="17">
        <v>0.16322124433853799</v>
      </c>
      <c r="BU248" s="17">
        <v>0.23974696132318599</v>
      </c>
    </row>
    <row r="249" spans="2:73" x14ac:dyDescent="0.3">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row>
    <row r="250" spans="2:73" x14ac:dyDescent="0.3">
      <c r="B250" s="6" t="s">
        <v>189</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row>
    <row r="251" spans="2:73" x14ac:dyDescent="0.3">
      <c r="B251" s="24" t="s">
        <v>94</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row>
    <row r="252" spans="2:73" x14ac:dyDescent="0.3">
      <c r="B252" t="s">
        <v>180</v>
      </c>
      <c r="C252" s="17">
        <v>8.2668216099479594E-2</v>
      </c>
      <c r="D252" s="17">
        <v>9.1974394059931006E-2</v>
      </c>
      <c r="E252" s="17">
        <v>7.34409356749543E-2</v>
      </c>
      <c r="F252" s="17"/>
      <c r="G252" s="17">
        <v>0.171261891779596</v>
      </c>
      <c r="H252" s="17">
        <v>0.18752100287311099</v>
      </c>
      <c r="I252" s="17">
        <v>8.1013166879685003E-2</v>
      </c>
      <c r="J252" s="17">
        <v>3.65161411518658E-2</v>
      </c>
      <c r="K252" s="17">
        <v>1.813330871112E-2</v>
      </c>
      <c r="L252" s="17">
        <v>2.0965042264215899E-2</v>
      </c>
      <c r="M252" s="17"/>
      <c r="N252" s="17">
        <v>0.12647886677460801</v>
      </c>
      <c r="O252" s="17">
        <v>6.8194004665781696E-2</v>
      </c>
      <c r="P252" s="17">
        <v>7.2349503689030606E-2</v>
      </c>
      <c r="Q252" s="17">
        <v>6.11006092522497E-2</v>
      </c>
      <c r="R252" s="17"/>
      <c r="S252" s="17">
        <v>0.17947865318521</v>
      </c>
      <c r="T252" s="17">
        <v>4.4087961280665403E-2</v>
      </c>
      <c r="U252" s="17">
        <v>3.5007279249865297E-2</v>
      </c>
      <c r="V252" s="17">
        <v>6.6445510640924493E-2</v>
      </c>
      <c r="W252" s="17">
        <v>4.70921718264634E-2</v>
      </c>
      <c r="X252" s="17">
        <v>8.69674835024076E-2</v>
      </c>
      <c r="Y252" s="17">
        <v>7.2138505119423602E-2</v>
      </c>
      <c r="Z252" s="17">
        <v>7.7078051779103901E-2</v>
      </c>
      <c r="AA252" s="17">
        <v>9.2899442648500599E-2</v>
      </c>
      <c r="AB252" s="17"/>
      <c r="AC252" s="17">
        <v>7.4697755659861795E-2</v>
      </c>
      <c r="AD252" s="17">
        <v>0.120711495521863</v>
      </c>
      <c r="AE252" s="17">
        <v>7.1332380246613994E-2</v>
      </c>
      <c r="AF252" s="17">
        <v>3.7396236776121701E-2</v>
      </c>
      <c r="AG252" s="17">
        <v>4.8101979288188199E-2</v>
      </c>
      <c r="AH252" s="17">
        <v>3.9949700583050002E-2</v>
      </c>
      <c r="AI252" s="17">
        <v>6.9351554371790497E-2</v>
      </c>
      <c r="AJ252" s="17">
        <v>8.0113708800358702E-2</v>
      </c>
      <c r="AK252" s="17">
        <v>9.7399785374318898E-2</v>
      </c>
      <c r="AL252" s="17">
        <v>5.3200832423332303E-2</v>
      </c>
      <c r="AM252" s="17">
        <v>5.5794128327664998E-2</v>
      </c>
      <c r="AN252" s="17">
        <v>6.3856587809039106E-2</v>
      </c>
      <c r="AO252" s="17">
        <v>0.15361563522305999</v>
      </c>
      <c r="AP252" s="17">
        <v>0.151488138915261</v>
      </c>
      <c r="AQ252" s="17">
        <v>0.109335888812193</v>
      </c>
      <c r="AR252" s="17">
        <v>0.27971743742875599</v>
      </c>
      <c r="AS252" s="17"/>
      <c r="AT252" s="17">
        <v>0.190896720015786</v>
      </c>
      <c r="AU252" s="17">
        <v>6.2278984169152098E-2</v>
      </c>
      <c r="AV252" s="17">
        <v>4.8371920107923697E-2</v>
      </c>
      <c r="AW252" s="17">
        <v>4.5570110183340201E-2</v>
      </c>
      <c r="AX252" s="17">
        <v>2.0456298901561299E-2</v>
      </c>
      <c r="AY252" s="17">
        <v>6.2510558348687406E-2</v>
      </c>
      <c r="AZ252" s="17"/>
      <c r="BA252" s="17">
        <v>5.7748511130013898E-2</v>
      </c>
      <c r="BB252" s="17">
        <v>4.6154470395628699E-2</v>
      </c>
      <c r="BC252" s="17">
        <v>0.103972818860736</v>
      </c>
      <c r="BD252" s="17">
        <v>0.15805186884234601</v>
      </c>
      <c r="BE252" s="17">
        <v>0.20850295223676399</v>
      </c>
      <c r="BF252" s="17"/>
      <c r="BG252" s="17">
        <v>7.4270270789510401E-2</v>
      </c>
      <c r="BH252" s="17">
        <v>0.12124759630160301</v>
      </c>
      <c r="BI252" s="17">
        <v>4.93501275955169E-2</v>
      </c>
      <c r="BJ252" s="17">
        <v>5.0446990928342601E-2</v>
      </c>
      <c r="BK252" s="17">
        <v>5.1690317203991899E-2</v>
      </c>
      <c r="BL252" s="17"/>
      <c r="BM252" s="17">
        <v>0.11587477663041899</v>
      </c>
      <c r="BN252" s="17">
        <v>5.5740317237015301E-2</v>
      </c>
      <c r="BO252" s="17">
        <v>4.8908153728529302E-2</v>
      </c>
      <c r="BP252" s="17"/>
      <c r="BQ252" s="17">
        <v>0.14684626809972501</v>
      </c>
      <c r="BR252" s="17">
        <v>4.6137597749003098E-2</v>
      </c>
      <c r="BS252" s="17"/>
      <c r="BT252" s="17">
        <v>0.11233957052980401</v>
      </c>
      <c r="BU252" s="17">
        <v>4.3564714566969601E-2</v>
      </c>
    </row>
    <row r="253" spans="2:73" x14ac:dyDescent="0.3">
      <c r="B253" t="s">
        <v>181</v>
      </c>
      <c r="C253" s="17">
        <v>0.29577556926830201</v>
      </c>
      <c r="D253" s="17">
        <v>0.32354082906663201</v>
      </c>
      <c r="E253" s="17">
        <v>0.26924207926306298</v>
      </c>
      <c r="F253" s="17"/>
      <c r="G253" s="17">
        <v>0.36343742139979901</v>
      </c>
      <c r="H253" s="17">
        <v>0.40338920556476099</v>
      </c>
      <c r="I253" s="17">
        <v>0.35537033039398302</v>
      </c>
      <c r="J253" s="17">
        <v>0.277581383616059</v>
      </c>
      <c r="K253" s="17">
        <v>0.22037336016388201</v>
      </c>
      <c r="L253" s="17">
        <v>0.180447438319495</v>
      </c>
      <c r="M253" s="17"/>
      <c r="N253" s="17">
        <v>0.35957252465218198</v>
      </c>
      <c r="O253" s="17">
        <v>0.304131295895812</v>
      </c>
      <c r="P253" s="17">
        <v>0.25734481640842899</v>
      </c>
      <c r="Q253" s="17">
        <v>0.25191939174859601</v>
      </c>
      <c r="R253" s="17"/>
      <c r="S253" s="17">
        <v>0.42265010502087103</v>
      </c>
      <c r="T253" s="17">
        <v>0.24490508761361099</v>
      </c>
      <c r="U253" s="17">
        <v>0.29052348541580703</v>
      </c>
      <c r="V253" s="17">
        <v>0.26271270089920101</v>
      </c>
      <c r="W253" s="17">
        <v>0.233660301471839</v>
      </c>
      <c r="X253" s="17">
        <v>0.26431220047208498</v>
      </c>
      <c r="Y253" s="17">
        <v>0.28942599563799598</v>
      </c>
      <c r="Z253" s="17">
        <v>0.33912186089857499</v>
      </c>
      <c r="AA253" s="17">
        <v>0.28953614039340297</v>
      </c>
      <c r="AB253" s="17"/>
      <c r="AC253" s="17">
        <v>0.42636423140623197</v>
      </c>
      <c r="AD253" s="17">
        <v>0.30794325353730201</v>
      </c>
      <c r="AE253" s="17">
        <v>0.23271715053263001</v>
      </c>
      <c r="AF253" s="17">
        <v>0.23491974962648701</v>
      </c>
      <c r="AG253" s="17">
        <v>0.29396062989155802</v>
      </c>
      <c r="AH253" s="17">
        <v>0.28535410492892499</v>
      </c>
      <c r="AI253" s="17">
        <v>0.24769905631615</v>
      </c>
      <c r="AJ253" s="17">
        <v>0.34064186552353098</v>
      </c>
      <c r="AK253" s="17">
        <v>0.240215740996819</v>
      </c>
      <c r="AL253" s="17">
        <v>0.28817236793105699</v>
      </c>
      <c r="AM253" s="17">
        <v>0.374307280716489</v>
      </c>
      <c r="AN253" s="17">
        <v>0.36340794870964799</v>
      </c>
      <c r="AO253" s="17">
        <v>0.30473622996711802</v>
      </c>
      <c r="AP253" s="17">
        <v>0.30169326728234602</v>
      </c>
      <c r="AQ253" s="17">
        <v>0.33461533231027901</v>
      </c>
      <c r="AR253" s="17">
        <v>0.42422169298232099</v>
      </c>
      <c r="AS253" s="17"/>
      <c r="AT253" s="17">
        <v>0.38183276963054902</v>
      </c>
      <c r="AU253" s="17">
        <v>0.30166200405781501</v>
      </c>
      <c r="AV253" s="17">
        <v>0.31958245342060199</v>
      </c>
      <c r="AW253" s="17">
        <v>0.22817530164816199</v>
      </c>
      <c r="AX253" s="17">
        <v>0.18754624762041999</v>
      </c>
      <c r="AY253" s="17">
        <v>0.26482166995151601</v>
      </c>
      <c r="AZ253" s="17"/>
      <c r="BA253" s="17">
        <v>0.233402613042451</v>
      </c>
      <c r="BB253" s="17">
        <v>0.268129664481709</v>
      </c>
      <c r="BC253" s="17">
        <v>0.35460070492023898</v>
      </c>
      <c r="BD253" s="17">
        <v>0.39873043440184103</v>
      </c>
      <c r="BE253" s="17">
        <v>0.45896398439285302</v>
      </c>
      <c r="BF253" s="17"/>
      <c r="BG253" s="17">
        <v>0.27651039643933001</v>
      </c>
      <c r="BH253" s="17">
        <v>0.33482076847647502</v>
      </c>
      <c r="BI253" s="17">
        <v>0.26728131112299203</v>
      </c>
      <c r="BJ253" s="17">
        <v>0.236253699740232</v>
      </c>
      <c r="BK253" s="17">
        <v>0.234089348004444</v>
      </c>
      <c r="BL253" s="17"/>
      <c r="BM253" s="17">
        <v>0.32023531806104499</v>
      </c>
      <c r="BN253" s="17">
        <v>0.283853770752374</v>
      </c>
      <c r="BO253" s="17">
        <v>0.25177763919178697</v>
      </c>
      <c r="BP253" s="17"/>
      <c r="BQ253" s="17">
        <v>0.37598273100163698</v>
      </c>
      <c r="BR253" s="17">
        <v>0.245585651645157</v>
      </c>
      <c r="BS253" s="17"/>
      <c r="BT253" s="17">
        <v>0.31057910860990401</v>
      </c>
      <c r="BU253" s="17">
        <v>0.26921640264843899</v>
      </c>
    </row>
    <row r="254" spans="2:73" x14ac:dyDescent="0.3">
      <c r="B254" t="s">
        <v>182</v>
      </c>
      <c r="C254" s="17">
        <v>0.23254985020246099</v>
      </c>
      <c r="D254" s="17">
        <v>0.221386905690486</v>
      </c>
      <c r="E254" s="17">
        <v>0.24258624949706001</v>
      </c>
      <c r="F254" s="17"/>
      <c r="G254" s="17">
        <v>0.19969304682142699</v>
      </c>
      <c r="H254" s="17">
        <v>0.16873494368952899</v>
      </c>
      <c r="I254" s="17">
        <v>0.19808164986378901</v>
      </c>
      <c r="J254" s="17">
        <v>0.26250865445156502</v>
      </c>
      <c r="K254" s="17">
        <v>0.26739547974771</v>
      </c>
      <c r="L254" s="17">
        <v>0.28644133741417399</v>
      </c>
      <c r="M254" s="17"/>
      <c r="N254" s="17">
        <v>0.206549621724961</v>
      </c>
      <c r="O254" s="17">
        <v>0.22506887264147299</v>
      </c>
      <c r="P254" s="17">
        <v>0.23158827906711901</v>
      </c>
      <c r="Q254" s="17">
        <v>0.27163508685020699</v>
      </c>
      <c r="R254" s="17"/>
      <c r="S254" s="17">
        <v>0.20465061454633801</v>
      </c>
      <c r="T254" s="17">
        <v>0.25022840782514799</v>
      </c>
      <c r="U254" s="17">
        <v>0.26059481913349197</v>
      </c>
      <c r="V254" s="17">
        <v>0.21940554066246201</v>
      </c>
      <c r="W254" s="17">
        <v>0.20341952419693299</v>
      </c>
      <c r="X254" s="17">
        <v>0.24813616230011901</v>
      </c>
      <c r="Y254" s="17">
        <v>0.24879264059714701</v>
      </c>
      <c r="Z254" s="17">
        <v>0.21269798734825801</v>
      </c>
      <c r="AA254" s="17">
        <v>0.237975175232567</v>
      </c>
      <c r="AB254" s="17"/>
      <c r="AC254" s="17">
        <v>0.21607232620529901</v>
      </c>
      <c r="AD254" s="17">
        <v>0.24561347899692701</v>
      </c>
      <c r="AE254" s="17">
        <v>0.29763967858614998</v>
      </c>
      <c r="AF254" s="17">
        <v>0.268290800526925</v>
      </c>
      <c r="AG254" s="17">
        <v>0.256007808483877</v>
      </c>
      <c r="AH254" s="17">
        <v>0.22550311907243301</v>
      </c>
      <c r="AI254" s="17">
        <v>0.22984755774541801</v>
      </c>
      <c r="AJ254" s="17">
        <v>0.236893385662549</v>
      </c>
      <c r="AK254" s="17">
        <v>0.23827555262189701</v>
      </c>
      <c r="AL254" s="17">
        <v>0.24606791226098401</v>
      </c>
      <c r="AM254" s="17">
        <v>0.18907800186561199</v>
      </c>
      <c r="AN254" s="17">
        <v>0.21212690094164099</v>
      </c>
      <c r="AO254" s="17">
        <v>0.20584643563546901</v>
      </c>
      <c r="AP254" s="17">
        <v>0.169015864060473</v>
      </c>
      <c r="AQ254" s="17">
        <v>0.22665286653811301</v>
      </c>
      <c r="AR254" s="17">
        <v>0.117490187880365</v>
      </c>
      <c r="AS254" s="17"/>
      <c r="AT254" s="17">
        <v>0.19742985815092701</v>
      </c>
      <c r="AU254" s="17">
        <v>0.26230393121113899</v>
      </c>
      <c r="AV254" s="17">
        <v>0.20802972198432701</v>
      </c>
      <c r="AW254" s="17">
        <v>0.230541593525496</v>
      </c>
      <c r="AX254" s="17">
        <v>0.27852585845585198</v>
      </c>
      <c r="AY254" s="17">
        <v>0.207807688437807</v>
      </c>
      <c r="AZ254" s="17"/>
      <c r="BA254" s="17">
        <v>0.266253936899291</v>
      </c>
      <c r="BB254" s="17">
        <v>0.23135881522910501</v>
      </c>
      <c r="BC254" s="17">
        <v>0.21573857360892701</v>
      </c>
      <c r="BD254" s="17">
        <v>0.203053320014278</v>
      </c>
      <c r="BE254" s="17">
        <v>0.106400712779484</v>
      </c>
      <c r="BF254" s="17"/>
      <c r="BG254" s="17">
        <v>0.239848864454729</v>
      </c>
      <c r="BH254" s="17">
        <v>0.22955521716371599</v>
      </c>
      <c r="BI254" s="17">
        <v>0.25925928785586999</v>
      </c>
      <c r="BJ254" s="17">
        <v>0.209727918501356</v>
      </c>
      <c r="BK254" s="17">
        <v>0.27599110321635301</v>
      </c>
      <c r="BL254" s="17"/>
      <c r="BM254" s="17">
        <v>0.22345414718561199</v>
      </c>
      <c r="BN254" s="17">
        <v>0.241002559493803</v>
      </c>
      <c r="BO254" s="17">
        <v>0.239193903909801</v>
      </c>
      <c r="BP254" s="17"/>
      <c r="BQ254" s="17">
        <v>0.189759613122366</v>
      </c>
      <c r="BR254" s="17">
        <v>0.254043816798115</v>
      </c>
      <c r="BS254" s="17"/>
      <c r="BT254" s="17">
        <v>0.235384576452115</v>
      </c>
      <c r="BU254" s="17">
        <v>0.226623469229081</v>
      </c>
    </row>
    <row r="255" spans="2:73" x14ac:dyDescent="0.3">
      <c r="B255" t="s">
        <v>183</v>
      </c>
      <c r="C255" s="17">
        <v>0.27392716688944402</v>
      </c>
      <c r="D255" s="17">
        <v>0.25575166205684602</v>
      </c>
      <c r="E255" s="17">
        <v>0.29211057200033802</v>
      </c>
      <c r="F255" s="17"/>
      <c r="G255" s="17">
        <v>0.22274759889210199</v>
      </c>
      <c r="H255" s="17">
        <v>0.15720096463643701</v>
      </c>
      <c r="I255" s="17">
        <v>0.24650725296491999</v>
      </c>
      <c r="J255" s="17">
        <v>0.28558897700394198</v>
      </c>
      <c r="K255" s="17">
        <v>0.34642415345400801</v>
      </c>
      <c r="L255" s="17">
        <v>0.36685637346655903</v>
      </c>
      <c r="M255" s="17"/>
      <c r="N255" s="17">
        <v>0.23252314431985299</v>
      </c>
      <c r="O255" s="17">
        <v>0.28698309056829202</v>
      </c>
      <c r="P255" s="17">
        <v>0.27869237773406802</v>
      </c>
      <c r="Q255" s="17">
        <v>0.297173536148918</v>
      </c>
      <c r="R255" s="17"/>
      <c r="S255" s="17">
        <v>0.14062218626516099</v>
      </c>
      <c r="T255" s="17">
        <v>0.315188455068863</v>
      </c>
      <c r="U255" s="17">
        <v>0.267938085009015</v>
      </c>
      <c r="V255" s="17">
        <v>0.31413340459069</v>
      </c>
      <c r="W255" s="17">
        <v>0.35737445821340402</v>
      </c>
      <c r="X255" s="17">
        <v>0.28969051122005202</v>
      </c>
      <c r="Y255" s="17">
        <v>0.27783881866863203</v>
      </c>
      <c r="Z255" s="17">
        <v>0.28629846076851101</v>
      </c>
      <c r="AA255" s="17">
        <v>0.28029736872002797</v>
      </c>
      <c r="AB255" s="17"/>
      <c r="AC255" s="17">
        <v>0.16120863166505001</v>
      </c>
      <c r="AD255" s="17">
        <v>0.18534858133868001</v>
      </c>
      <c r="AE255" s="17">
        <v>0.295642373951922</v>
      </c>
      <c r="AF255" s="17">
        <v>0.30652049015330302</v>
      </c>
      <c r="AG255" s="17">
        <v>0.28056795725132799</v>
      </c>
      <c r="AH255" s="17">
        <v>0.29560888308480199</v>
      </c>
      <c r="AI255" s="17">
        <v>0.31671262584029802</v>
      </c>
      <c r="AJ255" s="17">
        <v>0.26739669221606499</v>
      </c>
      <c r="AK255" s="17">
        <v>0.30675238216728601</v>
      </c>
      <c r="AL255" s="17">
        <v>0.30142788944858201</v>
      </c>
      <c r="AM255" s="17">
        <v>0.255284449931095</v>
      </c>
      <c r="AN255" s="17">
        <v>0.26523020732195401</v>
      </c>
      <c r="AO255" s="17">
        <v>0.256880121245114</v>
      </c>
      <c r="AP255" s="17">
        <v>0.24495829067386499</v>
      </c>
      <c r="AQ255" s="17">
        <v>0.231968133853444</v>
      </c>
      <c r="AR255" s="17">
        <v>0.16510116509633799</v>
      </c>
      <c r="AS255" s="17"/>
      <c r="AT255" s="17">
        <v>0.16088746085990099</v>
      </c>
      <c r="AU255" s="17">
        <v>0.27806860264804201</v>
      </c>
      <c r="AV255" s="17">
        <v>0.28860796477103101</v>
      </c>
      <c r="AW255" s="17">
        <v>0.33445060983701502</v>
      </c>
      <c r="AX255" s="17">
        <v>0.37257610816945902</v>
      </c>
      <c r="AY255" s="17">
        <v>0.309262477410091</v>
      </c>
      <c r="AZ255" s="17"/>
      <c r="BA255" s="17">
        <v>0.30829470940904302</v>
      </c>
      <c r="BB255" s="17">
        <v>0.31544309774036899</v>
      </c>
      <c r="BC255" s="17">
        <v>0.24179786903447201</v>
      </c>
      <c r="BD255" s="17">
        <v>0.19166208106069499</v>
      </c>
      <c r="BE255" s="17">
        <v>0.196089153404263</v>
      </c>
      <c r="BF255" s="17"/>
      <c r="BG255" s="17">
        <v>0.29224439337332703</v>
      </c>
      <c r="BH255" s="17">
        <v>0.22763916381037999</v>
      </c>
      <c r="BI255" s="17">
        <v>0.30022949954421102</v>
      </c>
      <c r="BJ255" s="17">
        <v>0.315569695214163</v>
      </c>
      <c r="BK255" s="17">
        <v>0.319473644911416</v>
      </c>
      <c r="BL255" s="17"/>
      <c r="BM255" s="17">
        <v>0.25904564155488602</v>
      </c>
      <c r="BN255" s="17">
        <v>0.28847777657646201</v>
      </c>
      <c r="BO255" s="17">
        <v>0.28305425754986402</v>
      </c>
      <c r="BP255" s="17"/>
      <c r="BQ255" s="17">
        <v>0.20197215525084</v>
      </c>
      <c r="BR255" s="17">
        <v>0.31976931295087502</v>
      </c>
      <c r="BS255" s="17"/>
      <c r="BT255" s="17">
        <v>0.24353343671552499</v>
      </c>
      <c r="BU255" s="17">
        <v>0.32188066216832401</v>
      </c>
    </row>
    <row r="256" spans="2:73" x14ac:dyDescent="0.3">
      <c r="B256" t="s">
        <v>184</v>
      </c>
      <c r="C256" s="17">
        <v>0.108256368922727</v>
      </c>
      <c r="D256" s="17">
        <v>0.102339606160573</v>
      </c>
      <c r="E256" s="17">
        <v>0.114356149710602</v>
      </c>
      <c r="F256" s="17"/>
      <c r="G256" s="17">
        <v>3.3708737129200403E-2</v>
      </c>
      <c r="H256" s="17">
        <v>8.1261419176455296E-2</v>
      </c>
      <c r="I256" s="17">
        <v>0.106978006848626</v>
      </c>
      <c r="J256" s="17">
        <v>0.12657137346250799</v>
      </c>
      <c r="K256" s="17">
        <v>0.143125151320771</v>
      </c>
      <c r="L256" s="17">
        <v>0.142312576637348</v>
      </c>
      <c r="M256" s="17"/>
      <c r="N256" s="17">
        <v>7.3047183790300105E-2</v>
      </c>
      <c r="O256" s="17">
        <v>0.104857389370484</v>
      </c>
      <c r="P256" s="17">
        <v>0.15137042350834401</v>
      </c>
      <c r="Q256" s="17">
        <v>0.111529162566623</v>
      </c>
      <c r="R256" s="17"/>
      <c r="S256" s="17">
        <v>4.12842158656734E-2</v>
      </c>
      <c r="T256" s="17">
        <v>0.14084349451650099</v>
      </c>
      <c r="U256" s="17">
        <v>0.14312908253696099</v>
      </c>
      <c r="V256" s="17">
        <v>0.13730284320672301</v>
      </c>
      <c r="W256" s="17">
        <v>0.15160303286204099</v>
      </c>
      <c r="X256" s="17">
        <v>0.106661498493336</v>
      </c>
      <c r="Y256" s="17">
        <v>9.3905162030301498E-2</v>
      </c>
      <c r="Z256" s="17">
        <v>8.48036392055522E-2</v>
      </c>
      <c r="AA256" s="17">
        <v>9.0472611773869796E-2</v>
      </c>
      <c r="AB256" s="17"/>
      <c r="AC256" s="17">
        <v>9.8927083580589006E-2</v>
      </c>
      <c r="AD256" s="17">
        <v>0.118572508171587</v>
      </c>
      <c r="AE256" s="17">
        <v>9.7538010468864594E-2</v>
      </c>
      <c r="AF256" s="17">
        <v>0.13492504134639599</v>
      </c>
      <c r="AG256" s="17">
        <v>0.112439279270844</v>
      </c>
      <c r="AH256" s="17">
        <v>0.14313721815781399</v>
      </c>
      <c r="AI256" s="17">
        <v>0.13371407831139601</v>
      </c>
      <c r="AJ256" s="17">
        <v>7.0493918508279796E-2</v>
      </c>
      <c r="AK256" s="17">
        <v>0.11361555851956601</v>
      </c>
      <c r="AL256" s="17">
        <v>0.106132526642167</v>
      </c>
      <c r="AM256" s="17">
        <v>0.122117713141629</v>
      </c>
      <c r="AN256" s="17">
        <v>9.5378355217717106E-2</v>
      </c>
      <c r="AO256" s="17">
        <v>7.8921577929239303E-2</v>
      </c>
      <c r="AP256" s="17">
        <v>0.13284443906805399</v>
      </c>
      <c r="AQ256" s="17">
        <v>8.8815776114706493E-2</v>
      </c>
      <c r="AR256" s="17">
        <v>1.34695166122198E-2</v>
      </c>
      <c r="AS256" s="17"/>
      <c r="AT256" s="17">
        <v>5.98890593823109E-2</v>
      </c>
      <c r="AU256" s="17">
        <v>9.0776622073806795E-2</v>
      </c>
      <c r="AV256" s="17">
        <v>0.117654264687628</v>
      </c>
      <c r="AW256" s="17">
        <v>0.15880728386971199</v>
      </c>
      <c r="AX256" s="17">
        <v>0.138145633956097</v>
      </c>
      <c r="AY256" s="17">
        <v>0.155597605851898</v>
      </c>
      <c r="AZ256" s="17"/>
      <c r="BA256" s="17">
        <v>0.13144910683272201</v>
      </c>
      <c r="BB256" s="17">
        <v>0.127474538709754</v>
      </c>
      <c r="BC256" s="17">
        <v>7.4071134693599397E-2</v>
      </c>
      <c r="BD256" s="17">
        <v>4.1582617547299097E-2</v>
      </c>
      <c r="BE256" s="17">
        <v>3.0043197186634899E-2</v>
      </c>
      <c r="BF256" s="17"/>
      <c r="BG256" s="17">
        <v>0.115663210617703</v>
      </c>
      <c r="BH256" s="17">
        <v>8.0511549495209597E-2</v>
      </c>
      <c r="BI256" s="17">
        <v>0.11139474359335499</v>
      </c>
      <c r="BJ256" s="17">
        <v>0.18591185780841399</v>
      </c>
      <c r="BK256" s="17">
        <v>9.9981286535581707E-2</v>
      </c>
      <c r="BL256" s="17"/>
      <c r="BM256" s="17">
        <v>7.8556900474409302E-2</v>
      </c>
      <c r="BN256" s="17">
        <v>0.121919492176252</v>
      </c>
      <c r="BO256" s="17">
        <v>0.16364381487413801</v>
      </c>
      <c r="BP256" s="17"/>
      <c r="BQ256" s="17">
        <v>8.3826022028427399E-2</v>
      </c>
      <c r="BR256" s="17">
        <v>0.124502930955545</v>
      </c>
      <c r="BS256" s="17"/>
      <c r="BT256" s="17">
        <v>9.5107782442745994E-2</v>
      </c>
      <c r="BU256" s="17">
        <v>0.12789204488247199</v>
      </c>
    </row>
    <row r="257" spans="2:73" x14ac:dyDescent="0.3">
      <c r="B257" t="s">
        <v>92</v>
      </c>
      <c r="C257" s="17">
        <v>6.8228286175861901E-3</v>
      </c>
      <c r="D257" s="17">
        <v>5.0066029655327403E-3</v>
      </c>
      <c r="E257" s="17">
        <v>8.2640138539825797E-3</v>
      </c>
      <c r="F257" s="17"/>
      <c r="G257" s="17">
        <v>9.15130397787557E-3</v>
      </c>
      <c r="H257" s="17">
        <v>1.89246405970612E-3</v>
      </c>
      <c r="I257" s="17">
        <v>1.2049593048997E-2</v>
      </c>
      <c r="J257" s="17">
        <v>1.1233470314060299E-2</v>
      </c>
      <c r="K257" s="17">
        <v>4.5485466025099903E-3</v>
      </c>
      <c r="L257" s="17">
        <v>2.9772318982069401E-3</v>
      </c>
      <c r="M257" s="17"/>
      <c r="N257" s="17">
        <v>1.82865873809627E-3</v>
      </c>
      <c r="O257" s="17">
        <v>1.07653468581577E-2</v>
      </c>
      <c r="P257" s="17">
        <v>8.6545995930093697E-3</v>
      </c>
      <c r="Q257" s="17">
        <v>6.6422134334054904E-3</v>
      </c>
      <c r="R257" s="17"/>
      <c r="S257" s="17">
        <v>1.1314225116746899E-2</v>
      </c>
      <c r="T257" s="17">
        <v>4.7465936952115198E-3</v>
      </c>
      <c r="U257" s="17">
        <v>2.8072486548601202E-3</v>
      </c>
      <c r="V257" s="17">
        <v>0</v>
      </c>
      <c r="W257" s="17">
        <v>6.8505114293192096E-3</v>
      </c>
      <c r="X257" s="17">
        <v>4.2321440120006801E-3</v>
      </c>
      <c r="Y257" s="17">
        <v>1.7898877946499501E-2</v>
      </c>
      <c r="Z257" s="17">
        <v>0</v>
      </c>
      <c r="AA257" s="17">
        <v>8.8192612316319793E-3</v>
      </c>
      <c r="AB257" s="17"/>
      <c r="AC257" s="17">
        <v>2.27299714829684E-2</v>
      </c>
      <c r="AD257" s="17">
        <v>2.1810682433641301E-2</v>
      </c>
      <c r="AE257" s="17">
        <v>5.1304062138193499E-3</v>
      </c>
      <c r="AF257" s="17">
        <v>1.7947681570766601E-2</v>
      </c>
      <c r="AG257" s="17">
        <v>8.9223458142048302E-3</v>
      </c>
      <c r="AH257" s="17">
        <v>1.0446974172975101E-2</v>
      </c>
      <c r="AI257" s="17">
        <v>2.6751274149471901E-3</v>
      </c>
      <c r="AJ257" s="17">
        <v>4.4604292892160696E-3</v>
      </c>
      <c r="AK257" s="17">
        <v>3.7409803201137E-3</v>
      </c>
      <c r="AL257" s="17">
        <v>4.99847129387838E-3</v>
      </c>
      <c r="AM257" s="17">
        <v>3.4184260175096799E-3</v>
      </c>
      <c r="AN257" s="17">
        <v>0</v>
      </c>
      <c r="AO257" s="17">
        <v>0</v>
      </c>
      <c r="AP257" s="17">
        <v>0</v>
      </c>
      <c r="AQ257" s="17">
        <v>8.6120023712649794E-3</v>
      </c>
      <c r="AR257" s="17">
        <v>0</v>
      </c>
      <c r="AS257" s="17"/>
      <c r="AT257" s="17">
        <v>9.0641319605271296E-3</v>
      </c>
      <c r="AU257" s="17">
        <v>4.90985584004502E-3</v>
      </c>
      <c r="AV257" s="17">
        <v>1.7753675028488399E-2</v>
      </c>
      <c r="AW257" s="17">
        <v>2.4551009362750601E-3</v>
      </c>
      <c r="AX257" s="17">
        <v>2.7498528966112602E-3</v>
      </c>
      <c r="AY257" s="17">
        <v>0</v>
      </c>
      <c r="AZ257" s="17"/>
      <c r="BA257" s="17">
        <v>2.8511226864790799E-3</v>
      </c>
      <c r="BB257" s="17">
        <v>1.1439413443434099E-2</v>
      </c>
      <c r="BC257" s="17">
        <v>9.8188988820257297E-3</v>
      </c>
      <c r="BD257" s="17">
        <v>6.9196781335401896E-3</v>
      </c>
      <c r="BE257" s="17">
        <v>0</v>
      </c>
      <c r="BF257" s="17"/>
      <c r="BG257" s="17">
        <v>1.46286432540062E-3</v>
      </c>
      <c r="BH257" s="17">
        <v>6.2257047526158302E-3</v>
      </c>
      <c r="BI257" s="17">
        <v>1.24850302880539E-2</v>
      </c>
      <c r="BJ257" s="17">
        <v>2.0898378074918102E-3</v>
      </c>
      <c r="BK257" s="17">
        <v>1.8774300128213999E-2</v>
      </c>
      <c r="BL257" s="17"/>
      <c r="BM257" s="17">
        <v>2.83321609362793E-3</v>
      </c>
      <c r="BN257" s="17">
        <v>9.0060837640933405E-3</v>
      </c>
      <c r="BO257" s="17">
        <v>1.3422230745879799E-2</v>
      </c>
      <c r="BP257" s="17"/>
      <c r="BQ257" s="17">
        <v>1.6132104970045899E-3</v>
      </c>
      <c r="BR257" s="17">
        <v>9.9606899013047808E-3</v>
      </c>
      <c r="BS257" s="17"/>
      <c r="BT257" s="17">
        <v>3.0555252499053298E-3</v>
      </c>
      <c r="BU257" s="17">
        <v>1.08227065047146E-2</v>
      </c>
    </row>
    <row r="258" spans="2:73" x14ac:dyDescent="0.3">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row>
    <row r="259" spans="2:73" x14ac:dyDescent="0.3">
      <c r="B259" s="6" t="s">
        <v>190</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row>
    <row r="260" spans="2:73" x14ac:dyDescent="0.3">
      <c r="B260" s="24" t="s">
        <v>94</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row>
    <row r="261" spans="2:73" x14ac:dyDescent="0.3">
      <c r="B261" t="s">
        <v>180</v>
      </c>
      <c r="C261" s="17">
        <v>0.12906928687758501</v>
      </c>
      <c r="D261" s="17">
        <v>0.13447653592236999</v>
      </c>
      <c r="E261" s="17">
        <v>0.12380875150325001</v>
      </c>
      <c r="F261" s="17"/>
      <c r="G261" s="17">
        <v>0.14320139700787701</v>
      </c>
      <c r="H261" s="17">
        <v>0.156850664160081</v>
      </c>
      <c r="I261" s="17">
        <v>0.10418071268203299</v>
      </c>
      <c r="J261" s="17">
        <v>0.12400220417461499</v>
      </c>
      <c r="K261" s="17">
        <v>9.3368893767941802E-2</v>
      </c>
      <c r="L261" s="17">
        <v>0.14544586675381199</v>
      </c>
      <c r="M261" s="17"/>
      <c r="N261" s="17">
        <v>0.14738311031783199</v>
      </c>
      <c r="O261" s="17">
        <v>0.12708859050177601</v>
      </c>
      <c r="P261" s="17">
        <v>0.122342240546257</v>
      </c>
      <c r="Q261" s="17">
        <v>0.118573354962432</v>
      </c>
      <c r="R261" s="17"/>
      <c r="S261" s="17">
        <v>0.14079851111760999</v>
      </c>
      <c r="T261" s="17">
        <v>0.13221298462928399</v>
      </c>
      <c r="U261" s="17">
        <v>0.146900998480505</v>
      </c>
      <c r="V261" s="17">
        <v>0.15894324887679301</v>
      </c>
      <c r="W261" s="17">
        <v>9.9488371142693793E-2</v>
      </c>
      <c r="X261" s="17">
        <v>9.7755881563704197E-2</v>
      </c>
      <c r="Y261" s="17">
        <v>0.102241099336067</v>
      </c>
      <c r="Z261" s="17">
        <v>0.13606488965358199</v>
      </c>
      <c r="AA261" s="17">
        <v>0.13418426839495501</v>
      </c>
      <c r="AB261" s="17"/>
      <c r="AC261" s="17">
        <v>7.4697755659861795E-2</v>
      </c>
      <c r="AD261" s="17">
        <v>0.20697900482669099</v>
      </c>
      <c r="AE261" s="17">
        <v>0.10002687366763</v>
      </c>
      <c r="AF261" s="17">
        <v>0.105482479856363</v>
      </c>
      <c r="AG261" s="17">
        <v>0.114047256297656</v>
      </c>
      <c r="AH261" s="17">
        <v>0.108850887860144</v>
      </c>
      <c r="AI261" s="17">
        <v>0.11956896706289399</v>
      </c>
      <c r="AJ261" s="17">
        <v>0.14334594964502301</v>
      </c>
      <c r="AK261" s="17">
        <v>0.100562186609108</v>
      </c>
      <c r="AL261" s="17">
        <v>0.14906287504509</v>
      </c>
      <c r="AM261" s="17">
        <v>9.8717515727617694E-2</v>
      </c>
      <c r="AN261" s="17">
        <v>9.4405834014308798E-2</v>
      </c>
      <c r="AO261" s="17">
        <v>9.9609768177302799E-2</v>
      </c>
      <c r="AP261" s="17">
        <v>0.22518649060283799</v>
      </c>
      <c r="AQ261" s="17">
        <v>0.10441027537424299</v>
      </c>
      <c r="AR261" s="17">
        <v>0.23657000841767101</v>
      </c>
      <c r="AS261" s="17"/>
      <c r="AT261" s="17">
        <v>0.15212748100245899</v>
      </c>
      <c r="AU261" s="17">
        <v>0.12775493845535499</v>
      </c>
      <c r="AV261" s="17">
        <v>0.11597078945643099</v>
      </c>
      <c r="AW261" s="17">
        <v>0.110314486531016</v>
      </c>
      <c r="AX261" s="17">
        <v>9.28241847045716E-2</v>
      </c>
      <c r="AY261" s="17">
        <v>0.21504989983655801</v>
      </c>
      <c r="AZ261" s="17"/>
      <c r="BA261" s="17">
        <v>0.12589731671680801</v>
      </c>
      <c r="BB261" s="17">
        <v>9.8665423981347894E-2</v>
      </c>
      <c r="BC261" s="17">
        <v>0.130928193534327</v>
      </c>
      <c r="BD261" s="17">
        <v>0.167458197870027</v>
      </c>
      <c r="BE261" s="17">
        <v>0.204927075705295</v>
      </c>
      <c r="BF261" s="17"/>
      <c r="BG261" s="17">
        <v>0.14858525865997299</v>
      </c>
      <c r="BH261" s="17">
        <v>0.14042748032573901</v>
      </c>
      <c r="BI261" s="17">
        <v>0.15272915027082701</v>
      </c>
      <c r="BJ261" s="17">
        <v>0.114689745636241</v>
      </c>
      <c r="BK261" s="17">
        <v>0.101160669776236</v>
      </c>
      <c r="BL261" s="17"/>
      <c r="BM261" s="17">
        <v>0.16222102890981299</v>
      </c>
      <c r="BN261" s="17">
        <v>0.100838188002509</v>
      </c>
      <c r="BO261" s="17">
        <v>9.8622992781109697E-2</v>
      </c>
      <c r="BP261" s="17"/>
      <c r="BQ261" s="17">
        <v>0.15950237627739799</v>
      </c>
      <c r="BR261" s="17">
        <v>0.111863772050566</v>
      </c>
      <c r="BS261" s="17"/>
      <c r="BT261" s="17">
        <v>0.15700383456677</v>
      </c>
      <c r="BU261" s="17">
        <v>9.7997350016496995E-2</v>
      </c>
    </row>
    <row r="262" spans="2:73" x14ac:dyDescent="0.3">
      <c r="B262" t="s">
        <v>181</v>
      </c>
      <c r="C262" s="17">
        <v>0.44553765743478402</v>
      </c>
      <c r="D262" s="17">
        <v>0.44394036029314898</v>
      </c>
      <c r="E262" s="17">
        <v>0.44809551998438102</v>
      </c>
      <c r="F262" s="17"/>
      <c r="G262" s="17">
        <v>0.37198978624658002</v>
      </c>
      <c r="H262" s="17">
        <v>0.43291980107674499</v>
      </c>
      <c r="I262" s="17">
        <v>0.47287810083173198</v>
      </c>
      <c r="J262" s="17">
        <v>0.46330516755141299</v>
      </c>
      <c r="K262" s="17">
        <v>0.42972362296382299</v>
      </c>
      <c r="L262" s="17">
        <v>0.47845267323951102</v>
      </c>
      <c r="M262" s="17"/>
      <c r="N262" s="17">
        <v>0.47704146470962899</v>
      </c>
      <c r="O262" s="17">
        <v>0.43817119485703498</v>
      </c>
      <c r="P262" s="17">
        <v>0.45464430215540702</v>
      </c>
      <c r="Q262" s="17">
        <v>0.41283307000049202</v>
      </c>
      <c r="R262" s="17"/>
      <c r="S262" s="17">
        <v>0.41508437623679101</v>
      </c>
      <c r="T262" s="17">
        <v>0.46106881524952498</v>
      </c>
      <c r="U262" s="17">
        <v>0.49465015643258398</v>
      </c>
      <c r="V262" s="17">
        <v>0.43835496505774202</v>
      </c>
      <c r="W262" s="17">
        <v>0.405365508292865</v>
      </c>
      <c r="X262" s="17">
        <v>0.479307894871703</v>
      </c>
      <c r="Y262" s="17">
        <v>0.44282900283577098</v>
      </c>
      <c r="Z262" s="17">
        <v>0.42695932954170401</v>
      </c>
      <c r="AA262" s="17">
        <v>0.443162015406878</v>
      </c>
      <c r="AB262" s="17"/>
      <c r="AC262" s="17">
        <v>0.27892350383824299</v>
      </c>
      <c r="AD262" s="17">
        <v>0.32125467219051501</v>
      </c>
      <c r="AE262" s="17">
        <v>0.33963469427203402</v>
      </c>
      <c r="AF262" s="17">
        <v>0.46465665739584699</v>
      </c>
      <c r="AG262" s="17">
        <v>0.39258423268674802</v>
      </c>
      <c r="AH262" s="17">
        <v>0.46210471633497202</v>
      </c>
      <c r="AI262" s="17">
        <v>0.49419646551894902</v>
      </c>
      <c r="AJ262" s="17">
        <v>0.46011041334368902</v>
      </c>
      <c r="AK262" s="17">
        <v>0.42595530671121801</v>
      </c>
      <c r="AL262" s="17">
        <v>0.42392558481532</v>
      </c>
      <c r="AM262" s="17">
        <v>0.486659094008976</v>
      </c>
      <c r="AN262" s="17">
        <v>0.50837358634777197</v>
      </c>
      <c r="AO262" s="17">
        <v>0.50213847772936204</v>
      </c>
      <c r="AP262" s="17">
        <v>0.45128097946099299</v>
      </c>
      <c r="AQ262" s="17">
        <v>0.48386671008526699</v>
      </c>
      <c r="AR262" s="17">
        <v>0.50728096503235898</v>
      </c>
      <c r="AS262" s="17"/>
      <c r="AT262" s="17">
        <v>0.40760296861569001</v>
      </c>
      <c r="AU262" s="17">
        <v>0.45170907314986503</v>
      </c>
      <c r="AV262" s="17">
        <v>0.44666574760375699</v>
      </c>
      <c r="AW262" s="17">
        <v>0.46354966550876198</v>
      </c>
      <c r="AX262" s="17">
        <v>0.48907872990659801</v>
      </c>
      <c r="AY262" s="17">
        <v>0.428830972185964</v>
      </c>
      <c r="AZ262" s="17"/>
      <c r="BA262" s="17">
        <v>0.42743605793940498</v>
      </c>
      <c r="BB262" s="17">
        <v>0.45106675502747501</v>
      </c>
      <c r="BC262" s="17">
        <v>0.45214350452876501</v>
      </c>
      <c r="BD262" s="17">
        <v>0.44879302631458101</v>
      </c>
      <c r="BE262" s="17">
        <v>0.458713529291575</v>
      </c>
      <c r="BF262" s="17"/>
      <c r="BG262" s="17">
        <v>0.46648697699950198</v>
      </c>
      <c r="BH262" s="17">
        <v>0.49021992316525698</v>
      </c>
      <c r="BI262" s="17">
        <v>0.42650113034462001</v>
      </c>
      <c r="BJ262" s="17">
        <v>0.44776535025172298</v>
      </c>
      <c r="BK262" s="17">
        <v>0.41568789575727699</v>
      </c>
      <c r="BL262" s="17"/>
      <c r="BM262" s="17">
        <v>0.464946134936155</v>
      </c>
      <c r="BN262" s="17">
        <v>0.44657307843646399</v>
      </c>
      <c r="BO262" s="17">
        <v>0.38525308726191398</v>
      </c>
      <c r="BP262" s="17"/>
      <c r="BQ262" s="17">
        <v>0.46301257149195402</v>
      </c>
      <c r="BR262" s="17">
        <v>0.44672830276677</v>
      </c>
      <c r="BS262" s="17"/>
      <c r="BT262" s="17">
        <v>0.45037803071309102</v>
      </c>
      <c r="BU262" s="17">
        <v>0.439639606103011</v>
      </c>
    </row>
    <row r="263" spans="2:73" x14ac:dyDescent="0.3">
      <c r="B263" t="s">
        <v>182</v>
      </c>
      <c r="C263" s="17">
        <v>0.24082411781247301</v>
      </c>
      <c r="D263" s="17">
        <v>0.24885854289183601</v>
      </c>
      <c r="E263" s="17">
        <v>0.23217084044191699</v>
      </c>
      <c r="F263" s="17"/>
      <c r="G263" s="17">
        <v>0.24906829733445199</v>
      </c>
      <c r="H263" s="17">
        <v>0.244218959356479</v>
      </c>
      <c r="I263" s="17">
        <v>0.229277684106135</v>
      </c>
      <c r="J263" s="17">
        <v>0.23640283865903</v>
      </c>
      <c r="K263" s="17">
        <v>0.27834359025806299</v>
      </c>
      <c r="L263" s="17">
        <v>0.220396062851447</v>
      </c>
      <c r="M263" s="17"/>
      <c r="N263" s="17">
        <v>0.237967851891878</v>
      </c>
      <c r="O263" s="17">
        <v>0.22605449424500301</v>
      </c>
      <c r="P263" s="17">
        <v>0.23698792646700201</v>
      </c>
      <c r="Q263" s="17">
        <v>0.25985110458692201</v>
      </c>
      <c r="R263" s="17"/>
      <c r="S263" s="17">
        <v>0.24504852177496</v>
      </c>
      <c r="T263" s="17">
        <v>0.235703857379534</v>
      </c>
      <c r="U263" s="17">
        <v>0.21472750978988001</v>
      </c>
      <c r="V263" s="17">
        <v>0.213936481246566</v>
      </c>
      <c r="W263" s="17">
        <v>0.28710573803235201</v>
      </c>
      <c r="X263" s="17">
        <v>0.23985107862817201</v>
      </c>
      <c r="Y263" s="17">
        <v>0.26217667596393901</v>
      </c>
      <c r="Z263" s="17">
        <v>0.21372984764674999</v>
      </c>
      <c r="AA263" s="17">
        <v>0.24760018504949699</v>
      </c>
      <c r="AB263" s="17"/>
      <c r="AC263" s="17">
        <v>0.27266768257900498</v>
      </c>
      <c r="AD263" s="17">
        <v>0.25032931182781898</v>
      </c>
      <c r="AE263" s="17">
        <v>0.33743497165627401</v>
      </c>
      <c r="AF263" s="17">
        <v>0.20969768605282199</v>
      </c>
      <c r="AG263" s="17">
        <v>0.26090179350569398</v>
      </c>
      <c r="AH263" s="17">
        <v>0.23004892261062801</v>
      </c>
      <c r="AI263" s="17">
        <v>0.20863939391672701</v>
      </c>
      <c r="AJ263" s="17">
        <v>0.24042493971999901</v>
      </c>
      <c r="AK263" s="17">
        <v>0.28523662397682398</v>
      </c>
      <c r="AL263" s="17">
        <v>0.21466491650965899</v>
      </c>
      <c r="AM263" s="17">
        <v>0.246452337481672</v>
      </c>
      <c r="AN263" s="17">
        <v>0.23438691207642101</v>
      </c>
      <c r="AO263" s="17">
        <v>0.234087679151185</v>
      </c>
      <c r="AP263" s="17">
        <v>0.25720420635236102</v>
      </c>
      <c r="AQ263" s="17">
        <v>0.24639797494422</v>
      </c>
      <c r="AR263" s="17">
        <v>0.16368706995759999</v>
      </c>
      <c r="AS263" s="17"/>
      <c r="AT263" s="17">
        <v>0.2428255148864</v>
      </c>
      <c r="AU263" s="17">
        <v>0.244716491309386</v>
      </c>
      <c r="AV263" s="17">
        <v>0.23082182088689501</v>
      </c>
      <c r="AW263" s="17">
        <v>0.23339215853669701</v>
      </c>
      <c r="AX263" s="17">
        <v>0.25386263614253501</v>
      </c>
      <c r="AY263" s="17">
        <v>0.234021997319626</v>
      </c>
      <c r="AZ263" s="17"/>
      <c r="BA263" s="17">
        <v>0.26141049940787803</v>
      </c>
      <c r="BB263" s="17">
        <v>0.23856511162667099</v>
      </c>
      <c r="BC263" s="17">
        <v>0.24800171834381701</v>
      </c>
      <c r="BD263" s="17">
        <v>0.222397043085034</v>
      </c>
      <c r="BE263" s="17">
        <v>0.21501576998517999</v>
      </c>
      <c r="BF263" s="17"/>
      <c r="BG263" s="17">
        <v>0.23338261021215301</v>
      </c>
      <c r="BH263" s="17">
        <v>0.22121224455000801</v>
      </c>
      <c r="BI263" s="17">
        <v>0.24157964500836701</v>
      </c>
      <c r="BJ263" s="17">
        <v>0.25451233354309899</v>
      </c>
      <c r="BK263" s="17">
        <v>0.29228275857943697</v>
      </c>
      <c r="BL263" s="17"/>
      <c r="BM263" s="17">
        <v>0.22354057760738799</v>
      </c>
      <c r="BN263" s="17">
        <v>0.25254275529446502</v>
      </c>
      <c r="BO263" s="17">
        <v>0.26394876486178898</v>
      </c>
      <c r="BP263" s="17"/>
      <c r="BQ263" s="17">
        <v>0.24076250525804799</v>
      </c>
      <c r="BR263" s="17">
        <v>0.23703368860618501</v>
      </c>
      <c r="BS263" s="17"/>
      <c r="BT263" s="17">
        <v>0.23755260748826201</v>
      </c>
      <c r="BU263" s="17">
        <v>0.24326674812729701</v>
      </c>
    </row>
    <row r="264" spans="2:73" x14ac:dyDescent="0.3">
      <c r="B264" t="s">
        <v>183</v>
      </c>
      <c r="C264" s="17">
        <v>9.0776870763200193E-2</v>
      </c>
      <c r="D264" s="17">
        <v>8.8782555316703302E-2</v>
      </c>
      <c r="E264" s="17">
        <v>9.3000385669801303E-2</v>
      </c>
      <c r="F264" s="17"/>
      <c r="G264" s="17">
        <v>9.9890741108791301E-2</v>
      </c>
      <c r="H264" s="17">
        <v>8.1477941020236894E-2</v>
      </c>
      <c r="I264" s="17">
        <v>9.9982838433852805E-2</v>
      </c>
      <c r="J264" s="17">
        <v>8.5116125177276403E-2</v>
      </c>
      <c r="K264" s="17">
        <v>9.3953569909044493E-2</v>
      </c>
      <c r="L264" s="17">
        <v>8.7289689350532398E-2</v>
      </c>
      <c r="M264" s="17"/>
      <c r="N264" s="17">
        <v>6.9708282714587094E-2</v>
      </c>
      <c r="O264" s="17">
        <v>0.104629061167425</v>
      </c>
      <c r="P264" s="17">
        <v>9.3901499202181493E-2</v>
      </c>
      <c r="Q264" s="17">
        <v>9.5439165806393597E-2</v>
      </c>
      <c r="R264" s="17"/>
      <c r="S264" s="17">
        <v>9.8949272799133403E-2</v>
      </c>
      <c r="T264" s="17">
        <v>8.2972910217669393E-2</v>
      </c>
      <c r="U264" s="17">
        <v>9.6361403925534106E-2</v>
      </c>
      <c r="V264" s="17">
        <v>8.3192911255286994E-2</v>
      </c>
      <c r="W264" s="17">
        <v>0.12791905757428701</v>
      </c>
      <c r="X264" s="17">
        <v>7.2246368160593294E-2</v>
      </c>
      <c r="Y264" s="17">
        <v>7.8532221427387597E-2</v>
      </c>
      <c r="Z264" s="17">
        <v>7.3401355398837104E-2</v>
      </c>
      <c r="AA264" s="17">
        <v>9.7137605695945095E-2</v>
      </c>
      <c r="AB264" s="17"/>
      <c r="AC264" s="17">
        <v>8.0934399603807397E-2</v>
      </c>
      <c r="AD264" s="17">
        <v>6.2417277812154802E-2</v>
      </c>
      <c r="AE264" s="17">
        <v>0.111763511468834</v>
      </c>
      <c r="AF264" s="17">
        <v>0.111961655990166</v>
      </c>
      <c r="AG264" s="17">
        <v>0.125695111938498</v>
      </c>
      <c r="AH264" s="17">
        <v>0.102698480303622</v>
      </c>
      <c r="AI264" s="17">
        <v>7.0393039379359701E-2</v>
      </c>
      <c r="AJ264" s="17">
        <v>7.2540123898914094E-2</v>
      </c>
      <c r="AK264" s="17">
        <v>9.8768597286156598E-2</v>
      </c>
      <c r="AL264" s="17">
        <v>0.116903967609419</v>
      </c>
      <c r="AM264" s="17">
        <v>9.5329835857914394E-2</v>
      </c>
      <c r="AN264" s="17">
        <v>0.105194518412875</v>
      </c>
      <c r="AO264" s="17">
        <v>8.2624978991338693E-2</v>
      </c>
      <c r="AP264" s="17">
        <v>3.1888883599146198E-2</v>
      </c>
      <c r="AQ264" s="17">
        <v>7.5553522144447299E-2</v>
      </c>
      <c r="AR264" s="17">
        <v>5.9467068159623E-2</v>
      </c>
      <c r="AS264" s="17"/>
      <c r="AT264" s="17">
        <v>8.4170598224192497E-2</v>
      </c>
      <c r="AU264" s="17">
        <v>9.4398641751516299E-2</v>
      </c>
      <c r="AV264" s="17">
        <v>0.102588125535695</v>
      </c>
      <c r="AW264" s="17">
        <v>9.1444912963252301E-2</v>
      </c>
      <c r="AX264" s="17">
        <v>8.9164683577366094E-2</v>
      </c>
      <c r="AY264" s="17">
        <v>6.6594359345459903E-2</v>
      </c>
      <c r="AZ264" s="17"/>
      <c r="BA264" s="17">
        <v>8.08540701820082E-2</v>
      </c>
      <c r="BB264" s="17">
        <v>0.107150393493923</v>
      </c>
      <c r="BC264" s="17">
        <v>8.6157909892112403E-2</v>
      </c>
      <c r="BD264" s="17">
        <v>7.9899402302516201E-2</v>
      </c>
      <c r="BE264" s="17">
        <v>8.0154474949768406E-2</v>
      </c>
      <c r="BF264" s="17"/>
      <c r="BG264" s="17">
        <v>7.3461483093132302E-2</v>
      </c>
      <c r="BH264" s="17">
        <v>7.9232343039429096E-2</v>
      </c>
      <c r="BI264" s="17">
        <v>9.25833012268482E-2</v>
      </c>
      <c r="BJ264" s="17">
        <v>0.101540131322576</v>
      </c>
      <c r="BK264" s="17">
        <v>0.112314797114646</v>
      </c>
      <c r="BL264" s="17"/>
      <c r="BM264" s="17">
        <v>8.2156891910524402E-2</v>
      </c>
      <c r="BN264" s="17">
        <v>9.1769888645143599E-2</v>
      </c>
      <c r="BO264" s="17">
        <v>0.114038903788596</v>
      </c>
      <c r="BP264" s="17"/>
      <c r="BQ264" s="17">
        <v>7.8190099860252799E-2</v>
      </c>
      <c r="BR264" s="17">
        <v>9.8025103660617896E-2</v>
      </c>
      <c r="BS264" s="17"/>
      <c r="BT264" s="17">
        <v>8.3663983874775902E-2</v>
      </c>
      <c r="BU264" s="17">
        <v>9.9821324814705403E-2</v>
      </c>
    </row>
    <row r="265" spans="2:73" x14ac:dyDescent="0.3">
      <c r="B265" t="s">
        <v>184</v>
      </c>
      <c r="C265" s="17">
        <v>2.1530522951167499E-2</v>
      </c>
      <c r="D265" s="17">
        <v>2.1472028849935602E-2</v>
      </c>
      <c r="E265" s="17">
        <v>2.1653958913077399E-2</v>
      </c>
      <c r="F265" s="17"/>
      <c r="G265" s="17">
        <v>1.5689827481827599E-2</v>
      </c>
      <c r="H265" s="17">
        <v>2.3306725480988898E-2</v>
      </c>
      <c r="I265" s="17">
        <v>1.63174661526325E-2</v>
      </c>
      <c r="J265" s="17">
        <v>2.0167095237072E-2</v>
      </c>
      <c r="K265" s="17">
        <v>3.68252903614706E-2</v>
      </c>
      <c r="L265" s="17">
        <v>1.9034152104636499E-2</v>
      </c>
      <c r="M265" s="17"/>
      <c r="N265" s="17">
        <v>1.6111097042841499E-2</v>
      </c>
      <c r="O265" s="17">
        <v>2.3875846113140201E-2</v>
      </c>
      <c r="P265" s="17">
        <v>1.5945965880460201E-2</v>
      </c>
      <c r="Q265" s="17">
        <v>3.0293486328615601E-2</v>
      </c>
      <c r="R265" s="17"/>
      <c r="S265" s="17">
        <v>2.5983517311965298E-2</v>
      </c>
      <c r="T265" s="17">
        <v>2.7061448010905698E-2</v>
      </c>
      <c r="U265" s="17">
        <v>2.0352522915712799E-2</v>
      </c>
      <c r="V265" s="17">
        <v>1.6270844831527902E-2</v>
      </c>
      <c r="W265" s="17">
        <v>2.4076454464809199E-2</v>
      </c>
      <c r="X265" s="17">
        <v>2.4529628582613899E-2</v>
      </c>
      <c r="Y265" s="17">
        <v>2.0512757696141699E-2</v>
      </c>
      <c r="Z265" s="17">
        <v>1.9896121466552799E-2</v>
      </c>
      <c r="AA265" s="17">
        <v>1.19315451645358E-2</v>
      </c>
      <c r="AB265" s="17"/>
      <c r="AC265" s="17">
        <v>0</v>
      </c>
      <c r="AD265" s="17">
        <v>2.5381104692769701E-2</v>
      </c>
      <c r="AE265" s="17">
        <v>2.27086728376771E-2</v>
      </c>
      <c r="AF265" s="17">
        <v>4.81089564573716E-2</v>
      </c>
      <c r="AG265" s="17">
        <v>2.1649072180273302E-2</v>
      </c>
      <c r="AH265" s="17">
        <v>6.10589654917693E-3</v>
      </c>
      <c r="AI265" s="17">
        <v>3.9956134301123297E-2</v>
      </c>
      <c r="AJ265" s="17">
        <v>4.5502359236972503E-3</v>
      </c>
      <c r="AK265" s="17">
        <v>2.9099634715791699E-2</v>
      </c>
      <c r="AL265" s="17">
        <v>1.65978179218698E-2</v>
      </c>
      <c r="AM265" s="17">
        <v>2.4959876251883499E-2</v>
      </c>
      <c r="AN265" s="17">
        <v>4.4855218704293702E-3</v>
      </c>
      <c r="AO265" s="17">
        <v>2.61947980578974E-2</v>
      </c>
      <c r="AP265" s="17">
        <v>8.5699046728473192E-3</v>
      </c>
      <c r="AQ265" s="17">
        <v>3.4891365129514802E-2</v>
      </c>
      <c r="AR265" s="17">
        <v>0</v>
      </c>
      <c r="AS265" s="17"/>
      <c r="AT265" s="17">
        <v>2.8801897430290799E-2</v>
      </c>
      <c r="AU265" s="17">
        <v>1.93294341347818E-2</v>
      </c>
      <c r="AV265" s="17">
        <v>2.4431136593008301E-2</v>
      </c>
      <c r="AW265" s="17">
        <v>2.1541763541665801E-2</v>
      </c>
      <c r="AX265" s="17">
        <v>1.47659736162606E-2</v>
      </c>
      <c r="AY265" s="17">
        <v>5.5038040264473098E-3</v>
      </c>
      <c r="AZ265" s="17"/>
      <c r="BA265" s="17">
        <v>2.2653610524131701E-2</v>
      </c>
      <c r="BB265" s="17">
        <v>2.40292586248828E-2</v>
      </c>
      <c r="BC265" s="17">
        <v>1.17260692830307E-2</v>
      </c>
      <c r="BD265" s="17">
        <v>2.5055451803485101E-2</v>
      </c>
      <c r="BE265" s="17">
        <v>0</v>
      </c>
      <c r="BF265" s="17"/>
      <c r="BG265" s="17">
        <v>2.1359804421887001E-2</v>
      </c>
      <c r="BH265" s="17">
        <v>1.66356402936239E-2</v>
      </c>
      <c r="BI265" s="17">
        <v>2.2583979549400598E-2</v>
      </c>
      <c r="BJ265" s="17">
        <v>3.4570916793233097E-2</v>
      </c>
      <c r="BK265" s="17">
        <v>9.43596759131928E-3</v>
      </c>
      <c r="BL265" s="17"/>
      <c r="BM265" s="17">
        <v>1.45139452559967E-2</v>
      </c>
      <c r="BN265" s="17">
        <v>2.93583647352821E-2</v>
      </c>
      <c r="BO265" s="17">
        <v>2.34954261360622E-2</v>
      </c>
      <c r="BP265" s="17"/>
      <c r="BQ265" s="17">
        <v>1.4740623178590401E-2</v>
      </c>
      <c r="BR265" s="17">
        <v>2.66375558528258E-2</v>
      </c>
      <c r="BS265" s="17"/>
      <c r="BT265" s="17">
        <v>1.3949870866373899E-2</v>
      </c>
      <c r="BU265" s="17">
        <v>3.2398583454503103E-2</v>
      </c>
    </row>
    <row r="266" spans="2:73" x14ac:dyDescent="0.3">
      <c r="B266" t="s">
        <v>92</v>
      </c>
      <c r="C266" s="17">
        <v>7.2261544160790198E-2</v>
      </c>
      <c r="D266" s="17">
        <v>6.2469976726005703E-2</v>
      </c>
      <c r="E266" s="17">
        <v>8.1270543487573496E-2</v>
      </c>
      <c r="F266" s="17"/>
      <c r="G266" s="17">
        <v>0.120159950820473</v>
      </c>
      <c r="H266" s="17">
        <v>6.1225908905469098E-2</v>
      </c>
      <c r="I266" s="17">
        <v>7.7363197793615196E-2</v>
      </c>
      <c r="J266" s="17">
        <v>7.1006569200594005E-2</v>
      </c>
      <c r="K266" s="17">
        <v>6.7785032739656803E-2</v>
      </c>
      <c r="L266" s="17">
        <v>4.9381555700060802E-2</v>
      </c>
      <c r="M266" s="17"/>
      <c r="N266" s="17">
        <v>5.1788193323232298E-2</v>
      </c>
      <c r="O266" s="17">
        <v>8.0180813115620406E-2</v>
      </c>
      <c r="P266" s="17">
        <v>7.6178065748692195E-2</v>
      </c>
      <c r="Q266" s="17">
        <v>8.3009818315143993E-2</v>
      </c>
      <c r="R266" s="17"/>
      <c r="S266" s="17">
        <v>7.4135800759539294E-2</v>
      </c>
      <c r="T266" s="17">
        <v>6.0979984513082203E-2</v>
      </c>
      <c r="U266" s="17">
        <v>2.70074084557833E-2</v>
      </c>
      <c r="V266" s="17">
        <v>8.9301548732084596E-2</v>
      </c>
      <c r="W266" s="17">
        <v>5.6044870492993303E-2</v>
      </c>
      <c r="X266" s="17">
        <v>8.6309148193214003E-2</v>
      </c>
      <c r="Y266" s="17">
        <v>9.3708242740694198E-2</v>
      </c>
      <c r="Z266" s="17">
        <v>0.12994845629257401</v>
      </c>
      <c r="AA266" s="17">
        <v>6.5984380288189398E-2</v>
      </c>
      <c r="AB266" s="17"/>
      <c r="AC266" s="17">
        <v>0.29277665831908301</v>
      </c>
      <c r="AD266" s="17">
        <v>0.13363862865005099</v>
      </c>
      <c r="AE266" s="17">
        <v>8.8431276097550499E-2</v>
      </c>
      <c r="AF266" s="17">
        <v>6.0092564247430202E-2</v>
      </c>
      <c r="AG266" s="17">
        <v>8.5122533391130906E-2</v>
      </c>
      <c r="AH266" s="17">
        <v>9.0191096341457097E-2</v>
      </c>
      <c r="AI266" s="17">
        <v>6.7245999820947103E-2</v>
      </c>
      <c r="AJ266" s="17">
        <v>7.9028337468676907E-2</v>
      </c>
      <c r="AK266" s="17">
        <v>6.03776507009013E-2</v>
      </c>
      <c r="AL266" s="17">
        <v>7.8844838098641706E-2</v>
      </c>
      <c r="AM266" s="17">
        <v>4.7881340671936397E-2</v>
      </c>
      <c r="AN266" s="17">
        <v>5.3153627278193998E-2</v>
      </c>
      <c r="AO266" s="17">
        <v>5.5344297892914E-2</v>
      </c>
      <c r="AP266" s="17">
        <v>2.58695353118145E-2</v>
      </c>
      <c r="AQ266" s="17">
        <v>5.4880152322307897E-2</v>
      </c>
      <c r="AR266" s="17">
        <v>3.2994888432746901E-2</v>
      </c>
      <c r="AS266" s="17"/>
      <c r="AT266" s="17">
        <v>8.4471539840968099E-2</v>
      </c>
      <c r="AU266" s="17">
        <v>6.2091421199095498E-2</v>
      </c>
      <c r="AV266" s="17">
        <v>7.9522379924214501E-2</v>
      </c>
      <c r="AW266" s="17">
        <v>7.9757012918606401E-2</v>
      </c>
      <c r="AX266" s="17">
        <v>6.0303792052668503E-2</v>
      </c>
      <c r="AY266" s="17">
        <v>4.9998967285944898E-2</v>
      </c>
      <c r="AZ266" s="17"/>
      <c r="BA266" s="17">
        <v>8.1748445229768499E-2</v>
      </c>
      <c r="BB266" s="17">
        <v>8.0523057245700594E-2</v>
      </c>
      <c r="BC266" s="17">
        <v>7.1042604417948393E-2</v>
      </c>
      <c r="BD266" s="17">
        <v>5.63968786243563E-2</v>
      </c>
      <c r="BE266" s="17">
        <v>4.1189150068181801E-2</v>
      </c>
      <c r="BF266" s="17"/>
      <c r="BG266" s="17">
        <v>5.6723866613352499E-2</v>
      </c>
      <c r="BH266" s="17">
        <v>5.2272368625942603E-2</v>
      </c>
      <c r="BI266" s="17">
        <v>6.4022793599937303E-2</v>
      </c>
      <c r="BJ266" s="17">
        <v>4.6921522453128701E-2</v>
      </c>
      <c r="BK266" s="17">
        <v>6.9117911181085095E-2</v>
      </c>
      <c r="BL266" s="17"/>
      <c r="BM266" s="17">
        <v>5.26214213801234E-2</v>
      </c>
      <c r="BN266" s="17">
        <v>7.89177248861367E-2</v>
      </c>
      <c r="BO266" s="17">
        <v>0.114640825170529</v>
      </c>
      <c r="BP266" s="17"/>
      <c r="BQ266" s="17">
        <v>4.37918239337571E-2</v>
      </c>
      <c r="BR266" s="17">
        <v>7.9711577063035402E-2</v>
      </c>
      <c r="BS266" s="17"/>
      <c r="BT266" s="17">
        <v>5.7451672490727503E-2</v>
      </c>
      <c r="BU266" s="17">
        <v>8.68763874839871E-2</v>
      </c>
    </row>
    <row r="267" spans="2:73" x14ac:dyDescent="0.3">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row>
    <row r="268" spans="2:73" x14ac:dyDescent="0.3">
      <c r="B268" s="6" t="s">
        <v>191</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row>
    <row r="269" spans="2:73" x14ac:dyDescent="0.3">
      <c r="B269" s="24" t="s">
        <v>94</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row>
    <row r="270" spans="2:73" x14ac:dyDescent="0.3">
      <c r="B270" t="s">
        <v>180</v>
      </c>
      <c r="C270" s="17">
        <v>7.9998828071623701E-2</v>
      </c>
      <c r="D270" s="17">
        <v>0.10159433754392</v>
      </c>
      <c r="E270" s="17">
        <v>5.9201367017122898E-2</v>
      </c>
      <c r="F270" s="17"/>
      <c r="G270" s="17">
        <v>0.128035181801848</v>
      </c>
      <c r="H270" s="17">
        <v>0.15234791283053001</v>
      </c>
      <c r="I270" s="17">
        <v>9.9462580122610098E-2</v>
      </c>
      <c r="J270" s="17">
        <v>4.00942398996754E-2</v>
      </c>
      <c r="K270" s="17">
        <v>3.3044136000525297E-2</v>
      </c>
      <c r="L270" s="17">
        <v>3.7534395717351697E-2</v>
      </c>
      <c r="M270" s="17"/>
      <c r="N270" s="17">
        <v>0.114479853190719</v>
      </c>
      <c r="O270" s="17">
        <v>7.0268765439057093E-2</v>
      </c>
      <c r="P270" s="17">
        <v>6.9251793962234798E-2</v>
      </c>
      <c r="Q270" s="17">
        <v>6.3902951375249803E-2</v>
      </c>
      <c r="R270" s="17"/>
      <c r="S270" s="17">
        <v>0.143918445327018</v>
      </c>
      <c r="T270" s="17">
        <v>4.9496693448686797E-2</v>
      </c>
      <c r="U270" s="17">
        <v>5.4877925563725602E-2</v>
      </c>
      <c r="V270" s="17">
        <v>7.0599285979437806E-2</v>
      </c>
      <c r="W270" s="17">
        <v>7.4972935635025606E-2</v>
      </c>
      <c r="X270" s="17">
        <v>6.9280533400013E-2</v>
      </c>
      <c r="Y270" s="17">
        <v>5.3204057323649002E-2</v>
      </c>
      <c r="Z270" s="17">
        <v>7.9923285317870005E-2</v>
      </c>
      <c r="AA270" s="17">
        <v>9.8473531366586306E-2</v>
      </c>
      <c r="AB270" s="17"/>
      <c r="AC270" s="17">
        <v>0.118763635312561</v>
      </c>
      <c r="AD270" s="17">
        <v>7.5727238479753795E-2</v>
      </c>
      <c r="AE270" s="17">
        <v>4.9414197791515999E-2</v>
      </c>
      <c r="AF270" s="17">
        <v>4.4492851107171702E-2</v>
      </c>
      <c r="AG270" s="17">
        <v>5.0217822469042397E-2</v>
      </c>
      <c r="AH270" s="17">
        <v>8.57827994795958E-2</v>
      </c>
      <c r="AI270" s="17">
        <v>5.6034026550759099E-2</v>
      </c>
      <c r="AJ270" s="17">
        <v>7.5651672250733396E-2</v>
      </c>
      <c r="AK270" s="17">
        <v>7.50448037777659E-2</v>
      </c>
      <c r="AL270" s="17">
        <v>0.113780597987531</v>
      </c>
      <c r="AM270" s="17">
        <v>3.7339136322628898E-2</v>
      </c>
      <c r="AN270" s="17">
        <v>6.8555526015917301E-2</v>
      </c>
      <c r="AO270" s="17">
        <v>8.3228682730796102E-2</v>
      </c>
      <c r="AP270" s="17">
        <v>0.20470535485209701</v>
      </c>
      <c r="AQ270" s="17">
        <v>5.0221558748627201E-2</v>
      </c>
      <c r="AR270" s="17">
        <v>0.25740906946306202</v>
      </c>
      <c r="AS270" s="17"/>
      <c r="AT270" s="17">
        <v>0.14654294940437701</v>
      </c>
      <c r="AU270" s="17">
        <v>7.0589098567941502E-2</v>
      </c>
      <c r="AV270" s="17">
        <v>6.9998097442668106E-2</v>
      </c>
      <c r="AW270" s="17">
        <v>5.2460097790963001E-2</v>
      </c>
      <c r="AX270" s="17">
        <v>3.4478370076965102E-2</v>
      </c>
      <c r="AY270" s="17">
        <v>4.9087218075174702E-2</v>
      </c>
      <c r="AZ270" s="17"/>
      <c r="BA270" s="17">
        <v>5.3287773850815297E-2</v>
      </c>
      <c r="BB270" s="17">
        <v>5.0613736785605899E-2</v>
      </c>
      <c r="BC270" s="17">
        <v>9.8781379913541703E-2</v>
      </c>
      <c r="BD270" s="17">
        <v>0.15495876986802201</v>
      </c>
      <c r="BE270" s="17">
        <v>0.20192498856423</v>
      </c>
      <c r="BF270" s="17"/>
      <c r="BG270" s="17">
        <v>8.5420815814882103E-2</v>
      </c>
      <c r="BH270" s="17">
        <v>0.120053202504038</v>
      </c>
      <c r="BI270" s="17">
        <v>5.4163433237235901E-2</v>
      </c>
      <c r="BJ270" s="17">
        <v>5.8318957223357198E-2</v>
      </c>
      <c r="BK270" s="17">
        <v>5.0027004848195403E-2</v>
      </c>
      <c r="BL270" s="17"/>
      <c r="BM270" s="17">
        <v>0.10121051351245</v>
      </c>
      <c r="BN270" s="17">
        <v>6.8752685268262101E-2</v>
      </c>
      <c r="BO270" s="17">
        <v>4.4037334208074597E-2</v>
      </c>
      <c r="BP270" s="17"/>
      <c r="BQ270" s="17">
        <v>0.14162945538073701</v>
      </c>
      <c r="BR270" s="17">
        <v>4.7234433125217599E-2</v>
      </c>
      <c r="BS270" s="17"/>
      <c r="BT270" s="17">
        <v>9.8466692889181903E-2</v>
      </c>
      <c r="BU270" s="17">
        <v>5.8511503936507801E-2</v>
      </c>
    </row>
    <row r="271" spans="2:73" x14ac:dyDescent="0.3">
      <c r="B271" t="s">
        <v>181</v>
      </c>
      <c r="C271" s="17">
        <v>0.28907995386959501</v>
      </c>
      <c r="D271" s="17">
        <v>0.28999582352019099</v>
      </c>
      <c r="E271" s="17">
        <v>0.28829689065490799</v>
      </c>
      <c r="F271" s="17"/>
      <c r="G271" s="17">
        <v>0.37235167249987799</v>
      </c>
      <c r="H271" s="17">
        <v>0.40149063728091799</v>
      </c>
      <c r="I271" s="17">
        <v>0.34884942973682098</v>
      </c>
      <c r="J271" s="17">
        <v>0.25012521492696299</v>
      </c>
      <c r="K271" s="17">
        <v>0.20296836446632099</v>
      </c>
      <c r="L271" s="17">
        <v>0.18345456829889401</v>
      </c>
      <c r="M271" s="17"/>
      <c r="N271" s="17">
        <v>0.34669925945865299</v>
      </c>
      <c r="O271" s="17">
        <v>0.29365037238675301</v>
      </c>
      <c r="P271" s="17">
        <v>0.25772416064308001</v>
      </c>
      <c r="Q271" s="17">
        <v>0.25219469307244502</v>
      </c>
      <c r="R271" s="17"/>
      <c r="S271" s="17">
        <v>0.32037871194340201</v>
      </c>
      <c r="T271" s="17">
        <v>0.26983463720392298</v>
      </c>
      <c r="U271" s="17">
        <v>0.25338412585253001</v>
      </c>
      <c r="V271" s="17">
        <v>0.32576126238212999</v>
      </c>
      <c r="W271" s="17">
        <v>0.22990176425820899</v>
      </c>
      <c r="X271" s="17">
        <v>0.24917085398706801</v>
      </c>
      <c r="Y271" s="17">
        <v>0.33007728936219199</v>
      </c>
      <c r="Z271" s="17">
        <v>0.27291872979326098</v>
      </c>
      <c r="AA271" s="17">
        <v>0.31706493753204701</v>
      </c>
      <c r="AB271" s="17"/>
      <c r="AC271" s="17">
        <v>0.219992926718138</v>
      </c>
      <c r="AD271" s="17">
        <v>0.25637826082038401</v>
      </c>
      <c r="AE271" s="17">
        <v>0.24267584636728301</v>
      </c>
      <c r="AF271" s="17">
        <v>0.28462537973557001</v>
      </c>
      <c r="AG271" s="17">
        <v>0.22788404121783201</v>
      </c>
      <c r="AH271" s="17">
        <v>0.28761598414977801</v>
      </c>
      <c r="AI271" s="17">
        <v>0.31279521334242499</v>
      </c>
      <c r="AJ271" s="17">
        <v>0.25268924640306201</v>
      </c>
      <c r="AK271" s="17">
        <v>0.23968597485898499</v>
      </c>
      <c r="AL271" s="17">
        <v>0.33216226565220502</v>
      </c>
      <c r="AM271" s="17">
        <v>0.31311748744628698</v>
      </c>
      <c r="AN271" s="17">
        <v>0.31467390912084803</v>
      </c>
      <c r="AO271" s="17">
        <v>0.35885228703105398</v>
      </c>
      <c r="AP271" s="17">
        <v>0.35142973003670502</v>
      </c>
      <c r="AQ271" s="17">
        <v>0.39324819284421098</v>
      </c>
      <c r="AR271" s="17">
        <v>0.37715791391529002</v>
      </c>
      <c r="AS271" s="17"/>
      <c r="AT271" s="17">
        <v>0.354467961414272</v>
      </c>
      <c r="AU271" s="17">
        <v>0.28877985960198699</v>
      </c>
      <c r="AV271" s="17">
        <v>0.32600856582145399</v>
      </c>
      <c r="AW271" s="17">
        <v>0.263646385913687</v>
      </c>
      <c r="AX271" s="17">
        <v>0.19497475105055301</v>
      </c>
      <c r="AY271" s="17">
        <v>0.16393678601832301</v>
      </c>
      <c r="AZ271" s="17"/>
      <c r="BA271" s="17">
        <v>0.225652662944824</v>
      </c>
      <c r="BB271" s="17">
        <v>0.28732226817789902</v>
      </c>
      <c r="BC271" s="17">
        <v>0.33790375338199702</v>
      </c>
      <c r="BD271" s="17">
        <v>0.35692217431388001</v>
      </c>
      <c r="BE271" s="17">
        <v>0.41710485024167898</v>
      </c>
      <c r="BF271" s="17"/>
      <c r="BG271" s="17">
        <v>0.28306043552715399</v>
      </c>
      <c r="BH271" s="17">
        <v>0.35069317035986902</v>
      </c>
      <c r="BI271" s="17">
        <v>0.27028372106281101</v>
      </c>
      <c r="BJ271" s="17">
        <v>0.215384406784001</v>
      </c>
      <c r="BK271" s="17">
        <v>0.21333666274569299</v>
      </c>
      <c r="BL271" s="17"/>
      <c r="BM271" s="17">
        <v>0.31874189705436601</v>
      </c>
      <c r="BN271" s="17">
        <v>0.25776350301040002</v>
      </c>
      <c r="BO271" s="17">
        <v>0.27648224146032602</v>
      </c>
      <c r="BP271" s="17"/>
      <c r="BQ271" s="17">
        <v>0.37036008362279599</v>
      </c>
      <c r="BR271" s="17">
        <v>0.23768469055197999</v>
      </c>
      <c r="BS271" s="17"/>
      <c r="BT271" s="17">
        <v>0.32593860302106697</v>
      </c>
      <c r="BU271" s="17">
        <v>0.241897464854501</v>
      </c>
    </row>
    <row r="272" spans="2:73" x14ac:dyDescent="0.3">
      <c r="B272" t="s">
        <v>182</v>
      </c>
      <c r="C272" s="17">
        <v>0.290696458738397</v>
      </c>
      <c r="D272" s="17">
        <v>0.28607791260487297</v>
      </c>
      <c r="E272" s="17">
        <v>0.29609409804803</v>
      </c>
      <c r="F272" s="17"/>
      <c r="G272" s="17">
        <v>0.26461833473785401</v>
      </c>
      <c r="H272" s="17">
        <v>0.238479132030432</v>
      </c>
      <c r="I272" s="17">
        <v>0.265074863024091</v>
      </c>
      <c r="J272" s="17">
        <v>0.305351780640715</v>
      </c>
      <c r="K272" s="17">
        <v>0.33759363311291002</v>
      </c>
      <c r="L272" s="17">
        <v>0.32783984317853498</v>
      </c>
      <c r="M272" s="17"/>
      <c r="N272" s="17">
        <v>0.25689233116860699</v>
      </c>
      <c r="O272" s="17">
        <v>0.28605788081067601</v>
      </c>
      <c r="P272" s="17">
        <v>0.29265393402358703</v>
      </c>
      <c r="Q272" s="17">
        <v>0.33118970135021703</v>
      </c>
      <c r="R272" s="17"/>
      <c r="S272" s="17">
        <v>0.265862224400706</v>
      </c>
      <c r="T272" s="17">
        <v>0.30473530820163602</v>
      </c>
      <c r="U272" s="17">
        <v>0.350936137865204</v>
      </c>
      <c r="V272" s="17">
        <v>0.22902645900448201</v>
      </c>
      <c r="W272" s="17">
        <v>0.30066568919583497</v>
      </c>
      <c r="X272" s="17">
        <v>0.327138800549371</v>
      </c>
      <c r="Y272" s="17">
        <v>0.28336387177665601</v>
      </c>
      <c r="Z272" s="17">
        <v>0.28932218182184199</v>
      </c>
      <c r="AA272" s="17">
        <v>0.28101179501300599</v>
      </c>
      <c r="AB272" s="17"/>
      <c r="AC272" s="17">
        <v>0.18451948379015201</v>
      </c>
      <c r="AD272" s="17">
        <v>0.31930806006396401</v>
      </c>
      <c r="AE272" s="17">
        <v>0.322973845898611</v>
      </c>
      <c r="AF272" s="17">
        <v>0.29860539444893802</v>
      </c>
      <c r="AG272" s="17">
        <v>0.316323172166801</v>
      </c>
      <c r="AH272" s="17">
        <v>0.274992175190789</v>
      </c>
      <c r="AI272" s="17">
        <v>0.24945317878083501</v>
      </c>
      <c r="AJ272" s="17">
        <v>0.34447588765028803</v>
      </c>
      <c r="AK272" s="17">
        <v>0.28602292596920997</v>
      </c>
      <c r="AL272" s="17">
        <v>0.26650856250972399</v>
      </c>
      <c r="AM272" s="17">
        <v>0.32455021566236503</v>
      </c>
      <c r="AN272" s="17">
        <v>0.30689157864847899</v>
      </c>
      <c r="AO272" s="17">
        <v>0.29698901204741601</v>
      </c>
      <c r="AP272" s="17">
        <v>0.16369100488304</v>
      </c>
      <c r="AQ272" s="17">
        <v>0.36731559275383202</v>
      </c>
      <c r="AR272" s="17">
        <v>0.156887572942534</v>
      </c>
      <c r="AS272" s="17"/>
      <c r="AT272" s="17">
        <v>0.24991672436211701</v>
      </c>
      <c r="AU272" s="17">
        <v>0.31832538988113601</v>
      </c>
      <c r="AV272" s="17">
        <v>0.26789519002512702</v>
      </c>
      <c r="AW272" s="17">
        <v>0.30314138336366803</v>
      </c>
      <c r="AX272" s="17">
        <v>0.28359113571684702</v>
      </c>
      <c r="AY272" s="17">
        <v>0.35870421184293499</v>
      </c>
      <c r="AZ272" s="17"/>
      <c r="BA272" s="17">
        <v>0.36480093277460202</v>
      </c>
      <c r="BB272" s="17">
        <v>0.28060226719583298</v>
      </c>
      <c r="BC272" s="17">
        <v>0.25235071394664998</v>
      </c>
      <c r="BD272" s="17">
        <v>0.25018871342144799</v>
      </c>
      <c r="BE272" s="17">
        <v>0.213174348071585</v>
      </c>
      <c r="BF272" s="17"/>
      <c r="BG272" s="17">
        <v>0.28264487641710601</v>
      </c>
      <c r="BH272" s="17">
        <v>0.27176125870395801</v>
      </c>
      <c r="BI272" s="17">
        <v>0.267471137950335</v>
      </c>
      <c r="BJ272" s="17">
        <v>0.30342100504803798</v>
      </c>
      <c r="BK272" s="17">
        <v>0.35792170050397099</v>
      </c>
      <c r="BL272" s="17"/>
      <c r="BM272" s="17">
        <v>0.28386655900531599</v>
      </c>
      <c r="BN272" s="17">
        <v>0.30200571147705702</v>
      </c>
      <c r="BO272" s="17">
        <v>0.28368907185451098</v>
      </c>
      <c r="BP272" s="17"/>
      <c r="BQ272" s="17">
        <v>0.238844935385567</v>
      </c>
      <c r="BR272" s="17">
        <v>0.31730065306965999</v>
      </c>
      <c r="BS272" s="17"/>
      <c r="BT272" s="17">
        <v>0.286014107149974</v>
      </c>
      <c r="BU272" s="17">
        <v>0.29622250595298</v>
      </c>
    </row>
    <row r="273" spans="2:73" x14ac:dyDescent="0.3">
      <c r="B273" t="s">
        <v>183</v>
      </c>
      <c r="C273" s="17">
        <v>0.17564307352969</v>
      </c>
      <c r="D273" s="17">
        <v>0.16873229835251599</v>
      </c>
      <c r="E273" s="17">
        <v>0.181740834510737</v>
      </c>
      <c r="F273" s="17"/>
      <c r="G273" s="17">
        <v>8.8597600143517197E-2</v>
      </c>
      <c r="H273" s="17">
        <v>0.111152161440273</v>
      </c>
      <c r="I273" s="17">
        <v>0.15573741603847899</v>
      </c>
      <c r="J273" s="17">
        <v>0.206632158404464</v>
      </c>
      <c r="K273" s="17">
        <v>0.22462848337581301</v>
      </c>
      <c r="L273" s="17">
        <v>0.24381310757566499</v>
      </c>
      <c r="M273" s="17"/>
      <c r="N273" s="17">
        <v>0.14446403579981801</v>
      </c>
      <c r="O273" s="17">
        <v>0.16271332573567501</v>
      </c>
      <c r="P273" s="17">
        <v>0.202232548248478</v>
      </c>
      <c r="Q273" s="17">
        <v>0.19616789612671501</v>
      </c>
      <c r="R273" s="17"/>
      <c r="S273" s="17">
        <v>0.11534608929790401</v>
      </c>
      <c r="T273" s="17">
        <v>0.20961041162692101</v>
      </c>
      <c r="U273" s="17">
        <v>0.20799427082656799</v>
      </c>
      <c r="V273" s="17">
        <v>0.18581948007392601</v>
      </c>
      <c r="W273" s="17">
        <v>0.19265855852128499</v>
      </c>
      <c r="X273" s="17">
        <v>0.177285623954759</v>
      </c>
      <c r="Y273" s="17">
        <v>0.17130963553008999</v>
      </c>
      <c r="Z273" s="17">
        <v>0.15318245717394299</v>
      </c>
      <c r="AA273" s="17">
        <v>0.17349324803435401</v>
      </c>
      <c r="AB273" s="17"/>
      <c r="AC273" s="17">
        <v>8.4412131111599495E-2</v>
      </c>
      <c r="AD273" s="17">
        <v>0.13031439659591501</v>
      </c>
      <c r="AE273" s="17">
        <v>0.22707444189819001</v>
      </c>
      <c r="AF273" s="17">
        <v>0.18442962439784699</v>
      </c>
      <c r="AG273" s="17">
        <v>0.21267396332354599</v>
      </c>
      <c r="AH273" s="17">
        <v>0.16700846057242</v>
      </c>
      <c r="AI273" s="17">
        <v>0.20997844587207201</v>
      </c>
      <c r="AJ273" s="17">
        <v>0.17420461742849699</v>
      </c>
      <c r="AK273" s="17">
        <v>0.22705459405859499</v>
      </c>
      <c r="AL273" s="17">
        <v>0.144827805035284</v>
      </c>
      <c r="AM273" s="17">
        <v>0.172208342505275</v>
      </c>
      <c r="AN273" s="17">
        <v>0.17387648727319399</v>
      </c>
      <c r="AO273" s="17">
        <v>0.12602612539240099</v>
      </c>
      <c r="AP273" s="17">
        <v>0.17019501721192401</v>
      </c>
      <c r="AQ273" s="17">
        <v>0.110304045214858</v>
      </c>
      <c r="AR273" s="17">
        <v>0.110713052462692</v>
      </c>
      <c r="AS273" s="17"/>
      <c r="AT273" s="17">
        <v>0.10368992962543699</v>
      </c>
      <c r="AU273" s="17">
        <v>0.17500923006791499</v>
      </c>
      <c r="AV273" s="17">
        <v>0.16397775494970199</v>
      </c>
      <c r="AW273" s="17">
        <v>0.215181306303867</v>
      </c>
      <c r="AX273" s="17">
        <v>0.26816064258716599</v>
      </c>
      <c r="AY273" s="17">
        <v>0.21409694364439999</v>
      </c>
      <c r="AZ273" s="17"/>
      <c r="BA273" s="17">
        <v>0.19313948271568199</v>
      </c>
      <c r="BB273" s="17">
        <v>0.18649343260378001</v>
      </c>
      <c r="BC273" s="17">
        <v>0.15927870194713101</v>
      </c>
      <c r="BD273" s="17">
        <v>0.114973406220111</v>
      </c>
      <c r="BE273" s="17">
        <v>7.5948407957320996E-2</v>
      </c>
      <c r="BF273" s="17"/>
      <c r="BG273" s="17">
        <v>0.20091927468170101</v>
      </c>
      <c r="BH273" s="17">
        <v>0.12791216851079201</v>
      </c>
      <c r="BI273" s="17">
        <v>0.22978696900024501</v>
      </c>
      <c r="BJ273" s="17">
        <v>0.216621915888809</v>
      </c>
      <c r="BK273" s="17">
        <v>0.189827379607348</v>
      </c>
      <c r="BL273" s="17"/>
      <c r="BM273" s="17">
        <v>0.169239314364107</v>
      </c>
      <c r="BN273" s="17">
        <v>0.17990966221388299</v>
      </c>
      <c r="BO273" s="17">
        <v>0.18439309276322699</v>
      </c>
      <c r="BP273" s="17"/>
      <c r="BQ273" s="17">
        <v>0.13971358122646901</v>
      </c>
      <c r="BR273" s="17">
        <v>0.20269004068497601</v>
      </c>
      <c r="BS273" s="17"/>
      <c r="BT273" s="17">
        <v>0.159367844959282</v>
      </c>
      <c r="BU273" s="17">
        <v>0.20236494529161</v>
      </c>
    </row>
    <row r="274" spans="2:73" x14ac:dyDescent="0.3">
      <c r="B274" t="s">
        <v>184</v>
      </c>
      <c r="C274" s="17">
        <v>8.9592822132507799E-2</v>
      </c>
      <c r="D274" s="17">
        <v>9.2338542707532598E-2</v>
      </c>
      <c r="E274" s="17">
        <v>8.7193632007386196E-2</v>
      </c>
      <c r="F274" s="17"/>
      <c r="G274" s="17">
        <v>2.91159820202142E-2</v>
      </c>
      <c r="H274" s="17">
        <v>3.5027864014072901E-2</v>
      </c>
      <c r="I274" s="17">
        <v>6.3333584765932704E-2</v>
      </c>
      <c r="J274" s="17">
        <v>0.121359342189352</v>
      </c>
      <c r="K274" s="17">
        <v>0.12857348341831201</v>
      </c>
      <c r="L274" s="17">
        <v>0.14334115776478901</v>
      </c>
      <c r="M274" s="17"/>
      <c r="N274" s="17">
        <v>6.3003026805737397E-2</v>
      </c>
      <c r="O274" s="17">
        <v>0.105917768504824</v>
      </c>
      <c r="P274" s="17">
        <v>0.104949989493162</v>
      </c>
      <c r="Q274" s="17">
        <v>8.4568400838418101E-2</v>
      </c>
      <c r="R274" s="17"/>
      <c r="S274" s="17">
        <v>7.7163104227606805E-2</v>
      </c>
      <c r="T274" s="17">
        <v>8.9885254941174705E-2</v>
      </c>
      <c r="U274" s="17">
        <v>6.8977776093447796E-2</v>
      </c>
      <c r="V274" s="17">
        <v>0.10634311553560701</v>
      </c>
      <c r="W274" s="17">
        <v>0.119235064698632</v>
      </c>
      <c r="X274" s="17">
        <v>9.0826745643940096E-2</v>
      </c>
      <c r="Y274" s="17">
        <v>8.8410651017113706E-2</v>
      </c>
      <c r="Z274" s="17">
        <v>0.12762573142206901</v>
      </c>
      <c r="AA274" s="17">
        <v>7.1057424162604799E-2</v>
      </c>
      <c r="AB274" s="17"/>
      <c r="AC274" s="17">
        <v>0.105318654006008</v>
      </c>
      <c r="AD274" s="17">
        <v>5.1896249499824E-2</v>
      </c>
      <c r="AE274" s="17">
        <v>8.59775272336782E-2</v>
      </c>
      <c r="AF274" s="17">
        <v>0.10918264073063499</v>
      </c>
      <c r="AG274" s="17">
        <v>0.122189106437816</v>
      </c>
      <c r="AH274" s="17">
        <v>0.110549826823045</v>
      </c>
      <c r="AI274" s="17">
        <v>0.108175340528889</v>
      </c>
      <c r="AJ274" s="17">
        <v>8.8650600574007102E-2</v>
      </c>
      <c r="AK274" s="17">
        <v>0.113329365107828</v>
      </c>
      <c r="AL274" s="17">
        <v>5.9157595129400102E-2</v>
      </c>
      <c r="AM274" s="17">
        <v>8.0912398499337804E-2</v>
      </c>
      <c r="AN274" s="17">
        <v>8.0672471935691506E-2</v>
      </c>
      <c r="AO274" s="17">
        <v>5.9926478949170102E-2</v>
      </c>
      <c r="AP274" s="17">
        <v>8.6339285951439707E-2</v>
      </c>
      <c r="AQ274" s="17">
        <v>4.1622357452198597E-2</v>
      </c>
      <c r="AR274" s="17">
        <v>3.6086974619542099E-2</v>
      </c>
      <c r="AS274" s="17"/>
      <c r="AT274" s="17">
        <v>5.5551073001668998E-2</v>
      </c>
      <c r="AU274" s="17">
        <v>8.9398287584928404E-2</v>
      </c>
      <c r="AV274" s="17">
        <v>7.7783727671991196E-2</v>
      </c>
      <c r="AW274" s="17">
        <v>0.115401665772047</v>
      </c>
      <c r="AX274" s="17">
        <v>0.131598496911422</v>
      </c>
      <c r="AY274" s="17">
        <v>9.6667646220329695E-2</v>
      </c>
      <c r="AZ274" s="17"/>
      <c r="BA274" s="17">
        <v>0.106640086937499</v>
      </c>
      <c r="BB274" s="17">
        <v>0.101841520945638</v>
      </c>
      <c r="BC274" s="17">
        <v>6.2375463564285201E-2</v>
      </c>
      <c r="BD274" s="17">
        <v>5.4095840210949299E-2</v>
      </c>
      <c r="BE274" s="17">
        <v>5.81909766228908E-2</v>
      </c>
      <c r="BF274" s="17"/>
      <c r="BG274" s="17">
        <v>8.0156069152590298E-2</v>
      </c>
      <c r="BH274" s="17">
        <v>7.1541603437725407E-2</v>
      </c>
      <c r="BI274" s="17">
        <v>8.4416163819375598E-2</v>
      </c>
      <c r="BJ274" s="17">
        <v>0.16986012480814799</v>
      </c>
      <c r="BK274" s="17">
        <v>8.3866909930708403E-2</v>
      </c>
      <c r="BL274" s="17"/>
      <c r="BM274" s="17">
        <v>7.1397224876663695E-2</v>
      </c>
      <c r="BN274" s="17">
        <v>9.6706094038332704E-2</v>
      </c>
      <c r="BO274" s="17">
        <v>0.12656653031117701</v>
      </c>
      <c r="BP274" s="17"/>
      <c r="BQ274" s="17">
        <v>5.9904438963652398E-2</v>
      </c>
      <c r="BR274" s="17">
        <v>0.110501211679255</v>
      </c>
      <c r="BS274" s="17"/>
      <c r="BT274" s="17">
        <v>7.2003649533505396E-2</v>
      </c>
      <c r="BU274" s="17">
        <v>0.115319674606376</v>
      </c>
    </row>
    <row r="275" spans="2:73" x14ac:dyDescent="0.3">
      <c r="B275" t="s">
        <v>92</v>
      </c>
      <c r="C275" s="17">
        <v>7.4988863658185995E-2</v>
      </c>
      <c r="D275" s="17">
        <v>6.1261085270967498E-2</v>
      </c>
      <c r="E275" s="17">
        <v>8.7473177761815707E-2</v>
      </c>
      <c r="F275" s="17"/>
      <c r="G275" s="17">
        <v>0.11728122879668799</v>
      </c>
      <c r="H275" s="17">
        <v>6.1502292403773903E-2</v>
      </c>
      <c r="I275" s="17">
        <v>6.7542126312066506E-2</v>
      </c>
      <c r="J275" s="17">
        <v>7.6437263938830394E-2</v>
      </c>
      <c r="K275" s="17">
        <v>7.3191899626118398E-2</v>
      </c>
      <c r="L275" s="17">
        <v>6.4016927464765602E-2</v>
      </c>
      <c r="M275" s="17"/>
      <c r="N275" s="17">
        <v>7.4461493576466406E-2</v>
      </c>
      <c r="O275" s="17">
        <v>8.1391887123014497E-2</v>
      </c>
      <c r="P275" s="17">
        <v>7.3187573629458005E-2</v>
      </c>
      <c r="Q275" s="17">
        <v>7.1976357236955002E-2</v>
      </c>
      <c r="R275" s="17"/>
      <c r="S275" s="17">
        <v>7.7331424803363399E-2</v>
      </c>
      <c r="T275" s="17">
        <v>7.6437694577658796E-2</v>
      </c>
      <c r="U275" s="17">
        <v>6.3829763798525202E-2</v>
      </c>
      <c r="V275" s="17">
        <v>8.2450397024416602E-2</v>
      </c>
      <c r="W275" s="17">
        <v>8.2565987691012796E-2</v>
      </c>
      <c r="X275" s="17">
        <v>8.6297442464848606E-2</v>
      </c>
      <c r="Y275" s="17">
        <v>7.3634494990299296E-2</v>
      </c>
      <c r="Z275" s="17">
        <v>7.7027614471015096E-2</v>
      </c>
      <c r="AA275" s="17">
        <v>5.8899063891402502E-2</v>
      </c>
      <c r="AB275" s="17"/>
      <c r="AC275" s="17">
        <v>0.28699316906154299</v>
      </c>
      <c r="AD275" s="17">
        <v>0.16637579454015899</v>
      </c>
      <c r="AE275" s="17">
        <v>7.1884140810721503E-2</v>
      </c>
      <c r="AF275" s="17">
        <v>7.8664109579838506E-2</v>
      </c>
      <c r="AG275" s="17">
        <v>7.0711894384963295E-2</v>
      </c>
      <c r="AH275" s="17">
        <v>7.4050753784371107E-2</v>
      </c>
      <c r="AI275" s="17">
        <v>6.35637949250209E-2</v>
      </c>
      <c r="AJ275" s="17">
        <v>6.4327975693412698E-2</v>
      </c>
      <c r="AK275" s="17">
        <v>5.8862336227616899E-2</v>
      </c>
      <c r="AL275" s="17">
        <v>8.3563173685856695E-2</v>
      </c>
      <c r="AM275" s="17">
        <v>7.1872419564106199E-2</v>
      </c>
      <c r="AN275" s="17">
        <v>5.5330027005871099E-2</v>
      </c>
      <c r="AO275" s="17">
        <v>7.49774138491624E-2</v>
      </c>
      <c r="AP275" s="17">
        <v>2.3639607064794298E-2</v>
      </c>
      <c r="AQ275" s="17">
        <v>3.7288252986273501E-2</v>
      </c>
      <c r="AR275" s="17">
        <v>6.1745416596880098E-2</v>
      </c>
      <c r="AS275" s="17"/>
      <c r="AT275" s="17">
        <v>8.9831362192126701E-2</v>
      </c>
      <c r="AU275" s="17">
        <v>5.78981342960933E-2</v>
      </c>
      <c r="AV275" s="17">
        <v>9.4336664089058095E-2</v>
      </c>
      <c r="AW275" s="17">
        <v>5.01691608557671E-2</v>
      </c>
      <c r="AX275" s="17">
        <v>8.7196603657046901E-2</v>
      </c>
      <c r="AY275" s="17">
        <v>0.117507194198838</v>
      </c>
      <c r="AZ275" s="17"/>
      <c r="BA275" s="17">
        <v>5.64790607765785E-2</v>
      </c>
      <c r="BB275" s="17">
        <v>9.3126774291243802E-2</v>
      </c>
      <c r="BC275" s="17">
        <v>8.9309987246394801E-2</v>
      </c>
      <c r="BD275" s="17">
        <v>6.8861095965589494E-2</v>
      </c>
      <c r="BE275" s="17">
        <v>3.3656428542294503E-2</v>
      </c>
      <c r="BF275" s="17"/>
      <c r="BG275" s="17">
        <v>6.7798528406567707E-2</v>
      </c>
      <c r="BH275" s="17">
        <v>5.8038596483618698E-2</v>
      </c>
      <c r="BI275" s="17">
        <v>9.3878574929997405E-2</v>
      </c>
      <c r="BJ275" s="17">
        <v>3.63935902476459E-2</v>
      </c>
      <c r="BK275" s="17">
        <v>0.105020342364084</v>
      </c>
      <c r="BL275" s="17"/>
      <c r="BM275" s="17">
        <v>5.55444911870972E-2</v>
      </c>
      <c r="BN275" s="17">
        <v>9.4862343992066195E-2</v>
      </c>
      <c r="BO275" s="17">
        <v>8.4831729402684602E-2</v>
      </c>
      <c r="BP275" s="17"/>
      <c r="BQ275" s="17">
        <v>4.9547505420779098E-2</v>
      </c>
      <c r="BR275" s="17">
        <v>8.4588970888911305E-2</v>
      </c>
      <c r="BS275" s="17"/>
      <c r="BT275" s="17">
        <v>5.8209102446989701E-2</v>
      </c>
      <c r="BU275" s="17">
        <v>8.56839053580251E-2</v>
      </c>
    </row>
    <row r="276" spans="2:73" x14ac:dyDescent="0.3">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row>
    <row r="277" spans="2:73" x14ac:dyDescent="0.3">
      <c r="B277" s="6" t="s">
        <v>192</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row>
    <row r="278" spans="2:73" x14ac:dyDescent="0.3">
      <c r="B278" s="24" t="s">
        <v>94</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row>
    <row r="279" spans="2:73" x14ac:dyDescent="0.3">
      <c r="B279" t="s">
        <v>180</v>
      </c>
      <c r="C279" s="17">
        <v>9.6673833221838701E-2</v>
      </c>
      <c r="D279" s="17">
        <v>0.117228066295945</v>
      </c>
      <c r="E279" s="17">
        <v>7.6942523677929198E-2</v>
      </c>
      <c r="F279" s="17"/>
      <c r="G279" s="17">
        <v>0.16092030576272701</v>
      </c>
      <c r="H279" s="17">
        <v>0.165219296819138</v>
      </c>
      <c r="I279" s="17">
        <v>8.6307800255078296E-2</v>
      </c>
      <c r="J279" s="17">
        <v>6.0541369323840903E-2</v>
      </c>
      <c r="K279" s="17">
        <v>4.6685706379983198E-2</v>
      </c>
      <c r="L279" s="17">
        <v>6.9778536167026797E-2</v>
      </c>
      <c r="M279" s="17"/>
      <c r="N279" s="17">
        <v>0.13741934734553499</v>
      </c>
      <c r="O279" s="17">
        <v>9.3698907151484406E-2</v>
      </c>
      <c r="P279" s="17">
        <v>8.4104622545543906E-2</v>
      </c>
      <c r="Q279" s="17">
        <v>6.7450286520026798E-2</v>
      </c>
      <c r="R279" s="17"/>
      <c r="S279" s="17">
        <v>0.16960909495305099</v>
      </c>
      <c r="T279" s="17">
        <v>7.6887420853288396E-2</v>
      </c>
      <c r="U279" s="17">
        <v>6.5989463496381795E-2</v>
      </c>
      <c r="V279" s="17">
        <v>7.4866672221711394E-2</v>
      </c>
      <c r="W279" s="17">
        <v>8.6476089657605101E-2</v>
      </c>
      <c r="X279" s="17">
        <v>7.7590275005076204E-2</v>
      </c>
      <c r="Y279" s="17">
        <v>7.7398054732237306E-2</v>
      </c>
      <c r="Z279" s="17">
        <v>0.105477249761199</v>
      </c>
      <c r="AA279" s="17">
        <v>0.106457686570007</v>
      </c>
      <c r="AB279" s="17"/>
      <c r="AC279" s="17">
        <v>3.0881717478663698E-2</v>
      </c>
      <c r="AD279" s="17">
        <v>0.102007348526945</v>
      </c>
      <c r="AE279" s="17">
        <v>4.2223436210913103E-2</v>
      </c>
      <c r="AF279" s="17">
        <v>5.7617991449574697E-2</v>
      </c>
      <c r="AG279" s="17">
        <v>9.33276677856162E-2</v>
      </c>
      <c r="AH279" s="17">
        <v>6.0988513407881903E-2</v>
      </c>
      <c r="AI279" s="17">
        <v>6.6364102394857502E-2</v>
      </c>
      <c r="AJ279" s="17">
        <v>0.110361981256497</v>
      </c>
      <c r="AK279" s="17">
        <v>0.11378204092991701</v>
      </c>
      <c r="AL279" s="17">
        <v>0.100043826225109</v>
      </c>
      <c r="AM279" s="17">
        <v>7.5761810166806998E-2</v>
      </c>
      <c r="AN279" s="17">
        <v>7.6953954826206303E-2</v>
      </c>
      <c r="AO279" s="17">
        <v>0.102410059126922</v>
      </c>
      <c r="AP279" s="17">
        <v>0.15087083975871099</v>
      </c>
      <c r="AQ279" s="17">
        <v>0.124141882948321</v>
      </c>
      <c r="AR279" s="17">
        <v>0.29795229178302102</v>
      </c>
      <c r="AS279" s="17"/>
      <c r="AT279" s="17">
        <v>0.16509451483700599</v>
      </c>
      <c r="AU279" s="17">
        <v>8.7319352991200402E-2</v>
      </c>
      <c r="AV279" s="17">
        <v>7.6800673996841803E-2</v>
      </c>
      <c r="AW279" s="17">
        <v>6.3921412672297007E-2</v>
      </c>
      <c r="AX279" s="17">
        <v>5.3536718279483898E-2</v>
      </c>
      <c r="AY279" s="17">
        <v>0.10113459911669399</v>
      </c>
      <c r="AZ279" s="17"/>
      <c r="BA279" s="17">
        <v>7.1956491803383801E-2</v>
      </c>
      <c r="BB279" s="17">
        <v>6.42720001674187E-2</v>
      </c>
      <c r="BC279" s="17">
        <v>0.122328435661842</v>
      </c>
      <c r="BD279" s="17">
        <v>0.14859641711278099</v>
      </c>
      <c r="BE279" s="17">
        <v>0.29021816585817001</v>
      </c>
      <c r="BF279" s="17"/>
      <c r="BG279" s="17">
        <v>8.8690360924595896E-2</v>
      </c>
      <c r="BH279" s="17">
        <v>0.12987917340129401</v>
      </c>
      <c r="BI279" s="17">
        <v>9.3584048581259099E-2</v>
      </c>
      <c r="BJ279" s="17">
        <v>6.5698237319903693E-2</v>
      </c>
      <c r="BK279" s="17">
        <v>0.109224729678128</v>
      </c>
      <c r="BL279" s="17"/>
      <c r="BM279" s="17">
        <v>0.13321822895248001</v>
      </c>
      <c r="BN279" s="17">
        <v>6.8145060577866706E-2</v>
      </c>
      <c r="BO279" s="17">
        <v>5.6846845199405603E-2</v>
      </c>
      <c r="BP279" s="17"/>
      <c r="BQ279" s="17">
        <v>0.15347536594264699</v>
      </c>
      <c r="BR279" s="17">
        <v>6.3507674671483494E-2</v>
      </c>
      <c r="BS279" s="17"/>
      <c r="BT279" s="17">
        <v>0.126260799253059</v>
      </c>
      <c r="BU279" s="17">
        <v>5.4932947078066702E-2</v>
      </c>
    </row>
    <row r="280" spans="2:73" x14ac:dyDescent="0.3">
      <c r="B280" t="s">
        <v>181</v>
      </c>
      <c r="C280" s="17">
        <v>0.383312594508535</v>
      </c>
      <c r="D280" s="17">
        <v>0.37753011120235103</v>
      </c>
      <c r="E280" s="17">
        <v>0.389740681627399</v>
      </c>
      <c r="F280" s="17"/>
      <c r="G280" s="17">
        <v>0.38557331494121899</v>
      </c>
      <c r="H280" s="17">
        <v>0.39920435756906603</v>
      </c>
      <c r="I280" s="17">
        <v>0.431026932301178</v>
      </c>
      <c r="J280" s="17">
        <v>0.38230779043893098</v>
      </c>
      <c r="K280" s="17">
        <v>0.35453112954945598</v>
      </c>
      <c r="L280" s="17">
        <v>0.350249157294654</v>
      </c>
      <c r="M280" s="17"/>
      <c r="N280" s="17">
        <v>0.41099307267221102</v>
      </c>
      <c r="O280" s="17">
        <v>0.38344022278323903</v>
      </c>
      <c r="P280" s="17">
        <v>0.37008418889442202</v>
      </c>
      <c r="Q280" s="17">
        <v>0.36671276706915501</v>
      </c>
      <c r="R280" s="17"/>
      <c r="S280" s="17">
        <v>0.40700959454938401</v>
      </c>
      <c r="T280" s="17">
        <v>0.40206392676591401</v>
      </c>
      <c r="U280" s="17">
        <v>0.44722246333855098</v>
      </c>
      <c r="V280" s="17">
        <v>0.40982133139218602</v>
      </c>
      <c r="W280" s="17">
        <v>0.29941747762785997</v>
      </c>
      <c r="X280" s="17">
        <v>0.35682397650574399</v>
      </c>
      <c r="Y280" s="17">
        <v>0.396961006793626</v>
      </c>
      <c r="Z280" s="17">
        <v>0.35217421215144701</v>
      </c>
      <c r="AA280" s="17">
        <v>0.33924282591758997</v>
      </c>
      <c r="AB280" s="17"/>
      <c r="AC280" s="17">
        <v>0.40914474380552501</v>
      </c>
      <c r="AD280" s="17">
        <v>0.33223832309844498</v>
      </c>
      <c r="AE280" s="17">
        <v>0.33767926297892997</v>
      </c>
      <c r="AF280" s="17">
        <v>0.37325277317327998</v>
      </c>
      <c r="AG280" s="17">
        <v>0.345730842433843</v>
      </c>
      <c r="AH280" s="17">
        <v>0.39800906916978501</v>
      </c>
      <c r="AI280" s="17">
        <v>0.37289431770528603</v>
      </c>
      <c r="AJ280" s="17">
        <v>0.43184335453085798</v>
      </c>
      <c r="AK280" s="17">
        <v>0.39248507017713902</v>
      </c>
      <c r="AL280" s="17">
        <v>0.34754462291799498</v>
      </c>
      <c r="AM280" s="17">
        <v>0.40437450053259499</v>
      </c>
      <c r="AN280" s="17">
        <v>0.43769257331927602</v>
      </c>
      <c r="AO280" s="17">
        <v>0.436888044506763</v>
      </c>
      <c r="AP280" s="17">
        <v>0.35681294525697199</v>
      </c>
      <c r="AQ280" s="17">
        <v>0.38954106227675001</v>
      </c>
      <c r="AR280" s="17">
        <v>0.408869398345519</v>
      </c>
      <c r="AS280" s="17"/>
      <c r="AT280" s="17">
        <v>0.38092477656356399</v>
      </c>
      <c r="AU280" s="17">
        <v>0.35323850130321199</v>
      </c>
      <c r="AV280" s="17">
        <v>0.392542891078977</v>
      </c>
      <c r="AW280" s="17">
        <v>0.42981165664118298</v>
      </c>
      <c r="AX280" s="17">
        <v>0.39723600294730099</v>
      </c>
      <c r="AY280" s="17">
        <v>0.33676793717692899</v>
      </c>
      <c r="AZ280" s="17"/>
      <c r="BA280" s="17">
        <v>0.34530513366764598</v>
      </c>
      <c r="BB280" s="17">
        <v>0.39322542151193601</v>
      </c>
      <c r="BC280" s="17">
        <v>0.37915222738302801</v>
      </c>
      <c r="BD280" s="17">
        <v>0.43708892930980497</v>
      </c>
      <c r="BE280" s="17">
        <v>0.35707510140437898</v>
      </c>
      <c r="BF280" s="17"/>
      <c r="BG280" s="17">
        <v>0.39637838673131498</v>
      </c>
      <c r="BH280" s="17">
        <v>0.411634006944812</v>
      </c>
      <c r="BI280" s="17">
        <v>0.34354838828059697</v>
      </c>
      <c r="BJ280" s="17">
        <v>0.38258250960559498</v>
      </c>
      <c r="BK280" s="17">
        <v>0.27271070427185401</v>
      </c>
      <c r="BL280" s="17"/>
      <c r="BM280" s="17">
        <v>0.40941994323703401</v>
      </c>
      <c r="BN280" s="17">
        <v>0.36514498632041698</v>
      </c>
      <c r="BO280" s="17">
        <v>0.34950919388789897</v>
      </c>
      <c r="BP280" s="17"/>
      <c r="BQ280" s="17">
        <v>0.42988432030471702</v>
      </c>
      <c r="BR280" s="17">
        <v>0.36390737531363598</v>
      </c>
      <c r="BS280" s="17"/>
      <c r="BT280" s="17">
        <v>0.41560050967683598</v>
      </c>
      <c r="BU280" s="17">
        <v>0.34781500297686402</v>
      </c>
    </row>
    <row r="281" spans="2:73" x14ac:dyDescent="0.3">
      <c r="B281" t="s">
        <v>182</v>
      </c>
      <c r="C281" s="17">
        <v>0.29938586852563398</v>
      </c>
      <c r="D281" s="17">
        <v>0.30905894776162601</v>
      </c>
      <c r="E281" s="17">
        <v>0.289759009958453</v>
      </c>
      <c r="F281" s="17"/>
      <c r="G281" s="17">
        <v>0.26793195287730698</v>
      </c>
      <c r="H281" s="17">
        <v>0.23814651687571201</v>
      </c>
      <c r="I281" s="17">
        <v>0.27437856094878699</v>
      </c>
      <c r="J281" s="17">
        <v>0.30721042658366698</v>
      </c>
      <c r="K281" s="17">
        <v>0.34468434446930302</v>
      </c>
      <c r="L281" s="17">
        <v>0.35355875800374298</v>
      </c>
      <c r="M281" s="17"/>
      <c r="N281" s="17">
        <v>0.28168365357386899</v>
      </c>
      <c r="O281" s="17">
        <v>0.290913358669315</v>
      </c>
      <c r="P281" s="17">
        <v>0.32493201905872099</v>
      </c>
      <c r="Q281" s="17">
        <v>0.30447167310201101</v>
      </c>
      <c r="R281" s="17"/>
      <c r="S281" s="17">
        <v>0.26060459337085201</v>
      </c>
      <c r="T281" s="17">
        <v>0.319518489495356</v>
      </c>
      <c r="U281" s="17">
        <v>0.27800368138085102</v>
      </c>
      <c r="V281" s="17">
        <v>0.278379014463908</v>
      </c>
      <c r="W281" s="17">
        <v>0.33099469009075599</v>
      </c>
      <c r="X281" s="17">
        <v>0.34506651171049102</v>
      </c>
      <c r="Y281" s="17">
        <v>0.29103936766038602</v>
      </c>
      <c r="Z281" s="17">
        <v>0.31914967296423202</v>
      </c>
      <c r="AA281" s="17">
        <v>0.29837926438212797</v>
      </c>
      <c r="AB281" s="17"/>
      <c r="AC281" s="17">
        <v>0.31052082712954698</v>
      </c>
      <c r="AD281" s="17">
        <v>0.30711762632816397</v>
      </c>
      <c r="AE281" s="17">
        <v>0.34233689517532301</v>
      </c>
      <c r="AF281" s="17">
        <v>0.31121746039685</v>
      </c>
      <c r="AG281" s="17">
        <v>0.28795459546948299</v>
      </c>
      <c r="AH281" s="17">
        <v>0.28291159266605498</v>
      </c>
      <c r="AI281" s="17">
        <v>0.31682133882086799</v>
      </c>
      <c r="AJ281" s="17">
        <v>0.28620798436073602</v>
      </c>
      <c r="AK281" s="17">
        <v>0.25523122420393501</v>
      </c>
      <c r="AL281" s="17">
        <v>0.36545614787429298</v>
      </c>
      <c r="AM281" s="17">
        <v>0.29939967765660402</v>
      </c>
      <c r="AN281" s="17">
        <v>0.315066274396746</v>
      </c>
      <c r="AO281" s="17">
        <v>0.29832967962797002</v>
      </c>
      <c r="AP281" s="17">
        <v>0.34349160820675501</v>
      </c>
      <c r="AQ281" s="17">
        <v>0.32115592210293897</v>
      </c>
      <c r="AR281" s="17">
        <v>0.20275224445048601</v>
      </c>
      <c r="AS281" s="17"/>
      <c r="AT281" s="17">
        <v>0.25503883505553399</v>
      </c>
      <c r="AU281" s="17">
        <v>0.32204227905758698</v>
      </c>
      <c r="AV281" s="17">
        <v>0.30193584915333799</v>
      </c>
      <c r="AW281" s="17">
        <v>0.282189332305333</v>
      </c>
      <c r="AX281" s="17">
        <v>0.35307179669912703</v>
      </c>
      <c r="AY281" s="17">
        <v>0.32226240321258698</v>
      </c>
      <c r="AZ281" s="17"/>
      <c r="BA281" s="17">
        <v>0.33946669500099702</v>
      </c>
      <c r="BB281" s="17">
        <v>0.31404327989833403</v>
      </c>
      <c r="BC281" s="17">
        <v>0.27714018820630598</v>
      </c>
      <c r="BD281" s="17">
        <v>0.24155639565686901</v>
      </c>
      <c r="BE281" s="17">
        <v>0.298794524631532</v>
      </c>
      <c r="BF281" s="17"/>
      <c r="BG281" s="17">
        <v>0.31975370300917899</v>
      </c>
      <c r="BH281" s="17">
        <v>0.27018538415940302</v>
      </c>
      <c r="BI281" s="17">
        <v>0.352240683511718</v>
      </c>
      <c r="BJ281" s="17">
        <v>0.29470093010704301</v>
      </c>
      <c r="BK281" s="17">
        <v>0.34303247025720701</v>
      </c>
      <c r="BL281" s="17"/>
      <c r="BM281" s="17">
        <v>0.28508223459998</v>
      </c>
      <c r="BN281" s="17">
        <v>0.32784209958806698</v>
      </c>
      <c r="BO281" s="17">
        <v>0.27317480319557602</v>
      </c>
      <c r="BP281" s="17"/>
      <c r="BQ281" s="17">
        <v>0.248286540023301</v>
      </c>
      <c r="BR281" s="17">
        <v>0.32399749755035001</v>
      </c>
      <c r="BS281" s="17"/>
      <c r="BT281" s="17">
        <v>0.28298702388288299</v>
      </c>
      <c r="BU281" s="17">
        <v>0.31248682977007303</v>
      </c>
    </row>
    <row r="282" spans="2:73" x14ac:dyDescent="0.3">
      <c r="B282" t="s">
        <v>183</v>
      </c>
      <c r="C282" s="17">
        <v>0.14374441641800101</v>
      </c>
      <c r="D282" s="17">
        <v>0.125582864444204</v>
      </c>
      <c r="E282" s="17">
        <v>0.16031436244022301</v>
      </c>
      <c r="F282" s="17"/>
      <c r="G282" s="17">
        <v>0.13220618479959401</v>
      </c>
      <c r="H282" s="17">
        <v>0.12894028889505901</v>
      </c>
      <c r="I282" s="17">
        <v>0.12966579231928199</v>
      </c>
      <c r="J282" s="17">
        <v>0.15924984400623499</v>
      </c>
      <c r="K282" s="17">
        <v>0.15240210369388099</v>
      </c>
      <c r="L282" s="17">
        <v>0.15643708795456401</v>
      </c>
      <c r="M282" s="17"/>
      <c r="N282" s="17">
        <v>0.107253696582532</v>
      </c>
      <c r="O282" s="17">
        <v>0.14760004558137699</v>
      </c>
      <c r="P282" s="17">
        <v>0.14244620336321501</v>
      </c>
      <c r="Q282" s="17">
        <v>0.17805561007460199</v>
      </c>
      <c r="R282" s="17"/>
      <c r="S282" s="17">
        <v>0.12004324550899199</v>
      </c>
      <c r="T282" s="17">
        <v>0.12317459508107199</v>
      </c>
      <c r="U282" s="17">
        <v>0.124550237602539</v>
      </c>
      <c r="V282" s="17">
        <v>0.144925686332563</v>
      </c>
      <c r="W282" s="17">
        <v>0.198709734361907</v>
      </c>
      <c r="X282" s="17">
        <v>0.13920941440022</v>
      </c>
      <c r="Y282" s="17">
        <v>0.15263785015018899</v>
      </c>
      <c r="Z282" s="17">
        <v>0.121505790424766</v>
      </c>
      <c r="AA282" s="17">
        <v>0.17931182422162401</v>
      </c>
      <c r="AB282" s="17"/>
      <c r="AC282" s="17">
        <v>0.17697856005392901</v>
      </c>
      <c r="AD282" s="17">
        <v>0.16792032269043999</v>
      </c>
      <c r="AE282" s="17">
        <v>0.153788587633199</v>
      </c>
      <c r="AF282" s="17">
        <v>0.18643918572585699</v>
      </c>
      <c r="AG282" s="17">
        <v>0.21539701575112699</v>
      </c>
      <c r="AH282" s="17">
        <v>0.15594586273929301</v>
      </c>
      <c r="AI282" s="17">
        <v>0.16008008007056801</v>
      </c>
      <c r="AJ282" s="17">
        <v>0.103464219418689</v>
      </c>
      <c r="AK282" s="17">
        <v>0.15274399443929701</v>
      </c>
      <c r="AL282" s="17">
        <v>0.102697882904996</v>
      </c>
      <c r="AM282" s="17">
        <v>0.15431032970808001</v>
      </c>
      <c r="AN282" s="17">
        <v>0.102250845927274</v>
      </c>
      <c r="AO282" s="17">
        <v>0.10029550167875199</v>
      </c>
      <c r="AP282" s="17">
        <v>9.4410376332385901E-2</v>
      </c>
      <c r="AQ282" s="17">
        <v>0.109958482628206</v>
      </c>
      <c r="AR282" s="17">
        <v>8.4021321730877896E-2</v>
      </c>
      <c r="AS282" s="17"/>
      <c r="AT282" s="17">
        <v>0.13322225806757901</v>
      </c>
      <c r="AU282" s="17">
        <v>0.154606734067611</v>
      </c>
      <c r="AV282" s="17">
        <v>0.160079792819737</v>
      </c>
      <c r="AW282" s="17">
        <v>0.14512046765645101</v>
      </c>
      <c r="AX282" s="17">
        <v>0.11582344021054</v>
      </c>
      <c r="AY282" s="17">
        <v>0.13473591133270399</v>
      </c>
      <c r="AZ282" s="17"/>
      <c r="BA282" s="17">
        <v>0.14577124548279899</v>
      </c>
      <c r="BB282" s="17">
        <v>0.152146152875625</v>
      </c>
      <c r="BC282" s="17">
        <v>0.15065853800312201</v>
      </c>
      <c r="BD282" s="17">
        <v>0.11703041108748501</v>
      </c>
      <c r="BE282" s="17">
        <v>5.3912208105918701E-2</v>
      </c>
      <c r="BF282" s="17"/>
      <c r="BG282" s="17">
        <v>0.12652486438188501</v>
      </c>
      <c r="BH282" s="17">
        <v>0.12508663054008101</v>
      </c>
      <c r="BI282" s="17">
        <v>0.13297572517285899</v>
      </c>
      <c r="BJ282" s="17">
        <v>0.15740608838280301</v>
      </c>
      <c r="BK282" s="17">
        <v>0.20451772658039399</v>
      </c>
      <c r="BL282" s="17"/>
      <c r="BM282" s="17">
        <v>0.117077773236127</v>
      </c>
      <c r="BN282" s="17">
        <v>0.15253503886164399</v>
      </c>
      <c r="BO282" s="17">
        <v>0.20188234964409399</v>
      </c>
      <c r="BP282" s="17"/>
      <c r="BQ282" s="17">
        <v>0.11915182179165699</v>
      </c>
      <c r="BR282" s="17">
        <v>0.15940534749907001</v>
      </c>
      <c r="BS282" s="17"/>
      <c r="BT282" s="17">
        <v>0.126099530044958</v>
      </c>
      <c r="BU282" s="17">
        <v>0.17543856193013199</v>
      </c>
    </row>
    <row r="283" spans="2:73" x14ac:dyDescent="0.3">
      <c r="B283" t="s">
        <v>184</v>
      </c>
      <c r="C283" s="17">
        <v>4.1416978152777097E-2</v>
      </c>
      <c r="D283" s="17">
        <v>3.8893674778563002E-2</v>
      </c>
      <c r="E283" s="17">
        <v>4.4003673591248599E-2</v>
      </c>
      <c r="F283" s="17"/>
      <c r="G283" s="17">
        <v>3.1056204321807699E-2</v>
      </c>
      <c r="H283" s="17">
        <v>4.6065983898622397E-2</v>
      </c>
      <c r="I283" s="17">
        <v>4.0560476515605799E-2</v>
      </c>
      <c r="J283" s="17">
        <v>4.74594763119029E-2</v>
      </c>
      <c r="K283" s="17">
        <v>4.8866088259730399E-2</v>
      </c>
      <c r="L283" s="17">
        <v>3.5278376177311603E-2</v>
      </c>
      <c r="M283" s="17"/>
      <c r="N283" s="17">
        <v>2.69278657132456E-2</v>
      </c>
      <c r="O283" s="17">
        <v>4.81121282132368E-2</v>
      </c>
      <c r="P283" s="17">
        <v>4.2710620970115E-2</v>
      </c>
      <c r="Q283" s="17">
        <v>4.8437035230546203E-2</v>
      </c>
      <c r="R283" s="17"/>
      <c r="S283" s="17">
        <v>2.3840394051380599E-2</v>
      </c>
      <c r="T283" s="17">
        <v>3.7986496381425601E-2</v>
      </c>
      <c r="U283" s="17">
        <v>6.0374645804743103E-2</v>
      </c>
      <c r="V283" s="17">
        <v>3.9322496624725603E-2</v>
      </c>
      <c r="W283" s="17">
        <v>4.7185339624561902E-2</v>
      </c>
      <c r="X283" s="17">
        <v>4.4854808987726903E-2</v>
      </c>
      <c r="Y283" s="17">
        <v>3.4472589647426499E-2</v>
      </c>
      <c r="Z283" s="17">
        <v>6.2876319941301106E-2</v>
      </c>
      <c r="AA283" s="17">
        <v>4.4899163435004802E-2</v>
      </c>
      <c r="AB283" s="17"/>
      <c r="AC283" s="17">
        <v>7.2474151532335496E-2</v>
      </c>
      <c r="AD283" s="17">
        <v>5.5755686303118501E-2</v>
      </c>
      <c r="AE283" s="17">
        <v>6.7226592577876804E-2</v>
      </c>
      <c r="AF283" s="17">
        <v>5.0337667541916001E-2</v>
      </c>
      <c r="AG283" s="17">
        <v>3.0793148318259401E-2</v>
      </c>
      <c r="AH283" s="17">
        <v>3.9687894147332599E-2</v>
      </c>
      <c r="AI283" s="17">
        <v>5.7554307312923401E-2</v>
      </c>
      <c r="AJ283" s="17">
        <v>1.7673204170052598E-2</v>
      </c>
      <c r="AK283" s="17">
        <v>6.3215053357723996E-2</v>
      </c>
      <c r="AL283" s="17">
        <v>5.4375082861438301E-2</v>
      </c>
      <c r="AM283" s="17">
        <v>3.5300955705516397E-2</v>
      </c>
      <c r="AN283" s="17">
        <v>3.3748548886550003E-2</v>
      </c>
      <c r="AO283" s="17">
        <v>4.4965251501016198E-2</v>
      </c>
      <c r="AP283" s="17">
        <v>2.7728939411414199E-2</v>
      </c>
      <c r="AQ283" s="17">
        <v>2.5470490995924501E-2</v>
      </c>
      <c r="AR283" s="17">
        <v>2.1565884682042602E-3</v>
      </c>
      <c r="AS283" s="17"/>
      <c r="AT283" s="17">
        <v>4.37098904791339E-2</v>
      </c>
      <c r="AU283" s="17">
        <v>4.50081187616687E-2</v>
      </c>
      <c r="AV283" s="17">
        <v>3.2398634518906497E-2</v>
      </c>
      <c r="AW283" s="17">
        <v>4.6592848167637403E-2</v>
      </c>
      <c r="AX283" s="17">
        <v>2.8951192961904501E-2</v>
      </c>
      <c r="AY283" s="17">
        <v>4.2911958526786698E-2</v>
      </c>
      <c r="AZ283" s="17"/>
      <c r="BA283" s="17">
        <v>5.7768703493993399E-2</v>
      </c>
      <c r="BB283" s="17">
        <v>4.5857441805733798E-2</v>
      </c>
      <c r="BC283" s="17">
        <v>2.47099568303785E-2</v>
      </c>
      <c r="BD283" s="17">
        <v>3.3959411995961399E-2</v>
      </c>
      <c r="BE283" s="17">
        <v>0</v>
      </c>
      <c r="BF283" s="17"/>
      <c r="BG283" s="17">
        <v>2.60129344070925E-2</v>
      </c>
      <c r="BH283" s="17">
        <v>3.52675352776117E-2</v>
      </c>
      <c r="BI283" s="17">
        <v>4.1734765293295298E-2</v>
      </c>
      <c r="BJ283" s="17">
        <v>7.0720372901414905E-2</v>
      </c>
      <c r="BK283" s="17">
        <v>5.2033077985538599E-2</v>
      </c>
      <c r="BL283" s="17"/>
      <c r="BM283" s="17">
        <v>2.3978961077629299E-2</v>
      </c>
      <c r="BN283" s="17">
        <v>4.5954053498443198E-2</v>
      </c>
      <c r="BO283" s="17">
        <v>8.2363394118202898E-2</v>
      </c>
      <c r="BP283" s="17"/>
      <c r="BQ283" s="17">
        <v>3.9524791649426502E-2</v>
      </c>
      <c r="BR283" s="17">
        <v>4.23960227281669E-2</v>
      </c>
      <c r="BS283" s="17"/>
      <c r="BT283" s="17">
        <v>3.0922799284188601E-2</v>
      </c>
      <c r="BU283" s="17">
        <v>5.8259324564607903E-2</v>
      </c>
    </row>
    <row r="284" spans="2:73" x14ac:dyDescent="0.3">
      <c r="B284" t="s">
        <v>92</v>
      </c>
      <c r="C284" s="17">
        <v>3.5466309173215402E-2</v>
      </c>
      <c r="D284" s="17">
        <v>3.1706335517311397E-2</v>
      </c>
      <c r="E284" s="17">
        <v>3.9239748704747099E-2</v>
      </c>
      <c r="F284" s="17"/>
      <c r="G284" s="17">
        <v>2.2312037297344298E-2</v>
      </c>
      <c r="H284" s="17">
        <v>2.2423555942403198E-2</v>
      </c>
      <c r="I284" s="17">
        <v>3.80604376600693E-2</v>
      </c>
      <c r="J284" s="17">
        <v>4.3231093335423403E-2</v>
      </c>
      <c r="K284" s="17">
        <v>5.2830627647646303E-2</v>
      </c>
      <c r="L284" s="17">
        <v>3.4698084402700897E-2</v>
      </c>
      <c r="M284" s="17"/>
      <c r="N284" s="17">
        <v>3.5722364112607499E-2</v>
      </c>
      <c r="O284" s="17">
        <v>3.6235337601347298E-2</v>
      </c>
      <c r="P284" s="17">
        <v>3.5722345167983498E-2</v>
      </c>
      <c r="Q284" s="17">
        <v>3.48726280036597E-2</v>
      </c>
      <c r="R284" s="17"/>
      <c r="S284" s="17">
        <v>1.88930775663399E-2</v>
      </c>
      <c r="T284" s="17">
        <v>4.0369071422943201E-2</v>
      </c>
      <c r="U284" s="17">
        <v>2.38595083769335E-2</v>
      </c>
      <c r="V284" s="17">
        <v>5.2684798964906097E-2</v>
      </c>
      <c r="W284" s="17">
        <v>3.7216668637310497E-2</v>
      </c>
      <c r="X284" s="17">
        <v>3.6455013390742003E-2</v>
      </c>
      <c r="Y284" s="17">
        <v>4.7491131016134398E-2</v>
      </c>
      <c r="Z284" s="17">
        <v>3.88167547570544E-2</v>
      </c>
      <c r="AA284" s="17">
        <v>3.1709235473646603E-2</v>
      </c>
      <c r="AB284" s="17"/>
      <c r="AC284" s="17">
        <v>0</v>
      </c>
      <c r="AD284" s="17">
        <v>3.4960693052888098E-2</v>
      </c>
      <c r="AE284" s="17">
        <v>5.67452254237584E-2</v>
      </c>
      <c r="AF284" s="17">
        <v>2.1134921712522702E-2</v>
      </c>
      <c r="AG284" s="17">
        <v>2.6796730241671899E-2</v>
      </c>
      <c r="AH284" s="17">
        <v>6.2457067869652202E-2</v>
      </c>
      <c r="AI284" s="17">
        <v>2.6285853695497401E-2</v>
      </c>
      <c r="AJ284" s="17">
        <v>5.0449256263166702E-2</v>
      </c>
      <c r="AK284" s="17">
        <v>2.25426168919882E-2</v>
      </c>
      <c r="AL284" s="17">
        <v>2.9882437216169701E-2</v>
      </c>
      <c r="AM284" s="17">
        <v>3.0852726230397799E-2</v>
      </c>
      <c r="AN284" s="17">
        <v>3.4287802643948602E-2</v>
      </c>
      <c r="AO284" s="17">
        <v>1.71114635585774E-2</v>
      </c>
      <c r="AP284" s="17">
        <v>2.6685291033761199E-2</v>
      </c>
      <c r="AQ284" s="17">
        <v>2.9732159047858801E-2</v>
      </c>
      <c r="AR284" s="17">
        <v>4.2481552218920898E-3</v>
      </c>
      <c r="AS284" s="17"/>
      <c r="AT284" s="17">
        <v>2.2009724997183601E-2</v>
      </c>
      <c r="AU284" s="17">
        <v>3.7785013818720202E-2</v>
      </c>
      <c r="AV284" s="17">
        <v>3.6242158432200501E-2</v>
      </c>
      <c r="AW284" s="17">
        <v>3.2364282557098903E-2</v>
      </c>
      <c r="AX284" s="17">
        <v>5.1380848901644002E-2</v>
      </c>
      <c r="AY284" s="17">
        <v>6.2187190634299901E-2</v>
      </c>
      <c r="AZ284" s="17"/>
      <c r="BA284" s="17">
        <v>3.97317305511816E-2</v>
      </c>
      <c r="BB284" s="17">
        <v>3.0455703740952501E-2</v>
      </c>
      <c r="BC284" s="17">
        <v>4.6010653915323198E-2</v>
      </c>
      <c r="BD284" s="17">
        <v>2.1768434837098401E-2</v>
      </c>
      <c r="BE284" s="17">
        <v>0</v>
      </c>
      <c r="BF284" s="17"/>
      <c r="BG284" s="17">
        <v>4.26397505459329E-2</v>
      </c>
      <c r="BH284" s="17">
        <v>2.7947269676798499E-2</v>
      </c>
      <c r="BI284" s="17">
        <v>3.5916389160272101E-2</v>
      </c>
      <c r="BJ284" s="17">
        <v>2.8891861683240701E-2</v>
      </c>
      <c r="BK284" s="17">
        <v>1.8481291226878901E-2</v>
      </c>
      <c r="BL284" s="17"/>
      <c r="BM284" s="17">
        <v>3.12228588967506E-2</v>
      </c>
      <c r="BN284" s="17">
        <v>4.0378761153561697E-2</v>
      </c>
      <c r="BO284" s="17">
        <v>3.6223413954821898E-2</v>
      </c>
      <c r="BP284" s="17"/>
      <c r="BQ284" s="17">
        <v>9.6771602882521398E-3</v>
      </c>
      <c r="BR284" s="17">
        <v>4.6786082237292803E-2</v>
      </c>
      <c r="BS284" s="17"/>
      <c r="BT284" s="17">
        <v>1.8129337858075301E-2</v>
      </c>
      <c r="BU284" s="17">
        <v>5.1067333680256698E-2</v>
      </c>
    </row>
    <row r="285" spans="2:73" x14ac:dyDescent="0.3">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row>
    <row r="286" spans="2:73" x14ac:dyDescent="0.3">
      <c r="B286" s="6" t="s">
        <v>193</v>
      </c>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row>
    <row r="287" spans="2:73" x14ac:dyDescent="0.3">
      <c r="B287" s="24" t="s">
        <v>94</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row>
    <row r="288" spans="2:73" x14ac:dyDescent="0.3">
      <c r="B288" t="s">
        <v>180</v>
      </c>
      <c r="C288" s="17">
        <v>5.4719360897043302E-2</v>
      </c>
      <c r="D288" s="17">
        <v>6.7984288972085194E-2</v>
      </c>
      <c r="E288" s="17">
        <v>4.1961849132476997E-2</v>
      </c>
      <c r="F288" s="17"/>
      <c r="G288" s="17">
        <v>0.103360006528382</v>
      </c>
      <c r="H288" s="17">
        <v>0.10896686643752899</v>
      </c>
      <c r="I288" s="17">
        <v>5.8074319915426401E-2</v>
      </c>
      <c r="J288" s="17">
        <v>3.2649135180187701E-2</v>
      </c>
      <c r="K288" s="17">
        <v>1.51031131640583E-2</v>
      </c>
      <c r="L288" s="17">
        <v>2.02249813390366E-2</v>
      </c>
      <c r="M288" s="17"/>
      <c r="N288" s="17">
        <v>8.0686545436415999E-2</v>
      </c>
      <c r="O288" s="17">
        <v>4.7574804310921502E-2</v>
      </c>
      <c r="P288" s="17">
        <v>4.2297533621691301E-2</v>
      </c>
      <c r="Q288" s="17">
        <v>4.6105638827067197E-2</v>
      </c>
      <c r="R288" s="17"/>
      <c r="S288" s="17">
        <v>0.112258665563856</v>
      </c>
      <c r="T288" s="17">
        <v>4.8591741906270303E-2</v>
      </c>
      <c r="U288" s="17">
        <v>3.8512863300529797E-2</v>
      </c>
      <c r="V288" s="17">
        <v>3.2383461484437298E-2</v>
      </c>
      <c r="W288" s="17">
        <v>3.6558311327939498E-2</v>
      </c>
      <c r="X288" s="17">
        <v>4.6323204735071503E-2</v>
      </c>
      <c r="Y288" s="17">
        <v>3.6612576496539102E-2</v>
      </c>
      <c r="Z288" s="17">
        <v>6.5095106732628097E-2</v>
      </c>
      <c r="AA288" s="17">
        <v>5.1705890267097397E-2</v>
      </c>
      <c r="AB288" s="17"/>
      <c r="AC288" s="17">
        <v>0</v>
      </c>
      <c r="AD288" s="17">
        <v>8.2942166279026799E-2</v>
      </c>
      <c r="AE288" s="17">
        <v>2.3070819610133599E-2</v>
      </c>
      <c r="AF288" s="17">
        <v>3.4250072081828599E-2</v>
      </c>
      <c r="AG288" s="17">
        <v>2.9698464144398098E-2</v>
      </c>
      <c r="AH288" s="17">
        <v>3.8812424914861698E-2</v>
      </c>
      <c r="AI288" s="17">
        <v>4.1285823346372402E-2</v>
      </c>
      <c r="AJ288" s="17">
        <v>9.5903181864714998E-2</v>
      </c>
      <c r="AK288" s="17">
        <v>2.47028185377599E-2</v>
      </c>
      <c r="AL288" s="17">
        <v>5.4573144828588799E-2</v>
      </c>
      <c r="AM288" s="17">
        <v>6.1863388959575598E-2</v>
      </c>
      <c r="AN288" s="17">
        <v>2.5126855577525701E-2</v>
      </c>
      <c r="AO288" s="17">
        <v>6.0220489240001999E-2</v>
      </c>
      <c r="AP288" s="17">
        <v>0.104770244132437</v>
      </c>
      <c r="AQ288" s="17">
        <v>4.2794771810378697E-2</v>
      </c>
      <c r="AR288" s="17">
        <v>0.17473695560278699</v>
      </c>
      <c r="AS288" s="17"/>
      <c r="AT288" s="17">
        <v>0.102109364554576</v>
      </c>
      <c r="AU288" s="17">
        <v>3.7717466972473197E-2</v>
      </c>
      <c r="AV288" s="17">
        <v>4.4874460813661803E-2</v>
      </c>
      <c r="AW288" s="17">
        <v>4.1630331163526199E-2</v>
      </c>
      <c r="AX288" s="17">
        <v>3.2482221780564299E-2</v>
      </c>
      <c r="AY288" s="17">
        <v>5.62953883204316E-2</v>
      </c>
      <c r="AZ288" s="17"/>
      <c r="BA288" s="17">
        <v>3.2161550877709701E-2</v>
      </c>
      <c r="BB288" s="17">
        <v>3.0217414160084499E-2</v>
      </c>
      <c r="BC288" s="17">
        <v>7.6400974179212502E-2</v>
      </c>
      <c r="BD288" s="17">
        <v>9.5787389857866806E-2</v>
      </c>
      <c r="BE288" s="17">
        <v>0.15772781844069</v>
      </c>
      <c r="BF288" s="17"/>
      <c r="BG288" s="17">
        <v>5.55205163960878E-2</v>
      </c>
      <c r="BH288" s="17">
        <v>8.3196535449808304E-2</v>
      </c>
      <c r="BI288" s="17">
        <v>4.4474454912207202E-2</v>
      </c>
      <c r="BJ288" s="17">
        <v>3.68980100829664E-2</v>
      </c>
      <c r="BK288" s="17">
        <v>2.1572566249094E-2</v>
      </c>
      <c r="BL288" s="17"/>
      <c r="BM288" s="17">
        <v>6.8294450199916604E-2</v>
      </c>
      <c r="BN288" s="17">
        <v>4.3498194649377202E-2</v>
      </c>
      <c r="BO288" s="17">
        <v>4.1432551305625002E-2</v>
      </c>
      <c r="BP288" s="17"/>
      <c r="BQ288" s="17">
        <v>0.102462978045248</v>
      </c>
      <c r="BR288" s="17">
        <v>2.6917563505099801E-2</v>
      </c>
      <c r="BS288" s="17"/>
      <c r="BT288" s="17">
        <v>7.3111448814445298E-2</v>
      </c>
      <c r="BU288" s="17">
        <v>3.13553196247114E-2</v>
      </c>
    </row>
    <row r="289" spans="2:73" x14ac:dyDescent="0.3">
      <c r="B289" t="s">
        <v>181</v>
      </c>
      <c r="C289" s="17">
        <v>0.16282840007871699</v>
      </c>
      <c r="D289" s="17">
        <v>0.17269588894747501</v>
      </c>
      <c r="E289" s="17">
        <v>0.153301478932412</v>
      </c>
      <c r="F289" s="17"/>
      <c r="G289" s="17">
        <v>0.24060221070756099</v>
      </c>
      <c r="H289" s="17">
        <v>0.235678611408286</v>
      </c>
      <c r="I289" s="17">
        <v>0.194182408732685</v>
      </c>
      <c r="J289" s="17">
        <v>0.14340932617354801</v>
      </c>
      <c r="K289" s="17">
        <v>9.1479695051712606E-2</v>
      </c>
      <c r="L289" s="17">
        <v>9.0296753562895501E-2</v>
      </c>
      <c r="M289" s="17"/>
      <c r="N289" s="17">
        <v>0.19168758913283401</v>
      </c>
      <c r="O289" s="17">
        <v>0.150937688945947</v>
      </c>
      <c r="P289" s="17">
        <v>0.177601639774154</v>
      </c>
      <c r="Q289" s="17">
        <v>0.13255708294966301</v>
      </c>
      <c r="R289" s="17"/>
      <c r="S289" s="17">
        <v>0.20147055902945801</v>
      </c>
      <c r="T289" s="17">
        <v>0.16440719608674201</v>
      </c>
      <c r="U289" s="17">
        <v>0.148748848247968</v>
      </c>
      <c r="V289" s="17">
        <v>0.19120094730109299</v>
      </c>
      <c r="W289" s="17">
        <v>0.113001292481042</v>
      </c>
      <c r="X289" s="17">
        <v>0.14683780377216499</v>
      </c>
      <c r="Y289" s="17">
        <v>0.15032840351156901</v>
      </c>
      <c r="Z289" s="17">
        <v>0.147514608512789</v>
      </c>
      <c r="AA289" s="17">
        <v>0.16235085940333099</v>
      </c>
      <c r="AB289" s="17"/>
      <c r="AC289" s="17">
        <v>0.124893655387681</v>
      </c>
      <c r="AD289" s="17">
        <v>0.19542937324894799</v>
      </c>
      <c r="AE289" s="17">
        <v>0.13195839979353099</v>
      </c>
      <c r="AF289" s="17">
        <v>0.11530069203129099</v>
      </c>
      <c r="AG289" s="17">
        <v>0.159437118417355</v>
      </c>
      <c r="AH289" s="17">
        <v>0.16019427656443799</v>
      </c>
      <c r="AI289" s="17">
        <v>0.16691700043705901</v>
      </c>
      <c r="AJ289" s="17">
        <v>0.17770675231560501</v>
      </c>
      <c r="AK289" s="17">
        <v>0.16509544881083499</v>
      </c>
      <c r="AL289" s="17">
        <v>0.11174118971722199</v>
      </c>
      <c r="AM289" s="17">
        <v>0.15401695506771099</v>
      </c>
      <c r="AN289" s="17">
        <v>0.158736238387918</v>
      </c>
      <c r="AO289" s="17">
        <v>0.231320584933177</v>
      </c>
      <c r="AP289" s="17">
        <v>0.15399970939048299</v>
      </c>
      <c r="AQ289" s="17">
        <v>0.201122284785995</v>
      </c>
      <c r="AR289" s="17">
        <v>0.28368119840202399</v>
      </c>
      <c r="AS289" s="17"/>
      <c r="AT289" s="17">
        <v>0.220472150147106</v>
      </c>
      <c r="AU289" s="17">
        <v>0.12791655893729001</v>
      </c>
      <c r="AV289" s="17">
        <v>0.16533030219585401</v>
      </c>
      <c r="AW289" s="17">
        <v>0.16797430593905099</v>
      </c>
      <c r="AX289" s="17">
        <v>0.114432371744977</v>
      </c>
      <c r="AY289" s="17">
        <v>0.172128135929974</v>
      </c>
      <c r="AZ289" s="17"/>
      <c r="BA289" s="17">
        <v>0.124021209086078</v>
      </c>
      <c r="BB289" s="17">
        <v>0.14631127568359201</v>
      </c>
      <c r="BC289" s="17">
        <v>0.18135769823127099</v>
      </c>
      <c r="BD289" s="17">
        <v>0.22635012664235399</v>
      </c>
      <c r="BE289" s="17">
        <v>0.35339738164197998</v>
      </c>
      <c r="BF289" s="17"/>
      <c r="BG289" s="17">
        <v>0.15436751862084599</v>
      </c>
      <c r="BH289" s="17">
        <v>0.20512264851444201</v>
      </c>
      <c r="BI289" s="17">
        <v>0.15406499301826401</v>
      </c>
      <c r="BJ289" s="17">
        <v>0.11819290708281099</v>
      </c>
      <c r="BK289" s="17">
        <v>0.135589917006398</v>
      </c>
      <c r="BL289" s="17"/>
      <c r="BM289" s="17">
        <v>0.19379918163583501</v>
      </c>
      <c r="BN289" s="17">
        <v>0.13292491216254901</v>
      </c>
      <c r="BO289" s="17">
        <v>0.14291819246130899</v>
      </c>
      <c r="BP289" s="17"/>
      <c r="BQ289" s="17">
        <v>0.23592954022109999</v>
      </c>
      <c r="BR289" s="17">
        <v>0.118426339400912</v>
      </c>
      <c r="BS289" s="17"/>
      <c r="BT289" s="17">
        <v>0.19521206617009301</v>
      </c>
      <c r="BU289" s="17">
        <v>0.11871664190742399</v>
      </c>
    </row>
    <row r="290" spans="2:73" x14ac:dyDescent="0.3">
      <c r="B290" t="s">
        <v>182</v>
      </c>
      <c r="C290" s="17">
        <v>0.23902076849164</v>
      </c>
      <c r="D290" s="17">
        <v>0.23075321571978899</v>
      </c>
      <c r="E290" s="17">
        <v>0.24744598222113301</v>
      </c>
      <c r="F290" s="17"/>
      <c r="G290" s="17">
        <v>0.22689100344081001</v>
      </c>
      <c r="H290" s="17">
        <v>0.27413840992122901</v>
      </c>
      <c r="I290" s="17">
        <v>0.21363842831448401</v>
      </c>
      <c r="J290" s="17">
        <v>0.258415300100378</v>
      </c>
      <c r="K290" s="17">
        <v>0.241107737686968</v>
      </c>
      <c r="L290" s="17">
        <v>0.22195383421165599</v>
      </c>
      <c r="M290" s="17"/>
      <c r="N290" s="17">
        <v>0.26905147212699398</v>
      </c>
      <c r="O290" s="17">
        <v>0.24272016706983801</v>
      </c>
      <c r="P290" s="17">
        <v>0.23312702246567399</v>
      </c>
      <c r="Q290" s="17">
        <v>0.21146996005778701</v>
      </c>
      <c r="R290" s="17"/>
      <c r="S290" s="17">
        <v>0.23859656542204899</v>
      </c>
      <c r="T290" s="17">
        <v>0.26201785783791398</v>
      </c>
      <c r="U290" s="17">
        <v>0.25544197143049402</v>
      </c>
      <c r="V290" s="17">
        <v>0.25497342453244398</v>
      </c>
      <c r="W290" s="17">
        <v>0.27727275627899001</v>
      </c>
      <c r="X290" s="17">
        <v>0.229759066934282</v>
      </c>
      <c r="Y290" s="17">
        <v>0.20073164219919901</v>
      </c>
      <c r="Z290" s="17">
        <v>0.21698415017470099</v>
      </c>
      <c r="AA290" s="17">
        <v>0.203625653317211</v>
      </c>
      <c r="AB290" s="17"/>
      <c r="AC290" s="17">
        <v>0.312400537934305</v>
      </c>
      <c r="AD290" s="17">
        <v>0.193594711481439</v>
      </c>
      <c r="AE290" s="17">
        <v>0.20656823916382799</v>
      </c>
      <c r="AF290" s="17">
        <v>0.244573859738448</v>
      </c>
      <c r="AG290" s="17">
        <v>0.250382009855456</v>
      </c>
      <c r="AH290" s="17">
        <v>0.234468625278028</v>
      </c>
      <c r="AI290" s="17">
        <v>0.26734746831099399</v>
      </c>
      <c r="AJ290" s="17">
        <v>0.22474559974299799</v>
      </c>
      <c r="AK290" s="17">
        <v>0.24981031407857501</v>
      </c>
      <c r="AL290" s="17">
        <v>0.25707138006194502</v>
      </c>
      <c r="AM290" s="17">
        <v>0.20204016619092499</v>
      </c>
      <c r="AN290" s="17">
        <v>0.280437595615456</v>
      </c>
      <c r="AO290" s="17">
        <v>0.26348756568339499</v>
      </c>
      <c r="AP290" s="17">
        <v>0.25536117584088902</v>
      </c>
      <c r="AQ290" s="17">
        <v>0.25605168888391899</v>
      </c>
      <c r="AR290" s="17">
        <v>0.19869578773206101</v>
      </c>
      <c r="AS290" s="17"/>
      <c r="AT290" s="17">
        <v>0.22959917851373099</v>
      </c>
      <c r="AU290" s="17">
        <v>0.23543153383871199</v>
      </c>
      <c r="AV290" s="17">
        <v>0.23093204935549599</v>
      </c>
      <c r="AW290" s="17">
        <v>0.23396801473264001</v>
      </c>
      <c r="AX290" s="17">
        <v>0.28237539454356902</v>
      </c>
      <c r="AY290" s="17">
        <v>0.25289373232767998</v>
      </c>
      <c r="AZ290" s="17"/>
      <c r="BA290" s="17">
        <v>0.24988919653987701</v>
      </c>
      <c r="BB290" s="17">
        <v>0.22799497018735301</v>
      </c>
      <c r="BC290" s="17">
        <v>0.25531011569252199</v>
      </c>
      <c r="BD290" s="17">
        <v>0.26648554697638799</v>
      </c>
      <c r="BE290" s="17">
        <v>0.10045543049015999</v>
      </c>
      <c r="BF290" s="17"/>
      <c r="BG290" s="17">
        <v>0.26960904075273601</v>
      </c>
      <c r="BH290" s="17">
        <v>0.24355880397537399</v>
      </c>
      <c r="BI290" s="17">
        <v>0.25613812982815598</v>
      </c>
      <c r="BJ290" s="17">
        <v>0.18600039475514299</v>
      </c>
      <c r="BK290" s="17">
        <v>0.189329585567792</v>
      </c>
      <c r="BL290" s="17"/>
      <c r="BM290" s="17">
        <v>0.25295564945632898</v>
      </c>
      <c r="BN290" s="17">
        <v>0.244310728321469</v>
      </c>
      <c r="BO290" s="17">
        <v>0.18474614262943001</v>
      </c>
      <c r="BP290" s="17"/>
      <c r="BQ290" s="17">
        <v>0.252857570945203</v>
      </c>
      <c r="BR290" s="17">
        <v>0.22743012980024199</v>
      </c>
      <c r="BS290" s="17"/>
      <c r="BT290" s="17">
        <v>0.26294814368056602</v>
      </c>
      <c r="BU290" s="17">
        <v>0.20443591086722501</v>
      </c>
    </row>
    <row r="291" spans="2:73" x14ac:dyDescent="0.3">
      <c r="B291" t="s">
        <v>183</v>
      </c>
      <c r="C291" s="17">
        <v>0.26559750375429397</v>
      </c>
      <c r="D291" s="17">
        <v>0.254202595226307</v>
      </c>
      <c r="E291" s="17">
        <v>0.27679794238757299</v>
      </c>
      <c r="F291" s="17"/>
      <c r="G291" s="17">
        <v>0.21167372698533499</v>
      </c>
      <c r="H291" s="17">
        <v>0.215434635712488</v>
      </c>
      <c r="I291" s="17">
        <v>0.28950195308412702</v>
      </c>
      <c r="J291" s="17">
        <v>0.25626458221223902</v>
      </c>
      <c r="K291" s="17">
        <v>0.29780856503300002</v>
      </c>
      <c r="L291" s="17">
        <v>0.308640556013692</v>
      </c>
      <c r="M291" s="17"/>
      <c r="N291" s="17">
        <v>0.247765879357046</v>
      </c>
      <c r="O291" s="17">
        <v>0.25933608199018099</v>
      </c>
      <c r="P291" s="17">
        <v>0.262967164184161</v>
      </c>
      <c r="Q291" s="17">
        <v>0.29089245031253103</v>
      </c>
      <c r="R291" s="17"/>
      <c r="S291" s="17">
        <v>0.189604890500503</v>
      </c>
      <c r="T291" s="17">
        <v>0.27355342503469599</v>
      </c>
      <c r="U291" s="17">
        <v>0.31258365849660003</v>
      </c>
      <c r="V291" s="17">
        <v>0.25513789034000001</v>
      </c>
      <c r="W291" s="17">
        <v>0.28739961223417199</v>
      </c>
      <c r="X291" s="17">
        <v>0.26977629264528002</v>
      </c>
      <c r="Y291" s="17">
        <v>0.26752320995391299</v>
      </c>
      <c r="Z291" s="17">
        <v>0.23588030848645899</v>
      </c>
      <c r="AA291" s="17">
        <v>0.31376534795745398</v>
      </c>
      <c r="AB291" s="17"/>
      <c r="AC291" s="17">
        <v>0.11931028349501401</v>
      </c>
      <c r="AD291" s="17">
        <v>0.22478917888334299</v>
      </c>
      <c r="AE291" s="17">
        <v>0.24834329022038101</v>
      </c>
      <c r="AF291" s="17">
        <v>0.28598902743433102</v>
      </c>
      <c r="AG291" s="17">
        <v>0.21839542305180401</v>
      </c>
      <c r="AH291" s="17">
        <v>0.28104473065541802</v>
      </c>
      <c r="AI291" s="17">
        <v>0.26734122006121203</v>
      </c>
      <c r="AJ291" s="17">
        <v>0.28866821078154398</v>
      </c>
      <c r="AK291" s="17">
        <v>0.290398084260721</v>
      </c>
      <c r="AL291" s="17">
        <v>0.25591450798237603</v>
      </c>
      <c r="AM291" s="17">
        <v>0.35522413717179602</v>
      </c>
      <c r="AN291" s="17">
        <v>0.25218576110768698</v>
      </c>
      <c r="AO291" s="17">
        <v>0.26655042213719599</v>
      </c>
      <c r="AP291" s="17">
        <v>0.24149988746459999</v>
      </c>
      <c r="AQ291" s="17">
        <v>0.26927732083271799</v>
      </c>
      <c r="AR291" s="17">
        <v>0.18806058084574001</v>
      </c>
      <c r="AS291" s="17"/>
      <c r="AT291" s="17">
        <v>0.20993046342677299</v>
      </c>
      <c r="AU291" s="17">
        <v>0.281688328515461</v>
      </c>
      <c r="AV291" s="17">
        <v>0.29927098141462899</v>
      </c>
      <c r="AW291" s="17">
        <v>0.28325870008144</v>
      </c>
      <c r="AX291" s="17">
        <v>0.283888257430708</v>
      </c>
      <c r="AY291" s="17">
        <v>0.23035293911378299</v>
      </c>
      <c r="AZ291" s="17"/>
      <c r="BA291" s="17">
        <v>0.28511317362560001</v>
      </c>
      <c r="BB291" s="17">
        <v>0.288725555403959</v>
      </c>
      <c r="BC291" s="17">
        <v>0.24186487929258299</v>
      </c>
      <c r="BD291" s="17">
        <v>0.20606431091008201</v>
      </c>
      <c r="BE291" s="17">
        <v>0.20039724308236301</v>
      </c>
      <c r="BF291" s="17"/>
      <c r="BG291" s="17">
        <v>0.24158501007229</v>
      </c>
      <c r="BH291" s="17">
        <v>0.254763485104811</v>
      </c>
      <c r="BI291" s="17">
        <v>0.27562997154407298</v>
      </c>
      <c r="BJ291" s="17">
        <v>0.29063379567546199</v>
      </c>
      <c r="BK291" s="17">
        <v>0.32293203064867398</v>
      </c>
      <c r="BL291" s="17"/>
      <c r="BM291" s="17">
        <v>0.25850250249835399</v>
      </c>
      <c r="BN291" s="17">
        <v>0.27055946932278802</v>
      </c>
      <c r="BO291" s="17">
        <v>0.27472431713897699</v>
      </c>
      <c r="BP291" s="17"/>
      <c r="BQ291" s="17">
        <v>0.20789085106461999</v>
      </c>
      <c r="BR291" s="17">
        <v>0.30048490496913099</v>
      </c>
      <c r="BS291" s="17"/>
      <c r="BT291" s="17">
        <v>0.246143614344214</v>
      </c>
      <c r="BU291" s="17">
        <v>0.29098991693693199</v>
      </c>
    </row>
    <row r="292" spans="2:73" x14ac:dyDescent="0.3">
      <c r="B292" t="s">
        <v>184</v>
      </c>
      <c r="C292" s="17">
        <v>0.185310113253457</v>
      </c>
      <c r="D292" s="17">
        <v>0.187007555342346</v>
      </c>
      <c r="E292" s="17">
        <v>0.183016739655883</v>
      </c>
      <c r="F292" s="17"/>
      <c r="G292" s="17">
        <v>0.132737458143356</v>
      </c>
      <c r="H292" s="17">
        <v>8.1726938032865501E-2</v>
      </c>
      <c r="I292" s="17">
        <v>0.174741346559002</v>
      </c>
      <c r="J292" s="17">
        <v>0.21940046681039099</v>
      </c>
      <c r="K292" s="17">
        <v>0.24166932829068299</v>
      </c>
      <c r="L292" s="17">
        <v>0.247360166063745</v>
      </c>
      <c r="M292" s="17"/>
      <c r="N292" s="17">
        <v>0.123388501478618</v>
      </c>
      <c r="O292" s="17">
        <v>0.19161968171080301</v>
      </c>
      <c r="P292" s="17">
        <v>0.20376588732849499</v>
      </c>
      <c r="Q292" s="17">
        <v>0.225557624106729</v>
      </c>
      <c r="R292" s="17"/>
      <c r="S292" s="17">
        <v>0.16299138147370601</v>
      </c>
      <c r="T292" s="17">
        <v>0.17361540828241501</v>
      </c>
      <c r="U292" s="17">
        <v>0.17651771275245601</v>
      </c>
      <c r="V292" s="17">
        <v>0.16418583847509099</v>
      </c>
      <c r="W292" s="17">
        <v>0.19930675066869899</v>
      </c>
      <c r="X292" s="17">
        <v>0.19297649639713901</v>
      </c>
      <c r="Y292" s="17">
        <v>0.23174880184263499</v>
      </c>
      <c r="Z292" s="17">
        <v>0.25734670339042398</v>
      </c>
      <c r="AA292" s="17">
        <v>0.17289466955233199</v>
      </c>
      <c r="AB292" s="17"/>
      <c r="AC292" s="17">
        <v>0.21565918343344401</v>
      </c>
      <c r="AD292" s="17">
        <v>0.18611829939639701</v>
      </c>
      <c r="AE292" s="17">
        <v>0.25155399590691502</v>
      </c>
      <c r="AF292" s="17">
        <v>0.24445437883950299</v>
      </c>
      <c r="AG292" s="17">
        <v>0.25778688050885401</v>
      </c>
      <c r="AH292" s="17">
        <v>0.20210681199215899</v>
      </c>
      <c r="AI292" s="17">
        <v>0.20112354159270601</v>
      </c>
      <c r="AJ292" s="17">
        <v>0.124652857562466</v>
      </c>
      <c r="AK292" s="17">
        <v>0.206285170681933</v>
      </c>
      <c r="AL292" s="17">
        <v>0.186317372674386</v>
      </c>
      <c r="AM292" s="17">
        <v>0.14578380944437699</v>
      </c>
      <c r="AN292" s="17">
        <v>0.18618389132982799</v>
      </c>
      <c r="AO292" s="17">
        <v>0.13671783024512199</v>
      </c>
      <c r="AP292" s="17">
        <v>0.133797484026283</v>
      </c>
      <c r="AQ292" s="17">
        <v>0.122226439929049</v>
      </c>
      <c r="AR292" s="17">
        <v>7.3537264192296697E-2</v>
      </c>
      <c r="AS292" s="17"/>
      <c r="AT292" s="17">
        <v>0.154315436725314</v>
      </c>
      <c r="AU292" s="17">
        <v>0.20861782374752499</v>
      </c>
      <c r="AV292" s="17">
        <v>0.180428647905749</v>
      </c>
      <c r="AW292" s="17">
        <v>0.20172702933408199</v>
      </c>
      <c r="AX292" s="17">
        <v>0.16268801125170501</v>
      </c>
      <c r="AY292" s="17">
        <v>0.195360912556064</v>
      </c>
      <c r="AZ292" s="17"/>
      <c r="BA292" s="17">
        <v>0.22016109975199</v>
      </c>
      <c r="BB292" s="17">
        <v>0.207552441194576</v>
      </c>
      <c r="BC292" s="17">
        <v>0.14571337358751199</v>
      </c>
      <c r="BD292" s="17">
        <v>0.1168460016637</v>
      </c>
      <c r="BE292" s="17">
        <v>0.13274355474063701</v>
      </c>
      <c r="BF292" s="17"/>
      <c r="BG292" s="17">
        <v>0.18066247072198399</v>
      </c>
      <c r="BH292" s="17">
        <v>0.14301905168837301</v>
      </c>
      <c r="BI292" s="17">
        <v>0.15411534522624501</v>
      </c>
      <c r="BJ292" s="17">
        <v>0.29343727434577899</v>
      </c>
      <c r="BK292" s="17">
        <v>0.223081505332095</v>
      </c>
      <c r="BL292" s="17"/>
      <c r="BM292" s="17">
        <v>0.147337790305475</v>
      </c>
      <c r="BN292" s="17">
        <v>0.196868648059423</v>
      </c>
      <c r="BO292" s="17">
        <v>0.27041481697500003</v>
      </c>
      <c r="BP292" s="17"/>
      <c r="BQ292" s="17">
        <v>0.148137397147798</v>
      </c>
      <c r="BR292" s="17">
        <v>0.211371996679389</v>
      </c>
      <c r="BS292" s="17"/>
      <c r="BT292" s="17">
        <v>0.152217778358369</v>
      </c>
      <c r="BU292" s="17">
        <v>0.24052323187816901</v>
      </c>
    </row>
    <row r="293" spans="2:73" x14ac:dyDescent="0.3">
      <c r="B293" t="s">
        <v>92</v>
      </c>
      <c r="C293" s="17">
        <v>9.2523853524849403E-2</v>
      </c>
      <c r="D293" s="17">
        <v>8.7356455791996995E-2</v>
      </c>
      <c r="E293" s="17">
        <v>9.7476007670522696E-2</v>
      </c>
      <c r="F293" s="17"/>
      <c r="G293" s="17">
        <v>8.4735594194556493E-2</v>
      </c>
      <c r="H293" s="17">
        <v>8.4054538487603206E-2</v>
      </c>
      <c r="I293" s="17">
        <v>6.9861543394275194E-2</v>
      </c>
      <c r="J293" s="17">
        <v>8.9861189523255697E-2</v>
      </c>
      <c r="K293" s="17">
        <v>0.112831560773578</v>
      </c>
      <c r="L293" s="17">
        <v>0.111523708808975</v>
      </c>
      <c r="M293" s="17"/>
      <c r="N293" s="17">
        <v>8.7420012468092403E-2</v>
      </c>
      <c r="O293" s="17">
        <v>0.10781157597231</v>
      </c>
      <c r="P293" s="17">
        <v>8.0240752625824099E-2</v>
      </c>
      <c r="Q293" s="17">
        <v>9.3417243746223094E-2</v>
      </c>
      <c r="R293" s="17"/>
      <c r="S293" s="17">
        <v>9.5077938010428506E-2</v>
      </c>
      <c r="T293" s="17">
        <v>7.7814370851963396E-2</v>
      </c>
      <c r="U293" s="17">
        <v>6.8194945771951704E-2</v>
      </c>
      <c r="V293" s="17">
        <v>0.102118437866935</v>
      </c>
      <c r="W293" s="17">
        <v>8.6461277009156595E-2</v>
      </c>
      <c r="X293" s="17">
        <v>0.11432713551606299</v>
      </c>
      <c r="Y293" s="17">
        <v>0.113055365996145</v>
      </c>
      <c r="Z293" s="17">
        <v>7.7179122702998204E-2</v>
      </c>
      <c r="AA293" s="17">
        <v>9.5657579502574502E-2</v>
      </c>
      <c r="AB293" s="17"/>
      <c r="AC293" s="17">
        <v>0.22773633974955601</v>
      </c>
      <c r="AD293" s="17">
        <v>0.117126270710846</v>
      </c>
      <c r="AE293" s="17">
        <v>0.13850525530521099</v>
      </c>
      <c r="AF293" s="17">
        <v>7.5431969874598895E-2</v>
      </c>
      <c r="AG293" s="17">
        <v>8.4300104022133698E-2</v>
      </c>
      <c r="AH293" s="17">
        <v>8.3373130595095393E-2</v>
      </c>
      <c r="AI293" s="17">
        <v>5.5984946251656703E-2</v>
      </c>
      <c r="AJ293" s="17">
        <v>8.8323397732672504E-2</v>
      </c>
      <c r="AK293" s="17">
        <v>6.3708163630176395E-2</v>
      </c>
      <c r="AL293" s="17">
        <v>0.13438240473548299</v>
      </c>
      <c r="AM293" s="17">
        <v>8.1071543165616003E-2</v>
      </c>
      <c r="AN293" s="17">
        <v>9.7329657981585299E-2</v>
      </c>
      <c r="AO293" s="17">
        <v>4.17031077611087E-2</v>
      </c>
      <c r="AP293" s="17">
        <v>0.11057149914530701</v>
      </c>
      <c r="AQ293" s="17">
        <v>0.10852749375794001</v>
      </c>
      <c r="AR293" s="17">
        <v>8.1288213225091693E-2</v>
      </c>
      <c r="AS293" s="17"/>
      <c r="AT293" s="17">
        <v>8.3573406632501193E-2</v>
      </c>
      <c r="AU293" s="17">
        <v>0.10862828798853801</v>
      </c>
      <c r="AV293" s="17">
        <v>7.9163558314610402E-2</v>
      </c>
      <c r="AW293" s="17">
        <v>7.1441618749261304E-2</v>
      </c>
      <c r="AX293" s="17">
        <v>0.12413374324847599</v>
      </c>
      <c r="AY293" s="17">
        <v>9.2968891752068003E-2</v>
      </c>
      <c r="AZ293" s="17"/>
      <c r="BA293" s="17">
        <v>8.8653770118745395E-2</v>
      </c>
      <c r="BB293" s="17">
        <v>9.9198343370435094E-2</v>
      </c>
      <c r="BC293" s="17">
        <v>9.9352959016899903E-2</v>
      </c>
      <c r="BD293" s="17">
        <v>8.8466623949610204E-2</v>
      </c>
      <c r="BE293" s="17">
        <v>5.5278571604171198E-2</v>
      </c>
      <c r="BF293" s="17"/>
      <c r="BG293" s="17">
        <v>9.8255443436054302E-2</v>
      </c>
      <c r="BH293" s="17">
        <v>7.0339475267192197E-2</v>
      </c>
      <c r="BI293" s="17">
        <v>0.115577105471054</v>
      </c>
      <c r="BJ293" s="17">
        <v>7.4837618057838506E-2</v>
      </c>
      <c r="BK293" s="17">
        <v>0.107494395195947</v>
      </c>
      <c r="BL293" s="17"/>
      <c r="BM293" s="17">
        <v>7.9110425904090398E-2</v>
      </c>
      <c r="BN293" s="17">
        <v>0.11183804748439501</v>
      </c>
      <c r="BO293" s="17">
        <v>8.5763979489658707E-2</v>
      </c>
      <c r="BP293" s="17"/>
      <c r="BQ293" s="17">
        <v>5.2721662576030601E-2</v>
      </c>
      <c r="BR293" s="17">
        <v>0.11536906564522501</v>
      </c>
      <c r="BS293" s="17"/>
      <c r="BT293" s="17">
        <v>7.0366948632312895E-2</v>
      </c>
      <c r="BU293" s="17">
        <v>0.113978978785538</v>
      </c>
    </row>
    <row r="294" spans="2:73" x14ac:dyDescent="0.3">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row>
    <row r="295" spans="2:73" x14ac:dyDescent="0.3">
      <c r="B295" s="6" t="s">
        <v>194</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row>
    <row r="296" spans="2:73" x14ac:dyDescent="0.3">
      <c r="B296" s="24" t="s">
        <v>94</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row>
    <row r="297" spans="2:73" x14ac:dyDescent="0.3">
      <c r="B297" t="s">
        <v>180</v>
      </c>
      <c r="C297" s="17">
        <v>0.26364417032591198</v>
      </c>
      <c r="D297" s="17">
        <v>0.27570690622805999</v>
      </c>
      <c r="E297" s="17">
        <v>0.251526131340639</v>
      </c>
      <c r="F297" s="17"/>
      <c r="G297" s="17">
        <v>0.30738035210220199</v>
      </c>
      <c r="H297" s="17">
        <v>0.28867742930013901</v>
      </c>
      <c r="I297" s="17">
        <v>0.24606214337256399</v>
      </c>
      <c r="J297" s="17">
        <v>0.25097595065165401</v>
      </c>
      <c r="K297" s="17">
        <v>0.21482970600449799</v>
      </c>
      <c r="L297" s="17">
        <v>0.27169426009653902</v>
      </c>
      <c r="M297" s="17"/>
      <c r="N297" s="17">
        <v>0.311693866735614</v>
      </c>
      <c r="O297" s="17">
        <v>0.24623745951745901</v>
      </c>
      <c r="P297" s="17">
        <v>0.256996712413947</v>
      </c>
      <c r="Q297" s="17">
        <v>0.23716303492141499</v>
      </c>
      <c r="R297" s="17"/>
      <c r="S297" s="17">
        <v>0.32723033837094601</v>
      </c>
      <c r="T297" s="17">
        <v>0.25122810973979898</v>
      </c>
      <c r="U297" s="17">
        <v>0.28110221491044601</v>
      </c>
      <c r="V297" s="17">
        <v>0.279738020650941</v>
      </c>
      <c r="W297" s="17">
        <v>0.24929983898346</v>
      </c>
      <c r="X297" s="17">
        <v>0.249525430882097</v>
      </c>
      <c r="Y297" s="17">
        <v>0.25277301934480001</v>
      </c>
      <c r="Z297" s="17">
        <v>0.217553988800364</v>
      </c>
      <c r="AA297" s="17">
        <v>0.22041039775857299</v>
      </c>
      <c r="AB297" s="17"/>
      <c r="AC297" s="17">
        <v>0.14106818256576001</v>
      </c>
      <c r="AD297" s="17">
        <v>0.26391224782568801</v>
      </c>
      <c r="AE297" s="17">
        <v>0.21946980263947</v>
      </c>
      <c r="AF297" s="17">
        <v>0.296440612746113</v>
      </c>
      <c r="AG297" s="17">
        <v>0.20304827630295799</v>
      </c>
      <c r="AH297" s="17">
        <v>0.24146720919490999</v>
      </c>
      <c r="AI297" s="17">
        <v>0.24281609703014401</v>
      </c>
      <c r="AJ297" s="17">
        <v>0.30949829030467302</v>
      </c>
      <c r="AK297" s="17">
        <v>0.219991008587511</v>
      </c>
      <c r="AL297" s="17">
        <v>0.22267670825444399</v>
      </c>
      <c r="AM297" s="17">
        <v>0.25186196262368099</v>
      </c>
      <c r="AN297" s="17">
        <v>0.27845536810153099</v>
      </c>
      <c r="AO297" s="17">
        <v>0.26605933645177898</v>
      </c>
      <c r="AP297" s="17">
        <v>0.40832117375728899</v>
      </c>
      <c r="AQ297" s="17">
        <v>0.26347594365989602</v>
      </c>
      <c r="AR297" s="17">
        <v>0.44304322202108998</v>
      </c>
      <c r="AS297" s="17"/>
      <c r="AT297" s="17">
        <v>0.29730811428307002</v>
      </c>
      <c r="AU297" s="17">
        <v>0.26591922552499597</v>
      </c>
      <c r="AV297" s="17">
        <v>0.21068509777047301</v>
      </c>
      <c r="AW297" s="17">
        <v>0.231441190712488</v>
      </c>
      <c r="AX297" s="17">
        <v>0.305734580795754</v>
      </c>
      <c r="AY297" s="17">
        <v>0.27681363041180901</v>
      </c>
      <c r="AZ297" s="17"/>
      <c r="BA297" s="17">
        <v>0.24056222814491501</v>
      </c>
      <c r="BB297" s="17">
        <v>0.26454807379675299</v>
      </c>
      <c r="BC297" s="17">
        <v>0.23046728072436301</v>
      </c>
      <c r="BD297" s="17">
        <v>0.33591695662351001</v>
      </c>
      <c r="BE297" s="17">
        <v>0.41015963950774498</v>
      </c>
      <c r="BF297" s="17"/>
      <c r="BG297" s="17">
        <v>0.30584660422773002</v>
      </c>
      <c r="BH297" s="17">
        <v>0.28150311377429699</v>
      </c>
      <c r="BI297" s="17">
        <v>0.26841258272426199</v>
      </c>
      <c r="BJ297" s="17">
        <v>0.236982107970687</v>
      </c>
      <c r="BK297" s="17">
        <v>0.29523116103672198</v>
      </c>
      <c r="BL297" s="17"/>
      <c r="BM297" s="17">
        <v>0.30670579503906098</v>
      </c>
      <c r="BN297" s="17">
        <v>0.22762112399673401</v>
      </c>
      <c r="BO297" s="17">
        <v>0.22253247878620799</v>
      </c>
      <c r="BP297" s="17"/>
      <c r="BQ297" s="17">
        <v>0.28431747039326699</v>
      </c>
      <c r="BR297" s="17">
        <v>0.24928979508305299</v>
      </c>
      <c r="BS297" s="17"/>
      <c r="BT297" s="17">
        <v>0.31198421789236502</v>
      </c>
      <c r="BU297" s="17">
        <v>0.19373170582546401</v>
      </c>
    </row>
    <row r="298" spans="2:73" x14ac:dyDescent="0.3">
      <c r="B298" t="s">
        <v>181</v>
      </c>
      <c r="C298" s="17">
        <v>0.51264863248180803</v>
      </c>
      <c r="D298" s="17">
        <v>0.51363178851233204</v>
      </c>
      <c r="E298" s="17">
        <v>0.51176937247508303</v>
      </c>
      <c r="F298" s="17"/>
      <c r="G298" s="17">
        <v>0.46474666082575999</v>
      </c>
      <c r="H298" s="17">
        <v>0.51086909388005197</v>
      </c>
      <c r="I298" s="17">
        <v>0.53409899418025697</v>
      </c>
      <c r="J298" s="17">
        <v>0.50878975509170199</v>
      </c>
      <c r="K298" s="17">
        <v>0.51955793703485198</v>
      </c>
      <c r="L298" s="17">
        <v>0.52689394274663304</v>
      </c>
      <c r="M298" s="17"/>
      <c r="N298" s="17">
        <v>0.51565718542143801</v>
      </c>
      <c r="O298" s="17">
        <v>0.53212387067445799</v>
      </c>
      <c r="P298" s="17">
        <v>0.50565964924373497</v>
      </c>
      <c r="Q298" s="17">
        <v>0.49746152954616302</v>
      </c>
      <c r="R298" s="17"/>
      <c r="S298" s="17">
        <v>0.49229996383864399</v>
      </c>
      <c r="T298" s="17">
        <v>0.53786030172040999</v>
      </c>
      <c r="U298" s="17">
        <v>0.53190517930081005</v>
      </c>
      <c r="V298" s="17">
        <v>0.53089318622339898</v>
      </c>
      <c r="W298" s="17">
        <v>0.47367663022845202</v>
      </c>
      <c r="X298" s="17">
        <v>0.51125342153634801</v>
      </c>
      <c r="Y298" s="17">
        <v>0.48922408775953402</v>
      </c>
      <c r="Z298" s="17">
        <v>0.54392634715483001</v>
      </c>
      <c r="AA298" s="17">
        <v>0.51032497018289502</v>
      </c>
      <c r="AB298" s="17"/>
      <c r="AC298" s="17">
        <v>0.519541711786626</v>
      </c>
      <c r="AD298" s="17">
        <v>0.40869815913901397</v>
      </c>
      <c r="AE298" s="17">
        <v>0.45479612748731302</v>
      </c>
      <c r="AF298" s="17">
        <v>0.49293372898460902</v>
      </c>
      <c r="AG298" s="17">
        <v>0.53309359921274901</v>
      </c>
      <c r="AH298" s="17">
        <v>0.53217116344859206</v>
      </c>
      <c r="AI298" s="17">
        <v>0.54131410816095704</v>
      </c>
      <c r="AJ298" s="17">
        <v>0.48675656751229202</v>
      </c>
      <c r="AK298" s="17">
        <v>0.55278046781411805</v>
      </c>
      <c r="AL298" s="17">
        <v>0.55192909836781401</v>
      </c>
      <c r="AM298" s="17">
        <v>0.54058154838711103</v>
      </c>
      <c r="AN298" s="17">
        <v>0.53540766922021799</v>
      </c>
      <c r="AO298" s="17">
        <v>0.56510914744358998</v>
      </c>
      <c r="AP298" s="17">
        <v>0.406210810785539</v>
      </c>
      <c r="AQ298" s="17">
        <v>0.57449363482763705</v>
      </c>
      <c r="AR298" s="17">
        <v>0.47938743493672098</v>
      </c>
      <c r="AS298" s="17"/>
      <c r="AT298" s="17">
        <v>0.50947479087837799</v>
      </c>
      <c r="AU298" s="17">
        <v>0.51531902271865004</v>
      </c>
      <c r="AV298" s="17">
        <v>0.52739973383996597</v>
      </c>
      <c r="AW298" s="17">
        <v>0.52922464888981602</v>
      </c>
      <c r="AX298" s="17">
        <v>0.46168196777947701</v>
      </c>
      <c r="AY298" s="17">
        <v>0.51543818297400401</v>
      </c>
      <c r="AZ298" s="17"/>
      <c r="BA298" s="17">
        <v>0.52183019534309305</v>
      </c>
      <c r="BB298" s="17">
        <v>0.48697356314794699</v>
      </c>
      <c r="BC298" s="17">
        <v>0.55217253769699004</v>
      </c>
      <c r="BD298" s="17">
        <v>0.469913687167823</v>
      </c>
      <c r="BE298" s="17">
        <v>0.49100064219571499</v>
      </c>
      <c r="BF298" s="17"/>
      <c r="BG298" s="17">
        <v>0.49205340054807101</v>
      </c>
      <c r="BH298" s="17">
        <v>0.52735445501131695</v>
      </c>
      <c r="BI298" s="17">
        <v>0.50987988337527601</v>
      </c>
      <c r="BJ298" s="17">
        <v>0.52500124111437196</v>
      </c>
      <c r="BK298" s="17">
        <v>0.44070532612163199</v>
      </c>
      <c r="BL298" s="17"/>
      <c r="BM298" s="17">
        <v>0.51923618595267296</v>
      </c>
      <c r="BN298" s="17">
        <v>0.51859076325110198</v>
      </c>
      <c r="BO298" s="17">
        <v>0.47867122190012101</v>
      </c>
      <c r="BP298" s="17"/>
      <c r="BQ298" s="17">
        <v>0.52273289824723401</v>
      </c>
      <c r="BR298" s="17">
        <v>0.51036776667131201</v>
      </c>
      <c r="BS298" s="17"/>
      <c r="BT298" s="17">
        <v>0.511339883049029</v>
      </c>
      <c r="BU298" s="17">
        <v>0.51926310079932003</v>
      </c>
    </row>
    <row r="299" spans="2:73" x14ac:dyDescent="0.3">
      <c r="B299" t="s">
        <v>182</v>
      </c>
      <c r="C299" s="17">
        <v>0.15076101914499501</v>
      </c>
      <c r="D299" s="17">
        <v>0.14692488715507099</v>
      </c>
      <c r="E299" s="17">
        <v>0.15455854409261</v>
      </c>
      <c r="F299" s="17"/>
      <c r="G299" s="17">
        <v>0.165480060154956</v>
      </c>
      <c r="H299" s="17">
        <v>0.113591541911992</v>
      </c>
      <c r="I299" s="17">
        <v>0.14342573031894901</v>
      </c>
      <c r="J299" s="17">
        <v>0.15159819305760999</v>
      </c>
      <c r="K299" s="17">
        <v>0.19361916798071099</v>
      </c>
      <c r="L299" s="17">
        <v>0.147735460645355</v>
      </c>
      <c r="M299" s="17"/>
      <c r="N299" s="17">
        <v>0.123441025111375</v>
      </c>
      <c r="O299" s="17">
        <v>0.14494768648835199</v>
      </c>
      <c r="P299" s="17">
        <v>0.17303938205519001</v>
      </c>
      <c r="Q299" s="17">
        <v>0.166668258340295</v>
      </c>
      <c r="R299" s="17"/>
      <c r="S299" s="17">
        <v>0.12949402601151999</v>
      </c>
      <c r="T299" s="17">
        <v>0.16413745585584399</v>
      </c>
      <c r="U299" s="17">
        <v>0.11999067651912899</v>
      </c>
      <c r="V299" s="17">
        <v>0.11367824100299</v>
      </c>
      <c r="W299" s="17">
        <v>0.205329807764004</v>
      </c>
      <c r="X299" s="17">
        <v>0.14362783323897599</v>
      </c>
      <c r="Y299" s="17">
        <v>0.171579423446065</v>
      </c>
      <c r="Z299" s="17">
        <v>0.14060508977286301</v>
      </c>
      <c r="AA299" s="17">
        <v>0.17129301884039</v>
      </c>
      <c r="AB299" s="17"/>
      <c r="AC299" s="17">
        <v>0.180326157113296</v>
      </c>
      <c r="AD299" s="17">
        <v>0.17222035741809899</v>
      </c>
      <c r="AE299" s="17">
        <v>0.227291470964506</v>
      </c>
      <c r="AF299" s="17">
        <v>0.13629727232213501</v>
      </c>
      <c r="AG299" s="17">
        <v>0.16452707422402299</v>
      </c>
      <c r="AH299" s="17">
        <v>0.17027013231745999</v>
      </c>
      <c r="AI299" s="17">
        <v>0.119194783551926</v>
      </c>
      <c r="AJ299" s="17">
        <v>0.149982143810274</v>
      </c>
      <c r="AK299" s="17">
        <v>0.141704362777819</v>
      </c>
      <c r="AL299" s="17">
        <v>0.143399381318287</v>
      </c>
      <c r="AM299" s="17">
        <v>0.15817831617452899</v>
      </c>
      <c r="AN299" s="17">
        <v>0.14177442696272599</v>
      </c>
      <c r="AO299" s="17">
        <v>0.132274069787084</v>
      </c>
      <c r="AP299" s="17">
        <v>0.16257694721167101</v>
      </c>
      <c r="AQ299" s="17">
        <v>0.12292481602743301</v>
      </c>
      <c r="AR299" s="17">
        <v>5.8860286700886701E-2</v>
      </c>
      <c r="AS299" s="17"/>
      <c r="AT299" s="17">
        <v>0.12301746598615799</v>
      </c>
      <c r="AU299" s="17">
        <v>0.151393480139981</v>
      </c>
      <c r="AV299" s="17">
        <v>0.16850413093944699</v>
      </c>
      <c r="AW299" s="17">
        <v>0.157778306772723</v>
      </c>
      <c r="AX299" s="17">
        <v>0.180541288187932</v>
      </c>
      <c r="AY299" s="17">
        <v>0.13776287494550801</v>
      </c>
      <c r="AZ299" s="17"/>
      <c r="BA299" s="17">
        <v>0.14738691660922701</v>
      </c>
      <c r="BB299" s="17">
        <v>0.175285011543106</v>
      </c>
      <c r="BC299" s="17">
        <v>0.15733669444055201</v>
      </c>
      <c r="BD299" s="17">
        <v>0.134681902904321</v>
      </c>
      <c r="BE299" s="17">
        <v>1.40960663208773E-2</v>
      </c>
      <c r="BF299" s="17"/>
      <c r="BG299" s="17">
        <v>0.148631978164741</v>
      </c>
      <c r="BH299" s="17">
        <v>0.12552462754446</v>
      </c>
      <c r="BI299" s="17">
        <v>0.166971206727936</v>
      </c>
      <c r="BJ299" s="17">
        <v>0.15101046865334899</v>
      </c>
      <c r="BK299" s="17">
        <v>0.17682374383338401</v>
      </c>
      <c r="BL299" s="17"/>
      <c r="BM299" s="17">
        <v>0.13812199204464801</v>
      </c>
      <c r="BN299" s="17">
        <v>0.16225412974059999</v>
      </c>
      <c r="BO299" s="17">
        <v>0.160603616439085</v>
      </c>
      <c r="BP299" s="17"/>
      <c r="BQ299" s="17">
        <v>0.13322770443201201</v>
      </c>
      <c r="BR299" s="17">
        <v>0.16215457190643701</v>
      </c>
      <c r="BS299" s="17"/>
      <c r="BT299" s="17">
        <v>0.128918810482503</v>
      </c>
      <c r="BU299" s="17">
        <v>0.18133307622287601</v>
      </c>
    </row>
    <row r="300" spans="2:73" x14ac:dyDescent="0.3">
      <c r="B300" t="s">
        <v>183</v>
      </c>
      <c r="C300" s="17">
        <v>5.0868675980844699E-2</v>
      </c>
      <c r="D300" s="17">
        <v>4.5927312750430098E-2</v>
      </c>
      <c r="E300" s="17">
        <v>5.5840877086270703E-2</v>
      </c>
      <c r="F300" s="17"/>
      <c r="G300" s="17">
        <v>5.4242435164019297E-2</v>
      </c>
      <c r="H300" s="17">
        <v>6.0278797157179403E-2</v>
      </c>
      <c r="I300" s="17">
        <v>6.0195916435024997E-2</v>
      </c>
      <c r="J300" s="17">
        <v>5.6239747857612203E-2</v>
      </c>
      <c r="K300" s="17">
        <v>4.2041295812674101E-2</v>
      </c>
      <c r="L300" s="17">
        <v>3.4956485238955497E-2</v>
      </c>
      <c r="M300" s="17"/>
      <c r="N300" s="17">
        <v>3.7340380953337998E-2</v>
      </c>
      <c r="O300" s="17">
        <v>5.51636772927631E-2</v>
      </c>
      <c r="P300" s="17">
        <v>4.2345249834493302E-2</v>
      </c>
      <c r="Q300" s="17">
        <v>6.4470541076792995E-2</v>
      </c>
      <c r="R300" s="17"/>
      <c r="S300" s="17">
        <v>3.8350907058485303E-2</v>
      </c>
      <c r="T300" s="17">
        <v>3.0388078222024099E-2</v>
      </c>
      <c r="U300" s="17">
        <v>4.25000315643266E-2</v>
      </c>
      <c r="V300" s="17">
        <v>4.89787057812767E-2</v>
      </c>
      <c r="W300" s="17">
        <v>5.1327604082604499E-2</v>
      </c>
      <c r="X300" s="17">
        <v>7.0592999201615006E-2</v>
      </c>
      <c r="Y300" s="17">
        <v>5.9278368593984998E-2</v>
      </c>
      <c r="Z300" s="17">
        <v>7.0942368150387305E-2</v>
      </c>
      <c r="AA300" s="17">
        <v>6.9872376482368895E-2</v>
      </c>
      <c r="AB300" s="17"/>
      <c r="AC300" s="17">
        <v>9.7564987302262804E-2</v>
      </c>
      <c r="AD300" s="17">
        <v>9.9075207803883902E-2</v>
      </c>
      <c r="AE300" s="17">
        <v>5.63785269962193E-2</v>
      </c>
      <c r="AF300" s="17">
        <v>5.7940617529610002E-2</v>
      </c>
      <c r="AG300" s="17">
        <v>8.0917263568518305E-2</v>
      </c>
      <c r="AH300" s="17">
        <v>2.7907117562869201E-2</v>
      </c>
      <c r="AI300" s="17">
        <v>8.1837611700014204E-2</v>
      </c>
      <c r="AJ300" s="17">
        <v>2.6561092200143299E-2</v>
      </c>
      <c r="AK300" s="17">
        <v>6.3980363739593094E-2</v>
      </c>
      <c r="AL300" s="17">
        <v>6.2998501005814195E-2</v>
      </c>
      <c r="AM300" s="17">
        <v>3.8468672615506301E-2</v>
      </c>
      <c r="AN300" s="17">
        <v>4.0138636316789697E-2</v>
      </c>
      <c r="AO300" s="17">
        <v>2.6008536454810501E-2</v>
      </c>
      <c r="AP300" s="17">
        <v>1.4523055946661799E-2</v>
      </c>
      <c r="AQ300" s="17">
        <v>2.1996350476367901E-2</v>
      </c>
      <c r="AR300" s="17">
        <v>1.8709056341302599E-2</v>
      </c>
      <c r="AS300" s="17"/>
      <c r="AT300" s="17">
        <v>4.9889461748483098E-2</v>
      </c>
      <c r="AU300" s="17">
        <v>4.6504850032414898E-2</v>
      </c>
      <c r="AV300" s="17">
        <v>7.0084618073342694E-2</v>
      </c>
      <c r="AW300" s="17">
        <v>4.9324029436007499E-2</v>
      </c>
      <c r="AX300" s="17">
        <v>3.44516898946109E-2</v>
      </c>
      <c r="AY300" s="17">
        <v>6.5025930973898097E-2</v>
      </c>
      <c r="AZ300" s="17"/>
      <c r="BA300" s="17">
        <v>6.3239247819952396E-2</v>
      </c>
      <c r="BB300" s="17">
        <v>5.5632839336333402E-2</v>
      </c>
      <c r="BC300" s="17">
        <v>4.1996829694123897E-2</v>
      </c>
      <c r="BD300" s="17">
        <v>3.8832098116059699E-2</v>
      </c>
      <c r="BE300" s="17">
        <v>8.4743651975662401E-2</v>
      </c>
      <c r="BF300" s="17"/>
      <c r="BG300" s="17">
        <v>3.9284253302064497E-2</v>
      </c>
      <c r="BH300" s="17">
        <v>4.2393296294682699E-2</v>
      </c>
      <c r="BI300" s="17">
        <v>3.8203384039067499E-2</v>
      </c>
      <c r="BJ300" s="17">
        <v>5.8173398132292102E-2</v>
      </c>
      <c r="BK300" s="17">
        <v>7.3667347038719896E-2</v>
      </c>
      <c r="BL300" s="17"/>
      <c r="BM300" s="17">
        <v>2.9678680488412101E-2</v>
      </c>
      <c r="BN300" s="17">
        <v>5.7571905942860699E-2</v>
      </c>
      <c r="BO300" s="17">
        <v>9.7748370306473903E-2</v>
      </c>
      <c r="BP300" s="17"/>
      <c r="BQ300" s="17">
        <v>4.3810261210186302E-2</v>
      </c>
      <c r="BR300" s="17">
        <v>5.3908077270767497E-2</v>
      </c>
      <c r="BS300" s="17"/>
      <c r="BT300" s="17">
        <v>3.4327195578445199E-2</v>
      </c>
      <c r="BU300" s="17">
        <v>7.6835941328967899E-2</v>
      </c>
    </row>
    <row r="301" spans="2:73" x14ac:dyDescent="0.3">
      <c r="B301" t="s">
        <v>184</v>
      </c>
      <c r="C301" s="17">
        <v>1.4191113258156E-2</v>
      </c>
      <c r="D301" s="17">
        <v>1.17065401873381E-2</v>
      </c>
      <c r="E301" s="17">
        <v>1.6656058460840201E-2</v>
      </c>
      <c r="F301" s="17"/>
      <c r="G301" s="17">
        <v>0</v>
      </c>
      <c r="H301" s="17">
        <v>2.10677150737303E-2</v>
      </c>
      <c r="I301" s="17">
        <v>9.91800430245573E-3</v>
      </c>
      <c r="J301" s="17">
        <v>2.4583099484236499E-2</v>
      </c>
      <c r="K301" s="17">
        <v>1.6269743759849301E-2</v>
      </c>
      <c r="L301" s="17">
        <v>1.16223652323588E-2</v>
      </c>
      <c r="M301" s="17"/>
      <c r="N301" s="17">
        <v>6.1612265380603503E-3</v>
      </c>
      <c r="O301" s="17">
        <v>1.3465904538611099E-2</v>
      </c>
      <c r="P301" s="17">
        <v>1.46126673562218E-2</v>
      </c>
      <c r="Q301" s="17">
        <v>2.3542136103637298E-2</v>
      </c>
      <c r="R301" s="17"/>
      <c r="S301" s="17">
        <v>9.4635295902859191E-3</v>
      </c>
      <c r="T301" s="17">
        <v>9.1307116538681607E-3</v>
      </c>
      <c r="U301" s="17">
        <v>1.1903128188314099E-2</v>
      </c>
      <c r="V301" s="17">
        <v>2.41809716436545E-2</v>
      </c>
      <c r="W301" s="17">
        <v>1.11757660662271E-2</v>
      </c>
      <c r="X301" s="17">
        <v>1.9134204831459601E-2</v>
      </c>
      <c r="Y301" s="17">
        <v>8.2585410990723904E-3</v>
      </c>
      <c r="Z301" s="17">
        <v>2.69722061215555E-2</v>
      </c>
      <c r="AA301" s="17">
        <v>1.7461623058015501E-2</v>
      </c>
      <c r="AB301" s="17"/>
      <c r="AC301" s="17">
        <v>3.8768989749086803E-2</v>
      </c>
      <c r="AD301" s="17">
        <v>2.4368263222855398E-2</v>
      </c>
      <c r="AE301" s="17">
        <v>3.1644361802940502E-2</v>
      </c>
      <c r="AF301" s="17">
        <v>1.2171142052352899E-2</v>
      </c>
      <c r="AG301" s="17">
        <v>1.20292568218175E-2</v>
      </c>
      <c r="AH301" s="17">
        <v>1.9561875868577602E-2</v>
      </c>
      <c r="AI301" s="17">
        <v>1.08696308359714E-2</v>
      </c>
      <c r="AJ301" s="17">
        <v>1.9252541212701101E-2</v>
      </c>
      <c r="AK301" s="17">
        <v>1.36937811903051E-2</v>
      </c>
      <c r="AL301" s="17">
        <v>8.56722736008695E-3</v>
      </c>
      <c r="AM301" s="17">
        <v>3.3977903405189398E-3</v>
      </c>
      <c r="AN301" s="17">
        <v>4.2238993987355903E-3</v>
      </c>
      <c r="AO301" s="17">
        <v>0</v>
      </c>
      <c r="AP301" s="17">
        <v>8.3680122988393901E-3</v>
      </c>
      <c r="AQ301" s="17">
        <v>1.71092550086662E-2</v>
      </c>
      <c r="AR301" s="17">
        <v>0</v>
      </c>
      <c r="AS301" s="17"/>
      <c r="AT301" s="17">
        <v>1.5167137380970299E-2</v>
      </c>
      <c r="AU301" s="17">
        <v>1.16563603747373E-2</v>
      </c>
      <c r="AV301" s="17">
        <v>1.2486341659602501E-2</v>
      </c>
      <c r="AW301" s="17">
        <v>2.5441534505488899E-2</v>
      </c>
      <c r="AX301" s="17">
        <v>5.71552742490373E-3</v>
      </c>
      <c r="AY301" s="17">
        <v>4.9593806947807297E-3</v>
      </c>
      <c r="AZ301" s="17"/>
      <c r="BA301" s="17">
        <v>1.7717973784867801E-2</v>
      </c>
      <c r="BB301" s="17">
        <v>1.0580388689431E-2</v>
      </c>
      <c r="BC301" s="17">
        <v>1.0734609969702401E-2</v>
      </c>
      <c r="BD301" s="17">
        <v>1.4720894153733099E-2</v>
      </c>
      <c r="BE301" s="17">
        <v>0</v>
      </c>
      <c r="BF301" s="17"/>
      <c r="BG301" s="17">
        <v>7.49679296364145E-3</v>
      </c>
      <c r="BH301" s="17">
        <v>1.38847522875199E-2</v>
      </c>
      <c r="BI301" s="17">
        <v>1.2997075259141001E-2</v>
      </c>
      <c r="BJ301" s="17">
        <v>2.43987161436993E-2</v>
      </c>
      <c r="BK301" s="17">
        <v>1.3572421969542401E-2</v>
      </c>
      <c r="BL301" s="17"/>
      <c r="BM301" s="17">
        <v>4.5127196760882896E-3</v>
      </c>
      <c r="BN301" s="17">
        <v>1.9742285843700601E-2</v>
      </c>
      <c r="BO301" s="17">
        <v>2.95845522348397E-2</v>
      </c>
      <c r="BP301" s="17"/>
      <c r="BQ301" s="17">
        <v>1.49932322071253E-2</v>
      </c>
      <c r="BR301" s="17">
        <v>1.28670980096718E-2</v>
      </c>
      <c r="BS301" s="17"/>
      <c r="BT301" s="17">
        <v>1.01178715159646E-2</v>
      </c>
      <c r="BU301" s="17">
        <v>1.92917448101225E-2</v>
      </c>
    </row>
    <row r="302" spans="2:73" x14ac:dyDescent="0.3">
      <c r="B302" t="s">
        <v>92</v>
      </c>
      <c r="C302" s="17">
        <v>7.8863888082842393E-3</v>
      </c>
      <c r="D302" s="17">
        <v>6.1025651667681296E-3</v>
      </c>
      <c r="E302" s="17">
        <v>9.6490165445566496E-3</v>
      </c>
      <c r="F302" s="17"/>
      <c r="G302" s="17">
        <v>8.1504917530627208E-3</v>
      </c>
      <c r="H302" s="17">
        <v>5.5154226769068802E-3</v>
      </c>
      <c r="I302" s="17">
        <v>6.2992113907490797E-3</v>
      </c>
      <c r="J302" s="17">
        <v>7.8132538571849108E-3</v>
      </c>
      <c r="K302" s="17">
        <v>1.3682149407415399E-2</v>
      </c>
      <c r="L302" s="17">
        <v>7.09748604015897E-3</v>
      </c>
      <c r="M302" s="17"/>
      <c r="N302" s="17">
        <v>5.7063152401733699E-3</v>
      </c>
      <c r="O302" s="17">
        <v>8.0614014883577893E-3</v>
      </c>
      <c r="P302" s="17">
        <v>7.3463390964138503E-3</v>
      </c>
      <c r="Q302" s="17">
        <v>1.0694500011696501E-2</v>
      </c>
      <c r="R302" s="17"/>
      <c r="S302" s="17">
        <v>3.1612351301189799E-3</v>
      </c>
      <c r="T302" s="17">
        <v>7.2553428080554001E-3</v>
      </c>
      <c r="U302" s="17">
        <v>1.25987695169736E-2</v>
      </c>
      <c r="V302" s="17">
        <v>2.53087469773866E-3</v>
      </c>
      <c r="W302" s="17">
        <v>9.1903528752518993E-3</v>
      </c>
      <c r="X302" s="17">
        <v>5.8661103095039996E-3</v>
      </c>
      <c r="Y302" s="17">
        <v>1.8886559756543402E-2</v>
      </c>
      <c r="Z302" s="17">
        <v>0</v>
      </c>
      <c r="AA302" s="17">
        <v>1.0637613677757E-2</v>
      </c>
      <c r="AB302" s="17"/>
      <c r="AC302" s="17">
        <v>2.27299714829684E-2</v>
      </c>
      <c r="AD302" s="17">
        <v>3.1725764590459803E-2</v>
      </c>
      <c r="AE302" s="17">
        <v>1.04197101095512E-2</v>
      </c>
      <c r="AF302" s="17">
        <v>4.2166263651804998E-3</v>
      </c>
      <c r="AG302" s="17">
        <v>6.3845298699333197E-3</v>
      </c>
      <c r="AH302" s="17">
        <v>8.6225016075901807E-3</v>
      </c>
      <c r="AI302" s="17">
        <v>3.9677687209876801E-3</v>
      </c>
      <c r="AJ302" s="17">
        <v>7.9493649599172607E-3</v>
      </c>
      <c r="AK302" s="17">
        <v>7.8500158906530202E-3</v>
      </c>
      <c r="AL302" s="17">
        <v>1.04290836935552E-2</v>
      </c>
      <c r="AM302" s="17">
        <v>7.5117098586544497E-3</v>
      </c>
      <c r="AN302" s="17">
        <v>0</v>
      </c>
      <c r="AO302" s="17">
        <v>1.05489098627355E-2</v>
      </c>
      <c r="AP302" s="17">
        <v>0</v>
      </c>
      <c r="AQ302" s="17">
        <v>0</v>
      </c>
      <c r="AR302" s="17">
        <v>0</v>
      </c>
      <c r="AS302" s="17"/>
      <c r="AT302" s="17">
        <v>5.1430297229414597E-3</v>
      </c>
      <c r="AU302" s="17">
        <v>9.2070612092204195E-3</v>
      </c>
      <c r="AV302" s="17">
        <v>1.0840077717168901E-2</v>
      </c>
      <c r="AW302" s="17">
        <v>6.7902896834778001E-3</v>
      </c>
      <c r="AX302" s="17">
        <v>1.1874945917321999E-2</v>
      </c>
      <c r="AY302" s="17">
        <v>0</v>
      </c>
      <c r="AZ302" s="17"/>
      <c r="BA302" s="17">
        <v>9.2634382979454605E-3</v>
      </c>
      <c r="BB302" s="17">
        <v>6.9801234864293104E-3</v>
      </c>
      <c r="BC302" s="17">
        <v>7.2920474742677096E-3</v>
      </c>
      <c r="BD302" s="17">
        <v>5.9344610345528096E-3</v>
      </c>
      <c r="BE302" s="17">
        <v>0</v>
      </c>
      <c r="BF302" s="17"/>
      <c r="BG302" s="17">
        <v>6.6869707937513298E-3</v>
      </c>
      <c r="BH302" s="17">
        <v>9.3397550877240693E-3</v>
      </c>
      <c r="BI302" s="17">
        <v>3.53586787431843E-3</v>
      </c>
      <c r="BJ302" s="17">
        <v>4.4340679856007398E-3</v>
      </c>
      <c r="BK302" s="17">
        <v>0</v>
      </c>
      <c r="BL302" s="17"/>
      <c r="BM302" s="17">
        <v>1.74462679911691E-3</v>
      </c>
      <c r="BN302" s="17">
        <v>1.42197912250028E-2</v>
      </c>
      <c r="BO302" s="17">
        <v>1.08597603332723E-2</v>
      </c>
      <c r="BP302" s="17"/>
      <c r="BQ302" s="17">
        <v>9.1843351017544298E-4</v>
      </c>
      <c r="BR302" s="17">
        <v>1.14126910587589E-2</v>
      </c>
      <c r="BS302" s="17"/>
      <c r="BT302" s="17">
        <v>3.3120214816940302E-3</v>
      </c>
      <c r="BU302" s="17">
        <v>9.5444310132491092E-3</v>
      </c>
    </row>
    <row r="303" spans="2:73" x14ac:dyDescent="0.3">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row>
    <row r="304" spans="2:73" x14ac:dyDescent="0.3">
      <c r="B304" s="6" t="s">
        <v>195</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row>
    <row r="305" spans="2:73" x14ac:dyDescent="0.3">
      <c r="B305" s="24" t="s">
        <v>94</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row>
    <row r="306" spans="2:73" x14ac:dyDescent="0.3">
      <c r="B306" t="s">
        <v>180</v>
      </c>
      <c r="C306" s="17">
        <v>8.4728704701579505E-2</v>
      </c>
      <c r="D306" s="17">
        <v>9.4577099475190995E-2</v>
      </c>
      <c r="E306" s="17">
        <v>7.4610560932349607E-2</v>
      </c>
      <c r="F306" s="17"/>
      <c r="G306" s="17">
        <v>0.133851361401469</v>
      </c>
      <c r="H306" s="17">
        <v>0.15905038322215401</v>
      </c>
      <c r="I306" s="17">
        <v>9.37870904998961E-2</v>
      </c>
      <c r="J306" s="17">
        <v>5.98723086027909E-2</v>
      </c>
      <c r="K306" s="17">
        <v>3.1206474664935299E-2</v>
      </c>
      <c r="L306" s="17">
        <v>4.0562187213131602E-2</v>
      </c>
      <c r="M306" s="17"/>
      <c r="N306" s="17">
        <v>0.15401605658314699</v>
      </c>
      <c r="O306" s="17">
        <v>7.8177637657766905E-2</v>
      </c>
      <c r="P306" s="17">
        <v>4.9539506058423798E-2</v>
      </c>
      <c r="Q306" s="17">
        <v>4.9288894915277E-2</v>
      </c>
      <c r="R306" s="17"/>
      <c r="S306" s="17">
        <v>0.14883477655932001</v>
      </c>
      <c r="T306" s="17">
        <v>5.6277117108940802E-2</v>
      </c>
      <c r="U306" s="17">
        <v>6.1992014733213301E-2</v>
      </c>
      <c r="V306" s="17">
        <v>7.4584064437821895E-2</v>
      </c>
      <c r="W306" s="17">
        <v>5.9621678769919501E-2</v>
      </c>
      <c r="X306" s="17">
        <v>8.5257882651958203E-2</v>
      </c>
      <c r="Y306" s="17">
        <v>7.7618624789608195E-2</v>
      </c>
      <c r="Z306" s="17">
        <v>8.4072340085893801E-2</v>
      </c>
      <c r="AA306" s="17">
        <v>8.9567524687674399E-2</v>
      </c>
      <c r="AB306" s="17"/>
      <c r="AC306" s="17">
        <v>4.29535036856456E-2</v>
      </c>
      <c r="AD306" s="17">
        <v>0.102484543977361</v>
      </c>
      <c r="AE306" s="17">
        <v>5.0544780451929699E-2</v>
      </c>
      <c r="AF306" s="17">
        <v>6.0053442226609098E-2</v>
      </c>
      <c r="AG306" s="17">
        <v>6.0573432758067501E-2</v>
      </c>
      <c r="AH306" s="17">
        <v>8.0906135671629506E-2</v>
      </c>
      <c r="AI306" s="17">
        <v>5.9546608232346997E-2</v>
      </c>
      <c r="AJ306" s="17">
        <v>8.9292611802708505E-2</v>
      </c>
      <c r="AK306" s="17">
        <v>6.2202905668189999E-2</v>
      </c>
      <c r="AL306" s="17">
        <v>5.0260400007812699E-2</v>
      </c>
      <c r="AM306" s="17">
        <v>7.6862405333972206E-2</v>
      </c>
      <c r="AN306" s="17">
        <v>7.7137901562256805E-2</v>
      </c>
      <c r="AO306" s="17">
        <v>7.4208856424926098E-2</v>
      </c>
      <c r="AP306" s="17">
        <v>0.11263841582495</v>
      </c>
      <c r="AQ306" s="17">
        <v>0.14830512423424799</v>
      </c>
      <c r="AR306" s="17">
        <v>0.29871685589846197</v>
      </c>
      <c r="AS306" s="17"/>
      <c r="AT306" s="17">
        <v>0.172849722013733</v>
      </c>
      <c r="AU306" s="17">
        <v>6.9522296613403506E-2</v>
      </c>
      <c r="AV306" s="17">
        <v>6.6929037600274396E-2</v>
      </c>
      <c r="AW306" s="17">
        <v>3.8985886800139501E-2</v>
      </c>
      <c r="AX306" s="17">
        <v>3.30745941751985E-2</v>
      </c>
      <c r="AY306" s="17">
        <v>9.1056792199353503E-2</v>
      </c>
      <c r="AZ306" s="17"/>
      <c r="BA306" s="17">
        <v>2.4084146990425399E-2</v>
      </c>
      <c r="BB306" s="17">
        <v>7.8189283842827195E-2</v>
      </c>
      <c r="BC306" s="17">
        <v>0.11186311200561</v>
      </c>
      <c r="BD306" s="17">
        <v>0.14889418624947301</v>
      </c>
      <c r="BE306" s="17">
        <v>0.33774766057976902</v>
      </c>
      <c r="BF306" s="17"/>
      <c r="BG306" s="17">
        <v>7.0080391604149195E-2</v>
      </c>
      <c r="BH306" s="17">
        <v>0.11885316922375801</v>
      </c>
      <c r="BI306" s="17">
        <v>9.7135843990608206E-2</v>
      </c>
      <c r="BJ306" s="17">
        <v>4.8837836927991603E-2</v>
      </c>
      <c r="BK306" s="17">
        <v>6.5543000212574795E-2</v>
      </c>
      <c r="BL306" s="17"/>
      <c r="BM306" s="17">
        <v>0.10927862600977201</v>
      </c>
      <c r="BN306" s="17">
        <v>6.6583693337175606E-2</v>
      </c>
      <c r="BO306" s="17">
        <v>5.5507323901822198E-2</v>
      </c>
      <c r="BP306" s="17"/>
      <c r="BQ306" s="17">
        <v>0.14518031478645599</v>
      </c>
      <c r="BR306" s="17">
        <v>5.0211433172606498E-2</v>
      </c>
      <c r="BS306" s="17"/>
      <c r="BT306" s="17">
        <v>0.112534695471099</v>
      </c>
      <c r="BU306" s="17">
        <v>4.9377441173066597E-2</v>
      </c>
    </row>
    <row r="307" spans="2:73" x14ac:dyDescent="0.3">
      <c r="B307" t="s">
        <v>181</v>
      </c>
      <c r="C307" s="17">
        <v>0.29212509806811499</v>
      </c>
      <c r="D307" s="17">
        <v>0.30108622527518297</v>
      </c>
      <c r="E307" s="17">
        <v>0.28311548897126998</v>
      </c>
      <c r="F307" s="17"/>
      <c r="G307" s="17">
        <v>0.32886402774506002</v>
      </c>
      <c r="H307" s="17">
        <v>0.32758009304215902</v>
      </c>
      <c r="I307" s="17">
        <v>0.32988322368412099</v>
      </c>
      <c r="J307" s="17">
        <v>0.28983912191680899</v>
      </c>
      <c r="K307" s="17">
        <v>0.23577637340952301</v>
      </c>
      <c r="L307" s="17">
        <v>0.247960371982025</v>
      </c>
      <c r="M307" s="17"/>
      <c r="N307" s="17">
        <v>0.338350101564102</v>
      </c>
      <c r="O307" s="17">
        <v>0.314025606414782</v>
      </c>
      <c r="P307" s="17">
        <v>0.27053678433082501</v>
      </c>
      <c r="Q307" s="17">
        <v>0.24147549273118801</v>
      </c>
      <c r="R307" s="17"/>
      <c r="S307" s="17">
        <v>0.34842803761456398</v>
      </c>
      <c r="T307" s="17">
        <v>0.27956088125390899</v>
      </c>
      <c r="U307" s="17">
        <v>0.31648025809823899</v>
      </c>
      <c r="V307" s="17">
        <v>0.29575475497074</v>
      </c>
      <c r="W307" s="17">
        <v>0.24927888618685901</v>
      </c>
      <c r="X307" s="17">
        <v>0.20936674610081399</v>
      </c>
      <c r="Y307" s="17">
        <v>0.28025773477424598</v>
      </c>
      <c r="Z307" s="17">
        <v>0.297588187595894</v>
      </c>
      <c r="AA307" s="17">
        <v>0.31678169471510198</v>
      </c>
      <c r="AB307" s="17"/>
      <c r="AC307" s="17">
        <v>0.18158344489449699</v>
      </c>
      <c r="AD307" s="17">
        <v>0.240724343746617</v>
      </c>
      <c r="AE307" s="17">
        <v>0.249698245953663</v>
      </c>
      <c r="AF307" s="17">
        <v>0.249986270906665</v>
      </c>
      <c r="AG307" s="17">
        <v>0.24774010930391899</v>
      </c>
      <c r="AH307" s="17">
        <v>0.30696833265342999</v>
      </c>
      <c r="AI307" s="17">
        <v>0.27800678177235399</v>
      </c>
      <c r="AJ307" s="17">
        <v>0.33461651982343399</v>
      </c>
      <c r="AK307" s="17">
        <v>0.27520464745456502</v>
      </c>
      <c r="AL307" s="17">
        <v>0.33332142732606601</v>
      </c>
      <c r="AM307" s="17">
        <v>0.26514413880832899</v>
      </c>
      <c r="AN307" s="17">
        <v>0.34186673548725399</v>
      </c>
      <c r="AO307" s="17">
        <v>0.36538563156628601</v>
      </c>
      <c r="AP307" s="17">
        <v>0.38889556222362098</v>
      </c>
      <c r="AQ307" s="17">
        <v>0.338341044790607</v>
      </c>
      <c r="AR307" s="17">
        <v>0.37710931212575999</v>
      </c>
      <c r="AS307" s="17"/>
      <c r="AT307" s="17">
        <v>0.36008011520886701</v>
      </c>
      <c r="AU307" s="17">
        <v>0.289415349725204</v>
      </c>
      <c r="AV307" s="17">
        <v>0.283738832035137</v>
      </c>
      <c r="AW307" s="17">
        <v>0.24721915654985399</v>
      </c>
      <c r="AX307" s="17">
        <v>0.25312669549587602</v>
      </c>
      <c r="AY307" s="17">
        <v>0.25701512521342801</v>
      </c>
      <c r="AZ307" s="17"/>
      <c r="BA307" s="17">
        <v>0.231416359524277</v>
      </c>
      <c r="BB307" s="17">
        <v>0.24077200350870101</v>
      </c>
      <c r="BC307" s="17">
        <v>0.36372306878129301</v>
      </c>
      <c r="BD307" s="17">
        <v>0.41072145591322601</v>
      </c>
      <c r="BE307" s="17">
        <v>0.36620289560802199</v>
      </c>
      <c r="BF307" s="17"/>
      <c r="BG307" s="17">
        <v>0.27931167314155603</v>
      </c>
      <c r="BH307" s="17">
        <v>0.35957050305178001</v>
      </c>
      <c r="BI307" s="17">
        <v>0.30813509815339302</v>
      </c>
      <c r="BJ307" s="17">
        <v>0.26588900089775203</v>
      </c>
      <c r="BK307" s="17">
        <v>0.22325884739615301</v>
      </c>
      <c r="BL307" s="17"/>
      <c r="BM307" s="17">
        <v>0.33484500540530399</v>
      </c>
      <c r="BN307" s="17">
        <v>0.26326289660916902</v>
      </c>
      <c r="BO307" s="17">
        <v>0.234718952934862</v>
      </c>
      <c r="BP307" s="17"/>
      <c r="BQ307" s="17">
        <v>0.37788097949445199</v>
      </c>
      <c r="BR307" s="17">
        <v>0.24322188306461201</v>
      </c>
      <c r="BS307" s="17"/>
      <c r="BT307" s="17">
        <v>0.363498768948741</v>
      </c>
      <c r="BU307" s="17">
        <v>0.19539565609762799</v>
      </c>
    </row>
    <row r="308" spans="2:73" x14ac:dyDescent="0.3">
      <c r="B308" t="s">
        <v>182</v>
      </c>
      <c r="C308" s="17">
        <v>0.35104562717853799</v>
      </c>
      <c r="D308" s="17">
        <v>0.35732928683744603</v>
      </c>
      <c r="E308" s="17">
        <v>0.34563669845266798</v>
      </c>
      <c r="F308" s="17"/>
      <c r="G308" s="17">
        <v>0.26461579859809398</v>
      </c>
      <c r="H308" s="17">
        <v>0.283540694184791</v>
      </c>
      <c r="I308" s="17">
        <v>0.29279287526997499</v>
      </c>
      <c r="J308" s="17">
        <v>0.39701704777393898</v>
      </c>
      <c r="K308" s="17">
        <v>0.42638851566455899</v>
      </c>
      <c r="L308" s="17">
        <v>0.42254115488368799</v>
      </c>
      <c r="M308" s="17"/>
      <c r="N308" s="17">
        <v>0.32524480582561299</v>
      </c>
      <c r="O308" s="17">
        <v>0.330256275787423</v>
      </c>
      <c r="P308" s="17">
        <v>0.38522242807536999</v>
      </c>
      <c r="Q308" s="17">
        <v>0.36970275880834202</v>
      </c>
      <c r="R308" s="17"/>
      <c r="S308" s="17">
        <v>0.29160806058264299</v>
      </c>
      <c r="T308" s="17">
        <v>0.36926019517616399</v>
      </c>
      <c r="U308" s="17">
        <v>0.35083925456898701</v>
      </c>
      <c r="V308" s="17">
        <v>0.34421129824645302</v>
      </c>
      <c r="W308" s="17">
        <v>0.38324102201785598</v>
      </c>
      <c r="X308" s="17">
        <v>0.43453125591541297</v>
      </c>
      <c r="Y308" s="17">
        <v>0.36219793521537802</v>
      </c>
      <c r="Z308" s="17">
        <v>0.31408901711258203</v>
      </c>
      <c r="AA308" s="17">
        <v>0.32688243359018399</v>
      </c>
      <c r="AB308" s="17"/>
      <c r="AC308" s="17">
        <v>0.25591064130055202</v>
      </c>
      <c r="AD308" s="17">
        <v>0.30163477499796798</v>
      </c>
      <c r="AE308" s="17">
        <v>0.34828223463033903</v>
      </c>
      <c r="AF308" s="17">
        <v>0.36766968534058497</v>
      </c>
      <c r="AG308" s="17">
        <v>0.38360838096155803</v>
      </c>
      <c r="AH308" s="17">
        <v>0.32939138920949201</v>
      </c>
      <c r="AI308" s="17">
        <v>0.34595719044957002</v>
      </c>
      <c r="AJ308" s="17">
        <v>0.35270237292405998</v>
      </c>
      <c r="AK308" s="17">
        <v>0.343557625805468</v>
      </c>
      <c r="AL308" s="17">
        <v>0.35691095693269498</v>
      </c>
      <c r="AM308" s="17">
        <v>0.39431036431808297</v>
      </c>
      <c r="AN308" s="17">
        <v>0.37774658763603602</v>
      </c>
      <c r="AO308" s="17">
        <v>0.37240361818761503</v>
      </c>
      <c r="AP308" s="17">
        <v>0.33028194119596699</v>
      </c>
      <c r="AQ308" s="17">
        <v>0.390970939612795</v>
      </c>
      <c r="AR308" s="17">
        <v>0.20500166261622799</v>
      </c>
      <c r="AS308" s="17"/>
      <c r="AT308" s="17">
        <v>0.269416069085196</v>
      </c>
      <c r="AU308" s="17">
        <v>0.36896680221632699</v>
      </c>
      <c r="AV308" s="17">
        <v>0.34314017966362198</v>
      </c>
      <c r="AW308" s="17">
        <v>0.39111666130391498</v>
      </c>
      <c r="AX308" s="17">
        <v>0.424937889896155</v>
      </c>
      <c r="AY308" s="17">
        <v>0.35169808141560999</v>
      </c>
      <c r="AZ308" s="17"/>
      <c r="BA308" s="17">
        <v>0.422089909642545</v>
      </c>
      <c r="BB308" s="17">
        <v>0.351705678907205</v>
      </c>
      <c r="BC308" s="17">
        <v>0.310772744688953</v>
      </c>
      <c r="BD308" s="17">
        <v>0.26851451909514801</v>
      </c>
      <c r="BE308" s="17">
        <v>0.196730893189421</v>
      </c>
      <c r="BF308" s="17"/>
      <c r="BG308" s="17">
        <v>0.39362507312985001</v>
      </c>
      <c r="BH308" s="17">
        <v>0.31032473238101799</v>
      </c>
      <c r="BI308" s="17">
        <v>0.35394301945175</v>
      </c>
      <c r="BJ308" s="17">
        <v>0.36693821225796303</v>
      </c>
      <c r="BK308" s="17">
        <v>0.39827547942328501</v>
      </c>
      <c r="BL308" s="17"/>
      <c r="BM308" s="17">
        <v>0.349922256157016</v>
      </c>
      <c r="BN308" s="17">
        <v>0.36108653237159799</v>
      </c>
      <c r="BO308" s="17">
        <v>0.33011552587742898</v>
      </c>
      <c r="BP308" s="17"/>
      <c r="BQ308" s="17">
        <v>0.29725812269667501</v>
      </c>
      <c r="BR308" s="17">
        <v>0.384065398777579</v>
      </c>
      <c r="BS308" s="17"/>
      <c r="BT308" s="17">
        <v>0.33032780106800802</v>
      </c>
      <c r="BU308" s="17">
        <v>0.38078894912897499</v>
      </c>
    </row>
    <row r="309" spans="2:73" x14ac:dyDescent="0.3">
      <c r="B309" t="s">
        <v>183</v>
      </c>
      <c r="C309" s="17">
        <v>0.11903208280788299</v>
      </c>
      <c r="D309" s="17">
        <v>0.122389115304263</v>
      </c>
      <c r="E309" s="17">
        <v>0.116128022030557</v>
      </c>
      <c r="F309" s="17"/>
      <c r="G309" s="17">
        <v>0.13109705098654401</v>
      </c>
      <c r="H309" s="17">
        <v>7.7163450091598307E-2</v>
      </c>
      <c r="I309" s="17">
        <v>0.13392607816994301</v>
      </c>
      <c r="J309" s="17">
        <v>0.106440992281711</v>
      </c>
      <c r="K309" s="17">
        <v>0.13185412946765199</v>
      </c>
      <c r="L309" s="17">
        <v>0.13460973124147299</v>
      </c>
      <c r="M309" s="17"/>
      <c r="N309" s="17">
        <v>0.101955142524413</v>
      </c>
      <c r="O309" s="17">
        <v>0.10715371187291101</v>
      </c>
      <c r="P309" s="17">
        <v>0.12917179835716999</v>
      </c>
      <c r="Q309" s="17">
        <v>0.136656319706774</v>
      </c>
      <c r="R309" s="17"/>
      <c r="S309" s="17">
        <v>0.10468120647069699</v>
      </c>
      <c r="T309" s="17">
        <v>0.114228180751191</v>
      </c>
      <c r="U309" s="17">
        <v>9.8095286915358598E-2</v>
      </c>
      <c r="V309" s="17">
        <v>0.12426061391084001</v>
      </c>
      <c r="W309" s="17">
        <v>0.14868294267075099</v>
      </c>
      <c r="X309" s="17">
        <v>0.117794312800429</v>
      </c>
      <c r="Y309" s="17">
        <v>0.12388906183472601</v>
      </c>
      <c r="Z309" s="17">
        <v>9.8958700239992703E-2</v>
      </c>
      <c r="AA309" s="17">
        <v>0.138793175397251</v>
      </c>
      <c r="AB309" s="17"/>
      <c r="AC309" s="17">
        <v>0.12803235311843</v>
      </c>
      <c r="AD309" s="17">
        <v>9.1171342829848803E-2</v>
      </c>
      <c r="AE309" s="17">
        <v>0.16456993260826</v>
      </c>
      <c r="AF309" s="17">
        <v>0.151446984148569</v>
      </c>
      <c r="AG309" s="17">
        <v>0.15439418741194599</v>
      </c>
      <c r="AH309" s="17">
        <v>0.12515341984985501</v>
      </c>
      <c r="AI309" s="17">
        <v>0.12368074083986801</v>
      </c>
      <c r="AJ309" s="17">
        <v>0.10134791412048499</v>
      </c>
      <c r="AK309" s="17">
        <v>0.14287622428180199</v>
      </c>
      <c r="AL309" s="17">
        <v>0.107478728070987</v>
      </c>
      <c r="AM309" s="17">
        <v>0.13878962331609301</v>
      </c>
      <c r="AN309" s="17">
        <v>9.5785273869553295E-2</v>
      </c>
      <c r="AO309" s="17">
        <v>0.114666659639097</v>
      </c>
      <c r="AP309" s="17">
        <v>8.7699708870096704E-2</v>
      </c>
      <c r="AQ309" s="17">
        <v>7.3895598394371598E-2</v>
      </c>
      <c r="AR309" s="17">
        <v>6.5819883902350093E-2</v>
      </c>
      <c r="AS309" s="17"/>
      <c r="AT309" s="17">
        <v>9.5008854472420898E-2</v>
      </c>
      <c r="AU309" s="17">
        <v>0.119135285207343</v>
      </c>
      <c r="AV309" s="17">
        <v>0.14544844002623</v>
      </c>
      <c r="AW309" s="17">
        <v>0.13092583168246599</v>
      </c>
      <c r="AX309" s="17">
        <v>0.12026210862234001</v>
      </c>
      <c r="AY309" s="17">
        <v>0.107012114822352</v>
      </c>
      <c r="AZ309" s="17"/>
      <c r="BA309" s="17">
        <v>9.8830219029987093E-2</v>
      </c>
      <c r="BB309" s="17">
        <v>0.161632029316953</v>
      </c>
      <c r="BC309" s="17">
        <v>0.109124427796466</v>
      </c>
      <c r="BD309" s="17">
        <v>7.0468422767046596E-2</v>
      </c>
      <c r="BE309" s="17">
        <v>8.2276905722198396E-2</v>
      </c>
      <c r="BF309" s="17"/>
      <c r="BG309" s="17">
        <v>0.12023160816468199</v>
      </c>
      <c r="BH309" s="17">
        <v>0.100781473479716</v>
      </c>
      <c r="BI309" s="17">
        <v>8.9659054423331594E-2</v>
      </c>
      <c r="BJ309" s="17">
        <v>0.161813208088672</v>
      </c>
      <c r="BK309" s="17">
        <v>0.151149005753063</v>
      </c>
      <c r="BL309" s="17"/>
      <c r="BM309" s="17">
        <v>9.8759039479557595E-2</v>
      </c>
      <c r="BN309" s="17">
        <v>0.12883999296854001</v>
      </c>
      <c r="BO309" s="17">
        <v>0.15567614280183301</v>
      </c>
      <c r="BP309" s="17"/>
      <c r="BQ309" s="17">
        <v>9.1328070761728705E-2</v>
      </c>
      <c r="BR309" s="17">
        <v>0.14113407443968301</v>
      </c>
      <c r="BS309" s="17"/>
      <c r="BT309" s="17">
        <v>9.7519466563301002E-2</v>
      </c>
      <c r="BU309" s="17">
        <v>0.158765054084192</v>
      </c>
    </row>
    <row r="310" spans="2:73" x14ac:dyDescent="0.3">
      <c r="B310" t="s">
        <v>184</v>
      </c>
      <c r="C310" s="17">
        <v>3.4594518934874502E-2</v>
      </c>
      <c r="D310" s="17">
        <v>3.1601832173451201E-2</v>
      </c>
      <c r="E310" s="17">
        <v>3.7617565767184703E-2</v>
      </c>
      <c r="F310" s="17"/>
      <c r="G310" s="17">
        <v>1.8907368357111001E-2</v>
      </c>
      <c r="H310" s="17">
        <v>4.3618898019310903E-2</v>
      </c>
      <c r="I310" s="17">
        <v>3.5376974142420699E-2</v>
      </c>
      <c r="J310" s="17">
        <v>3.3223970734302298E-2</v>
      </c>
      <c r="K310" s="17">
        <v>4.3064355930329402E-2</v>
      </c>
      <c r="L310" s="17">
        <v>3.2442692157633103E-2</v>
      </c>
      <c r="M310" s="17"/>
      <c r="N310" s="17">
        <v>2.5765085290598299E-2</v>
      </c>
      <c r="O310" s="17">
        <v>4.6913845127945601E-2</v>
      </c>
      <c r="P310" s="17">
        <v>3.1792138252925602E-2</v>
      </c>
      <c r="Q310" s="17">
        <v>3.3167517457250099E-2</v>
      </c>
      <c r="R310" s="17"/>
      <c r="S310" s="17">
        <v>2.7405929535602402E-2</v>
      </c>
      <c r="T310" s="17">
        <v>2.81240079695627E-2</v>
      </c>
      <c r="U310" s="17">
        <v>3.8786941710282498E-2</v>
      </c>
      <c r="V310" s="17">
        <v>4.1772973107712497E-2</v>
      </c>
      <c r="W310" s="17">
        <v>4.4476775061594198E-2</v>
      </c>
      <c r="X310" s="17">
        <v>1.7508148548143299E-2</v>
      </c>
      <c r="Y310" s="17">
        <v>4.3001312820012398E-2</v>
      </c>
      <c r="Z310" s="17">
        <v>4.8826631198899899E-2</v>
      </c>
      <c r="AA310" s="17">
        <v>3.65090225925725E-2</v>
      </c>
      <c r="AB310" s="17"/>
      <c r="AC310" s="17">
        <v>0.107411192471807</v>
      </c>
      <c r="AD310" s="17">
        <v>4.3667453457087703E-2</v>
      </c>
      <c r="AE310" s="17">
        <v>3.4601695983098001E-2</v>
      </c>
      <c r="AF310" s="17">
        <v>3.2205370509489503E-2</v>
      </c>
      <c r="AG310" s="17">
        <v>3.89504104509798E-2</v>
      </c>
      <c r="AH310" s="17">
        <v>2.9244251892736401E-2</v>
      </c>
      <c r="AI310" s="17">
        <v>6.36657832752585E-2</v>
      </c>
      <c r="AJ310" s="17">
        <v>1.70192083823625E-2</v>
      </c>
      <c r="AK310" s="17">
        <v>6.97643345579924E-2</v>
      </c>
      <c r="AL310" s="17">
        <v>2.6771903140624598E-2</v>
      </c>
      <c r="AM310" s="17">
        <v>1.49001264158166E-2</v>
      </c>
      <c r="AN310" s="17">
        <v>1.9780172165041798E-2</v>
      </c>
      <c r="AO310" s="17">
        <v>2.2403207980947401E-2</v>
      </c>
      <c r="AP310" s="17">
        <v>2.7384961967E-2</v>
      </c>
      <c r="AQ310" s="17">
        <v>2.6413338249359E-2</v>
      </c>
      <c r="AR310" s="17">
        <v>1.5901625946872298E-2</v>
      </c>
      <c r="AS310" s="17"/>
      <c r="AT310" s="17">
        <v>2.2909980262785599E-2</v>
      </c>
      <c r="AU310" s="17">
        <v>3.9033001986668703E-2</v>
      </c>
      <c r="AV310" s="17">
        <v>3.5238193862464601E-2</v>
      </c>
      <c r="AW310" s="17">
        <v>4.4784089203160002E-2</v>
      </c>
      <c r="AX310" s="17">
        <v>3.9160562085389303E-2</v>
      </c>
      <c r="AY310" s="17">
        <v>1.37124873764115E-2</v>
      </c>
      <c r="AZ310" s="17"/>
      <c r="BA310" s="17">
        <v>4.6671973901402902E-2</v>
      </c>
      <c r="BB310" s="17">
        <v>3.4075729420244498E-2</v>
      </c>
      <c r="BC310" s="17">
        <v>2.4928734348885099E-2</v>
      </c>
      <c r="BD310" s="17">
        <v>3.1852353071130497E-2</v>
      </c>
      <c r="BE310" s="17">
        <v>0</v>
      </c>
      <c r="BF310" s="17"/>
      <c r="BG310" s="17">
        <v>2.22372680280939E-2</v>
      </c>
      <c r="BH310" s="17">
        <v>3.3135349946023199E-2</v>
      </c>
      <c r="BI310" s="17">
        <v>2.8002790392418601E-2</v>
      </c>
      <c r="BJ310" s="17">
        <v>4.5401360657359502E-2</v>
      </c>
      <c r="BK310" s="17">
        <v>4.0357918881754801E-2</v>
      </c>
      <c r="BL310" s="17"/>
      <c r="BM310" s="17">
        <v>2.2238618100370401E-2</v>
      </c>
      <c r="BN310" s="17">
        <v>4.1040935220583399E-2</v>
      </c>
      <c r="BO310" s="17">
        <v>5.57949122808514E-2</v>
      </c>
      <c r="BP310" s="17"/>
      <c r="BQ310" s="17">
        <v>2.7222598473002801E-2</v>
      </c>
      <c r="BR310" s="17">
        <v>3.91359396795916E-2</v>
      </c>
      <c r="BS310" s="17"/>
      <c r="BT310" s="17">
        <v>2.25870472068226E-2</v>
      </c>
      <c r="BU310" s="17">
        <v>5.3921538433545697E-2</v>
      </c>
    </row>
    <row r="311" spans="2:73" x14ac:dyDescent="0.3">
      <c r="B311" t="s">
        <v>92</v>
      </c>
      <c r="C311" s="17">
        <v>0.11847396830901</v>
      </c>
      <c r="D311" s="17">
        <v>9.3016440934465996E-2</v>
      </c>
      <c r="E311" s="17">
        <v>0.14289166384596999</v>
      </c>
      <c r="F311" s="17"/>
      <c r="G311" s="17">
        <v>0.122664392911723</v>
      </c>
      <c r="H311" s="17">
        <v>0.10904648143998701</v>
      </c>
      <c r="I311" s="17">
        <v>0.114233758233643</v>
      </c>
      <c r="J311" s="17">
        <v>0.113606558690448</v>
      </c>
      <c r="K311" s="17">
        <v>0.131710150863001</v>
      </c>
      <c r="L311" s="17">
        <v>0.121883862522048</v>
      </c>
      <c r="M311" s="17"/>
      <c r="N311" s="17">
        <v>5.4668808212126899E-2</v>
      </c>
      <c r="O311" s="17">
        <v>0.12347292313917101</v>
      </c>
      <c r="P311" s="17">
        <v>0.13373734492528599</v>
      </c>
      <c r="Q311" s="17">
        <v>0.169709016381168</v>
      </c>
      <c r="R311" s="17"/>
      <c r="S311" s="17">
        <v>7.9041989237174495E-2</v>
      </c>
      <c r="T311" s="17">
        <v>0.15254961774023201</v>
      </c>
      <c r="U311" s="17">
        <v>0.13380624397391999</v>
      </c>
      <c r="V311" s="17">
        <v>0.119416295326433</v>
      </c>
      <c r="W311" s="17">
        <v>0.11469869529302</v>
      </c>
      <c r="X311" s="17">
        <v>0.135541653983243</v>
      </c>
      <c r="Y311" s="17">
        <v>0.11303533056603</v>
      </c>
      <c r="Z311" s="17">
        <v>0.15646512376673799</v>
      </c>
      <c r="AA311" s="17">
        <v>9.1466149017216197E-2</v>
      </c>
      <c r="AB311" s="17"/>
      <c r="AC311" s="17">
        <v>0.28410886452906903</v>
      </c>
      <c r="AD311" s="17">
        <v>0.220317540991117</v>
      </c>
      <c r="AE311" s="17">
        <v>0.15230311037270999</v>
      </c>
      <c r="AF311" s="17">
        <v>0.13863824686808199</v>
      </c>
      <c r="AG311" s="17">
        <v>0.114733479113529</v>
      </c>
      <c r="AH311" s="17">
        <v>0.128336470722858</v>
      </c>
      <c r="AI311" s="17">
        <v>0.12914289543060301</v>
      </c>
      <c r="AJ311" s="17">
        <v>0.10502137294695001</v>
      </c>
      <c r="AK311" s="17">
        <v>0.10639426223198201</v>
      </c>
      <c r="AL311" s="17">
        <v>0.12525658452181501</v>
      </c>
      <c r="AM311" s="17">
        <v>0.10999334180770701</v>
      </c>
      <c r="AN311" s="17">
        <v>8.7683329279857794E-2</v>
      </c>
      <c r="AO311" s="17">
        <v>5.0932026201128598E-2</v>
      </c>
      <c r="AP311" s="17">
        <v>5.3099409918365599E-2</v>
      </c>
      <c r="AQ311" s="17">
        <v>2.2073954718620298E-2</v>
      </c>
      <c r="AR311" s="17">
        <v>3.7450659510326702E-2</v>
      </c>
      <c r="AS311" s="17"/>
      <c r="AT311" s="17">
        <v>7.9735258956997707E-2</v>
      </c>
      <c r="AU311" s="17">
        <v>0.113927264251054</v>
      </c>
      <c r="AV311" s="17">
        <v>0.12550531681227201</v>
      </c>
      <c r="AW311" s="17">
        <v>0.14696837446046501</v>
      </c>
      <c r="AX311" s="17">
        <v>0.12943814972504</v>
      </c>
      <c r="AY311" s="17">
        <v>0.17950539897284501</v>
      </c>
      <c r="AZ311" s="17"/>
      <c r="BA311" s="17">
        <v>0.17690739091136301</v>
      </c>
      <c r="BB311" s="17">
        <v>0.13362527500406901</v>
      </c>
      <c r="BC311" s="17">
        <v>7.9587912378793202E-2</v>
      </c>
      <c r="BD311" s="17">
        <v>6.9549062903976402E-2</v>
      </c>
      <c r="BE311" s="17">
        <v>1.7041644900590101E-2</v>
      </c>
      <c r="BF311" s="17"/>
      <c r="BG311" s="17">
        <v>0.114513985931669</v>
      </c>
      <c r="BH311" s="17">
        <v>7.7334771917704895E-2</v>
      </c>
      <c r="BI311" s="17">
        <v>0.12312419358849901</v>
      </c>
      <c r="BJ311" s="17">
        <v>0.111120381170262</v>
      </c>
      <c r="BK311" s="17">
        <v>0.12141574833317</v>
      </c>
      <c r="BL311" s="17"/>
      <c r="BM311" s="17">
        <v>8.4956454847979396E-2</v>
      </c>
      <c r="BN311" s="17">
        <v>0.139185949492934</v>
      </c>
      <c r="BO311" s="17">
        <v>0.16818714220320299</v>
      </c>
      <c r="BP311" s="17"/>
      <c r="BQ311" s="17">
        <v>6.1129913787686098E-2</v>
      </c>
      <c r="BR311" s="17">
        <v>0.14223127086592899</v>
      </c>
      <c r="BS311" s="17"/>
      <c r="BT311" s="17">
        <v>7.3532220742028698E-2</v>
      </c>
      <c r="BU311" s="17">
        <v>0.161751361082593</v>
      </c>
    </row>
    <row r="312" spans="2:73" x14ac:dyDescent="0.3">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row>
    <row r="313" spans="2:73" x14ac:dyDescent="0.3">
      <c r="B313" s="6" t="s">
        <v>196</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row>
    <row r="314" spans="2:73" x14ac:dyDescent="0.3">
      <c r="B314" s="24" t="s">
        <v>197</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row>
    <row r="315" spans="2:73" x14ac:dyDescent="0.3">
      <c r="B315" t="s">
        <v>180</v>
      </c>
      <c r="C315" s="17">
        <v>0.222748157925342</v>
      </c>
      <c r="D315" s="17">
        <v>0.220227451910389</v>
      </c>
      <c r="E315" s="17">
        <v>0.224840726658463</v>
      </c>
      <c r="F315" s="17"/>
      <c r="G315" s="17">
        <v>0.29681966290006501</v>
      </c>
      <c r="H315" s="17">
        <v>0.30997684470036002</v>
      </c>
      <c r="I315" s="17">
        <v>0.23529664914286599</v>
      </c>
      <c r="J315" s="17">
        <v>0.17459804525188</v>
      </c>
      <c r="K315" s="17">
        <v>0.15841309124250899</v>
      </c>
      <c r="L315" s="17">
        <v>0.17463716766537701</v>
      </c>
      <c r="M315" s="17"/>
      <c r="N315" s="17">
        <v>0.27702029472437001</v>
      </c>
      <c r="O315" s="17">
        <v>0.24132946314196099</v>
      </c>
      <c r="P315" s="17">
        <v>0.193878863447568</v>
      </c>
      <c r="Q315" s="17">
        <v>0.17642141682753201</v>
      </c>
      <c r="R315" s="17"/>
      <c r="S315" s="17">
        <v>0.327631317306387</v>
      </c>
      <c r="T315" s="17">
        <v>0.21287904006314201</v>
      </c>
      <c r="U315" s="17">
        <v>0.21261113116359001</v>
      </c>
      <c r="V315" s="17">
        <v>0.20588999809556999</v>
      </c>
      <c r="W315" s="17">
        <v>0.164749181797269</v>
      </c>
      <c r="X315" s="17">
        <v>0.20180490637489901</v>
      </c>
      <c r="Y315" s="17">
        <v>0.20003463692217999</v>
      </c>
      <c r="Z315" s="17">
        <v>0.23351485706636699</v>
      </c>
      <c r="AA315" s="17">
        <v>0.20150401866230699</v>
      </c>
      <c r="AB315" s="17"/>
      <c r="AC315" s="17">
        <v>0.21261446620566701</v>
      </c>
      <c r="AD315" s="17">
        <v>0.17873977950568501</v>
      </c>
      <c r="AE315" s="17">
        <v>0.17428396274014901</v>
      </c>
      <c r="AF315" s="17">
        <v>0.200978892001137</v>
      </c>
      <c r="AG315" s="17">
        <v>0.20476621727078601</v>
      </c>
      <c r="AH315" s="17">
        <v>0.15831829043231899</v>
      </c>
      <c r="AI315" s="17">
        <v>0.23064697413176</v>
      </c>
      <c r="AJ315" s="17">
        <v>0.25742147526438097</v>
      </c>
      <c r="AK315" s="17">
        <v>0.17737484412360499</v>
      </c>
      <c r="AL315" s="17">
        <v>0.207641643037665</v>
      </c>
      <c r="AM315" s="17">
        <v>0.226109655213868</v>
      </c>
      <c r="AN315" s="17">
        <v>0.29403343399531201</v>
      </c>
      <c r="AO315" s="17">
        <v>0.27498333764910199</v>
      </c>
      <c r="AP315" s="17">
        <v>0.33096472674455002</v>
      </c>
      <c r="AQ315" s="17">
        <v>0.23113601714729001</v>
      </c>
      <c r="AR315" s="17">
        <v>0.39836515180807403</v>
      </c>
      <c r="AS315" s="17"/>
      <c r="AT315" s="17">
        <v>0.35839282886268697</v>
      </c>
      <c r="AU315" s="17">
        <v>0.21073977574793101</v>
      </c>
      <c r="AV315" s="17">
        <v>0.20464298220577201</v>
      </c>
      <c r="AW315" s="17">
        <v>0.15539258171489401</v>
      </c>
      <c r="AX315" s="17">
        <v>0.125788985188652</v>
      </c>
      <c r="AY315" s="17">
        <v>0.17201140090025599</v>
      </c>
      <c r="AZ315" s="17"/>
      <c r="BA315" s="17">
        <v>0.167177086303714</v>
      </c>
      <c r="BB315" s="17">
        <v>0.21907278131480201</v>
      </c>
      <c r="BC315" s="17">
        <v>0.24351816481961799</v>
      </c>
      <c r="BD315" s="17">
        <v>0.32557905020370198</v>
      </c>
      <c r="BE315" s="17">
        <v>0.35443689255330502</v>
      </c>
      <c r="BF315" s="17"/>
      <c r="BG315" s="17">
        <v>0.20999702688651301</v>
      </c>
      <c r="BH315" s="17">
        <v>0.25313933484335899</v>
      </c>
      <c r="BI315" s="17">
        <v>0.278251370353505</v>
      </c>
      <c r="BJ315" s="17">
        <v>0.205611812215028</v>
      </c>
      <c r="BK315" s="17">
        <v>0.248611338842886</v>
      </c>
      <c r="BL315" s="17"/>
      <c r="BM315" s="17">
        <v>0.27472449837751201</v>
      </c>
      <c r="BN315" s="17">
        <v>0.187417375758275</v>
      </c>
      <c r="BO315" s="17">
        <v>0.152105946266957</v>
      </c>
      <c r="BP315" s="17"/>
      <c r="BQ315" s="17">
        <v>0.293319059424269</v>
      </c>
      <c r="BR315" s="17">
        <v>0.18131304288719099</v>
      </c>
      <c r="BS315" s="17"/>
      <c r="BT315" s="17">
        <v>0.27441477208265003</v>
      </c>
      <c r="BU315" s="17">
        <v>0.156124948332305</v>
      </c>
    </row>
    <row r="316" spans="2:73" x14ac:dyDescent="0.3">
      <c r="B316" t="s">
        <v>181</v>
      </c>
      <c r="C316" s="17">
        <v>0.50109869665973505</v>
      </c>
      <c r="D316" s="17">
        <v>0.50403817009808605</v>
      </c>
      <c r="E316" s="17">
        <v>0.49876722365558301</v>
      </c>
      <c r="F316" s="17"/>
      <c r="G316" s="17">
        <v>0.467641859457398</v>
      </c>
      <c r="H316" s="17">
        <v>0.50544156505010795</v>
      </c>
      <c r="I316" s="17">
        <v>0.54023700470797398</v>
      </c>
      <c r="J316" s="17">
        <v>0.50206013053860798</v>
      </c>
      <c r="K316" s="17">
        <v>0.48488196363448099</v>
      </c>
      <c r="L316" s="17">
        <v>0.50006000894011404</v>
      </c>
      <c r="M316" s="17"/>
      <c r="N316" s="17">
        <v>0.494985001607333</v>
      </c>
      <c r="O316" s="17">
        <v>0.49015945935013899</v>
      </c>
      <c r="P316" s="17">
        <v>0.53431098218656004</v>
      </c>
      <c r="Q316" s="17">
        <v>0.49082599049710701</v>
      </c>
      <c r="R316" s="17"/>
      <c r="S316" s="17">
        <v>0.46335855258354702</v>
      </c>
      <c r="T316" s="17">
        <v>0.52647617898739096</v>
      </c>
      <c r="U316" s="17">
        <v>0.51929916039486501</v>
      </c>
      <c r="V316" s="17">
        <v>0.51435439066696398</v>
      </c>
      <c r="W316" s="17">
        <v>0.52701163489014902</v>
      </c>
      <c r="X316" s="17">
        <v>0.45915648089227401</v>
      </c>
      <c r="Y316" s="17">
        <v>0.488853276721682</v>
      </c>
      <c r="Z316" s="17">
        <v>0.43860042751244899</v>
      </c>
      <c r="AA316" s="17">
        <v>0.53571947617608995</v>
      </c>
      <c r="AB316" s="17"/>
      <c r="AC316" s="17">
        <v>0.38541703258910098</v>
      </c>
      <c r="AD316" s="17">
        <v>0.491190983758169</v>
      </c>
      <c r="AE316" s="17">
        <v>0.46072840476928401</v>
      </c>
      <c r="AF316" s="17">
        <v>0.45810918572917297</v>
      </c>
      <c r="AG316" s="17">
        <v>0.48284497946015298</v>
      </c>
      <c r="AH316" s="17">
        <v>0.55631499868699796</v>
      </c>
      <c r="AI316" s="17">
        <v>0.48144517616981097</v>
      </c>
      <c r="AJ316" s="17">
        <v>0.48873105503726699</v>
      </c>
      <c r="AK316" s="17">
        <v>0.52606311185156795</v>
      </c>
      <c r="AL316" s="17">
        <v>0.52518696253096797</v>
      </c>
      <c r="AM316" s="17">
        <v>0.52611597149192701</v>
      </c>
      <c r="AN316" s="17">
        <v>0.50400660439273104</v>
      </c>
      <c r="AO316" s="17">
        <v>0.50719329686316195</v>
      </c>
      <c r="AP316" s="17">
        <v>0.48443906810015902</v>
      </c>
      <c r="AQ316" s="17">
        <v>0.56733618126201302</v>
      </c>
      <c r="AR316" s="17">
        <v>0.45973194272985402</v>
      </c>
      <c r="AS316" s="17"/>
      <c r="AT316" s="17">
        <v>0.44086003595801099</v>
      </c>
      <c r="AU316" s="17">
        <v>0.50481423447214602</v>
      </c>
      <c r="AV316" s="17">
        <v>0.499301558741096</v>
      </c>
      <c r="AW316" s="17">
        <v>0.56081774171484899</v>
      </c>
      <c r="AX316" s="17">
        <v>0.50774926437107304</v>
      </c>
      <c r="AY316" s="17">
        <v>0.52697673514294396</v>
      </c>
      <c r="AZ316" s="17"/>
      <c r="BA316" s="17">
        <v>0.520186728465868</v>
      </c>
      <c r="BB316" s="17">
        <v>0.48047854626418302</v>
      </c>
      <c r="BC316" s="17">
        <v>0.51795093371507295</v>
      </c>
      <c r="BD316" s="17">
        <v>0.47924444232582702</v>
      </c>
      <c r="BE316" s="17">
        <v>0.51834097550939695</v>
      </c>
      <c r="BF316" s="17"/>
      <c r="BG316" s="17">
        <v>0.51416656815303097</v>
      </c>
      <c r="BH316" s="17">
        <v>0.51746438848118503</v>
      </c>
      <c r="BI316" s="17">
        <v>0.45767534373959201</v>
      </c>
      <c r="BJ316" s="17">
        <v>0.49951914296651101</v>
      </c>
      <c r="BK316" s="17">
        <v>0.40344256535540901</v>
      </c>
      <c r="BL316" s="17"/>
      <c r="BM316" s="17">
        <v>0.50038346482260299</v>
      </c>
      <c r="BN316" s="17">
        <v>0.505334961128585</v>
      </c>
      <c r="BO316" s="17">
        <v>0.49294839832962201</v>
      </c>
      <c r="BP316" s="17"/>
      <c r="BQ316" s="17">
        <v>0.51531005515122297</v>
      </c>
      <c r="BR316" s="17">
        <v>0.497268043222094</v>
      </c>
      <c r="BS316" s="17"/>
      <c r="BT316" s="17">
        <v>0.51456158266568397</v>
      </c>
      <c r="BU316" s="17">
        <v>0.47808151774520002</v>
      </c>
    </row>
    <row r="317" spans="2:73" x14ac:dyDescent="0.3">
      <c r="B317" t="s">
        <v>182</v>
      </c>
      <c r="C317" s="17">
        <v>0.18489300484368101</v>
      </c>
      <c r="D317" s="17">
        <v>0.19906315653703199</v>
      </c>
      <c r="E317" s="17">
        <v>0.17145709132419101</v>
      </c>
      <c r="F317" s="17"/>
      <c r="G317" s="17">
        <v>0.18917868142390001</v>
      </c>
      <c r="H317" s="17">
        <v>0.120248580136852</v>
      </c>
      <c r="I317" s="17">
        <v>0.13566799950797701</v>
      </c>
      <c r="J317" s="17">
        <v>0.199896012335257</v>
      </c>
      <c r="K317" s="17">
        <v>0.239857402573078</v>
      </c>
      <c r="L317" s="17">
        <v>0.22275305941939899</v>
      </c>
      <c r="M317" s="17"/>
      <c r="N317" s="17">
        <v>0.15754007818479401</v>
      </c>
      <c r="O317" s="17">
        <v>0.180441924797344</v>
      </c>
      <c r="P317" s="17">
        <v>0.17640564605919701</v>
      </c>
      <c r="Q317" s="17">
        <v>0.22299724832048501</v>
      </c>
      <c r="R317" s="17"/>
      <c r="S317" s="17">
        <v>0.14939273438471701</v>
      </c>
      <c r="T317" s="17">
        <v>0.19855817148256999</v>
      </c>
      <c r="U317" s="17">
        <v>0.17196632425175101</v>
      </c>
      <c r="V317" s="17">
        <v>0.164473407876046</v>
      </c>
      <c r="W317" s="17">
        <v>0.176708022146398</v>
      </c>
      <c r="X317" s="17">
        <v>0.21606433954334001</v>
      </c>
      <c r="Y317" s="17">
        <v>0.21931012723881499</v>
      </c>
      <c r="Z317" s="17">
        <v>0.22703665902275999</v>
      </c>
      <c r="AA317" s="17">
        <v>0.17777028114236501</v>
      </c>
      <c r="AB317" s="17"/>
      <c r="AC317" s="17">
        <v>0.15069965367036001</v>
      </c>
      <c r="AD317" s="17">
        <v>0.205072047374844</v>
      </c>
      <c r="AE317" s="17">
        <v>0.24922471273701599</v>
      </c>
      <c r="AF317" s="17">
        <v>0.25363988371096702</v>
      </c>
      <c r="AG317" s="17">
        <v>0.20418787444810399</v>
      </c>
      <c r="AH317" s="17">
        <v>0.163515269330124</v>
      </c>
      <c r="AI317" s="17">
        <v>0.16088754637573699</v>
      </c>
      <c r="AJ317" s="17">
        <v>0.20565411848502199</v>
      </c>
      <c r="AK317" s="17">
        <v>0.18942932941315599</v>
      </c>
      <c r="AL317" s="17">
        <v>0.16697736843685701</v>
      </c>
      <c r="AM317" s="17">
        <v>0.20709311979702899</v>
      </c>
      <c r="AN317" s="17">
        <v>0.14422334183239899</v>
      </c>
      <c r="AO317" s="17">
        <v>0.156874951528155</v>
      </c>
      <c r="AP317" s="17">
        <v>0.15145162587049099</v>
      </c>
      <c r="AQ317" s="17">
        <v>0.122237200961612</v>
      </c>
      <c r="AR317" s="17">
        <v>9.3729858666950605E-2</v>
      </c>
      <c r="AS317" s="17"/>
      <c r="AT317" s="17">
        <v>0.14163204014205499</v>
      </c>
      <c r="AU317" s="17">
        <v>0.19574186644547101</v>
      </c>
      <c r="AV317" s="17">
        <v>0.20688849733252601</v>
      </c>
      <c r="AW317" s="17">
        <v>0.17169828929370401</v>
      </c>
      <c r="AX317" s="17">
        <v>0.24005793677944801</v>
      </c>
      <c r="AY317" s="17">
        <v>0.19121909718397401</v>
      </c>
      <c r="AZ317" s="17"/>
      <c r="BA317" s="17">
        <v>0.204143740227231</v>
      </c>
      <c r="BB317" s="17">
        <v>0.20493313551241399</v>
      </c>
      <c r="BC317" s="17">
        <v>0.16491976138738401</v>
      </c>
      <c r="BD317" s="17">
        <v>0.12534989295341201</v>
      </c>
      <c r="BE317" s="17">
        <v>0.10699298736652001</v>
      </c>
      <c r="BF317" s="17"/>
      <c r="BG317" s="17">
        <v>0.20185942323377701</v>
      </c>
      <c r="BH317" s="17">
        <v>0.16004776944088001</v>
      </c>
      <c r="BI317" s="17">
        <v>0.15842403514176401</v>
      </c>
      <c r="BJ317" s="17">
        <v>0.18652256775348799</v>
      </c>
      <c r="BK317" s="17">
        <v>0.28633923786507398</v>
      </c>
      <c r="BL317" s="17"/>
      <c r="BM317" s="17">
        <v>0.16134810291725099</v>
      </c>
      <c r="BN317" s="17">
        <v>0.20455534856445501</v>
      </c>
      <c r="BO317" s="17">
        <v>0.20799562292058801</v>
      </c>
      <c r="BP317" s="17"/>
      <c r="BQ317" s="17">
        <v>0.13411672224400101</v>
      </c>
      <c r="BR317" s="17">
        <v>0.21036527995261101</v>
      </c>
      <c r="BS317" s="17"/>
      <c r="BT317" s="17">
        <v>0.15738500210581899</v>
      </c>
      <c r="BU317" s="17">
        <v>0.224004909753973</v>
      </c>
    </row>
    <row r="318" spans="2:73" x14ac:dyDescent="0.3">
      <c r="B318" t="s">
        <v>183</v>
      </c>
      <c r="C318" s="17">
        <v>6.0329513372942199E-2</v>
      </c>
      <c r="D318" s="17">
        <v>4.9168084357858001E-2</v>
      </c>
      <c r="E318" s="17">
        <v>7.1110191331089895E-2</v>
      </c>
      <c r="F318" s="17"/>
      <c r="G318" s="17">
        <v>3.6628320617462302E-2</v>
      </c>
      <c r="H318" s="17">
        <v>5.31880982587307E-2</v>
      </c>
      <c r="I318" s="17">
        <v>5.27083250537628E-2</v>
      </c>
      <c r="J318" s="17">
        <v>8.37114430465382E-2</v>
      </c>
      <c r="K318" s="17">
        <v>6.5823280140331897E-2</v>
      </c>
      <c r="L318" s="17">
        <v>6.57226574823747E-2</v>
      </c>
      <c r="M318" s="17"/>
      <c r="N318" s="17">
        <v>4.7573578175386398E-2</v>
      </c>
      <c r="O318" s="17">
        <v>6.0396991407438698E-2</v>
      </c>
      <c r="P318" s="17">
        <v>5.94508006041847E-2</v>
      </c>
      <c r="Q318" s="17">
        <v>7.2481625670073602E-2</v>
      </c>
      <c r="R318" s="17"/>
      <c r="S318" s="17">
        <v>3.36370592957266E-2</v>
      </c>
      <c r="T318" s="17">
        <v>3.75571831260871E-2</v>
      </c>
      <c r="U318" s="17">
        <v>7.70697236183574E-2</v>
      </c>
      <c r="V318" s="17">
        <v>7.9033662058313206E-2</v>
      </c>
      <c r="W318" s="17">
        <v>8.33246788035093E-2</v>
      </c>
      <c r="X318" s="17">
        <v>8.1659670642347901E-2</v>
      </c>
      <c r="Y318" s="17">
        <v>5.1317508475709497E-2</v>
      </c>
      <c r="Z318" s="17">
        <v>6.1855557447303297E-2</v>
      </c>
      <c r="AA318" s="17">
        <v>6.5406427607943102E-2</v>
      </c>
      <c r="AB318" s="17"/>
      <c r="AC318" s="17">
        <v>7.6510630910009203E-2</v>
      </c>
      <c r="AD318" s="17">
        <v>6.4036433125708406E-2</v>
      </c>
      <c r="AE318" s="17">
        <v>7.0037489806538594E-2</v>
      </c>
      <c r="AF318" s="17">
        <v>3.2485429917637199E-2</v>
      </c>
      <c r="AG318" s="17">
        <v>8.6590263070637594E-2</v>
      </c>
      <c r="AH318" s="17">
        <v>7.5663880912511E-2</v>
      </c>
      <c r="AI318" s="17">
        <v>9.7694925355095497E-2</v>
      </c>
      <c r="AJ318" s="17">
        <v>3.8653660358314003E-2</v>
      </c>
      <c r="AK318" s="17">
        <v>7.0400140063586206E-2</v>
      </c>
      <c r="AL318" s="17">
        <v>7.0766033093348807E-2</v>
      </c>
      <c r="AM318" s="17">
        <v>2.9450616666774398E-2</v>
      </c>
      <c r="AN318" s="17">
        <v>5.7736619779557803E-2</v>
      </c>
      <c r="AO318" s="17">
        <v>4.5829508342043399E-2</v>
      </c>
      <c r="AP318" s="17">
        <v>2.4046242354705701E-2</v>
      </c>
      <c r="AQ318" s="17">
        <v>6.8486251081896002E-2</v>
      </c>
      <c r="AR318" s="17">
        <v>4.2621176505088801E-2</v>
      </c>
      <c r="AS318" s="17"/>
      <c r="AT318" s="17">
        <v>3.3100497760917197E-2</v>
      </c>
      <c r="AU318" s="17">
        <v>5.8348052055489298E-2</v>
      </c>
      <c r="AV318" s="17">
        <v>6.4149936228909299E-2</v>
      </c>
      <c r="AW318" s="17">
        <v>7.6383445711713197E-2</v>
      </c>
      <c r="AX318" s="17">
        <v>8.3935157232561494E-2</v>
      </c>
      <c r="AY318" s="17">
        <v>7.7023362729977299E-2</v>
      </c>
      <c r="AZ318" s="17"/>
      <c r="BA318" s="17">
        <v>7.1812400059453996E-2</v>
      </c>
      <c r="BB318" s="17">
        <v>5.8834444174239303E-2</v>
      </c>
      <c r="BC318" s="17">
        <v>4.86354452243851E-2</v>
      </c>
      <c r="BD318" s="17">
        <v>5.0868131645657698E-2</v>
      </c>
      <c r="BE318" s="17">
        <v>2.02291445707777E-2</v>
      </c>
      <c r="BF318" s="17"/>
      <c r="BG318" s="17">
        <v>4.6322005353165399E-2</v>
      </c>
      <c r="BH318" s="17">
        <v>4.6198671576189503E-2</v>
      </c>
      <c r="BI318" s="17">
        <v>8.61605362924696E-2</v>
      </c>
      <c r="BJ318" s="17">
        <v>6.9864471842677495E-2</v>
      </c>
      <c r="BK318" s="17">
        <v>4.86998051998557E-2</v>
      </c>
      <c r="BL318" s="17"/>
      <c r="BM318" s="17">
        <v>4.4984330028002298E-2</v>
      </c>
      <c r="BN318" s="17">
        <v>6.6050070250382495E-2</v>
      </c>
      <c r="BO318" s="17">
        <v>9.2643655453121199E-2</v>
      </c>
      <c r="BP318" s="17"/>
      <c r="BQ318" s="17">
        <v>4.4052043006771499E-2</v>
      </c>
      <c r="BR318" s="17">
        <v>7.1714676302385802E-2</v>
      </c>
      <c r="BS318" s="17"/>
      <c r="BT318" s="17">
        <v>4.1153196205740802E-2</v>
      </c>
      <c r="BU318" s="17">
        <v>8.8735357623048502E-2</v>
      </c>
    </row>
    <row r="319" spans="2:73" x14ac:dyDescent="0.3">
      <c r="B319" t="s">
        <v>184</v>
      </c>
      <c r="C319" s="17">
        <v>1.50932721231022E-2</v>
      </c>
      <c r="D319" s="17">
        <v>1.2356485821316999E-2</v>
      </c>
      <c r="E319" s="17">
        <v>1.77374537640533E-2</v>
      </c>
      <c r="F319" s="17"/>
      <c r="G319" s="17">
        <v>0</v>
      </c>
      <c r="H319" s="17">
        <v>6.1834731615583302E-3</v>
      </c>
      <c r="I319" s="17">
        <v>1.68569616991559E-2</v>
      </c>
      <c r="J319" s="17">
        <v>1.8296311045989701E-2</v>
      </c>
      <c r="K319" s="17">
        <v>2.6916753873666401E-2</v>
      </c>
      <c r="L319" s="17">
        <v>2.0895958119598899E-2</v>
      </c>
      <c r="M319" s="17"/>
      <c r="N319" s="17">
        <v>1.1071479730996699E-2</v>
      </c>
      <c r="O319" s="17">
        <v>1.7521552247489299E-2</v>
      </c>
      <c r="P319" s="17">
        <v>2.01371672288405E-2</v>
      </c>
      <c r="Q319" s="17">
        <v>1.13604984998166E-2</v>
      </c>
      <c r="R319" s="17"/>
      <c r="S319" s="17">
        <v>1.5566915990605799E-2</v>
      </c>
      <c r="T319" s="17">
        <v>1.3977542486018801E-2</v>
      </c>
      <c r="U319" s="17">
        <v>6.0053108396429297E-3</v>
      </c>
      <c r="V319" s="17">
        <v>1.82626699563944E-2</v>
      </c>
      <c r="W319" s="17">
        <v>2.3430917320327298E-2</v>
      </c>
      <c r="X319" s="17">
        <v>1.7226675321105299E-2</v>
      </c>
      <c r="Y319" s="17">
        <v>1.6263539852397001E-2</v>
      </c>
      <c r="Z319" s="17">
        <v>3.8992498951120801E-2</v>
      </c>
      <c r="AA319" s="17">
        <v>3.0809034312939999E-3</v>
      </c>
      <c r="AB319" s="17"/>
      <c r="AC319" s="17">
        <v>7.5097848126808003E-2</v>
      </c>
      <c r="AD319" s="17">
        <v>6.1197061169252897E-3</v>
      </c>
      <c r="AE319" s="17">
        <v>1.6330141338662101E-2</v>
      </c>
      <c r="AF319" s="17">
        <v>3.5999175940010002E-2</v>
      </c>
      <c r="AG319" s="17">
        <v>8.14614496876335E-3</v>
      </c>
      <c r="AH319" s="17">
        <v>1.7156869367676301E-2</v>
      </c>
      <c r="AI319" s="17">
        <v>2.1168874630135601E-2</v>
      </c>
      <c r="AJ319" s="17">
        <v>4.9311159293719004E-3</v>
      </c>
      <c r="AK319" s="17">
        <v>2.8884258927430701E-2</v>
      </c>
      <c r="AL319" s="17">
        <v>2.39251233792293E-2</v>
      </c>
      <c r="AM319" s="17">
        <v>1.1230636830401699E-2</v>
      </c>
      <c r="AN319" s="17">
        <v>0</v>
      </c>
      <c r="AO319" s="17">
        <v>1.51189056175375E-2</v>
      </c>
      <c r="AP319" s="17">
        <v>9.0983369300946196E-3</v>
      </c>
      <c r="AQ319" s="17">
        <v>1.08043495471889E-2</v>
      </c>
      <c r="AR319" s="17">
        <v>5.55187029003275E-3</v>
      </c>
      <c r="AS319" s="17"/>
      <c r="AT319" s="17">
        <v>1.01798581800464E-2</v>
      </c>
      <c r="AU319" s="17">
        <v>1.3648035845722601E-2</v>
      </c>
      <c r="AV319" s="17">
        <v>6.8903673828163096E-3</v>
      </c>
      <c r="AW319" s="17">
        <v>2.0552123371399701E-2</v>
      </c>
      <c r="AX319" s="17">
        <v>2.93396893613946E-2</v>
      </c>
      <c r="AY319" s="17">
        <v>2.06328215104165E-2</v>
      </c>
      <c r="AZ319" s="17"/>
      <c r="BA319" s="17">
        <v>1.8400909437627198E-2</v>
      </c>
      <c r="BB319" s="17">
        <v>1.40802041718194E-2</v>
      </c>
      <c r="BC319" s="17">
        <v>1.3085974788004599E-2</v>
      </c>
      <c r="BD319" s="17">
        <v>1.14323198272473E-2</v>
      </c>
      <c r="BE319" s="17">
        <v>0</v>
      </c>
      <c r="BF319" s="17"/>
      <c r="BG319" s="17">
        <v>1.5466750339570999E-2</v>
      </c>
      <c r="BH319" s="17">
        <v>1.16590594183466E-2</v>
      </c>
      <c r="BI319" s="17">
        <v>3.1931690422765599E-3</v>
      </c>
      <c r="BJ319" s="17">
        <v>2.8468149654485599E-2</v>
      </c>
      <c r="BK319" s="17">
        <v>7.1619841771242299E-3</v>
      </c>
      <c r="BL319" s="17"/>
      <c r="BM319" s="17">
        <v>1.15730303308181E-2</v>
      </c>
      <c r="BN319" s="17">
        <v>1.4609699520241E-2</v>
      </c>
      <c r="BO319" s="17">
        <v>2.6874899784584901E-2</v>
      </c>
      <c r="BP319" s="17"/>
      <c r="BQ319" s="17">
        <v>8.3468076452307208E-3</v>
      </c>
      <c r="BR319" s="17">
        <v>2.0058655099060501E-2</v>
      </c>
      <c r="BS319" s="17"/>
      <c r="BT319" s="17">
        <v>6.90529134388601E-3</v>
      </c>
      <c r="BU319" s="17">
        <v>2.80027537609518E-2</v>
      </c>
    </row>
    <row r="320" spans="2:73" x14ac:dyDescent="0.3">
      <c r="B320" t="s">
        <v>92</v>
      </c>
      <c r="C320" s="17">
        <v>1.5837355075197099E-2</v>
      </c>
      <c r="D320" s="17">
        <v>1.5146651275317599E-2</v>
      </c>
      <c r="E320" s="17">
        <v>1.60873132666196E-2</v>
      </c>
      <c r="F320" s="17"/>
      <c r="G320" s="17">
        <v>9.7314756011741693E-3</v>
      </c>
      <c r="H320" s="17">
        <v>4.9614386923916599E-3</v>
      </c>
      <c r="I320" s="17">
        <v>1.9233059888264601E-2</v>
      </c>
      <c r="J320" s="17">
        <v>2.1438057781728099E-2</v>
      </c>
      <c r="K320" s="17">
        <v>2.4107508535933402E-2</v>
      </c>
      <c r="L320" s="17">
        <v>1.59311483731359E-2</v>
      </c>
      <c r="M320" s="17"/>
      <c r="N320" s="17">
        <v>1.18095675771201E-2</v>
      </c>
      <c r="O320" s="17">
        <v>1.01506090556286E-2</v>
      </c>
      <c r="P320" s="17">
        <v>1.5816540473649301E-2</v>
      </c>
      <c r="Q320" s="17">
        <v>2.59132201849867E-2</v>
      </c>
      <c r="R320" s="17"/>
      <c r="S320" s="17">
        <v>1.0413420439016399E-2</v>
      </c>
      <c r="T320" s="17">
        <v>1.0551883854792001E-2</v>
      </c>
      <c r="U320" s="17">
        <v>1.3048349731792599E-2</v>
      </c>
      <c r="V320" s="17">
        <v>1.7985871346712499E-2</v>
      </c>
      <c r="W320" s="17">
        <v>2.4775565042348E-2</v>
      </c>
      <c r="X320" s="17">
        <v>2.4087927226033701E-2</v>
      </c>
      <c r="Y320" s="17">
        <v>2.42209107892171E-2</v>
      </c>
      <c r="Z320" s="17">
        <v>0</v>
      </c>
      <c r="AA320" s="17">
        <v>1.6518892980001101E-2</v>
      </c>
      <c r="AB320" s="17"/>
      <c r="AC320" s="17">
        <v>9.96603684980545E-2</v>
      </c>
      <c r="AD320" s="17">
        <v>5.4841050118668598E-2</v>
      </c>
      <c r="AE320" s="17">
        <v>2.93952886083504E-2</v>
      </c>
      <c r="AF320" s="17">
        <v>1.8787432701074899E-2</v>
      </c>
      <c r="AG320" s="17">
        <v>1.3464520781555699E-2</v>
      </c>
      <c r="AH320" s="17">
        <v>2.9030691270371101E-2</v>
      </c>
      <c r="AI320" s="17">
        <v>8.1565033374609696E-3</v>
      </c>
      <c r="AJ320" s="17">
        <v>4.6085749256438296E-3</v>
      </c>
      <c r="AK320" s="17">
        <v>7.8483156206542795E-3</v>
      </c>
      <c r="AL320" s="17">
        <v>5.5028695219318802E-3</v>
      </c>
      <c r="AM320" s="17">
        <v>0</v>
      </c>
      <c r="AN320" s="17">
        <v>0</v>
      </c>
      <c r="AO320" s="17">
        <v>0</v>
      </c>
      <c r="AP320" s="17">
        <v>0</v>
      </c>
      <c r="AQ320" s="17">
        <v>0</v>
      </c>
      <c r="AR320" s="17">
        <v>0</v>
      </c>
      <c r="AS320" s="17"/>
      <c r="AT320" s="17">
        <v>1.5834739096283801E-2</v>
      </c>
      <c r="AU320" s="17">
        <v>1.6708035433240401E-2</v>
      </c>
      <c r="AV320" s="17">
        <v>1.8126658108879999E-2</v>
      </c>
      <c r="AW320" s="17">
        <v>1.51558181934397E-2</v>
      </c>
      <c r="AX320" s="17">
        <v>1.3128967066870599E-2</v>
      </c>
      <c r="AY320" s="17">
        <v>1.2136582532432201E-2</v>
      </c>
      <c r="AZ320" s="17"/>
      <c r="BA320" s="17">
        <v>1.8279135506105701E-2</v>
      </c>
      <c r="BB320" s="17">
        <v>2.2600888562542502E-2</v>
      </c>
      <c r="BC320" s="17">
        <v>1.1889720065535301E-2</v>
      </c>
      <c r="BD320" s="17">
        <v>7.5261630441535096E-3</v>
      </c>
      <c r="BE320" s="17">
        <v>0</v>
      </c>
      <c r="BF320" s="17"/>
      <c r="BG320" s="17">
        <v>1.2188226033941801E-2</v>
      </c>
      <c r="BH320" s="17">
        <v>1.14907762400392E-2</v>
      </c>
      <c r="BI320" s="17">
        <v>1.6295545430392602E-2</v>
      </c>
      <c r="BJ320" s="17">
        <v>1.00138555678104E-2</v>
      </c>
      <c r="BK320" s="17">
        <v>5.74506855965132E-3</v>
      </c>
      <c r="BL320" s="17"/>
      <c r="BM320" s="17">
        <v>6.9865735238142899E-3</v>
      </c>
      <c r="BN320" s="17">
        <v>2.2032544778061401E-2</v>
      </c>
      <c r="BO320" s="17">
        <v>2.74314772451273E-2</v>
      </c>
      <c r="BP320" s="17"/>
      <c r="BQ320" s="17">
        <v>4.8553125285046104E-3</v>
      </c>
      <c r="BR320" s="17">
        <v>1.92803025366577E-2</v>
      </c>
      <c r="BS320" s="17"/>
      <c r="BT320" s="17">
        <v>5.5801555962198702E-3</v>
      </c>
      <c r="BU320" s="17">
        <v>2.50505127845214E-2</v>
      </c>
    </row>
    <row r="321" spans="2:73" x14ac:dyDescent="0.3">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row>
    <row r="322" spans="2:73" x14ac:dyDescent="0.3">
      <c r="B322" s="6" t="s">
        <v>198</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row>
    <row r="323" spans="2:73" x14ac:dyDescent="0.3">
      <c r="B323" s="24" t="s">
        <v>197</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row>
    <row r="324" spans="2:73" x14ac:dyDescent="0.3">
      <c r="B324" t="s">
        <v>180</v>
      </c>
      <c r="C324" s="17">
        <v>0.16838005250382301</v>
      </c>
      <c r="D324" s="17">
        <v>0.18936187217926401</v>
      </c>
      <c r="E324" s="17">
        <v>0.14841085641621499</v>
      </c>
      <c r="F324" s="17"/>
      <c r="G324" s="17">
        <v>0.27948717298125603</v>
      </c>
      <c r="H324" s="17">
        <v>0.26574464241137502</v>
      </c>
      <c r="I324" s="17">
        <v>0.172704081547601</v>
      </c>
      <c r="J324" s="17">
        <v>0.125239752083007</v>
      </c>
      <c r="K324" s="17">
        <v>7.5354429731545797E-2</v>
      </c>
      <c r="L324" s="17">
        <v>0.107412491943234</v>
      </c>
      <c r="M324" s="17"/>
      <c r="N324" s="17">
        <v>0.21537077886529199</v>
      </c>
      <c r="O324" s="17">
        <v>0.172329501203728</v>
      </c>
      <c r="P324" s="17">
        <v>0.14828369329759999</v>
      </c>
      <c r="Q324" s="17">
        <v>0.13667961832101799</v>
      </c>
      <c r="R324" s="17"/>
      <c r="S324" s="17">
        <v>0.27580460140247798</v>
      </c>
      <c r="T324" s="17">
        <v>0.118004096853705</v>
      </c>
      <c r="U324" s="17">
        <v>0.14571495470239201</v>
      </c>
      <c r="V324" s="17">
        <v>0.135034297297496</v>
      </c>
      <c r="W324" s="17">
        <v>0.116868248066925</v>
      </c>
      <c r="X324" s="17">
        <v>0.189872204652167</v>
      </c>
      <c r="Y324" s="17">
        <v>0.172437810165676</v>
      </c>
      <c r="Z324" s="17">
        <v>0.18474821900335101</v>
      </c>
      <c r="AA324" s="17">
        <v>0.159395780677175</v>
      </c>
      <c r="AB324" s="17"/>
      <c r="AC324" s="17">
        <v>0.211036301680493</v>
      </c>
      <c r="AD324" s="17">
        <v>0.25475451541265798</v>
      </c>
      <c r="AE324" s="17">
        <v>9.2799045719989495E-2</v>
      </c>
      <c r="AF324" s="17">
        <v>0.145676882485098</v>
      </c>
      <c r="AG324" s="17">
        <v>0.133022654753366</v>
      </c>
      <c r="AH324" s="17">
        <v>0.14383544561202499</v>
      </c>
      <c r="AI324" s="17">
        <v>0.17027382871069499</v>
      </c>
      <c r="AJ324" s="17">
        <v>0.18187648700527201</v>
      </c>
      <c r="AK324" s="17">
        <v>0.15202420662295299</v>
      </c>
      <c r="AL324" s="17">
        <v>0.175478816684011</v>
      </c>
      <c r="AM324" s="17">
        <v>0.13012356530781799</v>
      </c>
      <c r="AN324" s="17">
        <v>0.123784600012604</v>
      </c>
      <c r="AO324" s="17">
        <v>0.24753269464188399</v>
      </c>
      <c r="AP324" s="17">
        <v>0.24975196091891899</v>
      </c>
      <c r="AQ324" s="17">
        <v>0.112573507790438</v>
      </c>
      <c r="AR324" s="17">
        <v>0.41940703067090901</v>
      </c>
      <c r="AS324" s="17"/>
      <c r="AT324" s="17">
        <v>0.29084422549853101</v>
      </c>
      <c r="AU324" s="17">
        <v>0.170330881159793</v>
      </c>
      <c r="AV324" s="17">
        <v>0.14598565869810101</v>
      </c>
      <c r="AW324" s="17">
        <v>0.103340563485623</v>
      </c>
      <c r="AX324" s="17">
        <v>6.6040780789036205E-2</v>
      </c>
      <c r="AY324" s="17">
        <v>0.118187572785455</v>
      </c>
      <c r="AZ324" s="17"/>
      <c r="BA324" s="17">
        <v>0.12195805652663599</v>
      </c>
      <c r="BB324" s="17">
        <v>0.14390356271116</v>
      </c>
      <c r="BC324" s="17">
        <v>0.18019867036367701</v>
      </c>
      <c r="BD324" s="17">
        <v>0.28655194403830397</v>
      </c>
      <c r="BE324" s="17">
        <v>0.2988575413508</v>
      </c>
      <c r="BF324" s="17"/>
      <c r="BG324" s="17">
        <v>0.15106156293456099</v>
      </c>
      <c r="BH324" s="17">
        <v>0.209820437274543</v>
      </c>
      <c r="BI324" s="17">
        <v>0.18139011389401699</v>
      </c>
      <c r="BJ324" s="17">
        <v>0.141568776746058</v>
      </c>
      <c r="BK324" s="17">
        <v>0.10459193305820499</v>
      </c>
      <c r="BL324" s="17"/>
      <c r="BM324" s="17">
        <v>0.204647030735256</v>
      </c>
      <c r="BN324" s="17">
        <v>0.135863401411083</v>
      </c>
      <c r="BO324" s="17">
        <v>0.13821924265852001</v>
      </c>
      <c r="BP324" s="17"/>
      <c r="BQ324" s="17">
        <v>0.24341458265365901</v>
      </c>
      <c r="BR324" s="17">
        <v>0.12083706704978001</v>
      </c>
      <c r="BS324" s="17"/>
      <c r="BT324" s="17">
        <v>0.20681158155543</v>
      </c>
      <c r="BU324" s="17">
        <v>0.11442770629628</v>
      </c>
    </row>
    <row r="325" spans="2:73" x14ac:dyDescent="0.3">
      <c r="B325" t="s">
        <v>181</v>
      </c>
      <c r="C325" s="17">
        <v>0.40968072036199898</v>
      </c>
      <c r="D325" s="17">
        <v>0.40924758810522299</v>
      </c>
      <c r="E325" s="17">
        <v>0.40987478232161001</v>
      </c>
      <c r="F325" s="17"/>
      <c r="G325" s="17">
        <v>0.442761505489837</v>
      </c>
      <c r="H325" s="17">
        <v>0.418091797623242</v>
      </c>
      <c r="I325" s="17">
        <v>0.45252199004842603</v>
      </c>
      <c r="J325" s="17">
        <v>0.38465650255390099</v>
      </c>
      <c r="K325" s="17">
        <v>0.39030713228556801</v>
      </c>
      <c r="L325" s="17">
        <v>0.379415565232194</v>
      </c>
      <c r="M325" s="17"/>
      <c r="N325" s="17">
        <v>0.43166799897038599</v>
      </c>
      <c r="O325" s="17">
        <v>0.40413213115643898</v>
      </c>
      <c r="P325" s="17">
        <v>0.39873222543129</v>
      </c>
      <c r="Q325" s="17">
        <v>0.40352711967612998</v>
      </c>
      <c r="R325" s="17"/>
      <c r="S325" s="17">
        <v>0.435121074683541</v>
      </c>
      <c r="T325" s="17">
        <v>0.45491879841696398</v>
      </c>
      <c r="U325" s="17">
        <v>0.30179712596953001</v>
      </c>
      <c r="V325" s="17">
        <v>0.40059561135900801</v>
      </c>
      <c r="W325" s="17">
        <v>0.39785443625803701</v>
      </c>
      <c r="X325" s="17">
        <v>0.39637586719912898</v>
      </c>
      <c r="Y325" s="17">
        <v>0.40601160827522498</v>
      </c>
      <c r="Z325" s="17">
        <v>0.43145675141234602</v>
      </c>
      <c r="AA325" s="17">
        <v>0.42796518364267599</v>
      </c>
      <c r="AB325" s="17"/>
      <c r="AC325" s="17">
        <v>0.20475621755015599</v>
      </c>
      <c r="AD325" s="17">
        <v>0.35031234780251502</v>
      </c>
      <c r="AE325" s="17">
        <v>0.37672663853965599</v>
      </c>
      <c r="AF325" s="17">
        <v>0.36999662848022702</v>
      </c>
      <c r="AG325" s="17">
        <v>0.44245976639951501</v>
      </c>
      <c r="AH325" s="17">
        <v>0.41021630050075197</v>
      </c>
      <c r="AI325" s="17">
        <v>0.39094028713525902</v>
      </c>
      <c r="AJ325" s="17">
        <v>0.44204338786205399</v>
      </c>
      <c r="AK325" s="17">
        <v>0.38446564933817401</v>
      </c>
      <c r="AL325" s="17">
        <v>0.457801303301484</v>
      </c>
      <c r="AM325" s="17">
        <v>0.48968578617601899</v>
      </c>
      <c r="AN325" s="17">
        <v>0.52463900007603903</v>
      </c>
      <c r="AO325" s="17">
        <v>0.35476623806860003</v>
      </c>
      <c r="AP325" s="17">
        <v>0.38458136784179903</v>
      </c>
      <c r="AQ325" s="17">
        <v>0.366839469887693</v>
      </c>
      <c r="AR325" s="17">
        <v>0.364659491046673</v>
      </c>
      <c r="AS325" s="17"/>
      <c r="AT325" s="17">
        <v>0.439868927413747</v>
      </c>
      <c r="AU325" s="17">
        <v>0.41510790031769101</v>
      </c>
      <c r="AV325" s="17">
        <v>0.40343991923642802</v>
      </c>
      <c r="AW325" s="17">
        <v>0.36355549770872297</v>
      </c>
      <c r="AX325" s="17">
        <v>0.39404502926663298</v>
      </c>
      <c r="AY325" s="17">
        <v>0.46172766650589597</v>
      </c>
      <c r="AZ325" s="17"/>
      <c r="BA325" s="17">
        <v>0.39068116259743901</v>
      </c>
      <c r="BB325" s="17">
        <v>0.43351929781413501</v>
      </c>
      <c r="BC325" s="17">
        <v>0.42491451889076198</v>
      </c>
      <c r="BD325" s="17">
        <v>0.393061898232058</v>
      </c>
      <c r="BE325" s="17">
        <v>0.44466697310995701</v>
      </c>
      <c r="BF325" s="17"/>
      <c r="BG325" s="17">
        <v>0.42371279968332898</v>
      </c>
      <c r="BH325" s="17">
        <v>0.44090082304077599</v>
      </c>
      <c r="BI325" s="17">
        <v>0.34079698795183999</v>
      </c>
      <c r="BJ325" s="17">
        <v>0.37935858641720299</v>
      </c>
      <c r="BK325" s="17">
        <v>0.42865636902451298</v>
      </c>
      <c r="BL325" s="17"/>
      <c r="BM325" s="17">
        <v>0.42333758862840898</v>
      </c>
      <c r="BN325" s="17">
        <v>0.41031228860178798</v>
      </c>
      <c r="BO325" s="17">
        <v>0.367000851647177</v>
      </c>
      <c r="BP325" s="17"/>
      <c r="BQ325" s="17">
        <v>0.44110273383864301</v>
      </c>
      <c r="BR325" s="17">
        <v>0.38823246422653701</v>
      </c>
      <c r="BS325" s="17"/>
      <c r="BT325" s="17">
        <v>0.41991999280306103</v>
      </c>
      <c r="BU325" s="17">
        <v>0.39511911079857798</v>
      </c>
    </row>
    <row r="326" spans="2:73" x14ac:dyDescent="0.3">
      <c r="B326" t="s">
        <v>182</v>
      </c>
      <c r="C326" s="17">
        <v>0.21102765904478299</v>
      </c>
      <c r="D326" s="17">
        <v>0.22309221962020101</v>
      </c>
      <c r="E326" s="17">
        <v>0.19921498842693999</v>
      </c>
      <c r="F326" s="17"/>
      <c r="G326" s="17">
        <v>0.15380058726888701</v>
      </c>
      <c r="H326" s="17">
        <v>0.17009651823620101</v>
      </c>
      <c r="I326" s="17">
        <v>0.189171706906025</v>
      </c>
      <c r="J326" s="17">
        <v>0.20946431168663601</v>
      </c>
      <c r="K326" s="17">
        <v>0.26097229950849499</v>
      </c>
      <c r="L326" s="17">
        <v>0.26883266289430102</v>
      </c>
      <c r="M326" s="17"/>
      <c r="N326" s="17">
        <v>0.192953167244275</v>
      </c>
      <c r="O326" s="17">
        <v>0.21561391500955401</v>
      </c>
      <c r="P326" s="17">
        <v>0.22337267284871201</v>
      </c>
      <c r="Q326" s="17">
        <v>0.211277824844675</v>
      </c>
      <c r="R326" s="17"/>
      <c r="S326" s="17">
        <v>0.18182586953671601</v>
      </c>
      <c r="T326" s="17">
        <v>0.22846954212652301</v>
      </c>
      <c r="U326" s="17">
        <v>0.25256990893062498</v>
      </c>
      <c r="V326" s="17">
        <v>0.22895891908250399</v>
      </c>
      <c r="W326" s="17">
        <v>0.20550545569658599</v>
      </c>
      <c r="X326" s="17">
        <v>0.188826734310237</v>
      </c>
      <c r="Y326" s="17">
        <v>0.22709700811598499</v>
      </c>
      <c r="Z326" s="17">
        <v>0.123396905407782</v>
      </c>
      <c r="AA326" s="17">
        <v>0.21816131316255999</v>
      </c>
      <c r="AB326" s="17"/>
      <c r="AC326" s="17">
        <v>0.41123922560968601</v>
      </c>
      <c r="AD326" s="17">
        <v>0.25576851167593001</v>
      </c>
      <c r="AE326" s="17">
        <v>0.21213537233819499</v>
      </c>
      <c r="AF326" s="17">
        <v>0.217594637268095</v>
      </c>
      <c r="AG326" s="17">
        <v>0.214200813193206</v>
      </c>
      <c r="AH326" s="17">
        <v>0.223978714636972</v>
      </c>
      <c r="AI326" s="17">
        <v>0.223985533197916</v>
      </c>
      <c r="AJ326" s="17">
        <v>0.19156214238592001</v>
      </c>
      <c r="AK326" s="17">
        <v>0.223249175884804</v>
      </c>
      <c r="AL326" s="17">
        <v>0.18924337883035899</v>
      </c>
      <c r="AM326" s="17">
        <v>0.207628615148374</v>
      </c>
      <c r="AN326" s="17">
        <v>0.17484030605970399</v>
      </c>
      <c r="AO326" s="17">
        <v>0.178867110312949</v>
      </c>
      <c r="AP326" s="17">
        <v>0.13220326359864501</v>
      </c>
      <c r="AQ326" s="17">
        <v>0.31545908957583102</v>
      </c>
      <c r="AR326" s="17">
        <v>0.116317383399605</v>
      </c>
      <c r="AS326" s="17"/>
      <c r="AT326" s="17">
        <v>0.16504536883142401</v>
      </c>
      <c r="AU326" s="17">
        <v>0.22204014930671601</v>
      </c>
      <c r="AV326" s="17">
        <v>0.18631924563320101</v>
      </c>
      <c r="AW326" s="17">
        <v>0.227174971563498</v>
      </c>
      <c r="AX326" s="17">
        <v>0.29631002018138097</v>
      </c>
      <c r="AY326" s="17">
        <v>0.19436888516497</v>
      </c>
      <c r="AZ326" s="17"/>
      <c r="BA326" s="17">
        <v>0.23562628763379401</v>
      </c>
      <c r="BB326" s="17">
        <v>0.206990804769595</v>
      </c>
      <c r="BC326" s="17">
        <v>0.19776901755114401</v>
      </c>
      <c r="BD326" s="17">
        <v>0.20057018440557201</v>
      </c>
      <c r="BE326" s="17">
        <v>0.161004424440918</v>
      </c>
      <c r="BF326" s="17"/>
      <c r="BG326" s="17">
        <v>0.22240890652077899</v>
      </c>
      <c r="BH326" s="17">
        <v>0.184899136905322</v>
      </c>
      <c r="BI326" s="17">
        <v>0.25107088502863301</v>
      </c>
      <c r="BJ326" s="17">
        <v>0.184135529855142</v>
      </c>
      <c r="BK326" s="17">
        <v>0.27807280191805001</v>
      </c>
      <c r="BL326" s="17"/>
      <c r="BM326" s="17">
        <v>0.198052960889913</v>
      </c>
      <c r="BN326" s="17">
        <v>0.230709704301538</v>
      </c>
      <c r="BO326" s="17">
        <v>0.20223789979951801</v>
      </c>
      <c r="BP326" s="17"/>
      <c r="BQ326" s="17">
        <v>0.162322313430596</v>
      </c>
      <c r="BR326" s="17">
        <v>0.24064419289008199</v>
      </c>
      <c r="BS326" s="17"/>
      <c r="BT326" s="17">
        <v>0.19389441394417301</v>
      </c>
      <c r="BU326" s="17">
        <v>0.23148005348074899</v>
      </c>
    </row>
    <row r="327" spans="2:73" x14ac:dyDescent="0.3">
      <c r="B327" t="s">
        <v>183</v>
      </c>
      <c r="C327" s="17">
        <v>0.145418124402723</v>
      </c>
      <c r="D327" s="17">
        <v>0.13161781844325801</v>
      </c>
      <c r="E327" s="17">
        <v>0.15892578131229701</v>
      </c>
      <c r="F327" s="17"/>
      <c r="G327" s="17">
        <v>8.6265326086326005E-2</v>
      </c>
      <c r="H327" s="17">
        <v>9.1928761066582002E-2</v>
      </c>
      <c r="I327" s="17">
        <v>0.13605457459701001</v>
      </c>
      <c r="J327" s="17">
        <v>0.193735732782091</v>
      </c>
      <c r="K327" s="17">
        <v>0.18385582027677599</v>
      </c>
      <c r="L327" s="17">
        <v>0.17111382152304</v>
      </c>
      <c r="M327" s="17"/>
      <c r="N327" s="17">
        <v>0.10320936838469701</v>
      </c>
      <c r="O327" s="17">
        <v>0.13862395072573799</v>
      </c>
      <c r="P327" s="17">
        <v>0.168027324694667</v>
      </c>
      <c r="Q327" s="17">
        <v>0.17572011677101401</v>
      </c>
      <c r="R327" s="17"/>
      <c r="S327" s="17">
        <v>8.8594671697366997E-2</v>
      </c>
      <c r="T327" s="17">
        <v>0.14664271521344599</v>
      </c>
      <c r="U327" s="17">
        <v>0.20207239601924001</v>
      </c>
      <c r="V327" s="17">
        <v>0.13882120428185801</v>
      </c>
      <c r="W327" s="17">
        <v>0.21388227540455801</v>
      </c>
      <c r="X327" s="17">
        <v>0.14112922529285901</v>
      </c>
      <c r="Y327" s="17">
        <v>0.11199909545530901</v>
      </c>
      <c r="Z327" s="17">
        <v>0.18184148336158801</v>
      </c>
      <c r="AA327" s="17">
        <v>0.14013489587019001</v>
      </c>
      <c r="AB327" s="17"/>
      <c r="AC327" s="17">
        <v>7.4317569086309501E-2</v>
      </c>
      <c r="AD327" s="17">
        <v>7.6541245747159106E-2</v>
      </c>
      <c r="AE327" s="17">
        <v>0.22544235512343699</v>
      </c>
      <c r="AF327" s="17">
        <v>0.17016255941755501</v>
      </c>
      <c r="AG327" s="17">
        <v>0.151571726409643</v>
      </c>
      <c r="AH327" s="17">
        <v>0.162999780240039</v>
      </c>
      <c r="AI327" s="17">
        <v>0.155903071775264</v>
      </c>
      <c r="AJ327" s="17">
        <v>0.13082465955434899</v>
      </c>
      <c r="AK327" s="17">
        <v>0.11497614844629001</v>
      </c>
      <c r="AL327" s="17">
        <v>0.12763338551808601</v>
      </c>
      <c r="AM327" s="17">
        <v>0.13108840960876</v>
      </c>
      <c r="AN327" s="17">
        <v>9.95052837759203E-2</v>
      </c>
      <c r="AO327" s="17">
        <v>0.184288623799264</v>
      </c>
      <c r="AP327" s="17">
        <v>0.173228436233099</v>
      </c>
      <c r="AQ327" s="17">
        <v>0.13498055234773501</v>
      </c>
      <c r="AR327" s="17">
        <v>7.6377647938195903E-2</v>
      </c>
      <c r="AS327" s="17"/>
      <c r="AT327" s="17">
        <v>7.2194837091373101E-2</v>
      </c>
      <c r="AU327" s="17">
        <v>0.131805286866746</v>
      </c>
      <c r="AV327" s="17">
        <v>0.18330574449572801</v>
      </c>
      <c r="AW327" s="17">
        <v>0.19697933726608399</v>
      </c>
      <c r="AX327" s="17">
        <v>0.197178094722294</v>
      </c>
      <c r="AY327" s="17">
        <v>0.147822150336645</v>
      </c>
      <c r="AZ327" s="17"/>
      <c r="BA327" s="17">
        <v>0.168148110841225</v>
      </c>
      <c r="BB327" s="17">
        <v>0.14921202163212799</v>
      </c>
      <c r="BC327" s="17">
        <v>0.13332256746862001</v>
      </c>
      <c r="BD327" s="17">
        <v>8.6373004476260701E-2</v>
      </c>
      <c r="BE327" s="17">
        <v>9.5471061098325094E-2</v>
      </c>
      <c r="BF327" s="17"/>
      <c r="BG327" s="17">
        <v>0.139022468022311</v>
      </c>
      <c r="BH327" s="17">
        <v>0.11282484575101499</v>
      </c>
      <c r="BI327" s="17">
        <v>0.16080882078191899</v>
      </c>
      <c r="BJ327" s="17">
        <v>0.19721630306381699</v>
      </c>
      <c r="BK327" s="17">
        <v>0.15451143652974</v>
      </c>
      <c r="BL327" s="17"/>
      <c r="BM327" s="17">
        <v>0.12554863553863699</v>
      </c>
      <c r="BN327" s="17">
        <v>0.149474178106175</v>
      </c>
      <c r="BO327" s="17">
        <v>0.19541150633998</v>
      </c>
      <c r="BP327" s="17"/>
      <c r="BQ327" s="17">
        <v>0.108264000841891</v>
      </c>
      <c r="BR327" s="17">
        <v>0.173710347788127</v>
      </c>
      <c r="BS327" s="17"/>
      <c r="BT327" s="17">
        <v>0.13429480714685199</v>
      </c>
      <c r="BU327" s="17">
        <v>0.16720783663212799</v>
      </c>
    </row>
    <row r="328" spans="2:73" x14ac:dyDescent="0.3">
      <c r="B328" t="s">
        <v>184</v>
      </c>
      <c r="C328" s="17">
        <v>5.8427168593091598E-2</v>
      </c>
      <c r="D328" s="17">
        <v>3.9675577441396902E-2</v>
      </c>
      <c r="E328" s="17">
        <v>7.6431120986112794E-2</v>
      </c>
      <c r="F328" s="17"/>
      <c r="G328" s="17">
        <v>3.2626427079944703E-2</v>
      </c>
      <c r="H328" s="17">
        <v>4.48138864968088E-2</v>
      </c>
      <c r="I328" s="17">
        <v>4.6187039320183698E-2</v>
      </c>
      <c r="J328" s="17">
        <v>7.6658675220411199E-2</v>
      </c>
      <c r="K328" s="17">
        <v>7.8984938184800998E-2</v>
      </c>
      <c r="L328" s="17">
        <v>6.8416635149445598E-2</v>
      </c>
      <c r="M328" s="17"/>
      <c r="N328" s="17">
        <v>4.6325192869480801E-2</v>
      </c>
      <c r="O328" s="17">
        <v>6.3991561040643005E-2</v>
      </c>
      <c r="P328" s="17">
        <v>5.5543588829236899E-2</v>
      </c>
      <c r="Q328" s="17">
        <v>6.6491929109096806E-2</v>
      </c>
      <c r="R328" s="17"/>
      <c r="S328" s="17">
        <v>1.50554851628931E-2</v>
      </c>
      <c r="T328" s="17">
        <v>4.7607027436803097E-2</v>
      </c>
      <c r="U328" s="17">
        <v>8.7151213818472698E-2</v>
      </c>
      <c r="V328" s="17">
        <v>9.1571657213827096E-2</v>
      </c>
      <c r="W328" s="17">
        <v>5.8448230885425202E-2</v>
      </c>
      <c r="X328" s="17">
        <v>7.0534955543370206E-2</v>
      </c>
      <c r="Y328" s="17">
        <v>6.4043309923232705E-2</v>
      </c>
      <c r="Z328" s="17">
        <v>7.8556640814933298E-2</v>
      </c>
      <c r="AA328" s="17">
        <v>5.1635481754325502E-2</v>
      </c>
      <c r="AB328" s="17"/>
      <c r="AC328" s="17">
        <v>9.8650686073355698E-2</v>
      </c>
      <c r="AD328" s="17">
        <v>4.4176356775357403E-2</v>
      </c>
      <c r="AE328" s="17">
        <v>8.30419120206463E-2</v>
      </c>
      <c r="AF328" s="17">
        <v>8.9158362423603102E-2</v>
      </c>
      <c r="AG328" s="17">
        <v>4.7817985894578703E-2</v>
      </c>
      <c r="AH328" s="17">
        <v>4.9137908477873499E-2</v>
      </c>
      <c r="AI328" s="17">
        <v>5.4483211951476103E-2</v>
      </c>
      <c r="AJ328" s="17">
        <v>4.9084748266761902E-2</v>
      </c>
      <c r="AK328" s="17">
        <v>0.12528481970777899</v>
      </c>
      <c r="AL328" s="17">
        <v>4.4340246144128001E-2</v>
      </c>
      <c r="AM328" s="17">
        <v>3.29973845673837E-2</v>
      </c>
      <c r="AN328" s="17">
        <v>6.9838986424877597E-2</v>
      </c>
      <c r="AO328" s="17">
        <v>3.4545333177302899E-2</v>
      </c>
      <c r="AP328" s="17">
        <v>6.0234971407537703E-2</v>
      </c>
      <c r="AQ328" s="17">
        <v>7.0147380398303399E-2</v>
      </c>
      <c r="AR328" s="17">
        <v>1.62319601310584E-2</v>
      </c>
      <c r="AS328" s="17"/>
      <c r="AT328" s="17">
        <v>2.9585258935281099E-2</v>
      </c>
      <c r="AU328" s="17">
        <v>5.2461069308982498E-2</v>
      </c>
      <c r="AV328" s="17">
        <v>6.4311341036754593E-2</v>
      </c>
      <c r="AW328" s="17">
        <v>0.105237744509425</v>
      </c>
      <c r="AX328" s="17">
        <v>4.0980314881805799E-2</v>
      </c>
      <c r="AY328" s="17">
        <v>6.9011933443381301E-2</v>
      </c>
      <c r="AZ328" s="17"/>
      <c r="BA328" s="17">
        <v>7.9549605076394705E-2</v>
      </c>
      <c r="BB328" s="17">
        <v>5.68756272644554E-2</v>
      </c>
      <c r="BC328" s="17">
        <v>5.4187530721661402E-2</v>
      </c>
      <c r="BD328" s="17">
        <v>2.5916805803650699E-2</v>
      </c>
      <c r="BE328" s="17">
        <v>0</v>
      </c>
      <c r="BF328" s="17"/>
      <c r="BG328" s="17">
        <v>6.1790383654464702E-2</v>
      </c>
      <c r="BH328" s="17">
        <v>4.4087181984115001E-2</v>
      </c>
      <c r="BI328" s="17">
        <v>5.7746459131986401E-2</v>
      </c>
      <c r="BJ328" s="17">
        <v>9.53498945796947E-2</v>
      </c>
      <c r="BK328" s="17">
        <v>1.9674323597635199E-2</v>
      </c>
      <c r="BL328" s="17"/>
      <c r="BM328" s="17">
        <v>4.5525014239294698E-2</v>
      </c>
      <c r="BN328" s="17">
        <v>6.0929342853682802E-2</v>
      </c>
      <c r="BO328" s="17">
        <v>9.1210261550264404E-2</v>
      </c>
      <c r="BP328" s="17"/>
      <c r="BQ328" s="17">
        <v>4.4896369235212001E-2</v>
      </c>
      <c r="BR328" s="17">
        <v>6.5186708945118896E-2</v>
      </c>
      <c r="BS328" s="17"/>
      <c r="BT328" s="17">
        <v>4.3873019497182697E-2</v>
      </c>
      <c r="BU328" s="17">
        <v>7.9608933605384694E-2</v>
      </c>
    </row>
    <row r="329" spans="2:73" x14ac:dyDescent="0.3">
      <c r="B329" t="s">
        <v>92</v>
      </c>
      <c r="C329" s="17">
        <v>7.0662750935795498E-3</v>
      </c>
      <c r="D329" s="17">
        <v>7.0049242106569598E-3</v>
      </c>
      <c r="E329" s="17">
        <v>7.14247053682634E-3</v>
      </c>
      <c r="F329" s="17"/>
      <c r="G329" s="17">
        <v>5.0589810937492598E-3</v>
      </c>
      <c r="H329" s="17">
        <v>9.3243941657911496E-3</v>
      </c>
      <c r="I329" s="17">
        <v>3.3606075807538901E-3</v>
      </c>
      <c r="J329" s="17">
        <v>1.02450256739534E-2</v>
      </c>
      <c r="K329" s="17">
        <v>1.05253800128145E-2</v>
      </c>
      <c r="L329" s="17">
        <v>4.8088232577846099E-3</v>
      </c>
      <c r="M329" s="17"/>
      <c r="N329" s="17">
        <v>1.0473493665869299E-2</v>
      </c>
      <c r="O329" s="17">
        <v>5.3089408638979504E-3</v>
      </c>
      <c r="P329" s="17">
        <v>6.0404948984950002E-3</v>
      </c>
      <c r="Q329" s="17">
        <v>6.3033912780658804E-3</v>
      </c>
      <c r="R329" s="17"/>
      <c r="S329" s="17">
        <v>3.5982975170043801E-3</v>
      </c>
      <c r="T329" s="17">
        <v>4.35781995255957E-3</v>
      </c>
      <c r="U329" s="17">
        <v>1.0694400559740099E-2</v>
      </c>
      <c r="V329" s="17">
        <v>5.0183107653060397E-3</v>
      </c>
      <c r="W329" s="17">
        <v>7.4413536884690001E-3</v>
      </c>
      <c r="X329" s="17">
        <v>1.3261013002237599E-2</v>
      </c>
      <c r="Y329" s="17">
        <v>1.8411168064571399E-2</v>
      </c>
      <c r="Z329" s="17">
        <v>0</v>
      </c>
      <c r="AA329" s="17">
        <v>2.7073448930733301E-3</v>
      </c>
      <c r="AB329" s="17"/>
      <c r="AC329" s="17">
        <v>0</v>
      </c>
      <c r="AD329" s="17">
        <v>1.84470225863811E-2</v>
      </c>
      <c r="AE329" s="17">
        <v>9.8546762580774497E-3</v>
      </c>
      <c r="AF329" s="17">
        <v>7.41092992542116E-3</v>
      </c>
      <c r="AG329" s="17">
        <v>1.09270533496919E-2</v>
      </c>
      <c r="AH329" s="17">
        <v>9.8318505323382807E-3</v>
      </c>
      <c r="AI329" s="17">
        <v>4.4140672293904804E-3</v>
      </c>
      <c r="AJ329" s="17">
        <v>4.6085749256438296E-3</v>
      </c>
      <c r="AK329" s="17">
        <v>0</v>
      </c>
      <c r="AL329" s="17">
        <v>5.5028695219318802E-3</v>
      </c>
      <c r="AM329" s="17">
        <v>8.47623919164491E-3</v>
      </c>
      <c r="AN329" s="17">
        <v>7.3918236508558003E-3</v>
      </c>
      <c r="AO329" s="17">
        <v>0</v>
      </c>
      <c r="AP329" s="17">
        <v>0</v>
      </c>
      <c r="AQ329" s="17">
        <v>0</v>
      </c>
      <c r="AR329" s="17">
        <v>7.0064868135590302E-3</v>
      </c>
      <c r="AS329" s="17"/>
      <c r="AT329" s="17">
        <v>2.4613822296439001E-3</v>
      </c>
      <c r="AU329" s="17">
        <v>8.2547130400722601E-3</v>
      </c>
      <c r="AV329" s="17">
        <v>1.6638090899787201E-2</v>
      </c>
      <c r="AW329" s="17">
        <v>3.7118854666462098E-3</v>
      </c>
      <c r="AX329" s="17">
        <v>5.4457601588505699E-3</v>
      </c>
      <c r="AY329" s="17">
        <v>8.8817917636519993E-3</v>
      </c>
      <c r="AZ329" s="17"/>
      <c r="BA329" s="17">
        <v>4.0367773245112001E-3</v>
      </c>
      <c r="BB329" s="17">
        <v>9.4986858085272692E-3</v>
      </c>
      <c r="BC329" s="17">
        <v>9.6076950041355698E-3</v>
      </c>
      <c r="BD329" s="17">
        <v>7.5261630441535096E-3</v>
      </c>
      <c r="BE329" s="17">
        <v>0</v>
      </c>
      <c r="BF329" s="17"/>
      <c r="BG329" s="17">
        <v>2.0038791845558698E-3</v>
      </c>
      <c r="BH329" s="17">
        <v>7.4675750442293404E-3</v>
      </c>
      <c r="BI329" s="17">
        <v>8.1867332116044803E-3</v>
      </c>
      <c r="BJ329" s="17">
        <v>2.3709093380847499E-3</v>
      </c>
      <c r="BK329" s="17">
        <v>1.44931358718564E-2</v>
      </c>
      <c r="BL329" s="17"/>
      <c r="BM329" s="17">
        <v>2.8887699684896702E-3</v>
      </c>
      <c r="BN329" s="17">
        <v>1.27110847257329E-2</v>
      </c>
      <c r="BO329" s="17">
        <v>5.9202380045408898E-3</v>
      </c>
      <c r="BP329" s="17"/>
      <c r="BQ329" s="17">
        <v>0</v>
      </c>
      <c r="BR329" s="17">
        <v>1.13892191003559E-2</v>
      </c>
      <c r="BS329" s="17"/>
      <c r="BT329" s="17">
        <v>1.20618505330114E-3</v>
      </c>
      <c r="BU329" s="17">
        <v>1.21563591868815E-2</v>
      </c>
    </row>
    <row r="330" spans="2:73" x14ac:dyDescent="0.3">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row>
    <row r="331" spans="2:73" x14ac:dyDescent="0.3">
      <c r="B331" s="6" t="s">
        <v>199</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row>
    <row r="332" spans="2:73" x14ac:dyDescent="0.3">
      <c r="B332" s="24" t="s">
        <v>197</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row>
    <row r="333" spans="2:73" x14ac:dyDescent="0.3">
      <c r="B333" t="s">
        <v>180</v>
      </c>
      <c r="C333" s="17">
        <v>0.14787086619586201</v>
      </c>
      <c r="D333" s="17">
        <v>0.14840568730280701</v>
      </c>
      <c r="E333" s="17">
        <v>0.14727718838593001</v>
      </c>
      <c r="F333" s="17"/>
      <c r="G333" s="17">
        <v>0.196970399494724</v>
      </c>
      <c r="H333" s="17">
        <v>0.173587639929632</v>
      </c>
      <c r="I333" s="17">
        <v>0.14415117568298699</v>
      </c>
      <c r="J333" s="17">
        <v>0.115565902167431</v>
      </c>
      <c r="K333" s="17">
        <v>9.7788532931783606E-2</v>
      </c>
      <c r="L333" s="17">
        <v>0.15528687046720099</v>
      </c>
      <c r="M333" s="17"/>
      <c r="N333" s="17">
        <v>0.205501399779252</v>
      </c>
      <c r="O333" s="17">
        <v>0.12709268168158699</v>
      </c>
      <c r="P333" s="17">
        <v>0.148458776434158</v>
      </c>
      <c r="Q333" s="17">
        <v>0.109453591518126</v>
      </c>
      <c r="R333" s="17"/>
      <c r="S333" s="17">
        <v>0.20654506109880899</v>
      </c>
      <c r="T333" s="17">
        <v>0.13347594823923201</v>
      </c>
      <c r="U333" s="17">
        <v>0.205138545209618</v>
      </c>
      <c r="V333" s="17">
        <v>0.107179280929659</v>
      </c>
      <c r="W333" s="17">
        <v>0.105397354077664</v>
      </c>
      <c r="X333" s="17">
        <v>8.4595584578928601E-2</v>
      </c>
      <c r="Y333" s="17">
        <v>0.139110553240503</v>
      </c>
      <c r="Z333" s="17">
        <v>0.17150543110647301</v>
      </c>
      <c r="AA333" s="17">
        <v>0.16094959296723099</v>
      </c>
      <c r="AB333" s="17"/>
      <c r="AC333" s="17">
        <v>0.17903660965135701</v>
      </c>
      <c r="AD333" s="17">
        <v>0.17276580745981199</v>
      </c>
      <c r="AE333" s="17">
        <v>0.10974436749312901</v>
      </c>
      <c r="AF333" s="17">
        <v>0.15935379494419399</v>
      </c>
      <c r="AG333" s="17">
        <v>9.4063363800391805E-2</v>
      </c>
      <c r="AH333" s="17">
        <v>0.108246183239356</v>
      </c>
      <c r="AI333" s="17">
        <v>0.15187291996021701</v>
      </c>
      <c r="AJ333" s="17">
        <v>0.18324585534228499</v>
      </c>
      <c r="AK333" s="17">
        <v>0.11856793546265899</v>
      </c>
      <c r="AL333" s="17">
        <v>0.117858026379764</v>
      </c>
      <c r="AM333" s="17">
        <v>0.12559371045590001</v>
      </c>
      <c r="AN333" s="17">
        <v>0.116417406873204</v>
      </c>
      <c r="AO333" s="17">
        <v>0.21553129072007299</v>
      </c>
      <c r="AP333" s="17">
        <v>0.202014107929468</v>
      </c>
      <c r="AQ333" s="17">
        <v>0.15470597844319001</v>
      </c>
      <c r="AR333" s="17">
        <v>0.33279367078174299</v>
      </c>
      <c r="AS333" s="17"/>
      <c r="AT333" s="17">
        <v>0.217492658868709</v>
      </c>
      <c r="AU333" s="17">
        <v>0.133886120027322</v>
      </c>
      <c r="AV333" s="17">
        <v>0.115673677017873</v>
      </c>
      <c r="AW333" s="17">
        <v>0.110913431386367</v>
      </c>
      <c r="AX333" s="17">
        <v>0.127352566474245</v>
      </c>
      <c r="AY333" s="17">
        <v>0.182751604880871</v>
      </c>
      <c r="AZ333" s="17"/>
      <c r="BA333" s="17">
        <v>0.13027241186106001</v>
      </c>
      <c r="BB333" s="17">
        <v>0.12408395695714</v>
      </c>
      <c r="BC333" s="17">
        <v>0.146038162382299</v>
      </c>
      <c r="BD333" s="17">
        <v>0.236440981202585</v>
      </c>
      <c r="BE333" s="17">
        <v>0.27521736645154299</v>
      </c>
      <c r="BF333" s="17"/>
      <c r="BG333" s="17">
        <v>0.161020990186823</v>
      </c>
      <c r="BH333" s="17">
        <v>0.16086824597535301</v>
      </c>
      <c r="BI333" s="17">
        <v>0.20670709413487101</v>
      </c>
      <c r="BJ333" s="17">
        <v>0.125505757960685</v>
      </c>
      <c r="BK333" s="17">
        <v>9.6605258122880497E-2</v>
      </c>
      <c r="BL333" s="17"/>
      <c r="BM333" s="17">
        <v>0.19104311883380301</v>
      </c>
      <c r="BN333" s="17">
        <v>0.11423955464543099</v>
      </c>
      <c r="BO333" s="17">
        <v>9.9618298386539003E-2</v>
      </c>
      <c r="BP333" s="17"/>
      <c r="BQ333" s="17">
        <v>0.204050313797731</v>
      </c>
      <c r="BR333" s="17">
        <v>0.115885915206667</v>
      </c>
      <c r="BS333" s="17"/>
      <c r="BT333" s="17">
        <v>0.21348586062824401</v>
      </c>
      <c r="BU333" s="17">
        <v>5.9711047045449599E-2</v>
      </c>
    </row>
    <row r="334" spans="2:73" x14ac:dyDescent="0.3">
      <c r="B334" t="s">
        <v>181</v>
      </c>
      <c r="C334" s="17">
        <v>0.39668035010721903</v>
      </c>
      <c r="D334" s="17">
        <v>0.39831151010933602</v>
      </c>
      <c r="E334" s="17">
        <v>0.39530604443685702</v>
      </c>
      <c r="F334" s="17"/>
      <c r="G334" s="17">
        <v>0.31707520205522499</v>
      </c>
      <c r="H334" s="17">
        <v>0.44425902400148598</v>
      </c>
      <c r="I334" s="17">
        <v>0.43752392016536101</v>
      </c>
      <c r="J334" s="17">
        <v>0.439639254750192</v>
      </c>
      <c r="K334" s="17">
        <v>0.37490812347747499</v>
      </c>
      <c r="L334" s="17">
        <v>0.36242700619201701</v>
      </c>
      <c r="M334" s="17"/>
      <c r="N334" s="17">
        <v>0.42793801415910898</v>
      </c>
      <c r="O334" s="17">
        <v>0.41301632332523702</v>
      </c>
      <c r="P334" s="17">
        <v>0.38652842899282902</v>
      </c>
      <c r="Q334" s="17">
        <v>0.36175942193156002</v>
      </c>
      <c r="R334" s="17"/>
      <c r="S334" s="17">
        <v>0.41887106235631999</v>
      </c>
      <c r="T334" s="17">
        <v>0.39144325850466399</v>
      </c>
      <c r="U334" s="17">
        <v>0.429819342628039</v>
      </c>
      <c r="V334" s="17">
        <v>0.393173531203865</v>
      </c>
      <c r="W334" s="17">
        <v>0.36130405511080799</v>
      </c>
      <c r="X334" s="17">
        <v>0.36757273676180502</v>
      </c>
      <c r="Y334" s="17">
        <v>0.430951968919705</v>
      </c>
      <c r="Z334" s="17">
        <v>0.38556512710097801</v>
      </c>
      <c r="AA334" s="17">
        <v>0.37909295070371501</v>
      </c>
      <c r="AB334" s="17"/>
      <c r="AC334" s="17">
        <v>0.26252203708829203</v>
      </c>
      <c r="AD334" s="17">
        <v>0.31050713110830203</v>
      </c>
      <c r="AE334" s="17">
        <v>0.31484656519128701</v>
      </c>
      <c r="AF334" s="17">
        <v>0.32387416114845802</v>
      </c>
      <c r="AG334" s="17">
        <v>0.38496392404006402</v>
      </c>
      <c r="AH334" s="17">
        <v>0.44120308681515102</v>
      </c>
      <c r="AI334" s="17">
        <v>0.41440686083526801</v>
      </c>
      <c r="AJ334" s="17">
        <v>0.36651092046607803</v>
      </c>
      <c r="AK334" s="17">
        <v>0.38949635804225402</v>
      </c>
      <c r="AL334" s="17">
        <v>0.39203674480700901</v>
      </c>
      <c r="AM334" s="17">
        <v>0.44235361353796498</v>
      </c>
      <c r="AN334" s="17">
        <v>0.497065505612513</v>
      </c>
      <c r="AO334" s="17">
        <v>0.35295535193633099</v>
      </c>
      <c r="AP334" s="17">
        <v>0.426698293473456</v>
      </c>
      <c r="AQ334" s="17">
        <v>0.42348657021185498</v>
      </c>
      <c r="AR334" s="17">
        <v>0.50434166880988296</v>
      </c>
      <c r="AS334" s="17"/>
      <c r="AT334" s="17">
        <v>0.42163092083364101</v>
      </c>
      <c r="AU334" s="17">
        <v>0.37954297838159801</v>
      </c>
      <c r="AV334" s="17">
        <v>0.36711905433061098</v>
      </c>
      <c r="AW334" s="17">
        <v>0.39776110314378199</v>
      </c>
      <c r="AX334" s="17">
        <v>0.38538550962934698</v>
      </c>
      <c r="AY334" s="17">
        <v>0.49516283916211301</v>
      </c>
      <c r="AZ334" s="17"/>
      <c r="BA334" s="17">
        <v>0.34137068937402298</v>
      </c>
      <c r="BB334" s="17">
        <v>0.36009077608637802</v>
      </c>
      <c r="BC334" s="17">
        <v>0.45164394989555301</v>
      </c>
      <c r="BD334" s="17">
        <v>0.45541650483469298</v>
      </c>
      <c r="BE334" s="17">
        <v>0.52352278484966897</v>
      </c>
      <c r="BF334" s="17"/>
      <c r="BG334" s="17">
        <v>0.39298974559202499</v>
      </c>
      <c r="BH334" s="17">
        <v>0.45036488184396201</v>
      </c>
      <c r="BI334" s="17">
        <v>0.42768742229705897</v>
      </c>
      <c r="BJ334" s="17">
        <v>0.36741560649577698</v>
      </c>
      <c r="BK334" s="17">
        <v>0.404615644093899</v>
      </c>
      <c r="BL334" s="17"/>
      <c r="BM334" s="17">
        <v>0.41096110594535601</v>
      </c>
      <c r="BN334" s="17">
        <v>0.390765598485177</v>
      </c>
      <c r="BO334" s="17">
        <v>0.368045362538923</v>
      </c>
      <c r="BP334" s="17"/>
      <c r="BQ334" s="17">
        <v>0.45411374634302498</v>
      </c>
      <c r="BR334" s="17">
        <v>0.366748710538158</v>
      </c>
      <c r="BS334" s="17"/>
      <c r="BT334" s="17">
        <v>0.459466945825864</v>
      </c>
      <c r="BU334" s="17">
        <v>0.30647967587046399</v>
      </c>
    </row>
    <row r="335" spans="2:73" x14ac:dyDescent="0.3">
      <c r="B335" t="s">
        <v>182</v>
      </c>
      <c r="C335" s="17">
        <v>0.26381596754215098</v>
      </c>
      <c r="D335" s="17">
        <v>0.25914569667634102</v>
      </c>
      <c r="E335" s="17">
        <v>0.26892692158901599</v>
      </c>
      <c r="F335" s="17"/>
      <c r="G335" s="17">
        <v>0.237987001613709</v>
      </c>
      <c r="H335" s="17">
        <v>0.20208144253924201</v>
      </c>
      <c r="I335" s="17">
        <v>0.23262479905348801</v>
      </c>
      <c r="J335" s="17">
        <v>0.24329062920545799</v>
      </c>
      <c r="K335" s="17">
        <v>0.318523330739021</v>
      </c>
      <c r="L335" s="17">
        <v>0.33550018567285</v>
      </c>
      <c r="M335" s="17"/>
      <c r="N335" s="17">
        <v>0.218061520323797</v>
      </c>
      <c r="O335" s="17">
        <v>0.26686322531642298</v>
      </c>
      <c r="P335" s="17">
        <v>0.27263202093519601</v>
      </c>
      <c r="Q335" s="17">
        <v>0.29647799709546802</v>
      </c>
      <c r="R335" s="17"/>
      <c r="S335" s="17">
        <v>0.22954871354634401</v>
      </c>
      <c r="T335" s="17">
        <v>0.30392924943163302</v>
      </c>
      <c r="U335" s="17">
        <v>0.22907525539756199</v>
      </c>
      <c r="V335" s="17">
        <v>0.25126340840230399</v>
      </c>
      <c r="W335" s="17">
        <v>0.28924873039589799</v>
      </c>
      <c r="X335" s="17">
        <v>0.29726160069693103</v>
      </c>
      <c r="Y335" s="17">
        <v>0.23427327925893099</v>
      </c>
      <c r="Z335" s="17">
        <v>0.226212123510558</v>
      </c>
      <c r="AA335" s="17">
        <v>0.285743214925123</v>
      </c>
      <c r="AB335" s="17"/>
      <c r="AC335" s="17">
        <v>0.17478828199152699</v>
      </c>
      <c r="AD335" s="17">
        <v>0.264852553746523</v>
      </c>
      <c r="AE335" s="17">
        <v>0.31503551518057399</v>
      </c>
      <c r="AF335" s="17">
        <v>0.30006100276146502</v>
      </c>
      <c r="AG335" s="17">
        <v>0.27393532687448602</v>
      </c>
      <c r="AH335" s="17">
        <v>0.27243063371646598</v>
      </c>
      <c r="AI335" s="17">
        <v>0.225275335957554</v>
      </c>
      <c r="AJ335" s="17">
        <v>0.26944592088396502</v>
      </c>
      <c r="AK335" s="17">
        <v>0.25461485550516799</v>
      </c>
      <c r="AL335" s="17">
        <v>0.30376710427686099</v>
      </c>
      <c r="AM335" s="17">
        <v>0.28183376248533698</v>
      </c>
      <c r="AN335" s="17">
        <v>0.27851611464855203</v>
      </c>
      <c r="AO335" s="17">
        <v>0.22041035223028699</v>
      </c>
      <c r="AP335" s="17">
        <v>0.230332486749213</v>
      </c>
      <c r="AQ335" s="17">
        <v>0.288549513763667</v>
      </c>
      <c r="AR335" s="17">
        <v>9.7624016652079995E-2</v>
      </c>
      <c r="AS335" s="17"/>
      <c r="AT335" s="17">
        <v>0.20417190103431701</v>
      </c>
      <c r="AU335" s="17">
        <v>0.278255164724236</v>
      </c>
      <c r="AV335" s="17">
        <v>0.27679173921698502</v>
      </c>
      <c r="AW335" s="17">
        <v>0.27751364286445501</v>
      </c>
      <c r="AX335" s="17">
        <v>0.34656436331167001</v>
      </c>
      <c r="AY335" s="17">
        <v>0.190821635879528</v>
      </c>
      <c r="AZ335" s="17"/>
      <c r="BA335" s="17">
        <v>0.30965946573919501</v>
      </c>
      <c r="BB335" s="17">
        <v>0.29331089589006798</v>
      </c>
      <c r="BC335" s="17">
        <v>0.22930329997753099</v>
      </c>
      <c r="BD335" s="17">
        <v>0.19637088020094201</v>
      </c>
      <c r="BE335" s="17">
        <v>0.116426340472981</v>
      </c>
      <c r="BF335" s="17"/>
      <c r="BG335" s="17">
        <v>0.29892995447307602</v>
      </c>
      <c r="BH335" s="17">
        <v>0.23277870115069199</v>
      </c>
      <c r="BI335" s="17">
        <v>0.205393330767111</v>
      </c>
      <c r="BJ335" s="17">
        <v>0.27032693268211</v>
      </c>
      <c r="BK335" s="17">
        <v>0.28713046092546601</v>
      </c>
      <c r="BL335" s="17"/>
      <c r="BM335" s="17">
        <v>0.24243478765829901</v>
      </c>
      <c r="BN335" s="17">
        <v>0.28933843355991801</v>
      </c>
      <c r="BO335" s="17">
        <v>0.26614480891130599</v>
      </c>
      <c r="BP335" s="17"/>
      <c r="BQ335" s="17">
        <v>0.187838572410154</v>
      </c>
      <c r="BR335" s="17">
        <v>0.305262950869506</v>
      </c>
      <c r="BS335" s="17"/>
      <c r="BT335" s="17">
        <v>0.20381014326133701</v>
      </c>
      <c r="BU335" s="17">
        <v>0.34405302205938398</v>
      </c>
    </row>
    <row r="336" spans="2:73" x14ac:dyDescent="0.3">
      <c r="B336" t="s">
        <v>183</v>
      </c>
      <c r="C336" s="17">
        <v>0.125894662296306</v>
      </c>
      <c r="D336" s="17">
        <v>0.130221591622842</v>
      </c>
      <c r="E336" s="17">
        <v>0.121684002500956</v>
      </c>
      <c r="F336" s="17"/>
      <c r="G336" s="17">
        <v>0.164620786992344</v>
      </c>
      <c r="H336" s="17">
        <v>9.9603236046121896E-2</v>
      </c>
      <c r="I336" s="17">
        <v>0.13364610473461599</v>
      </c>
      <c r="J336" s="17">
        <v>0.14141951464490801</v>
      </c>
      <c r="K336" s="17">
        <v>0.12503686450533</v>
      </c>
      <c r="L336" s="17">
        <v>0.100937502003919</v>
      </c>
      <c r="M336" s="17"/>
      <c r="N336" s="17">
        <v>0.103366759215682</v>
      </c>
      <c r="O336" s="17">
        <v>0.12722411170407</v>
      </c>
      <c r="P336" s="17">
        <v>0.13253027020373601</v>
      </c>
      <c r="Q336" s="17">
        <v>0.14294932302435501</v>
      </c>
      <c r="R336" s="17"/>
      <c r="S336" s="17">
        <v>0.10143401068117699</v>
      </c>
      <c r="T336" s="17">
        <v>0.10930260991302899</v>
      </c>
      <c r="U336" s="17">
        <v>7.7163883291420002E-2</v>
      </c>
      <c r="V336" s="17">
        <v>0.15873340071357001</v>
      </c>
      <c r="W336" s="17">
        <v>0.16393997549739101</v>
      </c>
      <c r="X336" s="17">
        <v>0.15965718873342899</v>
      </c>
      <c r="Y336" s="17">
        <v>0.123994840957383</v>
      </c>
      <c r="Z336" s="17">
        <v>0.16235612051582099</v>
      </c>
      <c r="AA336" s="17">
        <v>0.12144026637668801</v>
      </c>
      <c r="AB336" s="17"/>
      <c r="AC336" s="17">
        <v>0.20216586635723999</v>
      </c>
      <c r="AD336" s="17">
        <v>0.10540908605088201</v>
      </c>
      <c r="AE336" s="17">
        <v>0.15930890146648399</v>
      </c>
      <c r="AF336" s="17">
        <v>0.151024320943552</v>
      </c>
      <c r="AG336" s="17">
        <v>0.18397254786386599</v>
      </c>
      <c r="AH336" s="17">
        <v>0.111509517974604</v>
      </c>
      <c r="AI336" s="17">
        <v>0.128954360997629</v>
      </c>
      <c r="AJ336" s="17">
        <v>0.141532035280278</v>
      </c>
      <c r="AK336" s="17">
        <v>0.14868239642942399</v>
      </c>
      <c r="AL336" s="17">
        <v>0.13569944719306801</v>
      </c>
      <c r="AM336" s="17">
        <v>0.119739095937736</v>
      </c>
      <c r="AN336" s="17">
        <v>8.7033399739429904E-2</v>
      </c>
      <c r="AO336" s="17">
        <v>0.141330620154244</v>
      </c>
      <c r="AP336" s="17">
        <v>9.1362044231010506E-2</v>
      </c>
      <c r="AQ336" s="17">
        <v>0.10075076161171299</v>
      </c>
      <c r="AR336" s="17">
        <v>4.83719706234483E-2</v>
      </c>
      <c r="AS336" s="17"/>
      <c r="AT336" s="17">
        <v>0.102076297827409</v>
      </c>
      <c r="AU336" s="17">
        <v>0.14321462618223499</v>
      </c>
      <c r="AV336" s="17">
        <v>0.17471155199274099</v>
      </c>
      <c r="AW336" s="17">
        <v>0.12515255391587399</v>
      </c>
      <c r="AX336" s="17">
        <v>8.4378794049010095E-2</v>
      </c>
      <c r="AY336" s="17">
        <v>7.7291985878941802E-2</v>
      </c>
      <c r="AZ336" s="17"/>
      <c r="BA336" s="17">
        <v>0.14272642264629501</v>
      </c>
      <c r="BB336" s="17">
        <v>0.15601728131985501</v>
      </c>
      <c r="BC336" s="17">
        <v>0.113400599634293</v>
      </c>
      <c r="BD336" s="17">
        <v>6.0049273928267199E-2</v>
      </c>
      <c r="BE336" s="17">
        <v>8.4833508225806695E-2</v>
      </c>
      <c r="BF336" s="17"/>
      <c r="BG336" s="17">
        <v>8.7323730721435497E-2</v>
      </c>
      <c r="BH336" s="17">
        <v>9.6888956984478497E-2</v>
      </c>
      <c r="BI336" s="17">
        <v>0.120529714306173</v>
      </c>
      <c r="BJ336" s="17">
        <v>0.16967614695132599</v>
      </c>
      <c r="BK336" s="17">
        <v>0.15444205430639801</v>
      </c>
      <c r="BL336" s="17"/>
      <c r="BM336" s="17">
        <v>0.103863566291645</v>
      </c>
      <c r="BN336" s="17">
        <v>0.13894512876368401</v>
      </c>
      <c r="BO336" s="17">
        <v>0.160520611845862</v>
      </c>
      <c r="BP336" s="17"/>
      <c r="BQ336" s="17">
        <v>0.10086801225790699</v>
      </c>
      <c r="BR336" s="17">
        <v>0.143585153115806</v>
      </c>
      <c r="BS336" s="17"/>
      <c r="BT336" s="17">
        <v>8.5305237937884304E-2</v>
      </c>
      <c r="BU336" s="17">
        <v>0.18736073734667999</v>
      </c>
    </row>
    <row r="337" spans="2:73" x14ac:dyDescent="0.3">
      <c r="B337" t="s">
        <v>184</v>
      </c>
      <c r="C337" s="17">
        <v>4.2934102109294499E-2</v>
      </c>
      <c r="D337" s="17">
        <v>3.9958193119210103E-2</v>
      </c>
      <c r="E337" s="17">
        <v>4.5876017295151797E-2</v>
      </c>
      <c r="F337" s="17"/>
      <c r="G337" s="17">
        <v>4.4635879909237001E-2</v>
      </c>
      <c r="H337" s="17">
        <v>5.9457597960853099E-2</v>
      </c>
      <c r="I337" s="17">
        <v>2.3921043798372201E-2</v>
      </c>
      <c r="J337" s="17">
        <v>4.3312310626707901E-2</v>
      </c>
      <c r="K337" s="17">
        <v>5.9779439554975597E-2</v>
      </c>
      <c r="L337" s="17">
        <v>3.2761236340241501E-2</v>
      </c>
      <c r="M337" s="17"/>
      <c r="N337" s="17">
        <v>2.6278795182950499E-2</v>
      </c>
      <c r="O337" s="17">
        <v>4.3075655083082497E-2</v>
      </c>
      <c r="P337" s="17">
        <v>4.0675477187448301E-2</v>
      </c>
      <c r="Q337" s="17">
        <v>5.8784236375502202E-2</v>
      </c>
      <c r="R337" s="17"/>
      <c r="S337" s="17">
        <v>2.4023801775082801E-2</v>
      </c>
      <c r="T337" s="17">
        <v>4.9557653399609498E-2</v>
      </c>
      <c r="U337" s="17">
        <v>3.8793956594185303E-2</v>
      </c>
      <c r="V337" s="17">
        <v>5.3922847469700497E-2</v>
      </c>
      <c r="W337" s="17">
        <v>4.7740209775679297E-2</v>
      </c>
      <c r="X337" s="17">
        <v>6.7985731320090198E-2</v>
      </c>
      <c r="Y337" s="17">
        <v>3.5562997914777697E-2</v>
      </c>
      <c r="Z337" s="17">
        <v>4.6873213217692999E-2</v>
      </c>
      <c r="AA337" s="17">
        <v>3.2666848880614698E-2</v>
      </c>
      <c r="AB337" s="17"/>
      <c r="AC337" s="17">
        <v>0.18148720491158499</v>
      </c>
      <c r="AD337" s="17">
        <v>7.8153815105917596E-2</v>
      </c>
      <c r="AE337" s="17">
        <v>6.2618074285523406E-2</v>
      </c>
      <c r="AF337" s="17">
        <v>4.9733718800859701E-2</v>
      </c>
      <c r="AG337" s="17">
        <v>4.9377142068983401E-2</v>
      </c>
      <c r="AH337" s="17">
        <v>4.1032208430292101E-2</v>
      </c>
      <c r="AI337" s="17">
        <v>5.9786232481707301E-2</v>
      </c>
      <c r="AJ337" s="17">
        <v>2.53473285256147E-2</v>
      </c>
      <c r="AK337" s="17">
        <v>6.1845160315976297E-2</v>
      </c>
      <c r="AL337" s="17">
        <v>2.2419941118869701E-2</v>
      </c>
      <c r="AM337" s="17">
        <v>1.1989201586416399E-2</v>
      </c>
      <c r="AN337" s="17">
        <v>1.1969254874833199E-2</v>
      </c>
      <c r="AO337" s="17">
        <v>4.4567480013660697E-2</v>
      </c>
      <c r="AP337" s="17">
        <v>3.2680413753230698E-2</v>
      </c>
      <c r="AQ337" s="17">
        <v>3.2507175969574899E-2</v>
      </c>
      <c r="AR337" s="17">
        <v>1.6868673132846099E-2</v>
      </c>
      <c r="AS337" s="17"/>
      <c r="AT337" s="17">
        <v>3.3799983933535997E-2</v>
      </c>
      <c r="AU337" s="17">
        <v>4.0384365794717103E-2</v>
      </c>
      <c r="AV337" s="17">
        <v>4.7439870271940202E-2</v>
      </c>
      <c r="AW337" s="17">
        <v>5.8776425878307302E-2</v>
      </c>
      <c r="AX337" s="17">
        <v>3.9881818666324599E-2</v>
      </c>
      <c r="AY337" s="17">
        <v>3.30573916969868E-2</v>
      </c>
      <c r="AZ337" s="17"/>
      <c r="BA337" s="17">
        <v>4.7580556924350197E-2</v>
      </c>
      <c r="BB337" s="17">
        <v>4.6061756672989E-2</v>
      </c>
      <c r="BC337" s="17">
        <v>3.1831930315956901E-2</v>
      </c>
      <c r="BD337" s="17">
        <v>3.6999660768507601E-2</v>
      </c>
      <c r="BE337" s="17">
        <v>0</v>
      </c>
      <c r="BF337" s="17"/>
      <c r="BG337" s="17">
        <v>3.9973881483061399E-2</v>
      </c>
      <c r="BH337" s="17">
        <v>3.8827205173486E-2</v>
      </c>
      <c r="BI337" s="17">
        <v>2.3820187500040599E-2</v>
      </c>
      <c r="BJ337" s="17">
        <v>5.0500953678135597E-2</v>
      </c>
      <c r="BK337" s="17">
        <v>2.9770504324020501E-2</v>
      </c>
      <c r="BL337" s="17"/>
      <c r="BM337" s="17">
        <v>3.2678904427427297E-2</v>
      </c>
      <c r="BN337" s="17">
        <v>4.0606761577723298E-2</v>
      </c>
      <c r="BO337" s="17">
        <v>7.9490987875051503E-2</v>
      </c>
      <c r="BP337" s="17"/>
      <c r="BQ337" s="17">
        <v>3.6702640806398699E-2</v>
      </c>
      <c r="BR337" s="17">
        <v>4.6174977199319997E-2</v>
      </c>
      <c r="BS337" s="17"/>
      <c r="BT337" s="17">
        <v>2.6914604476497302E-2</v>
      </c>
      <c r="BU337" s="17">
        <v>7.1439332960475402E-2</v>
      </c>
    </row>
    <row r="338" spans="2:73" x14ac:dyDescent="0.3">
      <c r="B338" t="s">
        <v>92</v>
      </c>
      <c r="C338" s="17">
        <v>2.28040517491662E-2</v>
      </c>
      <c r="D338" s="17">
        <v>2.3957321169464099E-2</v>
      </c>
      <c r="E338" s="17">
        <v>2.09298257920893E-2</v>
      </c>
      <c r="F338" s="17"/>
      <c r="G338" s="17">
        <v>3.8710729934760497E-2</v>
      </c>
      <c r="H338" s="17">
        <v>2.1011059522665399E-2</v>
      </c>
      <c r="I338" s="17">
        <v>2.8132956565174699E-2</v>
      </c>
      <c r="J338" s="17">
        <v>1.6772388605303199E-2</v>
      </c>
      <c r="K338" s="17">
        <v>2.3963708791414899E-2</v>
      </c>
      <c r="L338" s="17">
        <v>1.30871993237704E-2</v>
      </c>
      <c r="M338" s="17"/>
      <c r="N338" s="17">
        <v>1.88535113392089E-2</v>
      </c>
      <c r="O338" s="17">
        <v>2.2728002889599901E-2</v>
      </c>
      <c r="P338" s="17">
        <v>1.9175026246632601E-2</v>
      </c>
      <c r="Q338" s="17">
        <v>3.0575430054989299E-2</v>
      </c>
      <c r="R338" s="17"/>
      <c r="S338" s="17">
        <v>1.9577350542267599E-2</v>
      </c>
      <c r="T338" s="17">
        <v>1.2291280511833E-2</v>
      </c>
      <c r="U338" s="17">
        <v>2.0009016879175601E-2</v>
      </c>
      <c r="V338" s="17">
        <v>3.57275312809016E-2</v>
      </c>
      <c r="W338" s="17">
        <v>3.2369675142560103E-2</v>
      </c>
      <c r="X338" s="17">
        <v>2.2927157908815401E-2</v>
      </c>
      <c r="Y338" s="17">
        <v>3.6106359708699902E-2</v>
      </c>
      <c r="Z338" s="17">
        <v>7.4879845484769701E-3</v>
      </c>
      <c r="AA338" s="17">
        <v>2.0107126146629E-2</v>
      </c>
      <c r="AB338" s="17"/>
      <c r="AC338" s="17">
        <v>0</v>
      </c>
      <c r="AD338" s="17">
        <v>6.8311606528563704E-2</v>
      </c>
      <c r="AE338" s="17">
        <v>3.8446576383004E-2</v>
      </c>
      <c r="AF338" s="17">
        <v>1.5953001401471899E-2</v>
      </c>
      <c r="AG338" s="17">
        <v>1.36876953522085E-2</v>
      </c>
      <c r="AH338" s="17">
        <v>2.5578369824130798E-2</v>
      </c>
      <c r="AI338" s="17">
        <v>1.9704289767624401E-2</v>
      </c>
      <c r="AJ338" s="17">
        <v>1.39179395017786E-2</v>
      </c>
      <c r="AK338" s="17">
        <v>2.6793294244518501E-2</v>
      </c>
      <c r="AL338" s="17">
        <v>2.8218736224428099E-2</v>
      </c>
      <c r="AM338" s="17">
        <v>1.8490615996646E-2</v>
      </c>
      <c r="AN338" s="17">
        <v>8.9983182514675204E-3</v>
      </c>
      <c r="AO338" s="17">
        <v>2.5204904945403998E-2</v>
      </c>
      <c r="AP338" s="17">
        <v>1.6912653863622E-2</v>
      </c>
      <c r="AQ338" s="17">
        <v>0</v>
      </c>
      <c r="AR338" s="17">
        <v>0</v>
      </c>
      <c r="AS338" s="17"/>
      <c r="AT338" s="17">
        <v>2.0828237502388301E-2</v>
      </c>
      <c r="AU338" s="17">
        <v>2.4716744889892998E-2</v>
      </c>
      <c r="AV338" s="17">
        <v>1.82641071698505E-2</v>
      </c>
      <c r="AW338" s="17">
        <v>2.98828428112153E-2</v>
      </c>
      <c r="AX338" s="17">
        <v>1.6436947869404001E-2</v>
      </c>
      <c r="AY338" s="17">
        <v>2.0914542501558799E-2</v>
      </c>
      <c r="AZ338" s="17"/>
      <c r="BA338" s="17">
        <v>2.8390453455077201E-2</v>
      </c>
      <c r="BB338" s="17">
        <v>2.0435333073568901E-2</v>
      </c>
      <c r="BC338" s="17">
        <v>2.7782057794365999E-2</v>
      </c>
      <c r="BD338" s="17">
        <v>1.47226990650042E-2</v>
      </c>
      <c r="BE338" s="17">
        <v>0</v>
      </c>
      <c r="BF338" s="17"/>
      <c r="BG338" s="17">
        <v>1.9761697543578802E-2</v>
      </c>
      <c r="BH338" s="17">
        <v>2.0272008872029301E-2</v>
      </c>
      <c r="BI338" s="17">
        <v>1.5862250994745301E-2</v>
      </c>
      <c r="BJ338" s="17">
        <v>1.65746022319655E-2</v>
      </c>
      <c r="BK338" s="17">
        <v>2.7436078227336302E-2</v>
      </c>
      <c r="BL338" s="17"/>
      <c r="BM338" s="17">
        <v>1.9018516843469498E-2</v>
      </c>
      <c r="BN338" s="17">
        <v>2.6104522968066798E-2</v>
      </c>
      <c r="BO338" s="17">
        <v>2.6179930442319799E-2</v>
      </c>
      <c r="BP338" s="17"/>
      <c r="BQ338" s="17">
        <v>1.6426714384784401E-2</v>
      </c>
      <c r="BR338" s="17">
        <v>2.23422930705423E-2</v>
      </c>
      <c r="BS338" s="17"/>
      <c r="BT338" s="17">
        <v>1.1017207870174101E-2</v>
      </c>
      <c r="BU338" s="17">
        <v>3.0956184717546301E-2</v>
      </c>
    </row>
    <row r="339" spans="2:73" x14ac:dyDescent="0.3">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row>
    <row r="340" spans="2:73" x14ac:dyDescent="0.3">
      <c r="B340" s="6" t="s">
        <v>213</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row>
    <row r="341" spans="2:73" x14ac:dyDescent="0.3">
      <c r="B341" s="24" t="s">
        <v>94</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row>
    <row r="342" spans="2:73" x14ac:dyDescent="0.3">
      <c r="B342" t="s">
        <v>200</v>
      </c>
      <c r="C342" s="17">
        <v>0.36644266616939197</v>
      </c>
      <c r="D342" s="17">
        <v>0.322122376526709</v>
      </c>
      <c r="E342" s="17">
        <v>0.409606445533098</v>
      </c>
      <c r="F342" s="17"/>
      <c r="G342" s="17">
        <v>0.19366187229373699</v>
      </c>
      <c r="H342" s="17">
        <v>0.34059080735821201</v>
      </c>
      <c r="I342" s="17">
        <v>0.31871405111932499</v>
      </c>
      <c r="J342" s="17">
        <v>0.36328706272442102</v>
      </c>
      <c r="K342" s="17">
        <v>0.44103766649688098</v>
      </c>
      <c r="L342" s="17">
        <v>0.49320812474465198</v>
      </c>
      <c r="M342" s="17"/>
      <c r="N342" s="17">
        <v>0.40619564451248502</v>
      </c>
      <c r="O342" s="17">
        <v>0.36653065428132903</v>
      </c>
      <c r="P342" s="17">
        <v>0.367100773332591</v>
      </c>
      <c r="Q342" s="17">
        <v>0.31971164385360301</v>
      </c>
      <c r="R342" s="17"/>
      <c r="S342" s="17">
        <v>0.37234898786502602</v>
      </c>
      <c r="T342" s="17">
        <v>0.36187259031688002</v>
      </c>
      <c r="U342" s="17">
        <v>0.34152372905061101</v>
      </c>
      <c r="V342" s="17">
        <v>0.37367374243830598</v>
      </c>
      <c r="W342" s="17">
        <v>0.36335020217349601</v>
      </c>
      <c r="X342" s="17">
        <v>0.33026091963615101</v>
      </c>
      <c r="Y342" s="17">
        <v>0.37377770451171199</v>
      </c>
      <c r="Z342" s="17">
        <v>0.39031578541329798</v>
      </c>
      <c r="AA342" s="17">
        <v>0.39305400842627902</v>
      </c>
      <c r="AB342" s="17"/>
      <c r="AC342" s="17">
        <v>3.2844502473672398E-2</v>
      </c>
      <c r="AD342" s="17">
        <v>0.26896771676126502</v>
      </c>
      <c r="AE342" s="17">
        <v>0.37208456697444903</v>
      </c>
      <c r="AF342" s="17">
        <v>0.39063122052431598</v>
      </c>
      <c r="AG342" s="17">
        <v>0.29129316238602698</v>
      </c>
      <c r="AH342" s="17">
        <v>0.41248772684253598</v>
      </c>
      <c r="AI342" s="17">
        <v>0.35320130672737299</v>
      </c>
      <c r="AJ342" s="17">
        <v>0.32685255435635102</v>
      </c>
      <c r="AK342" s="17">
        <v>0.42325903186673097</v>
      </c>
      <c r="AL342" s="17">
        <v>0.43095880416652599</v>
      </c>
      <c r="AM342" s="17">
        <v>0.34164119545717297</v>
      </c>
      <c r="AN342" s="17">
        <v>0.35352986681054599</v>
      </c>
      <c r="AO342" s="17">
        <v>0.365768401565017</v>
      </c>
      <c r="AP342" s="17">
        <v>0.33215160798032201</v>
      </c>
      <c r="AQ342" s="17">
        <v>0.33815946792106399</v>
      </c>
      <c r="AR342" s="17">
        <v>0.52079052647829105</v>
      </c>
      <c r="AS342" s="17"/>
      <c r="AT342" s="17">
        <v>0.34218120105829303</v>
      </c>
      <c r="AU342" s="17">
        <v>0.36528681212246999</v>
      </c>
      <c r="AV342" s="17">
        <v>0.384962082277927</v>
      </c>
      <c r="AW342" s="17">
        <v>0.34599520461390598</v>
      </c>
      <c r="AX342" s="17">
        <v>0.43489319379194102</v>
      </c>
      <c r="AY342" s="17">
        <v>0.36318866580869602</v>
      </c>
      <c r="AZ342" s="17"/>
      <c r="BA342" s="17">
        <v>0.32423138750187702</v>
      </c>
      <c r="BB342" s="17">
        <v>0.342454211664877</v>
      </c>
      <c r="BC342" s="17">
        <v>0.39321767619487402</v>
      </c>
      <c r="BD342" s="17">
        <v>0.38088255376339097</v>
      </c>
      <c r="BE342" s="17">
        <v>0.624908223677069</v>
      </c>
      <c r="BF342" s="17"/>
      <c r="BG342" s="17">
        <v>0.41987439008132799</v>
      </c>
      <c r="BH342" s="17">
        <v>0.38855301151122001</v>
      </c>
      <c r="BI342" s="17">
        <v>0.474634137665986</v>
      </c>
      <c r="BJ342" s="17">
        <v>0.34444793574229199</v>
      </c>
      <c r="BK342" s="17">
        <v>0.36292993859485601</v>
      </c>
      <c r="BL342" s="17"/>
      <c r="BM342" s="17">
        <v>0.396697119490868</v>
      </c>
      <c r="BN342" s="17">
        <v>0.35551170978118701</v>
      </c>
      <c r="BO342" s="17">
        <v>0.30279778024401199</v>
      </c>
      <c r="BP342" s="17"/>
      <c r="BQ342" s="17">
        <v>0.39666634962161001</v>
      </c>
      <c r="BR342" s="17">
        <v>0.35875583086966201</v>
      </c>
      <c r="BS342" s="17"/>
      <c r="BT342" s="17">
        <v>0.39591186419094698</v>
      </c>
      <c r="BU342" s="17">
        <v>0.33212932378779503</v>
      </c>
    </row>
    <row r="343" spans="2:73" x14ac:dyDescent="0.3">
      <c r="B343" t="s">
        <v>201</v>
      </c>
      <c r="C343" s="17">
        <v>0.27582232211507202</v>
      </c>
      <c r="D343" s="17">
        <v>0.26675151337647501</v>
      </c>
      <c r="E343" s="17">
        <v>0.283967149091431</v>
      </c>
      <c r="F343" s="17"/>
      <c r="G343" s="17">
        <v>0.22618544018424</v>
      </c>
      <c r="H343" s="17">
        <v>0.34122673157190903</v>
      </c>
      <c r="I343" s="17">
        <v>0.23422375621352601</v>
      </c>
      <c r="J343" s="17">
        <v>0.26259077284507798</v>
      </c>
      <c r="K343" s="17">
        <v>0.23132744795274701</v>
      </c>
      <c r="L343" s="17">
        <v>0.32998967433477</v>
      </c>
      <c r="M343" s="17"/>
      <c r="N343" s="17">
        <v>0.34136127534848199</v>
      </c>
      <c r="O343" s="17">
        <v>0.27017040391284403</v>
      </c>
      <c r="P343" s="17">
        <v>0.27668589406459299</v>
      </c>
      <c r="Q343" s="17">
        <v>0.204651112902313</v>
      </c>
      <c r="R343" s="17"/>
      <c r="S343" s="17">
        <v>0.31916665119755799</v>
      </c>
      <c r="T343" s="17">
        <v>0.236087075191591</v>
      </c>
      <c r="U343" s="17">
        <v>0.33917288685789199</v>
      </c>
      <c r="V343" s="17">
        <v>0.26362626653083698</v>
      </c>
      <c r="W343" s="17">
        <v>0.26823214209708601</v>
      </c>
      <c r="X343" s="17">
        <v>0.247823120144709</v>
      </c>
      <c r="Y343" s="17">
        <v>0.257516716994662</v>
      </c>
      <c r="Z343" s="17">
        <v>0.223512355183629</v>
      </c>
      <c r="AA343" s="17">
        <v>0.293923162316859</v>
      </c>
      <c r="AB343" s="17"/>
      <c r="AC343" s="17">
        <v>8.7430035497839897E-2</v>
      </c>
      <c r="AD343" s="17">
        <v>0.178148032333134</v>
      </c>
      <c r="AE343" s="17">
        <v>0.18919019580970101</v>
      </c>
      <c r="AF343" s="17">
        <v>0.19963102125361401</v>
      </c>
      <c r="AG343" s="17">
        <v>0.20586198565990199</v>
      </c>
      <c r="AH343" s="17">
        <v>0.23874972102348399</v>
      </c>
      <c r="AI343" s="17">
        <v>0.32385690900580899</v>
      </c>
      <c r="AJ343" s="17">
        <v>0.30192945098863999</v>
      </c>
      <c r="AK343" s="17">
        <v>0.31150536314025901</v>
      </c>
      <c r="AL343" s="17">
        <v>0.26273181098749898</v>
      </c>
      <c r="AM343" s="17">
        <v>0.27467465252525203</v>
      </c>
      <c r="AN343" s="17">
        <v>0.34281102407036901</v>
      </c>
      <c r="AO343" s="17">
        <v>0.35821238569672398</v>
      </c>
      <c r="AP343" s="17">
        <v>0.24161783080660201</v>
      </c>
      <c r="AQ343" s="17">
        <v>0.28865763877315798</v>
      </c>
      <c r="AR343" s="17">
        <v>0.50078772529142401</v>
      </c>
      <c r="AS343" s="17"/>
      <c r="AT343" s="17">
        <v>0.34005361092410602</v>
      </c>
      <c r="AU343" s="17">
        <v>0.24993226480352401</v>
      </c>
      <c r="AV343" s="17">
        <v>0.25098512155854902</v>
      </c>
      <c r="AW343" s="17">
        <v>0.24395465909851899</v>
      </c>
      <c r="AX343" s="17">
        <v>0.27924473635326602</v>
      </c>
      <c r="AY343" s="17">
        <v>0.30757531761246298</v>
      </c>
      <c r="AZ343" s="17"/>
      <c r="BA343" s="17">
        <v>0.196290526608416</v>
      </c>
      <c r="BB343" s="17">
        <v>0.24882544692323</v>
      </c>
      <c r="BC343" s="17">
        <v>0.30451567982232203</v>
      </c>
      <c r="BD343" s="17">
        <v>0.37515890982171002</v>
      </c>
      <c r="BE343" s="17">
        <v>0.52491855697647005</v>
      </c>
      <c r="BF343" s="17"/>
      <c r="BG343" s="17">
        <v>0.331960958582942</v>
      </c>
      <c r="BH343" s="17">
        <v>0.32227861476123099</v>
      </c>
      <c r="BI343" s="17">
        <v>0.296680623621495</v>
      </c>
      <c r="BJ343" s="17">
        <v>0.24905690840335801</v>
      </c>
      <c r="BK343" s="17">
        <v>0.31090653586307798</v>
      </c>
      <c r="BL343" s="17"/>
      <c r="BM343" s="17">
        <v>0.318921605652425</v>
      </c>
      <c r="BN343" s="17">
        <v>0.26125824657856</v>
      </c>
      <c r="BO343" s="17">
        <v>0.18272012055269399</v>
      </c>
      <c r="BP343" s="17"/>
      <c r="BQ343" s="17">
        <v>0.34753758387232597</v>
      </c>
      <c r="BR343" s="17">
        <v>0.234538535783752</v>
      </c>
      <c r="BS343" s="17"/>
      <c r="BT343" s="17">
        <v>0.328617872978131</v>
      </c>
      <c r="BU343" s="17">
        <v>0.20076268007750001</v>
      </c>
    </row>
    <row r="344" spans="2:73" x14ac:dyDescent="0.3">
      <c r="B344" t="s">
        <v>202</v>
      </c>
      <c r="C344" s="17">
        <v>0.256273430284847</v>
      </c>
      <c r="D344" s="17">
        <v>0.26537741581221502</v>
      </c>
      <c r="E344" s="17">
        <v>0.247823731259814</v>
      </c>
      <c r="F344" s="17"/>
      <c r="G344" s="17">
        <v>0.20479960611735101</v>
      </c>
      <c r="H344" s="17">
        <v>0.235955612606322</v>
      </c>
      <c r="I344" s="17">
        <v>0.21241391022582701</v>
      </c>
      <c r="J344" s="17">
        <v>0.22892492090305</v>
      </c>
      <c r="K344" s="17">
        <v>0.28427488107920301</v>
      </c>
      <c r="L344" s="17">
        <v>0.34600313709282698</v>
      </c>
      <c r="M344" s="17"/>
      <c r="N344" s="17">
        <v>0.33868052811597299</v>
      </c>
      <c r="O344" s="17">
        <v>0.25987239699739101</v>
      </c>
      <c r="P344" s="17">
        <v>0.23789348882682099</v>
      </c>
      <c r="Q344" s="17">
        <v>0.17519591298031501</v>
      </c>
      <c r="R344" s="17"/>
      <c r="S344" s="17">
        <v>0.30651169643946102</v>
      </c>
      <c r="T344" s="17">
        <v>0.28049925870261899</v>
      </c>
      <c r="U344" s="17">
        <v>0.27488625802699901</v>
      </c>
      <c r="V344" s="17">
        <v>0.28938593026998999</v>
      </c>
      <c r="W344" s="17">
        <v>0.27271832218464698</v>
      </c>
      <c r="X344" s="17">
        <v>0.20097526726689899</v>
      </c>
      <c r="Y344" s="17">
        <v>0.19632721727476099</v>
      </c>
      <c r="Z344" s="17">
        <v>0.201769169884395</v>
      </c>
      <c r="AA344" s="17">
        <v>0.22039805284682601</v>
      </c>
      <c r="AB344" s="17"/>
      <c r="AC344" s="17">
        <v>3.8768989749086803E-2</v>
      </c>
      <c r="AD344" s="17">
        <v>0.10125928102463599</v>
      </c>
      <c r="AE344" s="17">
        <v>0.20932583501973101</v>
      </c>
      <c r="AF344" s="17">
        <v>0.19188749383388601</v>
      </c>
      <c r="AG344" s="17">
        <v>0.17599530908375199</v>
      </c>
      <c r="AH344" s="17">
        <v>0.245241034869144</v>
      </c>
      <c r="AI344" s="17">
        <v>0.26238077997224601</v>
      </c>
      <c r="AJ344" s="17">
        <v>0.25363420686198601</v>
      </c>
      <c r="AK344" s="17">
        <v>0.30238604066239699</v>
      </c>
      <c r="AL344" s="17">
        <v>0.30581821565028</v>
      </c>
      <c r="AM344" s="17">
        <v>0.24194789447977599</v>
      </c>
      <c r="AN344" s="17">
        <v>0.27685156759151902</v>
      </c>
      <c r="AO344" s="17">
        <v>0.338110888942041</v>
      </c>
      <c r="AP344" s="17">
        <v>0.361754075082724</v>
      </c>
      <c r="AQ344" s="17">
        <v>0.23635390740402401</v>
      </c>
      <c r="AR344" s="17">
        <v>0.46080748108776898</v>
      </c>
      <c r="AS344" s="17"/>
      <c r="AT344" s="17">
        <v>0.26373347005717501</v>
      </c>
      <c r="AU344" s="17">
        <v>0.25115698470054698</v>
      </c>
      <c r="AV344" s="17">
        <v>0.23265551263857201</v>
      </c>
      <c r="AW344" s="17">
        <v>0.25201235669628202</v>
      </c>
      <c r="AX344" s="17">
        <v>0.28179092641901099</v>
      </c>
      <c r="AY344" s="17">
        <v>0.27989647663114497</v>
      </c>
      <c r="AZ344" s="17"/>
      <c r="BA344" s="17">
        <v>0.16324881617800199</v>
      </c>
      <c r="BB344" s="17">
        <v>0.25547489375521898</v>
      </c>
      <c r="BC344" s="17">
        <v>0.288832621728845</v>
      </c>
      <c r="BD344" s="17">
        <v>0.34603573039782298</v>
      </c>
      <c r="BE344" s="17">
        <v>0.363468379806627</v>
      </c>
      <c r="BF344" s="17"/>
      <c r="BG344" s="17">
        <v>0.30685844617186497</v>
      </c>
      <c r="BH344" s="17">
        <v>0.270926829450994</v>
      </c>
      <c r="BI344" s="17">
        <v>0.32530672229667201</v>
      </c>
      <c r="BJ344" s="17">
        <v>0.21470595383056701</v>
      </c>
      <c r="BK344" s="17">
        <v>0.27569121063482199</v>
      </c>
      <c r="BL344" s="17"/>
      <c r="BM344" s="17">
        <v>0.31457544707349799</v>
      </c>
      <c r="BN344" s="17">
        <v>0.229391471716338</v>
      </c>
      <c r="BO344" s="17">
        <v>0.14769010798864199</v>
      </c>
      <c r="BP344" s="17"/>
      <c r="BQ344" s="17">
        <v>0.28129708972414103</v>
      </c>
      <c r="BR344" s="17">
        <v>0.24705722313563899</v>
      </c>
      <c r="BS344" s="17"/>
      <c r="BT344" s="17">
        <v>0.28357872910521498</v>
      </c>
      <c r="BU344" s="17">
        <v>0.22636721432693399</v>
      </c>
    </row>
    <row r="345" spans="2:73" x14ac:dyDescent="0.3">
      <c r="B345" t="s">
        <v>203</v>
      </c>
      <c r="C345" s="17">
        <v>0.178505988123589</v>
      </c>
      <c r="D345" s="17">
        <v>0.17484904362217199</v>
      </c>
      <c r="E345" s="17">
        <v>0.18189723552581</v>
      </c>
      <c r="F345" s="17"/>
      <c r="G345" s="17">
        <v>0.179467410766844</v>
      </c>
      <c r="H345" s="17">
        <v>0.22912930568959899</v>
      </c>
      <c r="I345" s="17">
        <v>0.17904309310063399</v>
      </c>
      <c r="J345" s="17">
        <v>0.17037429166593501</v>
      </c>
      <c r="K345" s="17">
        <v>0.15928868961909001</v>
      </c>
      <c r="L345" s="17">
        <v>0.155795678991721</v>
      </c>
      <c r="M345" s="17"/>
      <c r="N345" s="17">
        <v>0.22923614782514201</v>
      </c>
      <c r="O345" s="17">
        <v>0.13810986792048799</v>
      </c>
      <c r="P345" s="17">
        <v>0.19805502769143099</v>
      </c>
      <c r="Q345" s="17">
        <v>0.14828421106713099</v>
      </c>
      <c r="R345" s="17"/>
      <c r="S345" s="17">
        <v>0.22323594597589799</v>
      </c>
      <c r="T345" s="17">
        <v>0.14303747613308301</v>
      </c>
      <c r="U345" s="17">
        <v>0.17460696894657099</v>
      </c>
      <c r="V345" s="17">
        <v>0.165878220465695</v>
      </c>
      <c r="W345" s="17">
        <v>0.17254198769878601</v>
      </c>
      <c r="X345" s="17">
        <v>0.17780051275317599</v>
      </c>
      <c r="Y345" s="17">
        <v>0.169847065536822</v>
      </c>
      <c r="Z345" s="17">
        <v>0.18659523005216699</v>
      </c>
      <c r="AA345" s="17">
        <v>0.188992720692401</v>
      </c>
      <c r="AB345" s="17"/>
      <c r="AC345" s="17">
        <v>0.173555884337526</v>
      </c>
      <c r="AD345" s="17">
        <v>0.16299923250634801</v>
      </c>
      <c r="AE345" s="17">
        <v>0.129675775138647</v>
      </c>
      <c r="AF345" s="17">
        <v>0.15651683316780901</v>
      </c>
      <c r="AG345" s="17">
        <v>0.15313840929344599</v>
      </c>
      <c r="AH345" s="17">
        <v>0.22370083745948</v>
      </c>
      <c r="AI345" s="17">
        <v>0.21215736551943301</v>
      </c>
      <c r="AJ345" s="17">
        <v>0.16017663474777999</v>
      </c>
      <c r="AK345" s="17">
        <v>0.17606857599801501</v>
      </c>
      <c r="AL345" s="17">
        <v>0.13661770631857301</v>
      </c>
      <c r="AM345" s="17">
        <v>0.166113317754293</v>
      </c>
      <c r="AN345" s="17">
        <v>0.16220450879127901</v>
      </c>
      <c r="AO345" s="17">
        <v>0.17800141703373201</v>
      </c>
      <c r="AP345" s="17">
        <v>0.170626088510895</v>
      </c>
      <c r="AQ345" s="17">
        <v>0.18371129618172999</v>
      </c>
      <c r="AR345" s="17">
        <v>0.27327765574565599</v>
      </c>
      <c r="AS345" s="17"/>
      <c r="AT345" s="17">
        <v>0.22502916837598699</v>
      </c>
      <c r="AU345" s="17">
        <v>0.152435140073584</v>
      </c>
      <c r="AV345" s="17">
        <v>0.17548288670312601</v>
      </c>
      <c r="AW345" s="17">
        <v>0.17583177477060699</v>
      </c>
      <c r="AX345" s="17">
        <v>0.149319183950896</v>
      </c>
      <c r="AY345" s="17">
        <v>0.193952438848497</v>
      </c>
      <c r="AZ345" s="17"/>
      <c r="BA345" s="17">
        <v>0.14480503590604099</v>
      </c>
      <c r="BB345" s="17">
        <v>0.17187315846478601</v>
      </c>
      <c r="BC345" s="17">
        <v>0.18621980325096599</v>
      </c>
      <c r="BD345" s="17">
        <v>0.22318956355255801</v>
      </c>
      <c r="BE345" s="17">
        <v>0.40284286949987902</v>
      </c>
      <c r="BF345" s="17"/>
      <c r="BG345" s="17">
        <v>0.197170191420841</v>
      </c>
      <c r="BH345" s="17">
        <v>0.209513555810007</v>
      </c>
      <c r="BI345" s="17">
        <v>0.16778109401079</v>
      </c>
      <c r="BJ345" s="17">
        <v>0.16831800546197501</v>
      </c>
      <c r="BK345" s="17">
        <v>0.16195817301360499</v>
      </c>
      <c r="BL345" s="17"/>
      <c r="BM345" s="17">
        <v>0.19149650920411501</v>
      </c>
      <c r="BN345" s="17">
        <v>0.16685226616639101</v>
      </c>
      <c r="BO345" s="17">
        <v>0.16800523885334001</v>
      </c>
      <c r="BP345" s="17"/>
      <c r="BQ345" s="17">
        <v>0.24700569051742999</v>
      </c>
      <c r="BR345" s="17">
        <v>0.14050605198928601</v>
      </c>
      <c r="BS345" s="17"/>
      <c r="BT345" s="17">
        <v>0.203269550188966</v>
      </c>
      <c r="BU345" s="17">
        <v>0.145562484143409</v>
      </c>
    </row>
    <row r="346" spans="2:73" x14ac:dyDescent="0.3">
      <c r="B346" t="s">
        <v>204</v>
      </c>
      <c r="C346" s="17">
        <v>9.4379034050314101E-2</v>
      </c>
      <c r="D346" s="17">
        <v>9.46423404806611E-2</v>
      </c>
      <c r="E346" s="17">
        <v>9.4024106791836801E-2</v>
      </c>
      <c r="F346" s="17"/>
      <c r="G346" s="17">
        <v>0.120734167913085</v>
      </c>
      <c r="H346" s="17">
        <v>0.13412576884083</v>
      </c>
      <c r="I346" s="17">
        <v>9.4981741503174996E-2</v>
      </c>
      <c r="J346" s="17">
        <v>8.04543170284647E-2</v>
      </c>
      <c r="K346" s="17">
        <v>7.8367020305269999E-2</v>
      </c>
      <c r="L346" s="17">
        <v>6.6197840026466406E-2</v>
      </c>
      <c r="M346" s="17"/>
      <c r="N346" s="17">
        <v>0.14872239776774299</v>
      </c>
      <c r="O346" s="17">
        <v>8.6908112679921407E-2</v>
      </c>
      <c r="P346" s="17">
        <v>7.6766838921377006E-2</v>
      </c>
      <c r="Q346" s="17">
        <v>5.7005600356458699E-2</v>
      </c>
      <c r="R346" s="17"/>
      <c r="S346" s="17">
        <v>0.13016320294814299</v>
      </c>
      <c r="T346" s="17">
        <v>8.4925469941695406E-2</v>
      </c>
      <c r="U346" s="17">
        <v>0.100766132683569</v>
      </c>
      <c r="V346" s="17">
        <v>0.10435660904458199</v>
      </c>
      <c r="W346" s="17">
        <v>8.3273903033997898E-2</v>
      </c>
      <c r="X346" s="17">
        <v>6.7267701370380906E-2</v>
      </c>
      <c r="Y346" s="17">
        <v>7.3461707467318907E-2</v>
      </c>
      <c r="Z346" s="17">
        <v>7.5319813513398906E-2</v>
      </c>
      <c r="AA346" s="17">
        <v>0.10053216859269599</v>
      </c>
      <c r="AB346" s="17"/>
      <c r="AC346" s="17">
        <v>4.4476531812194298E-2</v>
      </c>
      <c r="AD346" s="17">
        <v>5.8067789296957897E-2</v>
      </c>
      <c r="AE346" s="17">
        <v>7.9377070754200599E-2</v>
      </c>
      <c r="AF346" s="17">
        <v>7.1590331754322403E-2</v>
      </c>
      <c r="AG346" s="17">
        <v>5.0237029967799302E-2</v>
      </c>
      <c r="AH346" s="17">
        <v>0.115241775609584</v>
      </c>
      <c r="AI346" s="17">
        <v>8.8378072546249298E-2</v>
      </c>
      <c r="AJ346" s="17">
        <v>9.09705649372477E-2</v>
      </c>
      <c r="AK346" s="17">
        <v>0.104252872561962</v>
      </c>
      <c r="AL346" s="17">
        <v>7.9875972052471794E-2</v>
      </c>
      <c r="AM346" s="17">
        <v>6.4115353932546207E-2</v>
      </c>
      <c r="AN346" s="17">
        <v>8.3327083174576197E-2</v>
      </c>
      <c r="AO346" s="17">
        <v>0.15059441147524999</v>
      </c>
      <c r="AP346" s="17">
        <v>0.139904943802478</v>
      </c>
      <c r="AQ346" s="17">
        <v>7.41700620052511E-2</v>
      </c>
      <c r="AR346" s="17">
        <v>0.266888473383396</v>
      </c>
      <c r="AS346" s="17"/>
      <c r="AT346" s="17">
        <v>0.13915603469405</v>
      </c>
      <c r="AU346" s="17">
        <v>7.8285727933543006E-2</v>
      </c>
      <c r="AV346" s="17">
        <v>8.9537501740558606E-2</v>
      </c>
      <c r="AW346" s="17">
        <v>9.0326241442542005E-2</v>
      </c>
      <c r="AX346" s="17">
        <v>5.62670860065256E-2</v>
      </c>
      <c r="AY346" s="17">
        <v>8.7404849580940899E-2</v>
      </c>
      <c r="AZ346" s="17"/>
      <c r="BA346" s="17">
        <v>4.5349808540475801E-2</v>
      </c>
      <c r="BB346" s="17">
        <v>8.4345770357810296E-2</v>
      </c>
      <c r="BC346" s="17">
        <v>0.115829010597455</v>
      </c>
      <c r="BD346" s="17">
        <v>0.16306964362640999</v>
      </c>
      <c r="BE346" s="17">
        <v>0.23816801974735499</v>
      </c>
      <c r="BF346" s="17"/>
      <c r="BG346" s="17">
        <v>9.4101899537437403E-2</v>
      </c>
      <c r="BH346" s="17">
        <v>0.123707024408043</v>
      </c>
      <c r="BI346" s="17">
        <v>7.8832123766751805E-2</v>
      </c>
      <c r="BJ346" s="17">
        <v>7.9686911327950499E-2</v>
      </c>
      <c r="BK346" s="17">
        <v>0.13846075072526401</v>
      </c>
      <c r="BL346" s="17"/>
      <c r="BM346" s="17">
        <v>0.109590794949791</v>
      </c>
      <c r="BN346" s="17">
        <v>9.0696012136675497E-2</v>
      </c>
      <c r="BO346" s="17">
        <v>5.7995723670992698E-2</v>
      </c>
      <c r="BP346" s="17"/>
      <c r="BQ346" s="17">
        <v>0.14493005895321501</v>
      </c>
      <c r="BR346" s="17">
        <v>6.2063708118718197E-2</v>
      </c>
      <c r="BS346" s="17"/>
      <c r="BT346" s="17">
        <v>0.113929599603149</v>
      </c>
      <c r="BU346" s="17">
        <v>6.7655903875173895E-2</v>
      </c>
    </row>
    <row r="347" spans="2:73" x14ac:dyDescent="0.3">
      <c r="B347" t="s">
        <v>205</v>
      </c>
      <c r="C347" s="17">
        <v>5.1928135941817603E-2</v>
      </c>
      <c r="D347" s="17">
        <v>5.3671888968610797E-2</v>
      </c>
      <c r="E347" s="17">
        <v>5.0389120535799102E-2</v>
      </c>
      <c r="F347" s="17"/>
      <c r="G347" s="17">
        <v>3.40264618571679E-2</v>
      </c>
      <c r="H347" s="17">
        <v>7.0419562801847094E-2</v>
      </c>
      <c r="I347" s="17">
        <v>5.5424232850171597E-2</v>
      </c>
      <c r="J347" s="17">
        <v>3.6139311587193898E-2</v>
      </c>
      <c r="K347" s="17">
        <v>6.4511840472270196E-2</v>
      </c>
      <c r="L347" s="17">
        <v>5.0312704893222697E-2</v>
      </c>
      <c r="M347" s="17"/>
      <c r="N347" s="17">
        <v>7.2112385300431597E-2</v>
      </c>
      <c r="O347" s="17">
        <v>2.6376549390694601E-2</v>
      </c>
      <c r="P347" s="17">
        <v>6.1564392446125701E-2</v>
      </c>
      <c r="Q347" s="17">
        <v>4.6800401275992498E-2</v>
      </c>
      <c r="R347" s="17"/>
      <c r="S347" s="17">
        <v>6.6367914027366304E-2</v>
      </c>
      <c r="T347" s="17">
        <v>5.0726669095600398E-2</v>
      </c>
      <c r="U347" s="17">
        <v>5.1641399038015498E-2</v>
      </c>
      <c r="V347" s="17">
        <v>5.1716713547384899E-2</v>
      </c>
      <c r="W347" s="17">
        <v>5.3684731887739701E-2</v>
      </c>
      <c r="X347" s="17">
        <v>4.1955760818145303E-2</v>
      </c>
      <c r="Y347" s="17">
        <v>5.3334589371784299E-2</v>
      </c>
      <c r="Z347" s="17">
        <v>2.96538307627978E-2</v>
      </c>
      <c r="AA347" s="17">
        <v>4.99852268474172E-2</v>
      </c>
      <c r="AB347" s="17"/>
      <c r="AC347" s="17">
        <v>0</v>
      </c>
      <c r="AD347" s="17">
        <v>2.0030112036067901E-2</v>
      </c>
      <c r="AE347" s="17">
        <v>4.8519349742404599E-2</v>
      </c>
      <c r="AF347" s="17">
        <v>4.5983605307391498E-2</v>
      </c>
      <c r="AG347" s="17">
        <v>4.4171736259354298E-2</v>
      </c>
      <c r="AH347" s="17">
        <v>6.37120958254771E-2</v>
      </c>
      <c r="AI347" s="17">
        <v>6.0323717548373998E-2</v>
      </c>
      <c r="AJ347" s="17">
        <v>4.9917390312921299E-2</v>
      </c>
      <c r="AK347" s="17">
        <v>7.2489520214414196E-2</v>
      </c>
      <c r="AL347" s="17">
        <v>5.99463128861542E-2</v>
      </c>
      <c r="AM347" s="17">
        <v>3.1926077806073601E-2</v>
      </c>
      <c r="AN347" s="17">
        <v>2.6665800773621899E-2</v>
      </c>
      <c r="AO347" s="17">
        <v>6.3875418042229404E-2</v>
      </c>
      <c r="AP347" s="17">
        <v>5.46014251589865E-2</v>
      </c>
      <c r="AQ347" s="17">
        <v>8.1656125252308698E-2</v>
      </c>
      <c r="AR347" s="17">
        <v>9.14137562852637E-2</v>
      </c>
      <c r="AS347" s="17"/>
      <c r="AT347" s="17">
        <v>6.82168272309049E-2</v>
      </c>
      <c r="AU347" s="17">
        <v>5.29985058463779E-2</v>
      </c>
      <c r="AV347" s="17">
        <v>2.7200502683522101E-2</v>
      </c>
      <c r="AW347" s="17">
        <v>4.2561490253055403E-2</v>
      </c>
      <c r="AX347" s="17">
        <v>5.0489186184844E-2</v>
      </c>
      <c r="AY347" s="17">
        <v>8.0835734400149406E-2</v>
      </c>
      <c r="AZ347" s="17"/>
      <c r="BA347" s="17">
        <v>3.2869268524712697E-2</v>
      </c>
      <c r="BB347" s="17">
        <v>4.6726457713442499E-2</v>
      </c>
      <c r="BC347" s="17">
        <v>4.8810614992559002E-2</v>
      </c>
      <c r="BD347" s="17">
        <v>6.06367181714964E-2</v>
      </c>
      <c r="BE347" s="17">
        <v>0.16078715360622101</v>
      </c>
      <c r="BF347" s="17"/>
      <c r="BG347" s="17">
        <v>4.3154275297559601E-2</v>
      </c>
      <c r="BH347" s="17">
        <v>7.2919679448671504E-2</v>
      </c>
      <c r="BI347" s="17">
        <v>4.60349821661876E-2</v>
      </c>
      <c r="BJ347" s="17">
        <v>5.1142739150734799E-2</v>
      </c>
      <c r="BK347" s="17">
        <v>5.6958011221736098E-2</v>
      </c>
      <c r="BL347" s="17"/>
      <c r="BM347" s="17">
        <v>6.0454611530880602E-2</v>
      </c>
      <c r="BN347" s="17">
        <v>4.58232305981702E-2</v>
      </c>
      <c r="BO347" s="17">
        <v>4.1302778943314702E-2</v>
      </c>
      <c r="BP347" s="17"/>
      <c r="BQ347" s="17">
        <v>7.5908141359444806E-2</v>
      </c>
      <c r="BR347" s="17">
        <v>3.70426086202576E-2</v>
      </c>
      <c r="BS347" s="17"/>
      <c r="BT347" s="17">
        <v>6.3107991189891896E-2</v>
      </c>
      <c r="BU347" s="17">
        <v>3.8598789982992002E-2</v>
      </c>
    </row>
    <row r="348" spans="2:73" x14ac:dyDescent="0.3">
      <c r="B348" t="s">
        <v>206</v>
      </c>
      <c r="C348" s="17">
        <v>4.6358488326900198E-2</v>
      </c>
      <c r="D348" s="17">
        <v>6.0122627699729002E-2</v>
      </c>
      <c r="E348" s="17">
        <v>3.2674993564869297E-2</v>
      </c>
      <c r="F348" s="17"/>
      <c r="G348" s="17">
        <v>0.104381022691887</v>
      </c>
      <c r="H348" s="17">
        <v>8.0090112821728093E-2</v>
      </c>
      <c r="I348" s="17">
        <v>5.9525949281434003E-2</v>
      </c>
      <c r="J348" s="17">
        <v>2.4283506752140901E-2</v>
      </c>
      <c r="K348" s="17">
        <v>1.5710294970434999E-2</v>
      </c>
      <c r="L348" s="17">
        <v>8.3343976325308093E-3</v>
      </c>
      <c r="M348" s="17"/>
      <c r="N348" s="17">
        <v>8.1681720538284402E-2</v>
      </c>
      <c r="O348" s="17">
        <v>4.0753616638549102E-2</v>
      </c>
      <c r="P348" s="17">
        <v>4.2523238060513703E-2</v>
      </c>
      <c r="Q348" s="17">
        <v>1.8301029614751101E-2</v>
      </c>
      <c r="R348" s="17"/>
      <c r="S348" s="17">
        <v>9.0780766800131196E-2</v>
      </c>
      <c r="T348" s="17">
        <v>1.5611599000273599E-2</v>
      </c>
      <c r="U348" s="17">
        <v>4.4299913526936803E-2</v>
      </c>
      <c r="V348" s="17">
        <v>4.4104890389829801E-2</v>
      </c>
      <c r="W348" s="17">
        <v>6.17198873222626E-2</v>
      </c>
      <c r="X348" s="17">
        <v>3.88124585556218E-2</v>
      </c>
      <c r="Y348" s="17">
        <v>2.5850468072122799E-2</v>
      </c>
      <c r="Z348" s="17">
        <v>4.1489319664629598E-2</v>
      </c>
      <c r="AA348" s="17">
        <v>4.5819684441410199E-2</v>
      </c>
      <c r="AB348" s="17"/>
      <c r="AC348" s="17">
        <v>0</v>
      </c>
      <c r="AD348" s="17">
        <v>3.3188968895317798E-2</v>
      </c>
      <c r="AE348" s="17">
        <v>2.8920561258179898E-2</v>
      </c>
      <c r="AF348" s="17">
        <v>1.7133081682124102E-2</v>
      </c>
      <c r="AG348" s="17">
        <v>4.3082579512419499E-2</v>
      </c>
      <c r="AH348" s="17">
        <v>4.7507838437762899E-2</v>
      </c>
      <c r="AI348" s="17">
        <v>5.7812732869102101E-2</v>
      </c>
      <c r="AJ348" s="17">
        <v>2.61372602678763E-2</v>
      </c>
      <c r="AK348" s="17">
        <v>6.0851068794278901E-2</v>
      </c>
      <c r="AL348" s="17">
        <v>4.6952767786188898E-2</v>
      </c>
      <c r="AM348" s="17">
        <v>4.3892713329325699E-2</v>
      </c>
      <c r="AN348" s="17">
        <v>4.0328083859343E-2</v>
      </c>
      <c r="AO348" s="17">
        <v>6.9731174212816702E-2</v>
      </c>
      <c r="AP348" s="17">
        <v>2.16349349743689E-2</v>
      </c>
      <c r="AQ348" s="17">
        <v>8.8971263052655E-2</v>
      </c>
      <c r="AR348" s="17">
        <v>0.11465683459935801</v>
      </c>
      <c r="AS348" s="17"/>
      <c r="AT348" s="17">
        <v>9.3859141202928806E-2</v>
      </c>
      <c r="AU348" s="17">
        <v>3.2040872772021299E-2</v>
      </c>
      <c r="AV348" s="17">
        <v>4.3907421894849301E-2</v>
      </c>
      <c r="AW348" s="17">
        <v>2.0889970248319199E-2</v>
      </c>
      <c r="AX348" s="17">
        <v>3.1801270604084698E-2</v>
      </c>
      <c r="AY348" s="17">
        <v>3.9931907167448003E-2</v>
      </c>
      <c r="AZ348" s="17"/>
      <c r="BA348" s="17">
        <v>1.3806297389656301E-2</v>
      </c>
      <c r="BB348" s="17">
        <v>3.19829383920259E-2</v>
      </c>
      <c r="BC348" s="17">
        <v>4.8522552543509997E-2</v>
      </c>
      <c r="BD348" s="17">
        <v>0.122334564214001</v>
      </c>
      <c r="BE348" s="17">
        <v>0.175989726214688</v>
      </c>
      <c r="BF348" s="17"/>
      <c r="BG348" s="17">
        <v>4.14605472997851E-2</v>
      </c>
      <c r="BH348" s="17">
        <v>7.4295030597533507E-2</v>
      </c>
      <c r="BI348" s="17">
        <v>2.9371411490593999E-2</v>
      </c>
      <c r="BJ348" s="17">
        <v>2.5134914230943699E-2</v>
      </c>
      <c r="BK348" s="17">
        <v>5.8678874798515197E-2</v>
      </c>
      <c r="BL348" s="17"/>
      <c r="BM348" s="17">
        <v>5.2327522393932797E-2</v>
      </c>
      <c r="BN348" s="17">
        <v>3.7068619234952901E-2</v>
      </c>
      <c r="BO348" s="17">
        <v>5.10467905700452E-2</v>
      </c>
      <c r="BP348" s="17"/>
      <c r="BQ348" s="17">
        <v>9.2554769431387796E-2</v>
      </c>
      <c r="BR348" s="17">
        <v>1.8268985403650899E-2</v>
      </c>
      <c r="BS348" s="17"/>
      <c r="BT348" s="17">
        <v>6.3772261716832701E-2</v>
      </c>
      <c r="BU348" s="17">
        <v>2.5104132636961801E-2</v>
      </c>
    </row>
    <row r="349" spans="2:73" x14ac:dyDescent="0.3">
      <c r="B349" t="s">
        <v>207</v>
      </c>
      <c r="C349" s="17">
        <v>3.7898615595804402E-2</v>
      </c>
      <c r="D349" s="17">
        <v>5.1756213315016099E-2</v>
      </c>
      <c r="E349" s="17">
        <v>2.4138237119003699E-2</v>
      </c>
      <c r="F349" s="17"/>
      <c r="G349" s="17">
        <v>3.3405767432152803E-2</v>
      </c>
      <c r="H349" s="17">
        <v>6.5263499431441704E-2</v>
      </c>
      <c r="I349" s="17">
        <v>5.6808429640925001E-2</v>
      </c>
      <c r="J349" s="17">
        <v>3.4333432067040898E-2</v>
      </c>
      <c r="K349" s="17">
        <v>2.2219948791982601E-2</v>
      </c>
      <c r="L349" s="17">
        <v>1.6683406242050201E-2</v>
      </c>
      <c r="M349" s="17"/>
      <c r="N349" s="17">
        <v>4.9673529534076499E-2</v>
      </c>
      <c r="O349" s="17">
        <v>2.8246570909630099E-2</v>
      </c>
      <c r="P349" s="17">
        <v>5.2048746094029402E-2</v>
      </c>
      <c r="Q349" s="17">
        <v>2.3522861997233899E-2</v>
      </c>
      <c r="R349" s="17"/>
      <c r="S349" s="17">
        <v>5.0625814278371303E-2</v>
      </c>
      <c r="T349" s="17">
        <v>3.26177628780569E-2</v>
      </c>
      <c r="U349" s="17">
        <v>7.9377930740557504E-2</v>
      </c>
      <c r="V349" s="17">
        <v>4.0564614837244599E-2</v>
      </c>
      <c r="W349" s="17">
        <v>1.9857867552085198E-2</v>
      </c>
      <c r="X349" s="17">
        <v>2.1312954814039199E-2</v>
      </c>
      <c r="Y349" s="17">
        <v>2.19898208799016E-2</v>
      </c>
      <c r="Z349" s="17">
        <v>5.7973951895039698E-2</v>
      </c>
      <c r="AA349" s="17">
        <v>2.42420812141423E-2</v>
      </c>
      <c r="AB349" s="17"/>
      <c r="AC349" s="17">
        <v>0</v>
      </c>
      <c r="AD349" s="17">
        <v>7.4832479403446703E-3</v>
      </c>
      <c r="AE349" s="17">
        <v>3.20199553765078E-2</v>
      </c>
      <c r="AF349" s="17">
        <v>1.6484464185235598E-2</v>
      </c>
      <c r="AG349" s="17">
        <v>4.2146588174187399E-2</v>
      </c>
      <c r="AH349" s="17">
        <v>4.4236255241812399E-2</v>
      </c>
      <c r="AI349" s="17">
        <v>3.3859131060357199E-2</v>
      </c>
      <c r="AJ349" s="17">
        <v>4.7264164370035201E-2</v>
      </c>
      <c r="AK349" s="17">
        <v>6.41721522665189E-2</v>
      </c>
      <c r="AL349" s="17">
        <v>2.0366435521615399E-2</v>
      </c>
      <c r="AM349" s="17">
        <v>3.8327278797197897E-2</v>
      </c>
      <c r="AN349" s="17">
        <v>4.8729961066711402E-2</v>
      </c>
      <c r="AO349" s="17">
        <v>4.4320480579216101E-2</v>
      </c>
      <c r="AP349" s="17">
        <v>3.3792586084380002E-2</v>
      </c>
      <c r="AQ349" s="17">
        <v>2.5304795591183801E-2</v>
      </c>
      <c r="AR349" s="17">
        <v>7.4392906440618703E-2</v>
      </c>
      <c r="AS349" s="17"/>
      <c r="AT349" s="17">
        <v>5.1579248946970399E-2</v>
      </c>
      <c r="AU349" s="17">
        <v>3.2362319621959797E-2</v>
      </c>
      <c r="AV349" s="17">
        <v>4.5809096797940797E-2</v>
      </c>
      <c r="AW349" s="17">
        <v>3.0934238875362102E-2</v>
      </c>
      <c r="AX349" s="17">
        <v>2.2271617370564298E-2</v>
      </c>
      <c r="AY349" s="17">
        <v>4.1610007854121701E-2</v>
      </c>
      <c r="AZ349" s="17"/>
      <c r="BA349" s="17">
        <v>2.1302291708299202E-2</v>
      </c>
      <c r="BB349" s="17">
        <v>3.9241322652035698E-2</v>
      </c>
      <c r="BC349" s="17">
        <v>4.1918095995761101E-2</v>
      </c>
      <c r="BD349" s="17">
        <v>6.3212533427098899E-2</v>
      </c>
      <c r="BE349" s="17">
        <v>5.8205613746835097E-2</v>
      </c>
      <c r="BF349" s="17"/>
      <c r="BG349" s="17">
        <v>3.6341625770484901E-2</v>
      </c>
      <c r="BH349" s="17">
        <v>5.4907858280636899E-2</v>
      </c>
      <c r="BI349" s="17">
        <v>6.0486099955872601E-3</v>
      </c>
      <c r="BJ349" s="17">
        <v>3.4362258236487003E-2</v>
      </c>
      <c r="BK349" s="17">
        <v>0.100511328025618</v>
      </c>
      <c r="BL349" s="17"/>
      <c r="BM349" s="17">
        <v>4.71915578623405E-2</v>
      </c>
      <c r="BN349" s="17">
        <v>3.12192051993028E-2</v>
      </c>
      <c r="BO349" s="17">
        <v>2.63802966259029E-2</v>
      </c>
      <c r="BP349" s="17"/>
      <c r="BQ349" s="17">
        <v>6.5326552161493703E-2</v>
      </c>
      <c r="BR349" s="17">
        <v>2.2982374204514301E-2</v>
      </c>
      <c r="BS349" s="17"/>
      <c r="BT349" s="17">
        <v>5.1100661152791001E-2</v>
      </c>
      <c r="BU349" s="17">
        <v>2.05132771173091E-2</v>
      </c>
    </row>
    <row r="350" spans="2:73" x14ac:dyDescent="0.3">
      <c r="B350" t="s">
        <v>208</v>
      </c>
      <c r="C350" s="17">
        <v>3.6259881766562897E-2</v>
      </c>
      <c r="D350" s="17">
        <v>4.0943083605052097E-2</v>
      </c>
      <c r="E350" s="17">
        <v>3.1808097763471002E-2</v>
      </c>
      <c r="F350" s="17"/>
      <c r="G350" s="17">
        <v>9.0715372592598306E-2</v>
      </c>
      <c r="H350" s="17">
        <v>7.6027021756820995E-2</v>
      </c>
      <c r="I350" s="17">
        <v>3.5624057149044201E-2</v>
      </c>
      <c r="J350" s="17">
        <v>8.4594271166995808E-3</v>
      </c>
      <c r="K350" s="17">
        <v>5.9149993746977396E-3</v>
      </c>
      <c r="L350" s="17">
        <v>1.13687245952875E-2</v>
      </c>
      <c r="M350" s="17"/>
      <c r="N350" s="17">
        <v>7.5324871987109396E-2</v>
      </c>
      <c r="O350" s="17">
        <v>3.4196233587691097E-2</v>
      </c>
      <c r="P350" s="17">
        <v>2.0013890367699599E-2</v>
      </c>
      <c r="Q350" s="17">
        <v>1.1188221378008E-2</v>
      </c>
      <c r="R350" s="17"/>
      <c r="S350" s="17">
        <v>8.9088679580408101E-2</v>
      </c>
      <c r="T350" s="17">
        <v>1.38997755108459E-2</v>
      </c>
      <c r="U350" s="17">
        <v>4.6753618489523099E-2</v>
      </c>
      <c r="V350" s="17">
        <v>1.9570399297406199E-2</v>
      </c>
      <c r="W350" s="17">
        <v>1.6645738172033801E-2</v>
      </c>
      <c r="X350" s="17">
        <v>3.07737010737512E-2</v>
      </c>
      <c r="Y350" s="17">
        <v>3.2695902671136298E-2</v>
      </c>
      <c r="Z350" s="17">
        <v>2.4516418766679302E-2</v>
      </c>
      <c r="AA350" s="17">
        <v>2.9815243885615499E-2</v>
      </c>
      <c r="AB350" s="17"/>
      <c r="AC350" s="17">
        <v>0</v>
      </c>
      <c r="AD350" s="17">
        <v>1.67556982875561E-2</v>
      </c>
      <c r="AE350" s="17">
        <v>2.1671119784153901E-2</v>
      </c>
      <c r="AF350" s="17">
        <v>2.7669985944181099E-2</v>
      </c>
      <c r="AG350" s="17">
        <v>1.6692682935761101E-2</v>
      </c>
      <c r="AH350" s="17">
        <v>4.9983709455860503E-2</v>
      </c>
      <c r="AI350" s="17">
        <v>3.6574569874808498E-2</v>
      </c>
      <c r="AJ350" s="17">
        <v>1.6869053571072001E-2</v>
      </c>
      <c r="AK350" s="17">
        <v>3.37676403152967E-2</v>
      </c>
      <c r="AL350" s="17">
        <v>5.79920085784408E-2</v>
      </c>
      <c r="AM350" s="17">
        <v>4.1252774769396899E-2</v>
      </c>
      <c r="AN350" s="17">
        <v>3.1031127114958701E-2</v>
      </c>
      <c r="AO350" s="17">
        <v>3.0073555939096799E-2</v>
      </c>
      <c r="AP350" s="17">
        <v>1.5849455287635102E-2</v>
      </c>
      <c r="AQ350" s="17">
        <v>4.99708028616953E-2</v>
      </c>
      <c r="AR350" s="17">
        <v>0.123909278424279</v>
      </c>
      <c r="AS350" s="17"/>
      <c r="AT350" s="17">
        <v>8.28290234058877E-2</v>
      </c>
      <c r="AU350" s="17">
        <v>2.6598121096701899E-2</v>
      </c>
      <c r="AV350" s="17">
        <v>2.6038083501644001E-2</v>
      </c>
      <c r="AW350" s="17">
        <v>2.0617167632772201E-2</v>
      </c>
      <c r="AX350" s="17">
        <v>1.2181274581202399E-2</v>
      </c>
      <c r="AY350" s="17">
        <v>1.2322880526682701E-2</v>
      </c>
      <c r="AZ350" s="17"/>
      <c r="BA350" s="17">
        <v>1.03894163527418E-2</v>
      </c>
      <c r="BB350" s="17">
        <v>1.4880047962938301E-2</v>
      </c>
      <c r="BC350" s="17">
        <v>5.8100195494108602E-2</v>
      </c>
      <c r="BD350" s="17">
        <v>8.8923236689292806E-2</v>
      </c>
      <c r="BE350" s="17">
        <v>8.0733168691978302E-2</v>
      </c>
      <c r="BF350" s="17"/>
      <c r="BG350" s="17">
        <v>3.7161212096734397E-2</v>
      </c>
      <c r="BH350" s="17">
        <v>5.7404831960815299E-2</v>
      </c>
      <c r="BI350" s="17">
        <v>3.2904195752143497E-2</v>
      </c>
      <c r="BJ350" s="17">
        <v>1.8357990397401099E-2</v>
      </c>
      <c r="BK350" s="17">
        <v>2.9134590684222701E-2</v>
      </c>
      <c r="BL350" s="17"/>
      <c r="BM350" s="17">
        <v>5.5584076797919497E-2</v>
      </c>
      <c r="BN350" s="17">
        <v>1.94162592505337E-2</v>
      </c>
      <c r="BO350" s="17">
        <v>1.9449929213495198E-2</v>
      </c>
      <c r="BP350" s="17"/>
      <c r="BQ350" s="17">
        <v>8.5878704658634106E-2</v>
      </c>
      <c r="BR350" s="17">
        <v>9.0750172794124197E-3</v>
      </c>
      <c r="BS350" s="17"/>
      <c r="BT350" s="17">
        <v>5.2303242761018102E-2</v>
      </c>
      <c r="BU350" s="17">
        <v>1.58978164610214E-2</v>
      </c>
    </row>
    <row r="351" spans="2:73" x14ac:dyDescent="0.3">
      <c r="B351" t="s">
        <v>209</v>
      </c>
      <c r="C351" s="17">
        <v>3.0400815052879601E-2</v>
      </c>
      <c r="D351" s="17">
        <v>3.4221789453239802E-2</v>
      </c>
      <c r="E351" s="17">
        <v>2.67711722138456E-2</v>
      </c>
      <c r="F351" s="17"/>
      <c r="G351" s="17">
        <v>4.3089450043641203E-2</v>
      </c>
      <c r="H351" s="17">
        <v>6.2191774773330301E-2</v>
      </c>
      <c r="I351" s="17">
        <v>3.0120018407196501E-2</v>
      </c>
      <c r="J351" s="17">
        <v>1.7752109630039099E-2</v>
      </c>
      <c r="K351" s="17">
        <v>6.6226690249333699E-3</v>
      </c>
      <c r="L351" s="17">
        <v>2.26355126715902E-2</v>
      </c>
      <c r="M351" s="17"/>
      <c r="N351" s="17">
        <v>5.15931471607163E-2</v>
      </c>
      <c r="O351" s="17">
        <v>2.8508948411900201E-2</v>
      </c>
      <c r="P351" s="17">
        <v>2.95256286640323E-2</v>
      </c>
      <c r="Q351" s="17">
        <v>1.08330840523219E-2</v>
      </c>
      <c r="R351" s="17"/>
      <c r="S351" s="17">
        <v>4.8830104227881602E-2</v>
      </c>
      <c r="T351" s="17">
        <v>2.1208522745856901E-2</v>
      </c>
      <c r="U351" s="17">
        <v>2.34973427737247E-2</v>
      </c>
      <c r="V351" s="17">
        <v>3.8722994823336902E-2</v>
      </c>
      <c r="W351" s="17">
        <v>1.6370555990965499E-2</v>
      </c>
      <c r="X351" s="17">
        <v>2.96914021649675E-2</v>
      </c>
      <c r="Y351" s="17">
        <v>2.4556644494163501E-2</v>
      </c>
      <c r="Z351" s="17">
        <v>1.79666524756316E-2</v>
      </c>
      <c r="AA351" s="17">
        <v>3.6812833615899598E-2</v>
      </c>
      <c r="AB351" s="17"/>
      <c r="AC351" s="17">
        <v>0</v>
      </c>
      <c r="AD351" s="17">
        <v>2.9085390278767598E-2</v>
      </c>
      <c r="AE351" s="17">
        <v>2.14872467929361E-2</v>
      </c>
      <c r="AF351" s="17">
        <v>3.45995971491928E-2</v>
      </c>
      <c r="AG351" s="17">
        <v>2.8835597700124099E-2</v>
      </c>
      <c r="AH351" s="17">
        <v>5.0345935600974397E-2</v>
      </c>
      <c r="AI351" s="17">
        <v>3.3145165651539903E-2</v>
      </c>
      <c r="AJ351" s="17">
        <v>3.7063242766048797E-2</v>
      </c>
      <c r="AK351" s="17">
        <v>3.1111644936936099E-2</v>
      </c>
      <c r="AL351" s="17">
        <v>1.8451545404711001E-2</v>
      </c>
      <c r="AM351" s="17">
        <v>2.44000853487264E-2</v>
      </c>
      <c r="AN351" s="17">
        <v>1.0186934545736E-2</v>
      </c>
      <c r="AO351" s="17">
        <v>2.5018832264638802E-2</v>
      </c>
      <c r="AP351" s="17">
        <v>0</v>
      </c>
      <c r="AQ351" s="17">
        <v>3.6576429627441898E-2</v>
      </c>
      <c r="AR351" s="17">
        <v>5.7898744807817898E-2</v>
      </c>
      <c r="AS351" s="17"/>
      <c r="AT351" s="17">
        <v>5.4129679547670798E-2</v>
      </c>
      <c r="AU351" s="17">
        <v>2.7436647344997699E-2</v>
      </c>
      <c r="AV351" s="17">
        <v>1.49728805211081E-2</v>
      </c>
      <c r="AW351" s="17">
        <v>2.9420912098105101E-2</v>
      </c>
      <c r="AX351" s="17">
        <v>1.17942924105605E-2</v>
      </c>
      <c r="AY351" s="17">
        <v>2.4030300907358498E-2</v>
      </c>
      <c r="AZ351" s="17"/>
      <c r="BA351" s="17">
        <v>1.03164242752026E-2</v>
      </c>
      <c r="BB351" s="17">
        <v>1.66325942930176E-2</v>
      </c>
      <c r="BC351" s="17">
        <v>4.66489102886566E-2</v>
      </c>
      <c r="BD351" s="17">
        <v>5.6822562657148003E-2</v>
      </c>
      <c r="BE351" s="17">
        <v>0.111968586738079</v>
      </c>
      <c r="BF351" s="17"/>
      <c r="BG351" s="17">
        <v>3.32563276449006E-2</v>
      </c>
      <c r="BH351" s="17">
        <v>3.9721608788388901E-2</v>
      </c>
      <c r="BI351" s="17">
        <v>2.7688722684024301E-2</v>
      </c>
      <c r="BJ351" s="17">
        <v>1.79563453049137E-2</v>
      </c>
      <c r="BK351" s="17">
        <v>4.9600689799253798E-2</v>
      </c>
      <c r="BL351" s="17"/>
      <c r="BM351" s="17">
        <v>4.1096690957930102E-2</v>
      </c>
      <c r="BN351" s="17">
        <v>2.3220272697523799E-2</v>
      </c>
      <c r="BO351" s="17">
        <v>1.59173112828748E-2</v>
      </c>
      <c r="BP351" s="17"/>
      <c r="BQ351" s="17">
        <v>5.4517794266653402E-2</v>
      </c>
      <c r="BR351" s="17">
        <v>1.6608413538188802E-2</v>
      </c>
      <c r="BS351" s="17"/>
      <c r="BT351" s="17">
        <v>3.9356057044095699E-2</v>
      </c>
      <c r="BU351" s="17">
        <v>2.0264188928422099E-2</v>
      </c>
    </row>
    <row r="352" spans="2:73" x14ac:dyDescent="0.3">
      <c r="B352" t="s">
        <v>210</v>
      </c>
      <c r="C352" s="17">
        <v>1.7912452860160698E-2</v>
      </c>
      <c r="D352" s="17">
        <v>2.3260721904857701E-2</v>
      </c>
      <c r="E352" s="17">
        <v>1.2755963736313601E-2</v>
      </c>
      <c r="F352" s="17"/>
      <c r="G352" s="17">
        <v>2.5923352181114301E-2</v>
      </c>
      <c r="H352" s="17">
        <v>4.8181388628475902E-2</v>
      </c>
      <c r="I352" s="17">
        <v>1.6230232651440499E-2</v>
      </c>
      <c r="J352" s="17">
        <v>8.7432834362764396E-3</v>
      </c>
      <c r="K352" s="17">
        <v>4.3406781350372502E-3</v>
      </c>
      <c r="L352" s="17">
        <v>5.9383158136845603E-3</v>
      </c>
      <c r="M352" s="17"/>
      <c r="N352" s="17">
        <v>3.2570395570850598E-2</v>
      </c>
      <c r="O352" s="17">
        <v>1.3230854263085699E-2</v>
      </c>
      <c r="P352" s="17">
        <v>1.92657783942254E-2</v>
      </c>
      <c r="Q352" s="17">
        <v>6.1047580686484698E-3</v>
      </c>
      <c r="R352" s="17"/>
      <c r="S352" s="17">
        <v>4.2411679402173802E-2</v>
      </c>
      <c r="T352" s="17">
        <v>6.9965458568754402E-3</v>
      </c>
      <c r="U352" s="17">
        <v>1.6438790084335301E-2</v>
      </c>
      <c r="V352" s="17">
        <v>1.42070189418033E-2</v>
      </c>
      <c r="W352" s="17">
        <v>6.5416089710416698E-3</v>
      </c>
      <c r="X352" s="17">
        <v>2.9943403240344901E-2</v>
      </c>
      <c r="Y352" s="17">
        <v>1.2761007922330401E-2</v>
      </c>
      <c r="Z352" s="17">
        <v>1.24904373061848E-2</v>
      </c>
      <c r="AA352" s="17">
        <v>1.0085840579103901E-2</v>
      </c>
      <c r="AB352" s="17"/>
      <c r="AC352" s="17">
        <v>0</v>
      </c>
      <c r="AD352" s="17">
        <v>2.0051169476656999E-2</v>
      </c>
      <c r="AE352" s="17">
        <v>0</v>
      </c>
      <c r="AF352" s="17">
        <v>2.3111238209809301E-2</v>
      </c>
      <c r="AG352" s="17">
        <v>2.27646888989427E-2</v>
      </c>
      <c r="AH352" s="17">
        <v>8.0536782377727007E-3</v>
      </c>
      <c r="AI352" s="17">
        <v>1.83390725253244E-2</v>
      </c>
      <c r="AJ352" s="17">
        <v>7.4011174036853599E-3</v>
      </c>
      <c r="AK352" s="17">
        <v>6.3751680995095903E-3</v>
      </c>
      <c r="AL352" s="17">
        <v>2.7768422211922099E-2</v>
      </c>
      <c r="AM352" s="17">
        <v>1.45475188813572E-2</v>
      </c>
      <c r="AN352" s="17">
        <v>3.2218250674272697E-2</v>
      </c>
      <c r="AO352" s="17">
        <v>5.5237477093762503E-3</v>
      </c>
      <c r="AP352" s="17">
        <v>2.1539593563465999E-2</v>
      </c>
      <c r="AQ352" s="17">
        <v>2.3083853494154798E-2</v>
      </c>
      <c r="AR352" s="17">
        <v>6.4325820935145994E-2</v>
      </c>
      <c r="AS352" s="17"/>
      <c r="AT352" s="17">
        <v>3.7510872135268797E-2</v>
      </c>
      <c r="AU352" s="17">
        <v>1.0610869556153099E-2</v>
      </c>
      <c r="AV352" s="17">
        <v>1.7990363122122401E-2</v>
      </c>
      <c r="AW352" s="17">
        <v>8.8807493539812404E-3</v>
      </c>
      <c r="AX352" s="17">
        <v>1.43181599085001E-2</v>
      </c>
      <c r="AY352" s="17">
        <v>9.5863777039271597E-3</v>
      </c>
      <c r="AZ352" s="17"/>
      <c r="BA352" s="17">
        <v>7.5546107222039197E-3</v>
      </c>
      <c r="BB352" s="17">
        <v>6.7732383107566704E-3</v>
      </c>
      <c r="BC352" s="17">
        <v>2.4806845091825899E-2</v>
      </c>
      <c r="BD352" s="17">
        <v>4.52951908743989E-2</v>
      </c>
      <c r="BE352" s="17">
        <v>6.9135284730023006E-2</v>
      </c>
      <c r="BF352" s="17"/>
      <c r="BG352" s="17">
        <v>9.4458197371565696E-3</v>
      </c>
      <c r="BH352" s="17">
        <v>2.6671072357321399E-2</v>
      </c>
      <c r="BI352" s="17">
        <v>2.4989160338498399E-2</v>
      </c>
      <c r="BJ352" s="17">
        <v>1.5312788845578599E-2</v>
      </c>
      <c r="BK352" s="17">
        <v>1.10927167142503E-2</v>
      </c>
      <c r="BL352" s="17"/>
      <c r="BM352" s="17">
        <v>2.9734813444463201E-2</v>
      </c>
      <c r="BN352" s="17">
        <v>6.4224851662851596E-3</v>
      </c>
      <c r="BO352" s="17">
        <v>1.04935720040894E-2</v>
      </c>
      <c r="BP352" s="17"/>
      <c r="BQ352" s="17">
        <v>4.1611631124878201E-2</v>
      </c>
      <c r="BR352" s="17">
        <v>3.1252356617436599E-3</v>
      </c>
      <c r="BS352" s="17"/>
      <c r="BT352" s="17">
        <v>2.50045832291706E-2</v>
      </c>
      <c r="BU352" s="17">
        <v>9.1390507549084302E-3</v>
      </c>
    </row>
    <row r="353" spans="2:73" x14ac:dyDescent="0.3">
      <c r="B353" t="s">
        <v>211</v>
      </c>
      <c r="C353" s="17">
        <v>9.9373612693330702E-4</v>
      </c>
      <c r="D353" s="17">
        <v>2.01664728592796E-3</v>
      </c>
      <c r="E353" s="17">
        <v>0</v>
      </c>
      <c r="F353" s="17"/>
      <c r="G353" s="17">
        <v>0</v>
      </c>
      <c r="H353" s="17">
        <v>3.4067203057296502E-3</v>
      </c>
      <c r="I353" s="17">
        <v>2.42837242057772E-3</v>
      </c>
      <c r="J353" s="17">
        <v>0</v>
      </c>
      <c r="K353" s="17">
        <v>0</v>
      </c>
      <c r="L353" s="17">
        <v>0</v>
      </c>
      <c r="M353" s="17"/>
      <c r="N353" s="17">
        <v>2.15842423618034E-3</v>
      </c>
      <c r="O353" s="17">
        <v>0</v>
      </c>
      <c r="P353" s="17">
        <v>1.89033309002354E-3</v>
      </c>
      <c r="Q353" s="17">
        <v>0</v>
      </c>
      <c r="R353" s="17"/>
      <c r="S353" s="17">
        <v>2.5830635962943E-3</v>
      </c>
      <c r="T353" s="17">
        <v>0</v>
      </c>
      <c r="U353" s="17">
        <v>0</v>
      </c>
      <c r="V353" s="17">
        <v>5.2725366827503202E-3</v>
      </c>
      <c r="W353" s="17">
        <v>0</v>
      </c>
      <c r="X353" s="17">
        <v>0</v>
      </c>
      <c r="Y353" s="17">
        <v>0</v>
      </c>
      <c r="Z353" s="17">
        <v>0</v>
      </c>
      <c r="AA353" s="17">
        <v>0</v>
      </c>
      <c r="AB353" s="17"/>
      <c r="AC353" s="17">
        <v>0</v>
      </c>
      <c r="AD353" s="17">
        <v>0</v>
      </c>
      <c r="AE353" s="17">
        <v>0</v>
      </c>
      <c r="AF353" s="17">
        <v>0</v>
      </c>
      <c r="AG353" s="17">
        <v>0</v>
      </c>
      <c r="AH353" s="17">
        <v>0</v>
      </c>
      <c r="AI353" s="17">
        <v>0</v>
      </c>
      <c r="AJ353" s="17">
        <v>0</v>
      </c>
      <c r="AK353" s="17">
        <v>0</v>
      </c>
      <c r="AL353" s="17">
        <v>0</v>
      </c>
      <c r="AM353" s="17">
        <v>0</v>
      </c>
      <c r="AN353" s="17">
        <v>0</v>
      </c>
      <c r="AO353" s="17">
        <v>1.33150012239643E-2</v>
      </c>
      <c r="AP353" s="17">
        <v>1.40221211594866E-2</v>
      </c>
      <c r="AQ353" s="17">
        <v>0</v>
      </c>
      <c r="AR353" s="17">
        <v>0</v>
      </c>
      <c r="AS353" s="17"/>
      <c r="AT353" s="17">
        <v>2.5077430519331498E-3</v>
      </c>
      <c r="AU353" s="17">
        <v>1.42947555788698E-3</v>
      </c>
      <c r="AV353" s="17">
        <v>0</v>
      </c>
      <c r="AW353" s="17">
        <v>0</v>
      </c>
      <c r="AX353" s="17">
        <v>0</v>
      </c>
      <c r="AY353" s="17">
        <v>0</v>
      </c>
      <c r="AZ353" s="17"/>
      <c r="BA353" s="17">
        <v>0</v>
      </c>
      <c r="BB353" s="17">
        <v>0</v>
      </c>
      <c r="BC353" s="17">
        <v>0</v>
      </c>
      <c r="BD353" s="17">
        <v>8.0318986100744207E-3</v>
      </c>
      <c r="BE353" s="17">
        <v>0</v>
      </c>
      <c r="BF353" s="17"/>
      <c r="BG353" s="17">
        <v>0</v>
      </c>
      <c r="BH353" s="17">
        <v>1.7291254231178101E-3</v>
      </c>
      <c r="BI353" s="17">
        <v>0</v>
      </c>
      <c r="BJ353" s="17">
        <v>3.02702699844117E-3</v>
      </c>
      <c r="BK353" s="17">
        <v>0</v>
      </c>
      <c r="BL353" s="17"/>
      <c r="BM353" s="17">
        <v>2.1344877342628198E-3</v>
      </c>
      <c r="BN353" s="17">
        <v>0</v>
      </c>
      <c r="BO353" s="17">
        <v>0</v>
      </c>
      <c r="BP353" s="17"/>
      <c r="BQ353" s="17">
        <v>1.60943459825084E-3</v>
      </c>
      <c r="BR353" s="17">
        <v>7.0802824300353004E-4</v>
      </c>
      <c r="BS353" s="17"/>
      <c r="BT353" s="17">
        <v>1.0018265128134501E-3</v>
      </c>
      <c r="BU353" s="17">
        <v>1.10147846498245E-3</v>
      </c>
    </row>
    <row r="354" spans="2:73" x14ac:dyDescent="0.3">
      <c r="B354" t="s">
        <v>212</v>
      </c>
      <c r="C354" s="17">
        <v>1.6563981015232199E-2</v>
      </c>
      <c r="D354" s="17">
        <v>1.42394385553934E-2</v>
      </c>
      <c r="E354" s="17">
        <v>1.88803019740355E-2</v>
      </c>
      <c r="F354" s="17"/>
      <c r="G354" s="17">
        <v>1.10724033264906E-2</v>
      </c>
      <c r="H354" s="17">
        <v>6.6427590724565302E-3</v>
      </c>
      <c r="I354" s="17">
        <v>1.49516219127813E-2</v>
      </c>
      <c r="J354" s="17">
        <v>2.7086372535080099E-2</v>
      </c>
      <c r="K354" s="17">
        <v>1.9535280510197001E-2</v>
      </c>
      <c r="L354" s="17">
        <v>1.90203329159188E-2</v>
      </c>
      <c r="M354" s="17"/>
      <c r="N354" s="17">
        <v>1.3055853277408399E-2</v>
      </c>
      <c r="O354" s="17">
        <v>1.7276160755133E-2</v>
      </c>
      <c r="P354" s="17">
        <v>1.8787594198847402E-2</v>
      </c>
      <c r="Q354" s="17">
        <v>1.40522335050295E-2</v>
      </c>
      <c r="R354" s="17"/>
      <c r="S354" s="17">
        <v>4.8166446694308598E-3</v>
      </c>
      <c r="T354" s="17">
        <v>2.5038706108857799E-2</v>
      </c>
      <c r="U354" s="17">
        <v>1.5141798295101301E-2</v>
      </c>
      <c r="V354" s="17">
        <v>2.2364950376151799E-2</v>
      </c>
      <c r="W354" s="17">
        <v>2.82333850180768E-2</v>
      </c>
      <c r="X354" s="17">
        <v>1.7303041356058799E-2</v>
      </c>
      <c r="Y354" s="17">
        <v>1.01043822760939E-2</v>
      </c>
      <c r="Z354" s="17">
        <v>2.3040217648625801E-2</v>
      </c>
      <c r="AA354" s="17">
        <v>1.06075303258985E-2</v>
      </c>
      <c r="AB354" s="17"/>
      <c r="AC354" s="17">
        <v>0</v>
      </c>
      <c r="AD354" s="17">
        <v>4.9151247516943997E-2</v>
      </c>
      <c r="AE354" s="17">
        <v>2.7904144378331101E-2</v>
      </c>
      <c r="AF354" s="17">
        <v>1.1544952316284499E-2</v>
      </c>
      <c r="AG354" s="17">
        <v>1.17403832630585E-2</v>
      </c>
      <c r="AH354" s="17">
        <v>1.25096344335813E-2</v>
      </c>
      <c r="AI354" s="17">
        <v>1.06599814735584E-2</v>
      </c>
      <c r="AJ354" s="17">
        <v>3.3953970748210401E-3</v>
      </c>
      <c r="AK354" s="17">
        <v>2.7650322837017498E-2</v>
      </c>
      <c r="AL354" s="17">
        <v>1.0137696260922599E-2</v>
      </c>
      <c r="AM354" s="17">
        <v>1.0583516446886401E-2</v>
      </c>
      <c r="AN354" s="17">
        <v>2.19847973565108E-2</v>
      </c>
      <c r="AO354" s="17">
        <v>1.04642582128397E-2</v>
      </c>
      <c r="AP354" s="17">
        <v>2.2314044950329699E-2</v>
      </c>
      <c r="AQ354" s="17">
        <v>8.6120023712649794E-3</v>
      </c>
      <c r="AR354" s="17">
        <v>1.9276905596970401E-2</v>
      </c>
      <c r="AS354" s="17"/>
      <c r="AT354" s="17">
        <v>1.11612443380297E-2</v>
      </c>
      <c r="AU354" s="17">
        <v>1.6890287172454201E-2</v>
      </c>
      <c r="AV354" s="17">
        <v>1.8686547426175999E-2</v>
      </c>
      <c r="AW354" s="17">
        <v>1.8784834443185201E-2</v>
      </c>
      <c r="AX354" s="17">
        <v>1.8972426554803599E-2</v>
      </c>
      <c r="AY354" s="17">
        <v>2.0690444824062602E-2</v>
      </c>
      <c r="AZ354" s="17"/>
      <c r="BA354" s="17">
        <v>1.39003607925613E-2</v>
      </c>
      <c r="BB354" s="17">
        <v>1.6738777003459E-2</v>
      </c>
      <c r="BC354" s="17">
        <v>1.4151167932734601E-2</v>
      </c>
      <c r="BD354" s="17">
        <v>2.3104623588030299E-2</v>
      </c>
      <c r="BE354" s="17">
        <v>0</v>
      </c>
      <c r="BF354" s="17"/>
      <c r="BG354" s="17">
        <v>1.3762069559521599E-2</v>
      </c>
      <c r="BH354" s="17">
        <v>1.4039144259367E-2</v>
      </c>
      <c r="BI354" s="17">
        <v>2.6964123786152799E-2</v>
      </c>
      <c r="BJ354" s="17">
        <v>1.6648873647982902E-2</v>
      </c>
      <c r="BK354" s="17">
        <v>3.2208788911222197E-2</v>
      </c>
      <c r="BL354" s="17"/>
      <c r="BM354" s="17">
        <v>1.3437752794068799E-2</v>
      </c>
      <c r="BN354" s="17">
        <v>1.67169271899512E-2</v>
      </c>
      <c r="BO354" s="17">
        <v>2.5501382151444599E-2</v>
      </c>
      <c r="BP354" s="17"/>
      <c r="BQ354" s="17">
        <v>1.7041054562932902E-2</v>
      </c>
      <c r="BR354" s="17">
        <v>1.6184608453127601E-2</v>
      </c>
      <c r="BS354" s="17"/>
      <c r="BT354" s="17">
        <v>1.9396741768209901E-2</v>
      </c>
      <c r="BU354" s="17">
        <v>1.25538647075747E-2</v>
      </c>
    </row>
    <row r="355" spans="2:73" x14ac:dyDescent="0.3">
      <c r="B355" t="s">
        <v>165</v>
      </c>
      <c r="C355" s="17">
        <v>0.34711294565432899</v>
      </c>
      <c r="D355" s="17">
        <v>0.36720855299918298</v>
      </c>
      <c r="E355" s="17">
        <v>0.32777982045116899</v>
      </c>
      <c r="F355" s="17"/>
      <c r="G355" s="17">
        <v>0.40126879224679401</v>
      </c>
      <c r="H355" s="17">
        <v>0.29103766493216499</v>
      </c>
      <c r="I355" s="17">
        <v>0.43491878267985101</v>
      </c>
      <c r="J355" s="17">
        <v>0.37022938041902498</v>
      </c>
      <c r="K355" s="17">
        <v>0.33097095876803601</v>
      </c>
      <c r="L355" s="17">
        <v>0.27747216922024198</v>
      </c>
      <c r="M355" s="17"/>
      <c r="N355" s="17">
        <v>0.25551927303273098</v>
      </c>
      <c r="O355" s="17">
        <v>0.37082992273402798</v>
      </c>
      <c r="P355" s="17">
        <v>0.334702776458844</v>
      </c>
      <c r="Q355" s="17">
        <v>0.436761807390315</v>
      </c>
      <c r="R355" s="17"/>
      <c r="S355" s="17">
        <v>0.29533295628616602</v>
      </c>
      <c r="T355" s="17">
        <v>0.35875571938438</v>
      </c>
      <c r="U355" s="17">
        <v>0.31390694677349601</v>
      </c>
      <c r="V355" s="17">
        <v>0.36139913439674798</v>
      </c>
      <c r="W355" s="17">
        <v>0.33540804014206099</v>
      </c>
      <c r="X355" s="17">
        <v>0.38362155666956099</v>
      </c>
      <c r="Y355" s="17">
        <v>0.37605506675489397</v>
      </c>
      <c r="Z355" s="17">
        <v>0.34017007319192399</v>
      </c>
      <c r="AA355" s="17">
        <v>0.37046676075574603</v>
      </c>
      <c r="AB355" s="17"/>
      <c r="AC355" s="17">
        <v>0.75483062343971496</v>
      </c>
      <c r="AD355" s="17">
        <v>0.50787225982549</v>
      </c>
      <c r="AE355" s="17">
        <v>0.39568434643630201</v>
      </c>
      <c r="AF355" s="17">
        <v>0.408202658635618</v>
      </c>
      <c r="AG355" s="17">
        <v>0.45660003029820601</v>
      </c>
      <c r="AH355" s="17">
        <v>0.31748928237738</v>
      </c>
      <c r="AI355" s="17">
        <v>0.33324758330343501</v>
      </c>
      <c r="AJ355" s="17">
        <v>0.320086838556771</v>
      </c>
      <c r="AK355" s="17">
        <v>0.28229824790114799</v>
      </c>
      <c r="AL355" s="17">
        <v>0.31248357337827198</v>
      </c>
      <c r="AM355" s="17">
        <v>0.37693914586678801</v>
      </c>
      <c r="AN355" s="17">
        <v>0.323354638997359</v>
      </c>
      <c r="AO355" s="17">
        <v>0.27599586732428699</v>
      </c>
      <c r="AP355" s="17">
        <v>0.300386940720623</v>
      </c>
      <c r="AQ355" s="17">
        <v>0.31437941727534202</v>
      </c>
      <c r="AR355" s="17">
        <v>0.18397861713991101</v>
      </c>
      <c r="AS355" s="17"/>
      <c r="AT355" s="17">
        <v>0.32836923676527102</v>
      </c>
      <c r="AU355" s="17">
        <v>0.36853190578733303</v>
      </c>
      <c r="AV355" s="17">
        <v>0.342660910240355</v>
      </c>
      <c r="AW355" s="17">
        <v>0.35035196437448102</v>
      </c>
      <c r="AX355" s="17">
        <v>0.34691389246354298</v>
      </c>
      <c r="AY355" s="17">
        <v>0.311995643544075</v>
      </c>
      <c r="AZ355" s="17"/>
      <c r="BA355" s="17">
        <v>0.441793536683382</v>
      </c>
      <c r="BB355" s="17">
        <v>0.37534671274683201</v>
      </c>
      <c r="BC355" s="17">
        <v>0.30862011241989401</v>
      </c>
      <c r="BD355" s="17">
        <v>0.239697919014493</v>
      </c>
      <c r="BE355" s="17">
        <v>0.144042203277057</v>
      </c>
      <c r="BF355" s="17"/>
      <c r="BG355" s="17">
        <v>0.27329291255851101</v>
      </c>
      <c r="BH355" s="17">
        <v>0.288689394299879</v>
      </c>
      <c r="BI355" s="17">
        <v>0.28941621798699502</v>
      </c>
      <c r="BJ355" s="17">
        <v>0.39368976941496298</v>
      </c>
      <c r="BK355" s="17">
        <v>0.317455956685672</v>
      </c>
      <c r="BL355" s="17"/>
      <c r="BM355" s="17">
        <v>0.29882536162587198</v>
      </c>
      <c r="BN355" s="17">
        <v>0.36910459557955699</v>
      </c>
      <c r="BO355" s="17">
        <v>0.43770472021871298</v>
      </c>
      <c r="BP355" s="17"/>
      <c r="BQ355" s="17">
        <v>0.228359721033075</v>
      </c>
      <c r="BR355" s="17">
        <v>0.41109143218435001</v>
      </c>
      <c r="BS355" s="17"/>
      <c r="BT355" s="17">
        <v>0.28078290383309501</v>
      </c>
      <c r="BU355" s="17">
        <v>0.42919152352314499</v>
      </c>
    </row>
    <row r="356" spans="2:73" x14ac:dyDescent="0.3">
      <c r="B356" t="s">
        <v>129</v>
      </c>
      <c r="C356" s="17">
        <v>1.34727157017743E-2</v>
      </c>
      <c r="D356" s="17">
        <v>1.2929361428585501E-2</v>
      </c>
      <c r="E356" s="17">
        <v>1.4043773007412099E-2</v>
      </c>
      <c r="F356" s="17"/>
      <c r="G356" s="17">
        <v>2.26099573804216E-2</v>
      </c>
      <c r="H356" s="17">
        <v>1.8564357899697001E-2</v>
      </c>
      <c r="I356" s="17">
        <v>1.8091226346014001E-2</v>
      </c>
      <c r="J356" s="17">
        <v>8.6600552627359197E-3</v>
      </c>
      <c r="K356" s="17">
        <v>4.5446485267447503E-3</v>
      </c>
      <c r="L356" s="17">
        <v>9.4365652256005704E-3</v>
      </c>
      <c r="M356" s="17"/>
      <c r="N356" s="17">
        <v>1.19390849445384E-2</v>
      </c>
      <c r="O356" s="17">
        <v>1.37523303877496E-2</v>
      </c>
      <c r="P356" s="17">
        <v>1.5167363870902501E-2</v>
      </c>
      <c r="Q356" s="17">
        <v>1.3618073592805599E-2</v>
      </c>
      <c r="R356" s="17"/>
      <c r="S356" s="17">
        <v>2.2838601599396401E-2</v>
      </c>
      <c r="T356" s="17">
        <v>5.1266220678467204E-3</v>
      </c>
      <c r="U356" s="17">
        <v>1.7577057507301899E-2</v>
      </c>
      <c r="V356" s="17">
        <v>1.1721627376050999E-2</v>
      </c>
      <c r="W356" s="17">
        <v>7.1687322438109703E-3</v>
      </c>
      <c r="X356" s="17">
        <v>1.5024372035998001E-2</v>
      </c>
      <c r="Y356" s="17">
        <v>7.7133942708752096E-3</v>
      </c>
      <c r="Z356" s="17">
        <v>3.4454356810364697E-2</v>
      </c>
      <c r="AA356" s="17">
        <v>1.0040056523602601E-2</v>
      </c>
      <c r="AB356" s="17"/>
      <c r="AC356" s="17">
        <v>0</v>
      </c>
      <c r="AD356" s="17">
        <v>1.90741396575363E-2</v>
      </c>
      <c r="AE356" s="17">
        <v>1.33647168029352E-2</v>
      </c>
      <c r="AF356" s="17">
        <v>5.1450039091956697E-3</v>
      </c>
      <c r="AG356" s="17">
        <v>1.15025240677321E-2</v>
      </c>
      <c r="AH356" s="17">
        <v>1.42878861327495E-2</v>
      </c>
      <c r="AI356" s="17">
        <v>4.3330317501841398E-3</v>
      </c>
      <c r="AJ356" s="17">
        <v>4.20043829654527E-3</v>
      </c>
      <c r="AK356" s="17">
        <v>5.6290510938227399E-3</v>
      </c>
      <c r="AL356" s="17">
        <v>1.48478178743661E-2</v>
      </c>
      <c r="AM356" s="17">
        <v>3.0816166247807E-2</v>
      </c>
      <c r="AN356" s="17">
        <v>3.4867295501192802E-2</v>
      </c>
      <c r="AO356" s="17">
        <v>1.9690532106815001E-2</v>
      </c>
      <c r="AP356" s="17">
        <v>1.70285313569324E-2</v>
      </c>
      <c r="AQ356" s="17">
        <v>1.7753503560660799E-2</v>
      </c>
      <c r="AR356" s="17">
        <v>5.7751144801007296E-3</v>
      </c>
      <c r="AS356" s="17"/>
      <c r="AT356" s="17">
        <v>1.83822499045595E-2</v>
      </c>
      <c r="AU356" s="17">
        <v>1.76915603751551E-2</v>
      </c>
      <c r="AV356" s="17">
        <v>4.5534934586382303E-3</v>
      </c>
      <c r="AW356" s="17">
        <v>8.0269642044124897E-3</v>
      </c>
      <c r="AX356" s="17">
        <v>1.2346123387261401E-2</v>
      </c>
      <c r="AY356" s="17">
        <v>1.46499596447016E-2</v>
      </c>
      <c r="AZ356" s="17"/>
      <c r="BA356" s="17">
        <v>9.3107045067591793E-3</v>
      </c>
      <c r="BB356" s="17">
        <v>1.48902912909082E-2</v>
      </c>
      <c r="BC356" s="17">
        <v>1.07952893840492E-2</v>
      </c>
      <c r="BD356" s="17">
        <v>2.0532182361476699E-2</v>
      </c>
      <c r="BE356" s="17">
        <v>1.7889131852898001E-2</v>
      </c>
      <c r="BF356" s="17"/>
      <c r="BG356" s="17">
        <v>7.6451890146173899E-3</v>
      </c>
      <c r="BH356" s="17">
        <v>1.7987142454841801E-2</v>
      </c>
      <c r="BI356" s="17">
        <v>7.8353696372020706E-3</v>
      </c>
      <c r="BJ356" s="17">
        <v>9.6894272387307908E-3</v>
      </c>
      <c r="BK356" s="17">
        <v>2.36832254243457E-2</v>
      </c>
      <c r="BL356" s="17"/>
      <c r="BM356" s="17">
        <v>1.3038174339940201E-2</v>
      </c>
      <c r="BN356" s="17">
        <v>1.3063402904347101E-2</v>
      </c>
      <c r="BO356" s="17">
        <v>1.5755936802042899E-2</v>
      </c>
      <c r="BP356" s="17"/>
      <c r="BQ356" s="17">
        <v>2.1471494727770098E-2</v>
      </c>
      <c r="BR356" s="17">
        <v>6.6179156356279004E-3</v>
      </c>
      <c r="BS356" s="17"/>
      <c r="BT356" s="17">
        <v>1.6489205439366099E-2</v>
      </c>
      <c r="BU356" s="17">
        <v>8.0268769305255894E-3</v>
      </c>
    </row>
    <row r="357" spans="2:73" x14ac:dyDescent="0.3">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row>
    <row r="358" spans="2:73" x14ac:dyDescent="0.3">
      <c r="B358" s="6" t="s">
        <v>228</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row>
    <row r="359" spans="2:73" x14ac:dyDescent="0.3">
      <c r="B359" s="24" t="s">
        <v>94</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row>
    <row r="360" spans="2:73" x14ac:dyDescent="0.3">
      <c r="B360" t="s">
        <v>214</v>
      </c>
      <c r="C360" s="17">
        <v>0.56020357984513003</v>
      </c>
      <c r="D360" s="17">
        <v>0.573429733811326</v>
      </c>
      <c r="E360" s="17">
        <v>0.54752955899494904</v>
      </c>
      <c r="F360" s="17"/>
      <c r="G360" s="17">
        <v>0.42178488796864499</v>
      </c>
      <c r="H360" s="17">
        <v>0.52248337135379497</v>
      </c>
      <c r="I360" s="17">
        <v>0.54444205706411497</v>
      </c>
      <c r="J360" s="17">
        <v>0.55885218734834397</v>
      </c>
      <c r="K360" s="17">
        <v>0.62249243089476203</v>
      </c>
      <c r="L360" s="17">
        <v>0.65466164608338595</v>
      </c>
      <c r="M360" s="17"/>
      <c r="N360" s="17">
        <v>0.58022280828844697</v>
      </c>
      <c r="O360" s="17">
        <v>0.5582828378229</v>
      </c>
      <c r="P360" s="17">
        <v>0.55552432298394705</v>
      </c>
      <c r="Q360" s="17">
        <v>0.53992484461844303</v>
      </c>
      <c r="R360" s="17"/>
      <c r="S360" s="17">
        <v>0.61441923622470695</v>
      </c>
      <c r="T360" s="17">
        <v>0.59267216022201397</v>
      </c>
      <c r="U360" s="17">
        <v>0.46365513624624299</v>
      </c>
      <c r="V360" s="17">
        <v>0.58047417028890502</v>
      </c>
      <c r="W360" s="17">
        <v>0.54596393653515896</v>
      </c>
      <c r="X360" s="17">
        <v>0.50441012937649099</v>
      </c>
      <c r="Y360" s="17">
        <v>0.57976272187714195</v>
      </c>
      <c r="Z360" s="17">
        <v>0.58160961634377595</v>
      </c>
      <c r="AA360" s="17">
        <v>0.54017359096373796</v>
      </c>
      <c r="AB360" s="17"/>
      <c r="AC360" s="17">
        <v>0.44014773003853802</v>
      </c>
      <c r="AD360" s="17">
        <v>0.41039920719491402</v>
      </c>
      <c r="AE360" s="17">
        <v>0.53661112718995996</v>
      </c>
      <c r="AF360" s="17">
        <v>0.56241573819754398</v>
      </c>
      <c r="AG360" s="17">
        <v>0.51781816778219103</v>
      </c>
      <c r="AH360" s="17">
        <v>0.57476669852046602</v>
      </c>
      <c r="AI360" s="17">
        <v>0.58640236189088102</v>
      </c>
      <c r="AJ360" s="17">
        <v>0.56015473155409501</v>
      </c>
      <c r="AK360" s="17">
        <v>0.55913470601316995</v>
      </c>
      <c r="AL360" s="17">
        <v>0.55743952948072195</v>
      </c>
      <c r="AM360" s="17">
        <v>0.58849700494924695</v>
      </c>
      <c r="AN360" s="17">
        <v>0.60917881934888496</v>
      </c>
      <c r="AO360" s="17">
        <v>0.56407792738225604</v>
      </c>
      <c r="AP360" s="17">
        <v>0.55019379142496305</v>
      </c>
      <c r="AQ360" s="17">
        <v>0.585970327074819</v>
      </c>
      <c r="AR360" s="17">
        <v>0.61445189139544698</v>
      </c>
      <c r="AS360" s="17"/>
      <c r="AT360" s="17">
        <v>0.56524277585346405</v>
      </c>
      <c r="AU360" s="17">
        <v>0.68261062932715499</v>
      </c>
      <c r="AV360" s="17">
        <v>0.49591471712638702</v>
      </c>
      <c r="AW360" s="17">
        <v>0.53636633244516396</v>
      </c>
      <c r="AX360" s="17">
        <v>0.45101810832188699</v>
      </c>
      <c r="AY360" s="17">
        <v>0.31376042533335202</v>
      </c>
      <c r="AZ360" s="17"/>
      <c r="BA360" s="17">
        <v>0.56819143754787904</v>
      </c>
      <c r="BB360" s="17">
        <v>0.535166575599342</v>
      </c>
      <c r="BC360" s="17">
        <v>0.55056951110760899</v>
      </c>
      <c r="BD360" s="17">
        <v>0.61546289877750604</v>
      </c>
      <c r="BE360" s="17">
        <v>0.64486945742187596</v>
      </c>
      <c r="BF360" s="17"/>
      <c r="BG360" s="17">
        <v>0.60350245607344299</v>
      </c>
      <c r="BH360" s="17">
        <v>0.55573358665392802</v>
      </c>
      <c r="BI360" s="17">
        <v>0.61162988305571997</v>
      </c>
      <c r="BJ360" s="17">
        <v>0.55170414081838703</v>
      </c>
      <c r="BK360" s="17">
        <v>0.50989496408049195</v>
      </c>
      <c r="BL360" s="17"/>
      <c r="BM360" s="17">
        <v>0.579676028820997</v>
      </c>
      <c r="BN360" s="17">
        <v>0.56416089597077501</v>
      </c>
      <c r="BO360" s="17">
        <v>0.49266469588282102</v>
      </c>
      <c r="BP360" s="17"/>
      <c r="BQ360" s="17">
        <v>0.54466323229345004</v>
      </c>
      <c r="BR360" s="17">
        <v>0.58562909083070602</v>
      </c>
      <c r="BS360" s="17"/>
      <c r="BT360" s="17">
        <v>0.54616680089255498</v>
      </c>
      <c r="BU360" s="17">
        <v>0.59218603134421599</v>
      </c>
    </row>
    <row r="361" spans="2:73" x14ac:dyDescent="0.3">
      <c r="B361" t="s">
        <v>215</v>
      </c>
      <c r="C361" s="17">
        <v>0.39275177370438802</v>
      </c>
      <c r="D361" s="17">
        <v>0.41640985299347799</v>
      </c>
      <c r="E361" s="17">
        <v>0.37008982330393297</v>
      </c>
      <c r="F361" s="17"/>
      <c r="G361" s="17">
        <v>0.39555259352560601</v>
      </c>
      <c r="H361" s="17">
        <v>0.48358690037674401</v>
      </c>
      <c r="I361" s="17">
        <v>0.34712761748701998</v>
      </c>
      <c r="J361" s="17">
        <v>0.33863470753507002</v>
      </c>
      <c r="K361" s="17">
        <v>0.34748399374190603</v>
      </c>
      <c r="L361" s="17">
        <v>0.42857025347164002</v>
      </c>
      <c r="M361" s="17"/>
      <c r="N361" s="17">
        <v>0.48749126579798302</v>
      </c>
      <c r="O361" s="17">
        <v>0.35813671783819301</v>
      </c>
      <c r="P361" s="17">
        <v>0.39230365056288002</v>
      </c>
      <c r="Q361" s="17">
        <v>0.32493141345605903</v>
      </c>
      <c r="R361" s="17"/>
      <c r="S361" s="17">
        <v>0.40187606677113302</v>
      </c>
      <c r="T361" s="17">
        <v>0.38957133222354301</v>
      </c>
      <c r="U361" s="17">
        <v>0.41812097541955401</v>
      </c>
      <c r="V361" s="17">
        <v>0.42602434017982899</v>
      </c>
      <c r="W361" s="17">
        <v>0.40987891149775002</v>
      </c>
      <c r="X361" s="17">
        <v>0.33526725731205897</v>
      </c>
      <c r="Y361" s="17">
        <v>0.42969940061134898</v>
      </c>
      <c r="Z361" s="17">
        <v>0.36015041073414</v>
      </c>
      <c r="AA361" s="17">
        <v>0.35433742106281502</v>
      </c>
      <c r="AB361" s="17"/>
      <c r="AC361" s="17">
        <v>0.38153898332821101</v>
      </c>
      <c r="AD361" s="17">
        <v>0.30210029263626598</v>
      </c>
      <c r="AE361" s="17">
        <v>0.32865966099632599</v>
      </c>
      <c r="AF361" s="17">
        <v>0.351116074074866</v>
      </c>
      <c r="AG361" s="17">
        <v>0.291354948405259</v>
      </c>
      <c r="AH361" s="17">
        <v>0.38595100997824899</v>
      </c>
      <c r="AI361" s="17">
        <v>0.40178021571161199</v>
      </c>
      <c r="AJ361" s="17">
        <v>0.42657703776935502</v>
      </c>
      <c r="AK361" s="17">
        <v>0.41695696123986198</v>
      </c>
      <c r="AL361" s="17">
        <v>0.34426249179219298</v>
      </c>
      <c r="AM361" s="17">
        <v>0.376935385540134</v>
      </c>
      <c r="AN361" s="17">
        <v>0.48480980791731498</v>
      </c>
      <c r="AO361" s="17">
        <v>0.44003183183188399</v>
      </c>
      <c r="AP361" s="17">
        <v>0.44627295213961499</v>
      </c>
      <c r="AQ361" s="17">
        <v>0.44347501759817898</v>
      </c>
      <c r="AR361" s="17">
        <v>0.62315439851430998</v>
      </c>
      <c r="AS361" s="17"/>
      <c r="AT361" s="17">
        <v>0.39717063649547002</v>
      </c>
      <c r="AU361" s="17">
        <v>0.36052231843656302</v>
      </c>
      <c r="AV361" s="17">
        <v>0.33866618355877098</v>
      </c>
      <c r="AW361" s="17">
        <v>0.37783935885018199</v>
      </c>
      <c r="AX361" s="17">
        <v>0.51991692273871903</v>
      </c>
      <c r="AY361" s="17">
        <v>0.51758099150620895</v>
      </c>
      <c r="AZ361" s="17"/>
      <c r="BA361" s="17">
        <v>0.326547466213715</v>
      </c>
      <c r="BB361" s="17">
        <v>0.36623093309441401</v>
      </c>
      <c r="BC361" s="17">
        <v>0.42158115534173002</v>
      </c>
      <c r="BD361" s="17">
        <v>0.50587398463954902</v>
      </c>
      <c r="BE361" s="17">
        <v>0.70343524576384397</v>
      </c>
      <c r="BF361" s="17"/>
      <c r="BG361" s="17">
        <v>0.46131056257471098</v>
      </c>
      <c r="BH361" s="17">
        <v>0.412276923050789</v>
      </c>
      <c r="BI361" s="17">
        <v>0.438328366256103</v>
      </c>
      <c r="BJ361" s="17">
        <v>0.32129280646770803</v>
      </c>
      <c r="BK361" s="17">
        <v>0.37417492248550099</v>
      </c>
      <c r="BL361" s="17"/>
      <c r="BM361" s="17">
        <v>0.45402492278978801</v>
      </c>
      <c r="BN361" s="17">
        <v>0.364940962680942</v>
      </c>
      <c r="BO361" s="17">
        <v>0.27756859116317001</v>
      </c>
      <c r="BP361" s="17"/>
      <c r="BQ361" s="17">
        <v>0.45758617105406701</v>
      </c>
      <c r="BR361" s="17">
        <v>0.35952159554499602</v>
      </c>
      <c r="BS361" s="17"/>
      <c r="BT361" s="17">
        <v>0.450279210113118</v>
      </c>
      <c r="BU361" s="17">
        <v>0.31071986088981601</v>
      </c>
    </row>
    <row r="362" spans="2:73" x14ac:dyDescent="0.3">
      <c r="B362" t="s">
        <v>216</v>
      </c>
      <c r="C362" s="17">
        <v>0.36733805626428501</v>
      </c>
      <c r="D362" s="17">
        <v>0.38766565198770703</v>
      </c>
      <c r="E362" s="17">
        <v>0.34866276443865002</v>
      </c>
      <c r="F362" s="17"/>
      <c r="G362" s="17">
        <v>0.368953078140761</v>
      </c>
      <c r="H362" s="17">
        <v>0.36739573819284499</v>
      </c>
      <c r="I362" s="17">
        <v>0.31813253825353199</v>
      </c>
      <c r="J362" s="17">
        <v>0.33497447688727</v>
      </c>
      <c r="K362" s="17">
        <v>0.34751930432885397</v>
      </c>
      <c r="L362" s="17">
        <v>0.44586594721731598</v>
      </c>
      <c r="M362" s="17"/>
      <c r="N362" s="17">
        <v>0.40329668744357899</v>
      </c>
      <c r="O362" s="17">
        <v>0.334290429567137</v>
      </c>
      <c r="P362" s="17">
        <v>0.369191050194496</v>
      </c>
      <c r="Q362" s="17">
        <v>0.35964805163879898</v>
      </c>
      <c r="R362" s="17"/>
      <c r="S362" s="17">
        <v>0.26619334312229997</v>
      </c>
      <c r="T362" s="17">
        <v>0.37673135185670398</v>
      </c>
      <c r="U362" s="17">
        <v>0.43510781353901101</v>
      </c>
      <c r="V362" s="17">
        <v>0.45782934779180101</v>
      </c>
      <c r="W362" s="17">
        <v>0.40280837471144798</v>
      </c>
      <c r="X362" s="17">
        <v>0.35715899028402498</v>
      </c>
      <c r="Y362" s="17">
        <v>0.35773436696284699</v>
      </c>
      <c r="Z362" s="17">
        <v>0.34249173149300699</v>
      </c>
      <c r="AA362" s="17">
        <v>0.351803621554999</v>
      </c>
      <c r="AB362" s="17"/>
      <c r="AC362" s="17">
        <v>0.50506320385231196</v>
      </c>
      <c r="AD362" s="17">
        <v>0.28269142056199398</v>
      </c>
      <c r="AE362" s="17">
        <v>0.343150783067525</v>
      </c>
      <c r="AF362" s="17">
        <v>0.378843087802617</v>
      </c>
      <c r="AG362" s="17">
        <v>0.32508533607544898</v>
      </c>
      <c r="AH362" s="17">
        <v>0.36007760958458601</v>
      </c>
      <c r="AI362" s="17">
        <v>0.328079008043072</v>
      </c>
      <c r="AJ362" s="17">
        <v>0.390369301626808</v>
      </c>
      <c r="AK362" s="17">
        <v>0.386270220321625</v>
      </c>
      <c r="AL362" s="17">
        <v>0.32999786854709601</v>
      </c>
      <c r="AM362" s="17">
        <v>0.39677027093202399</v>
      </c>
      <c r="AN362" s="17">
        <v>0.41566860590129301</v>
      </c>
      <c r="AO362" s="17">
        <v>0.411550523422822</v>
      </c>
      <c r="AP362" s="17">
        <v>0.374692393700227</v>
      </c>
      <c r="AQ362" s="17">
        <v>0.319253083729441</v>
      </c>
      <c r="AR362" s="17">
        <v>0.42143406696451402</v>
      </c>
      <c r="AS362" s="17"/>
      <c r="AT362" s="17">
        <v>0.27042211146808098</v>
      </c>
      <c r="AU362" s="17">
        <v>0.360806792601022</v>
      </c>
      <c r="AV362" s="17">
        <v>0.27714342933227498</v>
      </c>
      <c r="AW362" s="17">
        <v>0.382616876002766</v>
      </c>
      <c r="AX362" s="17">
        <v>0.59795507752608801</v>
      </c>
      <c r="AY362" s="17">
        <v>0.59854378473631098</v>
      </c>
      <c r="AZ362" s="17"/>
      <c r="BA362" s="17">
        <v>0.35654766079932798</v>
      </c>
      <c r="BB362" s="17">
        <v>0.35264079588713698</v>
      </c>
      <c r="BC362" s="17">
        <v>0.36647355181267799</v>
      </c>
      <c r="BD362" s="17">
        <v>0.41704315356785798</v>
      </c>
      <c r="BE362" s="17">
        <v>0.41859614363576397</v>
      </c>
      <c r="BF362" s="17"/>
      <c r="BG362" s="17">
        <v>0.39063916144913702</v>
      </c>
      <c r="BH362" s="17">
        <v>0.372569582104257</v>
      </c>
      <c r="BI362" s="17">
        <v>0.411103392108147</v>
      </c>
      <c r="BJ362" s="17">
        <v>0.32921903753250797</v>
      </c>
      <c r="BK362" s="17">
        <v>0.32489535466508501</v>
      </c>
      <c r="BL362" s="17"/>
      <c r="BM362" s="17">
        <v>0.401464047742281</v>
      </c>
      <c r="BN362" s="17">
        <v>0.36271415723870398</v>
      </c>
      <c r="BO362" s="17">
        <v>0.27691943182079598</v>
      </c>
      <c r="BP362" s="17"/>
      <c r="BQ362" s="17">
        <v>0.34589491812538697</v>
      </c>
      <c r="BR362" s="17">
        <v>0.38132132067817598</v>
      </c>
      <c r="BS362" s="17"/>
      <c r="BT362" s="17">
        <v>0.37767828110087898</v>
      </c>
      <c r="BU362" s="17">
        <v>0.35676560343027502</v>
      </c>
    </row>
    <row r="363" spans="2:73" x14ac:dyDescent="0.3">
      <c r="B363" t="s">
        <v>217</v>
      </c>
      <c r="C363" s="17">
        <v>0.29600467457218999</v>
      </c>
      <c r="D363" s="17">
        <v>0.314947249908892</v>
      </c>
      <c r="E363" s="17">
        <v>0.27804522957901601</v>
      </c>
      <c r="F363" s="17"/>
      <c r="G363" s="17">
        <v>0.26627746587157902</v>
      </c>
      <c r="H363" s="17">
        <v>0.35938206589045102</v>
      </c>
      <c r="I363" s="17">
        <v>0.29896699155830098</v>
      </c>
      <c r="J363" s="17">
        <v>0.27223261552262601</v>
      </c>
      <c r="K363" s="17">
        <v>0.22970167728091001</v>
      </c>
      <c r="L363" s="17">
        <v>0.325626679508769</v>
      </c>
      <c r="M363" s="17"/>
      <c r="N363" s="17">
        <v>0.36904266890332399</v>
      </c>
      <c r="O363" s="17">
        <v>0.27255387515149598</v>
      </c>
      <c r="P363" s="17">
        <v>0.28103795634621498</v>
      </c>
      <c r="Q363" s="17">
        <v>0.25527320175813101</v>
      </c>
      <c r="R363" s="17"/>
      <c r="S363" s="17">
        <v>0.33811749026753102</v>
      </c>
      <c r="T363" s="17">
        <v>0.285805909382981</v>
      </c>
      <c r="U363" s="17">
        <v>0.301805819202006</v>
      </c>
      <c r="V363" s="17">
        <v>0.35054877726831501</v>
      </c>
      <c r="W363" s="17">
        <v>0.29661891696536202</v>
      </c>
      <c r="X363" s="17">
        <v>0.21752702267691701</v>
      </c>
      <c r="Y363" s="17">
        <v>0.304443750074057</v>
      </c>
      <c r="Z363" s="17">
        <v>0.23461561229922401</v>
      </c>
      <c r="AA363" s="17">
        <v>0.28321973687599</v>
      </c>
      <c r="AB363" s="17"/>
      <c r="AC363" s="17">
        <v>0.153139968772742</v>
      </c>
      <c r="AD363" s="17">
        <v>0.231789503068487</v>
      </c>
      <c r="AE363" s="17">
        <v>0.20178610635048599</v>
      </c>
      <c r="AF363" s="17">
        <v>0.32074492973914398</v>
      </c>
      <c r="AG363" s="17">
        <v>0.24738628805261001</v>
      </c>
      <c r="AH363" s="17">
        <v>0.27627361915095799</v>
      </c>
      <c r="AI363" s="17">
        <v>0.28303910559220702</v>
      </c>
      <c r="AJ363" s="17">
        <v>0.307010922497917</v>
      </c>
      <c r="AK363" s="17">
        <v>0.30074079069173099</v>
      </c>
      <c r="AL363" s="17">
        <v>0.218803684190847</v>
      </c>
      <c r="AM363" s="17">
        <v>0.27378211888947501</v>
      </c>
      <c r="AN363" s="17">
        <v>0.35014454469231399</v>
      </c>
      <c r="AO363" s="17">
        <v>0.32188426669190701</v>
      </c>
      <c r="AP363" s="17">
        <v>0.38895883426886102</v>
      </c>
      <c r="AQ363" s="17">
        <v>0.282341872448788</v>
      </c>
      <c r="AR363" s="17">
        <v>0.55529306140205204</v>
      </c>
      <c r="AS363" s="17"/>
      <c r="AT363" s="17">
        <v>0.33219325486263801</v>
      </c>
      <c r="AU363" s="17">
        <v>0.29114569850873201</v>
      </c>
      <c r="AV363" s="17">
        <v>0.22596675445231501</v>
      </c>
      <c r="AW363" s="17">
        <v>0.23255281401817099</v>
      </c>
      <c r="AX363" s="17">
        <v>0.396472940132435</v>
      </c>
      <c r="AY363" s="17">
        <v>0.387059065111727</v>
      </c>
      <c r="AZ363" s="17"/>
      <c r="BA363" s="17">
        <v>0.252548058606412</v>
      </c>
      <c r="BB363" s="17">
        <v>0.26111985971495799</v>
      </c>
      <c r="BC363" s="17">
        <v>0.31866729961231999</v>
      </c>
      <c r="BD363" s="17">
        <v>0.40660108033364101</v>
      </c>
      <c r="BE363" s="17">
        <v>0.49711280060987201</v>
      </c>
      <c r="BF363" s="17"/>
      <c r="BG363" s="17">
        <v>0.35574273357909703</v>
      </c>
      <c r="BH363" s="17">
        <v>0.33590682827142299</v>
      </c>
      <c r="BI363" s="17">
        <v>0.273155538238194</v>
      </c>
      <c r="BJ363" s="17">
        <v>0.26874647099918098</v>
      </c>
      <c r="BK363" s="17">
        <v>0.18368828554356101</v>
      </c>
      <c r="BL363" s="17"/>
      <c r="BM363" s="17">
        <v>0.36260723942402101</v>
      </c>
      <c r="BN363" s="17">
        <v>0.25754211247366399</v>
      </c>
      <c r="BO363" s="17">
        <v>0.19070644931661401</v>
      </c>
      <c r="BP363" s="17"/>
      <c r="BQ363" s="17">
        <v>0.37125273161137101</v>
      </c>
      <c r="BR363" s="17">
        <v>0.25427630266356799</v>
      </c>
      <c r="BS363" s="17"/>
      <c r="BT363" s="17">
        <v>0.34835557035092801</v>
      </c>
      <c r="BU363" s="17">
        <v>0.22925054355760199</v>
      </c>
    </row>
    <row r="364" spans="2:73" x14ac:dyDescent="0.3">
      <c r="B364" t="s">
        <v>218</v>
      </c>
      <c r="C364" s="17">
        <v>0.20469746086203899</v>
      </c>
      <c r="D364" s="17">
        <v>0.211413046321001</v>
      </c>
      <c r="E364" s="17">
        <v>0.197965301863782</v>
      </c>
      <c r="F364" s="17"/>
      <c r="G364" s="17">
        <v>0.19583713997028199</v>
      </c>
      <c r="H364" s="17">
        <v>0.22013769739885899</v>
      </c>
      <c r="I364" s="17">
        <v>0.210584024729806</v>
      </c>
      <c r="J364" s="17">
        <v>0.180991126702991</v>
      </c>
      <c r="K364" s="17">
        <v>0.18617832394278</v>
      </c>
      <c r="L364" s="17">
        <v>0.224955921774804</v>
      </c>
      <c r="M364" s="17"/>
      <c r="N364" s="17">
        <v>0.23244569300179799</v>
      </c>
      <c r="O364" s="17">
        <v>0.17781143774500299</v>
      </c>
      <c r="P364" s="17">
        <v>0.22554270068500301</v>
      </c>
      <c r="Q364" s="17">
        <v>0.18453649877352499</v>
      </c>
      <c r="R364" s="17"/>
      <c r="S364" s="17">
        <v>0.181152899922291</v>
      </c>
      <c r="T364" s="17">
        <v>0.20797477403028999</v>
      </c>
      <c r="U364" s="17">
        <v>0.28821398300976803</v>
      </c>
      <c r="V364" s="17">
        <v>0.25740399049880802</v>
      </c>
      <c r="W364" s="17">
        <v>0.19662804552919499</v>
      </c>
      <c r="X364" s="17">
        <v>0.169089875897798</v>
      </c>
      <c r="Y364" s="17">
        <v>0.22488354014269599</v>
      </c>
      <c r="Z364" s="17">
        <v>0.18139298091105399</v>
      </c>
      <c r="AA364" s="17">
        <v>0.14717656456904701</v>
      </c>
      <c r="AB364" s="17"/>
      <c r="AC364" s="17">
        <v>8.1722493434732396E-2</v>
      </c>
      <c r="AD364" s="17">
        <v>0.19390842438174599</v>
      </c>
      <c r="AE364" s="17">
        <v>0.119627962486121</v>
      </c>
      <c r="AF364" s="17">
        <v>0.22255970465120101</v>
      </c>
      <c r="AG364" s="17">
        <v>0.21531949933657299</v>
      </c>
      <c r="AH364" s="17">
        <v>0.228180570256236</v>
      </c>
      <c r="AI364" s="17">
        <v>0.239580768017185</v>
      </c>
      <c r="AJ364" s="17">
        <v>0.26972471815788801</v>
      </c>
      <c r="AK364" s="17">
        <v>0.16866877495643201</v>
      </c>
      <c r="AL364" s="17">
        <v>0.18788070242490501</v>
      </c>
      <c r="AM364" s="17">
        <v>0.17783022064033099</v>
      </c>
      <c r="AN364" s="17">
        <v>0.22913697753700199</v>
      </c>
      <c r="AO364" s="17">
        <v>0.233480441529646</v>
      </c>
      <c r="AP364" s="17">
        <v>0.20370629616638999</v>
      </c>
      <c r="AQ364" s="17">
        <v>0.14077067680251701</v>
      </c>
      <c r="AR364" s="17">
        <v>0.23505692367554301</v>
      </c>
      <c r="AS364" s="17"/>
      <c r="AT364" s="17">
        <v>0.21604848192352599</v>
      </c>
      <c r="AU364" s="17">
        <v>0.136986243403806</v>
      </c>
      <c r="AV364" s="17">
        <v>0.18615262261089599</v>
      </c>
      <c r="AW364" s="17">
        <v>0.24500390315908899</v>
      </c>
      <c r="AX364" s="17">
        <v>0.27047088713427803</v>
      </c>
      <c r="AY364" s="17">
        <v>0.314626959240282</v>
      </c>
      <c r="AZ364" s="17"/>
      <c r="BA364" s="17">
        <v>0.18758182506399501</v>
      </c>
      <c r="BB364" s="17">
        <v>0.20697102989618599</v>
      </c>
      <c r="BC364" s="17">
        <v>0.20635723834984299</v>
      </c>
      <c r="BD364" s="17">
        <v>0.22057468282399201</v>
      </c>
      <c r="BE364" s="17">
        <v>0.209679887552085</v>
      </c>
      <c r="BF364" s="17"/>
      <c r="BG364" s="17">
        <v>0.21117645530794599</v>
      </c>
      <c r="BH364" s="17">
        <v>0.201563219994673</v>
      </c>
      <c r="BI364" s="17">
        <v>0.294518535683649</v>
      </c>
      <c r="BJ364" s="17">
        <v>0.20852829305773099</v>
      </c>
      <c r="BK364" s="17">
        <v>0.175723315416561</v>
      </c>
      <c r="BL364" s="17"/>
      <c r="BM364" s="17">
        <v>0.21859354153361901</v>
      </c>
      <c r="BN364" s="17">
        <v>0.19908221028709799</v>
      </c>
      <c r="BO364" s="17">
        <v>0.17690237185565399</v>
      </c>
      <c r="BP364" s="17"/>
      <c r="BQ364" s="17">
        <v>0.23701129687633901</v>
      </c>
      <c r="BR364" s="17">
        <v>0.182729553964877</v>
      </c>
      <c r="BS364" s="17"/>
      <c r="BT364" s="17">
        <v>0.26493906399094103</v>
      </c>
      <c r="BU364" s="17">
        <v>0.120081684729134</v>
      </c>
    </row>
    <row r="365" spans="2:73" x14ac:dyDescent="0.3">
      <c r="B365" t="s">
        <v>219</v>
      </c>
      <c r="C365" s="17">
        <v>0.17638452951724301</v>
      </c>
      <c r="D365" s="17">
        <v>0.16750916602356999</v>
      </c>
      <c r="E365" s="17">
        <v>0.18516200324467899</v>
      </c>
      <c r="F365" s="17"/>
      <c r="G365" s="17">
        <v>0.14575306815837799</v>
      </c>
      <c r="H365" s="17">
        <v>0.13407918535671201</v>
      </c>
      <c r="I365" s="17">
        <v>0.206100212121581</v>
      </c>
      <c r="J365" s="17">
        <v>0.20776203213050601</v>
      </c>
      <c r="K365" s="17">
        <v>0.223486683937133</v>
      </c>
      <c r="L365" s="17">
        <v>0.149754969631164</v>
      </c>
      <c r="M365" s="17"/>
      <c r="N365" s="17">
        <v>0.13087570913977001</v>
      </c>
      <c r="O365" s="17">
        <v>0.182725703908384</v>
      </c>
      <c r="P365" s="17">
        <v>0.17146302334138699</v>
      </c>
      <c r="Q365" s="17">
        <v>0.22305596802170499</v>
      </c>
      <c r="R365" s="17"/>
      <c r="S365" s="17">
        <v>0.114491379527253</v>
      </c>
      <c r="T365" s="17">
        <v>0.14458727730490201</v>
      </c>
      <c r="U365" s="17">
        <v>0.17339954468735799</v>
      </c>
      <c r="V365" s="17">
        <v>0.17879852247158501</v>
      </c>
      <c r="W365" s="17">
        <v>0.189734294591521</v>
      </c>
      <c r="X365" s="17">
        <v>0.25834167090707599</v>
      </c>
      <c r="Y365" s="17">
        <v>0.15376124649275699</v>
      </c>
      <c r="Z365" s="17">
        <v>0.25955298709684799</v>
      </c>
      <c r="AA365" s="17">
        <v>0.205044765719779</v>
      </c>
      <c r="AB365" s="17"/>
      <c r="AC365" s="17">
        <v>0.205677973526463</v>
      </c>
      <c r="AD365" s="17">
        <v>0.25276417727113099</v>
      </c>
      <c r="AE365" s="17">
        <v>0.25733034651636799</v>
      </c>
      <c r="AF365" s="17">
        <v>0.19731513065642101</v>
      </c>
      <c r="AG365" s="17">
        <v>0.20228669365760299</v>
      </c>
      <c r="AH365" s="17">
        <v>0.193530517308759</v>
      </c>
      <c r="AI365" s="17">
        <v>0.212676536711738</v>
      </c>
      <c r="AJ365" s="17">
        <v>0.15342961187372001</v>
      </c>
      <c r="AK365" s="17">
        <v>0.21663050997936101</v>
      </c>
      <c r="AL365" s="17">
        <v>0.19338465849577899</v>
      </c>
      <c r="AM365" s="17">
        <v>0.12919906643701801</v>
      </c>
      <c r="AN365" s="17">
        <v>0.13280466443804301</v>
      </c>
      <c r="AO365" s="17">
        <v>9.70540894281504E-2</v>
      </c>
      <c r="AP365" s="17">
        <v>0.17457724944357</v>
      </c>
      <c r="AQ365" s="17">
        <v>0.15275271777323299</v>
      </c>
      <c r="AR365" s="17">
        <v>4.6013206936073102E-2</v>
      </c>
      <c r="AS365" s="17"/>
      <c r="AT365" s="17">
        <v>0.15018443898077</v>
      </c>
      <c r="AU365" s="17">
        <v>0.163200360117355</v>
      </c>
      <c r="AV365" s="17">
        <v>0.241713114721431</v>
      </c>
      <c r="AW365" s="17">
        <v>0.23036224880697601</v>
      </c>
      <c r="AX365" s="17">
        <v>0.117487097424698</v>
      </c>
      <c r="AY365" s="17">
        <v>0.104696880745136</v>
      </c>
      <c r="AZ365" s="17"/>
      <c r="BA365" s="17">
        <v>0.20669131969562701</v>
      </c>
      <c r="BB365" s="17">
        <v>0.20042448575344801</v>
      </c>
      <c r="BC365" s="17">
        <v>0.14476264442230799</v>
      </c>
      <c r="BD365" s="17">
        <v>0.1315569258058</v>
      </c>
      <c r="BE365" s="17">
        <v>7.08041553620819E-2</v>
      </c>
      <c r="BF365" s="17"/>
      <c r="BG365" s="17">
        <v>0.15510611130712901</v>
      </c>
      <c r="BH365" s="17">
        <v>0.144098436812336</v>
      </c>
      <c r="BI365" s="17">
        <v>0.141944806964652</v>
      </c>
      <c r="BJ365" s="17">
        <v>0.247327296544503</v>
      </c>
      <c r="BK365" s="17">
        <v>0.210993498076855</v>
      </c>
      <c r="BL365" s="17"/>
      <c r="BM365" s="17">
        <v>0.128033122593156</v>
      </c>
      <c r="BN365" s="17">
        <v>0.185707101269588</v>
      </c>
      <c r="BO365" s="17">
        <v>0.29779459616044002</v>
      </c>
      <c r="BP365" s="17"/>
      <c r="BQ365" s="17">
        <v>0.138335677554904</v>
      </c>
      <c r="BR365" s="17">
        <v>0.20132230611367899</v>
      </c>
      <c r="BS365" s="17"/>
      <c r="BT365" s="17">
        <v>0.13994747518602099</v>
      </c>
      <c r="BU365" s="17">
        <v>0.229436991331532</v>
      </c>
    </row>
    <row r="366" spans="2:73" x14ac:dyDescent="0.3">
      <c r="B366" t="s">
        <v>220</v>
      </c>
      <c r="C366" s="17">
        <v>0.158181347155915</v>
      </c>
      <c r="D366" s="17">
        <v>0.149378033948734</v>
      </c>
      <c r="E366" s="17">
        <v>0.16647332350612801</v>
      </c>
      <c r="F366" s="17"/>
      <c r="G366" s="17">
        <v>0.24757574388581399</v>
      </c>
      <c r="H366" s="17">
        <v>0.13715360972881999</v>
      </c>
      <c r="I366" s="17">
        <v>0.174505422765069</v>
      </c>
      <c r="J366" s="17">
        <v>0.169976960991299</v>
      </c>
      <c r="K366" s="17">
        <v>0.13492723009211999</v>
      </c>
      <c r="L366" s="17">
        <v>0.108798257406982</v>
      </c>
      <c r="M366" s="17"/>
      <c r="N366" s="17">
        <v>0.12754354839985399</v>
      </c>
      <c r="O366" s="17">
        <v>0.164232928421608</v>
      </c>
      <c r="P366" s="17">
        <v>0.16454529393171299</v>
      </c>
      <c r="Q366" s="17">
        <v>0.17557026976366599</v>
      </c>
      <c r="R366" s="17"/>
      <c r="S366" s="17">
        <v>0.11393622625875501</v>
      </c>
      <c r="T366" s="17">
        <v>0.18539356895321499</v>
      </c>
      <c r="U366" s="17">
        <v>0.16895494514512899</v>
      </c>
      <c r="V366" s="17">
        <v>0.16504014077427501</v>
      </c>
      <c r="W366" s="17">
        <v>0.18011203572585299</v>
      </c>
      <c r="X366" s="17">
        <v>0.19107479184619899</v>
      </c>
      <c r="Y366" s="17">
        <v>0.13141265255611001</v>
      </c>
      <c r="Z366" s="17">
        <v>0.15278114282342201</v>
      </c>
      <c r="AA366" s="17">
        <v>0.14719134408742099</v>
      </c>
      <c r="AB366" s="17"/>
      <c r="AC366" s="17">
        <v>0.109770792622291</v>
      </c>
      <c r="AD366" s="17">
        <v>0.20697802540021501</v>
      </c>
      <c r="AE366" s="17">
        <v>0.19495516891765</v>
      </c>
      <c r="AF366" s="17">
        <v>0.160882346573478</v>
      </c>
      <c r="AG366" s="17">
        <v>0.18727419864497299</v>
      </c>
      <c r="AH366" s="17">
        <v>0.15107807437524001</v>
      </c>
      <c r="AI366" s="17">
        <v>0.18035663661523099</v>
      </c>
      <c r="AJ366" s="17">
        <v>0.15319274422676801</v>
      </c>
      <c r="AK366" s="17">
        <v>0.18776360656770799</v>
      </c>
      <c r="AL366" s="17">
        <v>0.14563551519786999</v>
      </c>
      <c r="AM366" s="17">
        <v>0.15272926419091301</v>
      </c>
      <c r="AN366" s="17">
        <v>0.123410472653894</v>
      </c>
      <c r="AO366" s="17">
        <v>0.10588966054714501</v>
      </c>
      <c r="AP366" s="17">
        <v>0.13076316415659001</v>
      </c>
      <c r="AQ366" s="17">
        <v>0.169806732960713</v>
      </c>
      <c r="AR366" s="17">
        <v>0.10634448149947499</v>
      </c>
      <c r="AS366" s="17"/>
      <c r="AT366" s="17">
        <v>0.12768169715892</v>
      </c>
      <c r="AU366" s="17">
        <v>0.15057353708219001</v>
      </c>
      <c r="AV366" s="17">
        <v>0.19848989997910901</v>
      </c>
      <c r="AW366" s="17">
        <v>0.19649317445348899</v>
      </c>
      <c r="AX366" s="17">
        <v>0.11477539687718701</v>
      </c>
      <c r="AY366" s="17">
        <v>0.17592985536160299</v>
      </c>
      <c r="AZ366" s="17"/>
      <c r="BA366" s="17">
        <v>0.16380589182091199</v>
      </c>
      <c r="BB366" s="17">
        <v>0.18618793210881401</v>
      </c>
      <c r="BC366" s="17">
        <v>0.15072586004097999</v>
      </c>
      <c r="BD366" s="17">
        <v>0.112899865981167</v>
      </c>
      <c r="BE366" s="17">
        <v>9.5285884365927997E-2</v>
      </c>
      <c r="BF366" s="17"/>
      <c r="BG366" s="17">
        <v>0.10293913352859101</v>
      </c>
      <c r="BH366" s="17">
        <v>0.13182056095149999</v>
      </c>
      <c r="BI366" s="17">
        <v>0.16395544273649701</v>
      </c>
      <c r="BJ366" s="17">
        <v>0.16958586447377699</v>
      </c>
      <c r="BK366" s="17">
        <v>0.21828218354672199</v>
      </c>
      <c r="BL366" s="17"/>
      <c r="BM366" s="17">
        <v>0.12856254042934301</v>
      </c>
      <c r="BN366" s="17">
        <v>0.160784975765108</v>
      </c>
      <c r="BO366" s="17">
        <v>0.24006566888893599</v>
      </c>
      <c r="BP366" s="17"/>
      <c r="BQ366" s="17">
        <v>0.14191842514615799</v>
      </c>
      <c r="BR366" s="17">
        <v>0.165376009994884</v>
      </c>
      <c r="BS366" s="17"/>
      <c r="BT366" s="17">
        <v>0.11808573328307501</v>
      </c>
      <c r="BU366" s="17">
        <v>0.22886247223594899</v>
      </c>
    </row>
    <row r="367" spans="2:73" x14ac:dyDescent="0.3">
      <c r="B367" t="s">
        <v>221</v>
      </c>
      <c r="C367" s="17">
        <v>0.14572448233740501</v>
      </c>
      <c r="D367" s="17">
        <v>0.162341272470135</v>
      </c>
      <c r="E367" s="17">
        <v>0.12920216195777601</v>
      </c>
      <c r="F367" s="17"/>
      <c r="G367" s="17">
        <v>0.24276222980308801</v>
      </c>
      <c r="H367" s="17">
        <v>0.249976679992854</v>
      </c>
      <c r="I367" s="17">
        <v>0.17199362360498099</v>
      </c>
      <c r="J367" s="17">
        <v>9.2443676636932301E-2</v>
      </c>
      <c r="K367" s="17">
        <v>8.2328176293252606E-2</v>
      </c>
      <c r="L367" s="17">
        <v>6.1252910901923002E-2</v>
      </c>
      <c r="M367" s="17"/>
      <c r="N367" s="17">
        <v>0.21109020787137101</v>
      </c>
      <c r="O367" s="17">
        <v>0.14986455149223299</v>
      </c>
      <c r="P367" s="17">
        <v>0.10489589455566301</v>
      </c>
      <c r="Q367" s="17">
        <v>0.105259585526427</v>
      </c>
      <c r="R367" s="17"/>
      <c r="S367" s="17">
        <v>0.26721395187831698</v>
      </c>
      <c r="T367" s="17">
        <v>0.13423462207617501</v>
      </c>
      <c r="U367" s="17">
        <v>0.121678332763898</v>
      </c>
      <c r="V367" s="17">
        <v>0.145358472928594</v>
      </c>
      <c r="W367" s="17">
        <v>0.103733541656804</v>
      </c>
      <c r="X367" s="17">
        <v>0.121372873103027</v>
      </c>
      <c r="Y367" s="17">
        <v>8.6913251670963199E-2</v>
      </c>
      <c r="Z367" s="17">
        <v>0.134398527491397</v>
      </c>
      <c r="AA367" s="17">
        <v>0.12633612566621</v>
      </c>
      <c r="AB367" s="17"/>
      <c r="AC367" s="17">
        <v>0.116718537318275</v>
      </c>
      <c r="AD367" s="17">
        <v>0.145380705447758</v>
      </c>
      <c r="AE367" s="17">
        <v>8.4910846702554596E-2</v>
      </c>
      <c r="AF367" s="17">
        <v>8.3877977410965004E-2</v>
      </c>
      <c r="AG367" s="17">
        <v>0.11056904188660401</v>
      </c>
      <c r="AH367" s="17">
        <v>0.111857852984603</v>
      </c>
      <c r="AI367" s="17">
        <v>0.14446692395633201</v>
      </c>
      <c r="AJ367" s="17">
        <v>0.149958119032707</v>
      </c>
      <c r="AK367" s="17">
        <v>0.143545539477969</v>
      </c>
      <c r="AL367" s="17">
        <v>0.133809997501462</v>
      </c>
      <c r="AM367" s="17">
        <v>0.1512669715321</v>
      </c>
      <c r="AN367" s="17">
        <v>0.13281139667817199</v>
      </c>
      <c r="AO367" s="17">
        <v>0.18466804160530001</v>
      </c>
      <c r="AP367" s="17">
        <v>0.15504318679932</v>
      </c>
      <c r="AQ367" s="17">
        <v>0.25531446374448602</v>
      </c>
      <c r="AR367" s="17">
        <v>0.40421550104246601</v>
      </c>
      <c r="AS367" s="17"/>
      <c r="AT367" s="17">
        <v>0.297601730177255</v>
      </c>
      <c r="AU367" s="17">
        <v>0.137161386125569</v>
      </c>
      <c r="AV367" s="17">
        <v>0.111219195874558</v>
      </c>
      <c r="AW367" s="17">
        <v>8.2311233842672901E-2</v>
      </c>
      <c r="AX367" s="17">
        <v>3.1841656594102201E-2</v>
      </c>
      <c r="AY367" s="17">
        <v>5.5829840734632999E-2</v>
      </c>
      <c r="AZ367" s="17"/>
      <c r="BA367" s="17">
        <v>9.2720315764950698E-2</v>
      </c>
      <c r="BB367" s="17">
        <v>0.12079468230314901</v>
      </c>
      <c r="BC367" s="17">
        <v>0.174228313048963</v>
      </c>
      <c r="BD367" s="17">
        <v>0.251943136246084</v>
      </c>
      <c r="BE367" s="17">
        <v>0.35889555099978698</v>
      </c>
      <c r="BF367" s="17"/>
      <c r="BG367" s="17">
        <v>0.115578802924622</v>
      </c>
      <c r="BH367" s="17">
        <v>0.20668258334970399</v>
      </c>
      <c r="BI367" s="17">
        <v>0.123875815433564</v>
      </c>
      <c r="BJ367" s="17">
        <v>9.8461209519411799E-2</v>
      </c>
      <c r="BK367" s="17">
        <v>0.134106368664166</v>
      </c>
      <c r="BL367" s="17"/>
      <c r="BM367" s="17">
        <v>0.17785800660986101</v>
      </c>
      <c r="BN367" s="17">
        <v>0.12307130766452</v>
      </c>
      <c r="BO367" s="17">
        <v>0.104824566848808</v>
      </c>
      <c r="BP367" s="17"/>
      <c r="BQ367" s="17">
        <v>0.228263061967593</v>
      </c>
      <c r="BR367" s="17">
        <v>9.5612412137562705E-2</v>
      </c>
      <c r="BS367" s="17"/>
      <c r="BT367" s="17">
        <v>0.16569508413343401</v>
      </c>
      <c r="BU367" s="17">
        <v>0.117296863796051</v>
      </c>
    </row>
    <row r="368" spans="2:73" x14ac:dyDescent="0.3">
      <c r="B368" t="s">
        <v>222</v>
      </c>
      <c r="C368" s="17">
        <v>0.118209503575517</v>
      </c>
      <c r="D368" s="17">
        <v>0.13728012081419999</v>
      </c>
      <c r="E368" s="17">
        <v>9.9616970820085596E-2</v>
      </c>
      <c r="F368" s="17"/>
      <c r="G368" s="17">
        <v>0.21423778371677199</v>
      </c>
      <c r="H368" s="17">
        <v>0.22182746312182</v>
      </c>
      <c r="I368" s="17">
        <v>0.143775165119225</v>
      </c>
      <c r="J368" s="17">
        <v>6.7498562671106502E-2</v>
      </c>
      <c r="K368" s="17">
        <v>6.06066643050003E-2</v>
      </c>
      <c r="L368" s="17">
        <v>2.9512970712723199E-2</v>
      </c>
      <c r="M368" s="17"/>
      <c r="N368" s="17">
        <v>0.18202003313569801</v>
      </c>
      <c r="O368" s="17">
        <v>0.10532195262481001</v>
      </c>
      <c r="P368" s="17">
        <v>0.105244425512787</v>
      </c>
      <c r="Q368" s="17">
        <v>7.5098723339762502E-2</v>
      </c>
      <c r="R368" s="17"/>
      <c r="S368" s="17">
        <v>0.22611663246313099</v>
      </c>
      <c r="T368" s="17">
        <v>6.4098638668180594E-2</v>
      </c>
      <c r="U368" s="17">
        <v>9.5229898430537002E-2</v>
      </c>
      <c r="V368" s="17">
        <v>0.10436736205993601</v>
      </c>
      <c r="W368" s="17">
        <v>9.9145583928614195E-2</v>
      </c>
      <c r="X368" s="17">
        <v>8.4221460925278505E-2</v>
      </c>
      <c r="Y368" s="17">
        <v>9.5105325301631405E-2</v>
      </c>
      <c r="Z368" s="17">
        <v>0.106608249767501</v>
      </c>
      <c r="AA368" s="17">
        <v>0.14292553741377401</v>
      </c>
      <c r="AB368" s="17"/>
      <c r="AC368" s="17">
        <v>4.29535036856456E-2</v>
      </c>
      <c r="AD368" s="17">
        <v>0.12241151392663099</v>
      </c>
      <c r="AE368" s="17">
        <v>9.0085559405219298E-2</v>
      </c>
      <c r="AF368" s="17">
        <v>8.2386123579577697E-2</v>
      </c>
      <c r="AG368" s="17">
        <v>8.1499248234050303E-2</v>
      </c>
      <c r="AH368" s="17">
        <v>9.6998617636869594E-2</v>
      </c>
      <c r="AI368" s="17">
        <v>0.10562933613832</v>
      </c>
      <c r="AJ368" s="17">
        <v>0.115761796546919</v>
      </c>
      <c r="AK368" s="17">
        <v>8.8721831950719102E-2</v>
      </c>
      <c r="AL368" s="17">
        <v>0.12898232279684299</v>
      </c>
      <c r="AM368" s="17">
        <v>0.111954657424473</v>
      </c>
      <c r="AN368" s="17">
        <v>0.13254222822504999</v>
      </c>
      <c r="AO368" s="17">
        <v>0.11910427124975501</v>
      </c>
      <c r="AP368" s="17">
        <v>0.118987641761531</v>
      </c>
      <c r="AQ368" s="17">
        <v>0.138986537387321</v>
      </c>
      <c r="AR368" s="17">
        <v>0.394638693812843</v>
      </c>
      <c r="AS368" s="17"/>
      <c r="AT368" s="17">
        <v>0.25716423066632998</v>
      </c>
      <c r="AU368" s="17">
        <v>7.5437516306170196E-2</v>
      </c>
      <c r="AV368" s="17">
        <v>0.100286814761645</v>
      </c>
      <c r="AW368" s="17">
        <v>7.7118219979867397E-2</v>
      </c>
      <c r="AX368" s="17">
        <v>4.72055635541931E-2</v>
      </c>
      <c r="AY368" s="17">
        <v>6.9683339409434497E-2</v>
      </c>
      <c r="AZ368" s="17"/>
      <c r="BA368" s="17">
        <v>5.8689259009694399E-2</v>
      </c>
      <c r="BB368" s="17">
        <v>0.10403643913727401</v>
      </c>
      <c r="BC368" s="17">
        <v>0.127826618275418</v>
      </c>
      <c r="BD368" s="17">
        <v>0.24941879524294699</v>
      </c>
      <c r="BE368" s="17">
        <v>0.35611025720075401</v>
      </c>
      <c r="BF368" s="17"/>
      <c r="BG368" s="17">
        <v>7.6602904212435693E-2</v>
      </c>
      <c r="BH368" s="17">
        <v>0.18199881475942001</v>
      </c>
      <c r="BI368" s="17">
        <v>9.4414546932252499E-2</v>
      </c>
      <c r="BJ368" s="17">
        <v>7.9155446176191094E-2</v>
      </c>
      <c r="BK368" s="17">
        <v>0.13842748555447901</v>
      </c>
      <c r="BL368" s="17"/>
      <c r="BM368" s="17">
        <v>0.14231104450913801</v>
      </c>
      <c r="BN368" s="17">
        <v>9.7182301591421202E-2</v>
      </c>
      <c r="BO368" s="17">
        <v>9.7290880062672599E-2</v>
      </c>
      <c r="BP368" s="17"/>
      <c r="BQ368" s="17">
        <v>0.20753363536123901</v>
      </c>
      <c r="BR368" s="17">
        <v>6.2813513025414103E-2</v>
      </c>
      <c r="BS368" s="17"/>
      <c r="BT368" s="17">
        <v>0.15010393257103399</v>
      </c>
      <c r="BU368" s="17">
        <v>7.1104890570994395E-2</v>
      </c>
    </row>
    <row r="369" spans="2:73" x14ac:dyDescent="0.3">
      <c r="B369" t="s">
        <v>223</v>
      </c>
      <c r="C369" s="17">
        <v>0.112987354484489</v>
      </c>
      <c r="D369" s="17">
        <v>0.111221986547573</v>
      </c>
      <c r="E369" s="17">
        <v>0.11426916131825</v>
      </c>
      <c r="F369" s="17"/>
      <c r="G369" s="17">
        <v>0.11584429821843301</v>
      </c>
      <c r="H369" s="17">
        <v>0.12682817377098499</v>
      </c>
      <c r="I369" s="17">
        <v>9.1190326580716699E-2</v>
      </c>
      <c r="J369" s="17">
        <v>9.3281058316292506E-2</v>
      </c>
      <c r="K369" s="17">
        <v>0.108402224681832</v>
      </c>
      <c r="L369" s="17">
        <v>0.13667715740478001</v>
      </c>
      <c r="M369" s="17"/>
      <c r="N369" s="17">
        <v>0.12275829163619401</v>
      </c>
      <c r="O369" s="17">
        <v>0.110255458288412</v>
      </c>
      <c r="P369" s="17">
        <v>0.122323281641345</v>
      </c>
      <c r="Q369" s="17">
        <v>9.6772890355673699E-2</v>
      </c>
      <c r="R369" s="17"/>
      <c r="S369" s="17">
        <v>7.4027173293154003E-2</v>
      </c>
      <c r="T369" s="17">
        <v>0.12165652194153601</v>
      </c>
      <c r="U369" s="17">
        <v>0.28949595432249298</v>
      </c>
      <c r="V369" s="17">
        <v>0.10688800908908901</v>
      </c>
      <c r="W369" s="17">
        <v>9.5397419565366001E-2</v>
      </c>
      <c r="X369" s="17">
        <v>6.0202715129936399E-2</v>
      </c>
      <c r="Y369" s="17">
        <v>9.2624112575638601E-2</v>
      </c>
      <c r="Z369" s="17">
        <v>8.9333613312614094E-2</v>
      </c>
      <c r="AA369" s="17">
        <v>9.7066062405568698E-2</v>
      </c>
      <c r="AB369" s="17"/>
      <c r="AC369" s="17">
        <v>0.110666753828971</v>
      </c>
      <c r="AD369" s="17">
        <v>0.13587146489114099</v>
      </c>
      <c r="AE369" s="17">
        <v>7.2395870526668099E-2</v>
      </c>
      <c r="AF369" s="17">
        <v>0.111981596556299</v>
      </c>
      <c r="AG369" s="17">
        <v>9.18185134855313E-2</v>
      </c>
      <c r="AH369" s="17">
        <v>9.8412593435311196E-2</v>
      </c>
      <c r="AI369" s="17">
        <v>0.14690434188844101</v>
      </c>
      <c r="AJ369" s="17">
        <v>0.120698080721916</v>
      </c>
      <c r="AK369" s="17">
        <v>0.135880978689911</v>
      </c>
      <c r="AL369" s="17">
        <v>7.67658391516612E-2</v>
      </c>
      <c r="AM369" s="17">
        <v>0.14339859104967501</v>
      </c>
      <c r="AN369" s="17">
        <v>0.14963212537247</v>
      </c>
      <c r="AO369" s="17">
        <v>8.9978228304639099E-2</v>
      </c>
      <c r="AP369" s="17">
        <v>9.2342459546790601E-2</v>
      </c>
      <c r="AQ369" s="17">
        <v>6.2526812161213197E-2</v>
      </c>
      <c r="AR369" s="17">
        <v>0.145001399349901</v>
      </c>
      <c r="AS369" s="17"/>
      <c r="AT369" s="17">
        <v>0.13629752550808399</v>
      </c>
      <c r="AU369" s="17">
        <v>6.8431567443760402E-2</v>
      </c>
      <c r="AV369" s="17">
        <v>0.11141828211931901</v>
      </c>
      <c r="AW369" s="17">
        <v>0.14712926004938401</v>
      </c>
      <c r="AX369" s="17">
        <v>0.10750099498573699</v>
      </c>
      <c r="AY369" s="17">
        <v>0.149342971527127</v>
      </c>
      <c r="AZ369" s="17"/>
      <c r="BA369" s="17">
        <v>0.10548581583178</v>
      </c>
      <c r="BB369" s="17">
        <v>0.11831642696076</v>
      </c>
      <c r="BC369" s="17">
        <v>0.114206478777707</v>
      </c>
      <c r="BD369" s="17">
        <v>0.10413663589872001</v>
      </c>
      <c r="BE369" s="17">
        <v>0.181386296368169</v>
      </c>
      <c r="BF369" s="17"/>
      <c r="BG369" s="17">
        <v>0.122356743410083</v>
      </c>
      <c r="BH369" s="17">
        <v>0.11509673876730001</v>
      </c>
      <c r="BI369" s="17">
        <v>0.16640790201967001</v>
      </c>
      <c r="BJ369" s="17">
        <v>8.9884014589122596E-2</v>
      </c>
      <c r="BK369" s="17">
        <v>9.4318098373777706E-2</v>
      </c>
      <c r="BL369" s="17"/>
      <c r="BM369" s="17">
        <v>0.118362510319521</v>
      </c>
      <c r="BN369" s="17">
        <v>0.112137341180561</v>
      </c>
      <c r="BO369" s="17">
        <v>9.9039828018698997E-2</v>
      </c>
      <c r="BP369" s="17"/>
      <c r="BQ369" s="17">
        <v>0.14767202683051001</v>
      </c>
      <c r="BR369" s="17">
        <v>9.2523906581586907E-2</v>
      </c>
      <c r="BS369" s="17"/>
      <c r="BT369" s="17">
        <v>0.17251578488296901</v>
      </c>
      <c r="BU369" s="17">
        <v>3.1272216031642902E-2</v>
      </c>
    </row>
    <row r="370" spans="2:73" x14ac:dyDescent="0.3">
      <c r="B370" t="s">
        <v>224</v>
      </c>
      <c r="C370" s="17">
        <v>9.72805390441875E-2</v>
      </c>
      <c r="D370" s="17">
        <v>9.3429195772318605E-2</v>
      </c>
      <c r="E370" s="17">
        <v>0.100199561483188</v>
      </c>
      <c r="F370" s="17"/>
      <c r="G370" s="17">
        <v>0.17873956778548</v>
      </c>
      <c r="H370" s="17">
        <v>0.13351444216844099</v>
      </c>
      <c r="I370" s="17">
        <v>0.11203675477891401</v>
      </c>
      <c r="J370" s="17">
        <v>6.8288316444343106E-2</v>
      </c>
      <c r="K370" s="17">
        <v>8.3183327410031802E-2</v>
      </c>
      <c r="L370" s="17">
        <v>3.4921405237980097E-2</v>
      </c>
      <c r="M370" s="17"/>
      <c r="N370" s="17">
        <v>7.1906968742651303E-2</v>
      </c>
      <c r="O370" s="17">
        <v>0.112268374906658</v>
      </c>
      <c r="P370" s="17">
        <v>9.6581486089815996E-2</v>
      </c>
      <c r="Q370" s="17">
        <v>0.107569374202692</v>
      </c>
      <c r="R370" s="17"/>
      <c r="S370" s="17">
        <v>0.194868356070556</v>
      </c>
      <c r="T370" s="17">
        <v>6.0007392454617101E-2</v>
      </c>
      <c r="U370" s="17">
        <v>5.6487316505527803E-2</v>
      </c>
      <c r="V370" s="17">
        <v>7.1791813020413098E-2</v>
      </c>
      <c r="W370" s="17">
        <v>7.5088105483853196E-2</v>
      </c>
      <c r="X370" s="17">
        <v>0.102297176910762</v>
      </c>
      <c r="Y370" s="17">
        <v>6.9119023626801293E-2</v>
      </c>
      <c r="Z370" s="17">
        <v>0.11962083637255801</v>
      </c>
      <c r="AA370" s="17">
        <v>0.100474851530385</v>
      </c>
      <c r="AB370" s="17"/>
      <c r="AC370" s="17">
        <v>0.20011051927008799</v>
      </c>
      <c r="AD370" s="17">
        <v>0.16304974269700201</v>
      </c>
      <c r="AE370" s="17">
        <v>0.14777173104723201</v>
      </c>
      <c r="AF370" s="17">
        <v>7.8490966138515306E-2</v>
      </c>
      <c r="AG370" s="17">
        <v>0.106889688938426</v>
      </c>
      <c r="AH370" s="17">
        <v>0.110787401955642</v>
      </c>
      <c r="AI370" s="17">
        <v>9.5223515984553003E-2</v>
      </c>
      <c r="AJ370" s="17">
        <v>0.101015251692237</v>
      </c>
      <c r="AK370" s="17">
        <v>0.119799107110645</v>
      </c>
      <c r="AL370" s="17">
        <v>7.6756772658275102E-2</v>
      </c>
      <c r="AM370" s="17">
        <v>8.5101483937449401E-2</v>
      </c>
      <c r="AN370" s="17">
        <v>7.0104510084781899E-2</v>
      </c>
      <c r="AO370" s="17">
        <v>5.3306344746476698E-2</v>
      </c>
      <c r="AP370" s="17">
        <v>3.1334497093960599E-2</v>
      </c>
      <c r="AQ370" s="17">
        <v>5.0296047056093703E-2</v>
      </c>
      <c r="AR370" s="17">
        <v>0.10107719922383</v>
      </c>
      <c r="AS370" s="17"/>
      <c r="AT370" s="17">
        <v>0.180268665964752</v>
      </c>
      <c r="AU370" s="17">
        <v>8.1100179130456002E-2</v>
      </c>
      <c r="AV370" s="17">
        <v>0.10639088192138101</v>
      </c>
      <c r="AW370" s="17">
        <v>6.0715035491753597E-2</v>
      </c>
      <c r="AX370" s="17">
        <v>2.3312900966751999E-2</v>
      </c>
      <c r="AY370" s="17">
        <v>6.5457745584410795E-2</v>
      </c>
      <c r="AZ370" s="17"/>
      <c r="BA370" s="17">
        <v>8.6204043864896301E-2</v>
      </c>
      <c r="BB370" s="17">
        <v>0.10992076292437999</v>
      </c>
      <c r="BC370" s="17">
        <v>9.0413532239872502E-2</v>
      </c>
      <c r="BD370" s="17">
        <v>0.109795500896794</v>
      </c>
      <c r="BE370" s="17">
        <v>7.3124139110884501E-2</v>
      </c>
      <c r="BF370" s="17"/>
      <c r="BG370" s="17">
        <v>4.4485510656690902E-2</v>
      </c>
      <c r="BH370" s="17">
        <v>0.106510506020301</v>
      </c>
      <c r="BI370" s="17">
        <v>7.1857540997237304E-2</v>
      </c>
      <c r="BJ370" s="17">
        <v>9.7694915799053206E-2</v>
      </c>
      <c r="BK370" s="17">
        <v>0.171525365432522</v>
      </c>
      <c r="BL370" s="17"/>
      <c r="BM370" s="17">
        <v>8.1295225233250196E-2</v>
      </c>
      <c r="BN370" s="17">
        <v>9.4820588547878504E-2</v>
      </c>
      <c r="BO370" s="17">
        <v>0.150817827099508</v>
      </c>
      <c r="BP370" s="17"/>
      <c r="BQ370" s="17">
        <v>0.113711325595129</v>
      </c>
      <c r="BR370" s="17">
        <v>8.4748656111047593E-2</v>
      </c>
      <c r="BS370" s="17"/>
      <c r="BT370" s="17">
        <v>0.100419051549997</v>
      </c>
      <c r="BU370" s="17">
        <v>9.6738149147061206E-2</v>
      </c>
    </row>
    <row r="371" spans="2:73" x14ac:dyDescent="0.3">
      <c r="B371" t="s">
        <v>225</v>
      </c>
      <c r="C371" s="17">
        <v>9.6752268648195403E-2</v>
      </c>
      <c r="D371" s="17">
        <v>9.1587321566299604E-2</v>
      </c>
      <c r="E371" s="17">
        <v>0.101668316155293</v>
      </c>
      <c r="F371" s="17"/>
      <c r="G371" s="17">
        <v>0.111528912943574</v>
      </c>
      <c r="H371" s="17">
        <v>9.5267135013983803E-2</v>
      </c>
      <c r="I371" s="17">
        <v>0.106771927465196</v>
      </c>
      <c r="J371" s="17">
        <v>0.112894548695708</v>
      </c>
      <c r="K371" s="17">
        <v>0.111035459013738</v>
      </c>
      <c r="L371" s="17">
        <v>5.7298367787878002E-2</v>
      </c>
      <c r="M371" s="17"/>
      <c r="N371" s="17">
        <v>7.2618620855765495E-2</v>
      </c>
      <c r="O371" s="17">
        <v>9.2197246360114296E-2</v>
      </c>
      <c r="P371" s="17">
        <v>0.104935712442193</v>
      </c>
      <c r="Q371" s="17">
        <v>0.118531592148476</v>
      </c>
      <c r="R371" s="17"/>
      <c r="S371" s="17">
        <v>0.125428639874232</v>
      </c>
      <c r="T371" s="17">
        <v>7.3631544663808501E-2</v>
      </c>
      <c r="U371" s="17">
        <v>5.5671499151861002E-2</v>
      </c>
      <c r="V371" s="17">
        <v>0.10833463386927</v>
      </c>
      <c r="W371" s="17">
        <v>7.5341292906408203E-2</v>
      </c>
      <c r="X371" s="17">
        <v>0.11824678065789899</v>
      </c>
      <c r="Y371" s="17">
        <v>7.5610516965717203E-2</v>
      </c>
      <c r="Z371" s="17">
        <v>0.14226231999423</v>
      </c>
      <c r="AA371" s="17">
        <v>0.10869192141655901</v>
      </c>
      <c r="AB371" s="17"/>
      <c r="AC371" s="17">
        <v>8.0934399603807397E-2</v>
      </c>
      <c r="AD371" s="17">
        <v>0.14893999430933599</v>
      </c>
      <c r="AE371" s="17">
        <v>0.15306397219926701</v>
      </c>
      <c r="AF371" s="17">
        <v>0.124403243097474</v>
      </c>
      <c r="AG371" s="17">
        <v>0.114536416549957</v>
      </c>
      <c r="AH371" s="17">
        <v>0.125153392845609</v>
      </c>
      <c r="AI371" s="17">
        <v>7.8071443835790802E-2</v>
      </c>
      <c r="AJ371" s="17">
        <v>8.7062048869349706E-2</v>
      </c>
      <c r="AK371" s="17">
        <v>0.14242252705899799</v>
      </c>
      <c r="AL371" s="17">
        <v>7.1189155174499405E-2</v>
      </c>
      <c r="AM371" s="17">
        <v>6.6154949551193498E-2</v>
      </c>
      <c r="AN371" s="17">
        <v>7.1302176328353006E-2</v>
      </c>
      <c r="AO371" s="17">
        <v>5.3372596875463398E-2</v>
      </c>
      <c r="AP371" s="17">
        <v>5.9573206583290697E-2</v>
      </c>
      <c r="AQ371" s="17">
        <v>6.3860185560209407E-2</v>
      </c>
      <c r="AR371" s="17">
        <v>2.8862984844956599E-2</v>
      </c>
      <c r="AS371" s="17"/>
      <c r="AT371" s="17">
        <v>0.12972411565629499</v>
      </c>
      <c r="AU371" s="17">
        <v>9.8721675904245201E-2</v>
      </c>
      <c r="AV371" s="17">
        <v>0.115974158034697</v>
      </c>
      <c r="AW371" s="17">
        <v>8.5474005725493199E-2</v>
      </c>
      <c r="AX371" s="17">
        <v>2.7725863099134499E-2</v>
      </c>
      <c r="AY371" s="17">
        <v>5.87218477930921E-2</v>
      </c>
      <c r="AZ371" s="17"/>
      <c r="BA371" s="17">
        <v>0.105098542207512</v>
      </c>
      <c r="BB371" s="17">
        <v>0.120534874111232</v>
      </c>
      <c r="BC371" s="17">
        <v>8.2997906026033796E-2</v>
      </c>
      <c r="BD371" s="17">
        <v>6.5378572901155604E-2</v>
      </c>
      <c r="BE371" s="17">
        <v>5.0153945944195998E-2</v>
      </c>
      <c r="BF371" s="17"/>
      <c r="BG371" s="17">
        <v>7.2226768034494099E-2</v>
      </c>
      <c r="BH371" s="17">
        <v>7.3852970804997101E-2</v>
      </c>
      <c r="BI371" s="17">
        <v>7.3465322822922299E-2</v>
      </c>
      <c r="BJ371" s="17">
        <v>0.14789976469531199</v>
      </c>
      <c r="BK371" s="17">
        <v>0.119328731026784</v>
      </c>
      <c r="BL371" s="17"/>
      <c r="BM371" s="17">
        <v>6.50952592003744E-2</v>
      </c>
      <c r="BN371" s="17">
        <v>0.107150377324715</v>
      </c>
      <c r="BO371" s="17">
        <v>0.165860925570571</v>
      </c>
      <c r="BP371" s="17"/>
      <c r="BQ371" s="17">
        <v>0.100311178980312</v>
      </c>
      <c r="BR371" s="17">
        <v>9.1758088420134706E-2</v>
      </c>
      <c r="BS371" s="17"/>
      <c r="BT371" s="17">
        <v>7.8645506689639294E-2</v>
      </c>
      <c r="BU371" s="17">
        <v>0.11838901017789701</v>
      </c>
    </row>
    <row r="372" spans="2:73" x14ac:dyDescent="0.3">
      <c r="B372" t="s">
        <v>226</v>
      </c>
      <c r="C372" s="17">
        <v>7.6323302335007795E-2</v>
      </c>
      <c r="D372" s="17">
        <v>6.4567360233990706E-2</v>
      </c>
      <c r="E372" s="17">
        <v>8.6880500989896095E-2</v>
      </c>
      <c r="F372" s="17"/>
      <c r="G372" s="17">
        <v>0.100129832136526</v>
      </c>
      <c r="H372" s="17">
        <v>7.8076825127298605E-2</v>
      </c>
      <c r="I372" s="17">
        <v>8.9738998010295404E-2</v>
      </c>
      <c r="J372" s="17">
        <v>7.6052172516051897E-2</v>
      </c>
      <c r="K372" s="17">
        <v>7.5858330703920299E-2</v>
      </c>
      <c r="L372" s="17">
        <v>4.8753400819110698E-2</v>
      </c>
      <c r="M372" s="17"/>
      <c r="N372" s="17">
        <v>5.6543279327597999E-2</v>
      </c>
      <c r="O372" s="17">
        <v>8.6749797604662796E-2</v>
      </c>
      <c r="P372" s="17">
        <v>7.9529544627051904E-2</v>
      </c>
      <c r="Q372" s="17">
        <v>8.1765510613085596E-2</v>
      </c>
      <c r="R372" s="17"/>
      <c r="S372" s="17">
        <v>0.13301501571256399</v>
      </c>
      <c r="T372" s="17">
        <v>6.0113865733580601E-2</v>
      </c>
      <c r="U372" s="17">
        <v>5.2733203018756801E-2</v>
      </c>
      <c r="V372" s="17">
        <v>6.2563070281397196E-2</v>
      </c>
      <c r="W372" s="17">
        <v>5.2538409502116599E-2</v>
      </c>
      <c r="X372" s="17">
        <v>0.110043707907802</v>
      </c>
      <c r="Y372" s="17">
        <v>3.8486285308907402E-2</v>
      </c>
      <c r="Z372" s="17">
        <v>4.2813982882564897E-2</v>
      </c>
      <c r="AA372" s="17">
        <v>8.8697424953426196E-2</v>
      </c>
      <c r="AB372" s="17"/>
      <c r="AC372" s="17">
        <v>7.3448558640826805E-2</v>
      </c>
      <c r="AD372" s="17">
        <v>9.9394539079288802E-2</v>
      </c>
      <c r="AE372" s="17">
        <v>0.10244289795481699</v>
      </c>
      <c r="AF372" s="17">
        <v>8.7419094270806103E-2</v>
      </c>
      <c r="AG372" s="17">
        <v>7.78747336396996E-2</v>
      </c>
      <c r="AH372" s="17">
        <v>6.7887522246018697E-2</v>
      </c>
      <c r="AI372" s="17">
        <v>0.12558557387375099</v>
      </c>
      <c r="AJ372" s="17">
        <v>7.3222894344363201E-2</v>
      </c>
      <c r="AK372" s="17">
        <v>8.7689152041799404E-2</v>
      </c>
      <c r="AL372" s="17">
        <v>4.0225361043699302E-2</v>
      </c>
      <c r="AM372" s="17">
        <v>8.0754754582305494E-2</v>
      </c>
      <c r="AN372" s="17">
        <v>8.5078548671409598E-2</v>
      </c>
      <c r="AO372" s="17">
        <v>5.5829858124328703E-2</v>
      </c>
      <c r="AP372" s="17">
        <v>4.0276550268826802E-2</v>
      </c>
      <c r="AQ372" s="17">
        <v>6.0189307361725397E-2</v>
      </c>
      <c r="AR372" s="17">
        <v>1.77107570789314E-2</v>
      </c>
      <c r="AS372" s="17"/>
      <c r="AT372" s="17">
        <v>0.118933859925059</v>
      </c>
      <c r="AU372" s="17">
        <v>8.0479402707711603E-2</v>
      </c>
      <c r="AV372" s="17">
        <v>7.2910318405048205E-2</v>
      </c>
      <c r="AW372" s="17">
        <v>5.8103199077167302E-2</v>
      </c>
      <c r="AX372" s="17">
        <v>3.1197050036461199E-2</v>
      </c>
      <c r="AY372" s="17">
        <v>2.2603989294366401E-2</v>
      </c>
      <c r="AZ372" s="17"/>
      <c r="BA372" s="17">
        <v>6.0443468632684398E-2</v>
      </c>
      <c r="BB372" s="17">
        <v>9.3474235858216306E-2</v>
      </c>
      <c r="BC372" s="17">
        <v>8.5485559715291703E-2</v>
      </c>
      <c r="BD372" s="17">
        <v>4.7678068262673401E-2</v>
      </c>
      <c r="BE372" s="17">
        <v>1.5706861109868499E-2</v>
      </c>
      <c r="BF372" s="17"/>
      <c r="BG372" s="17">
        <v>5.5822828138807602E-2</v>
      </c>
      <c r="BH372" s="17">
        <v>6.9236381519485801E-2</v>
      </c>
      <c r="BI372" s="17">
        <v>6.2318319913768502E-2</v>
      </c>
      <c r="BJ372" s="17">
        <v>0.104972261057888</v>
      </c>
      <c r="BK372" s="17">
        <v>0.114982040702932</v>
      </c>
      <c r="BL372" s="17"/>
      <c r="BM372" s="17">
        <v>5.6747532612149897E-2</v>
      </c>
      <c r="BN372" s="17">
        <v>7.3282374019406293E-2</v>
      </c>
      <c r="BO372" s="17">
        <v>0.141954360140465</v>
      </c>
      <c r="BP372" s="17"/>
      <c r="BQ372" s="17">
        <v>8.0684964270165901E-2</v>
      </c>
      <c r="BR372" s="17">
        <v>7.2992544113823707E-2</v>
      </c>
      <c r="BS372" s="17"/>
      <c r="BT372" s="17">
        <v>6.6916308300404903E-2</v>
      </c>
      <c r="BU372" s="17">
        <v>9.3807401459210002E-2</v>
      </c>
    </row>
    <row r="373" spans="2:73" x14ac:dyDescent="0.3">
      <c r="B373" t="s">
        <v>227</v>
      </c>
      <c r="C373" s="17">
        <v>7.2463924848575501E-2</v>
      </c>
      <c r="D373" s="17">
        <v>7.3673253975426706E-2</v>
      </c>
      <c r="E373" s="17">
        <v>7.1509058224119307E-2</v>
      </c>
      <c r="F373" s="17"/>
      <c r="G373" s="17">
        <v>9.2853649507691594E-2</v>
      </c>
      <c r="H373" s="17">
        <v>0.112938388325228</v>
      </c>
      <c r="I373" s="17">
        <v>8.6605479725414602E-2</v>
      </c>
      <c r="J373" s="17">
        <v>7.3484724721027503E-2</v>
      </c>
      <c r="K373" s="17">
        <v>3.81031783295585E-2</v>
      </c>
      <c r="L373" s="17">
        <v>3.6793432705009899E-2</v>
      </c>
      <c r="M373" s="17"/>
      <c r="N373" s="17">
        <v>8.3582184044291394E-2</v>
      </c>
      <c r="O373" s="17">
        <v>8.1821833519408096E-2</v>
      </c>
      <c r="P373" s="17">
        <v>5.04560790424783E-2</v>
      </c>
      <c r="Q373" s="17">
        <v>7.01473070210345E-2</v>
      </c>
      <c r="R373" s="17"/>
      <c r="S373" s="17">
        <v>0.123797470288288</v>
      </c>
      <c r="T373" s="17">
        <v>6.4117548339342606E-2</v>
      </c>
      <c r="U373" s="17">
        <v>3.8453895180138899E-2</v>
      </c>
      <c r="V373" s="17">
        <v>5.3390036235606599E-2</v>
      </c>
      <c r="W373" s="17">
        <v>5.4759879397888601E-2</v>
      </c>
      <c r="X373" s="17">
        <v>5.1556639469580098E-2</v>
      </c>
      <c r="Y373" s="17">
        <v>7.8893921378712095E-2</v>
      </c>
      <c r="Z373" s="17">
        <v>4.3790328908596798E-2</v>
      </c>
      <c r="AA373" s="17">
        <v>9.6307880216081998E-2</v>
      </c>
      <c r="AB373" s="17"/>
      <c r="AC373" s="17">
        <v>2.7313591357829799E-2</v>
      </c>
      <c r="AD373" s="17">
        <v>9.4414452590891304E-2</v>
      </c>
      <c r="AE373" s="17">
        <v>6.9518779988723106E-2</v>
      </c>
      <c r="AF373" s="17">
        <v>4.6697663142761303E-2</v>
      </c>
      <c r="AG373" s="17">
        <v>4.44898880372043E-2</v>
      </c>
      <c r="AH373" s="17">
        <v>5.9998296728505797E-2</v>
      </c>
      <c r="AI373" s="17">
        <v>0.100423950090007</v>
      </c>
      <c r="AJ373" s="17">
        <v>7.0814281016643305E-2</v>
      </c>
      <c r="AK373" s="17">
        <v>5.3020200629651702E-2</v>
      </c>
      <c r="AL373" s="17">
        <v>6.5408090368534802E-2</v>
      </c>
      <c r="AM373" s="17">
        <v>7.1461589409078902E-2</v>
      </c>
      <c r="AN373" s="17">
        <v>7.4776942443938704E-2</v>
      </c>
      <c r="AO373" s="17">
        <v>9.4311407163116603E-2</v>
      </c>
      <c r="AP373" s="17">
        <v>0.101555424330821</v>
      </c>
      <c r="AQ373" s="17">
        <v>0.10481518925816399</v>
      </c>
      <c r="AR373" s="17">
        <v>0.131111618083081</v>
      </c>
      <c r="AS373" s="17"/>
      <c r="AT373" s="17">
        <v>0.11361856755953301</v>
      </c>
      <c r="AU373" s="17">
        <v>7.2530755537831101E-2</v>
      </c>
      <c r="AV373" s="17">
        <v>6.3885188525774406E-2</v>
      </c>
      <c r="AW373" s="17">
        <v>5.0761995932508602E-2</v>
      </c>
      <c r="AX373" s="17">
        <v>4.4337484986740401E-2</v>
      </c>
      <c r="AY373" s="17">
        <v>4.3088594010163399E-2</v>
      </c>
      <c r="AZ373" s="17"/>
      <c r="BA373" s="17">
        <v>4.8866887723145999E-2</v>
      </c>
      <c r="BB373" s="17">
        <v>6.2504918294000303E-2</v>
      </c>
      <c r="BC373" s="17">
        <v>9.0352409782787593E-2</v>
      </c>
      <c r="BD373" s="17">
        <v>9.3965926934953398E-2</v>
      </c>
      <c r="BE373" s="17">
        <v>0.10329493921803</v>
      </c>
      <c r="BF373" s="17"/>
      <c r="BG373" s="17">
        <v>5.1459424529731797E-2</v>
      </c>
      <c r="BH373" s="17">
        <v>8.8344238430430405E-2</v>
      </c>
      <c r="BI373" s="17">
        <v>6.3788109494362102E-2</v>
      </c>
      <c r="BJ373" s="17">
        <v>5.1313143746662702E-2</v>
      </c>
      <c r="BK373" s="17">
        <v>0.106303294795476</v>
      </c>
      <c r="BL373" s="17"/>
      <c r="BM373" s="17">
        <v>6.8675587019053103E-2</v>
      </c>
      <c r="BN373" s="17">
        <v>7.3972609883474205E-2</v>
      </c>
      <c r="BO373" s="17">
        <v>8.0094923121697997E-2</v>
      </c>
      <c r="BP373" s="17"/>
      <c r="BQ373" s="17">
        <v>0.103436749504859</v>
      </c>
      <c r="BR373" s="17">
        <v>5.4689058434785602E-2</v>
      </c>
      <c r="BS373" s="17"/>
      <c r="BT373" s="17">
        <v>8.8113663992073099E-2</v>
      </c>
      <c r="BU373" s="17">
        <v>4.7132228402493301E-2</v>
      </c>
    </row>
    <row r="374" spans="2:73" x14ac:dyDescent="0.3">
      <c r="B374" t="s">
        <v>92</v>
      </c>
      <c r="C374" s="17">
        <v>1.71495367623807E-2</v>
      </c>
      <c r="D374" s="17">
        <v>1.6235784815016498E-2</v>
      </c>
      <c r="E374" s="17">
        <v>1.80928829724765E-2</v>
      </c>
      <c r="F374" s="17"/>
      <c r="G374" s="17">
        <v>6.2792013118379E-3</v>
      </c>
      <c r="H374" s="17">
        <v>1.18721905594187E-2</v>
      </c>
      <c r="I374" s="17">
        <v>2.3348399945397901E-2</v>
      </c>
      <c r="J374" s="17">
        <v>2.19643873056443E-2</v>
      </c>
      <c r="K374" s="17">
        <v>1.5926729494440298E-2</v>
      </c>
      <c r="L374" s="17">
        <v>2.0504849581781399E-2</v>
      </c>
      <c r="M374" s="17"/>
      <c r="N374" s="17">
        <v>1.0348210057688099E-2</v>
      </c>
      <c r="O374" s="17">
        <v>1.6980556512361598E-2</v>
      </c>
      <c r="P374" s="17">
        <v>1.4434945371576999E-2</v>
      </c>
      <c r="Q374" s="17">
        <v>2.7411833965229799E-2</v>
      </c>
      <c r="R374" s="17"/>
      <c r="S374" s="17">
        <v>1.1353156918309701E-2</v>
      </c>
      <c r="T374" s="17">
        <v>1.6070693086260301E-2</v>
      </c>
      <c r="U374" s="17">
        <v>1.7359543800366001E-2</v>
      </c>
      <c r="V374" s="17">
        <v>7.5827027656059798E-3</v>
      </c>
      <c r="W374" s="17">
        <v>4.2783482769181501E-2</v>
      </c>
      <c r="X374" s="17">
        <v>1.8094025900526899E-2</v>
      </c>
      <c r="Y374" s="17">
        <v>1.42202037184046E-2</v>
      </c>
      <c r="Z374" s="17">
        <v>1.2874228216228901E-2</v>
      </c>
      <c r="AA374" s="17">
        <v>1.90086302739071E-2</v>
      </c>
      <c r="AB374" s="17"/>
      <c r="AC374" s="17">
        <v>6.7206503295162603E-2</v>
      </c>
      <c r="AD374" s="17">
        <v>2.7742557448125298E-2</v>
      </c>
      <c r="AE374" s="17">
        <v>1.7618908379009798E-2</v>
      </c>
      <c r="AF374" s="17">
        <v>3.4014469781908703E-2</v>
      </c>
      <c r="AG374" s="17">
        <v>1.9748894418884201E-2</v>
      </c>
      <c r="AH374" s="17">
        <v>2.2932078778177999E-2</v>
      </c>
      <c r="AI374" s="17">
        <v>1.06208077707148E-2</v>
      </c>
      <c r="AJ374" s="17">
        <v>7.8803068973919508E-3</v>
      </c>
      <c r="AK374" s="17">
        <v>4.40818836241168E-3</v>
      </c>
      <c r="AL374" s="17">
        <v>1.04290836935552E-2</v>
      </c>
      <c r="AM374" s="17">
        <v>8.0647439830661104E-3</v>
      </c>
      <c r="AN374" s="17">
        <v>1.43731361342308E-2</v>
      </c>
      <c r="AO374" s="17">
        <v>6.01454797881887E-3</v>
      </c>
      <c r="AP374" s="17">
        <v>1.55550730451275E-2</v>
      </c>
      <c r="AQ374" s="17">
        <v>1.7753503560660799E-2</v>
      </c>
      <c r="AR374" s="17">
        <v>4.4558055996370104E-3</v>
      </c>
      <c r="AS374" s="17"/>
      <c r="AT374" s="17">
        <v>9.5235151139042296E-3</v>
      </c>
      <c r="AU374" s="17">
        <v>2.1220511253473899E-2</v>
      </c>
      <c r="AV374" s="17">
        <v>1.54531092307229E-2</v>
      </c>
      <c r="AW374" s="17">
        <v>2.52020296542203E-2</v>
      </c>
      <c r="AX374" s="17">
        <v>1.19988056662095E-2</v>
      </c>
      <c r="AY374" s="17">
        <v>1.47227564460013E-2</v>
      </c>
      <c r="AZ374" s="17"/>
      <c r="BA374" s="17">
        <v>2.3216720939241001E-2</v>
      </c>
      <c r="BB374" s="17">
        <v>9.5012497891475405E-3</v>
      </c>
      <c r="BC374" s="17">
        <v>2.38906013461915E-2</v>
      </c>
      <c r="BD374" s="17">
        <v>8.1596777854118299E-3</v>
      </c>
      <c r="BE374" s="17">
        <v>0</v>
      </c>
      <c r="BF374" s="17"/>
      <c r="BG374" s="17">
        <v>1.4289657770313E-2</v>
      </c>
      <c r="BH374" s="17">
        <v>1.5093849650713699E-2</v>
      </c>
      <c r="BI374" s="17">
        <v>1.7177989888495698E-2</v>
      </c>
      <c r="BJ374" s="17">
        <v>9.7858382808373705E-3</v>
      </c>
      <c r="BK374" s="17">
        <v>1.6894471360782402E-2</v>
      </c>
      <c r="BL374" s="17"/>
      <c r="BM374" s="17">
        <v>1.52164398361313E-2</v>
      </c>
      <c r="BN374" s="17">
        <v>1.9331346005545501E-2</v>
      </c>
      <c r="BO374" s="17">
        <v>1.7629939778740899E-2</v>
      </c>
      <c r="BP374" s="17"/>
      <c r="BQ374" s="17">
        <v>7.3006400685578102E-3</v>
      </c>
      <c r="BR374" s="17">
        <v>1.9501933145331201E-2</v>
      </c>
      <c r="BS374" s="17"/>
      <c r="BT374" s="17">
        <v>1.08349107231955E-2</v>
      </c>
      <c r="BU374" s="17">
        <v>2.0330696655076901E-2</v>
      </c>
    </row>
    <row r="375" spans="2:73" x14ac:dyDescent="0.3">
      <c r="B375" t="s">
        <v>212</v>
      </c>
      <c r="C375" s="17">
        <v>1.35734268807483E-2</v>
      </c>
      <c r="D375" s="17">
        <v>1.3629566835455E-2</v>
      </c>
      <c r="E375" s="17">
        <v>1.35606021829149E-2</v>
      </c>
      <c r="F375" s="17"/>
      <c r="G375" s="17">
        <v>7.6258608361182102E-3</v>
      </c>
      <c r="H375" s="17">
        <v>1.26044932263355E-2</v>
      </c>
      <c r="I375" s="17">
        <v>9.7556802362340003E-3</v>
      </c>
      <c r="J375" s="17">
        <v>1.15114502624398E-2</v>
      </c>
      <c r="K375" s="17">
        <v>1.8187386410055701E-2</v>
      </c>
      <c r="L375" s="17">
        <v>1.9985082901843702E-2</v>
      </c>
      <c r="M375" s="17"/>
      <c r="N375" s="17">
        <v>1.2530035334651701E-2</v>
      </c>
      <c r="O375" s="17">
        <v>1.25775569280958E-2</v>
      </c>
      <c r="P375" s="17">
        <v>2.14056767140774E-2</v>
      </c>
      <c r="Q375" s="17">
        <v>9.1178022009084803E-3</v>
      </c>
      <c r="R375" s="17"/>
      <c r="S375" s="17">
        <v>6.7397266691303203E-3</v>
      </c>
      <c r="T375" s="17">
        <v>1.8414211819749299E-2</v>
      </c>
      <c r="U375" s="17">
        <v>2.1764995966675901E-2</v>
      </c>
      <c r="V375" s="17">
        <v>1.6982090862538199E-2</v>
      </c>
      <c r="W375" s="17">
        <v>9.1537990592823592E-3</v>
      </c>
      <c r="X375" s="17">
        <v>2.3181484948541699E-2</v>
      </c>
      <c r="Y375" s="17">
        <v>5.9194532208518896E-3</v>
      </c>
      <c r="Z375" s="17">
        <v>1.70468676834276E-2</v>
      </c>
      <c r="AA375" s="17">
        <v>7.0236610956889399E-3</v>
      </c>
      <c r="AB375" s="17"/>
      <c r="AC375" s="17">
        <v>3.5079677236713402E-2</v>
      </c>
      <c r="AD375" s="17">
        <v>1.7387697491713299E-2</v>
      </c>
      <c r="AE375" s="17">
        <v>4.7321306520710302E-3</v>
      </c>
      <c r="AF375" s="17">
        <v>2.4430933057008601E-2</v>
      </c>
      <c r="AG375" s="17">
        <v>2.72268521935689E-2</v>
      </c>
      <c r="AH375" s="17">
        <v>1.35485658177791E-2</v>
      </c>
      <c r="AI375" s="17">
        <v>0</v>
      </c>
      <c r="AJ375" s="17">
        <v>2.4946542728966799E-2</v>
      </c>
      <c r="AK375" s="17">
        <v>8.8710535575692306E-3</v>
      </c>
      <c r="AL375" s="17">
        <v>8.56722736008695E-3</v>
      </c>
      <c r="AM375" s="17">
        <v>1.38189296417345E-2</v>
      </c>
      <c r="AN375" s="17">
        <v>1.2427030943609099E-2</v>
      </c>
      <c r="AO375" s="17">
        <v>5.5770773142460499E-3</v>
      </c>
      <c r="AP375" s="17">
        <v>8.9276092298447001E-3</v>
      </c>
      <c r="AQ375" s="17">
        <v>3.1932766624937402E-2</v>
      </c>
      <c r="AR375" s="17">
        <v>3.3293200118118399E-3</v>
      </c>
      <c r="AS375" s="17"/>
      <c r="AT375" s="17">
        <v>9.8881729066170806E-3</v>
      </c>
      <c r="AU375" s="17">
        <v>1.19118480327314E-2</v>
      </c>
      <c r="AV375" s="17">
        <v>1.7373636278167199E-2</v>
      </c>
      <c r="AW375" s="17">
        <v>2.77398378535946E-3</v>
      </c>
      <c r="AX375" s="17">
        <v>2.49186840570579E-2</v>
      </c>
      <c r="AY375" s="17">
        <v>4.7121879218649403E-2</v>
      </c>
      <c r="AZ375" s="17"/>
      <c r="BA375" s="17">
        <v>8.0950838334437301E-3</v>
      </c>
      <c r="BB375" s="17">
        <v>2.3011746954217802E-2</v>
      </c>
      <c r="BC375" s="17">
        <v>1.0621716565793599E-2</v>
      </c>
      <c r="BD375" s="17">
        <v>1.18836933201962E-2</v>
      </c>
      <c r="BE375" s="17">
        <v>1.03129807862709E-2</v>
      </c>
      <c r="BF375" s="17"/>
      <c r="BG375" s="17">
        <v>1.39849684128128E-2</v>
      </c>
      <c r="BH375" s="17">
        <v>6.5583855146455596E-3</v>
      </c>
      <c r="BI375" s="17">
        <v>9.6170730169009792E-3</v>
      </c>
      <c r="BJ375" s="17">
        <v>2.3741909887217499E-2</v>
      </c>
      <c r="BK375" s="17">
        <v>1.04385257131712E-2</v>
      </c>
      <c r="BL375" s="17"/>
      <c r="BM375" s="17">
        <v>1.68447445129161E-2</v>
      </c>
      <c r="BN375" s="17">
        <v>7.8751743947070903E-3</v>
      </c>
      <c r="BO375" s="17">
        <v>1.7610199634818201E-2</v>
      </c>
      <c r="BP375" s="17"/>
      <c r="BQ375" s="17">
        <v>1.25835799631616E-2</v>
      </c>
      <c r="BR375" s="17">
        <v>1.40690819670938E-2</v>
      </c>
      <c r="BS375" s="17"/>
      <c r="BT375" s="17">
        <v>1.41016012142351E-2</v>
      </c>
      <c r="BU375" s="17">
        <v>1.1039478905567E-2</v>
      </c>
    </row>
    <row r="376" spans="2:73" x14ac:dyDescent="0.3">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row>
    <row r="377" spans="2:73" x14ac:dyDescent="0.3">
      <c r="B377" s="6" t="s">
        <v>249</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row>
    <row r="378" spans="2:73" x14ac:dyDescent="0.3">
      <c r="B378" s="24" t="s">
        <v>94</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row>
    <row r="379" spans="2:73" x14ac:dyDescent="0.3">
      <c r="B379" t="s">
        <v>241</v>
      </c>
      <c r="C379" s="17">
        <v>0.105445656638584</v>
      </c>
      <c r="D379" s="17">
        <v>0.10125034650845301</v>
      </c>
      <c r="E379" s="17">
        <v>0.10948582828228499</v>
      </c>
      <c r="F379" s="17"/>
      <c r="G379" s="17">
        <v>0.111892868477961</v>
      </c>
      <c r="H379" s="17">
        <v>9.2241425065990396E-2</v>
      </c>
      <c r="I379" s="17">
        <v>8.4978453254342598E-2</v>
      </c>
      <c r="J379" s="17">
        <v>0.105599921425999</v>
      </c>
      <c r="K379" s="17">
        <v>9.8428199105570893E-2</v>
      </c>
      <c r="L379" s="17">
        <v>0.13313364910782799</v>
      </c>
      <c r="M379" s="17"/>
      <c r="N379" s="17">
        <v>0.10021441895338599</v>
      </c>
      <c r="O379" s="17">
        <v>0.11940552987533599</v>
      </c>
      <c r="P379" s="17">
        <v>0.101897716915459</v>
      </c>
      <c r="Q379" s="17">
        <v>0.101796587080764</v>
      </c>
      <c r="R379" s="17"/>
      <c r="S379" s="17">
        <v>9.3604699002030597E-2</v>
      </c>
      <c r="T379" s="17">
        <v>0.137049321913118</v>
      </c>
      <c r="U379" s="17">
        <v>0.165400279239621</v>
      </c>
      <c r="V379" s="17">
        <v>8.2494932031999896E-2</v>
      </c>
      <c r="W379" s="17">
        <v>9.3021637792264605E-2</v>
      </c>
      <c r="X379" s="17">
        <v>0.117849567523007</v>
      </c>
      <c r="Y379" s="17">
        <v>0.100820058689641</v>
      </c>
      <c r="Z379" s="17">
        <v>0.10200375396212701</v>
      </c>
      <c r="AA379" s="17">
        <v>5.8254145653364203E-2</v>
      </c>
      <c r="AB379" s="17"/>
      <c r="AC379" s="17">
        <v>7.9942455988294595E-2</v>
      </c>
      <c r="AD379" s="17">
        <v>9.5739583840575501E-2</v>
      </c>
      <c r="AE379" s="17">
        <v>0.11102886954873201</v>
      </c>
      <c r="AF379" s="17">
        <v>0.13378573041386799</v>
      </c>
      <c r="AG379" s="17">
        <v>8.9120971740268895E-2</v>
      </c>
      <c r="AH379" s="17">
        <v>0.117208775272307</v>
      </c>
      <c r="AI379" s="17">
        <v>0.13879960630323099</v>
      </c>
      <c r="AJ379" s="17">
        <v>9.7811171165800695E-2</v>
      </c>
      <c r="AK379" s="17">
        <v>0.137276602613119</v>
      </c>
      <c r="AL379" s="17">
        <v>7.1991342677673806E-2</v>
      </c>
      <c r="AM379" s="17">
        <v>0.10028896115180801</v>
      </c>
      <c r="AN379" s="17">
        <v>0.10687297179043199</v>
      </c>
      <c r="AO379" s="17">
        <v>9.0651943713967204E-2</v>
      </c>
      <c r="AP379" s="17">
        <v>7.7326920430331902E-2</v>
      </c>
      <c r="AQ379" s="17">
        <v>1.1650143823542399E-2</v>
      </c>
      <c r="AR379" s="17">
        <v>0.105451493970179</v>
      </c>
      <c r="AS379" s="17"/>
      <c r="AT379" s="17">
        <v>0.11559686330867699</v>
      </c>
      <c r="AU379" s="17">
        <v>8.5470225278505396E-2</v>
      </c>
      <c r="AV379" s="17">
        <v>0.122463480903859</v>
      </c>
      <c r="AW379" s="17">
        <v>0.1496851518658</v>
      </c>
      <c r="AX379" s="17">
        <v>4.3859255552050398E-2</v>
      </c>
      <c r="AY379" s="17">
        <v>8.7842999064926403E-2</v>
      </c>
      <c r="AZ379" s="17"/>
      <c r="BA379" s="17">
        <v>9.5049473723870598E-2</v>
      </c>
      <c r="BB379" s="17">
        <v>0.120714773813298</v>
      </c>
      <c r="BC379" s="17">
        <v>0.115678768082006</v>
      </c>
      <c r="BD379" s="17">
        <v>7.7297058970821203E-2</v>
      </c>
      <c r="BE379" s="17">
        <v>0.14501073984094001</v>
      </c>
      <c r="BF379" s="17"/>
      <c r="BG379" s="17">
        <v>8.8264291243755705E-2</v>
      </c>
      <c r="BH379" s="17">
        <v>8.9856499039346005E-2</v>
      </c>
      <c r="BI379" s="17">
        <v>0.196309543463807</v>
      </c>
      <c r="BJ379" s="17">
        <v>9.1835268285598098E-2</v>
      </c>
      <c r="BK379" s="17">
        <v>0.12131194130999701</v>
      </c>
      <c r="BL379" s="17"/>
      <c r="BM379" s="17">
        <v>0.117013942061041</v>
      </c>
      <c r="BN379" s="17">
        <v>9.8355380990550495E-2</v>
      </c>
      <c r="BO379" s="17">
        <v>8.8146659266861799E-2</v>
      </c>
      <c r="BP379" s="17"/>
      <c r="BQ379" s="17">
        <v>0.12002923820089501</v>
      </c>
      <c r="BR379" s="17">
        <v>9.8079616566228198E-2</v>
      </c>
      <c r="BS379" s="17"/>
      <c r="BT379" s="17">
        <v>0.13214235995491999</v>
      </c>
      <c r="BU379" s="17">
        <v>7.0890643723891297E-2</v>
      </c>
    </row>
    <row r="380" spans="2:73" x14ac:dyDescent="0.3">
      <c r="B380" t="s">
        <v>242</v>
      </c>
      <c r="C380" s="17">
        <v>0.36393547603495602</v>
      </c>
      <c r="D380" s="17">
        <v>0.37502030779076101</v>
      </c>
      <c r="E380" s="17">
        <v>0.35305836839023103</v>
      </c>
      <c r="F380" s="17"/>
      <c r="G380" s="17">
        <v>0.258040906903798</v>
      </c>
      <c r="H380" s="17">
        <v>0.30834154439611999</v>
      </c>
      <c r="I380" s="17">
        <v>0.37884404798355098</v>
      </c>
      <c r="J380" s="17">
        <v>0.40531814491246798</v>
      </c>
      <c r="K380" s="17">
        <v>0.41349015926746602</v>
      </c>
      <c r="L380" s="17">
        <v>0.40021766469234099</v>
      </c>
      <c r="M380" s="17"/>
      <c r="N380" s="17">
        <v>0.33579391400201902</v>
      </c>
      <c r="O380" s="17">
        <v>0.38133685194110301</v>
      </c>
      <c r="P380" s="17">
        <v>0.34509624855044602</v>
      </c>
      <c r="Q380" s="17">
        <v>0.39336019498999197</v>
      </c>
      <c r="R380" s="17"/>
      <c r="S380" s="17">
        <v>0.28244625040917098</v>
      </c>
      <c r="T380" s="17">
        <v>0.38703276607056603</v>
      </c>
      <c r="U380" s="17">
        <v>0.37574175832783002</v>
      </c>
      <c r="V380" s="17">
        <v>0.398588028704222</v>
      </c>
      <c r="W380" s="17">
        <v>0.38889908589573302</v>
      </c>
      <c r="X380" s="17">
        <v>0.322749267867805</v>
      </c>
      <c r="Y380" s="17">
        <v>0.38630635049270701</v>
      </c>
      <c r="Z380" s="17">
        <v>0.408482373034803</v>
      </c>
      <c r="AA380" s="17">
        <v>0.37757334263608999</v>
      </c>
      <c r="AB380" s="17"/>
      <c r="AC380" s="17">
        <v>0.28412428547082602</v>
      </c>
      <c r="AD380" s="17">
        <v>0.38331542514792399</v>
      </c>
      <c r="AE380" s="17">
        <v>0.39076601895014801</v>
      </c>
      <c r="AF380" s="17">
        <v>0.391624435175564</v>
      </c>
      <c r="AG380" s="17">
        <v>0.39864669988001999</v>
      </c>
      <c r="AH380" s="17">
        <v>0.38347666931650198</v>
      </c>
      <c r="AI380" s="17">
        <v>0.33409168394859101</v>
      </c>
      <c r="AJ380" s="17">
        <v>0.358703711974109</v>
      </c>
      <c r="AK380" s="17">
        <v>0.26376608825389902</v>
      </c>
      <c r="AL380" s="17">
        <v>0.40439441594259901</v>
      </c>
      <c r="AM380" s="17">
        <v>0.41488149246546902</v>
      </c>
      <c r="AN380" s="17">
        <v>0.37922233427342</v>
      </c>
      <c r="AO380" s="17">
        <v>0.308913317889907</v>
      </c>
      <c r="AP380" s="17">
        <v>0.28433189267512898</v>
      </c>
      <c r="AQ380" s="17">
        <v>0.38058586548381901</v>
      </c>
      <c r="AR380" s="17">
        <v>0.29563672981413402</v>
      </c>
      <c r="AS380" s="17"/>
      <c r="AT380" s="17">
        <v>0.37216898556068001</v>
      </c>
      <c r="AU380" s="17">
        <v>0.40229257516450201</v>
      </c>
      <c r="AV380" s="17">
        <v>0.41542836721215398</v>
      </c>
      <c r="AW380" s="17">
        <v>0.326590120600175</v>
      </c>
      <c r="AX380" s="17">
        <v>0.30319299244196102</v>
      </c>
      <c r="AY380" s="17">
        <v>0.21242916954643001</v>
      </c>
      <c r="AZ380" s="17"/>
      <c r="BA380" s="17">
        <v>0.388062656392542</v>
      </c>
      <c r="BB380" s="17">
        <v>0.35260284606686798</v>
      </c>
      <c r="BC380" s="17">
        <v>0.383903307322839</v>
      </c>
      <c r="BD380" s="17">
        <v>0.32646971701393102</v>
      </c>
      <c r="BE380" s="17">
        <v>0.27168054830807797</v>
      </c>
      <c r="BF380" s="17"/>
      <c r="BG380" s="17">
        <v>0.34165569349125502</v>
      </c>
      <c r="BH380" s="17">
        <v>0.38342616016707098</v>
      </c>
      <c r="BI380" s="17">
        <v>0.39246581998496899</v>
      </c>
      <c r="BJ380" s="17">
        <v>0.38476322844590899</v>
      </c>
      <c r="BK380" s="17">
        <v>0.38283004045662899</v>
      </c>
      <c r="BL380" s="17"/>
      <c r="BM380" s="17">
        <v>0.35578186993327598</v>
      </c>
      <c r="BN380" s="17">
        <v>0.363798219096653</v>
      </c>
      <c r="BO380" s="17">
        <v>0.38854157080238</v>
      </c>
      <c r="BP380" s="17"/>
      <c r="BQ380" s="17">
        <v>0.324145964163289</v>
      </c>
      <c r="BR380" s="17">
        <v>0.39177873077970299</v>
      </c>
      <c r="BS380" s="17"/>
      <c r="BT380" s="17">
        <v>0.376924255709363</v>
      </c>
      <c r="BU380" s="17">
        <v>0.34643757679651399</v>
      </c>
    </row>
    <row r="381" spans="2:73" x14ac:dyDescent="0.3">
      <c r="B381" t="s">
        <v>243</v>
      </c>
      <c r="C381" s="17">
        <v>0.213678039970503</v>
      </c>
      <c r="D381" s="17">
        <v>0.216691937981184</v>
      </c>
      <c r="E381" s="17">
        <v>0.211010837696464</v>
      </c>
      <c r="F381" s="17"/>
      <c r="G381" s="17">
        <v>0.199063316674809</v>
      </c>
      <c r="H381" s="17">
        <v>0.223395388918813</v>
      </c>
      <c r="I381" s="17">
        <v>0.213623082350265</v>
      </c>
      <c r="J381" s="17">
        <v>0.19892584475228001</v>
      </c>
      <c r="K381" s="17">
        <v>0.23772023449865801</v>
      </c>
      <c r="L381" s="17">
        <v>0.21136821349208099</v>
      </c>
      <c r="M381" s="17"/>
      <c r="N381" s="17">
        <v>0.243528381915735</v>
      </c>
      <c r="O381" s="17">
        <v>0.20948315756053101</v>
      </c>
      <c r="P381" s="17">
        <v>0.20783523613921001</v>
      </c>
      <c r="Q381" s="17">
        <v>0.18727139546291199</v>
      </c>
      <c r="R381" s="17"/>
      <c r="S381" s="17">
        <v>0.21999556388868699</v>
      </c>
      <c r="T381" s="17">
        <v>0.17830887229767201</v>
      </c>
      <c r="U381" s="17">
        <v>0.18127016132263099</v>
      </c>
      <c r="V381" s="17">
        <v>0.19726536529317601</v>
      </c>
      <c r="W381" s="17">
        <v>0.225366436440427</v>
      </c>
      <c r="X381" s="17">
        <v>0.264592864451965</v>
      </c>
      <c r="Y381" s="17">
        <v>0.215518753831965</v>
      </c>
      <c r="Z381" s="17">
        <v>0.17177314207320499</v>
      </c>
      <c r="AA381" s="17">
        <v>0.25576446736366099</v>
      </c>
      <c r="AB381" s="17"/>
      <c r="AC381" s="17">
        <v>0.12061994561785</v>
      </c>
      <c r="AD381" s="17">
        <v>0.138116242391643</v>
      </c>
      <c r="AE381" s="17">
        <v>0.17063484669512399</v>
      </c>
      <c r="AF381" s="17">
        <v>0.18149375219146099</v>
      </c>
      <c r="AG381" s="17">
        <v>0.21337163948868801</v>
      </c>
      <c r="AH381" s="17">
        <v>0.20187911999873701</v>
      </c>
      <c r="AI381" s="17">
        <v>0.209207002022743</v>
      </c>
      <c r="AJ381" s="17">
        <v>0.229767368338537</v>
      </c>
      <c r="AK381" s="17">
        <v>0.24752775305907901</v>
      </c>
      <c r="AL381" s="17">
        <v>0.22053786642197401</v>
      </c>
      <c r="AM381" s="17">
        <v>0.229696820914708</v>
      </c>
      <c r="AN381" s="17">
        <v>0.222615207878711</v>
      </c>
      <c r="AO381" s="17">
        <v>0.24385414882699499</v>
      </c>
      <c r="AP381" s="17">
        <v>0.29502968939489399</v>
      </c>
      <c r="AQ381" s="17">
        <v>0.332418589387103</v>
      </c>
      <c r="AR381" s="17">
        <v>0.218042474736239</v>
      </c>
      <c r="AS381" s="17"/>
      <c r="AT381" s="17">
        <v>0.176949036861384</v>
      </c>
      <c r="AU381" s="17">
        <v>0.227416049820544</v>
      </c>
      <c r="AV381" s="17">
        <v>0.18560571829193101</v>
      </c>
      <c r="AW381" s="17">
        <v>0.18576479544865299</v>
      </c>
      <c r="AX381" s="17">
        <v>0.30813523883770899</v>
      </c>
      <c r="AY381" s="17">
        <v>0.29967208178709098</v>
      </c>
      <c r="AZ381" s="17"/>
      <c r="BA381" s="17">
        <v>0.19703075011940599</v>
      </c>
      <c r="BB381" s="17">
        <v>0.20899829796675401</v>
      </c>
      <c r="BC381" s="17">
        <v>0.21662322386208199</v>
      </c>
      <c r="BD381" s="17">
        <v>0.24030506220586501</v>
      </c>
      <c r="BE381" s="17">
        <v>0.209003759197323</v>
      </c>
      <c r="BF381" s="17"/>
      <c r="BG381" s="17">
        <v>0.247962918977196</v>
      </c>
      <c r="BH381" s="17">
        <v>0.20744745149775001</v>
      </c>
      <c r="BI381" s="17">
        <v>0.18612983715418899</v>
      </c>
      <c r="BJ381" s="17">
        <v>0.22238526367623099</v>
      </c>
      <c r="BK381" s="17">
        <v>0.25362910483490098</v>
      </c>
      <c r="BL381" s="17"/>
      <c r="BM381" s="17">
        <v>0.234480075908649</v>
      </c>
      <c r="BN381" s="17">
        <v>0.19857964753745999</v>
      </c>
      <c r="BO381" s="17">
        <v>0.18824917485025999</v>
      </c>
      <c r="BP381" s="17"/>
      <c r="BQ381" s="17">
        <v>0.21805637454552801</v>
      </c>
      <c r="BR381" s="17">
        <v>0.217379227646611</v>
      </c>
      <c r="BS381" s="17"/>
      <c r="BT381" s="17">
        <v>0.21258863327265901</v>
      </c>
      <c r="BU381" s="17">
        <v>0.22322750593325799</v>
      </c>
    </row>
    <row r="382" spans="2:73" x14ac:dyDescent="0.3">
      <c r="B382" t="s">
        <v>244</v>
      </c>
      <c r="C382" s="17">
        <v>0.12519520267881501</v>
      </c>
      <c r="D382" s="17">
        <v>0.13202544742957301</v>
      </c>
      <c r="E382" s="17">
        <v>0.11892559679231</v>
      </c>
      <c r="F382" s="17"/>
      <c r="G382" s="17">
        <v>0.141154137129158</v>
      </c>
      <c r="H382" s="17">
        <v>0.13122173051886901</v>
      </c>
      <c r="I382" s="17">
        <v>0.13052743680648099</v>
      </c>
      <c r="J382" s="17">
        <v>0.112453731258905</v>
      </c>
      <c r="K382" s="17">
        <v>0.11719915169528899</v>
      </c>
      <c r="L382" s="17">
        <v>0.121126549716011</v>
      </c>
      <c r="M382" s="17"/>
      <c r="N382" s="17">
        <v>0.138849874077668</v>
      </c>
      <c r="O382" s="17">
        <v>0.115989684458336</v>
      </c>
      <c r="P382" s="17">
        <v>0.13483478063776699</v>
      </c>
      <c r="Q382" s="17">
        <v>0.11289470406392101</v>
      </c>
      <c r="R382" s="17"/>
      <c r="S382" s="17">
        <v>0.14334029172170501</v>
      </c>
      <c r="T382" s="17">
        <v>0.110343084722642</v>
      </c>
      <c r="U382" s="17">
        <v>0.12206502381232601</v>
      </c>
      <c r="V382" s="17">
        <v>0.149432230672153</v>
      </c>
      <c r="W382" s="17">
        <v>7.2587449937434198E-2</v>
      </c>
      <c r="X382" s="17">
        <v>9.1647902676351395E-2</v>
      </c>
      <c r="Y382" s="17">
        <v>0.14650530824465899</v>
      </c>
      <c r="Z382" s="17">
        <v>0.19137938485230799</v>
      </c>
      <c r="AA382" s="17">
        <v>0.123378740590671</v>
      </c>
      <c r="AB382" s="17"/>
      <c r="AC382" s="17">
        <v>0.161622465068257</v>
      </c>
      <c r="AD382" s="17">
        <v>0.11859488787627701</v>
      </c>
      <c r="AE382" s="17">
        <v>0.106009865886633</v>
      </c>
      <c r="AF382" s="17">
        <v>0.118445865261219</v>
      </c>
      <c r="AG382" s="17">
        <v>0.11032638403293001</v>
      </c>
      <c r="AH382" s="17">
        <v>0.104737102154672</v>
      </c>
      <c r="AI382" s="17">
        <v>0.17894725152045399</v>
      </c>
      <c r="AJ382" s="17">
        <v>0.102898984261134</v>
      </c>
      <c r="AK382" s="17">
        <v>0.148310902082746</v>
      </c>
      <c r="AL382" s="17">
        <v>0.118229444925323</v>
      </c>
      <c r="AM382" s="17">
        <v>0.123668624380342</v>
      </c>
      <c r="AN382" s="17">
        <v>0.13238649198882901</v>
      </c>
      <c r="AO382" s="17">
        <v>0.13421115408518999</v>
      </c>
      <c r="AP382" s="17">
        <v>0.17170319093678399</v>
      </c>
      <c r="AQ382" s="17">
        <v>7.2730447895186595E-2</v>
      </c>
      <c r="AR382" s="17">
        <v>0.14298768346702101</v>
      </c>
      <c r="AS382" s="17"/>
      <c r="AT382" s="17">
        <v>9.7022692902706903E-2</v>
      </c>
      <c r="AU382" s="17">
        <v>0.118872081694342</v>
      </c>
      <c r="AV382" s="17">
        <v>0.103480865099151</v>
      </c>
      <c r="AW382" s="17">
        <v>0.14647998464397799</v>
      </c>
      <c r="AX382" s="17">
        <v>0.18146774060440701</v>
      </c>
      <c r="AY382" s="17">
        <v>0.15795461617387399</v>
      </c>
      <c r="AZ382" s="17"/>
      <c r="BA382" s="17">
        <v>0.12545264174040099</v>
      </c>
      <c r="BB382" s="17">
        <v>0.137932830259269</v>
      </c>
      <c r="BC382" s="17">
        <v>0.101783633800275</v>
      </c>
      <c r="BD382" s="17">
        <v>0.139246138327763</v>
      </c>
      <c r="BE382" s="17">
        <v>7.9908285550766803E-2</v>
      </c>
      <c r="BF382" s="17"/>
      <c r="BG382" s="17">
        <v>0.15880936097057</v>
      </c>
      <c r="BH382" s="17">
        <v>0.126855362733344</v>
      </c>
      <c r="BI382" s="17">
        <v>9.6117380812586597E-2</v>
      </c>
      <c r="BJ382" s="17">
        <v>0.111906810298361</v>
      </c>
      <c r="BK382" s="17">
        <v>8.4752369836343905E-2</v>
      </c>
      <c r="BL382" s="17"/>
      <c r="BM382" s="17">
        <v>0.12308927242702999</v>
      </c>
      <c r="BN382" s="17">
        <v>0.13300513855407101</v>
      </c>
      <c r="BO382" s="17">
        <v>0.11258380550942999</v>
      </c>
      <c r="BP382" s="17"/>
      <c r="BQ382" s="17">
        <v>0.13713299341895599</v>
      </c>
      <c r="BR382" s="17">
        <v>0.118677361307027</v>
      </c>
      <c r="BS382" s="17"/>
      <c r="BT382" s="17">
        <v>0.115767022339481</v>
      </c>
      <c r="BU382" s="17">
        <v>0.14339450524533301</v>
      </c>
    </row>
    <row r="383" spans="2:73" x14ac:dyDescent="0.3">
      <c r="B383" t="s">
        <v>245</v>
      </c>
      <c r="C383" s="17">
        <v>5.93377722208644E-2</v>
      </c>
      <c r="D383" s="17">
        <v>6.1565022943207301E-2</v>
      </c>
      <c r="E383" s="17">
        <v>5.7350463166941097E-2</v>
      </c>
      <c r="F383" s="17"/>
      <c r="G383" s="17">
        <v>8.2844003671989699E-2</v>
      </c>
      <c r="H383" s="17">
        <v>7.7786966138193706E-2</v>
      </c>
      <c r="I383" s="17">
        <v>6.8664157709859897E-2</v>
      </c>
      <c r="J383" s="17">
        <v>6.2082291487296298E-2</v>
      </c>
      <c r="K383" s="17">
        <v>3.5820585156085799E-2</v>
      </c>
      <c r="L383" s="17">
        <v>3.4740448086038302E-2</v>
      </c>
      <c r="M383" s="17"/>
      <c r="N383" s="17">
        <v>6.3082890611432296E-2</v>
      </c>
      <c r="O383" s="17">
        <v>5.3578799151293301E-2</v>
      </c>
      <c r="P383" s="17">
        <v>6.8646036547663894E-2</v>
      </c>
      <c r="Q383" s="17">
        <v>5.0077140884760299E-2</v>
      </c>
      <c r="R383" s="17"/>
      <c r="S383" s="17">
        <v>7.23001511809961E-2</v>
      </c>
      <c r="T383" s="17">
        <v>6.2265059062514103E-2</v>
      </c>
      <c r="U383" s="17">
        <v>4.3819756863057099E-2</v>
      </c>
      <c r="V383" s="17">
        <v>5.5749208583193502E-2</v>
      </c>
      <c r="W383" s="17">
        <v>7.8203741175521396E-2</v>
      </c>
      <c r="X383" s="17">
        <v>5.1922595557068497E-2</v>
      </c>
      <c r="Y383" s="17">
        <v>5.3029904454271401E-2</v>
      </c>
      <c r="Z383" s="17">
        <v>1.5963317684820101E-2</v>
      </c>
      <c r="AA383" s="17">
        <v>6.8975651931783205E-2</v>
      </c>
      <c r="AB383" s="17"/>
      <c r="AC383" s="17">
        <v>0</v>
      </c>
      <c r="AD383" s="17">
        <v>6.9141038601620505E-2</v>
      </c>
      <c r="AE383" s="17">
        <v>3.9476600894941698E-2</v>
      </c>
      <c r="AF383" s="17">
        <v>3.9821727408933298E-2</v>
      </c>
      <c r="AG383" s="17">
        <v>5.7972253082474903E-2</v>
      </c>
      <c r="AH383" s="17">
        <v>7.3827198267313598E-2</v>
      </c>
      <c r="AI383" s="17">
        <v>3.02497025284479E-2</v>
      </c>
      <c r="AJ383" s="17">
        <v>7.0079832200115405E-2</v>
      </c>
      <c r="AK383" s="17">
        <v>8.9198982757761405E-2</v>
      </c>
      <c r="AL383" s="17">
        <v>7.1855540724844194E-2</v>
      </c>
      <c r="AM383" s="17">
        <v>5.1356593854084101E-2</v>
      </c>
      <c r="AN383" s="17">
        <v>5.1152839796218597E-2</v>
      </c>
      <c r="AO383" s="17">
        <v>9.5532124955710299E-2</v>
      </c>
      <c r="AP383" s="17">
        <v>4.2393829920449003E-2</v>
      </c>
      <c r="AQ383" s="17">
        <v>5.81641857298296E-2</v>
      </c>
      <c r="AR383" s="17">
        <v>8.3208641997012806E-2</v>
      </c>
      <c r="AS383" s="17"/>
      <c r="AT383" s="17">
        <v>6.9579826299693406E-2</v>
      </c>
      <c r="AU383" s="17">
        <v>4.5171825793148601E-2</v>
      </c>
      <c r="AV383" s="17">
        <v>4.66407909023311E-2</v>
      </c>
      <c r="AW383" s="17">
        <v>6.6510138255262696E-2</v>
      </c>
      <c r="AX383" s="17">
        <v>5.7970795207711999E-2</v>
      </c>
      <c r="AY383" s="17">
        <v>0.109399155999731</v>
      </c>
      <c r="AZ383" s="17"/>
      <c r="BA383" s="17">
        <v>5.5543332020129101E-2</v>
      </c>
      <c r="BB383" s="17">
        <v>5.6831889731351899E-2</v>
      </c>
      <c r="BC383" s="17">
        <v>5.1920527119198798E-2</v>
      </c>
      <c r="BD383" s="17">
        <v>8.1715783876226203E-2</v>
      </c>
      <c r="BE383" s="17">
        <v>0.13530764072901999</v>
      </c>
      <c r="BF383" s="17"/>
      <c r="BG383" s="17">
        <v>5.0186687286073603E-2</v>
      </c>
      <c r="BH383" s="17">
        <v>7.1905184266246994E-2</v>
      </c>
      <c r="BI383" s="17">
        <v>5.5267452832762097E-2</v>
      </c>
      <c r="BJ383" s="17">
        <v>7.3367779359660698E-2</v>
      </c>
      <c r="BK383" s="17">
        <v>1.82461454640436E-2</v>
      </c>
      <c r="BL383" s="17"/>
      <c r="BM383" s="17">
        <v>5.0997784889166203E-2</v>
      </c>
      <c r="BN383" s="17">
        <v>7.2926239458930495E-2</v>
      </c>
      <c r="BO383" s="17">
        <v>5.1315955368151603E-2</v>
      </c>
      <c r="BP383" s="17"/>
      <c r="BQ383" s="17">
        <v>7.8002319862581299E-2</v>
      </c>
      <c r="BR383" s="17">
        <v>4.9589905673591998E-2</v>
      </c>
      <c r="BS383" s="17"/>
      <c r="BT383" s="17">
        <v>6.1827562526523702E-2</v>
      </c>
      <c r="BU383" s="17">
        <v>5.70468262423066E-2</v>
      </c>
    </row>
    <row r="384" spans="2:73" x14ac:dyDescent="0.3">
      <c r="B384" t="s">
        <v>246</v>
      </c>
      <c r="C384" s="17">
        <v>2.9007733268465601E-2</v>
      </c>
      <c r="D384" s="17">
        <v>2.9940132360255601E-2</v>
      </c>
      <c r="E384" s="17">
        <v>2.781979541234E-2</v>
      </c>
      <c r="F384" s="17"/>
      <c r="G384" s="17">
        <v>3.6909342853171302E-2</v>
      </c>
      <c r="H384" s="17">
        <v>4.94916360388181E-2</v>
      </c>
      <c r="I384" s="17">
        <v>1.76589694863203E-2</v>
      </c>
      <c r="J384" s="17">
        <v>2.6805791415069901E-2</v>
      </c>
      <c r="K384" s="17">
        <v>2.3142218061989499E-2</v>
      </c>
      <c r="L384" s="17">
        <v>2.2075120835369499E-2</v>
      </c>
      <c r="M384" s="17"/>
      <c r="N384" s="17">
        <v>3.7206859203550803E-2</v>
      </c>
      <c r="O384" s="17">
        <v>2.5093472245329099E-2</v>
      </c>
      <c r="P384" s="17">
        <v>2.0830720574386299E-2</v>
      </c>
      <c r="Q384" s="17">
        <v>3.1993721405578601E-2</v>
      </c>
      <c r="R384" s="17"/>
      <c r="S384" s="17">
        <v>5.7275071662557603E-2</v>
      </c>
      <c r="T384" s="17">
        <v>2.25494984259225E-2</v>
      </c>
      <c r="U384" s="17">
        <v>3.4977042370389802E-2</v>
      </c>
      <c r="V384" s="17">
        <v>1.7575121661061899E-2</v>
      </c>
      <c r="W384" s="17">
        <v>3.0750230047373799E-2</v>
      </c>
      <c r="X384" s="17">
        <v>2.0222087823992201E-2</v>
      </c>
      <c r="Y384" s="17">
        <v>1.5883040682613099E-2</v>
      </c>
      <c r="Z384" s="17">
        <v>1.33862737002834E-2</v>
      </c>
      <c r="AA384" s="17">
        <v>2.8878955401425498E-2</v>
      </c>
      <c r="AB384" s="17"/>
      <c r="AC384" s="17">
        <v>6.4127651259778498E-2</v>
      </c>
      <c r="AD384" s="17">
        <v>3.9613876752723702E-2</v>
      </c>
      <c r="AE384" s="17">
        <v>2.4234062573088001E-2</v>
      </c>
      <c r="AF384" s="17">
        <v>3.2908876568089697E-2</v>
      </c>
      <c r="AG384" s="17">
        <v>3.1784267217569703E-2</v>
      </c>
      <c r="AH384" s="17">
        <v>1.4771200907754601E-2</v>
      </c>
      <c r="AI384" s="17">
        <v>3.4080868966887397E-2</v>
      </c>
      <c r="AJ384" s="17">
        <v>3.5599002647913297E-2</v>
      </c>
      <c r="AK384" s="17">
        <v>8.6554159794131006E-3</v>
      </c>
      <c r="AL384" s="17">
        <v>3.11640876319738E-2</v>
      </c>
      <c r="AM384" s="17">
        <v>6.3461979384741704E-3</v>
      </c>
      <c r="AN384" s="17">
        <v>2.2836561461123402E-2</v>
      </c>
      <c r="AO384" s="17">
        <v>4.6632240074517002E-2</v>
      </c>
      <c r="AP384" s="17">
        <v>3.8754497608083603E-2</v>
      </c>
      <c r="AQ384" s="17">
        <v>6.1535320676121198E-2</v>
      </c>
      <c r="AR384" s="17">
        <v>6.03486755297983E-2</v>
      </c>
      <c r="AS384" s="17"/>
      <c r="AT384" s="17">
        <v>4.1867873059523698E-2</v>
      </c>
      <c r="AU384" s="17">
        <v>2.26616901503871E-2</v>
      </c>
      <c r="AV384" s="17">
        <v>3.1556406179900999E-2</v>
      </c>
      <c r="AW384" s="17">
        <v>1.7866868277765201E-2</v>
      </c>
      <c r="AX384" s="17">
        <v>2.9565465266172701E-2</v>
      </c>
      <c r="AY384" s="17">
        <v>3.9220658579597098E-2</v>
      </c>
      <c r="AZ384" s="17"/>
      <c r="BA384" s="17">
        <v>1.95307865015595E-2</v>
      </c>
      <c r="BB384" s="17">
        <v>2.8082016620849401E-2</v>
      </c>
      <c r="BC384" s="17">
        <v>2.4757348230056299E-2</v>
      </c>
      <c r="BD384" s="17">
        <v>4.62864942002345E-2</v>
      </c>
      <c r="BE384" s="17">
        <v>6.2999538857234805E-2</v>
      </c>
      <c r="BF384" s="17"/>
      <c r="BG384" s="17">
        <v>2.6895683430297902E-2</v>
      </c>
      <c r="BH384" s="17">
        <v>3.3028936986380403E-2</v>
      </c>
      <c r="BI384" s="17">
        <v>8.3601400676475094E-3</v>
      </c>
      <c r="BJ384" s="17">
        <v>2.7537390386505101E-2</v>
      </c>
      <c r="BK384" s="17">
        <v>4.88748831028347E-2</v>
      </c>
      <c r="BL384" s="17"/>
      <c r="BM384" s="17">
        <v>2.7139293408339898E-2</v>
      </c>
      <c r="BN384" s="17">
        <v>2.9750702754216801E-2</v>
      </c>
      <c r="BO384" s="17">
        <v>3.2774128920671303E-2</v>
      </c>
      <c r="BP384" s="17"/>
      <c r="BQ384" s="17">
        <v>3.9149894563197098E-2</v>
      </c>
      <c r="BR384" s="17">
        <v>2.12565948343609E-2</v>
      </c>
      <c r="BS384" s="17"/>
      <c r="BT384" s="17">
        <v>2.9426912209115599E-2</v>
      </c>
      <c r="BU384" s="17">
        <v>2.5217362236726999E-2</v>
      </c>
    </row>
    <row r="385" spans="2:73" x14ac:dyDescent="0.3">
      <c r="B385" t="s">
        <v>247</v>
      </c>
      <c r="C385" s="17">
        <v>1.9795138036796198E-2</v>
      </c>
      <c r="D385" s="17">
        <v>1.84958286156582E-2</v>
      </c>
      <c r="E385" s="17">
        <v>2.11223640675791E-2</v>
      </c>
      <c r="F385" s="17"/>
      <c r="G385" s="17">
        <v>2.1519157862270301E-2</v>
      </c>
      <c r="H385" s="17">
        <v>3.2520120306672798E-2</v>
      </c>
      <c r="I385" s="17">
        <v>1.6695897745874402E-2</v>
      </c>
      <c r="J385" s="17">
        <v>1.2499135877384999E-2</v>
      </c>
      <c r="K385" s="17">
        <v>1.3397396354172499E-2</v>
      </c>
      <c r="L385" s="17">
        <v>2.1060112909051701E-2</v>
      </c>
      <c r="M385" s="17"/>
      <c r="N385" s="17">
        <v>2.8056611581725E-2</v>
      </c>
      <c r="O385" s="17">
        <v>1.47350526051011E-2</v>
      </c>
      <c r="P385" s="17">
        <v>1.8218163289960902E-2</v>
      </c>
      <c r="Q385" s="17">
        <v>1.7914607477702699E-2</v>
      </c>
      <c r="R385" s="17"/>
      <c r="S385" s="17">
        <v>2.8418350291801401E-2</v>
      </c>
      <c r="T385" s="17">
        <v>1.69613787452268E-2</v>
      </c>
      <c r="U385" s="17">
        <v>1.9734700172959699E-2</v>
      </c>
      <c r="V385" s="17">
        <v>2.8587384963618401E-2</v>
      </c>
      <c r="W385" s="17">
        <v>1.48430091157463E-2</v>
      </c>
      <c r="X385" s="17">
        <v>1.3336496418752701E-2</v>
      </c>
      <c r="Y385" s="17">
        <v>1.8102377373449999E-2</v>
      </c>
      <c r="Z385" s="17">
        <v>0</v>
      </c>
      <c r="AA385" s="17">
        <v>2.2586067249281899E-2</v>
      </c>
      <c r="AB385" s="17"/>
      <c r="AC385" s="17">
        <v>0</v>
      </c>
      <c r="AD385" s="17">
        <v>1.44442073349242E-2</v>
      </c>
      <c r="AE385" s="17">
        <v>2.4909715849425501E-2</v>
      </c>
      <c r="AF385" s="17">
        <v>1.9968796303047501E-2</v>
      </c>
      <c r="AG385" s="17">
        <v>1.15694368716479E-2</v>
      </c>
      <c r="AH385" s="17">
        <v>1.7573308438109499E-2</v>
      </c>
      <c r="AI385" s="17">
        <v>7.5522154739517799E-3</v>
      </c>
      <c r="AJ385" s="17">
        <v>1.91127164423192E-2</v>
      </c>
      <c r="AK385" s="17">
        <v>3.9939373452378198E-2</v>
      </c>
      <c r="AL385" s="17">
        <v>4.1167161594461103E-3</v>
      </c>
      <c r="AM385" s="17">
        <v>2.90668985943668E-2</v>
      </c>
      <c r="AN385" s="17">
        <v>3.5448182490563002E-2</v>
      </c>
      <c r="AO385" s="17">
        <v>2.42376745182196E-2</v>
      </c>
      <c r="AP385" s="17">
        <v>1.9673838692577501E-2</v>
      </c>
      <c r="AQ385" s="17">
        <v>2.13580348483179E-2</v>
      </c>
      <c r="AR385" s="17">
        <v>3.2202121596804599E-2</v>
      </c>
      <c r="AS385" s="17"/>
      <c r="AT385" s="17">
        <v>2.8585844775021602E-2</v>
      </c>
      <c r="AU385" s="17">
        <v>1.3555989002195399E-2</v>
      </c>
      <c r="AV385" s="17">
        <v>1.07896269526934E-2</v>
      </c>
      <c r="AW385" s="17">
        <v>2.6239167947613599E-2</v>
      </c>
      <c r="AX385" s="17">
        <v>1.1358592920153499E-2</v>
      </c>
      <c r="AY385" s="17">
        <v>3.5587071016381103E-2</v>
      </c>
      <c r="AZ385" s="17"/>
      <c r="BA385" s="17">
        <v>1.7984436635273101E-2</v>
      </c>
      <c r="BB385" s="17">
        <v>1.534426118707E-2</v>
      </c>
      <c r="BC385" s="17">
        <v>2.9505235253984501E-2</v>
      </c>
      <c r="BD385" s="17">
        <v>1.71144631518955E-2</v>
      </c>
      <c r="BE385" s="17">
        <v>2.75441698958643E-2</v>
      </c>
      <c r="BF385" s="17"/>
      <c r="BG385" s="17">
        <v>3.06149674427941E-2</v>
      </c>
      <c r="BH385" s="17">
        <v>1.87311041913161E-2</v>
      </c>
      <c r="BI385" s="17">
        <v>6.0601003190646503E-3</v>
      </c>
      <c r="BJ385" s="17">
        <v>1.93256665480517E-2</v>
      </c>
      <c r="BK385" s="17">
        <v>0</v>
      </c>
      <c r="BL385" s="17"/>
      <c r="BM385" s="17">
        <v>1.81433888412392E-2</v>
      </c>
      <c r="BN385" s="17">
        <v>1.9775583294238501E-2</v>
      </c>
      <c r="BO385" s="17">
        <v>2.4759869175489099E-2</v>
      </c>
      <c r="BP385" s="17"/>
      <c r="BQ385" s="17">
        <v>2.76436854763073E-2</v>
      </c>
      <c r="BR385" s="17">
        <v>1.6137194983646502E-2</v>
      </c>
      <c r="BS385" s="17"/>
      <c r="BT385" s="17">
        <v>1.4666957973509901E-2</v>
      </c>
      <c r="BU385" s="17">
        <v>2.8831778015801501E-2</v>
      </c>
    </row>
    <row r="386" spans="2:73" x14ac:dyDescent="0.3">
      <c r="B386" t="s">
        <v>92</v>
      </c>
      <c r="C386" s="17">
        <v>8.3604981151015806E-2</v>
      </c>
      <c r="D386" s="17">
        <v>6.5010976370908094E-2</v>
      </c>
      <c r="E386" s="17">
        <v>0.101226746191849</v>
      </c>
      <c r="F386" s="17"/>
      <c r="G386" s="17">
        <v>0.14857626642684299</v>
      </c>
      <c r="H386" s="17">
        <v>8.5001188616522699E-2</v>
      </c>
      <c r="I386" s="17">
        <v>8.9007954663305799E-2</v>
      </c>
      <c r="J386" s="17">
        <v>7.63151388705956E-2</v>
      </c>
      <c r="K386" s="17">
        <v>6.0802055860767902E-2</v>
      </c>
      <c r="L386" s="17">
        <v>5.6278241161279802E-2</v>
      </c>
      <c r="M386" s="17"/>
      <c r="N386" s="17">
        <v>5.32670496544837E-2</v>
      </c>
      <c r="O386" s="17">
        <v>8.0377452162971402E-2</v>
      </c>
      <c r="P386" s="17">
        <v>0.102641097345107</v>
      </c>
      <c r="Q386" s="17">
        <v>0.10469164863437</v>
      </c>
      <c r="R386" s="17"/>
      <c r="S386" s="17">
        <v>0.102619621843051</v>
      </c>
      <c r="T386" s="17">
        <v>8.5490018762338998E-2</v>
      </c>
      <c r="U386" s="17">
        <v>5.6991277891186798E-2</v>
      </c>
      <c r="V386" s="17">
        <v>7.0307728090575006E-2</v>
      </c>
      <c r="W386" s="17">
        <v>9.6328409595498807E-2</v>
      </c>
      <c r="X386" s="17">
        <v>0.117679217681058</v>
      </c>
      <c r="Y386" s="17">
        <v>6.3834206230693594E-2</v>
      </c>
      <c r="Z386" s="17">
        <v>9.7011754692453697E-2</v>
      </c>
      <c r="AA386" s="17">
        <v>6.4588629173722795E-2</v>
      </c>
      <c r="AB386" s="17"/>
      <c r="AC386" s="17">
        <v>0.28956319659499302</v>
      </c>
      <c r="AD386" s="17">
        <v>0.14103473805431199</v>
      </c>
      <c r="AE386" s="17">
        <v>0.13294001960190799</v>
      </c>
      <c r="AF386" s="17">
        <v>8.1950816677817395E-2</v>
      </c>
      <c r="AG386" s="17">
        <v>8.7208347686400997E-2</v>
      </c>
      <c r="AH386" s="17">
        <v>8.6526625644604296E-2</v>
      </c>
      <c r="AI386" s="17">
        <v>6.7071669235694201E-2</v>
      </c>
      <c r="AJ386" s="17">
        <v>8.6027212970071903E-2</v>
      </c>
      <c r="AK386" s="17">
        <v>6.5324881801605006E-2</v>
      </c>
      <c r="AL386" s="17">
        <v>7.7710585516166095E-2</v>
      </c>
      <c r="AM386" s="17">
        <v>4.4694410700747603E-2</v>
      </c>
      <c r="AN386" s="17">
        <v>4.9465410320702299E-2</v>
      </c>
      <c r="AO386" s="17">
        <v>5.5967395935493797E-2</v>
      </c>
      <c r="AP386" s="17">
        <v>7.07861403417505E-2</v>
      </c>
      <c r="AQ386" s="17">
        <v>6.15574121560803E-2</v>
      </c>
      <c r="AR386" s="17">
        <v>6.2122178888812399E-2</v>
      </c>
      <c r="AS386" s="17"/>
      <c r="AT386" s="17">
        <v>9.8228877232313397E-2</v>
      </c>
      <c r="AU386" s="17">
        <v>8.45595630963758E-2</v>
      </c>
      <c r="AV386" s="17">
        <v>8.4034744457980204E-2</v>
      </c>
      <c r="AW386" s="17">
        <v>8.0863772960753699E-2</v>
      </c>
      <c r="AX386" s="17">
        <v>6.4449919169834405E-2</v>
      </c>
      <c r="AY386" s="17">
        <v>5.78942478319696E-2</v>
      </c>
      <c r="AZ386" s="17"/>
      <c r="BA386" s="17">
        <v>0.101345922866819</v>
      </c>
      <c r="BB386" s="17">
        <v>7.9493084354538807E-2</v>
      </c>
      <c r="BC386" s="17">
        <v>7.5827956329558702E-2</v>
      </c>
      <c r="BD386" s="17">
        <v>7.1565282253263904E-2</v>
      </c>
      <c r="BE386" s="17">
        <v>6.8545317620772803E-2</v>
      </c>
      <c r="BF386" s="17"/>
      <c r="BG386" s="17">
        <v>5.5610397158056997E-2</v>
      </c>
      <c r="BH386" s="17">
        <v>6.8749301118544603E-2</v>
      </c>
      <c r="BI386" s="17">
        <v>5.9289725364973803E-2</v>
      </c>
      <c r="BJ386" s="17">
        <v>6.8878592999682603E-2</v>
      </c>
      <c r="BK386" s="17">
        <v>9.0355514995250005E-2</v>
      </c>
      <c r="BL386" s="17"/>
      <c r="BM386" s="17">
        <v>7.3354372531258094E-2</v>
      </c>
      <c r="BN386" s="17">
        <v>8.3809088313879496E-2</v>
      </c>
      <c r="BO386" s="17">
        <v>0.113628836106756</v>
      </c>
      <c r="BP386" s="17"/>
      <c r="BQ386" s="17">
        <v>5.5839529769245902E-2</v>
      </c>
      <c r="BR386" s="17">
        <v>8.7101368208831201E-2</v>
      </c>
      <c r="BS386" s="17"/>
      <c r="BT386" s="17">
        <v>5.6656296014428301E-2</v>
      </c>
      <c r="BU386" s="17">
        <v>0.10495380180616801</v>
      </c>
    </row>
    <row r="387" spans="2:73" x14ac:dyDescent="0.3">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row>
    <row r="388" spans="2:73" x14ac:dyDescent="0.3">
      <c r="B388" s="6" t="s">
        <v>250</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row>
    <row r="389" spans="2:73" x14ac:dyDescent="0.3">
      <c r="B389" s="24" t="s">
        <v>94</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row>
    <row r="390" spans="2:73" x14ac:dyDescent="0.3">
      <c r="B390" t="s">
        <v>241</v>
      </c>
      <c r="C390" s="17">
        <v>0.12832368656868501</v>
      </c>
      <c r="D390" s="17">
        <v>0.131862500809971</v>
      </c>
      <c r="E390" s="17">
        <v>0.124902310206532</v>
      </c>
      <c r="F390" s="17"/>
      <c r="G390" s="17">
        <v>0.115995738302944</v>
      </c>
      <c r="H390" s="17">
        <v>0.10470280196640799</v>
      </c>
      <c r="I390" s="17">
        <v>0.13951732826242699</v>
      </c>
      <c r="J390" s="17">
        <v>0.136527333849709</v>
      </c>
      <c r="K390" s="17">
        <v>0.109910676339463</v>
      </c>
      <c r="L390" s="17">
        <v>0.15228149550968001</v>
      </c>
      <c r="M390" s="17"/>
      <c r="N390" s="17">
        <v>0.12639824981056899</v>
      </c>
      <c r="O390" s="17">
        <v>0.12873190668789899</v>
      </c>
      <c r="P390" s="17">
        <v>0.148921280892411</v>
      </c>
      <c r="Q390" s="17">
        <v>0.113229010636074</v>
      </c>
      <c r="R390" s="17"/>
      <c r="S390" s="17">
        <v>0.14112846479226501</v>
      </c>
      <c r="T390" s="17">
        <v>0.129308999711785</v>
      </c>
      <c r="U390" s="17">
        <v>0.173731257750113</v>
      </c>
      <c r="V390" s="17">
        <v>0.110678291568324</v>
      </c>
      <c r="W390" s="17">
        <v>0.116502213385291</v>
      </c>
      <c r="X390" s="17">
        <v>0.117554475214715</v>
      </c>
      <c r="Y390" s="17">
        <v>0.14111581599991399</v>
      </c>
      <c r="Z390" s="17">
        <v>0.105667901695809</v>
      </c>
      <c r="AA390" s="17">
        <v>0.106668307037332</v>
      </c>
      <c r="AB390" s="17"/>
      <c r="AC390" s="17">
        <v>0</v>
      </c>
      <c r="AD390" s="17">
        <v>0.12373355186456</v>
      </c>
      <c r="AE390" s="17">
        <v>0.121308512010428</v>
      </c>
      <c r="AF390" s="17">
        <v>0.13053847177002001</v>
      </c>
      <c r="AG390" s="17">
        <v>0.14455704133251199</v>
      </c>
      <c r="AH390" s="17">
        <v>0.14380958534435001</v>
      </c>
      <c r="AI390" s="17">
        <v>0.17682259635014</v>
      </c>
      <c r="AJ390" s="17">
        <v>0.13304145093280101</v>
      </c>
      <c r="AK390" s="17">
        <v>0.121422141231151</v>
      </c>
      <c r="AL390" s="17">
        <v>5.18678530063056E-2</v>
      </c>
      <c r="AM390" s="17">
        <v>0.131135735546691</v>
      </c>
      <c r="AN390" s="17">
        <v>0.12707055089020799</v>
      </c>
      <c r="AO390" s="17">
        <v>0.115452045143087</v>
      </c>
      <c r="AP390" s="17">
        <v>0.17434708819146699</v>
      </c>
      <c r="AQ390" s="17">
        <v>6.4239954522992498E-2</v>
      </c>
      <c r="AR390" s="17">
        <v>0.124246704532728</v>
      </c>
      <c r="AS390" s="17"/>
      <c r="AT390" s="17">
        <v>0.15834933683295599</v>
      </c>
      <c r="AU390" s="17">
        <v>9.2466288286621595E-2</v>
      </c>
      <c r="AV390" s="17">
        <v>0.141468345957078</v>
      </c>
      <c r="AW390" s="17">
        <v>0.145193604322994</v>
      </c>
      <c r="AX390" s="17">
        <v>0.102393771998297</v>
      </c>
      <c r="AY390" s="17">
        <v>0.145270075785775</v>
      </c>
      <c r="AZ390" s="17"/>
      <c r="BA390" s="17">
        <v>0.111843053612756</v>
      </c>
      <c r="BB390" s="17">
        <v>0.118878956193154</v>
      </c>
      <c r="BC390" s="17">
        <v>0.14806928402099201</v>
      </c>
      <c r="BD390" s="17">
        <v>0.11594010258064399</v>
      </c>
      <c r="BE390" s="17">
        <v>0.158549035448623</v>
      </c>
      <c r="BF390" s="17"/>
      <c r="BG390" s="17">
        <v>0.114213331100673</v>
      </c>
      <c r="BH390" s="17">
        <v>0.12811294076989299</v>
      </c>
      <c r="BI390" s="17">
        <v>0.18436642555239599</v>
      </c>
      <c r="BJ390" s="17">
        <v>0.134012505734115</v>
      </c>
      <c r="BK390" s="17">
        <v>0.110340658285006</v>
      </c>
      <c r="BL390" s="17"/>
      <c r="BM390" s="17">
        <v>0.134326794441399</v>
      </c>
      <c r="BN390" s="17">
        <v>0.117442144068031</v>
      </c>
      <c r="BO390" s="17">
        <v>0.136758516346</v>
      </c>
      <c r="BP390" s="17"/>
      <c r="BQ390" s="17">
        <v>0.14534642413982199</v>
      </c>
      <c r="BR390" s="17">
        <v>0.121216396094681</v>
      </c>
      <c r="BS390" s="17"/>
      <c r="BT390" s="17">
        <v>0.165439858127682</v>
      </c>
      <c r="BU390" s="17">
        <v>8.0355072748906894E-2</v>
      </c>
    </row>
    <row r="391" spans="2:73" x14ac:dyDescent="0.3">
      <c r="B391" t="s">
        <v>242</v>
      </c>
      <c r="C391" s="17">
        <v>0.33970525655001799</v>
      </c>
      <c r="D391" s="17">
        <v>0.34655721512002902</v>
      </c>
      <c r="E391" s="17">
        <v>0.33246775528496703</v>
      </c>
      <c r="F391" s="17"/>
      <c r="G391" s="17">
        <v>0.30135751501082197</v>
      </c>
      <c r="H391" s="17">
        <v>0.31468221587621797</v>
      </c>
      <c r="I391" s="17">
        <v>0.34770914680303999</v>
      </c>
      <c r="J391" s="17">
        <v>0.365662055951121</v>
      </c>
      <c r="K391" s="17">
        <v>0.35828356371146503</v>
      </c>
      <c r="L391" s="17">
        <v>0.34534925649771903</v>
      </c>
      <c r="M391" s="17"/>
      <c r="N391" s="17">
        <v>0.34373640095318703</v>
      </c>
      <c r="O391" s="17">
        <v>0.36088309193308599</v>
      </c>
      <c r="P391" s="17">
        <v>0.328972669699442</v>
      </c>
      <c r="Q391" s="17">
        <v>0.32682291403183</v>
      </c>
      <c r="R391" s="17"/>
      <c r="S391" s="17">
        <v>0.29294628055095001</v>
      </c>
      <c r="T391" s="17">
        <v>0.35359871834848899</v>
      </c>
      <c r="U391" s="17">
        <v>0.33360947477423503</v>
      </c>
      <c r="V391" s="17">
        <v>0.36010082873580501</v>
      </c>
      <c r="W391" s="17">
        <v>0.31276056815826497</v>
      </c>
      <c r="X391" s="17">
        <v>0.38992831020886998</v>
      </c>
      <c r="Y391" s="17">
        <v>0.34180855111602299</v>
      </c>
      <c r="Z391" s="17">
        <v>0.35672891504030801</v>
      </c>
      <c r="AA391" s="17">
        <v>0.33938542840848102</v>
      </c>
      <c r="AB391" s="17"/>
      <c r="AC391" s="17">
        <v>0.20931867025689499</v>
      </c>
      <c r="AD391" s="17">
        <v>0.32775962242937301</v>
      </c>
      <c r="AE391" s="17">
        <v>0.28519442023911701</v>
      </c>
      <c r="AF391" s="17">
        <v>0.35456896879313499</v>
      </c>
      <c r="AG391" s="17">
        <v>0.34341711735015301</v>
      </c>
      <c r="AH391" s="17">
        <v>0.39196329681923803</v>
      </c>
      <c r="AI391" s="17">
        <v>0.30034396953103298</v>
      </c>
      <c r="AJ391" s="17">
        <v>0.37570838061365902</v>
      </c>
      <c r="AK391" s="17">
        <v>0.33194885897028198</v>
      </c>
      <c r="AL391" s="17">
        <v>0.38579132804281402</v>
      </c>
      <c r="AM391" s="17">
        <v>0.33448500988006102</v>
      </c>
      <c r="AN391" s="17">
        <v>0.375009114474262</v>
      </c>
      <c r="AO391" s="17">
        <v>0.31527031674850697</v>
      </c>
      <c r="AP391" s="17">
        <v>0.34263472557552099</v>
      </c>
      <c r="AQ391" s="17">
        <v>0.33245256446087201</v>
      </c>
      <c r="AR391" s="17">
        <v>0.28100539190665802</v>
      </c>
      <c r="AS391" s="17"/>
      <c r="AT391" s="17">
        <v>0.31654915315563598</v>
      </c>
      <c r="AU391" s="17">
        <v>0.39021484593746097</v>
      </c>
      <c r="AV391" s="17">
        <v>0.332618094260486</v>
      </c>
      <c r="AW391" s="17">
        <v>0.31343768261792299</v>
      </c>
      <c r="AX391" s="17">
        <v>0.31745952671237698</v>
      </c>
      <c r="AY391" s="17">
        <v>0.31838422046737702</v>
      </c>
      <c r="AZ391" s="17"/>
      <c r="BA391" s="17">
        <v>0.35057779461959598</v>
      </c>
      <c r="BB391" s="17">
        <v>0.35433767619773598</v>
      </c>
      <c r="BC391" s="17">
        <v>0.339686012565805</v>
      </c>
      <c r="BD391" s="17">
        <v>0.32922914794507102</v>
      </c>
      <c r="BE391" s="17">
        <v>0.23248320752118301</v>
      </c>
      <c r="BF391" s="17"/>
      <c r="BG391" s="17">
        <v>0.33386062798237998</v>
      </c>
      <c r="BH391" s="17">
        <v>0.34682549388911799</v>
      </c>
      <c r="BI391" s="17">
        <v>0.384332374704144</v>
      </c>
      <c r="BJ391" s="17">
        <v>0.337606165046901</v>
      </c>
      <c r="BK391" s="17">
        <v>0.35318904649059202</v>
      </c>
      <c r="BL391" s="17"/>
      <c r="BM391" s="17">
        <v>0.34277211297730797</v>
      </c>
      <c r="BN391" s="17">
        <v>0.33906896026136701</v>
      </c>
      <c r="BO391" s="17">
        <v>0.33211314132804398</v>
      </c>
      <c r="BP391" s="17"/>
      <c r="BQ391" s="17">
        <v>0.31014462576334201</v>
      </c>
      <c r="BR391" s="17">
        <v>0.35501278994333102</v>
      </c>
      <c r="BS391" s="17"/>
      <c r="BT391" s="17">
        <v>0.35707109002052601</v>
      </c>
      <c r="BU391" s="17">
        <v>0.31462731265789201</v>
      </c>
    </row>
    <row r="392" spans="2:73" x14ac:dyDescent="0.3">
      <c r="B392" t="s">
        <v>243</v>
      </c>
      <c r="C392" s="17">
        <v>0.19888576276144199</v>
      </c>
      <c r="D392" s="17">
        <v>0.20346167950446201</v>
      </c>
      <c r="E392" s="17">
        <v>0.19465076742076301</v>
      </c>
      <c r="F392" s="17"/>
      <c r="G392" s="17">
        <v>0.19302706324562</v>
      </c>
      <c r="H392" s="17">
        <v>0.206243721142645</v>
      </c>
      <c r="I392" s="17">
        <v>0.198094668867245</v>
      </c>
      <c r="J392" s="17">
        <v>0.19578278312308001</v>
      </c>
      <c r="K392" s="17">
        <v>0.198541427001583</v>
      </c>
      <c r="L392" s="17">
        <v>0.20018454590902801</v>
      </c>
      <c r="M392" s="17"/>
      <c r="N392" s="17">
        <v>0.228243512612511</v>
      </c>
      <c r="O392" s="17">
        <v>0.209849598819806</v>
      </c>
      <c r="P392" s="17">
        <v>0.16013940910024699</v>
      </c>
      <c r="Q392" s="17">
        <v>0.18717376115659001</v>
      </c>
      <c r="R392" s="17"/>
      <c r="S392" s="17">
        <v>0.179743277479155</v>
      </c>
      <c r="T392" s="17">
        <v>0.21251298209255101</v>
      </c>
      <c r="U392" s="17">
        <v>0.195683620829983</v>
      </c>
      <c r="V392" s="17">
        <v>0.17372202706995701</v>
      </c>
      <c r="W392" s="17">
        <v>0.24106723407754599</v>
      </c>
      <c r="X392" s="17">
        <v>0.193421236161537</v>
      </c>
      <c r="Y392" s="17">
        <v>0.205749493390709</v>
      </c>
      <c r="Z392" s="17">
        <v>0.21598193958350401</v>
      </c>
      <c r="AA392" s="17">
        <v>0.19265331670278801</v>
      </c>
      <c r="AB392" s="17"/>
      <c r="AC392" s="17">
        <v>0.30080409481543502</v>
      </c>
      <c r="AD392" s="17">
        <v>0.117466109383648</v>
      </c>
      <c r="AE392" s="17">
        <v>0.194670215802318</v>
      </c>
      <c r="AF392" s="17">
        <v>0.18164434920172101</v>
      </c>
      <c r="AG392" s="17">
        <v>0.174901982104368</v>
      </c>
      <c r="AH392" s="17">
        <v>0.16839851312458601</v>
      </c>
      <c r="AI392" s="17">
        <v>0.21600293873950799</v>
      </c>
      <c r="AJ392" s="17">
        <v>0.17399039891476201</v>
      </c>
      <c r="AK392" s="17">
        <v>0.22699994072603599</v>
      </c>
      <c r="AL392" s="17">
        <v>0.221368964050776</v>
      </c>
      <c r="AM392" s="17">
        <v>0.23616177550723999</v>
      </c>
      <c r="AN392" s="17">
        <v>0.21782457738521199</v>
      </c>
      <c r="AO392" s="17">
        <v>0.23604256988572</v>
      </c>
      <c r="AP392" s="17">
        <v>0.21463578691844901</v>
      </c>
      <c r="AQ392" s="17">
        <v>0.21400255959598</v>
      </c>
      <c r="AR392" s="17">
        <v>0.23102614607362501</v>
      </c>
      <c r="AS392" s="17"/>
      <c r="AT392" s="17">
        <v>0.168882915962384</v>
      </c>
      <c r="AU392" s="17">
        <v>0.20238293798607301</v>
      </c>
      <c r="AV392" s="17">
        <v>0.21178695658895</v>
      </c>
      <c r="AW392" s="17">
        <v>0.20187454153134399</v>
      </c>
      <c r="AX392" s="17">
        <v>0.23334599779498999</v>
      </c>
      <c r="AY392" s="17">
        <v>0.19987034767283501</v>
      </c>
      <c r="AZ392" s="17"/>
      <c r="BA392" s="17">
        <v>0.17297519204517001</v>
      </c>
      <c r="BB392" s="17">
        <v>0.19500415595228701</v>
      </c>
      <c r="BC392" s="17">
        <v>0.20936583449396901</v>
      </c>
      <c r="BD392" s="17">
        <v>0.217031244224377</v>
      </c>
      <c r="BE392" s="17">
        <v>0.188013583979626</v>
      </c>
      <c r="BF392" s="17"/>
      <c r="BG392" s="17">
        <v>0.221599071586874</v>
      </c>
      <c r="BH392" s="17">
        <v>0.20479806572998899</v>
      </c>
      <c r="BI392" s="17">
        <v>0.15876026108441099</v>
      </c>
      <c r="BJ392" s="17">
        <v>0.20812490580703299</v>
      </c>
      <c r="BK392" s="17">
        <v>0.29345548099137198</v>
      </c>
      <c r="BL392" s="17"/>
      <c r="BM392" s="17">
        <v>0.21076525615304501</v>
      </c>
      <c r="BN392" s="17">
        <v>0.19400716893265099</v>
      </c>
      <c r="BO392" s="17">
        <v>0.17531338356298501</v>
      </c>
      <c r="BP392" s="17"/>
      <c r="BQ392" s="17">
        <v>0.20774817257156</v>
      </c>
      <c r="BR392" s="17">
        <v>0.20066240332382601</v>
      </c>
      <c r="BS392" s="17"/>
      <c r="BT392" s="17">
        <v>0.19732667523983899</v>
      </c>
      <c r="BU392" s="17">
        <v>0.20790080475161399</v>
      </c>
    </row>
    <row r="393" spans="2:73" x14ac:dyDescent="0.3">
      <c r="B393" t="s">
        <v>244</v>
      </c>
      <c r="C393" s="17">
        <v>0.116451999020111</v>
      </c>
      <c r="D393" s="17">
        <v>0.115815718504878</v>
      </c>
      <c r="E393" s="17">
        <v>0.11743136493933</v>
      </c>
      <c r="F393" s="17"/>
      <c r="G393" s="17">
        <v>0.118062832276112</v>
      </c>
      <c r="H393" s="17">
        <v>9.1551656950526999E-2</v>
      </c>
      <c r="I393" s="17">
        <v>0.107599474477136</v>
      </c>
      <c r="J393" s="17">
        <v>0.11891898567499699</v>
      </c>
      <c r="K393" s="17">
        <v>0.127666336691346</v>
      </c>
      <c r="L393" s="17">
        <v>0.13328826820343101</v>
      </c>
      <c r="M393" s="17"/>
      <c r="N393" s="17">
        <v>0.123633919380832</v>
      </c>
      <c r="O393" s="17">
        <v>9.6996537717361497E-2</v>
      </c>
      <c r="P393" s="17">
        <v>0.12715475753369301</v>
      </c>
      <c r="Q393" s="17">
        <v>0.113685331124272</v>
      </c>
      <c r="R393" s="17"/>
      <c r="S393" s="17">
        <v>0.13025162122385001</v>
      </c>
      <c r="T393" s="17">
        <v>0.130115192418752</v>
      </c>
      <c r="U393" s="17">
        <v>0.114466141957802</v>
      </c>
      <c r="V393" s="17">
        <v>0.140127119029861</v>
      </c>
      <c r="W393" s="17">
        <v>0.12791459753987799</v>
      </c>
      <c r="X393" s="17">
        <v>8.0790488241901201E-2</v>
      </c>
      <c r="Y393" s="17">
        <v>0.107770815858059</v>
      </c>
      <c r="Z393" s="17">
        <v>0.107715578259961</v>
      </c>
      <c r="AA393" s="17">
        <v>9.3673162594086298E-2</v>
      </c>
      <c r="AB393" s="17"/>
      <c r="AC393" s="17">
        <v>6.9193871210483607E-2</v>
      </c>
      <c r="AD393" s="17">
        <v>9.4241314195469897E-2</v>
      </c>
      <c r="AE393" s="17">
        <v>9.5613959652949193E-2</v>
      </c>
      <c r="AF393" s="17">
        <v>0.104197863311341</v>
      </c>
      <c r="AG393" s="17">
        <v>0.11944294604274899</v>
      </c>
      <c r="AH393" s="17">
        <v>0.11091964546405</v>
      </c>
      <c r="AI393" s="17">
        <v>0.114513630218261</v>
      </c>
      <c r="AJ393" s="17">
        <v>0.118747155418843</v>
      </c>
      <c r="AK393" s="17">
        <v>0.147991989061596</v>
      </c>
      <c r="AL393" s="17">
        <v>0.16011425211948099</v>
      </c>
      <c r="AM393" s="17">
        <v>0.11127443091776699</v>
      </c>
      <c r="AN393" s="17">
        <v>0.11411965050714699</v>
      </c>
      <c r="AO393" s="17">
        <v>0.14386590240006999</v>
      </c>
      <c r="AP393" s="17">
        <v>8.3120025559691904E-2</v>
      </c>
      <c r="AQ393" s="17">
        <v>0.12896432063507299</v>
      </c>
      <c r="AR393" s="17">
        <v>0.120918536570138</v>
      </c>
      <c r="AS393" s="17"/>
      <c r="AT393" s="17">
        <v>0.10318506089502499</v>
      </c>
      <c r="AU393" s="17">
        <v>0.108479295115676</v>
      </c>
      <c r="AV393" s="17">
        <v>0.11868273799470901</v>
      </c>
      <c r="AW393" s="17">
        <v>0.10045216373832801</v>
      </c>
      <c r="AX393" s="17">
        <v>0.16432265107656599</v>
      </c>
      <c r="AY393" s="17">
        <v>0.18169644313899</v>
      </c>
      <c r="AZ393" s="17"/>
      <c r="BA393" s="17">
        <v>0.118126896438906</v>
      </c>
      <c r="BB393" s="17">
        <v>0.123398985790035</v>
      </c>
      <c r="BC393" s="17">
        <v>9.3272090542948202E-2</v>
      </c>
      <c r="BD393" s="17">
        <v>0.13555301648510901</v>
      </c>
      <c r="BE393" s="17">
        <v>0.101031428585769</v>
      </c>
      <c r="BF393" s="17"/>
      <c r="BG393" s="17">
        <v>0.15725833725402599</v>
      </c>
      <c r="BH393" s="17">
        <v>0.12187702464581</v>
      </c>
      <c r="BI393" s="17">
        <v>9.8706044006053303E-2</v>
      </c>
      <c r="BJ393" s="17">
        <v>0.104888917665998</v>
      </c>
      <c r="BK393" s="17">
        <v>5.7001919969783599E-2</v>
      </c>
      <c r="BL393" s="17"/>
      <c r="BM393" s="17">
        <v>0.12088581797989401</v>
      </c>
      <c r="BN393" s="17">
        <v>0.117912434122321</v>
      </c>
      <c r="BO393" s="17">
        <v>9.9721293257191798E-2</v>
      </c>
      <c r="BP393" s="17"/>
      <c r="BQ393" s="17">
        <v>0.127175451784727</v>
      </c>
      <c r="BR393" s="17">
        <v>0.111577574446447</v>
      </c>
      <c r="BS393" s="17"/>
      <c r="BT393" s="17">
        <v>0.11526031203881699</v>
      </c>
      <c r="BU393" s="17">
        <v>0.123719969702715</v>
      </c>
    </row>
    <row r="394" spans="2:73" x14ac:dyDescent="0.3">
      <c r="B394" t="s">
        <v>245</v>
      </c>
      <c r="C394" s="17">
        <v>5.8940466125755799E-2</v>
      </c>
      <c r="D394" s="17">
        <v>6.5621224156529295E-2</v>
      </c>
      <c r="E394" s="17">
        <v>5.2612094987842598E-2</v>
      </c>
      <c r="F394" s="17"/>
      <c r="G394" s="17">
        <v>7.3624351714998898E-2</v>
      </c>
      <c r="H394" s="17">
        <v>8.4010919750992799E-2</v>
      </c>
      <c r="I394" s="17">
        <v>3.4149780521684901E-2</v>
      </c>
      <c r="J394" s="17">
        <v>5.0688230767439502E-2</v>
      </c>
      <c r="K394" s="17">
        <v>5.7554019691719097E-2</v>
      </c>
      <c r="L394" s="17">
        <v>5.6629546822153203E-2</v>
      </c>
      <c r="M394" s="17"/>
      <c r="N394" s="17">
        <v>6.1277457874386598E-2</v>
      </c>
      <c r="O394" s="17">
        <v>4.6307575367613402E-2</v>
      </c>
      <c r="P394" s="17">
        <v>6.8688287687974997E-2</v>
      </c>
      <c r="Q394" s="17">
        <v>6.2169175638810803E-2</v>
      </c>
      <c r="R394" s="17"/>
      <c r="S394" s="17">
        <v>6.2623344946141898E-2</v>
      </c>
      <c r="T394" s="17">
        <v>5.0702123157794501E-2</v>
      </c>
      <c r="U394" s="17">
        <v>6.0712963689891299E-2</v>
      </c>
      <c r="V394" s="17">
        <v>5.4614793008699702E-2</v>
      </c>
      <c r="W394" s="17">
        <v>5.7947033027839302E-2</v>
      </c>
      <c r="X394" s="17">
        <v>3.7682982747147799E-2</v>
      </c>
      <c r="Y394" s="17">
        <v>6.1740042372609799E-2</v>
      </c>
      <c r="Z394" s="17">
        <v>2.3466254164691999E-2</v>
      </c>
      <c r="AA394" s="17">
        <v>9.5430340552279197E-2</v>
      </c>
      <c r="AB394" s="17"/>
      <c r="AC394" s="17">
        <v>0.10460309319442999</v>
      </c>
      <c r="AD394" s="17">
        <v>5.9323863781924002E-2</v>
      </c>
      <c r="AE394" s="17">
        <v>4.43164706850507E-2</v>
      </c>
      <c r="AF394" s="17">
        <v>3.2576710679450199E-2</v>
      </c>
      <c r="AG394" s="17">
        <v>6.6211116607781506E-2</v>
      </c>
      <c r="AH394" s="17">
        <v>3.1031376577819701E-2</v>
      </c>
      <c r="AI394" s="17">
        <v>8.4410208920334698E-2</v>
      </c>
      <c r="AJ394" s="17">
        <v>5.9618217182635103E-2</v>
      </c>
      <c r="AK394" s="17">
        <v>4.27695147621222E-2</v>
      </c>
      <c r="AL394" s="17">
        <v>5.0659819252169398E-2</v>
      </c>
      <c r="AM394" s="17">
        <v>4.8147406273418097E-2</v>
      </c>
      <c r="AN394" s="17">
        <v>7.0032007956939299E-2</v>
      </c>
      <c r="AO394" s="17">
        <v>0.112707110629408</v>
      </c>
      <c r="AP394" s="17">
        <v>7.5022153495463498E-2</v>
      </c>
      <c r="AQ394" s="17">
        <v>0.100912683759211</v>
      </c>
      <c r="AR394" s="17">
        <v>6.1962870873046798E-2</v>
      </c>
      <c r="AS394" s="17"/>
      <c r="AT394" s="17">
        <v>7.5308308569446494E-2</v>
      </c>
      <c r="AU394" s="17">
        <v>5.3768142471957402E-2</v>
      </c>
      <c r="AV394" s="17">
        <v>3.9907898805421102E-2</v>
      </c>
      <c r="AW394" s="17">
        <v>5.8731339747766502E-2</v>
      </c>
      <c r="AX394" s="17">
        <v>7.3241670659341104E-2</v>
      </c>
      <c r="AY394" s="17">
        <v>3.9425735456595501E-2</v>
      </c>
      <c r="AZ394" s="17"/>
      <c r="BA394" s="17">
        <v>5.8351754590832701E-2</v>
      </c>
      <c r="BB394" s="17">
        <v>5.0324707075619798E-2</v>
      </c>
      <c r="BC394" s="17">
        <v>5.9420195930545198E-2</v>
      </c>
      <c r="BD394" s="17">
        <v>7.0115090658594906E-2</v>
      </c>
      <c r="BE394" s="17">
        <v>0.15967909777102501</v>
      </c>
      <c r="BF394" s="17"/>
      <c r="BG394" s="17">
        <v>6.6941430485401507E-2</v>
      </c>
      <c r="BH394" s="17">
        <v>6.1768305323894601E-2</v>
      </c>
      <c r="BI394" s="17">
        <v>3.7557163455767498E-2</v>
      </c>
      <c r="BJ394" s="17">
        <v>5.7226312252583601E-2</v>
      </c>
      <c r="BK394" s="17">
        <v>4.8693384553862198E-2</v>
      </c>
      <c r="BL394" s="17"/>
      <c r="BM394" s="17">
        <v>5.8618999376074898E-2</v>
      </c>
      <c r="BN394" s="17">
        <v>6.2683813624385701E-2</v>
      </c>
      <c r="BO394" s="17">
        <v>5.0847736207904899E-2</v>
      </c>
      <c r="BP394" s="17"/>
      <c r="BQ394" s="17">
        <v>7.5945735317445806E-2</v>
      </c>
      <c r="BR394" s="17">
        <v>4.7551568028511203E-2</v>
      </c>
      <c r="BS394" s="17"/>
      <c r="BT394" s="17">
        <v>5.9423655993097402E-2</v>
      </c>
      <c r="BU394" s="17">
        <v>5.9683900090806902E-2</v>
      </c>
    </row>
    <row r="395" spans="2:73" x14ac:dyDescent="0.3">
      <c r="B395" t="s">
        <v>246</v>
      </c>
      <c r="C395" s="17">
        <v>2.0555840890775501E-2</v>
      </c>
      <c r="D395" s="17">
        <v>1.9045768664914899E-2</v>
      </c>
      <c r="E395" s="17">
        <v>2.20907974588102E-2</v>
      </c>
      <c r="F395" s="17"/>
      <c r="G395" s="17">
        <v>1.4690354424415001E-2</v>
      </c>
      <c r="H395" s="17">
        <v>2.9994008246173601E-2</v>
      </c>
      <c r="I395" s="17">
        <v>1.16965702594428E-2</v>
      </c>
      <c r="J395" s="17">
        <v>1.5859957684866199E-2</v>
      </c>
      <c r="K395" s="17">
        <v>1.10746558525195E-2</v>
      </c>
      <c r="L395" s="17">
        <v>3.4157478741462098E-2</v>
      </c>
      <c r="M395" s="17"/>
      <c r="N395" s="17">
        <v>2.1927686856961701E-2</v>
      </c>
      <c r="O395" s="17">
        <v>1.38305863610453E-2</v>
      </c>
      <c r="P395" s="17">
        <v>2.69013597876815E-2</v>
      </c>
      <c r="Q395" s="17">
        <v>2.0902710024836901E-2</v>
      </c>
      <c r="R395" s="17"/>
      <c r="S395" s="17">
        <v>2.68759196463592E-2</v>
      </c>
      <c r="T395" s="17">
        <v>1.23965719019205E-2</v>
      </c>
      <c r="U395" s="17">
        <v>1.8545189139004398E-2</v>
      </c>
      <c r="V395" s="17">
        <v>1.17680340993867E-2</v>
      </c>
      <c r="W395" s="17">
        <v>2.7938247848613599E-2</v>
      </c>
      <c r="X395" s="17">
        <v>1.4854616435047201E-2</v>
      </c>
      <c r="Y395" s="17">
        <v>1.7868977289436601E-2</v>
      </c>
      <c r="Z395" s="17">
        <v>1.8591799456281002E-2</v>
      </c>
      <c r="AA395" s="17">
        <v>3.39220384580824E-2</v>
      </c>
      <c r="AB395" s="17"/>
      <c r="AC395" s="17">
        <v>0</v>
      </c>
      <c r="AD395" s="17">
        <v>2.2343470311663699E-2</v>
      </c>
      <c r="AE395" s="17">
        <v>4.1302026132003303E-2</v>
      </c>
      <c r="AF395" s="17">
        <v>2.2081739557532301E-2</v>
      </c>
      <c r="AG395" s="17">
        <v>1.42501612879938E-2</v>
      </c>
      <c r="AH395" s="17">
        <v>1.0702727445167501E-2</v>
      </c>
      <c r="AI395" s="17">
        <v>1.4185047311719901E-2</v>
      </c>
      <c r="AJ395" s="17">
        <v>2.07718693690679E-2</v>
      </c>
      <c r="AK395" s="17">
        <v>1.9038054126851198E-2</v>
      </c>
      <c r="AL395" s="17">
        <v>9.2814702464714596E-3</v>
      </c>
      <c r="AM395" s="17">
        <v>9.7589782312099208E-3</v>
      </c>
      <c r="AN395" s="17">
        <v>5.8842777231020802E-3</v>
      </c>
      <c r="AO395" s="17">
        <v>5.8338630058194499E-3</v>
      </c>
      <c r="AP395" s="17">
        <v>2.5982611563382399E-2</v>
      </c>
      <c r="AQ395" s="17">
        <v>3.8006081654443503E-2</v>
      </c>
      <c r="AR395" s="17">
        <v>5.2300842039037197E-2</v>
      </c>
      <c r="AS395" s="17"/>
      <c r="AT395" s="17">
        <v>2.9069705935842599E-2</v>
      </c>
      <c r="AU395" s="17">
        <v>2.11883624913927E-2</v>
      </c>
      <c r="AV395" s="17">
        <v>2.3283697666238001E-2</v>
      </c>
      <c r="AW395" s="17">
        <v>1.09581133070692E-2</v>
      </c>
      <c r="AX395" s="17">
        <v>9.7394840342817195E-3</v>
      </c>
      <c r="AY395" s="17">
        <v>2.7376190034034801E-2</v>
      </c>
      <c r="AZ395" s="17"/>
      <c r="BA395" s="17">
        <v>2.5645532460617699E-2</v>
      </c>
      <c r="BB395" s="17">
        <v>1.5866259836517599E-2</v>
      </c>
      <c r="BC395" s="17">
        <v>1.6298824189379099E-2</v>
      </c>
      <c r="BD395" s="17">
        <v>1.9558803561011501E-2</v>
      </c>
      <c r="BE395" s="17">
        <v>2.96055923433452E-2</v>
      </c>
      <c r="BF395" s="17"/>
      <c r="BG395" s="17">
        <v>1.6375249682343999E-2</v>
      </c>
      <c r="BH395" s="17">
        <v>2.58031006861595E-2</v>
      </c>
      <c r="BI395" s="17">
        <v>1.6063646055449299E-2</v>
      </c>
      <c r="BJ395" s="17">
        <v>3.1335560030899198E-2</v>
      </c>
      <c r="BK395" s="17">
        <v>1.75846696244224E-2</v>
      </c>
      <c r="BL395" s="17"/>
      <c r="BM395" s="17">
        <v>2.04357860507711E-2</v>
      </c>
      <c r="BN395" s="17">
        <v>2.2767002785581601E-2</v>
      </c>
      <c r="BO395" s="17">
        <v>1.5567637348705299E-2</v>
      </c>
      <c r="BP395" s="17"/>
      <c r="BQ395" s="17">
        <v>2.0067412300173101E-2</v>
      </c>
      <c r="BR395" s="17">
        <v>2.0797938080326699E-2</v>
      </c>
      <c r="BS395" s="17"/>
      <c r="BT395" s="17">
        <v>1.6242565910351899E-2</v>
      </c>
      <c r="BU395" s="17">
        <v>2.7532080461165901E-2</v>
      </c>
    </row>
    <row r="396" spans="2:73" x14ac:dyDescent="0.3">
      <c r="B396" t="s">
        <v>247</v>
      </c>
      <c r="C396" s="17">
        <v>1.9308016620990999E-2</v>
      </c>
      <c r="D396" s="17">
        <v>1.82578895717572E-2</v>
      </c>
      <c r="E396" s="17">
        <v>2.0390917333413E-2</v>
      </c>
      <c r="F396" s="17"/>
      <c r="G396" s="17">
        <v>2.1261235140285099E-2</v>
      </c>
      <c r="H396" s="17">
        <v>3.1968582770569902E-2</v>
      </c>
      <c r="I396" s="17">
        <v>1.5453853716551599E-2</v>
      </c>
      <c r="J396" s="17">
        <v>2.0812614618877501E-2</v>
      </c>
      <c r="K396" s="17">
        <v>2.06646734093783E-2</v>
      </c>
      <c r="L396" s="17">
        <v>8.7185961112652508E-3</v>
      </c>
      <c r="M396" s="17"/>
      <c r="N396" s="17">
        <v>1.9729125539624501E-2</v>
      </c>
      <c r="O396" s="17">
        <v>1.3581530522844399E-2</v>
      </c>
      <c r="P396" s="17">
        <v>1.7680420251943801E-2</v>
      </c>
      <c r="Q396" s="17">
        <v>2.5330260742963899E-2</v>
      </c>
      <c r="R396" s="17"/>
      <c r="S396" s="17">
        <v>3.0399413717332999E-2</v>
      </c>
      <c r="T396" s="17">
        <v>1.3358107623175901E-2</v>
      </c>
      <c r="U396" s="17">
        <v>5.3713510288137803E-3</v>
      </c>
      <c r="V396" s="17">
        <v>3.2367063128634202E-2</v>
      </c>
      <c r="W396" s="17">
        <v>9.8193338265461592E-3</v>
      </c>
      <c r="X396" s="17">
        <v>1.6358956419253001E-2</v>
      </c>
      <c r="Y396" s="17">
        <v>1.44219561160671E-2</v>
      </c>
      <c r="Z396" s="17">
        <v>2.0500960907580801E-2</v>
      </c>
      <c r="AA396" s="17">
        <v>2.4773699257765101E-2</v>
      </c>
      <c r="AB396" s="17"/>
      <c r="AC396" s="17">
        <v>0.11863444483681</v>
      </c>
      <c r="AD396" s="17">
        <v>5.0621176123361998E-2</v>
      </c>
      <c r="AE396" s="17">
        <v>2.7278656166465201E-2</v>
      </c>
      <c r="AF396" s="17">
        <v>3.6016639081595497E-2</v>
      </c>
      <c r="AG396" s="17">
        <v>1.1100298558434901E-2</v>
      </c>
      <c r="AH396" s="17">
        <v>1.6975354058498E-2</v>
      </c>
      <c r="AI396" s="17">
        <v>1.2124421772384E-2</v>
      </c>
      <c r="AJ396" s="17">
        <v>7.19815490725837E-3</v>
      </c>
      <c r="AK396" s="17">
        <v>1.23820961979762E-2</v>
      </c>
      <c r="AL396" s="17">
        <v>4.3405730432801402E-3</v>
      </c>
      <c r="AM396" s="17">
        <v>2.7956005239146101E-3</v>
      </c>
      <c r="AN396" s="17">
        <v>1.9053906744603201E-2</v>
      </c>
      <c r="AO396" s="17">
        <v>1.41609129750519E-2</v>
      </c>
      <c r="AP396" s="17">
        <v>1.1006965356748799E-2</v>
      </c>
      <c r="AQ396" s="17">
        <v>2.0486884866150801E-2</v>
      </c>
      <c r="AR396" s="17">
        <v>4.4526608728211202E-2</v>
      </c>
      <c r="AS396" s="17"/>
      <c r="AT396" s="17">
        <v>2.6142743800036901E-2</v>
      </c>
      <c r="AU396" s="17">
        <v>1.7017203952649801E-2</v>
      </c>
      <c r="AV396" s="17">
        <v>1.6441171249574501E-2</v>
      </c>
      <c r="AW396" s="17">
        <v>2.07505028772196E-2</v>
      </c>
      <c r="AX396" s="17">
        <v>7.5120154648763001E-3</v>
      </c>
      <c r="AY396" s="17">
        <v>2.85161441504834E-2</v>
      </c>
      <c r="AZ396" s="17"/>
      <c r="BA396" s="17">
        <v>1.4423936824704201E-2</v>
      </c>
      <c r="BB396" s="17">
        <v>2.4175292615263699E-2</v>
      </c>
      <c r="BC396" s="17">
        <v>1.9971068655242601E-2</v>
      </c>
      <c r="BD396" s="17">
        <v>1.68817774791227E-2</v>
      </c>
      <c r="BE396" s="17">
        <v>3.3630981280453602E-2</v>
      </c>
      <c r="BF396" s="17"/>
      <c r="BG396" s="17">
        <v>2.12848003965087E-2</v>
      </c>
      <c r="BH396" s="17">
        <v>2.1970184201903501E-2</v>
      </c>
      <c r="BI396" s="17">
        <v>1.6358854699221801E-2</v>
      </c>
      <c r="BJ396" s="17">
        <v>1.7654624636956998E-2</v>
      </c>
      <c r="BK396" s="17">
        <v>1.45989421660027E-2</v>
      </c>
      <c r="BL396" s="17"/>
      <c r="BM396" s="17">
        <v>2.1102216233630199E-2</v>
      </c>
      <c r="BN396" s="17">
        <v>1.48621146661397E-2</v>
      </c>
      <c r="BO396" s="17">
        <v>2.47147124412266E-2</v>
      </c>
      <c r="BP396" s="17"/>
      <c r="BQ396" s="17">
        <v>2.62269658948391E-2</v>
      </c>
      <c r="BR396" s="17">
        <v>1.5981639825670298E-2</v>
      </c>
      <c r="BS396" s="17"/>
      <c r="BT396" s="17">
        <v>1.4168787743703899E-2</v>
      </c>
      <c r="BU396" s="17">
        <v>2.5907692977576599E-2</v>
      </c>
    </row>
    <row r="397" spans="2:73" x14ac:dyDescent="0.3">
      <c r="B397" t="s">
        <v>92</v>
      </c>
      <c r="C397" s="17">
        <v>0.117828971462221</v>
      </c>
      <c r="D397" s="17">
        <v>9.9378003667459996E-2</v>
      </c>
      <c r="E397" s="17">
        <v>0.13545399236834199</v>
      </c>
      <c r="F397" s="17"/>
      <c r="G397" s="17">
        <v>0.16198090988480399</v>
      </c>
      <c r="H397" s="17">
        <v>0.13684609329646599</v>
      </c>
      <c r="I397" s="17">
        <v>0.14577917709247401</v>
      </c>
      <c r="J397" s="17">
        <v>9.5748038329910398E-2</v>
      </c>
      <c r="K397" s="17">
        <v>0.116304647302526</v>
      </c>
      <c r="L397" s="17">
        <v>6.9390812205260999E-2</v>
      </c>
      <c r="M397" s="17"/>
      <c r="N397" s="17">
        <v>7.5053646971927707E-2</v>
      </c>
      <c r="O397" s="17">
        <v>0.12981917259034401</v>
      </c>
      <c r="P397" s="17">
        <v>0.12154181504660801</v>
      </c>
      <c r="Q397" s="17">
        <v>0.15068683664462401</v>
      </c>
      <c r="R397" s="17"/>
      <c r="S397" s="17">
        <v>0.136031677643945</v>
      </c>
      <c r="T397" s="17">
        <v>9.8007304745532001E-2</v>
      </c>
      <c r="U397" s="17">
        <v>9.7880000830158201E-2</v>
      </c>
      <c r="V397" s="17">
        <v>0.116621843359332</v>
      </c>
      <c r="W397" s="17">
        <v>0.10605077213602</v>
      </c>
      <c r="X397" s="17">
        <v>0.14940893457152901</v>
      </c>
      <c r="Y397" s="17">
        <v>0.109524347857181</v>
      </c>
      <c r="Z397" s="17">
        <v>0.151346650891864</v>
      </c>
      <c r="AA397" s="17">
        <v>0.113493706989186</v>
      </c>
      <c r="AB397" s="17"/>
      <c r="AC397" s="17">
        <v>0.19744582568594601</v>
      </c>
      <c r="AD397" s="17">
        <v>0.20451089190999999</v>
      </c>
      <c r="AE397" s="17">
        <v>0.19031573931166901</v>
      </c>
      <c r="AF397" s="17">
        <v>0.138375257605205</v>
      </c>
      <c r="AG397" s="17">
        <v>0.126119336716008</v>
      </c>
      <c r="AH397" s="17">
        <v>0.126199501166289</v>
      </c>
      <c r="AI397" s="17">
        <v>8.1597187156619302E-2</v>
      </c>
      <c r="AJ397" s="17">
        <v>0.110924372660974</v>
      </c>
      <c r="AK397" s="17">
        <v>9.7447404923985903E-2</v>
      </c>
      <c r="AL397" s="17">
        <v>0.116575740238702</v>
      </c>
      <c r="AM397" s="17">
        <v>0.12624106311969799</v>
      </c>
      <c r="AN397" s="17">
        <v>7.1005914318526403E-2</v>
      </c>
      <c r="AO397" s="17">
        <v>5.6667279212336899E-2</v>
      </c>
      <c r="AP397" s="17">
        <v>7.3250643339275806E-2</v>
      </c>
      <c r="AQ397" s="17">
        <v>0.100934950505278</v>
      </c>
      <c r="AR397" s="17">
        <v>8.4012899276555905E-2</v>
      </c>
      <c r="AS397" s="17"/>
      <c r="AT397" s="17">
        <v>0.122512774848674</v>
      </c>
      <c r="AU397" s="17">
        <v>0.114482923758169</v>
      </c>
      <c r="AV397" s="17">
        <v>0.11581109747754301</v>
      </c>
      <c r="AW397" s="17">
        <v>0.148602051857356</v>
      </c>
      <c r="AX397" s="17">
        <v>9.1984882259271206E-2</v>
      </c>
      <c r="AY397" s="17">
        <v>5.9460843293909903E-2</v>
      </c>
      <c r="AZ397" s="17"/>
      <c r="BA397" s="17">
        <v>0.14805583940741801</v>
      </c>
      <c r="BB397" s="17">
        <v>0.118013966339387</v>
      </c>
      <c r="BC397" s="17">
        <v>0.113916689601119</v>
      </c>
      <c r="BD397" s="17">
        <v>9.5690817066068204E-2</v>
      </c>
      <c r="BE397" s="17">
        <v>9.7007073069973998E-2</v>
      </c>
      <c r="BF397" s="17"/>
      <c r="BG397" s="17">
        <v>6.8467151511793403E-2</v>
      </c>
      <c r="BH397" s="17">
        <v>8.8844884753232004E-2</v>
      </c>
      <c r="BI397" s="17">
        <v>0.103855230442557</v>
      </c>
      <c r="BJ397" s="17">
        <v>0.109151008825514</v>
      </c>
      <c r="BK397" s="17">
        <v>0.105135897918959</v>
      </c>
      <c r="BL397" s="17"/>
      <c r="BM397" s="17">
        <v>9.1093016787878595E-2</v>
      </c>
      <c r="BN397" s="17">
        <v>0.131256361539524</v>
      </c>
      <c r="BO397" s="17">
        <v>0.16496357950794299</v>
      </c>
      <c r="BP397" s="17"/>
      <c r="BQ397" s="17">
        <v>8.7345212228090705E-2</v>
      </c>
      <c r="BR397" s="17">
        <v>0.12719969025720701</v>
      </c>
      <c r="BS397" s="17"/>
      <c r="BT397" s="17">
        <v>7.5067054925983201E-2</v>
      </c>
      <c r="BU397" s="17">
        <v>0.160273166609323</v>
      </c>
    </row>
    <row r="398" spans="2:73" x14ac:dyDescent="0.3">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row>
    <row r="399" spans="2:73" x14ac:dyDescent="0.3">
      <c r="B399" s="6" t="s">
        <v>251</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row>
    <row r="400" spans="2:73" x14ac:dyDescent="0.3">
      <c r="B400" s="24" t="s">
        <v>94</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row>
    <row r="401" spans="2:73" x14ac:dyDescent="0.3">
      <c r="B401" t="s">
        <v>241</v>
      </c>
      <c r="C401" s="17">
        <v>0.59902805144386695</v>
      </c>
      <c r="D401" s="17">
        <v>0.59560236508038999</v>
      </c>
      <c r="E401" s="17">
        <v>0.60149790037259399</v>
      </c>
      <c r="F401" s="17"/>
      <c r="G401" s="17">
        <v>0.54720490566997404</v>
      </c>
      <c r="H401" s="17">
        <v>0.44032825001165099</v>
      </c>
      <c r="I401" s="17">
        <v>0.58941521644731298</v>
      </c>
      <c r="J401" s="17">
        <v>0.66807208171649701</v>
      </c>
      <c r="K401" s="17">
        <v>0.63136512258797595</v>
      </c>
      <c r="L401" s="17">
        <v>0.69229683723620306</v>
      </c>
      <c r="M401" s="17"/>
      <c r="N401" s="17">
        <v>0.54271705220716204</v>
      </c>
      <c r="O401" s="17">
        <v>0.60375201792605204</v>
      </c>
      <c r="P401" s="17">
        <v>0.63295589652239204</v>
      </c>
      <c r="Q401" s="17">
        <v>0.62927223940064803</v>
      </c>
      <c r="R401" s="17"/>
      <c r="S401" s="17">
        <v>0.529953455379923</v>
      </c>
      <c r="T401" s="17">
        <v>0.65473434607311198</v>
      </c>
      <c r="U401" s="17">
        <v>0.63174193377805998</v>
      </c>
      <c r="V401" s="17">
        <v>0.60778837844174405</v>
      </c>
      <c r="W401" s="17">
        <v>0.62060191022961997</v>
      </c>
      <c r="X401" s="17">
        <v>0.61365365222546697</v>
      </c>
      <c r="Y401" s="17">
        <v>0.61045975734198599</v>
      </c>
      <c r="Z401" s="17">
        <v>0.50723260569784601</v>
      </c>
      <c r="AA401" s="17">
        <v>0.58327703208906301</v>
      </c>
      <c r="AB401" s="17"/>
      <c r="AC401" s="17">
        <v>0.533060013433728</v>
      </c>
      <c r="AD401" s="17">
        <v>0.57011474293307296</v>
      </c>
      <c r="AE401" s="17">
        <v>0.59195863277045702</v>
      </c>
      <c r="AF401" s="17">
        <v>0.68725587527297205</v>
      </c>
      <c r="AG401" s="17">
        <v>0.62281742325757095</v>
      </c>
      <c r="AH401" s="17">
        <v>0.61519564579342401</v>
      </c>
      <c r="AI401" s="17">
        <v>0.62478236793589303</v>
      </c>
      <c r="AJ401" s="17">
        <v>0.66745609287651597</v>
      </c>
      <c r="AK401" s="17">
        <v>0.55478175199870905</v>
      </c>
      <c r="AL401" s="17">
        <v>0.66661388010447997</v>
      </c>
      <c r="AM401" s="17">
        <v>0.54503863180437195</v>
      </c>
      <c r="AN401" s="17">
        <v>0.63101543593632703</v>
      </c>
      <c r="AO401" s="17">
        <v>0.58261746637540501</v>
      </c>
      <c r="AP401" s="17">
        <v>0.52644110985207104</v>
      </c>
      <c r="AQ401" s="17">
        <v>0.49662604934069099</v>
      </c>
      <c r="AR401" s="17">
        <v>0.44471300010852</v>
      </c>
      <c r="AS401" s="17"/>
      <c r="AT401" s="17">
        <v>0.50341774144937601</v>
      </c>
      <c r="AU401" s="17">
        <v>0.61578355425033005</v>
      </c>
      <c r="AV401" s="17">
        <v>0.61418544180124901</v>
      </c>
      <c r="AW401" s="17">
        <v>0.62945686526397004</v>
      </c>
      <c r="AX401" s="17">
        <v>0.68989393720515002</v>
      </c>
      <c r="AY401" s="17">
        <v>0.60068722327148205</v>
      </c>
      <c r="AZ401" s="17"/>
      <c r="BA401" s="17">
        <v>0.65318307165565603</v>
      </c>
      <c r="BB401" s="17">
        <v>0.64034883466604597</v>
      </c>
      <c r="BC401" s="17">
        <v>0.57196665657933898</v>
      </c>
      <c r="BD401" s="17">
        <v>0.45677287438581798</v>
      </c>
      <c r="BE401" s="17">
        <v>0.419018284791635</v>
      </c>
      <c r="BF401" s="17"/>
      <c r="BG401" s="17">
        <v>0.59441856272719296</v>
      </c>
      <c r="BH401" s="17">
        <v>0.55372127483395595</v>
      </c>
      <c r="BI401" s="17">
        <v>0.65460590797651597</v>
      </c>
      <c r="BJ401" s="17">
        <v>0.64592811893284297</v>
      </c>
      <c r="BK401" s="17">
        <v>0.58168155470996197</v>
      </c>
      <c r="BL401" s="17"/>
      <c r="BM401" s="17">
        <v>0.58842799034738902</v>
      </c>
      <c r="BN401" s="17">
        <v>0.61233456670477504</v>
      </c>
      <c r="BO401" s="17">
        <v>0.59841638287215904</v>
      </c>
      <c r="BP401" s="17"/>
      <c r="BQ401" s="17">
        <v>0.48261618222685898</v>
      </c>
      <c r="BR401" s="17">
        <v>0.66209814859181104</v>
      </c>
      <c r="BS401" s="17"/>
      <c r="BT401" s="17">
        <v>0.58892810538778495</v>
      </c>
      <c r="BU401" s="17">
        <v>0.622766384934758</v>
      </c>
    </row>
    <row r="402" spans="2:73" x14ac:dyDescent="0.3">
      <c r="B402" t="s">
        <v>242</v>
      </c>
      <c r="C402" s="17">
        <v>0.27520963642059698</v>
      </c>
      <c r="D402" s="17">
        <v>0.26534558117004098</v>
      </c>
      <c r="E402" s="17">
        <v>0.28530226840015599</v>
      </c>
      <c r="F402" s="17"/>
      <c r="G402" s="17">
        <v>0.25379257273788303</v>
      </c>
      <c r="H402" s="17">
        <v>0.28418118059171599</v>
      </c>
      <c r="I402" s="17">
        <v>0.28547313350238601</v>
      </c>
      <c r="J402" s="17">
        <v>0.26130772098819399</v>
      </c>
      <c r="K402" s="17">
        <v>0.31944871001592301</v>
      </c>
      <c r="L402" s="17">
        <v>0.25537232556002798</v>
      </c>
      <c r="M402" s="17"/>
      <c r="N402" s="17">
        <v>0.27900018022926698</v>
      </c>
      <c r="O402" s="17">
        <v>0.27737695256807698</v>
      </c>
      <c r="P402" s="17">
        <v>0.27477461040068601</v>
      </c>
      <c r="Q402" s="17">
        <v>0.26936793499112799</v>
      </c>
      <c r="R402" s="17"/>
      <c r="S402" s="17">
        <v>0.27460779924883699</v>
      </c>
      <c r="T402" s="17">
        <v>0.26259890673928399</v>
      </c>
      <c r="U402" s="17">
        <v>0.242138876633399</v>
      </c>
      <c r="V402" s="17">
        <v>0.27678636948408403</v>
      </c>
      <c r="W402" s="17">
        <v>0.28740725207412499</v>
      </c>
      <c r="X402" s="17">
        <v>0.26188641048734601</v>
      </c>
      <c r="Y402" s="17">
        <v>0.27888166937784198</v>
      </c>
      <c r="Z402" s="17">
        <v>0.36023922587523299</v>
      </c>
      <c r="AA402" s="17">
        <v>0.28189041847111501</v>
      </c>
      <c r="AB402" s="17"/>
      <c r="AC402" s="17">
        <v>0.27280399322015902</v>
      </c>
      <c r="AD402" s="17">
        <v>0.27463145047065401</v>
      </c>
      <c r="AE402" s="17">
        <v>0.28551253551501898</v>
      </c>
      <c r="AF402" s="17">
        <v>0.23363428262357699</v>
      </c>
      <c r="AG402" s="17">
        <v>0.28536955816916199</v>
      </c>
      <c r="AH402" s="17">
        <v>0.30218935821443099</v>
      </c>
      <c r="AI402" s="17">
        <v>0.25390659639793001</v>
      </c>
      <c r="AJ402" s="17">
        <v>0.25181161698350701</v>
      </c>
      <c r="AK402" s="17">
        <v>0.29227705465169301</v>
      </c>
      <c r="AL402" s="17">
        <v>0.254248351782001</v>
      </c>
      <c r="AM402" s="17">
        <v>0.34992714839175298</v>
      </c>
      <c r="AN402" s="17">
        <v>0.23968881596444799</v>
      </c>
      <c r="AO402" s="17">
        <v>0.26267895839725097</v>
      </c>
      <c r="AP402" s="17">
        <v>0.309316733642366</v>
      </c>
      <c r="AQ402" s="17">
        <v>0.27991531913210199</v>
      </c>
      <c r="AR402" s="17">
        <v>0.231756570980513</v>
      </c>
      <c r="AS402" s="17"/>
      <c r="AT402" s="17">
        <v>0.26984434134900198</v>
      </c>
      <c r="AU402" s="17">
        <v>0.28588286844219701</v>
      </c>
      <c r="AV402" s="17">
        <v>0.28275278530299802</v>
      </c>
      <c r="AW402" s="17">
        <v>0.285537535328651</v>
      </c>
      <c r="AX402" s="17">
        <v>0.22965702874875499</v>
      </c>
      <c r="AY402" s="17">
        <v>0.27306441398730802</v>
      </c>
      <c r="AZ402" s="17"/>
      <c r="BA402" s="17">
        <v>0.27738053371094701</v>
      </c>
      <c r="BB402" s="17">
        <v>0.26196141162516601</v>
      </c>
      <c r="BC402" s="17">
        <v>0.28258985501856798</v>
      </c>
      <c r="BD402" s="17">
        <v>0.30274816508534802</v>
      </c>
      <c r="BE402" s="17">
        <v>0.18124795490572801</v>
      </c>
      <c r="BF402" s="17"/>
      <c r="BG402" s="17">
        <v>0.29700019162330399</v>
      </c>
      <c r="BH402" s="17">
        <v>0.271035859256681</v>
      </c>
      <c r="BI402" s="17">
        <v>0.259592312081736</v>
      </c>
      <c r="BJ402" s="17">
        <v>0.26381531699084898</v>
      </c>
      <c r="BK402" s="17">
        <v>0.287469544781074</v>
      </c>
      <c r="BL402" s="17"/>
      <c r="BM402" s="17">
        <v>0.26878214097064002</v>
      </c>
      <c r="BN402" s="17">
        <v>0.276506493351451</v>
      </c>
      <c r="BO402" s="17">
        <v>0.29120983245930498</v>
      </c>
      <c r="BP402" s="17"/>
      <c r="BQ402" s="17">
        <v>0.28979609621750202</v>
      </c>
      <c r="BR402" s="17">
        <v>0.276502481826566</v>
      </c>
      <c r="BS402" s="17"/>
      <c r="BT402" s="17">
        <v>0.26875656347110199</v>
      </c>
      <c r="BU402" s="17">
        <v>0.28075531783751501</v>
      </c>
    </row>
    <row r="403" spans="2:73" x14ac:dyDescent="0.3">
      <c r="B403" t="s">
        <v>243</v>
      </c>
      <c r="C403" s="17">
        <v>6.1611340878969398E-2</v>
      </c>
      <c r="D403" s="17">
        <v>6.38287087591832E-2</v>
      </c>
      <c r="E403" s="17">
        <v>5.9640677770931197E-2</v>
      </c>
      <c r="F403" s="17"/>
      <c r="G403" s="17">
        <v>7.1422788974100801E-2</v>
      </c>
      <c r="H403" s="17">
        <v>0.12880534115359299</v>
      </c>
      <c r="I403" s="17">
        <v>7.3769417526125605E-2</v>
      </c>
      <c r="J403" s="17">
        <v>3.5038023866546697E-2</v>
      </c>
      <c r="K403" s="17">
        <v>2.8985648241125199E-2</v>
      </c>
      <c r="L403" s="17">
        <v>3.41301032289111E-2</v>
      </c>
      <c r="M403" s="17"/>
      <c r="N403" s="17">
        <v>8.08697212932009E-2</v>
      </c>
      <c r="O403" s="17">
        <v>6.0737950726736399E-2</v>
      </c>
      <c r="P403" s="17">
        <v>4.3376028111209303E-2</v>
      </c>
      <c r="Q403" s="17">
        <v>5.4598659341456003E-2</v>
      </c>
      <c r="R403" s="17"/>
      <c r="S403" s="17">
        <v>8.63871666827567E-2</v>
      </c>
      <c r="T403" s="17">
        <v>3.9153798105657903E-2</v>
      </c>
      <c r="U403" s="17">
        <v>7.0968560054739296E-2</v>
      </c>
      <c r="V403" s="17">
        <v>6.7706999481542907E-2</v>
      </c>
      <c r="W403" s="17">
        <v>5.5851860056686999E-2</v>
      </c>
      <c r="X403" s="17">
        <v>5.4785245093207903E-2</v>
      </c>
      <c r="Y403" s="17">
        <v>4.6862619816180097E-2</v>
      </c>
      <c r="Z403" s="17">
        <v>6.2430878271519497E-2</v>
      </c>
      <c r="AA403" s="17">
        <v>6.6633140916892694E-2</v>
      </c>
      <c r="AB403" s="17"/>
      <c r="AC403" s="17">
        <v>4.4928414148251397E-2</v>
      </c>
      <c r="AD403" s="17">
        <v>5.21330485737867E-2</v>
      </c>
      <c r="AE403" s="17">
        <v>7.0511861888424995E-2</v>
      </c>
      <c r="AF403" s="17">
        <v>6.0339019970023597E-2</v>
      </c>
      <c r="AG403" s="17">
        <v>4.5960184433284E-2</v>
      </c>
      <c r="AH403" s="17">
        <v>5.9722918229444602E-2</v>
      </c>
      <c r="AI403" s="17">
        <v>6.6115178963761401E-2</v>
      </c>
      <c r="AJ403" s="17">
        <v>4.1313685682748E-2</v>
      </c>
      <c r="AK403" s="17">
        <v>7.3878332588760295E-2</v>
      </c>
      <c r="AL403" s="17">
        <v>3.8805006797795798E-2</v>
      </c>
      <c r="AM403" s="17">
        <v>5.3361046792140897E-2</v>
      </c>
      <c r="AN403" s="17">
        <v>7.5579509239544304E-2</v>
      </c>
      <c r="AO403" s="17">
        <v>5.8177487796741097E-2</v>
      </c>
      <c r="AP403" s="17">
        <v>3.6527532851521202E-2</v>
      </c>
      <c r="AQ403" s="17">
        <v>0.12005246265745501</v>
      </c>
      <c r="AR403" s="17">
        <v>0.122505825323712</v>
      </c>
      <c r="AS403" s="17"/>
      <c r="AT403" s="17">
        <v>0.10267867508843</v>
      </c>
      <c r="AU403" s="17">
        <v>4.5770852209210899E-2</v>
      </c>
      <c r="AV403" s="17">
        <v>5.3025738721650797E-2</v>
      </c>
      <c r="AW403" s="17">
        <v>4.6803900490197503E-2</v>
      </c>
      <c r="AX403" s="17">
        <v>4.7658502999787702E-2</v>
      </c>
      <c r="AY403" s="17">
        <v>7.18358543638003E-2</v>
      </c>
      <c r="AZ403" s="17"/>
      <c r="BA403" s="17">
        <v>4.1382613657342499E-2</v>
      </c>
      <c r="BB403" s="17">
        <v>4.7612657076940401E-2</v>
      </c>
      <c r="BC403" s="17">
        <v>6.4282054386304702E-2</v>
      </c>
      <c r="BD403" s="17">
        <v>0.112067418781782</v>
      </c>
      <c r="BE403" s="17">
        <v>0.16138003940978901</v>
      </c>
      <c r="BF403" s="17"/>
      <c r="BG403" s="17">
        <v>5.7741382336031301E-2</v>
      </c>
      <c r="BH403" s="17">
        <v>8.3761355607841301E-2</v>
      </c>
      <c r="BI403" s="17">
        <v>3.9293820654392499E-2</v>
      </c>
      <c r="BJ403" s="17">
        <v>4.63908737919922E-2</v>
      </c>
      <c r="BK403" s="17">
        <v>3.3620680597678698E-2</v>
      </c>
      <c r="BL403" s="17"/>
      <c r="BM403" s="17">
        <v>6.8531726761947007E-2</v>
      </c>
      <c r="BN403" s="17">
        <v>5.23979666084885E-2</v>
      </c>
      <c r="BO403" s="17">
        <v>6.3282423177563801E-2</v>
      </c>
      <c r="BP403" s="17"/>
      <c r="BQ403" s="17">
        <v>0.10054821086898399</v>
      </c>
      <c r="BR403" s="17">
        <v>3.6926140811882398E-2</v>
      </c>
      <c r="BS403" s="17"/>
      <c r="BT403" s="17">
        <v>7.1461426217712301E-2</v>
      </c>
      <c r="BU403" s="17">
        <v>4.8089487893754501E-2</v>
      </c>
    </row>
    <row r="404" spans="2:73" x14ac:dyDescent="0.3">
      <c r="B404" t="s">
        <v>244</v>
      </c>
      <c r="C404" s="17">
        <v>2.7331013362976098E-2</v>
      </c>
      <c r="D404" s="17">
        <v>3.4106971602943702E-2</v>
      </c>
      <c r="E404" s="17">
        <v>2.0812337363477401E-2</v>
      </c>
      <c r="F404" s="17"/>
      <c r="G404" s="17">
        <v>5.16313966320327E-2</v>
      </c>
      <c r="H404" s="17">
        <v>6.6454156360339106E-2</v>
      </c>
      <c r="I404" s="17">
        <v>2.06815295265186E-2</v>
      </c>
      <c r="J404" s="17">
        <v>1.5428717349264799E-2</v>
      </c>
      <c r="K404" s="17">
        <v>6.5287523976080997E-3</v>
      </c>
      <c r="L404" s="17">
        <v>8.48368483043648E-3</v>
      </c>
      <c r="M404" s="17"/>
      <c r="N404" s="17">
        <v>4.5540208237271097E-2</v>
      </c>
      <c r="O404" s="17">
        <v>2.8916966838240601E-2</v>
      </c>
      <c r="P404" s="17">
        <v>1.59631650374451E-2</v>
      </c>
      <c r="Q404" s="17">
        <v>1.52832887101632E-2</v>
      </c>
      <c r="R404" s="17"/>
      <c r="S404" s="17">
        <v>5.6034895840154003E-2</v>
      </c>
      <c r="T404" s="17">
        <v>1.34604278298005E-2</v>
      </c>
      <c r="U404" s="17">
        <v>2.47420809780666E-2</v>
      </c>
      <c r="V404" s="17">
        <v>1.6409460734654699E-2</v>
      </c>
      <c r="W404" s="17">
        <v>2.28925585557729E-2</v>
      </c>
      <c r="X404" s="17">
        <v>1.7933015759694901E-2</v>
      </c>
      <c r="Y404" s="17">
        <v>2.4709199631292301E-2</v>
      </c>
      <c r="Z404" s="17">
        <v>4.1280263347255999E-2</v>
      </c>
      <c r="AA404" s="17">
        <v>2.72472737926099E-2</v>
      </c>
      <c r="AB404" s="17"/>
      <c r="AC404" s="17">
        <v>3.54887094272349E-2</v>
      </c>
      <c r="AD404" s="17">
        <v>5.4449613182885499E-3</v>
      </c>
      <c r="AE404" s="17">
        <v>1.15251835383264E-2</v>
      </c>
      <c r="AF404" s="17">
        <v>1.52090849093739E-2</v>
      </c>
      <c r="AG404" s="17">
        <v>2.1950713310780301E-2</v>
      </c>
      <c r="AH404" s="17">
        <v>9.9418285196862695E-3</v>
      </c>
      <c r="AI404" s="17">
        <v>1.7702639904166501E-2</v>
      </c>
      <c r="AJ404" s="17">
        <v>2.0034384635509501E-2</v>
      </c>
      <c r="AK404" s="17">
        <v>4.97286381736202E-2</v>
      </c>
      <c r="AL404" s="17">
        <v>3.0568892687485399E-2</v>
      </c>
      <c r="AM404" s="17">
        <v>2.17624737108661E-2</v>
      </c>
      <c r="AN404" s="17">
        <v>3.7319309604467103E-2</v>
      </c>
      <c r="AO404" s="17">
        <v>3.5612342501972101E-2</v>
      </c>
      <c r="AP404" s="17">
        <v>6.2067668613026497E-2</v>
      </c>
      <c r="AQ404" s="17">
        <v>3.3785478314689199E-2</v>
      </c>
      <c r="AR404" s="17">
        <v>9.9430725557641306E-2</v>
      </c>
      <c r="AS404" s="17"/>
      <c r="AT404" s="17">
        <v>5.8849850797455E-2</v>
      </c>
      <c r="AU404" s="17">
        <v>2.5403280936979099E-2</v>
      </c>
      <c r="AV404" s="17">
        <v>1.70699334325124E-2</v>
      </c>
      <c r="AW404" s="17">
        <v>6.24144251783805E-3</v>
      </c>
      <c r="AX404" s="17">
        <v>1.82907656108038E-2</v>
      </c>
      <c r="AY404" s="17">
        <v>1.8216654830009602E-2</v>
      </c>
      <c r="AZ404" s="17"/>
      <c r="BA404" s="17">
        <v>9.3813127336154403E-3</v>
      </c>
      <c r="BB404" s="17">
        <v>9.1146669413985706E-3</v>
      </c>
      <c r="BC404" s="17">
        <v>3.7574641632437303E-2</v>
      </c>
      <c r="BD404" s="17">
        <v>7.84784330937629E-2</v>
      </c>
      <c r="BE404" s="17">
        <v>5.34748570771994E-2</v>
      </c>
      <c r="BF404" s="17"/>
      <c r="BG404" s="17">
        <v>2.2783860271475401E-2</v>
      </c>
      <c r="BH404" s="17">
        <v>4.2794260648546599E-2</v>
      </c>
      <c r="BI404" s="17">
        <v>1.9383502093702699E-2</v>
      </c>
      <c r="BJ404" s="17">
        <v>1.99407084311439E-2</v>
      </c>
      <c r="BK404" s="17">
        <v>4.58592797460829E-2</v>
      </c>
      <c r="BL404" s="17"/>
      <c r="BM404" s="17">
        <v>3.51775625339074E-2</v>
      </c>
      <c r="BN404" s="17">
        <v>2.40539504076616E-2</v>
      </c>
      <c r="BO404" s="17">
        <v>1.18933945472695E-2</v>
      </c>
      <c r="BP404" s="17"/>
      <c r="BQ404" s="17">
        <v>5.8658064349901499E-2</v>
      </c>
      <c r="BR404" s="17">
        <v>7.48134339411717E-3</v>
      </c>
      <c r="BS404" s="17"/>
      <c r="BT404" s="17">
        <v>3.1494037225415397E-2</v>
      </c>
      <c r="BU404" s="17">
        <v>2.1019677303287299E-2</v>
      </c>
    </row>
    <row r="405" spans="2:73" x14ac:dyDescent="0.3">
      <c r="B405" t="s">
        <v>245</v>
      </c>
      <c r="C405" s="17">
        <v>1.47977416278213E-2</v>
      </c>
      <c r="D405" s="17">
        <v>1.9899993862568199E-2</v>
      </c>
      <c r="E405" s="17">
        <v>9.8713791963486903E-3</v>
      </c>
      <c r="F405" s="17"/>
      <c r="G405" s="17">
        <v>3.3069747142059999E-2</v>
      </c>
      <c r="H405" s="17">
        <v>3.8077208561672599E-2</v>
      </c>
      <c r="I405" s="17">
        <v>9.8179297032772901E-3</v>
      </c>
      <c r="J405" s="17">
        <v>4.5296892450703103E-3</v>
      </c>
      <c r="K405" s="17">
        <v>4.6695926576375297E-3</v>
      </c>
      <c r="L405" s="17">
        <v>2.9712033335307902E-3</v>
      </c>
      <c r="M405" s="17"/>
      <c r="N405" s="17">
        <v>2.7495002223872599E-2</v>
      </c>
      <c r="O405" s="17">
        <v>1.31608118158833E-2</v>
      </c>
      <c r="P405" s="17">
        <v>5.76030778931526E-3</v>
      </c>
      <c r="Q405" s="17">
        <v>9.8789209923402198E-3</v>
      </c>
      <c r="R405" s="17"/>
      <c r="S405" s="17">
        <v>2.8450228191777401E-2</v>
      </c>
      <c r="T405" s="17">
        <v>1.34315547341591E-2</v>
      </c>
      <c r="U405" s="17">
        <v>2.0810433840027301E-2</v>
      </c>
      <c r="V405" s="17">
        <v>1.22834650728654E-2</v>
      </c>
      <c r="W405" s="17">
        <v>3.6256685042515401E-3</v>
      </c>
      <c r="X405" s="17">
        <v>5.63401525007305E-3</v>
      </c>
      <c r="Y405" s="17">
        <v>1.11381175691809E-2</v>
      </c>
      <c r="Z405" s="17">
        <v>0</v>
      </c>
      <c r="AA405" s="17">
        <v>2.0450056171421899E-2</v>
      </c>
      <c r="AB405" s="17"/>
      <c r="AC405" s="17">
        <v>4.9475090172127797E-2</v>
      </c>
      <c r="AD405" s="17">
        <v>3.69321000702632E-2</v>
      </c>
      <c r="AE405" s="17">
        <v>1.1749617234713799E-2</v>
      </c>
      <c r="AF405" s="17">
        <v>0</v>
      </c>
      <c r="AG405" s="17">
        <v>0</v>
      </c>
      <c r="AH405" s="17">
        <v>0</v>
      </c>
      <c r="AI405" s="17">
        <v>2.49618606952474E-2</v>
      </c>
      <c r="AJ405" s="17">
        <v>1.27545180838803E-2</v>
      </c>
      <c r="AK405" s="17">
        <v>1.1996242122517301E-2</v>
      </c>
      <c r="AL405" s="17">
        <v>0</v>
      </c>
      <c r="AM405" s="17">
        <v>1.99253907093178E-2</v>
      </c>
      <c r="AN405" s="17">
        <v>6.3458454477382598E-3</v>
      </c>
      <c r="AO405" s="17">
        <v>2.7430600438192999E-2</v>
      </c>
      <c r="AP405" s="17">
        <v>0</v>
      </c>
      <c r="AQ405" s="17">
        <v>1.88982846738107E-2</v>
      </c>
      <c r="AR405" s="17">
        <v>6.3935550461726096E-2</v>
      </c>
      <c r="AS405" s="17"/>
      <c r="AT405" s="17">
        <v>2.9206995151315598E-2</v>
      </c>
      <c r="AU405" s="17">
        <v>9.2212228988103606E-3</v>
      </c>
      <c r="AV405" s="17">
        <v>1.4129479132475101E-2</v>
      </c>
      <c r="AW405" s="17">
        <v>8.1411925605437696E-3</v>
      </c>
      <c r="AX405" s="17">
        <v>7.73236586615768E-3</v>
      </c>
      <c r="AY405" s="17">
        <v>2.15891691725381E-2</v>
      </c>
      <c r="AZ405" s="17"/>
      <c r="BA405" s="17">
        <v>5.7498806522165704E-3</v>
      </c>
      <c r="BB405" s="17">
        <v>1.4941903695241499E-2</v>
      </c>
      <c r="BC405" s="17">
        <v>1.6733877232453401E-2</v>
      </c>
      <c r="BD405" s="17">
        <v>3.2414442792419E-2</v>
      </c>
      <c r="BE405" s="17">
        <v>7.7448998685382894E-2</v>
      </c>
      <c r="BF405" s="17"/>
      <c r="BG405" s="17">
        <v>1.12009429242359E-2</v>
      </c>
      <c r="BH405" s="17">
        <v>2.2588077165481599E-2</v>
      </c>
      <c r="BI405" s="17">
        <v>1.2436095027065899E-2</v>
      </c>
      <c r="BJ405" s="17">
        <v>7.3295362315750102E-3</v>
      </c>
      <c r="BK405" s="17">
        <v>1.18406189509322E-2</v>
      </c>
      <c r="BL405" s="17"/>
      <c r="BM405" s="17">
        <v>1.5563181387100399E-2</v>
      </c>
      <c r="BN405" s="17">
        <v>1.84545223333148E-2</v>
      </c>
      <c r="BO405" s="17">
        <v>3.6784406992240899E-3</v>
      </c>
      <c r="BP405" s="17"/>
      <c r="BQ405" s="17">
        <v>3.4972495924250897E-2</v>
      </c>
      <c r="BR405" s="17">
        <v>3.7497062462722199E-3</v>
      </c>
      <c r="BS405" s="17"/>
      <c r="BT405" s="17">
        <v>2.00642001088468E-2</v>
      </c>
      <c r="BU405" s="17">
        <v>8.4638375642614606E-3</v>
      </c>
    </row>
    <row r="406" spans="2:73" x14ac:dyDescent="0.3">
      <c r="B406" t="s">
        <v>246</v>
      </c>
      <c r="C406" s="17">
        <v>4.0177171157204103E-3</v>
      </c>
      <c r="D406" s="17">
        <v>5.2712582621979899E-3</v>
      </c>
      <c r="E406" s="17">
        <v>2.8085684277663601E-3</v>
      </c>
      <c r="F406" s="17"/>
      <c r="G406" s="17">
        <v>5.9835136559720104E-3</v>
      </c>
      <c r="H406" s="17">
        <v>1.01472578925694E-2</v>
      </c>
      <c r="I406" s="17">
        <v>6.87174734785402E-3</v>
      </c>
      <c r="J406" s="17">
        <v>0</v>
      </c>
      <c r="K406" s="17">
        <v>2.05428653220018E-3</v>
      </c>
      <c r="L406" s="17">
        <v>0</v>
      </c>
      <c r="M406" s="17"/>
      <c r="N406" s="17">
        <v>6.6463983288081903E-3</v>
      </c>
      <c r="O406" s="17">
        <v>2.5065886806497602E-3</v>
      </c>
      <c r="P406" s="17">
        <v>7.2326935361781402E-3</v>
      </c>
      <c r="Q406" s="17">
        <v>0</v>
      </c>
      <c r="R406" s="17"/>
      <c r="S406" s="17">
        <v>1.16577120573383E-2</v>
      </c>
      <c r="T406" s="17">
        <v>5.6881368662050104E-3</v>
      </c>
      <c r="U406" s="17">
        <v>0</v>
      </c>
      <c r="V406" s="17">
        <v>1.8524296613770599E-3</v>
      </c>
      <c r="W406" s="17">
        <v>0</v>
      </c>
      <c r="X406" s="17">
        <v>0</v>
      </c>
      <c r="Y406" s="17">
        <v>5.8229124553117202E-3</v>
      </c>
      <c r="Z406" s="17">
        <v>0</v>
      </c>
      <c r="AA406" s="17">
        <v>3.50944762191299E-3</v>
      </c>
      <c r="AB406" s="17"/>
      <c r="AC406" s="17">
        <v>0</v>
      </c>
      <c r="AD406" s="17">
        <v>0</v>
      </c>
      <c r="AE406" s="17">
        <v>0</v>
      </c>
      <c r="AF406" s="17">
        <v>0</v>
      </c>
      <c r="AG406" s="17">
        <v>0</v>
      </c>
      <c r="AH406" s="17">
        <v>0</v>
      </c>
      <c r="AI406" s="17">
        <v>2.53516540330959E-3</v>
      </c>
      <c r="AJ406" s="17">
        <v>0</v>
      </c>
      <c r="AK406" s="17">
        <v>0</v>
      </c>
      <c r="AL406" s="17">
        <v>4.7653973343593399E-3</v>
      </c>
      <c r="AM406" s="17">
        <v>2.5566135611846102E-3</v>
      </c>
      <c r="AN406" s="17">
        <v>1.00510838074754E-2</v>
      </c>
      <c r="AO406" s="17">
        <v>1.7223657668337399E-2</v>
      </c>
      <c r="AP406" s="17">
        <v>4.29290550159813E-2</v>
      </c>
      <c r="AQ406" s="17">
        <v>0</v>
      </c>
      <c r="AR406" s="17">
        <v>1.32531157680704E-2</v>
      </c>
      <c r="AS406" s="17"/>
      <c r="AT406" s="17">
        <v>1.23603482008946E-2</v>
      </c>
      <c r="AU406" s="17">
        <v>0</v>
      </c>
      <c r="AV406" s="17">
        <v>1.5190817515937699E-3</v>
      </c>
      <c r="AW406" s="17">
        <v>3.5290220312747902E-3</v>
      </c>
      <c r="AX406" s="17">
        <v>0</v>
      </c>
      <c r="AY406" s="17">
        <v>6.0100139023048296E-3</v>
      </c>
      <c r="AZ406" s="17"/>
      <c r="BA406" s="17">
        <v>0</v>
      </c>
      <c r="BB406" s="17">
        <v>3.8380332702668699E-3</v>
      </c>
      <c r="BC406" s="17">
        <v>6.9233887809485497E-3</v>
      </c>
      <c r="BD406" s="17">
        <v>0</v>
      </c>
      <c r="BE406" s="17">
        <v>5.5926192410083703E-2</v>
      </c>
      <c r="BF406" s="17"/>
      <c r="BG406" s="17">
        <v>4.6064197870286103E-3</v>
      </c>
      <c r="BH406" s="17">
        <v>6.6673277122678504E-3</v>
      </c>
      <c r="BI406" s="17">
        <v>2.8819493421716399E-3</v>
      </c>
      <c r="BJ406" s="17">
        <v>4.7497213337286898E-3</v>
      </c>
      <c r="BK406" s="17">
        <v>0</v>
      </c>
      <c r="BL406" s="17"/>
      <c r="BM406" s="17">
        <v>4.5147053305172099E-3</v>
      </c>
      <c r="BN406" s="17">
        <v>3.4351388187366799E-3</v>
      </c>
      <c r="BO406" s="17">
        <v>3.9465425597912697E-3</v>
      </c>
      <c r="BP406" s="17"/>
      <c r="BQ406" s="17">
        <v>8.7067178193052097E-3</v>
      </c>
      <c r="BR406" s="17">
        <v>1.0566749636206499E-3</v>
      </c>
      <c r="BS406" s="17"/>
      <c r="BT406" s="17">
        <v>4.86855714135949E-3</v>
      </c>
      <c r="BU406" s="17">
        <v>3.1912600685792001E-3</v>
      </c>
    </row>
    <row r="407" spans="2:73" x14ac:dyDescent="0.3">
      <c r="B407" t="s">
        <v>247</v>
      </c>
      <c r="C407" s="17">
        <v>3.5670199872042201E-3</v>
      </c>
      <c r="D407" s="17">
        <v>2.7606053766085401E-3</v>
      </c>
      <c r="E407" s="17">
        <v>4.36385814415722E-3</v>
      </c>
      <c r="F407" s="17"/>
      <c r="G407" s="17">
        <v>1.2743983163217501E-2</v>
      </c>
      <c r="H407" s="17">
        <v>1.05595656321315E-2</v>
      </c>
      <c r="I407" s="17">
        <v>0</v>
      </c>
      <c r="J407" s="17">
        <v>0</v>
      </c>
      <c r="K407" s="17">
        <v>0</v>
      </c>
      <c r="L407" s="17">
        <v>0</v>
      </c>
      <c r="M407" s="17"/>
      <c r="N407" s="17">
        <v>8.2128424876246192E-3</v>
      </c>
      <c r="O407" s="17">
        <v>0</v>
      </c>
      <c r="P407" s="17">
        <v>2.9796096107398201E-3</v>
      </c>
      <c r="Q407" s="17">
        <v>2.84605560112436E-3</v>
      </c>
      <c r="R407" s="17"/>
      <c r="S407" s="17">
        <v>4.24883454331798E-3</v>
      </c>
      <c r="T407" s="17">
        <v>0</v>
      </c>
      <c r="U407" s="17">
        <v>0</v>
      </c>
      <c r="V407" s="17">
        <v>5.1213681428863202E-3</v>
      </c>
      <c r="W407" s="17">
        <v>0</v>
      </c>
      <c r="X407" s="17">
        <v>1.40646565432535E-2</v>
      </c>
      <c r="Y407" s="17">
        <v>7.1016100013482197E-3</v>
      </c>
      <c r="Z407" s="17">
        <v>0</v>
      </c>
      <c r="AA407" s="17">
        <v>1.5921109595267099E-3</v>
      </c>
      <c r="AB407" s="17"/>
      <c r="AC407" s="17">
        <v>3.8768989749086803E-2</v>
      </c>
      <c r="AD407" s="17">
        <v>8.2972779639387505E-3</v>
      </c>
      <c r="AE407" s="17">
        <v>1.04128538039446E-2</v>
      </c>
      <c r="AF407" s="17">
        <v>0</v>
      </c>
      <c r="AG407" s="17">
        <v>0</v>
      </c>
      <c r="AH407" s="17">
        <v>0</v>
      </c>
      <c r="AI407" s="17">
        <v>0</v>
      </c>
      <c r="AJ407" s="17">
        <v>0</v>
      </c>
      <c r="AK407" s="17">
        <v>0</v>
      </c>
      <c r="AL407" s="17">
        <v>0</v>
      </c>
      <c r="AM407" s="17">
        <v>0</v>
      </c>
      <c r="AN407" s="17">
        <v>0</v>
      </c>
      <c r="AO407" s="17">
        <v>1.6259486822100998E-2</v>
      </c>
      <c r="AP407" s="17">
        <v>0</v>
      </c>
      <c r="AQ407" s="17">
        <v>2.4859203451947798E-2</v>
      </c>
      <c r="AR407" s="17">
        <v>1.35481859491597E-2</v>
      </c>
      <c r="AS407" s="17"/>
      <c r="AT407" s="17">
        <v>6.51288010024338E-3</v>
      </c>
      <c r="AU407" s="17">
        <v>3.6248225630162302E-3</v>
      </c>
      <c r="AV407" s="17">
        <v>0</v>
      </c>
      <c r="AW407" s="17">
        <v>5.50149315703506E-3</v>
      </c>
      <c r="AX407" s="17">
        <v>0</v>
      </c>
      <c r="AY407" s="17">
        <v>0</v>
      </c>
      <c r="AZ407" s="17"/>
      <c r="BA407" s="17">
        <v>0</v>
      </c>
      <c r="BB407" s="17">
        <v>6.00791125388593E-3</v>
      </c>
      <c r="BC407" s="17">
        <v>3.89593002502296E-3</v>
      </c>
      <c r="BD407" s="17">
        <v>4.4208801048937502E-3</v>
      </c>
      <c r="BE407" s="17">
        <v>0</v>
      </c>
      <c r="BF407" s="17"/>
      <c r="BG407" s="17">
        <v>4.8473882287745204E-3</v>
      </c>
      <c r="BH407" s="17">
        <v>4.8878075008839499E-3</v>
      </c>
      <c r="BI407" s="17">
        <v>0</v>
      </c>
      <c r="BJ407" s="17">
        <v>4.77130659359717E-3</v>
      </c>
      <c r="BK407" s="17">
        <v>0</v>
      </c>
      <c r="BL407" s="17"/>
      <c r="BM407" s="17">
        <v>4.6120883143988302E-3</v>
      </c>
      <c r="BN407" s="17">
        <v>1.07989445207129E-3</v>
      </c>
      <c r="BO407" s="17">
        <v>6.4685061923919502E-3</v>
      </c>
      <c r="BP407" s="17"/>
      <c r="BQ407" s="17">
        <v>8.9298517103772092E-3</v>
      </c>
      <c r="BR407" s="17">
        <v>5.9545510992714003E-4</v>
      </c>
      <c r="BS407" s="17"/>
      <c r="BT407" s="17">
        <v>3.8119676436841302E-3</v>
      </c>
      <c r="BU407" s="17">
        <v>3.62069888179232E-3</v>
      </c>
    </row>
    <row r="408" spans="2:73" x14ac:dyDescent="0.3">
      <c r="B408" t="s">
        <v>92</v>
      </c>
      <c r="C408" s="17">
        <v>1.4437479162843801E-2</v>
      </c>
      <c r="D408" s="17">
        <v>1.31845158860675E-2</v>
      </c>
      <c r="E408" s="17">
        <v>1.57030103245696E-2</v>
      </c>
      <c r="F408" s="17"/>
      <c r="G408" s="17">
        <v>2.41510920247603E-2</v>
      </c>
      <c r="H408" s="17">
        <v>2.1447039796328601E-2</v>
      </c>
      <c r="I408" s="17">
        <v>1.3971025946525601E-2</v>
      </c>
      <c r="J408" s="17">
        <v>1.56237668344269E-2</v>
      </c>
      <c r="K408" s="17">
        <v>6.9478875675293896E-3</v>
      </c>
      <c r="L408" s="17">
        <v>6.7458458108909701E-3</v>
      </c>
      <c r="M408" s="17"/>
      <c r="N408" s="17">
        <v>9.5185949927938107E-3</v>
      </c>
      <c r="O408" s="17">
        <v>1.35487114443606E-2</v>
      </c>
      <c r="P408" s="17">
        <v>1.6957688992034901E-2</v>
      </c>
      <c r="Q408" s="17">
        <v>1.87529009631404E-2</v>
      </c>
      <c r="R408" s="17"/>
      <c r="S408" s="17">
        <v>8.6599080558959693E-3</v>
      </c>
      <c r="T408" s="17">
        <v>1.0932829651780799E-2</v>
      </c>
      <c r="U408" s="17">
        <v>9.5981147157077201E-3</v>
      </c>
      <c r="V408" s="17">
        <v>1.2051528980844699E-2</v>
      </c>
      <c r="W408" s="17">
        <v>9.6207505795436899E-3</v>
      </c>
      <c r="X408" s="17">
        <v>3.2043004640957801E-2</v>
      </c>
      <c r="Y408" s="17">
        <v>1.5024113806858501E-2</v>
      </c>
      <c r="Z408" s="17">
        <v>2.8817026808145699E-2</v>
      </c>
      <c r="AA408" s="17">
        <v>1.5400519977458E-2</v>
      </c>
      <c r="AB408" s="17"/>
      <c r="AC408" s="17">
        <v>2.5474789849411601E-2</v>
      </c>
      <c r="AD408" s="17">
        <v>5.2446418669994999E-2</v>
      </c>
      <c r="AE408" s="17">
        <v>1.8329315249114402E-2</v>
      </c>
      <c r="AF408" s="17">
        <v>3.5617372240535098E-3</v>
      </c>
      <c r="AG408" s="17">
        <v>2.3902120829202601E-2</v>
      </c>
      <c r="AH408" s="17">
        <v>1.2950249243014E-2</v>
      </c>
      <c r="AI408" s="17">
        <v>9.9961906996917094E-3</v>
      </c>
      <c r="AJ408" s="17">
        <v>6.6297017378393304E-3</v>
      </c>
      <c r="AK408" s="17">
        <v>1.73379804647E-2</v>
      </c>
      <c r="AL408" s="17">
        <v>4.99847129387838E-3</v>
      </c>
      <c r="AM408" s="17">
        <v>7.4286950303661401E-3</v>
      </c>
      <c r="AN408" s="17">
        <v>0</v>
      </c>
      <c r="AO408" s="17">
        <v>0</v>
      </c>
      <c r="AP408" s="17">
        <v>2.27179000250337E-2</v>
      </c>
      <c r="AQ408" s="17">
        <v>2.5863202429304E-2</v>
      </c>
      <c r="AR408" s="17">
        <v>1.0857025850658101E-2</v>
      </c>
      <c r="AS408" s="17"/>
      <c r="AT408" s="17">
        <v>1.7129167863283501E-2</v>
      </c>
      <c r="AU408" s="17">
        <v>1.43133986994557E-2</v>
      </c>
      <c r="AV408" s="17">
        <v>1.7317539857520398E-2</v>
      </c>
      <c r="AW408" s="17">
        <v>1.47885486504901E-2</v>
      </c>
      <c r="AX408" s="17">
        <v>6.7673995693454799E-3</v>
      </c>
      <c r="AY408" s="17">
        <v>8.5966704725574505E-3</v>
      </c>
      <c r="AZ408" s="17"/>
      <c r="BA408" s="17">
        <v>1.2922587590222599E-2</v>
      </c>
      <c r="BB408" s="17">
        <v>1.61745814710548E-2</v>
      </c>
      <c r="BC408" s="17">
        <v>1.6033596344926002E-2</v>
      </c>
      <c r="BD408" s="17">
        <v>1.3097785755975901E-2</v>
      </c>
      <c r="BE408" s="17">
        <v>5.1503672720182699E-2</v>
      </c>
      <c r="BF408" s="17"/>
      <c r="BG408" s="17">
        <v>7.4012521019570397E-3</v>
      </c>
      <c r="BH408" s="17">
        <v>1.4544037274341899E-2</v>
      </c>
      <c r="BI408" s="17">
        <v>1.18064128244155E-2</v>
      </c>
      <c r="BJ408" s="17">
        <v>7.0744176942702597E-3</v>
      </c>
      <c r="BK408" s="17">
        <v>3.9528321214269801E-2</v>
      </c>
      <c r="BL408" s="17"/>
      <c r="BM408" s="17">
        <v>1.43906043540999E-2</v>
      </c>
      <c r="BN408" s="17">
        <v>1.17374673235015E-2</v>
      </c>
      <c r="BO408" s="17">
        <v>2.1104477492295201E-2</v>
      </c>
      <c r="BP408" s="17"/>
      <c r="BQ408" s="17">
        <v>1.577238088282E-2</v>
      </c>
      <c r="BR408" s="17">
        <v>1.15900490558037E-2</v>
      </c>
      <c r="BS408" s="17"/>
      <c r="BT408" s="17">
        <v>1.06151428040953E-2</v>
      </c>
      <c r="BU408" s="17">
        <v>1.2093335516051599E-2</v>
      </c>
    </row>
    <row r="409" spans="2:73" x14ac:dyDescent="0.3">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row>
    <row r="410" spans="2:73" x14ac:dyDescent="0.3">
      <c r="B410" s="6" t="s">
        <v>252</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row>
    <row r="411" spans="2:73" x14ac:dyDescent="0.3">
      <c r="B411" s="24" t="s">
        <v>94</v>
      </c>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row>
    <row r="412" spans="2:73" x14ac:dyDescent="0.3">
      <c r="B412" t="s">
        <v>241</v>
      </c>
      <c r="C412" s="17">
        <v>0.266984295811868</v>
      </c>
      <c r="D412" s="17">
        <v>0.264391811426542</v>
      </c>
      <c r="E412" s="17">
        <v>0.26877255493367103</v>
      </c>
      <c r="F412" s="17"/>
      <c r="G412" s="17">
        <v>0.27593809770724897</v>
      </c>
      <c r="H412" s="17">
        <v>0.22640061886525101</v>
      </c>
      <c r="I412" s="17">
        <v>0.25824012108128902</v>
      </c>
      <c r="J412" s="17">
        <v>0.28568433215848499</v>
      </c>
      <c r="K412" s="17">
        <v>0.25719257333895001</v>
      </c>
      <c r="L412" s="17">
        <v>0.2925111409044</v>
      </c>
      <c r="M412" s="17"/>
      <c r="N412" s="17">
        <v>0.27031372874562898</v>
      </c>
      <c r="O412" s="17">
        <v>0.26504720026572798</v>
      </c>
      <c r="P412" s="17">
        <v>0.266870155904674</v>
      </c>
      <c r="Q412" s="17">
        <v>0.26568388461897202</v>
      </c>
      <c r="R412" s="17"/>
      <c r="S412" s="17">
        <v>0.28296998467033002</v>
      </c>
      <c r="T412" s="17">
        <v>0.29954394500380199</v>
      </c>
      <c r="U412" s="17">
        <v>0.32902389587173297</v>
      </c>
      <c r="V412" s="17">
        <v>0.24307444540685799</v>
      </c>
      <c r="W412" s="17">
        <v>0.274875570035782</v>
      </c>
      <c r="X412" s="17">
        <v>0.24132785277438601</v>
      </c>
      <c r="Y412" s="17">
        <v>0.25300752302615698</v>
      </c>
      <c r="Z412" s="17">
        <v>0.22003175609218001</v>
      </c>
      <c r="AA412" s="17">
        <v>0.222752852213282</v>
      </c>
      <c r="AB412" s="17"/>
      <c r="AC412" s="17">
        <v>0.37498407211207901</v>
      </c>
      <c r="AD412" s="17">
        <v>0.27637216701311001</v>
      </c>
      <c r="AE412" s="17">
        <v>0.28231388792309198</v>
      </c>
      <c r="AF412" s="17">
        <v>0.25404677376650597</v>
      </c>
      <c r="AG412" s="17">
        <v>0.28152693366883602</v>
      </c>
      <c r="AH412" s="17">
        <v>0.25731292725655802</v>
      </c>
      <c r="AI412" s="17">
        <v>0.27038712411694599</v>
      </c>
      <c r="AJ412" s="17">
        <v>0.299547437930622</v>
      </c>
      <c r="AK412" s="17">
        <v>0.314127829969156</v>
      </c>
      <c r="AL412" s="17">
        <v>0.28812452325146898</v>
      </c>
      <c r="AM412" s="17">
        <v>0.28405363350074703</v>
      </c>
      <c r="AN412" s="17">
        <v>0.25719053454470597</v>
      </c>
      <c r="AO412" s="17">
        <v>0.212222038881487</v>
      </c>
      <c r="AP412" s="17">
        <v>0.28583325202186699</v>
      </c>
      <c r="AQ412" s="17">
        <v>0.15618066707158901</v>
      </c>
      <c r="AR412" s="17">
        <v>0.20917171452724001</v>
      </c>
      <c r="AS412" s="17"/>
      <c r="AT412" s="17">
        <v>0.28174477368275302</v>
      </c>
      <c r="AU412" s="17">
        <v>0.20638590078592101</v>
      </c>
      <c r="AV412" s="17">
        <v>0.34309504288985399</v>
      </c>
      <c r="AW412" s="17">
        <v>0.35636053552994601</v>
      </c>
      <c r="AX412" s="17">
        <v>0.17845482143382399</v>
      </c>
      <c r="AY412" s="17">
        <v>0.17305780978507401</v>
      </c>
      <c r="AZ412" s="17"/>
      <c r="BA412" s="17">
        <v>0.27856270659049498</v>
      </c>
      <c r="BB412" s="17">
        <v>0.26208554550678897</v>
      </c>
      <c r="BC412" s="17">
        <v>0.255018352704589</v>
      </c>
      <c r="BD412" s="17">
        <v>0.26693579250444999</v>
      </c>
      <c r="BE412" s="17">
        <v>0.15223231172312701</v>
      </c>
      <c r="BF412" s="17"/>
      <c r="BG412" s="17">
        <v>0.26755616670504501</v>
      </c>
      <c r="BH412" s="17">
        <v>0.238502917100509</v>
      </c>
      <c r="BI412" s="17">
        <v>0.324463893045843</v>
      </c>
      <c r="BJ412" s="17">
        <v>0.25292294186319297</v>
      </c>
      <c r="BK412" s="17">
        <v>0.24006523444950201</v>
      </c>
      <c r="BL412" s="17"/>
      <c r="BM412" s="17">
        <v>0.27239096055343198</v>
      </c>
      <c r="BN412" s="17">
        <v>0.27033742677769901</v>
      </c>
      <c r="BO412" s="17">
        <v>0.24278160111636901</v>
      </c>
      <c r="BP412" s="17"/>
      <c r="BQ412" s="17">
        <v>0.26660714218003001</v>
      </c>
      <c r="BR412" s="17">
        <v>0.26896686272574999</v>
      </c>
      <c r="BS412" s="17"/>
      <c r="BT412" s="17">
        <v>0.30166511439751797</v>
      </c>
      <c r="BU412" s="17">
        <v>0.22295526297521101</v>
      </c>
    </row>
    <row r="413" spans="2:73" x14ac:dyDescent="0.3">
      <c r="B413" t="s">
        <v>242</v>
      </c>
      <c r="C413" s="17">
        <v>0.45247292846376402</v>
      </c>
      <c r="D413" s="17">
        <v>0.47229759035090102</v>
      </c>
      <c r="E413" s="17">
        <v>0.43339552278933802</v>
      </c>
      <c r="F413" s="17"/>
      <c r="G413" s="17">
        <v>0.36460727547996402</v>
      </c>
      <c r="H413" s="17">
        <v>0.39382840156119597</v>
      </c>
      <c r="I413" s="17">
        <v>0.48947862226887201</v>
      </c>
      <c r="J413" s="17">
        <v>0.492205180485561</v>
      </c>
      <c r="K413" s="17">
        <v>0.49687284945670401</v>
      </c>
      <c r="L413" s="17">
        <v>0.46613263628604001</v>
      </c>
      <c r="M413" s="17"/>
      <c r="N413" s="17">
        <v>0.410281591127238</v>
      </c>
      <c r="O413" s="17">
        <v>0.479924619104249</v>
      </c>
      <c r="P413" s="17">
        <v>0.46711711868584099</v>
      </c>
      <c r="Q413" s="17">
        <v>0.45865736782706701</v>
      </c>
      <c r="R413" s="17"/>
      <c r="S413" s="17">
        <v>0.35872358241546098</v>
      </c>
      <c r="T413" s="17">
        <v>0.47951238187112599</v>
      </c>
      <c r="U413" s="17">
        <v>0.41664381501132502</v>
      </c>
      <c r="V413" s="17">
        <v>0.49540459836115103</v>
      </c>
      <c r="W413" s="17">
        <v>0.45036113528224198</v>
      </c>
      <c r="X413" s="17">
        <v>0.46252649383236799</v>
      </c>
      <c r="Y413" s="17">
        <v>0.48225404118558801</v>
      </c>
      <c r="Z413" s="17">
        <v>0.46951549162662998</v>
      </c>
      <c r="AA413" s="17">
        <v>0.49019367241984502</v>
      </c>
      <c r="AB413" s="17"/>
      <c r="AC413" s="17">
        <v>0.26149678487761302</v>
      </c>
      <c r="AD413" s="17">
        <v>0.40867791410061299</v>
      </c>
      <c r="AE413" s="17">
        <v>0.46858983455654102</v>
      </c>
      <c r="AF413" s="17">
        <v>0.46198805692408601</v>
      </c>
      <c r="AG413" s="17">
        <v>0.44463478279903901</v>
      </c>
      <c r="AH413" s="17">
        <v>0.484597702548895</v>
      </c>
      <c r="AI413" s="17">
        <v>0.43383238510993899</v>
      </c>
      <c r="AJ413" s="17">
        <v>0.44738539141081202</v>
      </c>
      <c r="AK413" s="17">
        <v>0.41501936159158997</v>
      </c>
      <c r="AL413" s="17">
        <v>0.51101772713728599</v>
      </c>
      <c r="AM413" s="17">
        <v>0.48269104955682501</v>
      </c>
      <c r="AN413" s="17">
        <v>0.46351323085714402</v>
      </c>
      <c r="AO413" s="17">
        <v>0.46612324801919702</v>
      </c>
      <c r="AP413" s="17">
        <v>0.41846601763790098</v>
      </c>
      <c r="AQ413" s="17">
        <v>0.49938265304834101</v>
      </c>
      <c r="AR413" s="17">
        <v>0.37560151097025302</v>
      </c>
      <c r="AS413" s="17"/>
      <c r="AT413" s="17">
        <v>0.39053114489093699</v>
      </c>
      <c r="AU413" s="17">
        <v>0.532847969046362</v>
      </c>
      <c r="AV413" s="17">
        <v>0.47685170997021398</v>
      </c>
      <c r="AW413" s="17">
        <v>0.44273431699535698</v>
      </c>
      <c r="AX413" s="17">
        <v>0.37907078973914499</v>
      </c>
      <c r="AY413" s="17">
        <v>0.38945083535406</v>
      </c>
      <c r="AZ413" s="17"/>
      <c r="BA413" s="17">
        <v>0.476283026110432</v>
      </c>
      <c r="BB413" s="17">
        <v>0.48459081903943801</v>
      </c>
      <c r="BC413" s="17">
        <v>0.457526376777802</v>
      </c>
      <c r="BD413" s="17">
        <v>0.38999543752634402</v>
      </c>
      <c r="BE413" s="17">
        <v>0.37919985387300897</v>
      </c>
      <c r="BF413" s="17"/>
      <c r="BG413" s="17">
        <v>0.44593799446917798</v>
      </c>
      <c r="BH413" s="17">
        <v>0.46086079560004301</v>
      </c>
      <c r="BI413" s="17">
        <v>0.42769645278519403</v>
      </c>
      <c r="BJ413" s="17">
        <v>0.498489343344518</v>
      </c>
      <c r="BK413" s="17">
        <v>0.46318590854392999</v>
      </c>
      <c r="BL413" s="17"/>
      <c r="BM413" s="17">
        <v>0.43331214159915799</v>
      </c>
      <c r="BN413" s="17">
        <v>0.45186856499012801</v>
      </c>
      <c r="BO413" s="17">
        <v>0.51097798541662598</v>
      </c>
      <c r="BP413" s="17"/>
      <c r="BQ413" s="17">
        <v>0.38552839376738401</v>
      </c>
      <c r="BR413" s="17">
        <v>0.49592564342501499</v>
      </c>
      <c r="BS413" s="17"/>
      <c r="BT413" s="17">
        <v>0.431264365734848</v>
      </c>
      <c r="BU413" s="17">
        <v>0.48375989239296202</v>
      </c>
    </row>
    <row r="414" spans="2:73" x14ac:dyDescent="0.3">
      <c r="B414" t="s">
        <v>243</v>
      </c>
      <c r="C414" s="17">
        <v>0.15765078680192299</v>
      </c>
      <c r="D414" s="17">
        <v>0.14625178600709299</v>
      </c>
      <c r="E414" s="17">
        <v>0.16924528923886201</v>
      </c>
      <c r="F414" s="17"/>
      <c r="G414" s="17">
        <v>0.207569892466589</v>
      </c>
      <c r="H414" s="17">
        <v>0.14903543136630401</v>
      </c>
      <c r="I414" s="17">
        <v>0.141936670496599</v>
      </c>
      <c r="J414" s="17">
        <v>0.14180879854778999</v>
      </c>
      <c r="K414" s="17">
        <v>0.16695223125295799</v>
      </c>
      <c r="L414" s="17">
        <v>0.151006585565578</v>
      </c>
      <c r="M414" s="17"/>
      <c r="N414" s="17">
        <v>0.16275721389985401</v>
      </c>
      <c r="O414" s="17">
        <v>0.15228700404424</v>
      </c>
      <c r="P414" s="17">
        <v>0.15686874661125899</v>
      </c>
      <c r="Q414" s="17">
        <v>0.15757361610133799</v>
      </c>
      <c r="R414" s="17"/>
      <c r="S414" s="17">
        <v>0.17277057721721201</v>
      </c>
      <c r="T414" s="17">
        <v>0.13258690298362799</v>
      </c>
      <c r="U414" s="17">
        <v>0.13509283710837899</v>
      </c>
      <c r="V414" s="17">
        <v>0.161818302025695</v>
      </c>
      <c r="W414" s="17">
        <v>0.210254523862279</v>
      </c>
      <c r="X414" s="17">
        <v>0.16529011111033601</v>
      </c>
      <c r="Y414" s="17">
        <v>0.12796496084984901</v>
      </c>
      <c r="Z414" s="17">
        <v>0.17409108728425601</v>
      </c>
      <c r="AA414" s="17">
        <v>0.15796236018502099</v>
      </c>
      <c r="AB414" s="17"/>
      <c r="AC414" s="17">
        <v>0.18895290230175499</v>
      </c>
      <c r="AD414" s="17">
        <v>0.132108088703071</v>
      </c>
      <c r="AE414" s="17">
        <v>0.14245788528390699</v>
      </c>
      <c r="AF414" s="17">
        <v>0.17510984234011701</v>
      </c>
      <c r="AG414" s="17">
        <v>0.15496543138101701</v>
      </c>
      <c r="AH414" s="17">
        <v>0.16026718122994699</v>
      </c>
      <c r="AI414" s="17">
        <v>0.215574597813143</v>
      </c>
      <c r="AJ414" s="17">
        <v>0.15587244256639601</v>
      </c>
      <c r="AK414" s="17">
        <v>0.116101988097428</v>
      </c>
      <c r="AL414" s="17">
        <v>0.135088219141212</v>
      </c>
      <c r="AM414" s="17">
        <v>0.15306319205610999</v>
      </c>
      <c r="AN414" s="17">
        <v>0.156072674167193</v>
      </c>
      <c r="AO414" s="17">
        <v>0.18453395480766399</v>
      </c>
      <c r="AP414" s="17">
        <v>0.14074034103226801</v>
      </c>
      <c r="AQ414" s="17">
        <v>0.13913926607920599</v>
      </c>
      <c r="AR414" s="17">
        <v>0.15471234448059801</v>
      </c>
      <c r="AS414" s="17"/>
      <c r="AT414" s="17">
        <v>0.158069282716644</v>
      </c>
      <c r="AU414" s="17">
        <v>0.145050662622219</v>
      </c>
      <c r="AV414" s="17">
        <v>9.80978344739597E-2</v>
      </c>
      <c r="AW414" s="17">
        <v>0.111519594504815</v>
      </c>
      <c r="AX414" s="17">
        <v>0.31595513680020698</v>
      </c>
      <c r="AY414" s="17">
        <v>0.25187745011546903</v>
      </c>
      <c r="AZ414" s="17"/>
      <c r="BA414" s="17">
        <v>0.145698091561548</v>
      </c>
      <c r="BB414" s="17">
        <v>0.164971194111486</v>
      </c>
      <c r="BC414" s="17">
        <v>0.15286203667169401</v>
      </c>
      <c r="BD414" s="17">
        <v>0.15842372561958101</v>
      </c>
      <c r="BE414" s="17">
        <v>0.23679112814890199</v>
      </c>
      <c r="BF414" s="17"/>
      <c r="BG414" s="17">
        <v>0.172071405631364</v>
      </c>
      <c r="BH414" s="17">
        <v>0.16207580000904701</v>
      </c>
      <c r="BI414" s="17">
        <v>0.139528530156033</v>
      </c>
      <c r="BJ414" s="17">
        <v>0.13143848707862299</v>
      </c>
      <c r="BK414" s="17">
        <v>0.14127253419681499</v>
      </c>
      <c r="BL414" s="17"/>
      <c r="BM414" s="17">
        <v>0.164386323806017</v>
      </c>
      <c r="BN414" s="17">
        <v>0.15357804823995999</v>
      </c>
      <c r="BO414" s="17">
        <v>0.14744438026076501</v>
      </c>
      <c r="BP414" s="17"/>
      <c r="BQ414" s="17">
        <v>0.176301311612624</v>
      </c>
      <c r="BR414" s="17">
        <v>0.14341120711656999</v>
      </c>
      <c r="BS414" s="17"/>
      <c r="BT414" s="17">
        <v>0.15511214238373999</v>
      </c>
      <c r="BU414" s="17">
        <v>0.16674029816817201</v>
      </c>
    </row>
    <row r="415" spans="2:73" x14ac:dyDescent="0.3">
      <c r="B415" t="s">
        <v>244</v>
      </c>
      <c r="C415" s="17">
        <v>5.8674546017807201E-2</v>
      </c>
      <c r="D415" s="17">
        <v>5.8716276060372698E-2</v>
      </c>
      <c r="E415" s="17">
        <v>5.8814928034530603E-2</v>
      </c>
      <c r="F415" s="17"/>
      <c r="G415" s="17">
        <v>6.9064965298157296E-2</v>
      </c>
      <c r="H415" s="17">
        <v>0.12240508107588501</v>
      </c>
      <c r="I415" s="17">
        <v>4.2752501642001402E-2</v>
      </c>
      <c r="J415" s="17">
        <v>3.41802421672419E-2</v>
      </c>
      <c r="K415" s="17">
        <v>3.4712842593541099E-2</v>
      </c>
      <c r="L415" s="17">
        <v>4.8943115726522803E-2</v>
      </c>
      <c r="M415" s="17"/>
      <c r="N415" s="17">
        <v>7.3661056805233494E-2</v>
      </c>
      <c r="O415" s="17">
        <v>5.2278682790467698E-2</v>
      </c>
      <c r="P415" s="17">
        <v>4.8470026555151598E-2</v>
      </c>
      <c r="Q415" s="17">
        <v>5.6832524183085001E-2</v>
      </c>
      <c r="R415" s="17"/>
      <c r="S415" s="17">
        <v>9.0213776941400495E-2</v>
      </c>
      <c r="T415" s="17">
        <v>4.6109083556193198E-2</v>
      </c>
      <c r="U415" s="17">
        <v>6.3750400826907194E-2</v>
      </c>
      <c r="V415" s="17">
        <v>4.8269927273481297E-2</v>
      </c>
      <c r="W415" s="17">
        <v>3.5827803695570898E-2</v>
      </c>
      <c r="X415" s="17">
        <v>4.4559740712548999E-2</v>
      </c>
      <c r="Y415" s="17">
        <v>7.2663083498841E-2</v>
      </c>
      <c r="Z415" s="17">
        <v>7.0959783177486899E-2</v>
      </c>
      <c r="AA415" s="17">
        <v>5.1392945929271697E-2</v>
      </c>
      <c r="AB415" s="17"/>
      <c r="AC415" s="17">
        <v>8.4963799599362705E-2</v>
      </c>
      <c r="AD415" s="17">
        <v>6.5783680914735604E-2</v>
      </c>
      <c r="AE415" s="17">
        <v>4.83640038323183E-2</v>
      </c>
      <c r="AF415" s="17">
        <v>5.5504673961438003E-2</v>
      </c>
      <c r="AG415" s="17">
        <v>4.6701742056374201E-2</v>
      </c>
      <c r="AH415" s="17">
        <v>4.9904451413776897E-2</v>
      </c>
      <c r="AI415" s="17">
        <v>3.6285927036793897E-2</v>
      </c>
      <c r="AJ415" s="17">
        <v>4.9760957516342103E-2</v>
      </c>
      <c r="AK415" s="17">
        <v>9.4830839413052995E-2</v>
      </c>
      <c r="AL415" s="17">
        <v>3.0672921972556302E-2</v>
      </c>
      <c r="AM415" s="17">
        <v>3.6410232537428602E-2</v>
      </c>
      <c r="AN415" s="17">
        <v>4.97802679984434E-2</v>
      </c>
      <c r="AO415" s="17">
        <v>9.3426089078082197E-2</v>
      </c>
      <c r="AP415" s="17">
        <v>0.103343207701954</v>
      </c>
      <c r="AQ415" s="17">
        <v>8.4786997596698999E-2</v>
      </c>
      <c r="AR415" s="17">
        <v>0.106973909490719</v>
      </c>
      <c r="AS415" s="17"/>
      <c r="AT415" s="17">
        <v>7.20464897259913E-2</v>
      </c>
      <c r="AU415" s="17">
        <v>5.0802606356898698E-2</v>
      </c>
      <c r="AV415" s="17">
        <v>4.5221092752943198E-2</v>
      </c>
      <c r="AW415" s="17">
        <v>4.2917819825914999E-2</v>
      </c>
      <c r="AX415" s="17">
        <v>7.3368091399163102E-2</v>
      </c>
      <c r="AY415" s="17">
        <v>0.111631664518224</v>
      </c>
      <c r="AZ415" s="17"/>
      <c r="BA415" s="17">
        <v>4.2972237449246102E-2</v>
      </c>
      <c r="BB415" s="17">
        <v>3.9977916669016199E-2</v>
      </c>
      <c r="BC415" s="17">
        <v>6.4274927124600298E-2</v>
      </c>
      <c r="BD415" s="17">
        <v>9.5563970906343707E-2</v>
      </c>
      <c r="BE415" s="17">
        <v>4.1269909719996202E-2</v>
      </c>
      <c r="BF415" s="17"/>
      <c r="BG415" s="17">
        <v>5.4279030390840199E-2</v>
      </c>
      <c r="BH415" s="17">
        <v>6.4533552347274606E-2</v>
      </c>
      <c r="BI415" s="17">
        <v>6.0177950524515897E-2</v>
      </c>
      <c r="BJ415" s="17">
        <v>6.9891990790511505E-2</v>
      </c>
      <c r="BK415" s="17">
        <v>4.5483882461706003E-2</v>
      </c>
      <c r="BL415" s="17"/>
      <c r="BM415" s="17">
        <v>6.3807540673679705E-2</v>
      </c>
      <c r="BN415" s="17">
        <v>6.5683711465639602E-2</v>
      </c>
      <c r="BO415" s="17">
        <v>2.6447909620494401E-2</v>
      </c>
      <c r="BP415" s="17"/>
      <c r="BQ415" s="17">
        <v>9.2806195592809101E-2</v>
      </c>
      <c r="BR415" s="17">
        <v>3.9824230285040597E-2</v>
      </c>
      <c r="BS415" s="17"/>
      <c r="BT415" s="17">
        <v>6.0431931951596497E-2</v>
      </c>
      <c r="BU415" s="17">
        <v>5.3441203128913303E-2</v>
      </c>
    </row>
    <row r="416" spans="2:73" x14ac:dyDescent="0.3">
      <c r="B416" t="s">
        <v>245</v>
      </c>
      <c r="C416" s="17">
        <v>2.19938780307633E-2</v>
      </c>
      <c r="D416" s="17">
        <v>2.52426338690806E-2</v>
      </c>
      <c r="E416" s="17">
        <v>1.8895907913823898E-2</v>
      </c>
      <c r="F416" s="17"/>
      <c r="G416" s="17">
        <v>3.29635005208707E-2</v>
      </c>
      <c r="H416" s="17">
        <v>5.4511391485539601E-2</v>
      </c>
      <c r="I416" s="17">
        <v>1.82071501456854E-2</v>
      </c>
      <c r="J416" s="17">
        <v>1.3393991133238499E-2</v>
      </c>
      <c r="K416" s="17">
        <v>1.10619085286982E-2</v>
      </c>
      <c r="L416" s="17">
        <v>5.7066140486682097E-3</v>
      </c>
      <c r="M416" s="17"/>
      <c r="N416" s="17">
        <v>4.5352745783318299E-2</v>
      </c>
      <c r="O416" s="17">
        <v>1.13108334722301E-2</v>
      </c>
      <c r="P416" s="17">
        <v>2.0003853877654899E-2</v>
      </c>
      <c r="Q416" s="17">
        <v>1.0050864916637E-2</v>
      </c>
      <c r="R416" s="17"/>
      <c r="S416" s="17">
        <v>3.0330693048094302E-2</v>
      </c>
      <c r="T416" s="17">
        <v>1.29594750561945E-2</v>
      </c>
      <c r="U416" s="17">
        <v>2.3940191500472899E-2</v>
      </c>
      <c r="V416" s="17">
        <v>2.3896012970279101E-2</v>
      </c>
      <c r="W416" s="17">
        <v>1.1941688134024299E-2</v>
      </c>
      <c r="X416" s="17">
        <v>1.7671648090616401E-2</v>
      </c>
      <c r="Y416" s="17">
        <v>3.6777480168176203E-2</v>
      </c>
      <c r="Z416" s="17">
        <v>1.39183199765207E-2</v>
      </c>
      <c r="AA416" s="17">
        <v>2.17812308938483E-2</v>
      </c>
      <c r="AB416" s="17"/>
      <c r="AC416" s="17">
        <v>0</v>
      </c>
      <c r="AD416" s="17">
        <v>3.8134890432515903E-2</v>
      </c>
      <c r="AE416" s="17">
        <v>9.5190516039261302E-3</v>
      </c>
      <c r="AF416" s="17">
        <v>6.7814770052320597E-3</v>
      </c>
      <c r="AG416" s="17">
        <v>7.0945419744860502E-3</v>
      </c>
      <c r="AH416" s="17">
        <v>1.02870394292018E-2</v>
      </c>
      <c r="AI416" s="17">
        <v>1.5730328872185201E-2</v>
      </c>
      <c r="AJ416" s="17">
        <v>1.0404867870262499E-2</v>
      </c>
      <c r="AK416" s="17">
        <v>3.5742431972627602E-2</v>
      </c>
      <c r="AL416" s="17">
        <v>1.5669175701592701E-2</v>
      </c>
      <c r="AM416" s="17">
        <v>1.8242686589307899E-2</v>
      </c>
      <c r="AN416" s="17">
        <v>3.4313787884920899E-2</v>
      </c>
      <c r="AO416" s="17">
        <v>2.8148458668999701E-2</v>
      </c>
      <c r="AP416" s="17">
        <v>2.8899281580975E-2</v>
      </c>
      <c r="AQ416" s="17">
        <v>4.1988190740858002E-2</v>
      </c>
      <c r="AR416" s="17">
        <v>9.3668715128732302E-2</v>
      </c>
      <c r="AS416" s="17"/>
      <c r="AT416" s="17">
        <v>3.7839062422938101E-2</v>
      </c>
      <c r="AU416" s="17">
        <v>1.7601512389279799E-2</v>
      </c>
      <c r="AV416" s="17">
        <v>1.33838676790191E-2</v>
      </c>
      <c r="AW416" s="17">
        <v>1.25429446711095E-2</v>
      </c>
      <c r="AX416" s="17">
        <v>2.6235174461075001E-2</v>
      </c>
      <c r="AY416" s="17">
        <v>2.5387278382967199E-2</v>
      </c>
      <c r="AZ416" s="17"/>
      <c r="BA416" s="17">
        <v>1.28374367036861E-2</v>
      </c>
      <c r="BB416" s="17">
        <v>1.3986903084466601E-2</v>
      </c>
      <c r="BC416" s="17">
        <v>2.5663090677515699E-2</v>
      </c>
      <c r="BD416" s="17">
        <v>4.2673160864014299E-2</v>
      </c>
      <c r="BE416" s="17">
        <v>0.103842802958077</v>
      </c>
      <c r="BF416" s="17"/>
      <c r="BG416" s="17">
        <v>3.4311932323412397E-2</v>
      </c>
      <c r="BH416" s="17">
        <v>2.6330124479523299E-2</v>
      </c>
      <c r="BI416" s="17">
        <v>2.13001377933894E-2</v>
      </c>
      <c r="BJ416" s="17">
        <v>1.2620301198432601E-2</v>
      </c>
      <c r="BK416" s="17">
        <v>3.3005205454086299E-2</v>
      </c>
      <c r="BL416" s="17"/>
      <c r="BM416" s="17">
        <v>2.5426662243726899E-2</v>
      </c>
      <c r="BN416" s="17">
        <v>1.8232253691362801E-2</v>
      </c>
      <c r="BO416" s="17">
        <v>2.0868026452831E-2</v>
      </c>
      <c r="BP416" s="17"/>
      <c r="BQ416" s="17">
        <v>3.9786841527543998E-2</v>
      </c>
      <c r="BR416" s="17">
        <v>1.1217981972972999E-2</v>
      </c>
      <c r="BS416" s="17"/>
      <c r="BT416" s="17">
        <v>2.5144403324766199E-2</v>
      </c>
      <c r="BU416" s="17">
        <v>1.9794646663527999E-2</v>
      </c>
    </row>
    <row r="417" spans="2:73" x14ac:dyDescent="0.3">
      <c r="B417" t="s">
        <v>246</v>
      </c>
      <c r="C417" s="17">
        <v>6.3605410921232803E-3</v>
      </c>
      <c r="D417" s="17">
        <v>3.7278858591259399E-3</v>
      </c>
      <c r="E417" s="17">
        <v>8.9456266978675501E-3</v>
      </c>
      <c r="F417" s="17"/>
      <c r="G417" s="17">
        <v>5.5814816755764898E-3</v>
      </c>
      <c r="H417" s="17">
        <v>1.36775022217449E-2</v>
      </c>
      <c r="I417" s="17">
        <v>3.5888452073934499E-3</v>
      </c>
      <c r="J417" s="17">
        <v>4.3481497105300904E-3</v>
      </c>
      <c r="K417" s="17">
        <v>8.8024154497449696E-3</v>
      </c>
      <c r="L417" s="17">
        <v>3.1792974113577402E-3</v>
      </c>
      <c r="M417" s="17"/>
      <c r="N417" s="17">
        <v>1.0052163859721699E-2</v>
      </c>
      <c r="O417" s="17">
        <v>2.3171177902970301E-3</v>
      </c>
      <c r="P417" s="17">
        <v>5.6516058143531098E-3</v>
      </c>
      <c r="Q417" s="17">
        <v>7.33029167067549E-3</v>
      </c>
      <c r="R417" s="17"/>
      <c r="S417" s="17">
        <v>1.13193566903977E-2</v>
      </c>
      <c r="T417" s="17">
        <v>0</v>
      </c>
      <c r="U417" s="17">
        <v>1.23295974995059E-2</v>
      </c>
      <c r="V417" s="17">
        <v>1.10102551520903E-2</v>
      </c>
      <c r="W417" s="17">
        <v>3.9485594579976198E-3</v>
      </c>
      <c r="X417" s="17">
        <v>6.4516924105764697E-3</v>
      </c>
      <c r="Y417" s="17">
        <v>0</v>
      </c>
      <c r="Z417" s="17">
        <v>7.1807276136769899E-3</v>
      </c>
      <c r="AA417" s="17">
        <v>5.7163270443337704E-3</v>
      </c>
      <c r="AB417" s="17"/>
      <c r="AC417" s="17">
        <v>2.5358661510691698E-2</v>
      </c>
      <c r="AD417" s="17">
        <v>0</v>
      </c>
      <c r="AE417" s="17">
        <v>1.0089517764234101E-2</v>
      </c>
      <c r="AF417" s="17">
        <v>4.3551347228803902E-3</v>
      </c>
      <c r="AG417" s="17">
        <v>6.5394912510126999E-3</v>
      </c>
      <c r="AH417" s="17">
        <v>3.1176643338388299E-3</v>
      </c>
      <c r="AI417" s="17">
        <v>2.7355092770298202E-3</v>
      </c>
      <c r="AJ417" s="17">
        <v>9.7588700850975898E-3</v>
      </c>
      <c r="AK417" s="17">
        <v>0</v>
      </c>
      <c r="AL417" s="17">
        <v>0</v>
      </c>
      <c r="AM417" s="17">
        <v>8.10105402065542E-3</v>
      </c>
      <c r="AN417" s="17">
        <v>6.4883727247105902E-3</v>
      </c>
      <c r="AO417" s="17">
        <v>0</v>
      </c>
      <c r="AP417" s="17">
        <v>0</v>
      </c>
      <c r="AQ417" s="17">
        <v>2.4859203451947798E-2</v>
      </c>
      <c r="AR417" s="17">
        <v>2.8199898714009599E-2</v>
      </c>
      <c r="AS417" s="17"/>
      <c r="AT417" s="17">
        <v>7.6005440904023799E-3</v>
      </c>
      <c r="AU417" s="17">
        <v>1.00684524040938E-2</v>
      </c>
      <c r="AV417" s="17">
        <v>1.56226814311724E-3</v>
      </c>
      <c r="AW417" s="17">
        <v>6.3851060090835497E-3</v>
      </c>
      <c r="AX417" s="17">
        <v>0</v>
      </c>
      <c r="AY417" s="17">
        <v>6.0100139023048296E-3</v>
      </c>
      <c r="AZ417" s="17"/>
      <c r="BA417" s="17">
        <v>5.8970124252142302E-3</v>
      </c>
      <c r="BB417" s="17">
        <v>4.1358925486773496E-3</v>
      </c>
      <c r="BC417" s="17">
        <v>7.0519744169084096E-3</v>
      </c>
      <c r="BD417" s="17">
        <v>1.3174103451669901E-2</v>
      </c>
      <c r="BE417" s="17">
        <v>1.6150030210174599E-2</v>
      </c>
      <c r="BF417" s="17"/>
      <c r="BG417" s="17">
        <v>5.3481398164493196E-3</v>
      </c>
      <c r="BH417" s="17">
        <v>9.9165794613528899E-3</v>
      </c>
      <c r="BI417" s="17">
        <v>6.1411153886059104E-3</v>
      </c>
      <c r="BJ417" s="17">
        <v>4.2880560696460799E-3</v>
      </c>
      <c r="BK417" s="17">
        <v>0</v>
      </c>
      <c r="BL417" s="17"/>
      <c r="BM417" s="17">
        <v>8.2433675567076606E-3</v>
      </c>
      <c r="BN417" s="17">
        <v>3.7921863541155601E-3</v>
      </c>
      <c r="BO417" s="17">
        <v>6.9642970463672203E-3</v>
      </c>
      <c r="BP417" s="17"/>
      <c r="BQ417" s="17">
        <v>1.0231307820445099E-2</v>
      </c>
      <c r="BR417" s="17">
        <v>4.57509406265984E-3</v>
      </c>
      <c r="BS417" s="17"/>
      <c r="BT417" s="17">
        <v>5.5522724818343897E-3</v>
      </c>
      <c r="BU417" s="17">
        <v>4.9875159443804199E-3</v>
      </c>
    </row>
    <row r="418" spans="2:73" x14ac:dyDescent="0.3">
      <c r="B418" t="s">
        <v>247</v>
      </c>
      <c r="C418" s="17">
        <v>3.8679842297704701E-3</v>
      </c>
      <c r="D418" s="17">
        <v>4.2061285634331803E-3</v>
      </c>
      <c r="E418" s="17">
        <v>3.5504057821914101E-3</v>
      </c>
      <c r="F418" s="17"/>
      <c r="G418" s="17">
        <v>9.0215278726961303E-3</v>
      </c>
      <c r="H418" s="17">
        <v>3.9194619393214001E-3</v>
      </c>
      <c r="I418" s="17">
        <v>4.5113490225155003E-3</v>
      </c>
      <c r="J418" s="17">
        <v>5.2999994030231302E-3</v>
      </c>
      <c r="K418" s="17">
        <v>0</v>
      </c>
      <c r="L418" s="17">
        <v>1.32056969756598E-3</v>
      </c>
      <c r="M418" s="17"/>
      <c r="N418" s="17">
        <v>5.7800606517538801E-3</v>
      </c>
      <c r="O418" s="17">
        <v>4.7714047257791598E-3</v>
      </c>
      <c r="P418" s="17">
        <v>2.2031732830450602E-3</v>
      </c>
      <c r="Q418" s="17">
        <v>2.4020237000024701E-3</v>
      </c>
      <c r="R418" s="17"/>
      <c r="S418" s="17">
        <v>1.2825638597047601E-3</v>
      </c>
      <c r="T418" s="17">
        <v>2.6511294883872802E-3</v>
      </c>
      <c r="U418" s="17">
        <v>4.0252525594460398E-3</v>
      </c>
      <c r="V418" s="17">
        <v>4.1162931210114899E-3</v>
      </c>
      <c r="W418" s="17">
        <v>0</v>
      </c>
      <c r="X418" s="17">
        <v>6.2098103794142002E-3</v>
      </c>
      <c r="Y418" s="17">
        <v>0</v>
      </c>
      <c r="Z418" s="17">
        <v>6.3886803226965898E-3</v>
      </c>
      <c r="AA418" s="17">
        <v>1.1090421606154499E-2</v>
      </c>
      <c r="AB418" s="17"/>
      <c r="AC418" s="17">
        <v>0</v>
      </c>
      <c r="AD418" s="17">
        <v>8.2972779639387505E-3</v>
      </c>
      <c r="AE418" s="17">
        <v>7.2362042269197898E-3</v>
      </c>
      <c r="AF418" s="17">
        <v>7.4122702206063503E-3</v>
      </c>
      <c r="AG418" s="17">
        <v>2.8060702374848902E-3</v>
      </c>
      <c r="AH418" s="17">
        <v>0</v>
      </c>
      <c r="AI418" s="17">
        <v>0</v>
      </c>
      <c r="AJ418" s="17">
        <v>2.8415415183991001E-3</v>
      </c>
      <c r="AK418" s="17">
        <v>0</v>
      </c>
      <c r="AL418" s="17">
        <v>0</v>
      </c>
      <c r="AM418" s="17">
        <v>1.23657778054486E-2</v>
      </c>
      <c r="AN418" s="17">
        <v>4.7374340002006602E-3</v>
      </c>
      <c r="AO418" s="17">
        <v>0</v>
      </c>
      <c r="AP418" s="17">
        <v>0</v>
      </c>
      <c r="AQ418" s="17">
        <v>9.1893335068290206E-3</v>
      </c>
      <c r="AR418" s="17">
        <v>1.00552655669786E-2</v>
      </c>
      <c r="AS418" s="17"/>
      <c r="AT418" s="17">
        <v>5.6526045193242601E-3</v>
      </c>
      <c r="AU418" s="17">
        <v>3.14126982572278E-3</v>
      </c>
      <c r="AV418" s="17">
        <v>3.5805206170768E-3</v>
      </c>
      <c r="AW418" s="17">
        <v>3.9681194232775397E-3</v>
      </c>
      <c r="AX418" s="17">
        <v>0</v>
      </c>
      <c r="AY418" s="17">
        <v>8.3811534734624001E-3</v>
      </c>
      <c r="AZ418" s="17"/>
      <c r="BA418" s="17">
        <v>0</v>
      </c>
      <c r="BB418" s="17">
        <v>5.1423291121783796E-3</v>
      </c>
      <c r="BC418" s="17">
        <v>4.0508313484985499E-3</v>
      </c>
      <c r="BD418" s="17">
        <v>6.7950078440750803E-3</v>
      </c>
      <c r="BE418" s="17">
        <v>1.78726914397291E-2</v>
      </c>
      <c r="BF418" s="17"/>
      <c r="BG418" s="17">
        <v>1.45000519583372E-3</v>
      </c>
      <c r="BH418" s="17">
        <v>7.03030091151257E-3</v>
      </c>
      <c r="BI418" s="17">
        <v>0</v>
      </c>
      <c r="BJ418" s="17">
        <v>0</v>
      </c>
      <c r="BK418" s="17">
        <v>1.85807731821E-2</v>
      </c>
      <c r="BL418" s="17"/>
      <c r="BM418" s="17">
        <v>4.91019628318623E-3</v>
      </c>
      <c r="BN418" s="17">
        <v>2.7932332568613E-3</v>
      </c>
      <c r="BO418" s="17">
        <v>3.36347064914271E-3</v>
      </c>
      <c r="BP418" s="17"/>
      <c r="BQ418" s="17">
        <v>5.4985153410002704E-3</v>
      </c>
      <c r="BR418" s="17">
        <v>2.3402651092967099E-3</v>
      </c>
      <c r="BS418" s="17"/>
      <c r="BT418" s="17">
        <v>3.9958386399569197E-3</v>
      </c>
      <c r="BU418" s="17">
        <v>2.7565607780776001E-3</v>
      </c>
    </row>
    <row r="419" spans="2:73" x14ac:dyDescent="0.3">
      <c r="B419" t="s">
        <v>92</v>
      </c>
      <c r="C419" s="17">
        <v>3.1995039551980201E-2</v>
      </c>
      <c r="D419" s="17">
        <v>2.51658878634517E-2</v>
      </c>
      <c r="E419" s="17">
        <v>3.8379764609715601E-2</v>
      </c>
      <c r="F419" s="17"/>
      <c r="G419" s="17">
        <v>3.5253258978897098E-2</v>
      </c>
      <c r="H419" s="17">
        <v>3.6222111484758401E-2</v>
      </c>
      <c r="I419" s="17">
        <v>4.1284740135644302E-2</v>
      </c>
      <c r="J419" s="17">
        <v>2.3079306394129698E-2</v>
      </c>
      <c r="K419" s="17">
        <v>2.4405179379404E-2</v>
      </c>
      <c r="L419" s="17">
        <v>3.1200040359867402E-2</v>
      </c>
      <c r="M419" s="17"/>
      <c r="N419" s="17">
        <v>2.18014391272516E-2</v>
      </c>
      <c r="O419" s="17">
        <v>3.2063137807008403E-2</v>
      </c>
      <c r="P419" s="17">
        <v>3.2815319268021899E-2</v>
      </c>
      <c r="Q419" s="17">
        <v>4.1469426982222599E-2</v>
      </c>
      <c r="R419" s="17"/>
      <c r="S419" s="17">
        <v>5.2389465157399298E-2</v>
      </c>
      <c r="T419" s="17">
        <v>2.6637082040668801E-2</v>
      </c>
      <c r="U419" s="17">
        <v>1.51940096222308E-2</v>
      </c>
      <c r="V419" s="17">
        <v>1.2410165689434E-2</v>
      </c>
      <c r="W419" s="17">
        <v>1.27907195321036E-2</v>
      </c>
      <c r="X419" s="17">
        <v>5.5962650689754298E-2</v>
      </c>
      <c r="Y419" s="17">
        <v>2.73329112713897E-2</v>
      </c>
      <c r="Z419" s="17">
        <v>3.7914153906552499E-2</v>
      </c>
      <c r="AA419" s="17">
        <v>3.9110189708244203E-2</v>
      </c>
      <c r="AB419" s="17"/>
      <c r="AC419" s="17">
        <v>6.4243779598498404E-2</v>
      </c>
      <c r="AD419" s="17">
        <v>7.0625980872015506E-2</v>
      </c>
      <c r="AE419" s="17">
        <v>3.1429614809061701E-2</v>
      </c>
      <c r="AF419" s="17">
        <v>3.48017710591342E-2</v>
      </c>
      <c r="AG419" s="17">
        <v>5.5731006631749798E-2</v>
      </c>
      <c r="AH419" s="17">
        <v>3.4513033787782497E-2</v>
      </c>
      <c r="AI419" s="17">
        <v>2.54541277739633E-2</v>
      </c>
      <c r="AJ419" s="17">
        <v>2.4428491102068298E-2</v>
      </c>
      <c r="AK419" s="17">
        <v>2.41775489561455E-2</v>
      </c>
      <c r="AL419" s="17">
        <v>1.9427432795883801E-2</v>
      </c>
      <c r="AM419" s="17">
        <v>5.0723739334771999E-3</v>
      </c>
      <c r="AN419" s="17">
        <v>2.7903697822681602E-2</v>
      </c>
      <c r="AO419" s="17">
        <v>1.5546210544570799E-2</v>
      </c>
      <c r="AP419" s="17">
        <v>2.27179000250337E-2</v>
      </c>
      <c r="AQ419" s="17">
        <v>4.44736885045302E-2</v>
      </c>
      <c r="AR419" s="17">
        <v>2.1616641121469101E-2</v>
      </c>
      <c r="AS419" s="17"/>
      <c r="AT419" s="17">
        <v>4.6516097951009597E-2</v>
      </c>
      <c r="AU419" s="17">
        <v>3.4101626569501997E-2</v>
      </c>
      <c r="AV419" s="17">
        <v>1.8207663473815399E-2</v>
      </c>
      <c r="AW419" s="17">
        <v>2.3571563040496402E-2</v>
      </c>
      <c r="AX419" s="17">
        <v>2.6915986166585699E-2</v>
      </c>
      <c r="AY419" s="17">
        <v>3.4203794468438201E-2</v>
      </c>
      <c r="AZ419" s="17"/>
      <c r="BA419" s="17">
        <v>3.7749489159378903E-2</v>
      </c>
      <c r="BB419" s="17">
        <v>2.51093999279479E-2</v>
      </c>
      <c r="BC419" s="17">
        <v>3.3552410278392099E-2</v>
      </c>
      <c r="BD419" s="17">
        <v>2.6438801283521701E-2</v>
      </c>
      <c r="BE419" s="17">
        <v>5.26412719269852E-2</v>
      </c>
      <c r="BF419" s="17"/>
      <c r="BG419" s="17">
        <v>1.9045325467876999E-2</v>
      </c>
      <c r="BH419" s="17">
        <v>3.0749930090737398E-2</v>
      </c>
      <c r="BI419" s="17">
        <v>2.06919203064183E-2</v>
      </c>
      <c r="BJ419" s="17">
        <v>3.0348879655075999E-2</v>
      </c>
      <c r="BK419" s="17">
        <v>5.8406461711860598E-2</v>
      </c>
      <c r="BL419" s="17"/>
      <c r="BM419" s="17">
        <v>2.7522807284092399E-2</v>
      </c>
      <c r="BN419" s="17">
        <v>3.3714575224234003E-2</v>
      </c>
      <c r="BO419" s="17">
        <v>4.1152329437404898E-2</v>
      </c>
      <c r="BP419" s="17"/>
      <c r="BQ419" s="17">
        <v>2.3240292158163998E-2</v>
      </c>
      <c r="BR419" s="17">
        <v>3.3738715302695399E-2</v>
      </c>
      <c r="BS419" s="17"/>
      <c r="BT419" s="17">
        <v>1.6833931085739402E-2</v>
      </c>
      <c r="BU419" s="17">
        <v>4.55646199487552E-2</v>
      </c>
    </row>
    <row r="420" spans="2:73" x14ac:dyDescent="0.3">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row>
    <row r="421" spans="2:73" x14ac:dyDescent="0.3">
      <c r="B421" s="6" t="s">
        <v>253</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row>
    <row r="422" spans="2:73" x14ac:dyDescent="0.3">
      <c r="B422" s="24" t="s">
        <v>94</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row>
    <row r="423" spans="2:73" x14ac:dyDescent="0.3">
      <c r="B423" t="s">
        <v>241</v>
      </c>
      <c r="C423" s="17">
        <v>9.9989712759949501E-2</v>
      </c>
      <c r="D423" s="17">
        <v>8.6824992048619501E-2</v>
      </c>
      <c r="E423" s="17">
        <v>0.112713232048801</v>
      </c>
      <c r="F423" s="17"/>
      <c r="G423" s="17">
        <v>0.132479056506284</v>
      </c>
      <c r="H423" s="17">
        <v>6.66965620870274E-2</v>
      </c>
      <c r="I423" s="17">
        <v>0.102437059650989</v>
      </c>
      <c r="J423" s="17">
        <v>9.4494447785077096E-2</v>
      </c>
      <c r="K423" s="17">
        <v>8.8929569151992197E-2</v>
      </c>
      <c r="L423" s="17">
        <v>0.11544242496151499</v>
      </c>
      <c r="M423" s="17"/>
      <c r="N423" s="17">
        <v>0.103951299189855</v>
      </c>
      <c r="O423" s="17">
        <v>9.0187825822854006E-2</v>
      </c>
      <c r="P423" s="17">
        <v>0.10438594240044401</v>
      </c>
      <c r="Q423" s="17">
        <v>0.101156898888764</v>
      </c>
      <c r="R423" s="17"/>
      <c r="S423" s="17">
        <v>0.12924088018131899</v>
      </c>
      <c r="T423" s="17">
        <v>0.129998898221243</v>
      </c>
      <c r="U423" s="17">
        <v>0.106227773160536</v>
      </c>
      <c r="V423" s="17">
        <v>9.4214562888287001E-2</v>
      </c>
      <c r="W423" s="17">
        <v>6.5453261633795695E-2</v>
      </c>
      <c r="X423" s="17">
        <v>9.3552516768326904E-2</v>
      </c>
      <c r="Y423" s="17">
        <v>7.0965333037755304E-2</v>
      </c>
      <c r="Z423" s="17">
        <v>0.107333544334599</v>
      </c>
      <c r="AA423" s="17">
        <v>7.5350775495272998E-2</v>
      </c>
      <c r="AB423" s="17"/>
      <c r="AC423" s="17">
        <v>0.103147095058455</v>
      </c>
      <c r="AD423" s="17">
        <v>0.140993136337485</v>
      </c>
      <c r="AE423" s="17">
        <v>8.1350879458449696E-2</v>
      </c>
      <c r="AF423" s="17">
        <v>8.4801354302427107E-2</v>
      </c>
      <c r="AG423" s="17">
        <v>0.127462956274874</v>
      </c>
      <c r="AH423" s="17">
        <v>8.8702129419647696E-2</v>
      </c>
      <c r="AI423" s="17">
        <v>0.142967152232258</v>
      </c>
      <c r="AJ423" s="17">
        <v>5.0650995372687302E-2</v>
      </c>
      <c r="AK423" s="17">
        <v>0.11054651733276399</v>
      </c>
      <c r="AL423" s="17">
        <v>5.0171726348058797E-2</v>
      </c>
      <c r="AM423" s="17">
        <v>0.104045658752875</v>
      </c>
      <c r="AN423" s="17">
        <v>9.5762107851263101E-2</v>
      </c>
      <c r="AO423" s="17">
        <v>7.6899150886734796E-2</v>
      </c>
      <c r="AP423" s="17">
        <v>9.86491146736896E-2</v>
      </c>
      <c r="AQ423" s="17">
        <v>0.10378511820261201</v>
      </c>
      <c r="AR423" s="17">
        <v>0.12747096983574399</v>
      </c>
      <c r="AS423" s="17"/>
      <c r="AT423" s="17">
        <v>0.104223000754661</v>
      </c>
      <c r="AU423" s="17">
        <v>9.0425983862285106E-2</v>
      </c>
      <c r="AV423" s="17">
        <v>8.2486691698057196E-2</v>
      </c>
      <c r="AW423" s="17">
        <v>9.7689620886230899E-2</v>
      </c>
      <c r="AX423" s="17">
        <v>0.10791241470662299</v>
      </c>
      <c r="AY423" s="17">
        <v>0.182492084704205</v>
      </c>
      <c r="AZ423" s="17"/>
      <c r="BA423" s="17">
        <v>0.108784017942751</v>
      </c>
      <c r="BB423" s="17">
        <v>9.5841014331801394E-2</v>
      </c>
      <c r="BC423" s="17">
        <v>8.8041335319611294E-2</v>
      </c>
      <c r="BD423" s="17">
        <v>8.2190250945791202E-2</v>
      </c>
      <c r="BE423" s="17">
        <v>0.118287401561503</v>
      </c>
      <c r="BF423" s="17"/>
      <c r="BG423" s="17">
        <v>0.10707427351924199</v>
      </c>
      <c r="BH423" s="17">
        <v>9.4323511234699703E-2</v>
      </c>
      <c r="BI423" s="17">
        <v>0.13024544706619401</v>
      </c>
      <c r="BJ423" s="17">
        <v>9.9389630402377901E-2</v>
      </c>
      <c r="BK423" s="17">
        <v>6.8267807137378594E-2</v>
      </c>
      <c r="BL423" s="17"/>
      <c r="BM423" s="17">
        <v>0.111958522199177</v>
      </c>
      <c r="BN423" s="17">
        <v>9.2363690913000895E-2</v>
      </c>
      <c r="BO423" s="17">
        <v>8.2793506863583805E-2</v>
      </c>
      <c r="BP423" s="17"/>
      <c r="BQ423" s="17">
        <v>0.103901176146667</v>
      </c>
      <c r="BR423" s="17">
        <v>9.9513587470351397E-2</v>
      </c>
      <c r="BS423" s="17"/>
      <c r="BT423" s="17">
        <v>0.11429676618222299</v>
      </c>
      <c r="BU423" s="17">
        <v>8.3547062270146605E-2</v>
      </c>
    </row>
    <row r="424" spans="2:73" x14ac:dyDescent="0.3">
      <c r="B424" t="s">
        <v>242</v>
      </c>
      <c r="C424" s="17">
        <v>0.21473421822050401</v>
      </c>
      <c r="D424" s="17">
        <v>0.209314404601046</v>
      </c>
      <c r="E424" s="17">
        <v>0.21954645882776899</v>
      </c>
      <c r="F424" s="17"/>
      <c r="G424" s="17">
        <v>0.20377330335826299</v>
      </c>
      <c r="H424" s="17">
        <v>0.230007668893143</v>
      </c>
      <c r="I424" s="17">
        <v>0.256437709153713</v>
      </c>
      <c r="J424" s="17">
        <v>0.19524304532410799</v>
      </c>
      <c r="K424" s="17">
        <v>0.20350370515327301</v>
      </c>
      <c r="L424" s="17">
        <v>0.199079917498549</v>
      </c>
      <c r="M424" s="17"/>
      <c r="N424" s="17">
        <v>0.24008929803861401</v>
      </c>
      <c r="O424" s="17">
        <v>0.20778847834752201</v>
      </c>
      <c r="P424" s="17">
        <v>0.249271750504308</v>
      </c>
      <c r="Q424" s="17">
        <v>0.16845141165291699</v>
      </c>
      <c r="R424" s="17"/>
      <c r="S424" s="17">
        <v>0.221795325485307</v>
      </c>
      <c r="T424" s="17">
        <v>0.22388439571004401</v>
      </c>
      <c r="U424" s="17">
        <v>0.29202370545522299</v>
      </c>
      <c r="V424" s="17">
        <v>0.210792869483409</v>
      </c>
      <c r="W424" s="17">
        <v>0.20123176466041401</v>
      </c>
      <c r="X424" s="17">
        <v>0.206777024578262</v>
      </c>
      <c r="Y424" s="17">
        <v>0.19509677854676299</v>
      </c>
      <c r="Z424" s="17">
        <v>0.15879788008908799</v>
      </c>
      <c r="AA424" s="17">
        <v>0.19064380541850601</v>
      </c>
      <c r="AB424" s="17"/>
      <c r="AC424" s="17">
        <v>0.12785318614205199</v>
      </c>
      <c r="AD424" s="17">
        <v>0.17305375704506101</v>
      </c>
      <c r="AE424" s="17">
        <v>0.14226908927062001</v>
      </c>
      <c r="AF424" s="17">
        <v>0.202433356741967</v>
      </c>
      <c r="AG424" s="17">
        <v>0.180255805240257</v>
      </c>
      <c r="AH424" s="17">
        <v>0.20573897396288801</v>
      </c>
      <c r="AI424" s="17">
        <v>0.19564871504914699</v>
      </c>
      <c r="AJ424" s="17">
        <v>0.28206563808046198</v>
      </c>
      <c r="AK424" s="17">
        <v>0.22632704005698101</v>
      </c>
      <c r="AL424" s="17">
        <v>0.23452623146510701</v>
      </c>
      <c r="AM424" s="17">
        <v>0.214039149881803</v>
      </c>
      <c r="AN424" s="17">
        <v>0.23261353382869199</v>
      </c>
      <c r="AO424" s="17">
        <v>0.222486347090706</v>
      </c>
      <c r="AP424" s="17">
        <v>0.26370300227080601</v>
      </c>
      <c r="AQ424" s="17">
        <v>0.21639929644015901</v>
      </c>
      <c r="AR424" s="17">
        <v>0.27742041123736499</v>
      </c>
      <c r="AS424" s="17"/>
      <c r="AT424" s="17">
        <v>0.20710812921666399</v>
      </c>
      <c r="AU424" s="17">
        <v>0.224098763326262</v>
      </c>
      <c r="AV424" s="17">
        <v>0.210598662809378</v>
      </c>
      <c r="AW424" s="17">
        <v>0.19934434874742199</v>
      </c>
      <c r="AX424" s="17">
        <v>0.22946848454959201</v>
      </c>
      <c r="AY424" s="17">
        <v>0.230324303415117</v>
      </c>
      <c r="AZ424" s="17"/>
      <c r="BA424" s="17">
        <v>0.19461842704705601</v>
      </c>
      <c r="BB424" s="17">
        <v>0.21307185063807099</v>
      </c>
      <c r="BC424" s="17">
        <v>0.227922888180772</v>
      </c>
      <c r="BD424" s="17">
        <v>0.24770606572302101</v>
      </c>
      <c r="BE424" s="17">
        <v>0.18113404964067101</v>
      </c>
      <c r="BF424" s="17"/>
      <c r="BG424" s="17">
        <v>0.22266388743731499</v>
      </c>
      <c r="BH424" s="17">
        <v>0.21350328795109599</v>
      </c>
      <c r="BI424" s="17">
        <v>0.23604726844478899</v>
      </c>
      <c r="BJ424" s="17">
        <v>0.23396767874087701</v>
      </c>
      <c r="BK424" s="17">
        <v>0.21981718056838101</v>
      </c>
      <c r="BL424" s="17"/>
      <c r="BM424" s="17">
        <v>0.22363226001692799</v>
      </c>
      <c r="BN424" s="17">
        <v>0.20812699859578099</v>
      </c>
      <c r="BO424" s="17">
        <v>0.204217039845836</v>
      </c>
      <c r="BP424" s="17"/>
      <c r="BQ424" s="17">
        <v>0.23395462861310901</v>
      </c>
      <c r="BR424" s="17">
        <v>0.204440891177364</v>
      </c>
      <c r="BS424" s="17"/>
      <c r="BT424" s="17">
        <v>0.25029869628448997</v>
      </c>
      <c r="BU424" s="17">
        <v>0.16423013225355401</v>
      </c>
    </row>
    <row r="425" spans="2:73" x14ac:dyDescent="0.3">
      <c r="B425" t="s">
        <v>243</v>
      </c>
      <c r="C425" s="17">
        <v>0.170843674814769</v>
      </c>
      <c r="D425" s="17">
        <v>0.15723205632961901</v>
      </c>
      <c r="E425" s="17">
        <v>0.18421941860146401</v>
      </c>
      <c r="F425" s="17"/>
      <c r="G425" s="17">
        <v>0.147005784444321</v>
      </c>
      <c r="H425" s="17">
        <v>0.17303016528076401</v>
      </c>
      <c r="I425" s="17">
        <v>0.18933535307103</v>
      </c>
      <c r="J425" s="17">
        <v>0.18909368189810999</v>
      </c>
      <c r="K425" s="17">
        <v>0.17339505602292199</v>
      </c>
      <c r="L425" s="17">
        <v>0.15326059393437599</v>
      </c>
      <c r="M425" s="17"/>
      <c r="N425" s="17">
        <v>0.16770883937782699</v>
      </c>
      <c r="O425" s="17">
        <v>0.19023452347363601</v>
      </c>
      <c r="P425" s="17">
        <v>0.15475906526442099</v>
      </c>
      <c r="Q425" s="17">
        <v>0.16914426088142701</v>
      </c>
      <c r="R425" s="17"/>
      <c r="S425" s="17">
        <v>0.166939844324762</v>
      </c>
      <c r="T425" s="17">
        <v>0.16888947063197501</v>
      </c>
      <c r="U425" s="17">
        <v>0.16888583956502901</v>
      </c>
      <c r="V425" s="17">
        <v>0.15522972853580599</v>
      </c>
      <c r="W425" s="17">
        <v>0.18375589953612101</v>
      </c>
      <c r="X425" s="17">
        <v>0.170505141473415</v>
      </c>
      <c r="Y425" s="17">
        <v>0.15729979527080401</v>
      </c>
      <c r="Z425" s="17">
        <v>0.20346468226749101</v>
      </c>
      <c r="AA425" s="17">
        <v>0.18196225669119001</v>
      </c>
      <c r="AB425" s="17"/>
      <c r="AC425" s="17">
        <v>7.95562090489077E-2</v>
      </c>
      <c r="AD425" s="17">
        <v>0.16888460957152801</v>
      </c>
      <c r="AE425" s="17">
        <v>0.22068678107835701</v>
      </c>
      <c r="AF425" s="17">
        <v>0.18302276605286799</v>
      </c>
      <c r="AG425" s="17">
        <v>0.16206609617602599</v>
      </c>
      <c r="AH425" s="17">
        <v>0.18964293174824101</v>
      </c>
      <c r="AI425" s="17">
        <v>0.14271048488089</v>
      </c>
      <c r="AJ425" s="17">
        <v>0.14644904380120899</v>
      </c>
      <c r="AK425" s="17">
        <v>0.18619005011787901</v>
      </c>
      <c r="AL425" s="17">
        <v>0.177452522262431</v>
      </c>
      <c r="AM425" s="17">
        <v>0.192417979765345</v>
      </c>
      <c r="AN425" s="17">
        <v>0.19033284915198201</v>
      </c>
      <c r="AO425" s="17">
        <v>0.183489452803031</v>
      </c>
      <c r="AP425" s="17">
        <v>9.4425391064562894E-2</v>
      </c>
      <c r="AQ425" s="17">
        <v>0.188761960539576</v>
      </c>
      <c r="AR425" s="17">
        <v>0.14276733135150599</v>
      </c>
      <c r="AS425" s="17"/>
      <c r="AT425" s="17">
        <v>0.18806953564131501</v>
      </c>
      <c r="AU425" s="17">
        <v>0.17579182570238</v>
      </c>
      <c r="AV425" s="17">
        <v>0.16938651024537699</v>
      </c>
      <c r="AW425" s="17">
        <v>0.15289009988216001</v>
      </c>
      <c r="AX425" s="17">
        <v>0.13999965424830299</v>
      </c>
      <c r="AY425" s="17">
        <v>0.19782468659527899</v>
      </c>
      <c r="AZ425" s="17"/>
      <c r="BA425" s="17">
        <v>0.16152165644609501</v>
      </c>
      <c r="BB425" s="17">
        <v>0.178572965780704</v>
      </c>
      <c r="BC425" s="17">
        <v>0.167750557061457</v>
      </c>
      <c r="BD425" s="17">
        <v>0.17615059257916299</v>
      </c>
      <c r="BE425" s="17">
        <v>0.12720839941550599</v>
      </c>
      <c r="BF425" s="17"/>
      <c r="BG425" s="17">
        <v>0.167503927599124</v>
      </c>
      <c r="BH425" s="17">
        <v>0.19777213676788799</v>
      </c>
      <c r="BI425" s="17">
        <v>0.109862766726983</v>
      </c>
      <c r="BJ425" s="17">
        <v>0.16708705644556501</v>
      </c>
      <c r="BK425" s="17">
        <v>0.16579288663011901</v>
      </c>
      <c r="BL425" s="17"/>
      <c r="BM425" s="17">
        <v>0.160769466120984</v>
      </c>
      <c r="BN425" s="17">
        <v>0.17167309837272701</v>
      </c>
      <c r="BO425" s="17">
        <v>0.19883062470392299</v>
      </c>
      <c r="BP425" s="17"/>
      <c r="BQ425" s="17">
        <v>0.19575945303050499</v>
      </c>
      <c r="BR425" s="17">
        <v>0.158931715291976</v>
      </c>
      <c r="BS425" s="17"/>
      <c r="BT425" s="17">
        <v>0.18545153138182199</v>
      </c>
      <c r="BU425" s="17">
        <v>0.15534502517900201</v>
      </c>
    </row>
    <row r="426" spans="2:73" x14ac:dyDescent="0.3">
      <c r="B426" t="s">
        <v>244</v>
      </c>
      <c r="C426" s="17">
        <v>0.15360346990270701</v>
      </c>
      <c r="D426" s="17">
        <v>0.171387789365753</v>
      </c>
      <c r="E426" s="17">
        <v>0.13674703762461901</v>
      </c>
      <c r="F426" s="17"/>
      <c r="G426" s="17">
        <v>0.162782193026488</v>
      </c>
      <c r="H426" s="17">
        <v>0.18002758630776899</v>
      </c>
      <c r="I426" s="17">
        <v>0.12946717261260901</v>
      </c>
      <c r="J426" s="17">
        <v>0.159470650231369</v>
      </c>
      <c r="K426" s="17">
        <v>0.13633064981243201</v>
      </c>
      <c r="L426" s="17">
        <v>0.152482412014428</v>
      </c>
      <c r="M426" s="17"/>
      <c r="N426" s="17">
        <v>0.16523148976576399</v>
      </c>
      <c r="O426" s="17">
        <v>0.14409127463698601</v>
      </c>
      <c r="P426" s="17">
        <v>0.15312701887381799</v>
      </c>
      <c r="Q426" s="17">
        <v>0.147689186766504</v>
      </c>
      <c r="R426" s="17"/>
      <c r="S426" s="17">
        <v>0.16848802009149499</v>
      </c>
      <c r="T426" s="17">
        <v>0.12057522014156601</v>
      </c>
      <c r="U426" s="17">
        <v>0.12737788420426499</v>
      </c>
      <c r="V426" s="17">
        <v>0.14036056671109801</v>
      </c>
      <c r="W426" s="17">
        <v>0.207247590877737</v>
      </c>
      <c r="X426" s="17">
        <v>0.13325157227075399</v>
      </c>
      <c r="Y426" s="17">
        <v>0.16993543820367901</v>
      </c>
      <c r="Z426" s="17">
        <v>0.15890688923596499</v>
      </c>
      <c r="AA426" s="17">
        <v>0.17138956194625099</v>
      </c>
      <c r="AB426" s="17"/>
      <c r="AC426" s="17">
        <v>2.9769341511610401E-2</v>
      </c>
      <c r="AD426" s="17">
        <v>0.14001018034070201</v>
      </c>
      <c r="AE426" s="17">
        <v>0.145860815257151</v>
      </c>
      <c r="AF426" s="17">
        <v>0.123572290354916</v>
      </c>
      <c r="AG426" s="17">
        <v>0.139960800321005</v>
      </c>
      <c r="AH426" s="17">
        <v>0.17467822465045199</v>
      </c>
      <c r="AI426" s="17">
        <v>0.18424716828639201</v>
      </c>
      <c r="AJ426" s="17">
        <v>0.167238538547132</v>
      </c>
      <c r="AK426" s="17">
        <v>0.140011406007266</v>
      </c>
      <c r="AL426" s="17">
        <v>0.15626058714347299</v>
      </c>
      <c r="AM426" s="17">
        <v>0.13609731983849599</v>
      </c>
      <c r="AN426" s="17">
        <v>0.197947709522239</v>
      </c>
      <c r="AO426" s="17">
        <v>0.16304509392507599</v>
      </c>
      <c r="AP426" s="17">
        <v>0.13359084585355199</v>
      </c>
      <c r="AQ426" s="17">
        <v>0.184745898241267</v>
      </c>
      <c r="AR426" s="17">
        <v>0.15952044846375399</v>
      </c>
      <c r="AS426" s="17"/>
      <c r="AT426" s="17">
        <v>0.16669311520707999</v>
      </c>
      <c r="AU426" s="17">
        <v>0.14491727780866401</v>
      </c>
      <c r="AV426" s="17">
        <v>0.15151051953103201</v>
      </c>
      <c r="AW426" s="17">
        <v>0.156541403954848</v>
      </c>
      <c r="AX426" s="17">
        <v>0.15588536665167599</v>
      </c>
      <c r="AY426" s="17">
        <v>0.13403191476072601</v>
      </c>
      <c r="AZ426" s="17"/>
      <c r="BA426" s="17">
        <v>0.132387440566686</v>
      </c>
      <c r="BB426" s="17">
        <v>0.137731832369619</v>
      </c>
      <c r="BC426" s="17">
        <v>0.18251577365190799</v>
      </c>
      <c r="BD426" s="17">
        <v>0.19242328993298399</v>
      </c>
      <c r="BE426" s="17">
        <v>0.122793587180379</v>
      </c>
      <c r="BF426" s="17"/>
      <c r="BG426" s="17">
        <v>0.16332510995048</v>
      </c>
      <c r="BH426" s="17">
        <v>0.165779254390827</v>
      </c>
      <c r="BI426" s="17">
        <v>0.165532436095779</v>
      </c>
      <c r="BJ426" s="17">
        <v>0.155717736568832</v>
      </c>
      <c r="BK426" s="17">
        <v>0.153379170357761</v>
      </c>
      <c r="BL426" s="17"/>
      <c r="BM426" s="17">
        <v>0.163576489360926</v>
      </c>
      <c r="BN426" s="17">
        <v>0.14953103433901399</v>
      </c>
      <c r="BO426" s="17">
        <v>0.13375795557425699</v>
      </c>
      <c r="BP426" s="17"/>
      <c r="BQ426" s="17">
        <v>0.17710576323385499</v>
      </c>
      <c r="BR426" s="17">
        <v>0.143448209088645</v>
      </c>
      <c r="BS426" s="17"/>
      <c r="BT426" s="17">
        <v>0.15522093228134001</v>
      </c>
      <c r="BU426" s="17">
        <v>0.164250423176548</v>
      </c>
    </row>
    <row r="427" spans="2:73" x14ac:dyDescent="0.3">
      <c r="B427" t="s">
        <v>245</v>
      </c>
      <c r="C427" s="17">
        <v>8.5913266005032504E-2</v>
      </c>
      <c r="D427" s="17">
        <v>9.6599530440103595E-2</v>
      </c>
      <c r="E427" s="17">
        <v>7.5764852483995504E-2</v>
      </c>
      <c r="F427" s="17"/>
      <c r="G427" s="17">
        <v>4.1514203506342502E-2</v>
      </c>
      <c r="H427" s="17">
        <v>0.113803358880859</v>
      </c>
      <c r="I427" s="17">
        <v>7.3076466046848698E-2</v>
      </c>
      <c r="J427" s="17">
        <v>0.10157595551694901</v>
      </c>
      <c r="K427" s="17">
        <v>8.4468067104795402E-2</v>
      </c>
      <c r="L427" s="17">
        <v>9.1310460426428305E-2</v>
      </c>
      <c r="M427" s="17"/>
      <c r="N427" s="17">
        <v>9.9271270172390902E-2</v>
      </c>
      <c r="O427" s="17">
        <v>9.6934363957063105E-2</v>
      </c>
      <c r="P427" s="17">
        <v>7.5085153719491801E-2</v>
      </c>
      <c r="Q427" s="17">
        <v>6.9873624168373796E-2</v>
      </c>
      <c r="R427" s="17"/>
      <c r="S427" s="17">
        <v>5.6356862949229203E-2</v>
      </c>
      <c r="T427" s="17">
        <v>0.102389544847779</v>
      </c>
      <c r="U427" s="17">
        <v>8.8488155395601301E-2</v>
      </c>
      <c r="V427" s="17">
        <v>6.6857642987811799E-2</v>
      </c>
      <c r="W427" s="17">
        <v>7.7345336813842203E-2</v>
      </c>
      <c r="X427" s="17">
        <v>7.5766600766603895E-2</v>
      </c>
      <c r="Y427" s="17">
        <v>0.10927810765227899</v>
      </c>
      <c r="Z427" s="17">
        <v>0.103790553006119</v>
      </c>
      <c r="AA427" s="17">
        <v>0.105098122804979</v>
      </c>
      <c r="AB427" s="17"/>
      <c r="AC427" s="17">
        <v>3.8876630658946698E-2</v>
      </c>
      <c r="AD427" s="17">
        <v>6.6150579445334298E-2</v>
      </c>
      <c r="AE427" s="17">
        <v>7.5038974715876602E-2</v>
      </c>
      <c r="AF427" s="17">
        <v>7.2399938736861805E-2</v>
      </c>
      <c r="AG427" s="17">
        <v>8.7052848818865797E-2</v>
      </c>
      <c r="AH427" s="17">
        <v>7.2827852149476194E-2</v>
      </c>
      <c r="AI427" s="17">
        <v>9.9347782159174294E-2</v>
      </c>
      <c r="AJ427" s="17">
        <v>7.6880230116059906E-2</v>
      </c>
      <c r="AK427" s="17">
        <v>0.100866440341806</v>
      </c>
      <c r="AL427" s="17">
        <v>8.9999272602318506E-2</v>
      </c>
      <c r="AM427" s="17">
        <v>9.7911094836714105E-2</v>
      </c>
      <c r="AN427" s="17">
        <v>0.10056579478395999</v>
      </c>
      <c r="AO427" s="17">
        <v>0.109330097164118</v>
      </c>
      <c r="AP427" s="17">
        <v>0.13232059774537799</v>
      </c>
      <c r="AQ427" s="17">
        <v>7.8782215684998005E-2</v>
      </c>
      <c r="AR427" s="17">
        <v>9.89657000784126E-2</v>
      </c>
      <c r="AS427" s="17"/>
      <c r="AT427" s="17">
        <v>7.7382490416743402E-2</v>
      </c>
      <c r="AU427" s="17">
        <v>8.7633565374507394E-2</v>
      </c>
      <c r="AV427" s="17">
        <v>7.8111705224727199E-2</v>
      </c>
      <c r="AW427" s="17">
        <v>9.3499593456354002E-2</v>
      </c>
      <c r="AX427" s="17">
        <v>0.107177141394963</v>
      </c>
      <c r="AY427" s="17">
        <v>6.64431243205134E-2</v>
      </c>
      <c r="AZ427" s="17"/>
      <c r="BA427" s="17">
        <v>7.2238170055138606E-2</v>
      </c>
      <c r="BB427" s="17">
        <v>6.9520629453851804E-2</v>
      </c>
      <c r="BC427" s="17">
        <v>8.4501755820280397E-2</v>
      </c>
      <c r="BD427" s="17">
        <v>0.13025030714465899</v>
      </c>
      <c r="BE427" s="17">
        <v>0.13800868501559099</v>
      </c>
      <c r="BF427" s="17"/>
      <c r="BG427" s="17">
        <v>8.6530133938367101E-2</v>
      </c>
      <c r="BH427" s="17">
        <v>9.2365156876350704E-2</v>
      </c>
      <c r="BI427" s="17">
        <v>0.106566641863415</v>
      </c>
      <c r="BJ427" s="17">
        <v>8.1545272428777807E-2</v>
      </c>
      <c r="BK427" s="17">
        <v>7.0781107011778296E-2</v>
      </c>
      <c r="BL427" s="17"/>
      <c r="BM427" s="17">
        <v>9.1575156057751794E-2</v>
      </c>
      <c r="BN427" s="17">
        <v>8.5495195860743306E-2</v>
      </c>
      <c r="BO427" s="17">
        <v>7.0067847806024597E-2</v>
      </c>
      <c r="BP427" s="17"/>
      <c r="BQ427" s="17">
        <v>8.3370577165630899E-2</v>
      </c>
      <c r="BR427" s="17">
        <v>8.9291806276255298E-2</v>
      </c>
      <c r="BS427" s="17"/>
      <c r="BT427" s="17">
        <v>8.1012218247136905E-2</v>
      </c>
      <c r="BU427" s="17">
        <v>9.6194896048601694E-2</v>
      </c>
    </row>
    <row r="428" spans="2:73" x14ac:dyDescent="0.3">
      <c r="B428" t="s">
        <v>246</v>
      </c>
      <c r="C428" s="17">
        <v>6.26824611980452E-2</v>
      </c>
      <c r="D428" s="17">
        <v>7.0370255150495206E-2</v>
      </c>
      <c r="E428" s="17">
        <v>5.53843040351292E-2</v>
      </c>
      <c r="F428" s="17"/>
      <c r="G428" s="17">
        <v>5.9224287962974E-2</v>
      </c>
      <c r="H428" s="17">
        <v>6.0825352359167299E-2</v>
      </c>
      <c r="I428" s="17">
        <v>4.8574026021139298E-2</v>
      </c>
      <c r="J428" s="17">
        <v>5.3969871936307E-2</v>
      </c>
      <c r="K428" s="17">
        <v>5.7150713688367299E-2</v>
      </c>
      <c r="L428" s="17">
        <v>8.8756831283833798E-2</v>
      </c>
      <c r="M428" s="17"/>
      <c r="N428" s="17">
        <v>6.4877981919943997E-2</v>
      </c>
      <c r="O428" s="17">
        <v>5.8015238071987801E-2</v>
      </c>
      <c r="P428" s="17">
        <v>7.1464658500925995E-2</v>
      </c>
      <c r="Q428" s="17">
        <v>5.7385855977535802E-2</v>
      </c>
      <c r="R428" s="17"/>
      <c r="S428" s="17">
        <v>4.3954600552291098E-2</v>
      </c>
      <c r="T428" s="17">
        <v>5.8701086664991499E-2</v>
      </c>
      <c r="U428" s="17">
        <v>4.24777617113304E-2</v>
      </c>
      <c r="V428" s="17">
        <v>8.2527243298719993E-2</v>
      </c>
      <c r="W428" s="17">
        <v>8.4480402086977505E-2</v>
      </c>
      <c r="X428" s="17">
        <v>5.6702537713856298E-2</v>
      </c>
      <c r="Y428" s="17">
        <v>6.2598946911316303E-2</v>
      </c>
      <c r="Z428" s="17">
        <v>6.2261671925874902E-2</v>
      </c>
      <c r="AA428" s="17">
        <v>7.9185729042181893E-2</v>
      </c>
      <c r="AB428" s="17"/>
      <c r="AC428" s="17">
        <v>5.8203163984364099E-2</v>
      </c>
      <c r="AD428" s="17">
        <v>8.4553276822303097E-2</v>
      </c>
      <c r="AE428" s="17">
        <v>5.20489504766782E-2</v>
      </c>
      <c r="AF428" s="17">
        <v>3.5145714261027798E-2</v>
      </c>
      <c r="AG428" s="17">
        <v>5.8309829902308603E-2</v>
      </c>
      <c r="AH428" s="17">
        <v>5.4434783326752299E-2</v>
      </c>
      <c r="AI428" s="17">
        <v>6.0945176521370902E-2</v>
      </c>
      <c r="AJ428" s="17">
        <v>9.7422780931445602E-2</v>
      </c>
      <c r="AK428" s="17">
        <v>6.6221852521584301E-2</v>
      </c>
      <c r="AL428" s="17">
        <v>8.2205805129447196E-2</v>
      </c>
      <c r="AM428" s="17">
        <v>6.0456671991346897E-2</v>
      </c>
      <c r="AN428" s="17">
        <v>2.4473438551063199E-2</v>
      </c>
      <c r="AO428" s="17">
        <v>5.7452623919221499E-2</v>
      </c>
      <c r="AP428" s="17">
        <v>0.11533884199254001</v>
      </c>
      <c r="AQ428" s="17">
        <v>5.6630004272758203E-2</v>
      </c>
      <c r="AR428" s="17">
        <v>7.2049132041937997E-2</v>
      </c>
      <c r="AS428" s="17"/>
      <c r="AT428" s="17">
        <v>5.1334101538425901E-2</v>
      </c>
      <c r="AU428" s="17">
        <v>5.7788859444330098E-2</v>
      </c>
      <c r="AV428" s="17">
        <v>5.69259381434742E-2</v>
      </c>
      <c r="AW428" s="17">
        <v>8.0174680545569199E-2</v>
      </c>
      <c r="AX428" s="17">
        <v>7.0452097732358096E-2</v>
      </c>
      <c r="AY428" s="17">
        <v>8.1062400058747805E-2</v>
      </c>
      <c r="AZ428" s="17"/>
      <c r="BA428" s="17">
        <v>5.6144150152840397E-2</v>
      </c>
      <c r="BB428" s="17">
        <v>8.5411509746593103E-2</v>
      </c>
      <c r="BC428" s="17">
        <v>5.7258064687527199E-2</v>
      </c>
      <c r="BD428" s="17">
        <v>3.8791762467463901E-2</v>
      </c>
      <c r="BE428" s="17">
        <v>0.12954158685863901</v>
      </c>
      <c r="BF428" s="17"/>
      <c r="BG428" s="17">
        <v>6.2476726757752399E-2</v>
      </c>
      <c r="BH428" s="17">
        <v>5.5651722416645698E-2</v>
      </c>
      <c r="BI428" s="17">
        <v>6.3794500336898902E-2</v>
      </c>
      <c r="BJ428" s="17">
        <v>7.8988712245036202E-2</v>
      </c>
      <c r="BK428" s="17">
        <v>7.4013450507686401E-2</v>
      </c>
      <c r="BL428" s="17"/>
      <c r="BM428" s="17">
        <v>6.3136697488126101E-2</v>
      </c>
      <c r="BN428" s="17">
        <v>6.1917415583364999E-2</v>
      </c>
      <c r="BO428" s="17">
        <v>6.3179690349592796E-2</v>
      </c>
      <c r="BP428" s="17"/>
      <c r="BQ428" s="17">
        <v>5.6726114667006299E-2</v>
      </c>
      <c r="BR428" s="17">
        <v>6.5445286985797005E-2</v>
      </c>
      <c r="BS428" s="17"/>
      <c r="BT428" s="17">
        <v>6.0302048369797398E-2</v>
      </c>
      <c r="BU428" s="17">
        <v>7.0560087208727501E-2</v>
      </c>
    </row>
    <row r="429" spans="2:73" x14ac:dyDescent="0.3">
      <c r="B429" t="s">
        <v>247</v>
      </c>
      <c r="C429" s="17">
        <v>5.7387543259417202E-2</v>
      </c>
      <c r="D429" s="17">
        <v>6.8581325650772296E-2</v>
      </c>
      <c r="E429" s="17">
        <v>4.6656546310263697E-2</v>
      </c>
      <c r="F429" s="17"/>
      <c r="G429" s="17">
        <v>3.4660699428603399E-2</v>
      </c>
      <c r="H429" s="17">
        <v>4.14355687137173E-2</v>
      </c>
      <c r="I429" s="17">
        <v>4.8925595330462202E-2</v>
      </c>
      <c r="J429" s="17">
        <v>7.31308313192571E-2</v>
      </c>
      <c r="K429" s="17">
        <v>7.6746350540558006E-2</v>
      </c>
      <c r="L429" s="17">
        <v>6.6481452017760095E-2</v>
      </c>
      <c r="M429" s="17"/>
      <c r="N429" s="17">
        <v>5.3459853471313303E-2</v>
      </c>
      <c r="O429" s="17">
        <v>4.6014535827488399E-2</v>
      </c>
      <c r="P429" s="17">
        <v>6.1405874376710801E-2</v>
      </c>
      <c r="Q429" s="17">
        <v>6.7221071680492905E-2</v>
      </c>
      <c r="R429" s="17"/>
      <c r="S429" s="17">
        <v>5.6637340189464903E-2</v>
      </c>
      <c r="T429" s="17">
        <v>2.6550130774409101E-2</v>
      </c>
      <c r="U429" s="17">
        <v>3.7851356780362E-2</v>
      </c>
      <c r="V429" s="17">
        <v>6.6905670578584306E-2</v>
      </c>
      <c r="W429" s="17">
        <v>4.8983849253635102E-2</v>
      </c>
      <c r="X429" s="17">
        <v>5.9794527254776998E-2</v>
      </c>
      <c r="Y429" s="17">
        <v>8.50864651080942E-2</v>
      </c>
      <c r="Z429" s="17">
        <v>7.7674101658377501E-2</v>
      </c>
      <c r="AA429" s="17">
        <v>7.81696145073391E-2</v>
      </c>
      <c r="AB429" s="17"/>
      <c r="AC429" s="17">
        <v>0.156886282643935</v>
      </c>
      <c r="AD429" s="17">
        <v>5.4911366183973E-2</v>
      </c>
      <c r="AE429" s="17">
        <v>6.2773016033515802E-2</v>
      </c>
      <c r="AF429" s="17">
        <v>7.1063846226670599E-2</v>
      </c>
      <c r="AG429" s="17">
        <v>3.7115071168881901E-2</v>
      </c>
      <c r="AH429" s="17">
        <v>8.6605316904636007E-2</v>
      </c>
      <c r="AI429" s="17">
        <v>4.1182332022022199E-2</v>
      </c>
      <c r="AJ429" s="17">
        <v>2.8613164476082101E-2</v>
      </c>
      <c r="AK429" s="17">
        <v>5.8044084109684799E-2</v>
      </c>
      <c r="AL429" s="17">
        <v>8.8680611568024301E-2</v>
      </c>
      <c r="AM429" s="17">
        <v>5.22629233911414E-2</v>
      </c>
      <c r="AN429" s="17">
        <v>6.8033818121063794E-2</v>
      </c>
      <c r="AO429" s="17">
        <v>7.7553230481018406E-2</v>
      </c>
      <c r="AP429" s="17">
        <v>3.32884539594221E-2</v>
      </c>
      <c r="AQ429" s="17">
        <v>7.2666438057764807E-2</v>
      </c>
      <c r="AR429" s="17">
        <v>2.6894439229998401E-2</v>
      </c>
      <c r="AS429" s="17"/>
      <c r="AT429" s="17">
        <v>5.20534178292133E-2</v>
      </c>
      <c r="AU429" s="17">
        <v>5.4616113192637199E-2</v>
      </c>
      <c r="AV429" s="17">
        <v>6.6826410226112104E-2</v>
      </c>
      <c r="AW429" s="17">
        <v>7.0866340147113793E-2</v>
      </c>
      <c r="AX429" s="17">
        <v>4.5436154644001699E-2</v>
      </c>
      <c r="AY429" s="17">
        <v>4.5483356336810103E-2</v>
      </c>
      <c r="AZ429" s="17"/>
      <c r="BA429" s="17">
        <v>6.7033943564279205E-2</v>
      </c>
      <c r="BB429" s="17">
        <v>5.3659691204106297E-2</v>
      </c>
      <c r="BC429" s="17">
        <v>6.4938198372527497E-2</v>
      </c>
      <c r="BD429" s="17">
        <v>3.2030768801464403E-2</v>
      </c>
      <c r="BE429" s="17">
        <v>5.55025344529676E-2</v>
      </c>
      <c r="BF429" s="17"/>
      <c r="BG429" s="17">
        <v>7.4577869881687797E-2</v>
      </c>
      <c r="BH429" s="17">
        <v>5.55922926785299E-2</v>
      </c>
      <c r="BI429" s="17">
        <v>4.5450199634443501E-2</v>
      </c>
      <c r="BJ429" s="17">
        <v>6.2022599714287197E-2</v>
      </c>
      <c r="BK429" s="17">
        <v>6.9484201150220207E-2</v>
      </c>
      <c r="BL429" s="17"/>
      <c r="BM429" s="17">
        <v>5.5395182862689699E-2</v>
      </c>
      <c r="BN429" s="17">
        <v>6.2060058643506603E-2</v>
      </c>
      <c r="BO429" s="17">
        <v>5.2022943919920697E-2</v>
      </c>
      <c r="BP429" s="17"/>
      <c r="BQ429" s="17">
        <v>4.5917235072560597E-2</v>
      </c>
      <c r="BR429" s="17">
        <v>6.8452671165326107E-2</v>
      </c>
      <c r="BS429" s="17"/>
      <c r="BT429" s="17">
        <v>4.50177852639305E-2</v>
      </c>
      <c r="BU429" s="17">
        <v>8.0022780607597294E-2</v>
      </c>
    </row>
    <row r="430" spans="2:73" x14ac:dyDescent="0.3">
      <c r="B430" t="s">
        <v>92</v>
      </c>
      <c r="C430" s="17">
        <v>0.15484565383957499</v>
      </c>
      <c r="D430" s="17">
        <v>0.139689646413591</v>
      </c>
      <c r="E430" s="17">
        <v>0.16896815006795801</v>
      </c>
      <c r="F430" s="17"/>
      <c r="G430" s="17">
        <v>0.218560471766724</v>
      </c>
      <c r="H430" s="17">
        <v>0.13417373747755201</v>
      </c>
      <c r="I430" s="17">
        <v>0.151746618113209</v>
      </c>
      <c r="J430" s="17">
        <v>0.133021515988823</v>
      </c>
      <c r="K430" s="17">
        <v>0.17947588852565999</v>
      </c>
      <c r="L430" s="17">
        <v>0.13318590786310999</v>
      </c>
      <c r="M430" s="17"/>
      <c r="N430" s="17">
        <v>0.105409968064292</v>
      </c>
      <c r="O430" s="17">
        <v>0.166733759862463</v>
      </c>
      <c r="P430" s="17">
        <v>0.13050053635987999</v>
      </c>
      <c r="Q430" s="17">
        <v>0.219077689983986</v>
      </c>
      <c r="R430" s="17"/>
      <c r="S430" s="17">
        <v>0.156587126226132</v>
      </c>
      <c r="T430" s="17">
        <v>0.169011253007992</v>
      </c>
      <c r="U430" s="17">
        <v>0.13666752372765401</v>
      </c>
      <c r="V430" s="17">
        <v>0.183111715516284</v>
      </c>
      <c r="W430" s="17">
        <v>0.13150189513747701</v>
      </c>
      <c r="X430" s="17">
        <v>0.20365007917400499</v>
      </c>
      <c r="Y430" s="17">
        <v>0.14973913526930999</v>
      </c>
      <c r="Z430" s="17">
        <v>0.127770677482484</v>
      </c>
      <c r="AA430" s="17">
        <v>0.118200134094282</v>
      </c>
      <c r="AB430" s="17"/>
      <c r="AC430" s="17">
        <v>0.40570809095172899</v>
      </c>
      <c r="AD430" s="17">
        <v>0.17144309425361401</v>
      </c>
      <c r="AE430" s="17">
        <v>0.21997149370935201</v>
      </c>
      <c r="AF430" s="17">
        <v>0.22756073332326199</v>
      </c>
      <c r="AG430" s="17">
        <v>0.20777659209778301</v>
      </c>
      <c r="AH430" s="17">
        <v>0.12736978783790601</v>
      </c>
      <c r="AI430" s="17">
        <v>0.13295118884874499</v>
      </c>
      <c r="AJ430" s="17">
        <v>0.150679608674922</v>
      </c>
      <c r="AK430" s="17">
        <v>0.111792609512036</v>
      </c>
      <c r="AL430" s="17">
        <v>0.12070324348114</v>
      </c>
      <c r="AM430" s="17">
        <v>0.14276920154227801</v>
      </c>
      <c r="AN430" s="17">
        <v>9.0270748189737099E-2</v>
      </c>
      <c r="AO430" s="17">
        <v>0.109744003730095</v>
      </c>
      <c r="AP430" s="17">
        <v>0.12868375244004901</v>
      </c>
      <c r="AQ430" s="17">
        <v>9.8229068560865399E-2</v>
      </c>
      <c r="AR430" s="17">
        <v>9.4911567761281401E-2</v>
      </c>
      <c r="AS430" s="17"/>
      <c r="AT430" s="17">
        <v>0.153136209395898</v>
      </c>
      <c r="AU430" s="17">
        <v>0.16472761128893401</v>
      </c>
      <c r="AV430" s="17">
        <v>0.184153562121842</v>
      </c>
      <c r="AW430" s="17">
        <v>0.14899391238030099</v>
      </c>
      <c r="AX430" s="17">
        <v>0.14366868607248201</v>
      </c>
      <c r="AY430" s="17">
        <v>6.2338129808601199E-2</v>
      </c>
      <c r="AZ430" s="17"/>
      <c r="BA430" s="17">
        <v>0.207272194225154</v>
      </c>
      <c r="BB430" s="17">
        <v>0.16619050647525399</v>
      </c>
      <c r="BC430" s="17">
        <v>0.127071426905916</v>
      </c>
      <c r="BD430" s="17">
        <v>0.100456962405452</v>
      </c>
      <c r="BE430" s="17">
        <v>0.12752375587474399</v>
      </c>
      <c r="BF430" s="17"/>
      <c r="BG430" s="17">
        <v>0.115848070916031</v>
      </c>
      <c r="BH430" s="17">
        <v>0.12501263768396301</v>
      </c>
      <c r="BI430" s="17">
        <v>0.142500739831499</v>
      </c>
      <c r="BJ430" s="17">
        <v>0.121281313454247</v>
      </c>
      <c r="BK430" s="17">
        <v>0.17846419663667601</v>
      </c>
      <c r="BL430" s="17"/>
      <c r="BM430" s="17">
        <v>0.12995622589341699</v>
      </c>
      <c r="BN430" s="17">
        <v>0.168832507691862</v>
      </c>
      <c r="BO430" s="17">
        <v>0.19513039093686299</v>
      </c>
      <c r="BP430" s="17"/>
      <c r="BQ430" s="17">
        <v>0.103265052070666</v>
      </c>
      <c r="BR430" s="17">
        <v>0.170475832544285</v>
      </c>
      <c r="BS430" s="17"/>
      <c r="BT430" s="17">
        <v>0.10840002198926001</v>
      </c>
      <c r="BU430" s="17">
        <v>0.18584959325582301</v>
      </c>
    </row>
    <row r="431" spans="2:73" x14ac:dyDescent="0.3">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row>
    <row r="432" spans="2:73" x14ac:dyDescent="0.3">
      <c r="B432" s="6" t="s">
        <v>254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row>
    <row r="433" spans="2:73" x14ac:dyDescent="0.3">
      <c r="B433" s="24" t="s">
        <v>94</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row>
    <row r="434" spans="2:73" x14ac:dyDescent="0.3">
      <c r="B434" t="s">
        <v>241</v>
      </c>
      <c r="C434" s="17">
        <v>0.32868836440180099</v>
      </c>
      <c r="D434" s="17">
        <v>0.32350086815873302</v>
      </c>
      <c r="E434" s="17">
        <v>0.33314902948060698</v>
      </c>
      <c r="F434" s="17"/>
      <c r="G434" s="17">
        <v>0.31476245034646799</v>
      </c>
      <c r="H434" s="17">
        <v>0.24429085403841599</v>
      </c>
      <c r="I434" s="17">
        <v>0.31170238176077297</v>
      </c>
      <c r="J434" s="17">
        <v>0.35270577068992698</v>
      </c>
      <c r="K434" s="17">
        <v>0.36297494982394402</v>
      </c>
      <c r="L434" s="17">
        <v>0.377771590696794</v>
      </c>
      <c r="M434" s="17"/>
      <c r="N434" s="17">
        <v>0.31394866658459702</v>
      </c>
      <c r="O434" s="17">
        <v>0.333381098454963</v>
      </c>
      <c r="P434" s="17">
        <v>0.35550151242786998</v>
      </c>
      <c r="Q434" s="17">
        <v>0.31857532026347701</v>
      </c>
      <c r="R434" s="17"/>
      <c r="S434" s="17">
        <v>0.26764217295160098</v>
      </c>
      <c r="T434" s="17">
        <v>0.36810715772052999</v>
      </c>
      <c r="U434" s="17">
        <v>0.38331393783379403</v>
      </c>
      <c r="V434" s="17">
        <v>0.331240914377605</v>
      </c>
      <c r="W434" s="17">
        <v>0.27871354041978202</v>
      </c>
      <c r="X434" s="17">
        <v>0.37401669277303801</v>
      </c>
      <c r="Y434" s="17">
        <v>0.32361204697273299</v>
      </c>
      <c r="Z434" s="17">
        <v>0.27013587522391402</v>
      </c>
      <c r="AA434" s="17">
        <v>0.337170753415931</v>
      </c>
      <c r="AB434" s="17"/>
      <c r="AC434" s="17">
        <v>0.44901254512258298</v>
      </c>
      <c r="AD434" s="17">
        <v>0.38597537708196</v>
      </c>
      <c r="AE434" s="17">
        <v>0.24468382275448</v>
      </c>
      <c r="AF434" s="17">
        <v>0.38091641342727001</v>
      </c>
      <c r="AG434" s="17">
        <v>0.35996836201129101</v>
      </c>
      <c r="AH434" s="17">
        <v>0.32626814388877901</v>
      </c>
      <c r="AI434" s="17">
        <v>0.35183303252107301</v>
      </c>
      <c r="AJ434" s="17">
        <v>0.338856239707306</v>
      </c>
      <c r="AK434" s="17">
        <v>0.29961509981229001</v>
      </c>
      <c r="AL434" s="17">
        <v>0.26884532053669602</v>
      </c>
      <c r="AM434" s="17">
        <v>0.35241810902197102</v>
      </c>
      <c r="AN434" s="17">
        <v>0.30380001140652102</v>
      </c>
      <c r="AO434" s="17">
        <v>0.286590112423938</v>
      </c>
      <c r="AP434" s="17">
        <v>0.33975053650599002</v>
      </c>
      <c r="AQ434" s="17">
        <v>0.31610678730737002</v>
      </c>
      <c r="AR434" s="17">
        <v>0.27657690193964701</v>
      </c>
      <c r="AS434" s="17"/>
      <c r="AT434" s="17">
        <v>0.309001823823086</v>
      </c>
      <c r="AU434" s="17">
        <v>0.284818687729191</v>
      </c>
      <c r="AV434" s="17">
        <v>0.34986427133321202</v>
      </c>
      <c r="AW434" s="17">
        <v>0.38704224677664001</v>
      </c>
      <c r="AX434" s="17">
        <v>0.35860112775495701</v>
      </c>
      <c r="AY434" s="17">
        <v>0.332740369646089</v>
      </c>
      <c r="AZ434" s="17"/>
      <c r="BA434" s="17">
        <v>0.33672509247628701</v>
      </c>
      <c r="BB434" s="17">
        <v>0.32546993404265401</v>
      </c>
      <c r="BC434" s="17">
        <v>0.33565611181252403</v>
      </c>
      <c r="BD434" s="17">
        <v>0.29552532860081898</v>
      </c>
      <c r="BE434" s="17">
        <v>0.24971379633913399</v>
      </c>
      <c r="BF434" s="17"/>
      <c r="BG434" s="17">
        <v>0.336294572998242</v>
      </c>
      <c r="BH434" s="17">
        <v>0.298143408039658</v>
      </c>
      <c r="BI434" s="17">
        <v>0.386416633093425</v>
      </c>
      <c r="BJ434" s="17">
        <v>0.36371873549328299</v>
      </c>
      <c r="BK434" s="17">
        <v>0.30665250972251201</v>
      </c>
      <c r="BL434" s="17"/>
      <c r="BM434" s="17">
        <v>0.32833692803179998</v>
      </c>
      <c r="BN434" s="17">
        <v>0.33907471975950698</v>
      </c>
      <c r="BO434" s="17">
        <v>0.30462497341547301</v>
      </c>
      <c r="BP434" s="17"/>
      <c r="BQ434" s="17">
        <v>0.288203047328707</v>
      </c>
      <c r="BR434" s="17">
        <v>0.35387295898479798</v>
      </c>
      <c r="BS434" s="17"/>
      <c r="BT434" s="17">
        <v>0.374019482896087</v>
      </c>
      <c r="BU434" s="17">
        <v>0.26981955356014498</v>
      </c>
    </row>
    <row r="435" spans="2:73" x14ac:dyDescent="0.3">
      <c r="B435" t="s">
        <v>242</v>
      </c>
      <c r="C435" s="17">
        <v>0.36696401027133502</v>
      </c>
      <c r="D435" s="17">
        <v>0.37157586633642398</v>
      </c>
      <c r="E435" s="17">
        <v>0.362494037680062</v>
      </c>
      <c r="F435" s="17"/>
      <c r="G435" s="17">
        <v>0.30817049164232302</v>
      </c>
      <c r="H435" s="17">
        <v>0.30017164277396502</v>
      </c>
      <c r="I435" s="17">
        <v>0.38683067800552801</v>
      </c>
      <c r="J435" s="17">
        <v>0.39831526582872001</v>
      </c>
      <c r="K435" s="17">
        <v>0.41519329711907799</v>
      </c>
      <c r="L435" s="17">
        <v>0.38617042055880901</v>
      </c>
      <c r="M435" s="17"/>
      <c r="N435" s="17">
        <v>0.33167007418348499</v>
      </c>
      <c r="O435" s="17">
        <v>0.37972340735884402</v>
      </c>
      <c r="P435" s="17">
        <v>0.36792669376827503</v>
      </c>
      <c r="Q435" s="17">
        <v>0.38874132454318899</v>
      </c>
      <c r="R435" s="17"/>
      <c r="S435" s="17">
        <v>0.29828332562072002</v>
      </c>
      <c r="T435" s="17">
        <v>0.38495854090596598</v>
      </c>
      <c r="U435" s="17">
        <v>0.344709356008288</v>
      </c>
      <c r="V435" s="17">
        <v>0.36921815233909699</v>
      </c>
      <c r="W435" s="17">
        <v>0.44679033048026201</v>
      </c>
      <c r="X435" s="17">
        <v>0.37090996635006201</v>
      </c>
      <c r="Y435" s="17">
        <v>0.37870897262880399</v>
      </c>
      <c r="Z435" s="17">
        <v>0.39643181676748601</v>
      </c>
      <c r="AA435" s="17">
        <v>0.36605700907611</v>
      </c>
      <c r="AB435" s="17"/>
      <c r="AC435" s="17">
        <v>0.108385599580298</v>
      </c>
      <c r="AD435" s="17">
        <v>0.296028520015577</v>
      </c>
      <c r="AE435" s="17">
        <v>0.46187056837030599</v>
      </c>
      <c r="AF435" s="17">
        <v>0.357376357670316</v>
      </c>
      <c r="AG435" s="17">
        <v>0.37044150222668498</v>
      </c>
      <c r="AH435" s="17">
        <v>0.41730783063335503</v>
      </c>
      <c r="AI435" s="17">
        <v>0.34041856510000401</v>
      </c>
      <c r="AJ435" s="17">
        <v>0.38206468010177502</v>
      </c>
      <c r="AK435" s="17">
        <v>0.37060384112413902</v>
      </c>
      <c r="AL435" s="17">
        <v>0.41007930185668101</v>
      </c>
      <c r="AM435" s="17">
        <v>0.378444425084842</v>
      </c>
      <c r="AN435" s="17">
        <v>0.38390459089770101</v>
      </c>
      <c r="AO435" s="17">
        <v>0.41515534797229497</v>
      </c>
      <c r="AP435" s="17">
        <v>0.330706438707142</v>
      </c>
      <c r="AQ435" s="17">
        <v>0.32668130641514997</v>
      </c>
      <c r="AR435" s="17">
        <v>0.24289288573065601</v>
      </c>
      <c r="AS435" s="17"/>
      <c r="AT435" s="17">
        <v>0.299463722742347</v>
      </c>
      <c r="AU435" s="17">
        <v>0.42643934994891702</v>
      </c>
      <c r="AV435" s="17">
        <v>0.37577873880444801</v>
      </c>
      <c r="AW435" s="17">
        <v>0.37303447227803499</v>
      </c>
      <c r="AX435" s="17">
        <v>0.31792590611577598</v>
      </c>
      <c r="AY435" s="17">
        <v>0.39060224006213501</v>
      </c>
      <c r="AZ435" s="17"/>
      <c r="BA435" s="17">
        <v>0.40232718987022098</v>
      </c>
      <c r="BB435" s="17">
        <v>0.39468647093966203</v>
      </c>
      <c r="BC435" s="17">
        <v>0.33773742848947502</v>
      </c>
      <c r="BD435" s="17">
        <v>0.30762066921598302</v>
      </c>
      <c r="BE435" s="17">
        <v>0.30936804737879597</v>
      </c>
      <c r="BF435" s="17"/>
      <c r="BG435" s="17">
        <v>0.37368857471003197</v>
      </c>
      <c r="BH435" s="17">
        <v>0.357164067216037</v>
      </c>
      <c r="BI435" s="17">
        <v>0.35322194809751101</v>
      </c>
      <c r="BJ435" s="17">
        <v>0.37014505323796798</v>
      </c>
      <c r="BK435" s="17">
        <v>0.41023412368463102</v>
      </c>
      <c r="BL435" s="17"/>
      <c r="BM435" s="17">
        <v>0.35291756217814502</v>
      </c>
      <c r="BN435" s="17">
        <v>0.368096463496768</v>
      </c>
      <c r="BO435" s="17">
        <v>0.40604420232066701</v>
      </c>
      <c r="BP435" s="17"/>
      <c r="BQ435" s="17">
        <v>0.35300906175241897</v>
      </c>
      <c r="BR435" s="17">
        <v>0.37876130609590702</v>
      </c>
      <c r="BS435" s="17"/>
      <c r="BT435" s="17">
        <v>0.34601651882614598</v>
      </c>
      <c r="BU435" s="17">
        <v>0.39910010522082801</v>
      </c>
    </row>
    <row r="436" spans="2:73" x14ac:dyDescent="0.3">
      <c r="B436" t="s">
        <v>243</v>
      </c>
      <c r="C436" s="17">
        <v>0.13197487689151899</v>
      </c>
      <c r="D436" s="17">
        <v>0.12962530654033499</v>
      </c>
      <c r="E436" s="17">
        <v>0.13467170029380299</v>
      </c>
      <c r="F436" s="17"/>
      <c r="G436" s="17">
        <v>0.16004411991658901</v>
      </c>
      <c r="H436" s="17">
        <v>0.136487465094316</v>
      </c>
      <c r="I436" s="17">
        <v>0.15045245397225501</v>
      </c>
      <c r="J436" s="17">
        <v>0.114603144302324</v>
      </c>
      <c r="K436" s="17">
        <v>0.10793208224187401</v>
      </c>
      <c r="L436" s="17">
        <v>0.12497042058278</v>
      </c>
      <c r="M436" s="17"/>
      <c r="N436" s="17">
        <v>0.130692739060282</v>
      </c>
      <c r="O436" s="17">
        <v>0.14031761808222801</v>
      </c>
      <c r="P436" s="17">
        <v>0.127841437896523</v>
      </c>
      <c r="Q436" s="17">
        <v>0.12827712440625699</v>
      </c>
      <c r="R436" s="17"/>
      <c r="S436" s="17">
        <v>0.14750051638738801</v>
      </c>
      <c r="T436" s="17">
        <v>0.11504753386342501</v>
      </c>
      <c r="U436" s="17">
        <v>0.14390109917406299</v>
      </c>
      <c r="V436" s="17">
        <v>0.13789143430414699</v>
      </c>
      <c r="W436" s="17">
        <v>0.134729586845238</v>
      </c>
      <c r="X436" s="17">
        <v>0.11678256376186601</v>
      </c>
      <c r="Y436" s="17">
        <v>0.14762881684314</v>
      </c>
      <c r="Z436" s="17">
        <v>0.141222242714377</v>
      </c>
      <c r="AA436" s="17">
        <v>0.113720725012595</v>
      </c>
      <c r="AB436" s="17"/>
      <c r="AC436" s="17">
        <v>8.7430035497839897E-2</v>
      </c>
      <c r="AD436" s="17">
        <v>9.93362849291438E-2</v>
      </c>
      <c r="AE436" s="17">
        <v>0.16793295521617199</v>
      </c>
      <c r="AF436" s="17">
        <v>0.10854656728289699</v>
      </c>
      <c r="AG436" s="17">
        <v>0.108512034804138</v>
      </c>
      <c r="AH436" s="17">
        <v>0.119068612199416</v>
      </c>
      <c r="AI436" s="17">
        <v>0.15384869273673399</v>
      </c>
      <c r="AJ436" s="17">
        <v>0.13129352158532701</v>
      </c>
      <c r="AK436" s="17">
        <v>0.19108041175572199</v>
      </c>
      <c r="AL436" s="17">
        <v>0.147218427971642</v>
      </c>
      <c r="AM436" s="17">
        <v>0.13128373528708701</v>
      </c>
      <c r="AN436" s="17">
        <v>0.14474732507832599</v>
      </c>
      <c r="AO436" s="17">
        <v>0.10713760153959501</v>
      </c>
      <c r="AP436" s="17">
        <v>6.2667152885875793E-2</v>
      </c>
      <c r="AQ436" s="17">
        <v>0.119003872600706</v>
      </c>
      <c r="AR436" s="17">
        <v>0.162381504317574</v>
      </c>
      <c r="AS436" s="17"/>
      <c r="AT436" s="17">
        <v>0.138604752958919</v>
      </c>
      <c r="AU436" s="17">
        <v>0.125742904663903</v>
      </c>
      <c r="AV436" s="17">
        <v>0.13342476256946501</v>
      </c>
      <c r="AW436" s="17">
        <v>9.9647276753115605E-2</v>
      </c>
      <c r="AX436" s="17">
        <v>0.180357802395818</v>
      </c>
      <c r="AY436" s="17">
        <v>0.154795577931502</v>
      </c>
      <c r="AZ436" s="17"/>
      <c r="BA436" s="17">
        <v>0.112012458484112</v>
      </c>
      <c r="BB436" s="17">
        <v>0.162126292687055</v>
      </c>
      <c r="BC436" s="17">
        <v>0.13534178546644901</v>
      </c>
      <c r="BD436" s="17">
        <v>0.11275676186183201</v>
      </c>
      <c r="BE436" s="17">
        <v>0.13285771175469599</v>
      </c>
      <c r="BF436" s="17"/>
      <c r="BG436" s="17">
        <v>0.13282529560293499</v>
      </c>
      <c r="BH436" s="17">
        <v>0.13702215126998499</v>
      </c>
      <c r="BI436" s="17">
        <v>0.135613069775571</v>
      </c>
      <c r="BJ436" s="17">
        <v>0.15095275403643699</v>
      </c>
      <c r="BK436" s="17">
        <v>0.14371000664477801</v>
      </c>
      <c r="BL436" s="17"/>
      <c r="BM436" s="17">
        <v>0.13613309702786999</v>
      </c>
      <c r="BN436" s="17">
        <v>0.122966091581242</v>
      </c>
      <c r="BO436" s="17">
        <v>0.14137465284019499</v>
      </c>
      <c r="BP436" s="17"/>
      <c r="BQ436" s="17">
        <v>0.13938002053737</v>
      </c>
      <c r="BR436" s="17">
        <v>0.130846889452923</v>
      </c>
      <c r="BS436" s="17"/>
      <c r="BT436" s="17">
        <v>0.12665675161597001</v>
      </c>
      <c r="BU436" s="17">
        <v>0.14359229767056</v>
      </c>
    </row>
    <row r="437" spans="2:73" x14ac:dyDescent="0.3">
      <c r="B437" t="s">
        <v>244</v>
      </c>
      <c r="C437" s="17">
        <v>6.5475056455996397E-2</v>
      </c>
      <c r="D437" s="17">
        <v>7.1464117974537E-2</v>
      </c>
      <c r="E437" s="17">
        <v>5.9840890210903198E-2</v>
      </c>
      <c r="F437" s="17"/>
      <c r="G437" s="17">
        <v>6.4906022652298195E-2</v>
      </c>
      <c r="H437" s="17">
        <v>0.11163721011060999</v>
      </c>
      <c r="I437" s="17">
        <v>6.0635339005340599E-2</v>
      </c>
      <c r="J437" s="17">
        <v>4.98979033388217E-2</v>
      </c>
      <c r="K437" s="17">
        <v>5.8703758075742699E-2</v>
      </c>
      <c r="L437" s="17">
        <v>4.94795548347607E-2</v>
      </c>
      <c r="M437" s="17"/>
      <c r="N437" s="17">
        <v>9.5528915626769295E-2</v>
      </c>
      <c r="O437" s="17">
        <v>5.7725940509523302E-2</v>
      </c>
      <c r="P437" s="17">
        <v>5.1531745672945099E-2</v>
      </c>
      <c r="Q437" s="17">
        <v>5.3433631707056797E-2</v>
      </c>
      <c r="R437" s="17"/>
      <c r="S437" s="17">
        <v>8.5104673879062398E-2</v>
      </c>
      <c r="T437" s="17">
        <v>4.5500855836051297E-2</v>
      </c>
      <c r="U437" s="17">
        <v>5.2253794935158998E-2</v>
      </c>
      <c r="V437" s="17">
        <v>7.81299457355316E-2</v>
      </c>
      <c r="W437" s="17">
        <v>5.8602312092851598E-2</v>
      </c>
      <c r="X437" s="17">
        <v>4.9247187587213498E-2</v>
      </c>
      <c r="Y437" s="17">
        <v>8.3455082894038302E-2</v>
      </c>
      <c r="Z437" s="17">
        <v>8.5706187740468204E-2</v>
      </c>
      <c r="AA437" s="17">
        <v>6.1021665162184997E-2</v>
      </c>
      <c r="AB437" s="17"/>
      <c r="AC437" s="17">
        <v>8.4963799599362705E-2</v>
      </c>
      <c r="AD437" s="17">
        <v>2.9226655357074399E-2</v>
      </c>
      <c r="AE437" s="17">
        <v>5.49887112126482E-2</v>
      </c>
      <c r="AF437" s="17">
        <v>5.9761886536996697E-2</v>
      </c>
      <c r="AG437" s="17">
        <v>5.4667540125282701E-2</v>
      </c>
      <c r="AH437" s="17">
        <v>4.21578390169626E-2</v>
      </c>
      <c r="AI437" s="17">
        <v>9.2995199699370104E-2</v>
      </c>
      <c r="AJ437" s="17">
        <v>5.6010898737599103E-2</v>
      </c>
      <c r="AK437" s="17">
        <v>6.6381883113781306E-2</v>
      </c>
      <c r="AL437" s="17">
        <v>9.4000821462784795E-2</v>
      </c>
      <c r="AM437" s="17">
        <v>2.8688207676091301E-2</v>
      </c>
      <c r="AN437" s="17">
        <v>7.6160484252836405E-2</v>
      </c>
      <c r="AO437" s="17">
        <v>7.0009696688600895E-2</v>
      </c>
      <c r="AP437" s="17">
        <v>0.14958999068380399</v>
      </c>
      <c r="AQ437" s="17">
        <v>0.116748084979058</v>
      </c>
      <c r="AR437" s="17">
        <v>8.9101365768413404E-2</v>
      </c>
      <c r="AS437" s="17"/>
      <c r="AT437" s="17">
        <v>7.7882614599981997E-2</v>
      </c>
      <c r="AU437" s="17">
        <v>7.1483567236262993E-2</v>
      </c>
      <c r="AV437" s="17">
        <v>3.5962808582125402E-2</v>
      </c>
      <c r="AW437" s="17">
        <v>5.6550326318019699E-2</v>
      </c>
      <c r="AX437" s="17">
        <v>8.0703305063544395E-2</v>
      </c>
      <c r="AY437" s="17">
        <v>6.0733692334123103E-2</v>
      </c>
      <c r="AZ437" s="17"/>
      <c r="BA437" s="17">
        <v>5.28478533142284E-2</v>
      </c>
      <c r="BB437" s="17">
        <v>4.8818099428783103E-2</v>
      </c>
      <c r="BC437" s="17">
        <v>6.7107124473763602E-2</v>
      </c>
      <c r="BD437" s="17">
        <v>0.12527723113893499</v>
      </c>
      <c r="BE437" s="17">
        <v>7.7893913586253194E-2</v>
      </c>
      <c r="BF437" s="17"/>
      <c r="BG437" s="17">
        <v>6.4769199246186501E-2</v>
      </c>
      <c r="BH437" s="17">
        <v>8.6407074130218406E-2</v>
      </c>
      <c r="BI437" s="17">
        <v>5.4148147563562898E-2</v>
      </c>
      <c r="BJ437" s="17">
        <v>5.8286808777759602E-2</v>
      </c>
      <c r="BK437" s="17">
        <v>3.1297465632200198E-2</v>
      </c>
      <c r="BL437" s="17"/>
      <c r="BM437" s="17">
        <v>7.1420520723150097E-2</v>
      </c>
      <c r="BN437" s="17">
        <v>6.23021790364389E-2</v>
      </c>
      <c r="BO437" s="17">
        <v>5.5445321407671701E-2</v>
      </c>
      <c r="BP437" s="17"/>
      <c r="BQ437" s="17">
        <v>8.3757668350192396E-2</v>
      </c>
      <c r="BR437" s="17">
        <v>5.4339644537398202E-2</v>
      </c>
      <c r="BS437" s="17"/>
      <c r="BT437" s="17">
        <v>6.2670647120595599E-2</v>
      </c>
      <c r="BU437" s="17">
        <v>6.8345361822824802E-2</v>
      </c>
    </row>
    <row r="438" spans="2:73" x14ac:dyDescent="0.3">
      <c r="B438" t="s">
        <v>245</v>
      </c>
      <c r="C438" s="17">
        <v>3.2348134029488197E-2</v>
      </c>
      <c r="D438" s="17">
        <v>4.1750170688982402E-2</v>
      </c>
      <c r="E438" s="17">
        <v>2.2917044508574399E-2</v>
      </c>
      <c r="F438" s="17"/>
      <c r="G438" s="17">
        <v>5.0473114993503598E-2</v>
      </c>
      <c r="H438" s="17">
        <v>7.11814820599901E-2</v>
      </c>
      <c r="I438" s="17">
        <v>1.9847853079660398E-2</v>
      </c>
      <c r="J438" s="17">
        <v>1.8306720337802E-2</v>
      </c>
      <c r="K438" s="17">
        <v>1.50246556287071E-2</v>
      </c>
      <c r="L438" s="17">
        <v>2.1988881033724601E-2</v>
      </c>
      <c r="M438" s="17"/>
      <c r="N438" s="17">
        <v>3.8915852100376E-2</v>
      </c>
      <c r="O438" s="17">
        <v>2.7601194990800399E-2</v>
      </c>
      <c r="P438" s="17">
        <v>3.2154207188452598E-2</v>
      </c>
      <c r="Q438" s="17">
        <v>2.9750669871596101E-2</v>
      </c>
      <c r="R438" s="17"/>
      <c r="S438" s="17">
        <v>7.0600845651455704E-2</v>
      </c>
      <c r="T438" s="17">
        <v>2.4053756770986499E-2</v>
      </c>
      <c r="U438" s="17">
        <v>1.9481869587975501E-2</v>
      </c>
      <c r="V438" s="17">
        <v>3.6391844717559997E-2</v>
      </c>
      <c r="W438" s="17">
        <v>3.6555689927073601E-2</v>
      </c>
      <c r="X438" s="17">
        <v>1.14131281724811E-2</v>
      </c>
      <c r="Y438" s="17">
        <v>9.83877573853029E-3</v>
      </c>
      <c r="Z438" s="17">
        <v>3.2163152391601099E-2</v>
      </c>
      <c r="AA438" s="17">
        <v>3.2497606548027899E-2</v>
      </c>
      <c r="AB438" s="17"/>
      <c r="AC438" s="17">
        <v>3.8768989749086803E-2</v>
      </c>
      <c r="AD438" s="17">
        <v>5.3648220000841101E-2</v>
      </c>
      <c r="AE438" s="17">
        <v>9.7584345356180706E-3</v>
      </c>
      <c r="AF438" s="17">
        <v>3.2327836650283999E-2</v>
      </c>
      <c r="AG438" s="17">
        <v>3.7058036649867399E-2</v>
      </c>
      <c r="AH438" s="17">
        <v>2.85406673203016E-2</v>
      </c>
      <c r="AI438" s="17">
        <v>1.1637604664766901E-2</v>
      </c>
      <c r="AJ438" s="17">
        <v>4.4080988699403197E-2</v>
      </c>
      <c r="AK438" s="17">
        <v>2.6509012633612501E-2</v>
      </c>
      <c r="AL438" s="17">
        <v>2.85898600161336E-2</v>
      </c>
      <c r="AM438" s="17">
        <v>2.53784211774238E-2</v>
      </c>
      <c r="AN438" s="17">
        <v>1.7066843861691199E-2</v>
      </c>
      <c r="AO438" s="17">
        <v>6.2954909209922194E-2</v>
      </c>
      <c r="AP438" s="17">
        <v>3.2504156533948503E-2</v>
      </c>
      <c r="AQ438" s="17">
        <v>4.22666195211681E-2</v>
      </c>
      <c r="AR438" s="17">
        <v>6.9386365601348393E-2</v>
      </c>
      <c r="AS438" s="17"/>
      <c r="AT438" s="17">
        <v>4.3195749117337201E-2</v>
      </c>
      <c r="AU438" s="17">
        <v>3.2277272990125998E-2</v>
      </c>
      <c r="AV438" s="17">
        <v>3.3789929866268401E-2</v>
      </c>
      <c r="AW438" s="17">
        <v>3.2168260256159001E-2</v>
      </c>
      <c r="AX438" s="17">
        <v>1.14863405244353E-2</v>
      </c>
      <c r="AY438" s="17">
        <v>2.1451379986715001E-2</v>
      </c>
      <c r="AZ438" s="17"/>
      <c r="BA438" s="17">
        <v>1.8072317113784198E-2</v>
      </c>
      <c r="BB438" s="17">
        <v>2.0613042134051299E-2</v>
      </c>
      <c r="BC438" s="17">
        <v>3.9687272789605599E-2</v>
      </c>
      <c r="BD438" s="17">
        <v>5.6591226913877198E-2</v>
      </c>
      <c r="BE438" s="17">
        <v>5.82008943045665E-2</v>
      </c>
      <c r="BF438" s="17"/>
      <c r="BG438" s="17">
        <v>2.7512455324514899E-2</v>
      </c>
      <c r="BH438" s="17">
        <v>4.1435881461744199E-2</v>
      </c>
      <c r="BI438" s="17">
        <v>2.52557308431192E-2</v>
      </c>
      <c r="BJ438" s="17">
        <v>2.8800077048538101E-2</v>
      </c>
      <c r="BK438" s="17">
        <v>1.8616478741985E-2</v>
      </c>
      <c r="BL438" s="17"/>
      <c r="BM438" s="17">
        <v>3.9296761572560499E-2</v>
      </c>
      <c r="BN438" s="17">
        <v>2.5128078292058001E-2</v>
      </c>
      <c r="BO438" s="17">
        <v>2.91161661025875E-2</v>
      </c>
      <c r="BP438" s="17"/>
      <c r="BQ438" s="17">
        <v>5.2147536496227199E-2</v>
      </c>
      <c r="BR438" s="17">
        <v>1.8825088802204001E-2</v>
      </c>
      <c r="BS438" s="17"/>
      <c r="BT438" s="17">
        <v>3.3379045393014901E-2</v>
      </c>
      <c r="BU438" s="17">
        <v>3.4671324339937297E-2</v>
      </c>
    </row>
    <row r="439" spans="2:73" x14ac:dyDescent="0.3">
      <c r="B439" t="s">
        <v>246</v>
      </c>
      <c r="C439" s="17">
        <v>2.1744624128642798E-2</v>
      </c>
      <c r="D439" s="17">
        <v>1.7199433310518701E-2</v>
      </c>
      <c r="E439" s="17">
        <v>2.6240899158279599E-2</v>
      </c>
      <c r="F439" s="17"/>
      <c r="G439" s="17">
        <v>3.4446279862467698E-2</v>
      </c>
      <c r="H439" s="17">
        <v>2.9335510577371798E-2</v>
      </c>
      <c r="I439" s="17">
        <v>2.4938419921713698E-2</v>
      </c>
      <c r="J439" s="17">
        <v>1.4143590388622999E-2</v>
      </c>
      <c r="K439" s="17">
        <v>1.3106462727029601E-2</v>
      </c>
      <c r="L439" s="17">
        <v>1.65480075295261E-2</v>
      </c>
      <c r="M439" s="17"/>
      <c r="N439" s="17">
        <v>3.3098574129705197E-2</v>
      </c>
      <c r="O439" s="17">
        <v>1.7413448344829399E-2</v>
      </c>
      <c r="P439" s="17">
        <v>1.6305652137913199E-2</v>
      </c>
      <c r="Q439" s="17">
        <v>1.9198605078119799E-2</v>
      </c>
      <c r="R439" s="17"/>
      <c r="S439" s="17">
        <v>4.1684823207504003E-2</v>
      </c>
      <c r="T439" s="17">
        <v>2.30300980341814E-2</v>
      </c>
      <c r="U439" s="17">
        <v>1.37297257009434E-2</v>
      </c>
      <c r="V439" s="17">
        <v>2.3208554329293699E-2</v>
      </c>
      <c r="W439" s="17">
        <v>8.1868320353867697E-3</v>
      </c>
      <c r="X439" s="17">
        <v>1.1889957080761101E-2</v>
      </c>
      <c r="Y439" s="17">
        <v>1.50905940502521E-2</v>
      </c>
      <c r="Z439" s="17">
        <v>2.52100402605204E-2</v>
      </c>
      <c r="AA439" s="17">
        <v>2.1265871037841499E-2</v>
      </c>
      <c r="AB439" s="17"/>
      <c r="AC439" s="17">
        <v>0</v>
      </c>
      <c r="AD439" s="17">
        <v>4.5800405330185097E-2</v>
      </c>
      <c r="AE439" s="17">
        <v>1.5082254230355099E-2</v>
      </c>
      <c r="AF439" s="17">
        <v>2.5922800475460701E-2</v>
      </c>
      <c r="AG439" s="17">
        <v>2.76515098544603E-3</v>
      </c>
      <c r="AH439" s="17">
        <v>7.7292837645205597E-3</v>
      </c>
      <c r="AI439" s="17">
        <v>1.6801708249607899E-2</v>
      </c>
      <c r="AJ439" s="17">
        <v>1.2010337007904199E-2</v>
      </c>
      <c r="AK439" s="17">
        <v>1.39466981793177E-2</v>
      </c>
      <c r="AL439" s="17">
        <v>1.3214336167157E-2</v>
      </c>
      <c r="AM439" s="17">
        <v>1.3012153690278101E-2</v>
      </c>
      <c r="AN439" s="17">
        <v>4.5505040605620002E-2</v>
      </c>
      <c r="AO439" s="17">
        <v>2.8074819304815101E-2</v>
      </c>
      <c r="AP439" s="17">
        <v>4.0567829019098903E-2</v>
      </c>
      <c r="AQ439" s="17">
        <v>2.4859203451947798E-2</v>
      </c>
      <c r="AR439" s="17">
        <v>8.84371092169043E-2</v>
      </c>
      <c r="AS439" s="17"/>
      <c r="AT439" s="17">
        <v>4.6764459052730897E-2</v>
      </c>
      <c r="AU439" s="17">
        <v>8.0817169459275803E-3</v>
      </c>
      <c r="AV439" s="17">
        <v>1.51074167459291E-2</v>
      </c>
      <c r="AW439" s="17">
        <v>1.8201191420542401E-2</v>
      </c>
      <c r="AX439" s="17">
        <v>2.1044583779028399E-2</v>
      </c>
      <c r="AY439" s="17">
        <v>1.87299178927718E-2</v>
      </c>
      <c r="AZ439" s="17"/>
      <c r="BA439" s="17">
        <v>1.65714463225974E-2</v>
      </c>
      <c r="BB439" s="17">
        <v>1.2367756657261199E-2</v>
      </c>
      <c r="BC439" s="17">
        <v>2.3758089474013699E-2</v>
      </c>
      <c r="BD439" s="17">
        <v>3.6262127770975899E-2</v>
      </c>
      <c r="BE439" s="17">
        <v>7.7863170313732397E-2</v>
      </c>
      <c r="BF439" s="17"/>
      <c r="BG439" s="17">
        <v>2.3233530928986001E-2</v>
      </c>
      <c r="BH439" s="17">
        <v>2.95496279869054E-2</v>
      </c>
      <c r="BI439" s="17">
        <v>5.9482617414058003E-3</v>
      </c>
      <c r="BJ439" s="17">
        <v>7.0227964504041502E-3</v>
      </c>
      <c r="BK439" s="17">
        <v>2.6299560796957899E-2</v>
      </c>
      <c r="BL439" s="17"/>
      <c r="BM439" s="17">
        <v>2.6561675423755898E-2</v>
      </c>
      <c r="BN439" s="17">
        <v>1.9692606261060501E-2</v>
      </c>
      <c r="BO439" s="17">
        <v>1.2364562825228499E-2</v>
      </c>
      <c r="BP439" s="17"/>
      <c r="BQ439" s="17">
        <v>2.9746141500840401E-2</v>
      </c>
      <c r="BR439" s="17">
        <v>1.6278200834926499E-2</v>
      </c>
      <c r="BS439" s="17"/>
      <c r="BT439" s="17">
        <v>2.1936233388566099E-2</v>
      </c>
      <c r="BU439" s="17">
        <v>2.04295338849745E-2</v>
      </c>
    </row>
    <row r="440" spans="2:73" x14ac:dyDescent="0.3">
      <c r="B440" t="s">
        <v>247</v>
      </c>
      <c r="C440" s="17">
        <v>1.4395573218716101E-2</v>
      </c>
      <c r="D440" s="17">
        <v>1.38586583568522E-2</v>
      </c>
      <c r="E440" s="17">
        <v>1.49632030534988E-2</v>
      </c>
      <c r="F440" s="17"/>
      <c r="G440" s="17">
        <v>2.1510927966234501E-2</v>
      </c>
      <c r="H440" s="17">
        <v>2.5201430433947101E-2</v>
      </c>
      <c r="I440" s="17">
        <v>7.3009776032126302E-3</v>
      </c>
      <c r="J440" s="17">
        <v>1.2999023650604799E-2</v>
      </c>
      <c r="K440" s="17">
        <v>1.13301217703622E-2</v>
      </c>
      <c r="L440" s="17">
        <v>9.8584992863148604E-3</v>
      </c>
      <c r="M440" s="17"/>
      <c r="N440" s="17">
        <v>2.2779379550975601E-2</v>
      </c>
      <c r="O440" s="17">
        <v>6.0221930791610903E-3</v>
      </c>
      <c r="P440" s="17">
        <v>6.8335244843024303E-3</v>
      </c>
      <c r="Q440" s="17">
        <v>1.98495424751901E-2</v>
      </c>
      <c r="R440" s="17"/>
      <c r="S440" s="17">
        <v>2.56417137272997E-2</v>
      </c>
      <c r="T440" s="17">
        <v>1.6440389555826999E-2</v>
      </c>
      <c r="U440" s="17">
        <v>1.2477690105318301E-2</v>
      </c>
      <c r="V440" s="17">
        <v>5.4740941336700001E-3</v>
      </c>
      <c r="W440" s="17">
        <v>0</v>
      </c>
      <c r="X440" s="17">
        <v>1.12148152525065E-2</v>
      </c>
      <c r="Y440" s="17">
        <v>2.02224729414857E-2</v>
      </c>
      <c r="Z440" s="17">
        <v>1.07021723273193E-2</v>
      </c>
      <c r="AA440" s="17">
        <v>1.6403723876739201E-2</v>
      </c>
      <c r="AB440" s="17"/>
      <c r="AC440" s="17">
        <v>3.3705161783248699E-2</v>
      </c>
      <c r="AD440" s="17">
        <v>2.7057202539033199E-2</v>
      </c>
      <c r="AE440" s="17">
        <v>5.4012594008847501E-3</v>
      </c>
      <c r="AF440" s="17">
        <v>1.8257789727271202E-2</v>
      </c>
      <c r="AG440" s="17">
        <v>9.7395459836286703E-3</v>
      </c>
      <c r="AH440" s="17">
        <v>1.7669610426656698E-2</v>
      </c>
      <c r="AI440" s="17">
        <v>1.1510374084478499E-2</v>
      </c>
      <c r="AJ440" s="17">
        <v>2.8415415183991001E-3</v>
      </c>
      <c r="AK440" s="17">
        <v>6.3751680995095903E-3</v>
      </c>
      <c r="AL440" s="17">
        <v>9.3812114492444806E-3</v>
      </c>
      <c r="AM440" s="17">
        <v>1.6717414406880699E-2</v>
      </c>
      <c r="AN440" s="17">
        <v>8.7566255696742701E-3</v>
      </c>
      <c r="AO440" s="17">
        <v>1.5630318686322701E-2</v>
      </c>
      <c r="AP440" s="17">
        <v>8.9766372205776299E-3</v>
      </c>
      <c r="AQ440" s="17">
        <v>2.8470923295295499E-2</v>
      </c>
      <c r="AR440" s="17">
        <v>3.75259850512192E-2</v>
      </c>
      <c r="AS440" s="17"/>
      <c r="AT440" s="17">
        <v>2.5013975603277599E-2</v>
      </c>
      <c r="AU440" s="17">
        <v>9.6274689375762095E-3</v>
      </c>
      <c r="AV440" s="17">
        <v>1.3858063352977601E-2</v>
      </c>
      <c r="AW440" s="17">
        <v>9.7797505047127094E-3</v>
      </c>
      <c r="AX440" s="17">
        <v>9.8790749769413801E-3</v>
      </c>
      <c r="AY440" s="17">
        <v>2.0946822146665E-2</v>
      </c>
      <c r="AZ440" s="17"/>
      <c r="BA440" s="17">
        <v>1.7876919976297801E-2</v>
      </c>
      <c r="BB440" s="17">
        <v>7.2789272350978398E-3</v>
      </c>
      <c r="BC440" s="17">
        <v>1.52723839231167E-2</v>
      </c>
      <c r="BD440" s="17">
        <v>1.2026317549549701E-2</v>
      </c>
      <c r="BE440" s="17">
        <v>9.4102466322821501E-2</v>
      </c>
      <c r="BF440" s="17"/>
      <c r="BG440" s="17">
        <v>1.3212440423869799E-2</v>
      </c>
      <c r="BH440" s="17">
        <v>1.7049910665157E-2</v>
      </c>
      <c r="BI440" s="17">
        <v>6.9132052619621104E-3</v>
      </c>
      <c r="BJ440" s="17">
        <v>8.3372028699667602E-3</v>
      </c>
      <c r="BK440" s="17">
        <v>2.3079918765194201E-2</v>
      </c>
      <c r="BL440" s="17"/>
      <c r="BM440" s="17">
        <v>1.46065733659852E-2</v>
      </c>
      <c r="BN440" s="17">
        <v>1.6317156239015002E-2</v>
      </c>
      <c r="BO440" s="17">
        <v>9.1218540199539504E-3</v>
      </c>
      <c r="BP440" s="17"/>
      <c r="BQ440" s="17">
        <v>1.6701368929582398E-2</v>
      </c>
      <c r="BR440" s="17">
        <v>1.26242482270769E-2</v>
      </c>
      <c r="BS440" s="17"/>
      <c r="BT440" s="17">
        <v>1.33300464695274E-2</v>
      </c>
      <c r="BU440" s="17">
        <v>1.55702931364856E-2</v>
      </c>
    </row>
    <row r="441" spans="2:73" x14ac:dyDescent="0.3">
      <c r="B441" t="s">
        <v>92</v>
      </c>
      <c r="C441" s="17">
        <v>3.8409360602501601E-2</v>
      </c>
      <c r="D441" s="17">
        <v>3.1025578633618101E-2</v>
      </c>
      <c r="E441" s="17">
        <v>4.5723195614272197E-2</v>
      </c>
      <c r="F441" s="17"/>
      <c r="G441" s="17">
        <v>4.5686592620116297E-2</v>
      </c>
      <c r="H441" s="17">
        <v>8.1694404911384494E-2</v>
      </c>
      <c r="I441" s="17">
        <v>3.8291896651515903E-2</v>
      </c>
      <c r="J441" s="17">
        <v>3.9028581463178003E-2</v>
      </c>
      <c r="K441" s="17">
        <v>1.5734672613262401E-2</v>
      </c>
      <c r="L441" s="17">
        <v>1.32126254772907E-2</v>
      </c>
      <c r="M441" s="17"/>
      <c r="N441" s="17">
        <v>3.3365798763810003E-2</v>
      </c>
      <c r="O441" s="17">
        <v>3.7815099179650299E-2</v>
      </c>
      <c r="P441" s="17">
        <v>4.19052264237188E-2</v>
      </c>
      <c r="Q441" s="17">
        <v>4.2173781655114498E-2</v>
      </c>
      <c r="R441" s="17"/>
      <c r="S441" s="17">
        <v>6.3541928574969403E-2</v>
      </c>
      <c r="T441" s="17">
        <v>2.2861667313033501E-2</v>
      </c>
      <c r="U441" s="17">
        <v>3.01325266544584E-2</v>
      </c>
      <c r="V441" s="17">
        <v>1.84450600630955E-2</v>
      </c>
      <c r="W441" s="17">
        <v>3.6421708199404802E-2</v>
      </c>
      <c r="X441" s="17">
        <v>5.4525689022071701E-2</v>
      </c>
      <c r="Y441" s="17">
        <v>2.1443237931017399E-2</v>
      </c>
      <c r="Z441" s="17">
        <v>3.8428512574314899E-2</v>
      </c>
      <c r="AA441" s="17">
        <v>5.1862645870570601E-2</v>
      </c>
      <c r="AB441" s="17"/>
      <c r="AC441" s="17">
        <v>0.19773386866758</v>
      </c>
      <c r="AD441" s="17">
        <v>6.2927334746185101E-2</v>
      </c>
      <c r="AE441" s="17">
        <v>4.0281994279535202E-2</v>
      </c>
      <c r="AF441" s="17">
        <v>1.6890348229504699E-2</v>
      </c>
      <c r="AG441" s="17">
        <v>5.6847827213660301E-2</v>
      </c>
      <c r="AH441" s="17">
        <v>4.1258012750009398E-2</v>
      </c>
      <c r="AI441" s="17">
        <v>2.0954822943965699E-2</v>
      </c>
      <c r="AJ441" s="17">
        <v>3.2841792642286198E-2</v>
      </c>
      <c r="AK441" s="17">
        <v>2.5487885281627001E-2</v>
      </c>
      <c r="AL441" s="17">
        <v>2.8670720539661E-2</v>
      </c>
      <c r="AM441" s="17">
        <v>5.4057533655425503E-2</v>
      </c>
      <c r="AN441" s="17">
        <v>2.0059078327630198E-2</v>
      </c>
      <c r="AO441" s="17">
        <v>1.44471941745116E-2</v>
      </c>
      <c r="AP441" s="17">
        <v>3.5237258443562999E-2</v>
      </c>
      <c r="AQ441" s="17">
        <v>2.5863202429304E-2</v>
      </c>
      <c r="AR441" s="17">
        <v>3.3697882374238299E-2</v>
      </c>
      <c r="AS441" s="17"/>
      <c r="AT441" s="17">
        <v>6.00729021023211E-2</v>
      </c>
      <c r="AU441" s="17">
        <v>4.1529031548096403E-2</v>
      </c>
      <c r="AV441" s="17">
        <v>4.2214008745574003E-2</v>
      </c>
      <c r="AW441" s="17">
        <v>2.3576475692775701E-2</v>
      </c>
      <c r="AX441" s="17">
        <v>2.00018593894991E-2</v>
      </c>
      <c r="AY441" s="17">
        <v>0</v>
      </c>
      <c r="AZ441" s="17"/>
      <c r="BA441" s="17">
        <v>4.3566722442471999E-2</v>
      </c>
      <c r="BB441" s="17">
        <v>2.8639476875435201E-2</v>
      </c>
      <c r="BC441" s="17">
        <v>4.5439803571052297E-2</v>
      </c>
      <c r="BD441" s="17">
        <v>5.3940336948028002E-2</v>
      </c>
      <c r="BE441" s="17">
        <v>0</v>
      </c>
      <c r="BF441" s="17"/>
      <c r="BG441" s="17">
        <v>2.8463930765234201E-2</v>
      </c>
      <c r="BH441" s="17">
        <v>3.3227879230295902E-2</v>
      </c>
      <c r="BI441" s="17">
        <v>3.2483003623442898E-2</v>
      </c>
      <c r="BJ441" s="17">
        <v>1.27365720856425E-2</v>
      </c>
      <c r="BK441" s="17">
        <v>4.0109936011741502E-2</v>
      </c>
      <c r="BL441" s="17"/>
      <c r="BM441" s="17">
        <v>3.0726881676733001E-2</v>
      </c>
      <c r="BN441" s="17">
        <v>4.6422705333911303E-2</v>
      </c>
      <c r="BO441" s="17">
        <v>4.1908267068223801E-2</v>
      </c>
      <c r="BP441" s="17"/>
      <c r="BQ441" s="17">
        <v>3.7055155104661397E-2</v>
      </c>
      <c r="BR441" s="17">
        <v>3.4451663064766401E-2</v>
      </c>
      <c r="BS441" s="17"/>
      <c r="BT441" s="17">
        <v>2.19912742900936E-2</v>
      </c>
      <c r="BU441" s="17">
        <v>4.8471530364244703E-2</v>
      </c>
    </row>
    <row r="442" spans="2:73" x14ac:dyDescent="0.3">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row>
    <row r="443" spans="2:73" x14ac:dyDescent="0.3">
      <c r="B443" s="6" t="s">
        <v>255</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row>
    <row r="444" spans="2:73" x14ac:dyDescent="0.3">
      <c r="B444" s="24" t="s">
        <v>94</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row>
    <row r="445" spans="2:73" x14ac:dyDescent="0.3">
      <c r="B445" t="s">
        <v>241</v>
      </c>
      <c r="C445" s="17">
        <v>8.9983741162145206E-2</v>
      </c>
      <c r="D445" s="17">
        <v>9.53778115829782E-2</v>
      </c>
      <c r="E445" s="17">
        <v>8.5005003800455101E-2</v>
      </c>
      <c r="F445" s="17"/>
      <c r="G445" s="17">
        <v>9.0918586077692098E-2</v>
      </c>
      <c r="H445" s="17">
        <v>7.9549577467093804E-2</v>
      </c>
      <c r="I445" s="17">
        <v>8.4599404391000402E-2</v>
      </c>
      <c r="J445" s="17">
        <v>8.0826844248768806E-2</v>
      </c>
      <c r="K445" s="17">
        <v>8.04886379887986E-2</v>
      </c>
      <c r="L445" s="17">
        <v>0.11605177158779</v>
      </c>
      <c r="M445" s="17"/>
      <c r="N445" s="17">
        <v>8.7505906876248402E-2</v>
      </c>
      <c r="O445" s="17">
        <v>9.4146995028686203E-2</v>
      </c>
      <c r="P445" s="17">
        <v>8.5971370752210896E-2</v>
      </c>
      <c r="Q445" s="17">
        <v>9.1058622667543096E-2</v>
      </c>
      <c r="R445" s="17"/>
      <c r="S445" s="17">
        <v>0.103472441611479</v>
      </c>
      <c r="T445" s="17">
        <v>7.4279410998928597E-2</v>
      </c>
      <c r="U445" s="17">
        <v>0.105134399060806</v>
      </c>
      <c r="V445" s="17">
        <v>9.7341838116537002E-2</v>
      </c>
      <c r="W445" s="17">
        <v>7.5306677764601496E-2</v>
      </c>
      <c r="X445" s="17">
        <v>5.5357483237505098E-2</v>
      </c>
      <c r="Y445" s="17">
        <v>9.7618208061251904E-2</v>
      </c>
      <c r="Z445" s="17">
        <v>0.113636048717071</v>
      </c>
      <c r="AA445" s="17">
        <v>9.6659515658038403E-2</v>
      </c>
      <c r="AB445" s="17"/>
      <c r="AC445" s="17">
        <v>0.121927472995736</v>
      </c>
      <c r="AD445" s="17">
        <v>8.7963671532556298E-2</v>
      </c>
      <c r="AE445" s="17">
        <v>8.8193945076299005E-2</v>
      </c>
      <c r="AF445" s="17">
        <v>9.1653688264274905E-2</v>
      </c>
      <c r="AG445" s="17">
        <v>0.11083028557001</v>
      </c>
      <c r="AH445" s="17">
        <v>0.107922125832369</v>
      </c>
      <c r="AI445" s="17">
        <v>8.6494219205744904E-2</v>
      </c>
      <c r="AJ445" s="17">
        <v>7.2673552422499704E-2</v>
      </c>
      <c r="AK445" s="17">
        <v>8.6401546870544702E-2</v>
      </c>
      <c r="AL445" s="17">
        <v>0.109704455650439</v>
      </c>
      <c r="AM445" s="17">
        <v>0.10803090931918</v>
      </c>
      <c r="AN445" s="17">
        <v>8.68812126195741E-2</v>
      </c>
      <c r="AO445" s="17">
        <v>7.3243164741926506E-2</v>
      </c>
      <c r="AP445" s="17">
        <v>1.2935321090529001E-2</v>
      </c>
      <c r="AQ445" s="17">
        <v>5.1245933864611702E-2</v>
      </c>
      <c r="AR445" s="17">
        <v>9.7705255938624405E-2</v>
      </c>
      <c r="AS445" s="17"/>
      <c r="AT445" s="17">
        <v>0.119947745096847</v>
      </c>
      <c r="AU445" s="17">
        <v>6.9649402143055997E-2</v>
      </c>
      <c r="AV445" s="17">
        <v>0.111102868042386</v>
      </c>
      <c r="AW445" s="17">
        <v>9.7841963318322706E-2</v>
      </c>
      <c r="AX445" s="17">
        <v>4.6943705504316598E-2</v>
      </c>
      <c r="AY445" s="17">
        <v>6.6453518614421198E-2</v>
      </c>
      <c r="AZ445" s="17"/>
      <c r="BA445" s="17">
        <v>8.4378683707338697E-2</v>
      </c>
      <c r="BB445" s="17">
        <v>0.10465071478839599</v>
      </c>
      <c r="BC445" s="17">
        <v>9.3656237318421903E-2</v>
      </c>
      <c r="BD445" s="17">
        <v>5.8857294489787902E-2</v>
      </c>
      <c r="BE445" s="17">
        <v>0.10808498117682599</v>
      </c>
      <c r="BF445" s="17"/>
      <c r="BG445" s="17">
        <v>7.9190995032629496E-2</v>
      </c>
      <c r="BH445" s="17">
        <v>8.4138934679623606E-2</v>
      </c>
      <c r="BI445" s="17">
        <v>0.110960330993831</v>
      </c>
      <c r="BJ445" s="17">
        <v>9.7789324111196396E-2</v>
      </c>
      <c r="BK445" s="17">
        <v>7.2229196278994101E-2</v>
      </c>
      <c r="BL445" s="17"/>
      <c r="BM445" s="17">
        <v>9.3135739469144704E-2</v>
      </c>
      <c r="BN445" s="17">
        <v>8.8827921728675902E-2</v>
      </c>
      <c r="BO445" s="17">
        <v>8.3394127788912503E-2</v>
      </c>
      <c r="BP445" s="17"/>
      <c r="BQ445" s="17">
        <v>8.8741911338286406E-2</v>
      </c>
      <c r="BR445" s="17">
        <v>8.84209300387203E-2</v>
      </c>
      <c r="BS445" s="17"/>
      <c r="BT445" s="17">
        <v>9.5906556606885199E-2</v>
      </c>
      <c r="BU445" s="17">
        <v>8.0700253096331595E-2</v>
      </c>
    </row>
    <row r="446" spans="2:73" x14ac:dyDescent="0.3">
      <c r="B446" t="s">
        <v>242</v>
      </c>
      <c r="C446" s="17">
        <v>0.33723965887157498</v>
      </c>
      <c r="D446" s="17">
        <v>0.34422555661361998</v>
      </c>
      <c r="E446" s="17">
        <v>0.33069010095281098</v>
      </c>
      <c r="F446" s="17"/>
      <c r="G446" s="17">
        <v>0.29308708438797598</v>
      </c>
      <c r="H446" s="17">
        <v>0.25135958362948002</v>
      </c>
      <c r="I446" s="17">
        <v>0.35875490529673099</v>
      </c>
      <c r="J446" s="17">
        <v>0.37739332726751801</v>
      </c>
      <c r="K446" s="17">
        <v>0.360807370934217</v>
      </c>
      <c r="L446" s="17">
        <v>0.37031926381816299</v>
      </c>
      <c r="M446" s="17"/>
      <c r="N446" s="17">
        <v>0.29829248774957901</v>
      </c>
      <c r="O446" s="17">
        <v>0.36493944752542201</v>
      </c>
      <c r="P446" s="17">
        <v>0.35320553173422398</v>
      </c>
      <c r="Q446" s="17">
        <v>0.33901346010981898</v>
      </c>
      <c r="R446" s="17"/>
      <c r="S446" s="17">
        <v>0.31709848895459802</v>
      </c>
      <c r="T446" s="17">
        <v>0.308472348177106</v>
      </c>
      <c r="U446" s="17">
        <v>0.323561518668537</v>
      </c>
      <c r="V446" s="17">
        <v>0.32052840546459299</v>
      </c>
      <c r="W446" s="17">
        <v>0.36895637737813602</v>
      </c>
      <c r="X446" s="17">
        <v>0.33060434161892799</v>
      </c>
      <c r="Y446" s="17">
        <v>0.38065969734729099</v>
      </c>
      <c r="Z446" s="17">
        <v>0.29219331662040499</v>
      </c>
      <c r="AA446" s="17">
        <v>0.38938998803462099</v>
      </c>
      <c r="AB446" s="17"/>
      <c r="AC446" s="17">
        <v>0.403752287473164</v>
      </c>
      <c r="AD446" s="17">
        <v>0.25863080989765702</v>
      </c>
      <c r="AE446" s="17">
        <v>0.37822778389928202</v>
      </c>
      <c r="AF446" s="17">
        <v>0.34398937812124403</v>
      </c>
      <c r="AG446" s="17">
        <v>0.39097263593678699</v>
      </c>
      <c r="AH446" s="17">
        <v>0.349029413039604</v>
      </c>
      <c r="AI446" s="17">
        <v>0.33055659752885203</v>
      </c>
      <c r="AJ446" s="17">
        <v>0.34058886675309102</v>
      </c>
      <c r="AK446" s="17">
        <v>0.33698617430504202</v>
      </c>
      <c r="AL446" s="17">
        <v>0.35028798118369397</v>
      </c>
      <c r="AM446" s="17">
        <v>0.36683992083357703</v>
      </c>
      <c r="AN446" s="17">
        <v>0.31429396239261498</v>
      </c>
      <c r="AO446" s="17">
        <v>0.345240450878599</v>
      </c>
      <c r="AP446" s="17">
        <v>0.30746184852327901</v>
      </c>
      <c r="AQ446" s="17">
        <v>0.34890987862488398</v>
      </c>
      <c r="AR446" s="17">
        <v>0.22526499210674999</v>
      </c>
      <c r="AS446" s="17"/>
      <c r="AT446" s="17">
        <v>0.33731937499509701</v>
      </c>
      <c r="AU446" s="17">
        <v>0.425801972651417</v>
      </c>
      <c r="AV446" s="17">
        <v>0.406867417766549</v>
      </c>
      <c r="AW446" s="17">
        <v>0.27346218155535401</v>
      </c>
      <c r="AX446" s="17">
        <v>0.19944248732516701</v>
      </c>
      <c r="AY446" s="17">
        <v>0.13291844282488999</v>
      </c>
      <c r="AZ446" s="17"/>
      <c r="BA446" s="17">
        <v>0.39451216072096901</v>
      </c>
      <c r="BB446" s="17">
        <v>0.32131186657968502</v>
      </c>
      <c r="BC446" s="17">
        <v>0.315206264945741</v>
      </c>
      <c r="BD446" s="17">
        <v>0.309613132074541</v>
      </c>
      <c r="BE446" s="17">
        <v>0.19781356311075499</v>
      </c>
      <c r="BF446" s="17"/>
      <c r="BG446" s="17">
        <v>0.30884913741370801</v>
      </c>
      <c r="BH446" s="17">
        <v>0.35309551712470399</v>
      </c>
      <c r="BI446" s="17">
        <v>0.35054409471092901</v>
      </c>
      <c r="BJ446" s="17">
        <v>0.35555379320224401</v>
      </c>
      <c r="BK446" s="17">
        <v>0.37957926460528801</v>
      </c>
      <c r="BL446" s="17"/>
      <c r="BM446" s="17">
        <v>0.32073272067976599</v>
      </c>
      <c r="BN446" s="17">
        <v>0.343482993278103</v>
      </c>
      <c r="BO446" s="17">
        <v>0.37128915354678699</v>
      </c>
      <c r="BP446" s="17"/>
      <c r="BQ446" s="17">
        <v>0.31312695917686201</v>
      </c>
      <c r="BR446" s="17">
        <v>0.35141196149468001</v>
      </c>
      <c r="BS446" s="17"/>
      <c r="BT446" s="17">
        <v>0.33866450967072498</v>
      </c>
      <c r="BU446" s="17">
        <v>0.33625142662693802</v>
      </c>
    </row>
    <row r="447" spans="2:73" x14ac:dyDescent="0.3">
      <c r="B447" t="s">
        <v>243</v>
      </c>
      <c r="C447" s="17">
        <v>0.213878344419134</v>
      </c>
      <c r="D447" s="17">
        <v>0.228255741432312</v>
      </c>
      <c r="E447" s="17">
        <v>0.20013830273663399</v>
      </c>
      <c r="F447" s="17"/>
      <c r="G447" s="17">
        <v>0.189705678431142</v>
      </c>
      <c r="H447" s="17">
        <v>0.241460555158344</v>
      </c>
      <c r="I447" s="17">
        <v>0.23401069367861399</v>
      </c>
      <c r="J447" s="17">
        <v>0.207725696722005</v>
      </c>
      <c r="K447" s="17">
        <v>0.19731407209825</v>
      </c>
      <c r="L447" s="17">
        <v>0.20723052308974799</v>
      </c>
      <c r="M447" s="17"/>
      <c r="N447" s="17">
        <v>0.25066505520434501</v>
      </c>
      <c r="O447" s="17">
        <v>0.212855531273305</v>
      </c>
      <c r="P447" s="17">
        <v>0.177087657082901</v>
      </c>
      <c r="Q447" s="17">
        <v>0.20552351802593</v>
      </c>
      <c r="R447" s="17"/>
      <c r="S447" s="17">
        <v>0.20264480023738199</v>
      </c>
      <c r="T447" s="17">
        <v>0.20941713743340401</v>
      </c>
      <c r="U447" s="17">
        <v>0.13170392801344499</v>
      </c>
      <c r="V447" s="17">
        <v>0.18821001535741999</v>
      </c>
      <c r="W447" s="17">
        <v>0.22471653231967401</v>
      </c>
      <c r="X447" s="17">
        <v>0.27193091793020802</v>
      </c>
      <c r="Y447" s="17">
        <v>0.240515606862235</v>
      </c>
      <c r="Z447" s="17">
        <v>0.26073134248238899</v>
      </c>
      <c r="AA447" s="17">
        <v>0.227545355120433</v>
      </c>
      <c r="AB447" s="17"/>
      <c r="AC447" s="17">
        <v>3.5079677236713402E-2</v>
      </c>
      <c r="AD447" s="17">
        <v>0.16920514009655499</v>
      </c>
      <c r="AE447" s="17">
        <v>0.21300040246384</v>
      </c>
      <c r="AF447" s="17">
        <v>0.20733399081832701</v>
      </c>
      <c r="AG447" s="17">
        <v>0.20626070566846699</v>
      </c>
      <c r="AH447" s="17">
        <v>0.227490182807629</v>
      </c>
      <c r="AI447" s="17">
        <v>0.236180159172379</v>
      </c>
      <c r="AJ447" s="17">
        <v>0.17122867912554901</v>
      </c>
      <c r="AK447" s="17">
        <v>0.17919129136640399</v>
      </c>
      <c r="AL447" s="17">
        <v>0.249310460464924</v>
      </c>
      <c r="AM447" s="17">
        <v>0.22235761841419099</v>
      </c>
      <c r="AN447" s="17">
        <v>0.23477372518297701</v>
      </c>
      <c r="AO447" s="17">
        <v>0.29574329364389601</v>
      </c>
      <c r="AP447" s="17">
        <v>0.18284684953427099</v>
      </c>
      <c r="AQ447" s="17">
        <v>0.20996475926809899</v>
      </c>
      <c r="AR447" s="17">
        <v>0.24674294466007399</v>
      </c>
      <c r="AS447" s="17"/>
      <c r="AT447" s="17">
        <v>0.20119983405414499</v>
      </c>
      <c r="AU447" s="17">
        <v>0.23191256261492499</v>
      </c>
      <c r="AV447" s="17">
        <v>0.168871341927367</v>
      </c>
      <c r="AW447" s="17">
        <v>0.200210694276933</v>
      </c>
      <c r="AX447" s="17">
        <v>0.27161335253715302</v>
      </c>
      <c r="AY447" s="17">
        <v>0.22682773191215799</v>
      </c>
      <c r="AZ447" s="17"/>
      <c r="BA447" s="17">
        <v>0.17056192478329499</v>
      </c>
      <c r="BB447" s="17">
        <v>0.21654936915322601</v>
      </c>
      <c r="BC447" s="17">
        <v>0.25356942758488199</v>
      </c>
      <c r="BD447" s="17">
        <v>0.22338613894336101</v>
      </c>
      <c r="BE447" s="17">
        <v>0.267194395508209</v>
      </c>
      <c r="BF447" s="17"/>
      <c r="BG447" s="17">
        <v>0.25342048208784601</v>
      </c>
      <c r="BH447" s="17">
        <v>0.220845647147631</v>
      </c>
      <c r="BI447" s="17">
        <v>0.191065490878119</v>
      </c>
      <c r="BJ447" s="17">
        <v>0.196284182667056</v>
      </c>
      <c r="BK447" s="17">
        <v>0.22184411050136599</v>
      </c>
      <c r="BL447" s="17"/>
      <c r="BM447" s="17">
        <v>0.227787130991006</v>
      </c>
      <c r="BN447" s="17">
        <v>0.21202555597321601</v>
      </c>
      <c r="BO447" s="17">
        <v>0.17694944245313099</v>
      </c>
      <c r="BP447" s="17"/>
      <c r="BQ447" s="17">
        <v>0.226041244659207</v>
      </c>
      <c r="BR447" s="17">
        <v>0.20945819095073501</v>
      </c>
      <c r="BS447" s="17"/>
      <c r="BT447" s="17">
        <v>0.22330120471086501</v>
      </c>
      <c r="BU447" s="17">
        <v>0.214897920844588</v>
      </c>
    </row>
    <row r="448" spans="2:73" x14ac:dyDescent="0.3">
      <c r="B448" t="s">
        <v>244</v>
      </c>
      <c r="C448" s="17">
        <v>0.14754280113070001</v>
      </c>
      <c r="D448" s="17">
        <v>0.15384345548516001</v>
      </c>
      <c r="E448" s="17">
        <v>0.14185822443540699</v>
      </c>
      <c r="F448" s="17"/>
      <c r="G448" s="17">
        <v>0.125313455547995</v>
      </c>
      <c r="H448" s="17">
        <v>0.18428471156568199</v>
      </c>
      <c r="I448" s="17">
        <v>0.12940771991389999</v>
      </c>
      <c r="J448" s="17">
        <v>0.15324797810086699</v>
      </c>
      <c r="K448" s="17">
        <v>0.16311029520911499</v>
      </c>
      <c r="L448" s="17">
        <v>0.132044752185356</v>
      </c>
      <c r="M448" s="17"/>
      <c r="N448" s="17">
        <v>0.155359344927468</v>
      </c>
      <c r="O448" s="17">
        <v>0.153432169281185</v>
      </c>
      <c r="P448" s="17">
        <v>0.143585245485674</v>
      </c>
      <c r="Q448" s="17">
        <v>0.136717701174386</v>
      </c>
      <c r="R448" s="17"/>
      <c r="S448" s="17">
        <v>0.152466366876087</v>
      </c>
      <c r="T448" s="17">
        <v>0.16649898376934899</v>
      </c>
      <c r="U448" s="17">
        <v>0.157785484858604</v>
      </c>
      <c r="V448" s="17">
        <v>0.13484198324944999</v>
      </c>
      <c r="W448" s="17">
        <v>0.13957247647933699</v>
      </c>
      <c r="X448" s="17">
        <v>0.143166700366053</v>
      </c>
      <c r="Y448" s="17">
        <v>0.122487101970049</v>
      </c>
      <c r="Z448" s="17">
        <v>0.199364847236917</v>
      </c>
      <c r="AA448" s="17">
        <v>0.12914392087464499</v>
      </c>
      <c r="AB448" s="17"/>
      <c r="AC448" s="17">
        <v>0.100075588689147</v>
      </c>
      <c r="AD448" s="17">
        <v>0.12350537645951699</v>
      </c>
      <c r="AE448" s="17">
        <v>0.11476147095445199</v>
      </c>
      <c r="AF448" s="17">
        <v>0.145463163773521</v>
      </c>
      <c r="AG448" s="17">
        <v>0.116329455636884</v>
      </c>
      <c r="AH448" s="17">
        <v>0.15759963035851299</v>
      </c>
      <c r="AI448" s="17">
        <v>0.139755313321447</v>
      </c>
      <c r="AJ448" s="17">
        <v>0.19516530492063999</v>
      </c>
      <c r="AK448" s="17">
        <v>0.16013060456427999</v>
      </c>
      <c r="AL448" s="17">
        <v>0.17237206403837299</v>
      </c>
      <c r="AM448" s="17">
        <v>0.12747103829922901</v>
      </c>
      <c r="AN448" s="17">
        <v>0.19985571425115101</v>
      </c>
      <c r="AO448" s="17">
        <v>0.107307185504502</v>
      </c>
      <c r="AP448" s="17">
        <v>0.17694369285963499</v>
      </c>
      <c r="AQ448" s="17">
        <v>0.14788048927476599</v>
      </c>
      <c r="AR448" s="17">
        <v>0.15414057063850001</v>
      </c>
      <c r="AS448" s="17"/>
      <c r="AT448" s="17">
        <v>0.117408119963176</v>
      </c>
      <c r="AU448" s="17">
        <v>0.12707549097028301</v>
      </c>
      <c r="AV448" s="17">
        <v>0.122251314424621</v>
      </c>
      <c r="AW448" s="17">
        <v>0.17681889699688999</v>
      </c>
      <c r="AX448" s="17">
        <v>0.21572975632005101</v>
      </c>
      <c r="AY448" s="17">
        <v>0.23595897133365801</v>
      </c>
      <c r="AZ448" s="17"/>
      <c r="BA448" s="17">
        <v>0.14262995615379201</v>
      </c>
      <c r="BB448" s="17">
        <v>0.14290397909122701</v>
      </c>
      <c r="BC448" s="17">
        <v>0.138092934365835</v>
      </c>
      <c r="BD448" s="17">
        <v>0.172695629759932</v>
      </c>
      <c r="BE448" s="17">
        <v>0.16017958628189699</v>
      </c>
      <c r="BF448" s="17"/>
      <c r="BG448" s="17">
        <v>0.17558760080164701</v>
      </c>
      <c r="BH448" s="17">
        <v>0.14995900439574</v>
      </c>
      <c r="BI448" s="17">
        <v>0.13758602335161199</v>
      </c>
      <c r="BJ448" s="17">
        <v>0.16601956044487001</v>
      </c>
      <c r="BK448" s="17">
        <v>6.9868003962376302E-2</v>
      </c>
      <c r="BL448" s="17"/>
      <c r="BM448" s="17">
        <v>0.15105783584677199</v>
      </c>
      <c r="BN448" s="17">
        <v>0.153476977948348</v>
      </c>
      <c r="BO448" s="17">
        <v>0.122731878186145</v>
      </c>
      <c r="BP448" s="17"/>
      <c r="BQ448" s="17">
        <v>0.14719345992543301</v>
      </c>
      <c r="BR448" s="17">
        <v>0.151434124465987</v>
      </c>
      <c r="BS448" s="17"/>
      <c r="BT448" s="17">
        <v>0.144706444945677</v>
      </c>
      <c r="BU448" s="17">
        <v>0.15239377714382699</v>
      </c>
    </row>
    <row r="449" spans="2:73" x14ac:dyDescent="0.3">
      <c r="B449" t="s">
        <v>245</v>
      </c>
      <c r="C449" s="17">
        <v>6.8490837480904898E-2</v>
      </c>
      <c r="D449" s="17">
        <v>6.9495652077370004E-2</v>
      </c>
      <c r="E449" s="17">
        <v>6.7307396240562103E-2</v>
      </c>
      <c r="F449" s="17"/>
      <c r="G449" s="17">
        <v>0.10115392544947201</v>
      </c>
      <c r="H449" s="17">
        <v>7.4060348263771197E-2</v>
      </c>
      <c r="I449" s="17">
        <v>6.3078164794406102E-2</v>
      </c>
      <c r="J449" s="17">
        <v>5.4539983060093999E-2</v>
      </c>
      <c r="K449" s="17">
        <v>5.7801513733620698E-2</v>
      </c>
      <c r="L449" s="17">
        <v>6.5254702221115901E-2</v>
      </c>
      <c r="M449" s="17"/>
      <c r="N449" s="17">
        <v>7.0175658251557194E-2</v>
      </c>
      <c r="O449" s="17">
        <v>5.2345043377554301E-2</v>
      </c>
      <c r="P449" s="17">
        <v>8.7472157215942398E-2</v>
      </c>
      <c r="Q449" s="17">
        <v>6.6445168635595797E-2</v>
      </c>
      <c r="R449" s="17"/>
      <c r="S449" s="17">
        <v>6.5302681392256798E-2</v>
      </c>
      <c r="T449" s="17">
        <v>7.1602413395735406E-2</v>
      </c>
      <c r="U449" s="17">
        <v>9.7824972328614895E-2</v>
      </c>
      <c r="V449" s="17">
        <v>9.9491808158569006E-2</v>
      </c>
      <c r="W449" s="17">
        <v>6.8091691882676705E-2</v>
      </c>
      <c r="X449" s="17">
        <v>4.1385532414567897E-2</v>
      </c>
      <c r="Y449" s="17">
        <v>6.4484380811928602E-2</v>
      </c>
      <c r="Z449" s="17">
        <v>4.4767852609584297E-2</v>
      </c>
      <c r="AA449" s="17">
        <v>5.3102692891853501E-2</v>
      </c>
      <c r="AB449" s="17"/>
      <c r="AC449" s="17">
        <v>8.1722493434732396E-2</v>
      </c>
      <c r="AD449" s="17">
        <v>6.2054089379090703E-2</v>
      </c>
      <c r="AE449" s="17">
        <v>6.79799724381525E-2</v>
      </c>
      <c r="AF449" s="17">
        <v>7.0202929876575504E-2</v>
      </c>
      <c r="AG449" s="17">
        <v>5.4620022743671399E-2</v>
      </c>
      <c r="AH449" s="17">
        <v>3.94710004270242E-2</v>
      </c>
      <c r="AI449" s="17">
        <v>9.9951378847771E-2</v>
      </c>
      <c r="AJ449" s="17">
        <v>8.4216081866319306E-2</v>
      </c>
      <c r="AK449" s="17">
        <v>4.5560426075771397E-2</v>
      </c>
      <c r="AL449" s="17">
        <v>4.5454020279622302E-2</v>
      </c>
      <c r="AM449" s="17">
        <v>5.95147123480987E-2</v>
      </c>
      <c r="AN449" s="17">
        <v>5.19913723670044E-2</v>
      </c>
      <c r="AO449" s="17">
        <v>9.0313607852574695E-2</v>
      </c>
      <c r="AP449" s="17">
        <v>0.13238860116173801</v>
      </c>
      <c r="AQ449" s="17">
        <v>9.3072745530079895E-2</v>
      </c>
      <c r="AR449" s="17">
        <v>8.3058804834009597E-2</v>
      </c>
      <c r="AS449" s="17"/>
      <c r="AT449" s="17">
        <v>6.1833528373391101E-2</v>
      </c>
      <c r="AU449" s="17">
        <v>3.3331905637610702E-2</v>
      </c>
      <c r="AV449" s="17">
        <v>6.0876384576733E-2</v>
      </c>
      <c r="AW449" s="17">
        <v>9.8884413256496703E-2</v>
      </c>
      <c r="AX449" s="17">
        <v>0.115990372329818</v>
      </c>
      <c r="AY449" s="17">
        <v>0.118257308731993</v>
      </c>
      <c r="AZ449" s="17"/>
      <c r="BA449" s="17">
        <v>7.0539472451247504E-2</v>
      </c>
      <c r="BB449" s="17">
        <v>6.5851472704298294E-2</v>
      </c>
      <c r="BC449" s="17">
        <v>5.2300945754533902E-2</v>
      </c>
      <c r="BD449" s="17">
        <v>7.2247270620699994E-2</v>
      </c>
      <c r="BE449" s="17">
        <v>6.2406540115367802E-2</v>
      </c>
      <c r="BF449" s="17"/>
      <c r="BG449" s="17">
        <v>6.8540890023802301E-2</v>
      </c>
      <c r="BH449" s="17">
        <v>7.1770218925980706E-2</v>
      </c>
      <c r="BI449" s="17">
        <v>6.7900525137216505E-2</v>
      </c>
      <c r="BJ449" s="17">
        <v>5.6646951907011203E-2</v>
      </c>
      <c r="BK449" s="17">
        <v>6.7286093494398902E-2</v>
      </c>
      <c r="BL449" s="17"/>
      <c r="BM449" s="17">
        <v>6.5346413791743205E-2</v>
      </c>
      <c r="BN449" s="17">
        <v>6.9179723651403693E-2</v>
      </c>
      <c r="BO449" s="17">
        <v>7.6186740478788401E-2</v>
      </c>
      <c r="BP449" s="17"/>
      <c r="BQ449" s="17">
        <v>7.8422383391713493E-2</v>
      </c>
      <c r="BR449" s="17">
        <v>6.4893321885239594E-2</v>
      </c>
      <c r="BS449" s="17"/>
      <c r="BT449" s="17">
        <v>6.7993310430188303E-2</v>
      </c>
      <c r="BU449" s="17">
        <v>6.8068621882348898E-2</v>
      </c>
    </row>
    <row r="450" spans="2:73" x14ac:dyDescent="0.3">
      <c r="B450" t="s">
        <v>246</v>
      </c>
      <c r="C450" s="17">
        <v>3.5995977093820998E-2</v>
      </c>
      <c r="D450" s="17">
        <v>3.3402744993942003E-2</v>
      </c>
      <c r="E450" s="17">
        <v>3.8634089288270702E-2</v>
      </c>
      <c r="F450" s="17"/>
      <c r="G450" s="17">
        <v>3.9406969326837002E-2</v>
      </c>
      <c r="H450" s="17">
        <v>4.6817066397807701E-2</v>
      </c>
      <c r="I450" s="17">
        <v>3.2830897322745398E-2</v>
      </c>
      <c r="J450" s="17">
        <v>3.6976294970960499E-2</v>
      </c>
      <c r="K450" s="17">
        <v>4.0671654935624198E-2</v>
      </c>
      <c r="L450" s="17">
        <v>2.3574428621172601E-2</v>
      </c>
      <c r="M450" s="17"/>
      <c r="N450" s="17">
        <v>3.96888875296946E-2</v>
      </c>
      <c r="O450" s="17">
        <v>2.6037366349640999E-2</v>
      </c>
      <c r="P450" s="17">
        <v>4.6734244976636502E-2</v>
      </c>
      <c r="Q450" s="17">
        <v>3.3643187069101202E-2</v>
      </c>
      <c r="R450" s="17"/>
      <c r="S450" s="17">
        <v>5.64626148898957E-2</v>
      </c>
      <c r="T450" s="17">
        <v>3.7173651679386202E-2</v>
      </c>
      <c r="U450" s="17">
        <v>5.0573293441563798E-2</v>
      </c>
      <c r="V450" s="17">
        <v>4.2132011335086997E-2</v>
      </c>
      <c r="W450" s="17">
        <v>3.0080496192088101E-2</v>
      </c>
      <c r="X450" s="17">
        <v>2.15860192248662E-2</v>
      </c>
      <c r="Y450" s="17">
        <v>2.23744675736595E-2</v>
      </c>
      <c r="Z450" s="17">
        <v>2.0320573736264301E-2</v>
      </c>
      <c r="AA450" s="17">
        <v>2.4588448504731599E-2</v>
      </c>
      <c r="AB450" s="17"/>
      <c r="AC450" s="17">
        <v>3.2844502473672398E-2</v>
      </c>
      <c r="AD450" s="17">
        <v>5.8928998447853799E-2</v>
      </c>
      <c r="AE450" s="17">
        <v>4.6501610367187703E-2</v>
      </c>
      <c r="AF450" s="17">
        <v>3.0337148186705298E-2</v>
      </c>
      <c r="AG450" s="17">
        <v>2.03923325279316E-2</v>
      </c>
      <c r="AH450" s="17">
        <v>2.1988360411049099E-2</v>
      </c>
      <c r="AI450" s="17">
        <v>2.7483335396283701E-2</v>
      </c>
      <c r="AJ450" s="17">
        <v>1.46934883536015E-2</v>
      </c>
      <c r="AK450" s="17">
        <v>5.13230662267063E-2</v>
      </c>
      <c r="AL450" s="17">
        <v>1.8715493213633999E-2</v>
      </c>
      <c r="AM450" s="17">
        <v>2.2623025211913401E-2</v>
      </c>
      <c r="AN450" s="17">
        <v>4.3596647891867603E-2</v>
      </c>
      <c r="AO450" s="17">
        <v>4.5934894511464097E-2</v>
      </c>
      <c r="AP450" s="17">
        <v>8.54148486988765E-2</v>
      </c>
      <c r="AQ450" s="17">
        <v>2.2086137164489199E-2</v>
      </c>
      <c r="AR450" s="17">
        <v>9.9621831603474695E-2</v>
      </c>
      <c r="AS450" s="17"/>
      <c r="AT450" s="17">
        <v>4.2212566317919399E-2</v>
      </c>
      <c r="AU450" s="17">
        <v>2.3650777558370299E-2</v>
      </c>
      <c r="AV450" s="17">
        <v>3.0789388433858499E-2</v>
      </c>
      <c r="AW450" s="17">
        <v>3.2089632419964403E-2</v>
      </c>
      <c r="AX450" s="17">
        <v>4.99931060551611E-2</v>
      </c>
      <c r="AY450" s="17">
        <v>8.1465887206389906E-2</v>
      </c>
      <c r="AZ450" s="17"/>
      <c r="BA450" s="17">
        <v>3.1545738803710498E-2</v>
      </c>
      <c r="BB450" s="17">
        <v>2.5778804726004498E-2</v>
      </c>
      <c r="BC450" s="17">
        <v>3.3618196047909103E-2</v>
      </c>
      <c r="BD450" s="17">
        <v>6.2237912730412903E-2</v>
      </c>
      <c r="BE450" s="17">
        <v>9.2817446104431503E-2</v>
      </c>
      <c r="BF450" s="17"/>
      <c r="BG450" s="17">
        <v>4.4518728460856603E-2</v>
      </c>
      <c r="BH450" s="17">
        <v>3.5042785901017899E-2</v>
      </c>
      <c r="BI450" s="17">
        <v>1.8315155637917101E-2</v>
      </c>
      <c r="BJ450" s="17">
        <v>4.9022848786293399E-2</v>
      </c>
      <c r="BK450" s="17">
        <v>3.61748103001132E-2</v>
      </c>
      <c r="BL450" s="17"/>
      <c r="BM450" s="17">
        <v>4.0840992452352301E-2</v>
      </c>
      <c r="BN450" s="17">
        <v>2.73671968566583E-2</v>
      </c>
      <c r="BO450" s="17">
        <v>4.2432395056603699E-2</v>
      </c>
      <c r="BP450" s="17"/>
      <c r="BQ450" s="17">
        <v>4.8951431787641997E-2</v>
      </c>
      <c r="BR450" s="17">
        <v>2.9627709455925098E-2</v>
      </c>
      <c r="BS450" s="17"/>
      <c r="BT450" s="17">
        <v>4.0636892162402398E-2</v>
      </c>
      <c r="BU450" s="17">
        <v>3.1309281378056698E-2</v>
      </c>
    </row>
    <row r="451" spans="2:73" x14ac:dyDescent="0.3">
      <c r="B451" t="s">
        <v>247</v>
      </c>
      <c r="C451" s="17">
        <v>2.94096387519747E-2</v>
      </c>
      <c r="D451" s="17">
        <v>2.7275158418243E-2</v>
      </c>
      <c r="E451" s="17">
        <v>3.1580385452190697E-2</v>
      </c>
      <c r="F451" s="17"/>
      <c r="G451" s="17">
        <v>4.4444799361514402E-2</v>
      </c>
      <c r="H451" s="17">
        <v>4.5553111330149498E-2</v>
      </c>
      <c r="I451" s="17">
        <v>1.71403183503911E-2</v>
      </c>
      <c r="J451" s="17">
        <v>1.9304386024880799E-2</v>
      </c>
      <c r="K451" s="17">
        <v>3.71268630592533E-2</v>
      </c>
      <c r="L451" s="17">
        <v>1.93408033985508E-2</v>
      </c>
      <c r="M451" s="17"/>
      <c r="N451" s="17">
        <v>3.5983332800915202E-2</v>
      </c>
      <c r="O451" s="17">
        <v>1.8369272130107299E-2</v>
      </c>
      <c r="P451" s="17">
        <v>2.32553171826951E-2</v>
      </c>
      <c r="Q451" s="17">
        <v>3.8659646086406103E-2</v>
      </c>
      <c r="R451" s="17"/>
      <c r="S451" s="17">
        <v>2.5604997532498501E-2</v>
      </c>
      <c r="T451" s="17">
        <v>3.5390834608978301E-2</v>
      </c>
      <c r="U451" s="17">
        <v>4.9651158180987899E-2</v>
      </c>
      <c r="V451" s="17">
        <v>3.3571627955684899E-2</v>
      </c>
      <c r="W451" s="17">
        <v>3.3886443818567299E-2</v>
      </c>
      <c r="X451" s="17">
        <v>2.0244403164872599E-2</v>
      </c>
      <c r="Y451" s="17">
        <v>1.2490917142537E-2</v>
      </c>
      <c r="Z451" s="17">
        <v>4.5500321196460802E-3</v>
      </c>
      <c r="AA451" s="17">
        <v>3.41418582881199E-2</v>
      </c>
      <c r="AB451" s="17"/>
      <c r="AC451" s="17">
        <v>7.4833751682819499E-2</v>
      </c>
      <c r="AD451" s="17">
        <v>7.6214253670209203E-2</v>
      </c>
      <c r="AE451" s="17">
        <v>3.5440561384730097E-2</v>
      </c>
      <c r="AF451" s="17">
        <v>2.88616134436302E-2</v>
      </c>
      <c r="AG451" s="17">
        <v>2.1973030195438399E-2</v>
      </c>
      <c r="AH451" s="17">
        <v>1.90583956865885E-2</v>
      </c>
      <c r="AI451" s="17">
        <v>2.5442778119961301E-2</v>
      </c>
      <c r="AJ451" s="17">
        <v>2.1164705389389499E-2</v>
      </c>
      <c r="AK451" s="17">
        <v>5.2655590519577702E-2</v>
      </c>
      <c r="AL451" s="17">
        <v>1.11540645966734E-2</v>
      </c>
      <c r="AM451" s="17">
        <v>2.2263522725823E-2</v>
      </c>
      <c r="AN451" s="17">
        <v>4.7374340002006602E-3</v>
      </c>
      <c r="AO451" s="17">
        <v>1.8367987802990201E-2</v>
      </c>
      <c r="AP451" s="17">
        <v>4.3221971791781701E-2</v>
      </c>
      <c r="AQ451" s="17">
        <v>6.0481801292381197E-2</v>
      </c>
      <c r="AR451" s="17">
        <v>5.4421012658688997E-2</v>
      </c>
      <c r="AS451" s="17"/>
      <c r="AT451" s="17">
        <v>3.5721865313311903E-2</v>
      </c>
      <c r="AU451" s="17">
        <v>2.1781789713104901E-2</v>
      </c>
      <c r="AV451" s="17">
        <v>2.3994037904912301E-2</v>
      </c>
      <c r="AW451" s="17">
        <v>3.5568429836270503E-2</v>
      </c>
      <c r="AX451" s="17">
        <v>3.3599205715459698E-2</v>
      </c>
      <c r="AY451" s="17">
        <v>2.8975215537224801E-2</v>
      </c>
      <c r="AZ451" s="17"/>
      <c r="BA451" s="17">
        <v>2.86509624326097E-2</v>
      </c>
      <c r="BB451" s="17">
        <v>3.7180084460187203E-2</v>
      </c>
      <c r="BC451" s="17">
        <v>2.7311847629806901E-2</v>
      </c>
      <c r="BD451" s="17">
        <v>2.68535601419275E-2</v>
      </c>
      <c r="BE451" s="17">
        <v>6.6102940199486995E-2</v>
      </c>
      <c r="BF451" s="17"/>
      <c r="BG451" s="17">
        <v>3.3226357432666997E-2</v>
      </c>
      <c r="BH451" s="17">
        <v>2.6341889722158601E-2</v>
      </c>
      <c r="BI451" s="17">
        <v>2.7646470690044101E-2</v>
      </c>
      <c r="BJ451" s="17">
        <v>2.29789171639815E-2</v>
      </c>
      <c r="BK451" s="17">
        <v>2.61381493877215E-2</v>
      </c>
      <c r="BL451" s="17"/>
      <c r="BM451" s="17">
        <v>3.1946629667932297E-2</v>
      </c>
      <c r="BN451" s="17">
        <v>2.4666381286968599E-2</v>
      </c>
      <c r="BO451" s="17">
        <v>3.3323830802575297E-2</v>
      </c>
      <c r="BP451" s="17"/>
      <c r="BQ451" s="17">
        <v>4.0028389810288702E-2</v>
      </c>
      <c r="BR451" s="17">
        <v>2.18455619237184E-2</v>
      </c>
      <c r="BS451" s="17"/>
      <c r="BT451" s="17">
        <v>3.1638210257724599E-2</v>
      </c>
      <c r="BU451" s="17">
        <v>2.61529032423891E-2</v>
      </c>
    </row>
    <row r="452" spans="2:73" x14ac:dyDescent="0.3">
      <c r="B452" t="s">
        <v>92</v>
      </c>
      <c r="C452" s="17">
        <v>7.7459001089745794E-2</v>
      </c>
      <c r="D452" s="17">
        <v>4.8123879396374497E-2</v>
      </c>
      <c r="E452" s="17">
        <v>0.104786497093669</v>
      </c>
      <c r="F452" s="17"/>
      <c r="G452" s="17">
        <v>0.115969501417372</v>
      </c>
      <c r="H452" s="17">
        <v>7.6915046187672198E-2</v>
      </c>
      <c r="I452" s="17">
        <v>8.0177896252212E-2</v>
      </c>
      <c r="J452" s="17">
        <v>6.9985489604905901E-2</v>
      </c>
      <c r="K452" s="17">
        <v>6.2679592041120905E-2</v>
      </c>
      <c r="L452" s="17">
        <v>6.6183755078104006E-2</v>
      </c>
      <c r="M452" s="17"/>
      <c r="N452" s="17">
        <v>6.2329326660191899E-2</v>
      </c>
      <c r="O452" s="17">
        <v>7.7874175034100407E-2</v>
      </c>
      <c r="P452" s="17">
        <v>8.2688475569716202E-2</v>
      </c>
      <c r="Q452" s="17">
        <v>8.8938696231218695E-2</v>
      </c>
      <c r="R452" s="17"/>
      <c r="S452" s="17">
        <v>7.69476085058029E-2</v>
      </c>
      <c r="T452" s="17">
        <v>9.7165219937112607E-2</v>
      </c>
      <c r="U452" s="17">
        <v>8.3765245447442904E-2</v>
      </c>
      <c r="V452" s="17">
        <v>8.3882310362659099E-2</v>
      </c>
      <c r="W452" s="17">
        <v>5.9389304164919297E-2</v>
      </c>
      <c r="X452" s="17">
        <v>0.115724602042999</v>
      </c>
      <c r="Y452" s="17">
        <v>5.9369620231047603E-2</v>
      </c>
      <c r="Z452" s="17">
        <v>6.4435986477722806E-2</v>
      </c>
      <c r="AA452" s="17">
        <v>4.5428220627557699E-2</v>
      </c>
      <c r="AB452" s="17"/>
      <c r="AC452" s="17">
        <v>0.14976422601401401</v>
      </c>
      <c r="AD452" s="17">
        <v>0.163497660516562</v>
      </c>
      <c r="AE452" s="17">
        <v>5.5894253416056999E-2</v>
      </c>
      <c r="AF452" s="17">
        <v>8.2158087515722594E-2</v>
      </c>
      <c r="AG452" s="17">
        <v>7.8621531720810503E-2</v>
      </c>
      <c r="AH452" s="17">
        <v>7.7440891437221895E-2</v>
      </c>
      <c r="AI452" s="17">
        <v>5.4136218407560097E-2</v>
      </c>
      <c r="AJ452" s="17">
        <v>0.10026932116891001</v>
      </c>
      <c r="AK452" s="17">
        <v>8.7751300071673699E-2</v>
      </c>
      <c r="AL452" s="17">
        <v>4.3001460572640302E-2</v>
      </c>
      <c r="AM452" s="17">
        <v>7.0899252847988703E-2</v>
      </c>
      <c r="AN452" s="17">
        <v>6.3869931294609994E-2</v>
      </c>
      <c r="AO452" s="17">
        <v>2.3849415064047599E-2</v>
      </c>
      <c r="AP452" s="17">
        <v>5.87868663398892E-2</v>
      </c>
      <c r="AQ452" s="17">
        <v>6.6358254980688605E-2</v>
      </c>
      <c r="AR452" s="17">
        <v>3.90445875598779E-2</v>
      </c>
      <c r="AS452" s="17"/>
      <c r="AT452" s="17">
        <v>8.4356965886112301E-2</v>
      </c>
      <c r="AU452" s="17">
        <v>6.6796098711232196E-2</v>
      </c>
      <c r="AV452" s="17">
        <v>7.5247246923573194E-2</v>
      </c>
      <c r="AW452" s="17">
        <v>8.5123788339768705E-2</v>
      </c>
      <c r="AX452" s="17">
        <v>6.6688014212872904E-2</v>
      </c>
      <c r="AY452" s="17">
        <v>0.10914292383926499</v>
      </c>
      <c r="AZ452" s="17"/>
      <c r="BA452" s="17">
        <v>7.7181100947037604E-2</v>
      </c>
      <c r="BB452" s="17">
        <v>8.5773708496975701E-2</v>
      </c>
      <c r="BC452" s="17">
        <v>8.6244146352869505E-2</v>
      </c>
      <c r="BD452" s="17">
        <v>7.4109061239337207E-2</v>
      </c>
      <c r="BE452" s="17">
        <v>4.5400547503026099E-2</v>
      </c>
      <c r="BF452" s="17"/>
      <c r="BG452" s="17">
        <v>3.6665808746843997E-2</v>
      </c>
      <c r="BH452" s="17">
        <v>5.8806002103144503E-2</v>
      </c>
      <c r="BI452" s="17">
        <v>9.59819086003324E-2</v>
      </c>
      <c r="BJ452" s="17">
        <v>5.5704421717346499E-2</v>
      </c>
      <c r="BK452" s="17">
        <v>0.12688037146974199</v>
      </c>
      <c r="BL452" s="17"/>
      <c r="BM452" s="17">
        <v>6.9152537101283301E-2</v>
      </c>
      <c r="BN452" s="17">
        <v>8.0973249276625595E-2</v>
      </c>
      <c r="BO452" s="17">
        <v>9.3692431687056502E-2</v>
      </c>
      <c r="BP452" s="17"/>
      <c r="BQ452" s="17">
        <v>5.7494219910567197E-2</v>
      </c>
      <c r="BR452" s="17">
        <v>8.2908199784994099E-2</v>
      </c>
      <c r="BS452" s="17"/>
      <c r="BT452" s="17">
        <v>5.7152871215532898E-2</v>
      </c>
      <c r="BU452" s="17">
        <v>9.0225815785519997E-2</v>
      </c>
    </row>
    <row r="453" spans="2:73" x14ac:dyDescent="0.3">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row>
    <row r="454" spans="2:73" x14ac:dyDescent="0.3">
      <c r="B454" s="6" t="s">
        <v>256</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row>
    <row r="455" spans="2:73" x14ac:dyDescent="0.3">
      <c r="B455" s="24" t="s">
        <v>94</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row>
    <row r="456" spans="2:73" x14ac:dyDescent="0.3">
      <c r="B456" t="s">
        <v>241</v>
      </c>
      <c r="C456" s="17">
        <v>0.119253283042473</v>
      </c>
      <c r="D456" s="17">
        <v>0.122800844661913</v>
      </c>
      <c r="E456" s="17">
        <v>0.115375206988377</v>
      </c>
      <c r="F456" s="17"/>
      <c r="G456" s="17">
        <v>0.13439703975310899</v>
      </c>
      <c r="H456" s="17">
        <v>0.11775283355181</v>
      </c>
      <c r="I456" s="17">
        <v>0.103214451071465</v>
      </c>
      <c r="J456" s="17">
        <v>0.128769343563196</v>
      </c>
      <c r="K456" s="17">
        <v>0.110326172834769</v>
      </c>
      <c r="L456" s="17">
        <v>0.12172799718899401</v>
      </c>
      <c r="M456" s="17"/>
      <c r="N456" s="17">
        <v>0.13062557480013601</v>
      </c>
      <c r="O456" s="17">
        <v>0.119791008836224</v>
      </c>
      <c r="P456" s="17">
        <v>0.11488048719765601</v>
      </c>
      <c r="Q456" s="17">
        <v>0.111372883262687</v>
      </c>
      <c r="R456" s="17"/>
      <c r="S456" s="17">
        <v>0.14704977340162101</v>
      </c>
      <c r="T456" s="17">
        <v>0.15475512701437399</v>
      </c>
      <c r="U456" s="17">
        <v>0.13653484475730601</v>
      </c>
      <c r="V456" s="17">
        <v>0.106046707002692</v>
      </c>
      <c r="W456" s="17">
        <v>9.2786617029359406E-2</v>
      </c>
      <c r="X456" s="17">
        <v>0.117219450565578</v>
      </c>
      <c r="Y456" s="17">
        <v>0.11689668314231</v>
      </c>
      <c r="Z456" s="17">
        <v>0.119259647686399</v>
      </c>
      <c r="AA456" s="17">
        <v>6.0803078218137699E-2</v>
      </c>
      <c r="AB456" s="17"/>
      <c r="AC456" s="17">
        <v>0.19870844600214699</v>
      </c>
      <c r="AD456" s="17">
        <v>0.145166373622692</v>
      </c>
      <c r="AE456" s="17">
        <v>0.123127738307442</v>
      </c>
      <c r="AF456" s="17">
        <v>0.13015467219820501</v>
      </c>
      <c r="AG456" s="17">
        <v>8.74680239862662E-2</v>
      </c>
      <c r="AH456" s="17">
        <v>0.12554230815332501</v>
      </c>
      <c r="AI456" s="17">
        <v>0.133760945109238</v>
      </c>
      <c r="AJ456" s="17">
        <v>0.119381167756792</v>
      </c>
      <c r="AK456" s="17">
        <v>0.15617850443072101</v>
      </c>
      <c r="AL456" s="17">
        <v>0.110929439959752</v>
      </c>
      <c r="AM456" s="17">
        <v>8.7847949047703294E-2</v>
      </c>
      <c r="AN456" s="17">
        <v>0.13008675749934401</v>
      </c>
      <c r="AO456" s="17">
        <v>9.6036045750287E-2</v>
      </c>
      <c r="AP456" s="17">
        <v>0.12299276736379899</v>
      </c>
      <c r="AQ456" s="17">
        <v>3.4413073163771603E-2</v>
      </c>
      <c r="AR456" s="17">
        <v>0.15612051495312099</v>
      </c>
      <c r="AS456" s="17"/>
      <c r="AT456" s="17">
        <v>0.16051951359431399</v>
      </c>
      <c r="AU456" s="17">
        <v>9.1269872169862903E-2</v>
      </c>
      <c r="AV456" s="17">
        <v>0.17354738313894799</v>
      </c>
      <c r="AW456" s="17">
        <v>0.12176926635496201</v>
      </c>
      <c r="AX456" s="17">
        <v>4.5884184549526599E-2</v>
      </c>
      <c r="AY456" s="17">
        <v>7.2428399098534102E-2</v>
      </c>
      <c r="AZ456" s="17"/>
      <c r="BA456" s="17">
        <v>7.8724088999154507E-2</v>
      </c>
      <c r="BB456" s="17">
        <v>0.13015666771818801</v>
      </c>
      <c r="BC456" s="17">
        <v>0.14033190201887499</v>
      </c>
      <c r="BD456" s="17">
        <v>0.14452664420578101</v>
      </c>
      <c r="BE456" s="17">
        <v>0.122321016761323</v>
      </c>
      <c r="BF456" s="17"/>
      <c r="BG456" s="17">
        <v>9.7987988839451201E-2</v>
      </c>
      <c r="BH456" s="17">
        <v>0.11214392249317801</v>
      </c>
      <c r="BI456" s="17">
        <v>0.16512062510880099</v>
      </c>
      <c r="BJ456" s="17">
        <v>0.103074148129822</v>
      </c>
      <c r="BK456" s="17">
        <v>0.14902876817452801</v>
      </c>
      <c r="BL456" s="17"/>
      <c r="BM456" s="17">
        <v>0.13230395493403599</v>
      </c>
      <c r="BN456" s="17">
        <v>0.104528550796661</v>
      </c>
      <c r="BO456" s="17">
        <v>0.11599781574047099</v>
      </c>
      <c r="BP456" s="17"/>
      <c r="BQ456" s="17">
        <v>0.12543409439441899</v>
      </c>
      <c r="BR456" s="17">
        <v>0.114492942042091</v>
      </c>
      <c r="BS456" s="17"/>
      <c r="BT456" s="17">
        <v>0.15255743974319699</v>
      </c>
      <c r="BU456" s="17">
        <v>7.6360986529986893E-2</v>
      </c>
    </row>
    <row r="457" spans="2:73" x14ac:dyDescent="0.3">
      <c r="B457" t="s">
        <v>242</v>
      </c>
      <c r="C457" s="17">
        <v>0.37443872602270001</v>
      </c>
      <c r="D457" s="17">
        <v>0.388271917935402</v>
      </c>
      <c r="E457" s="17">
        <v>0.36094186731647898</v>
      </c>
      <c r="F457" s="17"/>
      <c r="G457" s="17">
        <v>0.312606722494435</v>
      </c>
      <c r="H457" s="17">
        <v>0.30297289860676102</v>
      </c>
      <c r="I457" s="17">
        <v>0.38338011326747401</v>
      </c>
      <c r="J457" s="17">
        <v>0.40504579314726602</v>
      </c>
      <c r="K457" s="17">
        <v>0.432140460895719</v>
      </c>
      <c r="L457" s="17">
        <v>0.40258468743703801</v>
      </c>
      <c r="M457" s="17"/>
      <c r="N457" s="17">
        <v>0.34970311362735601</v>
      </c>
      <c r="O457" s="17">
        <v>0.39691452974291103</v>
      </c>
      <c r="P457" s="17">
        <v>0.38752775994114602</v>
      </c>
      <c r="Q457" s="17">
        <v>0.36457670055196301</v>
      </c>
      <c r="R457" s="17"/>
      <c r="S457" s="17">
        <v>0.33052234023592297</v>
      </c>
      <c r="T457" s="17">
        <v>0.40807856602125703</v>
      </c>
      <c r="U457" s="17">
        <v>0.32525286146818999</v>
      </c>
      <c r="V457" s="17">
        <v>0.40810660063736198</v>
      </c>
      <c r="W457" s="17">
        <v>0.38887868709731699</v>
      </c>
      <c r="X457" s="17">
        <v>0.33269700836430599</v>
      </c>
      <c r="Y457" s="17">
        <v>0.378613583820188</v>
      </c>
      <c r="Z457" s="17">
        <v>0.38392037580742799</v>
      </c>
      <c r="AA457" s="17">
        <v>0.41179680731792401</v>
      </c>
      <c r="AB457" s="17"/>
      <c r="AC457" s="17">
        <v>0.26528660300308698</v>
      </c>
      <c r="AD457" s="17">
        <v>0.260977475205591</v>
      </c>
      <c r="AE457" s="17">
        <v>0.38411895997485301</v>
      </c>
      <c r="AF457" s="17">
        <v>0.36706365899364701</v>
      </c>
      <c r="AG457" s="17">
        <v>0.413614814429345</v>
      </c>
      <c r="AH457" s="17">
        <v>0.37609563267727802</v>
      </c>
      <c r="AI457" s="17">
        <v>0.35642609539732401</v>
      </c>
      <c r="AJ457" s="17">
        <v>0.39243258430752898</v>
      </c>
      <c r="AK457" s="17">
        <v>0.350079819666269</v>
      </c>
      <c r="AL457" s="17">
        <v>0.40979641770096398</v>
      </c>
      <c r="AM457" s="17">
        <v>0.40505746907545298</v>
      </c>
      <c r="AN457" s="17">
        <v>0.39019200294661499</v>
      </c>
      <c r="AO457" s="17">
        <v>0.38246125937512898</v>
      </c>
      <c r="AP457" s="17">
        <v>0.40710379113509598</v>
      </c>
      <c r="AQ457" s="17">
        <v>0.47696402355317402</v>
      </c>
      <c r="AR457" s="17">
        <v>0.229185763263836</v>
      </c>
      <c r="AS457" s="17"/>
      <c r="AT457" s="17">
        <v>0.361169466978292</v>
      </c>
      <c r="AU457" s="17">
        <v>0.46563283264116001</v>
      </c>
      <c r="AV457" s="17">
        <v>0.39845148356062299</v>
      </c>
      <c r="AW457" s="17">
        <v>0.347886749519764</v>
      </c>
      <c r="AX457" s="17">
        <v>0.23241297444713699</v>
      </c>
      <c r="AY457" s="17">
        <v>0.22287331864054</v>
      </c>
      <c r="AZ457" s="17"/>
      <c r="BA457" s="17">
        <v>0.42502536260240598</v>
      </c>
      <c r="BB457" s="17">
        <v>0.35851631999554701</v>
      </c>
      <c r="BC457" s="17">
        <v>0.39264312829744802</v>
      </c>
      <c r="BD457" s="17">
        <v>0.30425588839593298</v>
      </c>
      <c r="BE457" s="17">
        <v>0.25716924660272</v>
      </c>
      <c r="BF457" s="17"/>
      <c r="BG457" s="17">
        <v>0.32988355092238603</v>
      </c>
      <c r="BH457" s="17">
        <v>0.39329539844956901</v>
      </c>
      <c r="BI457" s="17">
        <v>0.39482756704431199</v>
      </c>
      <c r="BJ457" s="17">
        <v>0.40086731708714002</v>
      </c>
      <c r="BK457" s="17">
        <v>0.391567691043266</v>
      </c>
      <c r="BL457" s="17"/>
      <c r="BM457" s="17">
        <v>0.37841553234575198</v>
      </c>
      <c r="BN457" s="17">
        <v>0.38105438264147601</v>
      </c>
      <c r="BO457" s="17">
        <v>0.34660553361622298</v>
      </c>
      <c r="BP457" s="17"/>
      <c r="BQ457" s="17">
        <v>0.32895991308127498</v>
      </c>
      <c r="BR457" s="17">
        <v>0.40638140831030001</v>
      </c>
      <c r="BS457" s="17"/>
      <c r="BT457" s="17">
        <v>0.37542701773307502</v>
      </c>
      <c r="BU457" s="17">
        <v>0.37522333260757001</v>
      </c>
    </row>
    <row r="458" spans="2:73" x14ac:dyDescent="0.3">
      <c r="B458" t="s">
        <v>243</v>
      </c>
      <c r="C458" s="17">
        <v>0.22356214395576199</v>
      </c>
      <c r="D458" s="17">
        <v>0.21319678449721899</v>
      </c>
      <c r="E458" s="17">
        <v>0.23435276462187901</v>
      </c>
      <c r="F458" s="17"/>
      <c r="G458" s="17">
        <v>0.19786391508043999</v>
      </c>
      <c r="H458" s="17">
        <v>0.225484956265363</v>
      </c>
      <c r="I458" s="17">
        <v>0.247348186887168</v>
      </c>
      <c r="J458" s="17">
        <v>0.21934153611347801</v>
      </c>
      <c r="K458" s="17">
        <v>0.22004434181966001</v>
      </c>
      <c r="L458" s="17">
        <v>0.22548436069578501</v>
      </c>
      <c r="M458" s="17"/>
      <c r="N458" s="17">
        <v>0.23562653008683901</v>
      </c>
      <c r="O458" s="17">
        <v>0.22480226998709699</v>
      </c>
      <c r="P458" s="17">
        <v>0.217151387790669</v>
      </c>
      <c r="Q458" s="17">
        <v>0.21261483005243301</v>
      </c>
      <c r="R458" s="17"/>
      <c r="S458" s="17">
        <v>0.214978183183273</v>
      </c>
      <c r="T458" s="17">
        <v>0.20842220270123099</v>
      </c>
      <c r="U458" s="17">
        <v>0.19413895567467099</v>
      </c>
      <c r="V458" s="17">
        <v>0.176591495889283</v>
      </c>
      <c r="W458" s="17">
        <v>0.26700585575094599</v>
      </c>
      <c r="X458" s="17">
        <v>0.26587954492190702</v>
      </c>
      <c r="Y458" s="17">
        <v>0.246297524447675</v>
      </c>
      <c r="Z458" s="17">
        <v>0.18672257905153899</v>
      </c>
      <c r="AA458" s="17">
        <v>0.24934026184701899</v>
      </c>
      <c r="AB458" s="17"/>
      <c r="AC458" s="17">
        <v>0.11240071152257999</v>
      </c>
      <c r="AD458" s="17">
        <v>0.15277485536598301</v>
      </c>
      <c r="AE458" s="17">
        <v>0.17396155781594699</v>
      </c>
      <c r="AF458" s="17">
        <v>0.26042200678098698</v>
      </c>
      <c r="AG458" s="17">
        <v>0.211569822884242</v>
      </c>
      <c r="AH458" s="17">
        <v>0.24252108144915299</v>
      </c>
      <c r="AI458" s="17">
        <v>0.247888932981913</v>
      </c>
      <c r="AJ458" s="17">
        <v>0.22931024628913799</v>
      </c>
      <c r="AK458" s="17">
        <v>0.26018934930223397</v>
      </c>
      <c r="AL458" s="17">
        <v>0.203518204059387</v>
      </c>
      <c r="AM458" s="17">
        <v>0.20173319895473901</v>
      </c>
      <c r="AN458" s="17">
        <v>0.26166595645371798</v>
      </c>
      <c r="AO458" s="17">
        <v>0.22844815696152301</v>
      </c>
      <c r="AP458" s="17">
        <v>0.21763578148121801</v>
      </c>
      <c r="AQ458" s="17">
        <v>0.19206952643911501</v>
      </c>
      <c r="AR458" s="17">
        <v>0.26053373589965501</v>
      </c>
      <c r="AS458" s="17"/>
      <c r="AT458" s="17">
        <v>0.195748561431874</v>
      </c>
      <c r="AU458" s="17">
        <v>0.218993420091254</v>
      </c>
      <c r="AV458" s="17">
        <v>0.201825163842381</v>
      </c>
      <c r="AW458" s="17">
        <v>0.20878818009731101</v>
      </c>
      <c r="AX458" s="17">
        <v>0.31827752934732201</v>
      </c>
      <c r="AY458" s="17">
        <v>0.30089810673801498</v>
      </c>
      <c r="AZ458" s="17"/>
      <c r="BA458" s="17">
        <v>0.20809015462500199</v>
      </c>
      <c r="BB458" s="17">
        <v>0.24046809658808399</v>
      </c>
      <c r="BC458" s="17">
        <v>0.193572603693317</v>
      </c>
      <c r="BD458" s="17">
        <v>0.23959778882734301</v>
      </c>
      <c r="BE458" s="17">
        <v>0.29444232772350898</v>
      </c>
      <c r="BF458" s="17"/>
      <c r="BG458" s="17">
        <v>0.263783401267568</v>
      </c>
      <c r="BH458" s="17">
        <v>0.20807025967432</v>
      </c>
      <c r="BI458" s="17">
        <v>0.185039226969447</v>
      </c>
      <c r="BJ458" s="17">
        <v>0.25240415888944001</v>
      </c>
      <c r="BK458" s="17">
        <v>0.23159335874016501</v>
      </c>
      <c r="BL458" s="17"/>
      <c r="BM458" s="17">
        <v>0.22644346278119201</v>
      </c>
      <c r="BN458" s="17">
        <v>0.21511502412032199</v>
      </c>
      <c r="BO458" s="17">
        <v>0.23540554774685599</v>
      </c>
      <c r="BP458" s="17"/>
      <c r="BQ458" s="17">
        <v>0.22615066213485899</v>
      </c>
      <c r="BR458" s="17">
        <v>0.22894666645152401</v>
      </c>
      <c r="BS458" s="17"/>
      <c r="BT458" s="17">
        <v>0.21829454985813501</v>
      </c>
      <c r="BU458" s="17">
        <v>0.23727233817153001</v>
      </c>
    </row>
    <row r="459" spans="2:73" x14ac:dyDescent="0.3">
      <c r="B459" t="s">
        <v>244</v>
      </c>
      <c r="C459" s="17">
        <v>0.12533840111910199</v>
      </c>
      <c r="D459" s="17">
        <v>0.119961485850994</v>
      </c>
      <c r="E459" s="17">
        <v>0.13096482200155701</v>
      </c>
      <c r="F459" s="17"/>
      <c r="G459" s="17">
        <v>0.125973970208834</v>
      </c>
      <c r="H459" s="17">
        <v>0.140928352704076</v>
      </c>
      <c r="I459" s="17">
        <v>0.120369295381859</v>
      </c>
      <c r="J459" s="17">
        <v>0.100834077008831</v>
      </c>
      <c r="K459" s="17">
        <v>0.13047277973514701</v>
      </c>
      <c r="L459" s="17">
        <v>0.13277728142499001</v>
      </c>
      <c r="M459" s="17"/>
      <c r="N459" s="17">
        <v>0.136312500303228</v>
      </c>
      <c r="O459" s="17">
        <v>0.118431914867239</v>
      </c>
      <c r="P459" s="17">
        <v>0.130009917783071</v>
      </c>
      <c r="Q459" s="17">
        <v>0.117917193877474</v>
      </c>
      <c r="R459" s="17"/>
      <c r="S459" s="17">
        <v>0.12764156314896399</v>
      </c>
      <c r="T459" s="17">
        <v>0.111211430677965</v>
      </c>
      <c r="U459" s="17">
        <v>0.16268219427587299</v>
      </c>
      <c r="V459" s="17">
        <v>0.14110312416703599</v>
      </c>
      <c r="W459" s="17">
        <v>0.110160679918892</v>
      </c>
      <c r="X459" s="17">
        <v>6.5568517542779897E-2</v>
      </c>
      <c r="Y459" s="17">
        <v>0.136588755154084</v>
      </c>
      <c r="Z459" s="17">
        <v>0.18853947883721001</v>
      </c>
      <c r="AA459" s="17">
        <v>0.121341299772265</v>
      </c>
      <c r="AB459" s="17"/>
      <c r="AC459" s="17">
        <v>0.112147374896129</v>
      </c>
      <c r="AD459" s="17">
        <v>0.13003752047589301</v>
      </c>
      <c r="AE459" s="17">
        <v>0.13212637730524601</v>
      </c>
      <c r="AF459" s="17">
        <v>8.2042421482758199E-2</v>
      </c>
      <c r="AG459" s="17">
        <v>0.119012933641149</v>
      </c>
      <c r="AH459" s="17">
        <v>9.2216798799570995E-2</v>
      </c>
      <c r="AI459" s="17">
        <v>0.152738523509556</v>
      </c>
      <c r="AJ459" s="17">
        <v>0.12679049681203999</v>
      </c>
      <c r="AK459" s="17">
        <v>0.104310060492151</v>
      </c>
      <c r="AL459" s="17">
        <v>0.160744346816768</v>
      </c>
      <c r="AM459" s="17">
        <v>0.156808233532478</v>
      </c>
      <c r="AN459" s="17">
        <v>0.14346830791014201</v>
      </c>
      <c r="AO459" s="17">
        <v>0.139610413593723</v>
      </c>
      <c r="AP459" s="17">
        <v>0.10973179787123501</v>
      </c>
      <c r="AQ459" s="17">
        <v>9.7413234719453803E-2</v>
      </c>
      <c r="AR459" s="17">
        <v>0.153351989928668</v>
      </c>
      <c r="AS459" s="17"/>
      <c r="AT459" s="17">
        <v>9.0889072968081505E-2</v>
      </c>
      <c r="AU459" s="17">
        <v>0.110646904076767</v>
      </c>
      <c r="AV459" s="17">
        <v>9.9652688420163796E-2</v>
      </c>
      <c r="AW459" s="17">
        <v>0.14727123784500201</v>
      </c>
      <c r="AX459" s="17">
        <v>0.20404890316469201</v>
      </c>
      <c r="AY459" s="17">
        <v>0.206533330688528</v>
      </c>
      <c r="AZ459" s="17"/>
      <c r="BA459" s="17">
        <v>0.11437075759413701</v>
      </c>
      <c r="BB459" s="17">
        <v>0.10392047374277</v>
      </c>
      <c r="BC459" s="17">
        <v>0.136489831234723</v>
      </c>
      <c r="BD459" s="17">
        <v>0.14486557635481201</v>
      </c>
      <c r="BE459" s="17">
        <v>0.112905770276357</v>
      </c>
      <c r="BF459" s="17"/>
      <c r="BG459" s="17">
        <v>0.15995013785359699</v>
      </c>
      <c r="BH459" s="17">
        <v>0.134774418992196</v>
      </c>
      <c r="BI459" s="17">
        <v>0.12438005181560401</v>
      </c>
      <c r="BJ459" s="17">
        <v>0.113535287414221</v>
      </c>
      <c r="BK459" s="17">
        <v>7.2860719415436703E-2</v>
      </c>
      <c r="BL459" s="17"/>
      <c r="BM459" s="17">
        <v>0.130619977364406</v>
      </c>
      <c r="BN459" s="17">
        <v>0.12468070286167</v>
      </c>
      <c r="BO459" s="17">
        <v>0.111204538791326</v>
      </c>
      <c r="BP459" s="17"/>
      <c r="BQ459" s="17">
        <v>0.15436749748974499</v>
      </c>
      <c r="BR459" s="17">
        <v>0.108970800365078</v>
      </c>
      <c r="BS459" s="17"/>
      <c r="BT459" s="17">
        <v>0.123178264947562</v>
      </c>
      <c r="BU459" s="17">
        <v>0.12960037244351899</v>
      </c>
    </row>
    <row r="460" spans="2:73" x14ac:dyDescent="0.3">
      <c r="B460" t="s">
        <v>245</v>
      </c>
      <c r="C460" s="17">
        <v>4.29234797762377E-2</v>
      </c>
      <c r="D460" s="17">
        <v>4.4940928476969802E-2</v>
      </c>
      <c r="E460" s="17">
        <v>4.1089969610312999E-2</v>
      </c>
      <c r="F460" s="17"/>
      <c r="G460" s="17">
        <v>4.7118488592870697E-2</v>
      </c>
      <c r="H460" s="17">
        <v>4.7651794410909103E-2</v>
      </c>
      <c r="I460" s="17">
        <v>3.6643839683642002E-2</v>
      </c>
      <c r="J460" s="17">
        <v>3.1570757873661502E-2</v>
      </c>
      <c r="K460" s="17">
        <v>5.0985265123468397E-2</v>
      </c>
      <c r="L460" s="17">
        <v>4.52315130117633E-2</v>
      </c>
      <c r="M460" s="17"/>
      <c r="N460" s="17">
        <v>3.7749318846548197E-2</v>
      </c>
      <c r="O460" s="17">
        <v>2.2688726604329801E-2</v>
      </c>
      <c r="P460" s="17">
        <v>5.0689436103674101E-2</v>
      </c>
      <c r="Q460" s="17">
        <v>6.3614023458602897E-2</v>
      </c>
      <c r="R460" s="17"/>
      <c r="S460" s="17">
        <v>4.49906962876244E-2</v>
      </c>
      <c r="T460" s="17">
        <v>3.29495453026546E-2</v>
      </c>
      <c r="U460" s="17">
        <v>6.2088620835351598E-2</v>
      </c>
      <c r="V460" s="17">
        <v>6.4292101318544903E-2</v>
      </c>
      <c r="W460" s="17">
        <v>4.2454293571080201E-2</v>
      </c>
      <c r="X460" s="17">
        <v>4.1283251796909899E-2</v>
      </c>
      <c r="Y460" s="17">
        <v>5.0566114221498301E-2</v>
      </c>
      <c r="Z460" s="17">
        <v>1.24594657169231E-2</v>
      </c>
      <c r="AA460" s="17">
        <v>2.7257220588596E-2</v>
      </c>
      <c r="AB460" s="17"/>
      <c r="AC460" s="17">
        <v>4.9475090172127797E-2</v>
      </c>
      <c r="AD460" s="17">
        <v>0.12986535426568499</v>
      </c>
      <c r="AE460" s="17">
        <v>5.87380016666363E-2</v>
      </c>
      <c r="AF460" s="17">
        <v>6.1213718460133598E-2</v>
      </c>
      <c r="AG460" s="17">
        <v>2.8190139330093698E-2</v>
      </c>
      <c r="AH460" s="17">
        <v>6.1228698210064603E-2</v>
      </c>
      <c r="AI460" s="17">
        <v>4.09739623957147E-2</v>
      </c>
      <c r="AJ460" s="17">
        <v>3.3983515636179802E-2</v>
      </c>
      <c r="AK460" s="17">
        <v>3.9053746332619599E-2</v>
      </c>
      <c r="AL460" s="17">
        <v>0</v>
      </c>
      <c r="AM460" s="17">
        <v>3.2876245046780203E-2</v>
      </c>
      <c r="AN460" s="17">
        <v>1.10531831958705E-2</v>
      </c>
      <c r="AO460" s="17">
        <v>3.7641239833606503E-2</v>
      </c>
      <c r="AP460" s="17">
        <v>2.87733482956311E-2</v>
      </c>
      <c r="AQ460" s="17">
        <v>6.2028266529108297E-2</v>
      </c>
      <c r="AR460" s="17">
        <v>4.53433727738215E-2</v>
      </c>
      <c r="AS460" s="17"/>
      <c r="AT460" s="17">
        <v>4.2746776241638501E-2</v>
      </c>
      <c r="AU460" s="17">
        <v>1.9053947257420899E-2</v>
      </c>
      <c r="AV460" s="17">
        <v>4.6161243956109599E-2</v>
      </c>
      <c r="AW460" s="17">
        <v>5.1871844004229499E-2</v>
      </c>
      <c r="AX460" s="17">
        <v>8.1028993380436107E-2</v>
      </c>
      <c r="AY460" s="17">
        <v>6.2686031366005396E-2</v>
      </c>
      <c r="AZ460" s="17"/>
      <c r="BA460" s="17">
        <v>5.01230554114706E-2</v>
      </c>
      <c r="BB460" s="17">
        <v>5.6784664614712599E-2</v>
      </c>
      <c r="BC460" s="17">
        <v>3.1112221275552E-2</v>
      </c>
      <c r="BD460" s="17">
        <v>3.8829945217216E-2</v>
      </c>
      <c r="BE460" s="17">
        <v>8.9808655020418002E-2</v>
      </c>
      <c r="BF460" s="17"/>
      <c r="BG460" s="17">
        <v>4.7265241987171497E-2</v>
      </c>
      <c r="BH460" s="17">
        <v>4.0866410948332203E-2</v>
      </c>
      <c r="BI460" s="17">
        <v>5.6148001586239699E-2</v>
      </c>
      <c r="BJ460" s="17">
        <v>4.9502029970468701E-2</v>
      </c>
      <c r="BK460" s="17">
        <v>2.4280264530109098E-2</v>
      </c>
      <c r="BL460" s="17"/>
      <c r="BM460" s="17">
        <v>3.8068515768921202E-2</v>
      </c>
      <c r="BN460" s="17">
        <v>4.7965421911260298E-2</v>
      </c>
      <c r="BO460" s="17">
        <v>4.5188084106430403E-2</v>
      </c>
      <c r="BP460" s="17"/>
      <c r="BQ460" s="17">
        <v>5.2459155721442802E-2</v>
      </c>
      <c r="BR460" s="17">
        <v>3.8304708542982298E-2</v>
      </c>
      <c r="BS460" s="17"/>
      <c r="BT460" s="17">
        <v>4.3593256877956003E-2</v>
      </c>
      <c r="BU460" s="17">
        <v>4.44870285093295E-2</v>
      </c>
    </row>
    <row r="461" spans="2:73" x14ac:dyDescent="0.3">
      <c r="B461" t="s">
        <v>246</v>
      </c>
      <c r="C461" s="17">
        <v>2.46631475611679E-2</v>
      </c>
      <c r="D461" s="17">
        <v>3.2666310912370503E-2</v>
      </c>
      <c r="E461" s="17">
        <v>1.6940357587254099E-2</v>
      </c>
      <c r="F461" s="17"/>
      <c r="G461" s="17">
        <v>2.4816970228970298E-2</v>
      </c>
      <c r="H461" s="17">
        <v>4.3589297356299801E-2</v>
      </c>
      <c r="I461" s="17">
        <v>1.8602563796406499E-2</v>
      </c>
      <c r="J461" s="17">
        <v>3.0718846838352899E-2</v>
      </c>
      <c r="K461" s="17">
        <v>8.4318113462612306E-3</v>
      </c>
      <c r="L461" s="17">
        <v>2.0070255543336399E-2</v>
      </c>
      <c r="M461" s="17"/>
      <c r="N461" s="17">
        <v>4.3486898287767903E-2</v>
      </c>
      <c r="O461" s="17">
        <v>1.9660771136621E-2</v>
      </c>
      <c r="P461" s="17">
        <v>2.07573742274503E-2</v>
      </c>
      <c r="Q461" s="17">
        <v>1.3447883243794E-2</v>
      </c>
      <c r="R461" s="17"/>
      <c r="S461" s="17">
        <v>2.5408284993965101E-2</v>
      </c>
      <c r="T461" s="17">
        <v>1.67019630195001E-2</v>
      </c>
      <c r="U461" s="17">
        <v>4.5483113962878102E-2</v>
      </c>
      <c r="V461" s="17">
        <v>3.0813835029555599E-2</v>
      </c>
      <c r="W461" s="17">
        <v>1.8880683438802E-2</v>
      </c>
      <c r="X461" s="17">
        <v>2.1300184365076601E-2</v>
      </c>
      <c r="Y461" s="17">
        <v>1.7486919071496101E-2</v>
      </c>
      <c r="Z461" s="17">
        <v>1.6532629329348701E-2</v>
      </c>
      <c r="AA461" s="17">
        <v>2.75358805346698E-2</v>
      </c>
      <c r="AB461" s="17"/>
      <c r="AC461" s="17">
        <v>2.5358661510691698E-2</v>
      </c>
      <c r="AD461" s="17">
        <v>2.0463540143151202E-2</v>
      </c>
      <c r="AE461" s="17">
        <v>8.8195459588167897E-3</v>
      </c>
      <c r="AF461" s="17">
        <v>2.0186651613785401E-2</v>
      </c>
      <c r="AG461" s="17">
        <v>1.05496164623311E-2</v>
      </c>
      <c r="AH461" s="17">
        <v>2.5524915682968101E-2</v>
      </c>
      <c r="AI461" s="17">
        <v>6.4909344318141498E-3</v>
      </c>
      <c r="AJ461" s="17">
        <v>1.29960754222204E-2</v>
      </c>
      <c r="AK461" s="17">
        <v>2.0726819654592499E-2</v>
      </c>
      <c r="AL461" s="17">
        <v>9.3263166485388592E-3</v>
      </c>
      <c r="AM461" s="17">
        <v>4.4413631689799997E-2</v>
      </c>
      <c r="AN461" s="17">
        <v>2.8656558283642601E-2</v>
      </c>
      <c r="AO461" s="17">
        <v>6.1433377720563197E-2</v>
      </c>
      <c r="AP461" s="17">
        <v>5.7272999977993101E-2</v>
      </c>
      <c r="AQ461" s="17">
        <v>2.6946000197729001E-2</v>
      </c>
      <c r="AR461" s="17">
        <v>4.5681838024883098E-2</v>
      </c>
      <c r="AS461" s="17"/>
      <c r="AT461" s="17">
        <v>3.1010315485543099E-2</v>
      </c>
      <c r="AU461" s="17">
        <v>1.5129720750304601E-2</v>
      </c>
      <c r="AV461" s="17">
        <v>1.7374269350759801E-2</v>
      </c>
      <c r="AW461" s="17">
        <v>1.9392474782329101E-2</v>
      </c>
      <c r="AX461" s="17">
        <v>3.36254104777121E-2</v>
      </c>
      <c r="AY461" s="17">
        <v>7.4713434631133793E-2</v>
      </c>
      <c r="AZ461" s="17"/>
      <c r="BA461" s="17">
        <v>2.01741232162061E-2</v>
      </c>
      <c r="BB461" s="17">
        <v>2.22297688918861E-2</v>
      </c>
      <c r="BC461" s="17">
        <v>2.8198035293698499E-2</v>
      </c>
      <c r="BD461" s="17">
        <v>2.7722286663272599E-2</v>
      </c>
      <c r="BE461" s="17">
        <v>4.4321454832193297E-2</v>
      </c>
      <c r="BF461" s="17"/>
      <c r="BG461" s="17">
        <v>3.6152948640723902E-2</v>
      </c>
      <c r="BH461" s="17">
        <v>2.38584110385925E-2</v>
      </c>
      <c r="BI461" s="17">
        <v>2.2066179943072702E-2</v>
      </c>
      <c r="BJ461" s="17">
        <v>1.31051451103147E-2</v>
      </c>
      <c r="BK461" s="17">
        <v>5.0450808352055398E-2</v>
      </c>
      <c r="BL461" s="17"/>
      <c r="BM461" s="17">
        <v>1.99230468193193E-2</v>
      </c>
      <c r="BN461" s="17">
        <v>3.0923135729986499E-2</v>
      </c>
      <c r="BO461" s="17">
        <v>2.36410881474617E-2</v>
      </c>
      <c r="BP461" s="17"/>
      <c r="BQ461" s="17">
        <v>3.4890587554166602E-2</v>
      </c>
      <c r="BR461" s="17">
        <v>1.8973398175638499E-2</v>
      </c>
      <c r="BS461" s="17"/>
      <c r="BT461" s="17">
        <v>2.30914065085248E-2</v>
      </c>
      <c r="BU461" s="17">
        <v>2.5683906667736699E-2</v>
      </c>
    </row>
    <row r="462" spans="2:73" x14ac:dyDescent="0.3">
      <c r="B462" t="s">
        <v>247</v>
      </c>
      <c r="C462" s="17">
        <v>9.81454308228168E-3</v>
      </c>
      <c r="D462" s="17">
        <v>8.3410621360429996E-3</v>
      </c>
      <c r="E462" s="17">
        <v>1.12806988367905E-2</v>
      </c>
      <c r="F462" s="17"/>
      <c r="G462" s="17">
        <v>5.6598107120752299E-3</v>
      </c>
      <c r="H462" s="17">
        <v>1.87315048451605E-2</v>
      </c>
      <c r="I462" s="17">
        <v>1.0026646409656099E-2</v>
      </c>
      <c r="J462" s="17">
        <v>7.8158285852036897E-3</v>
      </c>
      <c r="K462" s="17">
        <v>4.6080183363162702E-3</v>
      </c>
      <c r="L462" s="17">
        <v>1.0267297552416401E-2</v>
      </c>
      <c r="M462" s="17"/>
      <c r="N462" s="17">
        <v>1.21414843083174E-2</v>
      </c>
      <c r="O462" s="17">
        <v>7.7320476128505903E-3</v>
      </c>
      <c r="P462" s="17">
        <v>1.09310844594597E-2</v>
      </c>
      <c r="Q462" s="17">
        <v>8.68065036842499E-3</v>
      </c>
      <c r="R462" s="17"/>
      <c r="S462" s="17">
        <v>1.59519813746552E-2</v>
      </c>
      <c r="T462" s="17">
        <v>6.9964592693759304E-3</v>
      </c>
      <c r="U462" s="17">
        <v>9.8698867038043408E-3</v>
      </c>
      <c r="V462" s="17">
        <v>6.4514773153763099E-3</v>
      </c>
      <c r="W462" s="17">
        <v>6.7724420711482696E-3</v>
      </c>
      <c r="X462" s="17">
        <v>3.4743520151360998E-3</v>
      </c>
      <c r="Y462" s="17">
        <v>8.5006835833178005E-3</v>
      </c>
      <c r="Z462" s="17">
        <v>6.50984776626937E-3</v>
      </c>
      <c r="AA462" s="17">
        <v>1.7799754388029901E-2</v>
      </c>
      <c r="AB462" s="17"/>
      <c r="AC462" s="17">
        <v>3.8768989749086803E-2</v>
      </c>
      <c r="AD462" s="17">
        <v>2.02821926249327E-2</v>
      </c>
      <c r="AE462" s="17">
        <v>2.0847141277484001E-2</v>
      </c>
      <c r="AF462" s="17">
        <v>7.4980830490158704E-3</v>
      </c>
      <c r="AG462" s="17">
        <v>6.2754015881050802E-3</v>
      </c>
      <c r="AH462" s="17">
        <v>4.7077273051110103E-3</v>
      </c>
      <c r="AI462" s="17">
        <v>0</v>
      </c>
      <c r="AJ462" s="17">
        <v>4.8466270219900999E-3</v>
      </c>
      <c r="AK462" s="17">
        <v>1.1776972935639099E-2</v>
      </c>
      <c r="AL462" s="17">
        <v>5.3143282744453598E-3</v>
      </c>
      <c r="AM462" s="17">
        <v>7.3884186115347203E-3</v>
      </c>
      <c r="AN462" s="17">
        <v>0</v>
      </c>
      <c r="AO462" s="17">
        <v>1.3760409664111699E-2</v>
      </c>
      <c r="AP462" s="17">
        <v>0</v>
      </c>
      <c r="AQ462" s="17">
        <v>2.69268188683278E-2</v>
      </c>
      <c r="AR462" s="17">
        <v>4.14336290592748E-2</v>
      </c>
      <c r="AS462" s="17"/>
      <c r="AT462" s="17">
        <v>1.10060552955692E-2</v>
      </c>
      <c r="AU462" s="17">
        <v>1.0045946369205401E-2</v>
      </c>
      <c r="AV462" s="17">
        <v>0</v>
      </c>
      <c r="AW462" s="17">
        <v>1.5969933521354701E-2</v>
      </c>
      <c r="AX462" s="17">
        <v>8.50620433482468E-3</v>
      </c>
      <c r="AY462" s="17">
        <v>1.1572729567121E-2</v>
      </c>
      <c r="AZ462" s="17"/>
      <c r="BA462" s="17">
        <v>6.7616572561905704E-3</v>
      </c>
      <c r="BB462" s="17">
        <v>8.1210062993362295E-3</v>
      </c>
      <c r="BC462" s="17">
        <v>4.5028277438670704E-3</v>
      </c>
      <c r="BD462" s="17">
        <v>2.55597312836966E-2</v>
      </c>
      <c r="BE462" s="17">
        <v>0</v>
      </c>
      <c r="BF462" s="17"/>
      <c r="BG462" s="17">
        <v>6.4352857894030497E-3</v>
      </c>
      <c r="BH462" s="17">
        <v>1.2828733394005301E-2</v>
      </c>
      <c r="BI462" s="17">
        <v>3.5257220949782299E-3</v>
      </c>
      <c r="BJ462" s="17">
        <v>4.5173976851625502E-3</v>
      </c>
      <c r="BK462" s="17">
        <v>1.11144101039413E-2</v>
      </c>
      <c r="BL462" s="17"/>
      <c r="BM462" s="17">
        <v>9.6444059499011508E-3</v>
      </c>
      <c r="BN462" s="17">
        <v>7.58796644369271E-3</v>
      </c>
      <c r="BO462" s="17">
        <v>1.5703949185032401E-2</v>
      </c>
      <c r="BP462" s="17"/>
      <c r="BQ462" s="17">
        <v>1.30772348655508E-2</v>
      </c>
      <c r="BR462" s="17">
        <v>8.2044196397677294E-3</v>
      </c>
      <c r="BS462" s="17"/>
      <c r="BT462" s="17">
        <v>9.7877273919577193E-3</v>
      </c>
      <c r="BU462" s="17">
        <v>1.1043278154382901E-2</v>
      </c>
    </row>
    <row r="463" spans="2:73" x14ac:dyDescent="0.3">
      <c r="B463" t="s">
        <v>92</v>
      </c>
      <c r="C463" s="17">
        <v>8.0006275440276498E-2</v>
      </c>
      <c r="D463" s="17">
        <v>6.9820665529089596E-2</v>
      </c>
      <c r="E463" s="17">
        <v>8.9054313037350105E-2</v>
      </c>
      <c r="F463" s="17"/>
      <c r="G463" s="17">
        <v>0.15156308292926701</v>
      </c>
      <c r="H463" s="17">
        <v>0.10288836225962</v>
      </c>
      <c r="I463" s="17">
        <v>8.0414903502330104E-2</v>
      </c>
      <c r="J463" s="17">
        <v>7.5903816870010896E-2</v>
      </c>
      <c r="K463" s="17">
        <v>4.2991149908659002E-2</v>
      </c>
      <c r="L463" s="17">
        <v>4.1856607145676197E-2</v>
      </c>
      <c r="M463" s="17"/>
      <c r="N463" s="17">
        <v>5.4354579739806903E-2</v>
      </c>
      <c r="O463" s="17">
        <v>8.99787312127273E-2</v>
      </c>
      <c r="P463" s="17">
        <v>6.8052552496874003E-2</v>
      </c>
      <c r="Q463" s="17">
        <v>0.107775835184621</v>
      </c>
      <c r="R463" s="17"/>
      <c r="S463" s="17">
        <v>9.34571773739752E-2</v>
      </c>
      <c r="T463" s="17">
        <v>6.08847059936415E-2</v>
      </c>
      <c r="U463" s="17">
        <v>6.39495223219258E-2</v>
      </c>
      <c r="V463" s="17">
        <v>6.6594658640150697E-2</v>
      </c>
      <c r="W463" s="17">
        <v>7.3060741122455503E-2</v>
      </c>
      <c r="X463" s="17">
        <v>0.15257769042830699</v>
      </c>
      <c r="Y463" s="17">
        <v>4.5049736559431598E-2</v>
      </c>
      <c r="Z463" s="17">
        <v>8.6055975804882501E-2</v>
      </c>
      <c r="AA463" s="17">
        <v>8.4125697333359395E-2</v>
      </c>
      <c r="AB463" s="17"/>
      <c r="AC463" s="17">
        <v>0.19785412314414999</v>
      </c>
      <c r="AD463" s="17">
        <v>0.140432688296073</v>
      </c>
      <c r="AE463" s="17">
        <v>9.8260677693575202E-2</v>
      </c>
      <c r="AF463" s="17">
        <v>7.14187874214679E-2</v>
      </c>
      <c r="AG463" s="17">
        <v>0.123319247678467</v>
      </c>
      <c r="AH463" s="17">
        <v>7.2162837722529405E-2</v>
      </c>
      <c r="AI463" s="17">
        <v>6.1720606174439599E-2</v>
      </c>
      <c r="AJ463" s="17">
        <v>8.0259286754110301E-2</v>
      </c>
      <c r="AK463" s="17">
        <v>5.7684727185772798E-2</v>
      </c>
      <c r="AL463" s="17">
        <v>0.100370946540145</v>
      </c>
      <c r="AM463" s="17">
        <v>6.3874854041511497E-2</v>
      </c>
      <c r="AN463" s="17">
        <v>3.4877233710667997E-2</v>
      </c>
      <c r="AO463" s="17">
        <v>4.06090971010565E-2</v>
      </c>
      <c r="AP463" s="17">
        <v>5.6489513875027902E-2</v>
      </c>
      <c r="AQ463" s="17">
        <v>8.3239056529320093E-2</v>
      </c>
      <c r="AR463" s="17">
        <v>6.8349156096740304E-2</v>
      </c>
      <c r="AS463" s="17"/>
      <c r="AT463" s="17">
        <v>0.106910238004688</v>
      </c>
      <c r="AU463" s="17">
        <v>6.9227356644025295E-2</v>
      </c>
      <c r="AV463" s="17">
        <v>6.2987767731014693E-2</v>
      </c>
      <c r="AW463" s="17">
        <v>8.7050313875048593E-2</v>
      </c>
      <c r="AX463" s="17">
        <v>7.6215800298349498E-2</v>
      </c>
      <c r="AY463" s="17">
        <v>4.8294649270122003E-2</v>
      </c>
      <c r="AZ463" s="17"/>
      <c r="BA463" s="17">
        <v>9.6730800295433003E-2</v>
      </c>
      <c r="BB463" s="17">
        <v>7.9803002149475694E-2</v>
      </c>
      <c r="BC463" s="17">
        <v>7.3149450442519401E-2</v>
      </c>
      <c r="BD463" s="17">
        <v>7.4642139051945403E-2</v>
      </c>
      <c r="BE463" s="17">
        <v>7.9031528783479701E-2</v>
      </c>
      <c r="BF463" s="17"/>
      <c r="BG463" s="17">
        <v>5.8541444699698901E-2</v>
      </c>
      <c r="BH463" s="17">
        <v>7.4162445009806802E-2</v>
      </c>
      <c r="BI463" s="17">
        <v>4.8892625437545002E-2</v>
      </c>
      <c r="BJ463" s="17">
        <v>6.2994515713431495E-2</v>
      </c>
      <c r="BK463" s="17">
        <v>6.91039796404989E-2</v>
      </c>
      <c r="BL463" s="17"/>
      <c r="BM463" s="17">
        <v>6.4581104036472298E-2</v>
      </c>
      <c r="BN463" s="17">
        <v>8.8144815494930903E-2</v>
      </c>
      <c r="BO463" s="17">
        <v>0.1062534426662</v>
      </c>
      <c r="BP463" s="17"/>
      <c r="BQ463" s="17">
        <v>6.4660854758542399E-2</v>
      </c>
      <c r="BR463" s="17">
        <v>7.5725656472618696E-2</v>
      </c>
      <c r="BS463" s="17"/>
      <c r="BT463" s="17">
        <v>5.4070336939592401E-2</v>
      </c>
      <c r="BU463" s="17">
        <v>0.10032875691594501</v>
      </c>
    </row>
    <row r="464" spans="2:73" x14ac:dyDescent="0.3">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row>
    <row r="465" spans="2:73" x14ac:dyDescent="0.3">
      <c r="B465" s="6" t="s">
        <v>257</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row>
    <row r="466" spans="2:73" x14ac:dyDescent="0.3">
      <c r="B466" s="24" t="s">
        <v>94</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row>
    <row r="467" spans="2:73" x14ac:dyDescent="0.3">
      <c r="B467" t="s">
        <v>241</v>
      </c>
      <c r="C467" s="17">
        <v>0.135412625165202</v>
      </c>
      <c r="D467" s="17">
        <v>0.13310523790558201</v>
      </c>
      <c r="E467" s="17">
        <v>0.137259350669382</v>
      </c>
      <c r="F467" s="17"/>
      <c r="G467" s="17">
        <v>0.11490485484156999</v>
      </c>
      <c r="H467" s="17">
        <v>0.12920546697146101</v>
      </c>
      <c r="I467" s="17">
        <v>0.14835064351409299</v>
      </c>
      <c r="J467" s="17">
        <v>0.135738389885738</v>
      </c>
      <c r="K467" s="17">
        <v>0.11907463832046999</v>
      </c>
      <c r="L467" s="17">
        <v>0.15423199687962799</v>
      </c>
      <c r="M467" s="17"/>
      <c r="N467" s="17">
        <v>0.14571529460391799</v>
      </c>
      <c r="O467" s="17">
        <v>0.133297484975337</v>
      </c>
      <c r="P467" s="17">
        <v>0.154349840858375</v>
      </c>
      <c r="Q467" s="17">
        <v>0.11112263980277901</v>
      </c>
      <c r="R467" s="17"/>
      <c r="S467" s="17">
        <v>0.118126687869688</v>
      </c>
      <c r="T467" s="17">
        <v>0.17103269484427699</v>
      </c>
      <c r="U467" s="17">
        <v>0.167784445109631</v>
      </c>
      <c r="V467" s="17">
        <v>9.9850001475849604E-2</v>
      </c>
      <c r="W467" s="17">
        <v>0.13417367978140199</v>
      </c>
      <c r="X467" s="17">
        <v>0.107498374463421</v>
      </c>
      <c r="Y467" s="17">
        <v>0.143710020565676</v>
      </c>
      <c r="Z467" s="17">
        <v>0.14815605559924799</v>
      </c>
      <c r="AA467" s="17">
        <v>0.12908405880514701</v>
      </c>
      <c r="AB467" s="17"/>
      <c r="AC467" s="17">
        <v>0</v>
      </c>
      <c r="AD467" s="17">
        <v>0.121308997155238</v>
      </c>
      <c r="AE467" s="17">
        <v>0.116254795914705</v>
      </c>
      <c r="AF467" s="17">
        <v>0.14810074189543301</v>
      </c>
      <c r="AG467" s="17">
        <v>0.14565011096819899</v>
      </c>
      <c r="AH467" s="17">
        <v>0.14945663324754699</v>
      </c>
      <c r="AI467" s="17">
        <v>0.17558948194516799</v>
      </c>
      <c r="AJ467" s="17">
        <v>0.133968053819296</v>
      </c>
      <c r="AK467" s="17">
        <v>0.124518285949912</v>
      </c>
      <c r="AL467" s="17">
        <v>9.0365126583902597E-2</v>
      </c>
      <c r="AM467" s="17">
        <v>0.12897484297997799</v>
      </c>
      <c r="AN467" s="17">
        <v>0.13592775657821701</v>
      </c>
      <c r="AO467" s="17">
        <v>0.116888600688578</v>
      </c>
      <c r="AP467" s="17">
        <v>0.11635800048783899</v>
      </c>
      <c r="AQ467" s="17">
        <v>0.12838103435801601</v>
      </c>
      <c r="AR467" s="17">
        <v>0.16270433682977301</v>
      </c>
      <c r="AS467" s="17"/>
      <c r="AT467" s="17">
        <v>0.14738502415775001</v>
      </c>
      <c r="AU467" s="17">
        <v>0.100546249189047</v>
      </c>
      <c r="AV467" s="17">
        <v>0.141262329551192</v>
      </c>
      <c r="AW467" s="17">
        <v>0.16468991503844299</v>
      </c>
      <c r="AX467" s="17">
        <v>0.117908751410854</v>
      </c>
      <c r="AY467" s="17">
        <v>0.18994884672507201</v>
      </c>
      <c r="AZ467" s="17"/>
      <c r="BA467" s="17">
        <v>0.10455082771667699</v>
      </c>
      <c r="BB467" s="17">
        <v>0.13379848763011501</v>
      </c>
      <c r="BC467" s="17">
        <v>0.15487067564887899</v>
      </c>
      <c r="BD467" s="17">
        <v>0.15288903306233101</v>
      </c>
      <c r="BE467" s="17">
        <v>7.7320970407462497E-2</v>
      </c>
      <c r="BF467" s="17"/>
      <c r="BG467" s="17">
        <v>0.13392142802224499</v>
      </c>
      <c r="BH467" s="17">
        <v>0.13658554383487201</v>
      </c>
      <c r="BI467" s="17">
        <v>0.20526281383646999</v>
      </c>
      <c r="BJ467" s="17">
        <v>0.12504843881977401</v>
      </c>
      <c r="BK467" s="17">
        <v>0.112931776487855</v>
      </c>
      <c r="BL467" s="17"/>
      <c r="BM467" s="17">
        <v>0.14677877182951299</v>
      </c>
      <c r="BN467" s="17">
        <v>0.12282858962262801</v>
      </c>
      <c r="BO467" s="17">
        <v>0.131996925107041</v>
      </c>
      <c r="BP467" s="17"/>
      <c r="BQ467" s="17">
        <v>0.164790619189812</v>
      </c>
      <c r="BR467" s="17">
        <v>0.120477510670379</v>
      </c>
      <c r="BS467" s="17"/>
      <c r="BT467" s="17">
        <v>0.17527577044220899</v>
      </c>
      <c r="BU467" s="17">
        <v>8.5420988935936706E-2</v>
      </c>
    </row>
    <row r="468" spans="2:73" x14ac:dyDescent="0.3">
      <c r="B468" t="s">
        <v>242</v>
      </c>
      <c r="C468" s="17">
        <v>0.30351295701200298</v>
      </c>
      <c r="D468" s="17">
        <v>0.318964709504171</v>
      </c>
      <c r="E468" s="17">
        <v>0.28823424234191097</v>
      </c>
      <c r="F468" s="17"/>
      <c r="G468" s="17">
        <v>0.24879232603109599</v>
      </c>
      <c r="H468" s="17">
        <v>0.245128088384682</v>
      </c>
      <c r="I468" s="17">
        <v>0.30802942525168803</v>
      </c>
      <c r="J468" s="17">
        <v>0.33955333389522102</v>
      </c>
      <c r="K468" s="17">
        <v>0.31867886808639101</v>
      </c>
      <c r="L468" s="17">
        <v>0.34404684693979598</v>
      </c>
      <c r="M468" s="17"/>
      <c r="N468" s="17">
        <v>0.30772250739214901</v>
      </c>
      <c r="O468" s="17">
        <v>0.313259178559949</v>
      </c>
      <c r="P468" s="17">
        <v>0.30328692737775298</v>
      </c>
      <c r="Q468" s="17">
        <v>0.28976021350923697</v>
      </c>
      <c r="R468" s="17"/>
      <c r="S468" s="17">
        <v>0.26449558792905697</v>
      </c>
      <c r="T468" s="17">
        <v>0.29634157544706502</v>
      </c>
      <c r="U468" s="17">
        <v>0.32634078410606698</v>
      </c>
      <c r="V468" s="17">
        <v>0.31625082903542301</v>
      </c>
      <c r="W468" s="17">
        <v>0.33085081574001501</v>
      </c>
      <c r="X468" s="17">
        <v>0.27402194482479603</v>
      </c>
      <c r="Y468" s="17">
        <v>0.333506993856031</v>
      </c>
      <c r="Z468" s="17">
        <v>0.31341916494997202</v>
      </c>
      <c r="AA468" s="17">
        <v>0.30902284467243701</v>
      </c>
      <c r="AB468" s="17"/>
      <c r="AC468" s="17">
        <v>0.29873554750379899</v>
      </c>
      <c r="AD468" s="17">
        <v>0.23231074435405399</v>
      </c>
      <c r="AE468" s="17">
        <v>0.31107659781525598</v>
      </c>
      <c r="AF468" s="17">
        <v>0.30184134335426399</v>
      </c>
      <c r="AG468" s="17">
        <v>0.284041019893636</v>
      </c>
      <c r="AH468" s="17">
        <v>0.30537814164896598</v>
      </c>
      <c r="AI468" s="17">
        <v>0.247455058676776</v>
      </c>
      <c r="AJ468" s="17">
        <v>0.33608418545143798</v>
      </c>
      <c r="AK468" s="17">
        <v>0.29934276596332898</v>
      </c>
      <c r="AL468" s="17">
        <v>0.32142381215409499</v>
      </c>
      <c r="AM468" s="17">
        <v>0.36802178018785098</v>
      </c>
      <c r="AN468" s="17">
        <v>0.32191842061195702</v>
      </c>
      <c r="AO468" s="17">
        <v>0.27736445547076</v>
      </c>
      <c r="AP468" s="17">
        <v>0.34661013158118098</v>
      </c>
      <c r="AQ468" s="17">
        <v>0.30360286771801698</v>
      </c>
      <c r="AR468" s="17">
        <v>0.27679289038625199</v>
      </c>
      <c r="AS468" s="17"/>
      <c r="AT468" s="17">
        <v>0.30028057560760801</v>
      </c>
      <c r="AU468" s="17">
        <v>0.329507400233851</v>
      </c>
      <c r="AV468" s="17">
        <v>0.32051040779954398</v>
      </c>
      <c r="AW468" s="17">
        <v>0.29166720443163002</v>
      </c>
      <c r="AX468" s="17">
        <v>0.28033672082259498</v>
      </c>
      <c r="AY468" s="17">
        <v>0.207822280689545</v>
      </c>
      <c r="AZ468" s="17"/>
      <c r="BA468" s="17">
        <v>0.336343868833266</v>
      </c>
      <c r="BB468" s="17">
        <v>0.29487457003480499</v>
      </c>
      <c r="BC468" s="17">
        <v>0.31317815033688001</v>
      </c>
      <c r="BD468" s="17">
        <v>0.282732530990841</v>
      </c>
      <c r="BE468" s="17">
        <v>0.20339155231141701</v>
      </c>
      <c r="BF468" s="17"/>
      <c r="BG468" s="17">
        <v>0.28685751111970198</v>
      </c>
      <c r="BH468" s="17">
        <v>0.307317413449543</v>
      </c>
      <c r="BI468" s="17">
        <v>0.32608579977143698</v>
      </c>
      <c r="BJ468" s="17">
        <v>0.324835968112128</v>
      </c>
      <c r="BK468" s="17">
        <v>0.315993330098853</v>
      </c>
      <c r="BL468" s="17"/>
      <c r="BM468" s="17">
        <v>0.31165538113661101</v>
      </c>
      <c r="BN468" s="17">
        <v>0.28960896077256298</v>
      </c>
      <c r="BO468" s="17">
        <v>0.31288575429680199</v>
      </c>
      <c r="BP468" s="17"/>
      <c r="BQ468" s="17">
        <v>0.27942129211165601</v>
      </c>
      <c r="BR468" s="17">
        <v>0.31903081866921401</v>
      </c>
      <c r="BS468" s="17"/>
      <c r="BT468" s="17">
        <v>0.32677877647130998</v>
      </c>
      <c r="BU468" s="17">
        <v>0.27480014249203899</v>
      </c>
    </row>
    <row r="469" spans="2:73" x14ac:dyDescent="0.3">
      <c r="B469" t="s">
        <v>243</v>
      </c>
      <c r="C469" s="17">
        <v>0.193437752880287</v>
      </c>
      <c r="D469" s="17">
        <v>0.20303337950924499</v>
      </c>
      <c r="E469" s="17">
        <v>0.184294360094577</v>
      </c>
      <c r="F469" s="17"/>
      <c r="G469" s="17">
        <v>0.18351200316708999</v>
      </c>
      <c r="H469" s="17">
        <v>0.193490572057361</v>
      </c>
      <c r="I469" s="17">
        <v>0.19999543046617399</v>
      </c>
      <c r="J469" s="17">
        <v>0.206379015328751</v>
      </c>
      <c r="K469" s="17">
        <v>0.20395856307218599</v>
      </c>
      <c r="L469" s="17">
        <v>0.177043819907961</v>
      </c>
      <c r="M469" s="17"/>
      <c r="N469" s="17">
        <v>0.21102614124315799</v>
      </c>
      <c r="O469" s="17">
        <v>0.207378330221</v>
      </c>
      <c r="P469" s="17">
        <v>0.17366520102981001</v>
      </c>
      <c r="Q469" s="17">
        <v>0.177549584335155</v>
      </c>
      <c r="R469" s="17"/>
      <c r="S469" s="17">
        <v>0.22468741355017599</v>
      </c>
      <c r="T469" s="17">
        <v>0.172329955955039</v>
      </c>
      <c r="U469" s="17">
        <v>0.15621885854471301</v>
      </c>
      <c r="V469" s="17">
        <v>0.16769399740233501</v>
      </c>
      <c r="W469" s="17">
        <v>0.184702879573409</v>
      </c>
      <c r="X469" s="17">
        <v>0.19008443920005</v>
      </c>
      <c r="Y469" s="17">
        <v>0.20294036192634601</v>
      </c>
      <c r="Z469" s="17">
        <v>0.216988975445532</v>
      </c>
      <c r="AA469" s="17">
        <v>0.223672027497091</v>
      </c>
      <c r="AB469" s="17"/>
      <c r="AC469" s="17">
        <v>0.23862439484836401</v>
      </c>
      <c r="AD469" s="17">
        <v>0.14972510398472899</v>
      </c>
      <c r="AE469" s="17">
        <v>0.172693578197675</v>
      </c>
      <c r="AF469" s="17">
        <v>0.163786277220339</v>
      </c>
      <c r="AG469" s="17">
        <v>0.18722341023759501</v>
      </c>
      <c r="AH469" s="17">
        <v>0.21074987186029501</v>
      </c>
      <c r="AI469" s="17">
        <v>0.225070220169475</v>
      </c>
      <c r="AJ469" s="17">
        <v>0.17183886604189</v>
      </c>
      <c r="AK469" s="17">
        <v>0.185793934874213</v>
      </c>
      <c r="AL469" s="17">
        <v>0.216126936937689</v>
      </c>
      <c r="AM469" s="17">
        <v>0.18333332939904301</v>
      </c>
      <c r="AN469" s="17">
        <v>0.26073747253694002</v>
      </c>
      <c r="AO469" s="17">
        <v>0.25195808455219898</v>
      </c>
      <c r="AP469" s="17">
        <v>0.154514347286208</v>
      </c>
      <c r="AQ469" s="17">
        <v>0.20829342852287999</v>
      </c>
      <c r="AR469" s="17">
        <v>0.18761109547896401</v>
      </c>
      <c r="AS469" s="17"/>
      <c r="AT469" s="17">
        <v>0.183484972673638</v>
      </c>
      <c r="AU469" s="17">
        <v>0.21584158156309199</v>
      </c>
      <c r="AV469" s="17">
        <v>0.15291007940384799</v>
      </c>
      <c r="AW469" s="17">
        <v>0.17069696831504699</v>
      </c>
      <c r="AX469" s="17">
        <v>0.220910981592748</v>
      </c>
      <c r="AY469" s="17">
        <v>0.25844588783378902</v>
      </c>
      <c r="AZ469" s="17"/>
      <c r="BA469" s="17">
        <v>0.163587810912839</v>
      </c>
      <c r="BB469" s="17">
        <v>0.19228433957103699</v>
      </c>
      <c r="BC469" s="17">
        <v>0.21057789342660699</v>
      </c>
      <c r="BD469" s="17">
        <v>0.17969930181923199</v>
      </c>
      <c r="BE469" s="17">
        <v>0.19189482262912699</v>
      </c>
      <c r="BF469" s="17"/>
      <c r="BG469" s="17">
        <v>0.22976628028830101</v>
      </c>
      <c r="BH469" s="17">
        <v>0.193966552935117</v>
      </c>
      <c r="BI469" s="17">
        <v>0.165584652348544</v>
      </c>
      <c r="BJ469" s="17">
        <v>0.19282284739712599</v>
      </c>
      <c r="BK469" s="17">
        <v>0.18778056647668501</v>
      </c>
      <c r="BL469" s="17"/>
      <c r="BM469" s="17">
        <v>0.19659020297787499</v>
      </c>
      <c r="BN469" s="17">
        <v>0.20209310584550499</v>
      </c>
      <c r="BO469" s="17">
        <v>0.16312767561667699</v>
      </c>
      <c r="BP469" s="17"/>
      <c r="BQ469" s="17">
        <v>0.20416394721232101</v>
      </c>
      <c r="BR469" s="17">
        <v>0.194533330672579</v>
      </c>
      <c r="BS469" s="17"/>
      <c r="BT469" s="17">
        <v>0.19850341191287599</v>
      </c>
      <c r="BU469" s="17">
        <v>0.19258877568930999</v>
      </c>
    </row>
    <row r="470" spans="2:73" x14ac:dyDescent="0.3">
      <c r="B470" t="s">
        <v>244</v>
      </c>
      <c r="C470" s="17">
        <v>0.118270524583393</v>
      </c>
      <c r="D470" s="17">
        <v>0.122422402132985</v>
      </c>
      <c r="E470" s="17">
        <v>0.114589556474885</v>
      </c>
      <c r="F470" s="17"/>
      <c r="G470" s="17">
        <v>0.106866602273814</v>
      </c>
      <c r="H470" s="17">
        <v>0.11791150310975</v>
      </c>
      <c r="I470" s="17">
        <v>0.123644485566468</v>
      </c>
      <c r="J470" s="17">
        <v>0.12353364893721901</v>
      </c>
      <c r="K470" s="17">
        <v>0.11948479967435301</v>
      </c>
      <c r="L470" s="17">
        <v>0.11665015822369799</v>
      </c>
      <c r="M470" s="17"/>
      <c r="N470" s="17">
        <v>0.14588170735436701</v>
      </c>
      <c r="O470" s="17">
        <v>0.112991655905124</v>
      </c>
      <c r="P470" s="17">
        <v>9.2622148837313997E-2</v>
      </c>
      <c r="Q470" s="17">
        <v>0.113379224721048</v>
      </c>
      <c r="R470" s="17"/>
      <c r="S470" s="17">
        <v>0.14264979143208201</v>
      </c>
      <c r="T470" s="17">
        <v>0.106770417521678</v>
      </c>
      <c r="U470" s="17">
        <v>0.111495913325717</v>
      </c>
      <c r="V470" s="17">
        <v>0.14340984287459399</v>
      </c>
      <c r="W470" s="17">
        <v>0.13054324190667699</v>
      </c>
      <c r="X470" s="17">
        <v>9.2636037816188899E-2</v>
      </c>
      <c r="Y470" s="17">
        <v>9.3899955037093294E-2</v>
      </c>
      <c r="Z470" s="17">
        <v>0.146548197842813</v>
      </c>
      <c r="AA470" s="17">
        <v>0.10541430813171999</v>
      </c>
      <c r="AB470" s="17"/>
      <c r="AC470" s="17">
        <v>9.8963212722094102E-2</v>
      </c>
      <c r="AD470" s="17">
        <v>9.2611941133985895E-2</v>
      </c>
      <c r="AE470" s="17">
        <v>0.101040984225253</v>
      </c>
      <c r="AF470" s="17">
        <v>6.8602352447826101E-2</v>
      </c>
      <c r="AG470" s="17">
        <v>0.10035568053503199</v>
      </c>
      <c r="AH470" s="17">
        <v>0.11188779666504101</v>
      </c>
      <c r="AI470" s="17">
        <v>0.10971229219810701</v>
      </c>
      <c r="AJ470" s="17">
        <v>0.157882543049637</v>
      </c>
      <c r="AK470" s="17">
        <v>0.112221929868002</v>
      </c>
      <c r="AL470" s="17">
        <v>0.119244564129034</v>
      </c>
      <c r="AM470" s="17">
        <v>0.13480013650446601</v>
      </c>
      <c r="AN470" s="17">
        <v>8.3428603437354601E-2</v>
      </c>
      <c r="AO470" s="17">
        <v>0.17824417999520201</v>
      </c>
      <c r="AP470" s="17">
        <v>0.18932798323416</v>
      </c>
      <c r="AQ470" s="17">
        <v>0.170931635254712</v>
      </c>
      <c r="AR470" s="17">
        <v>0.13126679196774499</v>
      </c>
      <c r="AS470" s="17"/>
      <c r="AT470" s="17">
        <v>0.106008957120251</v>
      </c>
      <c r="AU470" s="17">
        <v>0.123783648950877</v>
      </c>
      <c r="AV470" s="17">
        <v>0.123206082720626</v>
      </c>
      <c r="AW470" s="17">
        <v>0.10070099759571099</v>
      </c>
      <c r="AX470" s="17">
        <v>0.13609148701441201</v>
      </c>
      <c r="AY470" s="17">
        <v>0.159261248675024</v>
      </c>
      <c r="AZ470" s="17"/>
      <c r="BA470" s="17">
        <v>0.102850015179195</v>
      </c>
      <c r="BB470" s="17">
        <v>0.118789200939714</v>
      </c>
      <c r="BC470" s="17">
        <v>9.8246829104372893E-2</v>
      </c>
      <c r="BD470" s="17">
        <v>0.16197744065361599</v>
      </c>
      <c r="BE470" s="17">
        <v>0.30462767706659399</v>
      </c>
      <c r="BF470" s="17"/>
      <c r="BG470" s="17">
        <v>0.14543156018471901</v>
      </c>
      <c r="BH470" s="17">
        <v>0.12911675901915101</v>
      </c>
      <c r="BI470" s="17">
        <v>0.110973739795239</v>
      </c>
      <c r="BJ470" s="17">
        <v>0.108583645169032</v>
      </c>
      <c r="BK470" s="17">
        <v>0.12569843890153301</v>
      </c>
      <c r="BL470" s="17"/>
      <c r="BM470" s="17">
        <v>0.12401495812873101</v>
      </c>
      <c r="BN470" s="17">
        <v>0.11420512583858</v>
      </c>
      <c r="BO470" s="17">
        <v>0.110997007968508</v>
      </c>
      <c r="BP470" s="17"/>
      <c r="BQ470" s="17">
        <v>0.12507071592064101</v>
      </c>
      <c r="BR470" s="17">
        <v>0.117907876423991</v>
      </c>
      <c r="BS470" s="17"/>
      <c r="BT470" s="17">
        <v>0.11540758693582299</v>
      </c>
      <c r="BU470" s="17">
        <v>0.128336005867804</v>
      </c>
    </row>
    <row r="471" spans="2:73" x14ac:dyDescent="0.3">
      <c r="B471" t="s">
        <v>245</v>
      </c>
      <c r="C471" s="17">
        <v>5.9002110903118098E-2</v>
      </c>
      <c r="D471" s="17">
        <v>6.1232294849310497E-2</v>
      </c>
      <c r="E471" s="17">
        <v>5.7010907771910597E-2</v>
      </c>
      <c r="F471" s="17"/>
      <c r="G471" s="17">
        <v>5.8934151521872299E-2</v>
      </c>
      <c r="H471" s="17">
        <v>9.4999375753933801E-2</v>
      </c>
      <c r="I471" s="17">
        <v>4.5204307075593003E-2</v>
      </c>
      <c r="J471" s="17">
        <v>4.4371473833504899E-2</v>
      </c>
      <c r="K471" s="17">
        <v>5.2986284985794899E-2</v>
      </c>
      <c r="L471" s="17">
        <v>5.6943376649280598E-2</v>
      </c>
      <c r="M471" s="17"/>
      <c r="N471" s="17">
        <v>5.0380699875752298E-2</v>
      </c>
      <c r="O471" s="17">
        <v>5.0285688699806499E-2</v>
      </c>
      <c r="P471" s="17">
        <v>7.1692882507223304E-2</v>
      </c>
      <c r="Q471" s="17">
        <v>6.7413594221541404E-2</v>
      </c>
      <c r="R471" s="17"/>
      <c r="S471" s="17">
        <v>6.6633725715044098E-2</v>
      </c>
      <c r="T471" s="17">
        <v>7.1895127078714594E-2</v>
      </c>
      <c r="U471" s="17">
        <v>6.5651926355978205E-2</v>
      </c>
      <c r="V471" s="17">
        <v>6.3776414531924105E-2</v>
      </c>
      <c r="W471" s="17">
        <v>5.1159246168760698E-2</v>
      </c>
      <c r="X471" s="17">
        <v>5.6268121675112297E-2</v>
      </c>
      <c r="Y471" s="17">
        <v>4.4363728975066401E-2</v>
      </c>
      <c r="Z471" s="17">
        <v>3.7826588099411002E-2</v>
      </c>
      <c r="AA471" s="17">
        <v>5.14715739605155E-2</v>
      </c>
      <c r="AB471" s="17"/>
      <c r="AC471" s="17">
        <v>4.9475090172127797E-2</v>
      </c>
      <c r="AD471" s="17">
        <v>8.23318026359975E-2</v>
      </c>
      <c r="AE471" s="17">
        <v>4.53487590119541E-2</v>
      </c>
      <c r="AF471" s="17">
        <v>7.3517334320169103E-2</v>
      </c>
      <c r="AG471" s="17">
        <v>6.8519695695093003E-2</v>
      </c>
      <c r="AH471" s="17">
        <v>4.0780774912866399E-2</v>
      </c>
      <c r="AI471" s="17">
        <v>6.3464559152190597E-2</v>
      </c>
      <c r="AJ471" s="17">
        <v>6.0089244762378001E-2</v>
      </c>
      <c r="AK471" s="17">
        <v>7.1879192964844199E-2</v>
      </c>
      <c r="AL471" s="17">
        <v>5.2954780853768202E-2</v>
      </c>
      <c r="AM471" s="17">
        <v>4.67462705482709E-2</v>
      </c>
      <c r="AN471" s="17">
        <v>5.6809758655915997E-2</v>
      </c>
      <c r="AO471" s="17">
        <v>6.6323797854912603E-2</v>
      </c>
      <c r="AP471" s="17">
        <v>3.5599938215476697E-2</v>
      </c>
      <c r="AQ471" s="17">
        <v>6.8477227482022299E-2</v>
      </c>
      <c r="AR471" s="17">
        <v>8.93694381054395E-2</v>
      </c>
      <c r="AS471" s="17"/>
      <c r="AT471" s="17">
        <v>6.7591982953028998E-2</v>
      </c>
      <c r="AU471" s="17">
        <v>4.89735929200407E-2</v>
      </c>
      <c r="AV471" s="17">
        <v>6.23376361357523E-2</v>
      </c>
      <c r="AW471" s="17">
        <v>5.42112152627253E-2</v>
      </c>
      <c r="AX471" s="17">
        <v>8.4179399344970096E-2</v>
      </c>
      <c r="AY471" s="17">
        <v>3.3117815381505697E-2</v>
      </c>
      <c r="AZ471" s="17"/>
      <c r="BA471" s="17">
        <v>5.86962858982037E-2</v>
      </c>
      <c r="BB471" s="17">
        <v>6.3160826452807198E-2</v>
      </c>
      <c r="BC471" s="17">
        <v>5.1328447176393899E-2</v>
      </c>
      <c r="BD471" s="17">
        <v>6.6042669221910405E-2</v>
      </c>
      <c r="BE471" s="17">
        <v>1.64636575732518E-2</v>
      </c>
      <c r="BF471" s="17"/>
      <c r="BG471" s="17">
        <v>5.9187823335728001E-2</v>
      </c>
      <c r="BH471" s="17">
        <v>6.5529903239856205E-2</v>
      </c>
      <c r="BI471" s="17">
        <v>5.6567567026672198E-2</v>
      </c>
      <c r="BJ471" s="17">
        <v>8.1633220652501504E-2</v>
      </c>
      <c r="BK471" s="17">
        <v>2.0554292658994101E-2</v>
      </c>
      <c r="BL471" s="17"/>
      <c r="BM471" s="17">
        <v>5.9894536659307503E-2</v>
      </c>
      <c r="BN471" s="17">
        <v>6.5129678509661504E-2</v>
      </c>
      <c r="BO471" s="17">
        <v>4.1531476517662001E-2</v>
      </c>
      <c r="BP471" s="17"/>
      <c r="BQ471" s="17">
        <v>7.0409225322608807E-2</v>
      </c>
      <c r="BR471" s="17">
        <v>5.2498150569763702E-2</v>
      </c>
      <c r="BS471" s="17"/>
      <c r="BT471" s="17">
        <v>5.94313635522178E-2</v>
      </c>
      <c r="BU471" s="17">
        <v>5.9196153845264797E-2</v>
      </c>
    </row>
    <row r="472" spans="2:73" x14ac:dyDescent="0.3">
      <c r="B472" t="s">
        <v>246</v>
      </c>
      <c r="C472" s="17">
        <v>2.7000680185834101E-2</v>
      </c>
      <c r="D472" s="17">
        <v>2.8861775421192899E-2</v>
      </c>
      <c r="E472" s="17">
        <v>2.4901557203341401E-2</v>
      </c>
      <c r="F472" s="17"/>
      <c r="G472" s="17">
        <v>4.76574791383289E-2</v>
      </c>
      <c r="H472" s="17">
        <v>3.2961645445173597E-2</v>
      </c>
      <c r="I472" s="17">
        <v>1.01842849452608E-2</v>
      </c>
      <c r="J472" s="17">
        <v>1.3565315290238199E-2</v>
      </c>
      <c r="K472" s="17">
        <v>3.1311521662081503E-2</v>
      </c>
      <c r="L472" s="17">
        <v>3.01796861263505E-2</v>
      </c>
      <c r="M472" s="17"/>
      <c r="N472" s="17">
        <v>2.8905504235253E-2</v>
      </c>
      <c r="O472" s="17">
        <v>2.93818438694427E-2</v>
      </c>
      <c r="P472" s="17">
        <v>1.9797095092760501E-2</v>
      </c>
      <c r="Q472" s="17">
        <v>2.79450796631017E-2</v>
      </c>
      <c r="R472" s="17"/>
      <c r="S472" s="17">
        <v>2.8377919061780801E-2</v>
      </c>
      <c r="T472" s="17">
        <v>2.18946379286089E-2</v>
      </c>
      <c r="U472" s="17">
        <v>3.5453875212342202E-2</v>
      </c>
      <c r="V472" s="17">
        <v>2.4254091574943501E-2</v>
      </c>
      <c r="W472" s="17">
        <v>1.34835962126728E-2</v>
      </c>
      <c r="X472" s="17">
        <v>2.40632514551085E-2</v>
      </c>
      <c r="Y472" s="17">
        <v>3.1725184357694398E-2</v>
      </c>
      <c r="Z472" s="17">
        <v>2.4364480771072401E-2</v>
      </c>
      <c r="AA472" s="17">
        <v>3.6404351581955402E-2</v>
      </c>
      <c r="AB472" s="17"/>
      <c r="AC472" s="17">
        <v>0</v>
      </c>
      <c r="AD472" s="17">
        <v>4.6924259977784898E-2</v>
      </c>
      <c r="AE472" s="17">
        <v>1.94027967401828E-2</v>
      </c>
      <c r="AF472" s="17">
        <v>1.7201507597621998E-2</v>
      </c>
      <c r="AG472" s="17">
        <v>1.48155227204958E-2</v>
      </c>
      <c r="AH472" s="17">
        <v>2.1959710472525599E-2</v>
      </c>
      <c r="AI472" s="17">
        <v>1.6048974500723599E-2</v>
      </c>
      <c r="AJ472" s="17">
        <v>3.54250324889459E-2</v>
      </c>
      <c r="AK472" s="17">
        <v>4.9769168313738302E-2</v>
      </c>
      <c r="AL472" s="17">
        <v>1.7955846427917602E-2</v>
      </c>
      <c r="AM472" s="17">
        <v>1.16373282212435E-2</v>
      </c>
      <c r="AN472" s="17">
        <v>2.8378507756029799E-2</v>
      </c>
      <c r="AO472" s="17">
        <v>1.69980802945368E-2</v>
      </c>
      <c r="AP472" s="17">
        <v>5.9635930356120297E-2</v>
      </c>
      <c r="AQ472" s="17">
        <v>2.4859203451947798E-2</v>
      </c>
      <c r="AR472" s="17">
        <v>6.53962945423055E-2</v>
      </c>
      <c r="AS472" s="17"/>
      <c r="AT472" s="17">
        <v>5.3466232377075797E-2</v>
      </c>
      <c r="AU472" s="17">
        <v>1.3615242236321301E-2</v>
      </c>
      <c r="AV472" s="17">
        <v>2.07644127961275E-2</v>
      </c>
      <c r="AW472" s="17">
        <v>2.16281162792239E-2</v>
      </c>
      <c r="AX472" s="17">
        <v>2.19692556662014E-2</v>
      </c>
      <c r="AY472" s="17">
        <v>3.0384423636431099E-2</v>
      </c>
      <c r="AZ472" s="17"/>
      <c r="BA472" s="17">
        <v>2.6695940126040599E-2</v>
      </c>
      <c r="BB472" s="17">
        <v>2.0642544330451599E-2</v>
      </c>
      <c r="BC472" s="17">
        <v>3.05584488638262E-2</v>
      </c>
      <c r="BD472" s="17">
        <v>3.4149199417637797E-2</v>
      </c>
      <c r="BE472" s="17">
        <v>1.8466521589690501E-2</v>
      </c>
      <c r="BF472" s="17"/>
      <c r="BG472" s="17">
        <v>2.9593444294810901E-2</v>
      </c>
      <c r="BH472" s="17">
        <v>2.1210015787076399E-2</v>
      </c>
      <c r="BI472" s="17">
        <v>9.9881023102978694E-3</v>
      </c>
      <c r="BJ472" s="17">
        <v>3.4335684720903502E-2</v>
      </c>
      <c r="BK472" s="17">
        <v>4.6250037137461897E-2</v>
      </c>
      <c r="BL472" s="17"/>
      <c r="BM472" s="17">
        <v>2.3650859201387799E-2</v>
      </c>
      <c r="BN472" s="17">
        <v>2.7128403894034699E-2</v>
      </c>
      <c r="BO472" s="17">
        <v>3.6664720793418003E-2</v>
      </c>
      <c r="BP472" s="17"/>
      <c r="BQ472" s="17">
        <v>3.5294642251939998E-2</v>
      </c>
      <c r="BR472" s="17">
        <v>2.1996078161909599E-2</v>
      </c>
      <c r="BS472" s="17"/>
      <c r="BT472" s="17">
        <v>2.5654006954717801E-2</v>
      </c>
      <c r="BU472" s="17">
        <v>2.8907162140239299E-2</v>
      </c>
    </row>
    <row r="473" spans="2:73" x14ac:dyDescent="0.3">
      <c r="B473" t="s">
        <v>247</v>
      </c>
      <c r="C473" s="17">
        <v>2.2002985459535E-2</v>
      </c>
      <c r="D473" s="17">
        <v>1.6313994679060199E-2</v>
      </c>
      <c r="E473" s="17">
        <v>2.7614663346295299E-2</v>
      </c>
      <c r="F473" s="17"/>
      <c r="G473" s="17">
        <v>2.2818406238838899E-2</v>
      </c>
      <c r="H473" s="17">
        <v>3.44469072235907E-2</v>
      </c>
      <c r="I473" s="17">
        <v>2.11580271707787E-2</v>
      </c>
      <c r="J473" s="17">
        <v>1.89960003924045E-2</v>
      </c>
      <c r="K473" s="17">
        <v>1.8439344272950998E-2</v>
      </c>
      <c r="L473" s="17">
        <v>1.68724745636721E-2</v>
      </c>
      <c r="M473" s="17"/>
      <c r="N473" s="17">
        <v>2.5322039689484301E-2</v>
      </c>
      <c r="O473" s="17">
        <v>1.16619212195968E-2</v>
      </c>
      <c r="P473" s="17">
        <v>2.82285595277692E-2</v>
      </c>
      <c r="Q473" s="17">
        <v>2.2836064817293601E-2</v>
      </c>
      <c r="R473" s="17"/>
      <c r="S473" s="17">
        <v>2.2040767123551099E-2</v>
      </c>
      <c r="T473" s="17">
        <v>2.2096206216008302E-2</v>
      </c>
      <c r="U473" s="17">
        <v>1.1231198576827301E-2</v>
      </c>
      <c r="V473" s="17">
        <v>2.5534101664879301E-2</v>
      </c>
      <c r="W473" s="17">
        <v>3.5417523056657498E-2</v>
      </c>
      <c r="X473" s="17">
        <v>2.3041036054095802E-2</v>
      </c>
      <c r="Y473" s="17">
        <v>1.4952853671387999E-2</v>
      </c>
      <c r="Z473" s="17">
        <v>2.1693003296227802E-2</v>
      </c>
      <c r="AA473" s="17">
        <v>2.26089523109817E-2</v>
      </c>
      <c r="AB473" s="17"/>
      <c r="AC473" s="17">
        <v>6.4127651259778498E-2</v>
      </c>
      <c r="AD473" s="17">
        <v>4.3075761612561901E-2</v>
      </c>
      <c r="AE473" s="17">
        <v>1.40400883872626E-2</v>
      </c>
      <c r="AF473" s="17">
        <v>3.8929988104415898E-2</v>
      </c>
      <c r="AG473" s="17">
        <v>2.94431181238104E-2</v>
      </c>
      <c r="AH473" s="17">
        <v>1.7437673291366099E-2</v>
      </c>
      <c r="AI473" s="17">
        <v>1.4125910425131401E-2</v>
      </c>
      <c r="AJ473" s="17">
        <v>1.2240076194326399E-2</v>
      </c>
      <c r="AK473" s="17">
        <v>2.5576473007740901E-2</v>
      </c>
      <c r="AL473" s="17">
        <v>1.3771617477171601E-2</v>
      </c>
      <c r="AM473" s="17">
        <v>1.02003008778003E-2</v>
      </c>
      <c r="AN473" s="17">
        <v>8.7566255696742701E-3</v>
      </c>
      <c r="AO473" s="17">
        <v>2.05772429358607E-2</v>
      </c>
      <c r="AP473" s="17">
        <v>8.9766372205776299E-3</v>
      </c>
      <c r="AQ473" s="17">
        <v>2.0486884866150801E-2</v>
      </c>
      <c r="AR473" s="17">
        <v>4.9203474731747798E-2</v>
      </c>
      <c r="AS473" s="17"/>
      <c r="AT473" s="17">
        <v>2.0782933633370901E-2</v>
      </c>
      <c r="AU473" s="17">
        <v>1.9715930293508901E-2</v>
      </c>
      <c r="AV473" s="17">
        <v>2.07563752251443E-2</v>
      </c>
      <c r="AW473" s="17">
        <v>2.8729214925448901E-2</v>
      </c>
      <c r="AX473" s="17">
        <v>1.6027631975273401E-2</v>
      </c>
      <c r="AY473" s="17">
        <v>3.2504488145300402E-2</v>
      </c>
      <c r="AZ473" s="17"/>
      <c r="BA473" s="17">
        <v>2.2759600931431902E-2</v>
      </c>
      <c r="BB473" s="17">
        <v>2.3951346978667999E-2</v>
      </c>
      <c r="BC473" s="17">
        <v>1.7511368777919801E-2</v>
      </c>
      <c r="BD473" s="17">
        <v>2.1145701628433999E-2</v>
      </c>
      <c r="BE473" s="17">
        <v>6.1175151176317902E-2</v>
      </c>
      <c r="BF473" s="17"/>
      <c r="BG473" s="17">
        <v>1.9730710994754201E-2</v>
      </c>
      <c r="BH473" s="17">
        <v>2.91709955138372E-2</v>
      </c>
      <c r="BI473" s="17">
        <v>1.2992205768076E-2</v>
      </c>
      <c r="BJ473" s="17">
        <v>1.0029196895158399E-2</v>
      </c>
      <c r="BK473" s="17">
        <v>2.7598675028965899E-2</v>
      </c>
      <c r="BL473" s="17"/>
      <c r="BM473" s="17">
        <v>2.2919572504294598E-2</v>
      </c>
      <c r="BN473" s="17">
        <v>1.91608616053641E-2</v>
      </c>
      <c r="BO473" s="17">
        <v>2.6145206412869899E-2</v>
      </c>
      <c r="BP473" s="17"/>
      <c r="BQ473" s="17">
        <v>2.6071726078958801E-2</v>
      </c>
      <c r="BR473" s="17">
        <v>1.9833700955234901E-2</v>
      </c>
      <c r="BS473" s="17"/>
      <c r="BT473" s="17">
        <v>1.5595441122681001E-2</v>
      </c>
      <c r="BU473" s="17">
        <v>3.0180088028130599E-2</v>
      </c>
    </row>
    <row r="474" spans="2:73" x14ac:dyDescent="0.3">
      <c r="B474" t="s">
        <v>92</v>
      </c>
      <c r="C474" s="17">
        <v>0.141360363810627</v>
      </c>
      <c r="D474" s="17">
        <v>0.11606620599845301</v>
      </c>
      <c r="E474" s="17">
        <v>0.16609536209769801</v>
      </c>
      <c r="F474" s="17"/>
      <c r="G474" s="17">
        <v>0.21651417678738899</v>
      </c>
      <c r="H474" s="17">
        <v>0.151856441054048</v>
      </c>
      <c r="I474" s="17">
        <v>0.14343339600994501</v>
      </c>
      <c r="J474" s="17">
        <v>0.117862822436923</v>
      </c>
      <c r="K474" s="17">
        <v>0.13606597992577299</v>
      </c>
      <c r="L474" s="17">
        <v>0.104031640709614</v>
      </c>
      <c r="M474" s="17"/>
      <c r="N474" s="17">
        <v>8.5046105605918104E-2</v>
      </c>
      <c r="O474" s="17">
        <v>0.14174389654974501</v>
      </c>
      <c r="P474" s="17">
        <v>0.15635734476899599</v>
      </c>
      <c r="Q474" s="17">
        <v>0.18999359892984499</v>
      </c>
      <c r="R474" s="17"/>
      <c r="S474" s="17">
        <v>0.13298810731862201</v>
      </c>
      <c r="T474" s="17">
        <v>0.13763938500860901</v>
      </c>
      <c r="U474" s="17">
        <v>0.12582299876872399</v>
      </c>
      <c r="V474" s="17">
        <v>0.15923072144005099</v>
      </c>
      <c r="W474" s="17">
        <v>0.119669017560406</v>
      </c>
      <c r="X474" s="17">
        <v>0.23238679451122701</v>
      </c>
      <c r="Y474" s="17">
        <v>0.134900901610705</v>
      </c>
      <c r="Z474" s="17">
        <v>9.1003533995723807E-2</v>
      </c>
      <c r="AA474" s="17">
        <v>0.122321883040153</v>
      </c>
      <c r="AB474" s="17"/>
      <c r="AC474" s="17">
        <v>0.25007410349383602</v>
      </c>
      <c r="AD474" s="17">
        <v>0.23171138914564901</v>
      </c>
      <c r="AE474" s="17">
        <v>0.22014239970771199</v>
      </c>
      <c r="AF474" s="17">
        <v>0.18802045505993001</v>
      </c>
      <c r="AG474" s="17">
        <v>0.169951441826138</v>
      </c>
      <c r="AH474" s="17">
        <v>0.142349397901393</v>
      </c>
      <c r="AI474" s="17">
        <v>0.14853350293242801</v>
      </c>
      <c r="AJ474" s="17">
        <v>9.2471998192088803E-2</v>
      </c>
      <c r="AK474" s="17">
        <v>0.13089824905822101</v>
      </c>
      <c r="AL474" s="17">
        <v>0.16815731543642201</v>
      </c>
      <c r="AM474" s="17">
        <v>0.116286011281348</v>
      </c>
      <c r="AN474" s="17">
        <v>0.104042854853912</v>
      </c>
      <c r="AO474" s="17">
        <v>7.1645558207950794E-2</v>
      </c>
      <c r="AP474" s="17">
        <v>8.8977031618437397E-2</v>
      </c>
      <c r="AQ474" s="17">
        <v>7.4967718346253806E-2</v>
      </c>
      <c r="AR474" s="17">
        <v>3.7655677957773102E-2</v>
      </c>
      <c r="AS474" s="17"/>
      <c r="AT474" s="17">
        <v>0.120999321477278</v>
      </c>
      <c r="AU474" s="17">
        <v>0.14801635461326099</v>
      </c>
      <c r="AV474" s="17">
        <v>0.15825267636776499</v>
      </c>
      <c r="AW474" s="17">
        <v>0.167676368151771</v>
      </c>
      <c r="AX474" s="17">
        <v>0.122575772172946</v>
      </c>
      <c r="AY474" s="17">
        <v>8.8515008913333096E-2</v>
      </c>
      <c r="AZ474" s="17"/>
      <c r="BA474" s="17">
        <v>0.18451565040234699</v>
      </c>
      <c r="BB474" s="17">
        <v>0.152498684062402</v>
      </c>
      <c r="BC474" s="17">
        <v>0.123728186665121</v>
      </c>
      <c r="BD474" s="17">
        <v>0.101364123205997</v>
      </c>
      <c r="BE474" s="17">
        <v>0.12665964724613901</v>
      </c>
      <c r="BF474" s="17"/>
      <c r="BG474" s="17">
        <v>9.5511241759739504E-2</v>
      </c>
      <c r="BH474" s="17">
        <v>0.117102816220547</v>
      </c>
      <c r="BI474" s="17">
        <v>0.112545119143265</v>
      </c>
      <c r="BJ474" s="17">
        <v>0.122710998233376</v>
      </c>
      <c r="BK474" s="17">
        <v>0.163192883209651</v>
      </c>
      <c r="BL474" s="17"/>
      <c r="BM474" s="17">
        <v>0.11449571756228</v>
      </c>
      <c r="BN474" s="17">
        <v>0.159845273911664</v>
      </c>
      <c r="BO474" s="17">
        <v>0.17665123328702201</v>
      </c>
      <c r="BP474" s="17"/>
      <c r="BQ474" s="17">
        <v>9.4777831912062002E-2</v>
      </c>
      <c r="BR474" s="17">
        <v>0.153722533876929</v>
      </c>
      <c r="BS474" s="17"/>
      <c r="BT474" s="17">
        <v>8.3353642608165898E-2</v>
      </c>
      <c r="BU474" s="17">
        <v>0.20057068300127601</v>
      </c>
    </row>
    <row r="475" spans="2:73" x14ac:dyDescent="0.3">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row>
    <row r="476" spans="2:73" x14ac:dyDescent="0.3">
      <c r="B476" s="6" t="s">
        <v>258</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row>
    <row r="477" spans="2:73" x14ac:dyDescent="0.3">
      <c r="B477" s="24" t="s">
        <v>197</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row>
    <row r="478" spans="2:73" x14ac:dyDescent="0.3">
      <c r="B478" t="s">
        <v>241</v>
      </c>
      <c r="C478" s="17">
        <v>7.5562061865877994E-2</v>
      </c>
      <c r="D478" s="17">
        <v>8.5597116676828497E-2</v>
      </c>
      <c r="E478" s="17">
        <v>6.6195784582751396E-2</v>
      </c>
      <c r="F478" s="17"/>
      <c r="G478" s="17">
        <v>0.14689659281108999</v>
      </c>
      <c r="H478" s="17">
        <v>9.6430427331891902E-2</v>
      </c>
      <c r="I478" s="17">
        <v>8.4188197277427601E-2</v>
      </c>
      <c r="J478" s="17">
        <v>4.7505709237582301E-2</v>
      </c>
      <c r="K478" s="17">
        <v>4.1949310123835203E-2</v>
      </c>
      <c r="L478" s="17">
        <v>4.7451398208616699E-2</v>
      </c>
      <c r="M478" s="17"/>
      <c r="N478" s="17">
        <v>7.3861433597838796E-2</v>
      </c>
      <c r="O478" s="17">
        <v>7.6639419105162795E-2</v>
      </c>
      <c r="P478" s="17">
        <v>8.0932095260015394E-2</v>
      </c>
      <c r="Q478" s="17">
        <v>7.2970860639688398E-2</v>
      </c>
      <c r="R478" s="17"/>
      <c r="S478" s="17">
        <v>9.7084154608709394E-2</v>
      </c>
      <c r="T478" s="17">
        <v>7.2013838939964298E-2</v>
      </c>
      <c r="U478" s="17">
        <v>8.3436249645271299E-2</v>
      </c>
      <c r="V478" s="17">
        <v>7.0034599099080705E-2</v>
      </c>
      <c r="W478" s="17">
        <v>6.9639737685172801E-2</v>
      </c>
      <c r="X478" s="17">
        <v>6.2941345004751306E-2</v>
      </c>
      <c r="Y478" s="17">
        <v>5.5032734598969901E-2</v>
      </c>
      <c r="Z478" s="17">
        <v>4.9317684039604501E-2</v>
      </c>
      <c r="AA478" s="17">
        <v>9.1879256123556602E-2</v>
      </c>
      <c r="AB478" s="17"/>
      <c r="AC478" s="17">
        <v>0.21689638825291099</v>
      </c>
      <c r="AD478" s="17">
        <v>9.3857849574629199E-2</v>
      </c>
      <c r="AE478" s="17">
        <v>4.9308776120113897E-2</v>
      </c>
      <c r="AF478" s="17">
        <v>9.6561915144038807E-2</v>
      </c>
      <c r="AG478" s="17">
        <v>8.2914467093646096E-2</v>
      </c>
      <c r="AH478" s="17">
        <v>6.9853643007276103E-2</v>
      </c>
      <c r="AI478" s="17">
        <v>8.3993616996772394E-2</v>
      </c>
      <c r="AJ478" s="17">
        <v>7.9268973889277394E-2</v>
      </c>
      <c r="AK478" s="17">
        <v>8.2227097804393495E-2</v>
      </c>
      <c r="AL478" s="17">
        <v>4.93537418764027E-2</v>
      </c>
      <c r="AM478" s="17">
        <v>6.16840590654779E-2</v>
      </c>
      <c r="AN478" s="17">
        <v>0.10478045386939699</v>
      </c>
      <c r="AO478" s="17">
        <v>3.9825958639307997E-2</v>
      </c>
      <c r="AP478" s="17">
        <v>5.8230340958039299E-2</v>
      </c>
      <c r="AQ478" s="17">
        <v>4.71914484160047E-2</v>
      </c>
      <c r="AR478" s="17">
        <v>0.11700878159270001</v>
      </c>
      <c r="AS478" s="17"/>
      <c r="AT478" s="17">
        <v>0.12527530255948799</v>
      </c>
      <c r="AU478" s="17">
        <v>5.87981478267528E-2</v>
      </c>
      <c r="AV478" s="17">
        <v>5.8536506594605298E-2</v>
      </c>
      <c r="AW478" s="17">
        <v>6.5090951144784498E-2</v>
      </c>
      <c r="AX478" s="17">
        <v>4.8749228923156702E-2</v>
      </c>
      <c r="AY478" s="17">
        <v>9.1883256355426102E-2</v>
      </c>
      <c r="AZ478" s="17"/>
      <c r="BA478" s="17">
        <v>6.4582743765364894E-2</v>
      </c>
      <c r="BB478" s="17">
        <v>6.5872861562664003E-2</v>
      </c>
      <c r="BC478" s="17">
        <v>7.6411040288978702E-2</v>
      </c>
      <c r="BD478" s="17">
        <v>0.109252543924705</v>
      </c>
      <c r="BE478" s="17">
        <v>0.122781545686716</v>
      </c>
      <c r="BF478" s="17"/>
      <c r="BG478" s="17">
        <v>3.8021763936376601E-2</v>
      </c>
      <c r="BH478" s="17">
        <v>9.0560932815600195E-2</v>
      </c>
      <c r="BI478" s="17">
        <v>8.7227914704598106E-2</v>
      </c>
      <c r="BJ478" s="17">
        <v>7.2050028872440303E-2</v>
      </c>
      <c r="BK478" s="17">
        <v>9.8233326948971605E-2</v>
      </c>
      <c r="BL478" s="17"/>
      <c r="BM478" s="17">
        <v>8.8408683367221602E-2</v>
      </c>
      <c r="BN478" s="17">
        <v>6.8850687290786597E-2</v>
      </c>
      <c r="BO478" s="17">
        <v>5.3185485061750498E-2</v>
      </c>
      <c r="BP478" s="17"/>
      <c r="BQ478" s="17">
        <v>9.7167220039615601E-2</v>
      </c>
      <c r="BR478" s="17">
        <v>5.8702401159343297E-2</v>
      </c>
      <c r="BS478" s="17"/>
      <c r="BT478" s="17">
        <v>9.5741817772675E-2</v>
      </c>
      <c r="BU478" s="17">
        <v>5.3451476082917303E-2</v>
      </c>
    </row>
    <row r="479" spans="2:73" x14ac:dyDescent="0.3">
      <c r="B479" t="s">
        <v>242</v>
      </c>
      <c r="C479" s="17">
        <v>0.184817467933138</v>
      </c>
      <c r="D479" s="17">
        <v>0.21272242738504299</v>
      </c>
      <c r="E479" s="17">
        <v>0.15829675334826299</v>
      </c>
      <c r="F479" s="17"/>
      <c r="G479" s="17">
        <v>0.15671450043433999</v>
      </c>
      <c r="H479" s="17">
        <v>0.18342662560839801</v>
      </c>
      <c r="I479" s="17">
        <v>0.20327610367222501</v>
      </c>
      <c r="J479" s="17">
        <v>0.186638870859199</v>
      </c>
      <c r="K479" s="17">
        <v>0.19864567060521601</v>
      </c>
      <c r="L479" s="17">
        <v>0.18064869907969799</v>
      </c>
      <c r="M479" s="17"/>
      <c r="N479" s="17">
        <v>0.202716176052504</v>
      </c>
      <c r="O479" s="17">
        <v>0.18832021355893999</v>
      </c>
      <c r="P479" s="17">
        <v>0.18798760605090201</v>
      </c>
      <c r="Q479" s="17">
        <v>0.15913796935618801</v>
      </c>
      <c r="R479" s="17"/>
      <c r="S479" s="17">
        <v>0.22697573801124199</v>
      </c>
      <c r="T479" s="17">
        <v>0.19079224829580399</v>
      </c>
      <c r="U479" s="17">
        <v>0.23401821597070599</v>
      </c>
      <c r="V479" s="17">
        <v>0.142379684088242</v>
      </c>
      <c r="W479" s="17">
        <v>0.124657433663659</v>
      </c>
      <c r="X479" s="17">
        <v>0.148403188886959</v>
      </c>
      <c r="Y479" s="17">
        <v>0.14809107719124101</v>
      </c>
      <c r="Z479" s="17">
        <v>0.191173810004828</v>
      </c>
      <c r="AA479" s="17">
        <v>0.21897915701308299</v>
      </c>
      <c r="AB479" s="17"/>
      <c r="AC479" s="17">
        <v>7.0785190287313504E-2</v>
      </c>
      <c r="AD479" s="17">
        <v>0.16266761467964</v>
      </c>
      <c r="AE479" s="17">
        <v>0.14456441290384101</v>
      </c>
      <c r="AF479" s="17">
        <v>0.16669736854044301</v>
      </c>
      <c r="AG479" s="17">
        <v>0.200454442814918</v>
      </c>
      <c r="AH479" s="17">
        <v>0.18543684379808101</v>
      </c>
      <c r="AI479" s="17">
        <v>0.13122316759383601</v>
      </c>
      <c r="AJ479" s="17">
        <v>0.178227643996798</v>
      </c>
      <c r="AK479" s="17">
        <v>0.14366792596047701</v>
      </c>
      <c r="AL479" s="17">
        <v>0.22808302704937899</v>
      </c>
      <c r="AM479" s="17">
        <v>0.23309307663519099</v>
      </c>
      <c r="AN479" s="17">
        <v>0.198624596491151</v>
      </c>
      <c r="AO479" s="17">
        <v>0.23107879279339999</v>
      </c>
      <c r="AP479" s="17">
        <v>0.17885479073470101</v>
      </c>
      <c r="AQ479" s="17">
        <v>0.27623937891782202</v>
      </c>
      <c r="AR479" s="17">
        <v>0.231334330773382</v>
      </c>
      <c r="AS479" s="17"/>
      <c r="AT479" s="17">
        <v>0.21541428639320301</v>
      </c>
      <c r="AU479" s="17">
        <v>0.191456506761846</v>
      </c>
      <c r="AV479" s="17">
        <v>0.19196034613226601</v>
      </c>
      <c r="AW479" s="17">
        <v>0.156387542908834</v>
      </c>
      <c r="AX479" s="17">
        <v>0.13244260516273401</v>
      </c>
      <c r="AY479" s="17">
        <v>0.201859392659475</v>
      </c>
      <c r="AZ479" s="17"/>
      <c r="BA479" s="17">
        <v>0.17191335461206</v>
      </c>
      <c r="BB479" s="17">
        <v>0.177037157523766</v>
      </c>
      <c r="BC479" s="17">
        <v>0.19991992032088199</v>
      </c>
      <c r="BD479" s="17">
        <v>0.20625530690075899</v>
      </c>
      <c r="BE479" s="17">
        <v>0.21313732119562201</v>
      </c>
      <c r="BF479" s="17"/>
      <c r="BG479" s="17">
        <v>0.16527961627179599</v>
      </c>
      <c r="BH479" s="17">
        <v>0.21154632739687099</v>
      </c>
      <c r="BI479" s="17">
        <v>0.21684838268182699</v>
      </c>
      <c r="BJ479" s="17">
        <v>0.16576877664536599</v>
      </c>
      <c r="BK479" s="17">
        <v>0.205669512962075</v>
      </c>
      <c r="BL479" s="17"/>
      <c r="BM479" s="17">
        <v>0.218710591157875</v>
      </c>
      <c r="BN479" s="17">
        <v>0.14725133730093901</v>
      </c>
      <c r="BO479" s="17">
        <v>0.174091541440758</v>
      </c>
      <c r="BP479" s="17"/>
      <c r="BQ479" s="17">
        <v>0.201156819907545</v>
      </c>
      <c r="BR479" s="17">
        <v>0.174663993688085</v>
      </c>
      <c r="BS479" s="17"/>
      <c r="BT479" s="17">
        <v>0.217112265050312</v>
      </c>
      <c r="BU479" s="17">
        <v>0.13797454056303199</v>
      </c>
    </row>
    <row r="480" spans="2:73" x14ac:dyDescent="0.3">
      <c r="B480" t="s">
        <v>243</v>
      </c>
      <c r="C480" s="17">
        <v>0.143216973845843</v>
      </c>
      <c r="D480" s="17">
        <v>0.15048516121656699</v>
      </c>
      <c r="E480" s="17">
        <v>0.13619945367241801</v>
      </c>
      <c r="F480" s="17"/>
      <c r="G480" s="17">
        <v>0.13899862516661399</v>
      </c>
      <c r="H480" s="17">
        <v>0.13382134369902601</v>
      </c>
      <c r="I480" s="17">
        <v>0.14225220982027401</v>
      </c>
      <c r="J480" s="17">
        <v>0.16830973272004601</v>
      </c>
      <c r="K480" s="17">
        <v>0.149246712184952</v>
      </c>
      <c r="L480" s="17">
        <v>0.12978816647637201</v>
      </c>
      <c r="M480" s="17"/>
      <c r="N480" s="17">
        <v>0.17028461054821301</v>
      </c>
      <c r="O480" s="17">
        <v>0.14306600229828401</v>
      </c>
      <c r="P480" s="17">
        <v>0.14777010674496699</v>
      </c>
      <c r="Q480" s="17">
        <v>0.10967166315943799</v>
      </c>
      <c r="R480" s="17"/>
      <c r="S480" s="17">
        <v>0.13037999450236001</v>
      </c>
      <c r="T480" s="17">
        <v>0.176731312834321</v>
      </c>
      <c r="U480" s="17">
        <v>0.17311845416632299</v>
      </c>
      <c r="V480" s="17">
        <v>9.5893069341980899E-2</v>
      </c>
      <c r="W480" s="17">
        <v>0.138053570192716</v>
      </c>
      <c r="X480" s="17">
        <v>0.12941659003712699</v>
      </c>
      <c r="Y480" s="17">
        <v>0.15093877195948399</v>
      </c>
      <c r="Z480" s="17">
        <v>0.111015901763935</v>
      </c>
      <c r="AA480" s="17">
        <v>0.15420337642490001</v>
      </c>
      <c r="AB480" s="17"/>
      <c r="AC480" s="17">
        <v>0</v>
      </c>
      <c r="AD480" s="17">
        <v>0.116279047255739</v>
      </c>
      <c r="AE480" s="17">
        <v>8.9785096115447896E-2</v>
      </c>
      <c r="AF480" s="17">
        <v>7.2805926603565899E-2</v>
      </c>
      <c r="AG480" s="17">
        <v>0.12976124574026601</v>
      </c>
      <c r="AH480" s="17">
        <v>0.136685434101083</v>
      </c>
      <c r="AI480" s="17">
        <v>0.146192077273821</v>
      </c>
      <c r="AJ480" s="17">
        <v>0.116789276764571</v>
      </c>
      <c r="AK480" s="17">
        <v>0.22738768469107201</v>
      </c>
      <c r="AL480" s="17">
        <v>0.16134374166279999</v>
      </c>
      <c r="AM480" s="17">
        <v>0.15317878336015001</v>
      </c>
      <c r="AN480" s="17">
        <v>0.185068068131853</v>
      </c>
      <c r="AO480" s="17">
        <v>0.21419463545176401</v>
      </c>
      <c r="AP480" s="17">
        <v>0.187228308481419</v>
      </c>
      <c r="AQ480" s="17">
        <v>0.18224752575491099</v>
      </c>
      <c r="AR480" s="17">
        <v>0.157202056931499</v>
      </c>
      <c r="AS480" s="17"/>
      <c r="AT480" s="17">
        <v>0.120960239551115</v>
      </c>
      <c r="AU480" s="17">
        <v>0.15392645024582599</v>
      </c>
      <c r="AV480" s="17">
        <v>0.13388652495695699</v>
      </c>
      <c r="AW480" s="17">
        <v>0.1305583351829</v>
      </c>
      <c r="AX480" s="17">
        <v>0.20276834338391</v>
      </c>
      <c r="AY480" s="17">
        <v>0.13528393231264499</v>
      </c>
      <c r="AZ480" s="17"/>
      <c r="BA480" s="17">
        <v>0.110078098668155</v>
      </c>
      <c r="BB480" s="17">
        <v>0.12989115289429801</v>
      </c>
      <c r="BC480" s="17">
        <v>0.174902897681148</v>
      </c>
      <c r="BD480" s="17">
        <v>0.124288966534116</v>
      </c>
      <c r="BE480" s="17">
        <v>0.22003830181308101</v>
      </c>
      <c r="BF480" s="17"/>
      <c r="BG480" s="17">
        <v>0.16097381175355099</v>
      </c>
      <c r="BH480" s="17">
        <v>0.14145847623808</v>
      </c>
      <c r="BI480" s="17">
        <v>0.137253059690392</v>
      </c>
      <c r="BJ480" s="17">
        <v>0.184145479125569</v>
      </c>
      <c r="BK480" s="17">
        <v>0.128093516689332</v>
      </c>
      <c r="BL480" s="17"/>
      <c r="BM480" s="17">
        <v>0.15995466721263499</v>
      </c>
      <c r="BN480" s="17">
        <v>0.146896546630575</v>
      </c>
      <c r="BO480" s="17">
        <v>8.3841106866134094E-2</v>
      </c>
      <c r="BP480" s="17"/>
      <c r="BQ480" s="17">
        <v>0.15983861901809501</v>
      </c>
      <c r="BR480" s="17">
        <v>0.13700348769016299</v>
      </c>
      <c r="BS480" s="17"/>
      <c r="BT480" s="17">
        <v>0.15077520251547999</v>
      </c>
      <c r="BU480" s="17">
        <v>0.14005335186415399</v>
      </c>
    </row>
    <row r="481" spans="2:73" x14ac:dyDescent="0.3">
      <c r="B481" t="s">
        <v>244</v>
      </c>
      <c r="C481" s="17">
        <v>0.127742881797824</v>
      </c>
      <c r="D481" s="17">
        <v>0.14697829868126</v>
      </c>
      <c r="E481" s="17">
        <v>0.109339620901891</v>
      </c>
      <c r="F481" s="17"/>
      <c r="G481" s="17">
        <v>8.4783536522405598E-2</v>
      </c>
      <c r="H481" s="17">
        <v>0.13619783071029901</v>
      </c>
      <c r="I481" s="17">
        <v>0.105299529246156</v>
      </c>
      <c r="J481" s="17">
        <v>0.136444544194221</v>
      </c>
      <c r="K481" s="17">
        <v>0.14127568963253501</v>
      </c>
      <c r="L481" s="17">
        <v>0.15298952296867499</v>
      </c>
      <c r="M481" s="17"/>
      <c r="N481" s="17">
        <v>0.138078732001128</v>
      </c>
      <c r="O481" s="17">
        <v>0.12992866651708701</v>
      </c>
      <c r="P481" s="17">
        <v>0.125925785336784</v>
      </c>
      <c r="Q481" s="17">
        <v>0.115014353825132</v>
      </c>
      <c r="R481" s="17"/>
      <c r="S481" s="17">
        <v>8.2134446354985194E-2</v>
      </c>
      <c r="T481" s="17">
        <v>0.16185306689712101</v>
      </c>
      <c r="U481" s="17">
        <v>0.10708297475305199</v>
      </c>
      <c r="V481" s="17">
        <v>0.14848958747379701</v>
      </c>
      <c r="W481" s="17">
        <v>0.14624797716757701</v>
      </c>
      <c r="X481" s="17">
        <v>0.12953428081843099</v>
      </c>
      <c r="Y481" s="17">
        <v>0.164809105661439</v>
      </c>
      <c r="Z481" s="17">
        <v>0.119036096881645</v>
      </c>
      <c r="AA481" s="17">
        <v>9.95985953965174E-2</v>
      </c>
      <c r="AB481" s="17"/>
      <c r="AC481" s="17">
        <v>0</v>
      </c>
      <c r="AD481" s="17">
        <v>0.10001544559634901</v>
      </c>
      <c r="AE481" s="17">
        <v>0.12609266175256401</v>
      </c>
      <c r="AF481" s="17">
        <v>0.12981908345670201</v>
      </c>
      <c r="AG481" s="17">
        <v>0.111820592833212</v>
      </c>
      <c r="AH481" s="17">
        <v>9.8777097394134497E-2</v>
      </c>
      <c r="AI481" s="17">
        <v>0.15446456496140501</v>
      </c>
      <c r="AJ481" s="17">
        <v>0.14200502144222099</v>
      </c>
      <c r="AK481" s="17">
        <v>0.17893111752865801</v>
      </c>
      <c r="AL481" s="17">
        <v>0.13292781935918099</v>
      </c>
      <c r="AM481" s="17">
        <v>0.10924979929868101</v>
      </c>
      <c r="AN481" s="17">
        <v>0.148328918303924</v>
      </c>
      <c r="AO481" s="17">
        <v>9.2175855720063996E-2</v>
      </c>
      <c r="AP481" s="17">
        <v>0.179860247761786</v>
      </c>
      <c r="AQ481" s="17">
        <v>0.15963468670487699</v>
      </c>
      <c r="AR481" s="17">
        <v>0.13524167418729999</v>
      </c>
      <c r="AS481" s="17"/>
      <c r="AT481" s="17">
        <v>0.11339060906873601</v>
      </c>
      <c r="AU481" s="17">
        <v>0.11030747648932</v>
      </c>
      <c r="AV481" s="17">
        <v>0.12530735196590101</v>
      </c>
      <c r="AW481" s="17">
        <v>0.15424268575466901</v>
      </c>
      <c r="AX481" s="17">
        <v>0.16449892314505599</v>
      </c>
      <c r="AY481" s="17">
        <v>0.12738760544005601</v>
      </c>
      <c r="AZ481" s="17"/>
      <c r="BA481" s="17">
        <v>0.11177407304785</v>
      </c>
      <c r="BB481" s="17">
        <v>0.12629308666848499</v>
      </c>
      <c r="BC481" s="17">
        <v>0.136094088519707</v>
      </c>
      <c r="BD481" s="17">
        <v>0.13366779799550799</v>
      </c>
      <c r="BE481" s="17">
        <v>0.13468309498181599</v>
      </c>
      <c r="BF481" s="17"/>
      <c r="BG481" s="17">
        <v>0.17651611060396599</v>
      </c>
      <c r="BH481" s="17">
        <v>0.118793481144523</v>
      </c>
      <c r="BI481" s="17">
        <v>0.139739908029234</v>
      </c>
      <c r="BJ481" s="17">
        <v>0.14057943543533899</v>
      </c>
      <c r="BK481" s="17">
        <v>0.13590902594076401</v>
      </c>
      <c r="BL481" s="17"/>
      <c r="BM481" s="17">
        <v>0.135144429279689</v>
      </c>
      <c r="BN481" s="17">
        <v>0.127401757173177</v>
      </c>
      <c r="BO481" s="17">
        <v>0.106274333355726</v>
      </c>
      <c r="BP481" s="17"/>
      <c r="BQ481" s="17">
        <v>0.150038918975922</v>
      </c>
      <c r="BR481" s="17">
        <v>0.11574016984108</v>
      </c>
      <c r="BS481" s="17"/>
      <c r="BT481" s="17">
        <v>0.14054985851836099</v>
      </c>
      <c r="BU481" s="17">
        <v>0.11881558003385601</v>
      </c>
    </row>
    <row r="482" spans="2:73" x14ac:dyDescent="0.3">
      <c r="B482" t="s">
        <v>245</v>
      </c>
      <c r="C482" s="17">
        <v>5.9504147104008302E-2</v>
      </c>
      <c r="D482" s="17">
        <v>5.5493427997175201E-2</v>
      </c>
      <c r="E482" s="17">
        <v>6.3473177843259898E-2</v>
      </c>
      <c r="F482" s="17"/>
      <c r="G482" s="17">
        <v>4.5184612417021E-2</v>
      </c>
      <c r="H482" s="17">
        <v>7.3068890273524201E-2</v>
      </c>
      <c r="I482" s="17">
        <v>5.24642984678554E-2</v>
      </c>
      <c r="J482" s="17">
        <v>4.6787755142981301E-2</v>
      </c>
      <c r="K482" s="17">
        <v>7.6662151744562895E-2</v>
      </c>
      <c r="L482" s="17">
        <v>6.3904635079192099E-2</v>
      </c>
      <c r="M482" s="17"/>
      <c r="N482" s="17">
        <v>7.0907308246248496E-2</v>
      </c>
      <c r="O482" s="17">
        <v>3.8003318464144599E-2</v>
      </c>
      <c r="P482" s="17">
        <v>6.4882317723902697E-2</v>
      </c>
      <c r="Q482" s="17">
        <v>6.5263235703810998E-2</v>
      </c>
      <c r="R482" s="17"/>
      <c r="S482" s="17">
        <v>4.5855792223288297E-2</v>
      </c>
      <c r="T482" s="17">
        <v>6.85707958551659E-2</v>
      </c>
      <c r="U482" s="17">
        <v>8.0265673076267904E-2</v>
      </c>
      <c r="V482" s="17">
        <v>4.73758800763616E-2</v>
      </c>
      <c r="W482" s="17">
        <v>8.3210562041992703E-2</v>
      </c>
      <c r="X482" s="17">
        <v>4.3062219579813099E-2</v>
      </c>
      <c r="Y482" s="17">
        <v>5.5978674248777303E-2</v>
      </c>
      <c r="Z482" s="17">
        <v>6.4870698804855395E-2</v>
      </c>
      <c r="AA482" s="17">
        <v>5.5414399210110002E-2</v>
      </c>
      <c r="AB482" s="17"/>
      <c r="AC482" s="17">
        <v>3.6773465496782301E-2</v>
      </c>
      <c r="AD482" s="17">
        <v>7.3444929768029493E-2</v>
      </c>
      <c r="AE482" s="17">
        <v>5.8276364886829399E-2</v>
      </c>
      <c r="AF482" s="17">
        <v>4.3628691805467398E-2</v>
      </c>
      <c r="AG482" s="17">
        <v>5.8973046077800399E-2</v>
      </c>
      <c r="AH482" s="17">
        <v>9.1996183202869106E-2</v>
      </c>
      <c r="AI482" s="17">
        <v>5.3720557973291901E-2</v>
      </c>
      <c r="AJ482" s="17">
        <v>2.4971277376837499E-2</v>
      </c>
      <c r="AK482" s="17">
        <v>5.9211249459645801E-2</v>
      </c>
      <c r="AL482" s="17">
        <v>3.8074920562669E-2</v>
      </c>
      <c r="AM482" s="17">
        <v>6.36291659987403E-2</v>
      </c>
      <c r="AN482" s="17">
        <v>6.9978539396419806E-2</v>
      </c>
      <c r="AO482" s="17">
        <v>8.8563918437116904E-2</v>
      </c>
      <c r="AP482" s="17">
        <v>4.28175359027003E-2</v>
      </c>
      <c r="AQ482" s="17">
        <v>8.7322830620717204E-2</v>
      </c>
      <c r="AR482" s="17">
        <v>3.9930178885855198E-2</v>
      </c>
      <c r="AS482" s="17"/>
      <c r="AT482" s="17">
        <v>4.0108797936045097E-2</v>
      </c>
      <c r="AU482" s="17">
        <v>5.8437275682510399E-2</v>
      </c>
      <c r="AV482" s="17">
        <v>6.05923613534032E-2</v>
      </c>
      <c r="AW482" s="17">
        <v>6.8796798066196693E-2</v>
      </c>
      <c r="AX482" s="17">
        <v>6.3190004867644298E-2</v>
      </c>
      <c r="AY482" s="17">
        <v>0.10412825559409999</v>
      </c>
      <c r="AZ482" s="17"/>
      <c r="BA482" s="17">
        <v>7.1084780874993897E-2</v>
      </c>
      <c r="BB482" s="17">
        <v>5.9173076067307602E-2</v>
      </c>
      <c r="BC482" s="17">
        <v>4.4208100179444598E-2</v>
      </c>
      <c r="BD482" s="17">
        <v>7.5771524367260396E-2</v>
      </c>
      <c r="BE482" s="17">
        <v>2.5139400391771202E-2</v>
      </c>
      <c r="BF482" s="17"/>
      <c r="BG482" s="17">
        <v>7.9691864158592196E-2</v>
      </c>
      <c r="BH482" s="17">
        <v>5.3309822171226803E-2</v>
      </c>
      <c r="BI482" s="17">
        <v>4.5218131085404401E-2</v>
      </c>
      <c r="BJ482" s="17">
        <v>7.5462843784344993E-2</v>
      </c>
      <c r="BK482" s="17">
        <v>5.0872588474379601E-2</v>
      </c>
      <c r="BL482" s="17"/>
      <c r="BM482" s="17">
        <v>5.77181569094335E-2</v>
      </c>
      <c r="BN482" s="17">
        <v>6.4287523570123697E-2</v>
      </c>
      <c r="BO482" s="17">
        <v>5.3248788408816999E-2</v>
      </c>
      <c r="BP482" s="17"/>
      <c r="BQ482" s="17">
        <v>6.8857332402458796E-2</v>
      </c>
      <c r="BR482" s="17">
        <v>5.6502470019703897E-2</v>
      </c>
      <c r="BS482" s="17"/>
      <c r="BT482" s="17">
        <v>6.22948622069412E-2</v>
      </c>
      <c r="BU482" s="17">
        <v>5.8799537742997003E-2</v>
      </c>
    </row>
    <row r="483" spans="2:73" x14ac:dyDescent="0.3">
      <c r="B483" t="s">
        <v>246</v>
      </c>
      <c r="C483" s="17">
        <v>3.33683005627603E-2</v>
      </c>
      <c r="D483" s="17">
        <v>3.56503476339044E-2</v>
      </c>
      <c r="E483" s="17">
        <v>3.1279043016891203E-2</v>
      </c>
      <c r="F483" s="17"/>
      <c r="G483" s="17">
        <v>2.07172696836996E-2</v>
      </c>
      <c r="H483" s="17">
        <v>4.2391477404332599E-2</v>
      </c>
      <c r="I483" s="17">
        <v>2.6643232813267002E-2</v>
      </c>
      <c r="J483" s="17">
        <v>3.5444816812241202E-2</v>
      </c>
      <c r="K483" s="17">
        <v>4.3835242867152402E-2</v>
      </c>
      <c r="L483" s="17">
        <v>3.2080878461986699E-2</v>
      </c>
      <c r="M483" s="17"/>
      <c r="N483" s="17">
        <v>4.1210480577787499E-2</v>
      </c>
      <c r="O483" s="17">
        <v>3.36530055025119E-2</v>
      </c>
      <c r="P483" s="17">
        <v>2.6460613457312199E-2</v>
      </c>
      <c r="Q483" s="17">
        <v>3.1661662648547598E-2</v>
      </c>
      <c r="R483" s="17"/>
      <c r="S483" s="17">
        <v>3.0425637719166201E-2</v>
      </c>
      <c r="T483" s="17">
        <v>1.9428775726295901E-2</v>
      </c>
      <c r="U483" s="17">
        <v>3.6770672096053302E-2</v>
      </c>
      <c r="V483" s="17">
        <v>4.9248200736687599E-2</v>
      </c>
      <c r="W483" s="17">
        <v>3.81615825409811E-2</v>
      </c>
      <c r="X483" s="17">
        <v>2.9822588668780299E-2</v>
      </c>
      <c r="Y483" s="17">
        <v>3.7504299730744997E-2</v>
      </c>
      <c r="Z483" s="17">
        <v>4.5476711094279199E-2</v>
      </c>
      <c r="AA483" s="17">
        <v>2.97543847325486E-2</v>
      </c>
      <c r="AB483" s="17"/>
      <c r="AC483" s="17">
        <v>3.4033533424229601E-2</v>
      </c>
      <c r="AD483" s="17">
        <v>3.3913104420554903E-2</v>
      </c>
      <c r="AE483" s="17">
        <v>3.5653497740111E-2</v>
      </c>
      <c r="AF483" s="17">
        <v>3.2789226461264198E-2</v>
      </c>
      <c r="AG483" s="17">
        <v>1.7248479004705001E-2</v>
      </c>
      <c r="AH483" s="17">
        <v>3.8750143102898302E-2</v>
      </c>
      <c r="AI483" s="17">
        <v>2.4473675313927402E-2</v>
      </c>
      <c r="AJ483" s="17">
        <v>2.8529417399373501E-2</v>
      </c>
      <c r="AK483" s="17">
        <v>2.9080703846858399E-2</v>
      </c>
      <c r="AL483" s="17">
        <v>4.9969385909773401E-2</v>
      </c>
      <c r="AM483" s="17">
        <v>2.6448282842885099E-2</v>
      </c>
      <c r="AN483" s="17">
        <v>4.8625874845973298E-2</v>
      </c>
      <c r="AO483" s="17">
        <v>2.8657493260336502E-2</v>
      </c>
      <c r="AP483" s="17">
        <v>3.8925790427875598E-2</v>
      </c>
      <c r="AQ483" s="17">
        <v>9.1745797876270699E-3</v>
      </c>
      <c r="AR483" s="17">
        <v>8.2307395062686597E-2</v>
      </c>
      <c r="AS483" s="17"/>
      <c r="AT483" s="17">
        <v>4.1910168557524601E-2</v>
      </c>
      <c r="AU483" s="17">
        <v>2.4300557474827698E-2</v>
      </c>
      <c r="AV483" s="17">
        <v>3.4008250280844997E-2</v>
      </c>
      <c r="AW483" s="17">
        <v>3.3638858864779499E-2</v>
      </c>
      <c r="AX483" s="17">
        <v>4.4118845600691903E-2</v>
      </c>
      <c r="AY483" s="17">
        <v>2.1650463073802799E-2</v>
      </c>
      <c r="AZ483" s="17"/>
      <c r="BA483" s="17">
        <v>2.7451979118219599E-2</v>
      </c>
      <c r="BB483" s="17">
        <v>3.4169652647306703E-2</v>
      </c>
      <c r="BC483" s="17">
        <v>3.0451153805108499E-2</v>
      </c>
      <c r="BD483" s="17">
        <v>4.2957730227474102E-2</v>
      </c>
      <c r="BE483" s="17">
        <v>6.3157272808292794E-2</v>
      </c>
      <c r="BF483" s="17"/>
      <c r="BG483" s="17">
        <v>4.3858346371705603E-2</v>
      </c>
      <c r="BH483" s="17">
        <v>4.0516343551079199E-2</v>
      </c>
      <c r="BI483" s="17">
        <v>2.3102161895010499E-2</v>
      </c>
      <c r="BJ483" s="17">
        <v>3.5276205634566599E-2</v>
      </c>
      <c r="BK483" s="17">
        <v>2.51119112442263E-2</v>
      </c>
      <c r="BL483" s="17"/>
      <c r="BM483" s="17">
        <v>3.35145540823098E-2</v>
      </c>
      <c r="BN483" s="17">
        <v>3.0307796580444399E-2</v>
      </c>
      <c r="BO483" s="17">
        <v>4.0372607410386202E-2</v>
      </c>
      <c r="BP483" s="17"/>
      <c r="BQ483" s="17">
        <v>4.07103829034847E-2</v>
      </c>
      <c r="BR483" s="17">
        <v>3.0474193972357001E-2</v>
      </c>
      <c r="BS483" s="17"/>
      <c r="BT483" s="17">
        <v>3.5250684209893003E-2</v>
      </c>
      <c r="BU483" s="17">
        <v>3.3765940368085501E-2</v>
      </c>
    </row>
    <row r="484" spans="2:73" x14ac:dyDescent="0.3">
      <c r="B484" t="s">
        <v>247</v>
      </c>
      <c r="C484" s="17">
        <v>5.0212650994272301E-2</v>
      </c>
      <c r="D484" s="17">
        <v>5.4837184058020703E-2</v>
      </c>
      <c r="E484" s="17">
        <v>4.5935023207703103E-2</v>
      </c>
      <c r="F484" s="17"/>
      <c r="G484" s="17">
        <v>3.8196109529506098E-2</v>
      </c>
      <c r="H484" s="17">
        <v>5.1830090614652699E-2</v>
      </c>
      <c r="I484" s="17">
        <v>3.6614933325143199E-2</v>
      </c>
      <c r="J484" s="17">
        <v>5.25338003782111E-2</v>
      </c>
      <c r="K484" s="17">
        <v>4.6281964431952399E-2</v>
      </c>
      <c r="L484" s="17">
        <v>6.8647199401144193E-2</v>
      </c>
      <c r="M484" s="17"/>
      <c r="N484" s="17">
        <v>3.8312152851312703E-2</v>
      </c>
      <c r="O484" s="17">
        <v>3.5846116732023599E-2</v>
      </c>
      <c r="P484" s="17">
        <v>5.6800629003266399E-2</v>
      </c>
      <c r="Q484" s="17">
        <v>6.9036350844942501E-2</v>
      </c>
      <c r="R484" s="17"/>
      <c r="S484" s="17">
        <v>3.8997338226876198E-2</v>
      </c>
      <c r="T484" s="17">
        <v>2.63031075437756E-2</v>
      </c>
      <c r="U484" s="17">
        <v>3.9267091665944498E-2</v>
      </c>
      <c r="V484" s="17">
        <v>7.6691480940778697E-2</v>
      </c>
      <c r="W484" s="17">
        <v>5.0073102861150902E-2</v>
      </c>
      <c r="X484" s="17">
        <v>4.1528252416159102E-2</v>
      </c>
      <c r="Y484" s="17">
        <v>5.09693042687333E-2</v>
      </c>
      <c r="Z484" s="17">
        <v>7.53910044591143E-2</v>
      </c>
      <c r="AA484" s="17">
        <v>7.5775617479940799E-2</v>
      </c>
      <c r="AB484" s="17"/>
      <c r="AC484" s="17">
        <v>0.12636402688502199</v>
      </c>
      <c r="AD484" s="17">
        <v>4.2141478462478899E-2</v>
      </c>
      <c r="AE484" s="17">
        <v>7.0102578224647702E-2</v>
      </c>
      <c r="AF484" s="17">
        <v>5.2061494464012897E-2</v>
      </c>
      <c r="AG484" s="17">
        <v>3.3926216654720197E-2</v>
      </c>
      <c r="AH484" s="17">
        <v>5.8530970231762403E-2</v>
      </c>
      <c r="AI484" s="17">
        <v>5.1310987872314903E-2</v>
      </c>
      <c r="AJ484" s="17">
        <v>7.7952501303898705E-2</v>
      </c>
      <c r="AK484" s="17">
        <v>5.32037028160268E-2</v>
      </c>
      <c r="AL484" s="17">
        <v>3.44045389520252E-2</v>
      </c>
      <c r="AM484" s="17">
        <v>4.1401181417992497E-2</v>
      </c>
      <c r="AN484" s="17">
        <v>3.2091046229891097E-2</v>
      </c>
      <c r="AO484" s="17">
        <v>3.4564806991870999E-2</v>
      </c>
      <c r="AP484" s="17">
        <v>5.2015490357010002E-2</v>
      </c>
      <c r="AQ484" s="17">
        <v>5.7794231950221098E-2</v>
      </c>
      <c r="AR484" s="17">
        <v>3.4954795834903303E-2</v>
      </c>
      <c r="AS484" s="17"/>
      <c r="AT484" s="17">
        <v>3.6688883678635903E-2</v>
      </c>
      <c r="AU484" s="17">
        <v>3.73375678301128E-2</v>
      </c>
      <c r="AV484" s="17">
        <v>5.4997737160461503E-2</v>
      </c>
      <c r="AW484" s="17">
        <v>6.7414551914638604E-2</v>
      </c>
      <c r="AX484" s="17">
        <v>6.8601675316248306E-2</v>
      </c>
      <c r="AY484" s="17">
        <v>7.12556760643763E-2</v>
      </c>
      <c r="AZ484" s="17"/>
      <c r="BA484" s="17">
        <v>5.5267474470061903E-2</v>
      </c>
      <c r="BB484" s="17">
        <v>4.1294191284216103E-2</v>
      </c>
      <c r="BC484" s="17">
        <v>5.1680547303726801E-2</v>
      </c>
      <c r="BD484" s="17">
        <v>3.3969298599755698E-2</v>
      </c>
      <c r="BE484" s="17">
        <v>5.2400354695460803E-2</v>
      </c>
      <c r="BF484" s="17"/>
      <c r="BG484" s="17">
        <v>6.2204434134046298E-2</v>
      </c>
      <c r="BH484" s="17">
        <v>4.5664492815625402E-2</v>
      </c>
      <c r="BI484" s="17">
        <v>3.79706143484825E-2</v>
      </c>
      <c r="BJ484" s="17">
        <v>7.3465535689900996E-2</v>
      </c>
      <c r="BK484" s="17">
        <v>2.7677586452682298E-2</v>
      </c>
      <c r="BL484" s="17"/>
      <c r="BM484" s="17">
        <v>4.2028334114656903E-2</v>
      </c>
      <c r="BN484" s="17">
        <v>6.0909530741866801E-2</v>
      </c>
      <c r="BO484" s="17">
        <v>4.8848221379160402E-2</v>
      </c>
      <c r="BP484" s="17"/>
      <c r="BQ484" s="17">
        <v>4.7224656669313199E-2</v>
      </c>
      <c r="BR484" s="17">
        <v>5.4431663513565903E-2</v>
      </c>
      <c r="BS484" s="17"/>
      <c r="BT484" s="17">
        <v>4.14183192926263E-2</v>
      </c>
      <c r="BU484" s="17">
        <v>6.6399840151062303E-2</v>
      </c>
    </row>
    <row r="485" spans="2:73" x14ac:dyDescent="0.3">
      <c r="B485" t="s">
        <v>92</v>
      </c>
      <c r="C485" s="17">
        <v>0.32557551589627698</v>
      </c>
      <c r="D485" s="17">
        <v>0.25823603635120201</v>
      </c>
      <c r="E485" s="17">
        <v>0.38928114342682202</v>
      </c>
      <c r="F485" s="17"/>
      <c r="G485" s="17">
        <v>0.36850875343532302</v>
      </c>
      <c r="H485" s="17">
        <v>0.28283331435787601</v>
      </c>
      <c r="I485" s="17">
        <v>0.349261495377652</v>
      </c>
      <c r="J485" s="17">
        <v>0.32633477065551802</v>
      </c>
      <c r="K485" s="17">
        <v>0.30210325840979502</v>
      </c>
      <c r="L485" s="17">
        <v>0.324489500324316</v>
      </c>
      <c r="M485" s="17"/>
      <c r="N485" s="17">
        <v>0.26462910612496698</v>
      </c>
      <c r="O485" s="17">
        <v>0.35454325782184598</v>
      </c>
      <c r="P485" s="17">
        <v>0.30924084642284999</v>
      </c>
      <c r="Q485" s="17">
        <v>0.37724390382225298</v>
      </c>
      <c r="R485" s="17"/>
      <c r="S485" s="17">
        <v>0.34814689835337198</v>
      </c>
      <c r="T485" s="17">
        <v>0.284306853907553</v>
      </c>
      <c r="U485" s="17">
        <v>0.24604066862638299</v>
      </c>
      <c r="V485" s="17">
        <v>0.36988749824307199</v>
      </c>
      <c r="W485" s="17">
        <v>0.34995603384675</v>
      </c>
      <c r="X485" s="17">
        <v>0.41529153458798002</v>
      </c>
      <c r="Y485" s="17">
        <v>0.336676032340611</v>
      </c>
      <c r="Z485" s="17">
        <v>0.343718092951738</v>
      </c>
      <c r="AA485" s="17">
        <v>0.27439521361934399</v>
      </c>
      <c r="AB485" s="17"/>
      <c r="AC485" s="17">
        <v>0.51514739565374201</v>
      </c>
      <c r="AD485" s="17">
        <v>0.37768053024257903</v>
      </c>
      <c r="AE485" s="17">
        <v>0.42621661225644503</v>
      </c>
      <c r="AF485" s="17">
        <v>0.40563629352450598</v>
      </c>
      <c r="AG485" s="17">
        <v>0.36490150978073199</v>
      </c>
      <c r="AH485" s="17">
        <v>0.319969685161896</v>
      </c>
      <c r="AI485" s="17">
        <v>0.35462135201463202</v>
      </c>
      <c r="AJ485" s="17">
        <v>0.352255887827023</v>
      </c>
      <c r="AK485" s="17">
        <v>0.226290517892868</v>
      </c>
      <c r="AL485" s="17">
        <v>0.30584282462777002</v>
      </c>
      <c r="AM485" s="17">
        <v>0.31131565138088302</v>
      </c>
      <c r="AN485" s="17">
        <v>0.21250250273139201</v>
      </c>
      <c r="AO485" s="17">
        <v>0.27093853870613899</v>
      </c>
      <c r="AP485" s="17">
        <v>0.26206749537646901</v>
      </c>
      <c r="AQ485" s="17">
        <v>0.18039531784782001</v>
      </c>
      <c r="AR485" s="17">
        <v>0.20202078673167501</v>
      </c>
      <c r="AS485" s="17"/>
      <c r="AT485" s="17">
        <v>0.30625171225525299</v>
      </c>
      <c r="AU485" s="17">
        <v>0.36543601768880501</v>
      </c>
      <c r="AV485" s="17">
        <v>0.34071092155556099</v>
      </c>
      <c r="AW485" s="17">
        <v>0.32387027616319902</v>
      </c>
      <c r="AX485" s="17">
        <v>0.27563037360055798</v>
      </c>
      <c r="AY485" s="17">
        <v>0.246551418500119</v>
      </c>
      <c r="AZ485" s="17"/>
      <c r="BA485" s="17">
        <v>0.387847495443294</v>
      </c>
      <c r="BB485" s="17">
        <v>0.36626882135195599</v>
      </c>
      <c r="BC485" s="17">
        <v>0.28633225190100497</v>
      </c>
      <c r="BD485" s="17">
        <v>0.27383683145042198</v>
      </c>
      <c r="BE485" s="17">
        <v>0.16866270842723999</v>
      </c>
      <c r="BF485" s="17"/>
      <c r="BG485" s="17">
        <v>0.27345405276996598</v>
      </c>
      <c r="BH485" s="17">
        <v>0.29815012386699402</v>
      </c>
      <c r="BI485" s="17">
        <v>0.31263982756505099</v>
      </c>
      <c r="BJ485" s="17">
        <v>0.253251694812474</v>
      </c>
      <c r="BK485" s="17">
        <v>0.328432531287568</v>
      </c>
      <c r="BL485" s="17"/>
      <c r="BM485" s="17">
        <v>0.26452058387617799</v>
      </c>
      <c r="BN485" s="17">
        <v>0.35409482071208698</v>
      </c>
      <c r="BO485" s="17">
        <v>0.44013791607726799</v>
      </c>
      <c r="BP485" s="17"/>
      <c r="BQ485" s="17">
        <v>0.23500605008356601</v>
      </c>
      <c r="BR485" s="17">
        <v>0.37248162011570302</v>
      </c>
      <c r="BS485" s="17"/>
      <c r="BT485" s="17">
        <v>0.25685699043371202</v>
      </c>
      <c r="BU485" s="17">
        <v>0.39073973319389599</v>
      </c>
    </row>
    <row r="486" spans="2:73" x14ac:dyDescent="0.3">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row>
    <row r="487" spans="2:73" x14ac:dyDescent="0.3">
      <c r="B487" s="6" t="s">
        <v>259</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row>
    <row r="488" spans="2:73" x14ac:dyDescent="0.3">
      <c r="B488" s="24" t="s">
        <v>197</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row>
    <row r="489" spans="2:73" x14ac:dyDescent="0.3">
      <c r="B489" t="s">
        <v>241</v>
      </c>
      <c r="C489" s="17">
        <v>2.07207546954374E-2</v>
      </c>
      <c r="D489" s="17">
        <v>1.8896829120868201E-2</v>
      </c>
      <c r="E489" s="17">
        <v>2.2509778309326999E-2</v>
      </c>
      <c r="F489" s="17"/>
      <c r="G489" s="17">
        <v>2.1277108757681198E-2</v>
      </c>
      <c r="H489" s="17">
        <v>2.8105839606456101E-2</v>
      </c>
      <c r="I489" s="17">
        <v>2.14412839398848E-2</v>
      </c>
      <c r="J489" s="17">
        <v>2.5212158749665502E-2</v>
      </c>
      <c r="K489" s="17">
        <v>1.53495109446806E-2</v>
      </c>
      <c r="L489" s="17">
        <v>1.38565316369105E-2</v>
      </c>
      <c r="M489" s="17"/>
      <c r="N489" s="17">
        <v>2.0297777131969098E-2</v>
      </c>
      <c r="O489" s="17">
        <v>2.2900277488150898E-2</v>
      </c>
      <c r="P489" s="17">
        <v>2.0912186615939798E-2</v>
      </c>
      <c r="Q489" s="17">
        <v>1.9235323950256501E-2</v>
      </c>
      <c r="R489" s="17"/>
      <c r="S489" s="17">
        <v>4.5000438947727102E-2</v>
      </c>
      <c r="T489" s="17">
        <v>1.4340336640356E-2</v>
      </c>
      <c r="U489" s="17">
        <v>4.3332852987172897E-2</v>
      </c>
      <c r="V489" s="17">
        <v>1.7594239539799598E-2</v>
      </c>
      <c r="W489" s="17">
        <v>1.348154468052E-2</v>
      </c>
      <c r="X489" s="17">
        <v>0</v>
      </c>
      <c r="Y489" s="17">
        <v>2.18172579880733E-2</v>
      </c>
      <c r="Z489" s="17">
        <v>0</v>
      </c>
      <c r="AA489" s="17">
        <v>1.26456038147054E-2</v>
      </c>
      <c r="AB489" s="17"/>
      <c r="AC489" s="17">
        <v>2.3552837946547601E-2</v>
      </c>
      <c r="AD489" s="17">
        <v>2.60352365198393E-2</v>
      </c>
      <c r="AE489" s="17">
        <v>4.9886229722386497E-3</v>
      </c>
      <c r="AF489" s="17">
        <v>3.1888375591896202E-2</v>
      </c>
      <c r="AG489" s="17">
        <v>1.73052135692701E-2</v>
      </c>
      <c r="AH489" s="17">
        <v>1.32269452268778E-2</v>
      </c>
      <c r="AI489" s="17">
        <v>2.77369505264843E-2</v>
      </c>
      <c r="AJ489" s="17">
        <v>9.7362090524233409E-3</v>
      </c>
      <c r="AK489" s="17">
        <v>3.7165970933744297E-2</v>
      </c>
      <c r="AL489" s="17">
        <v>0</v>
      </c>
      <c r="AM489" s="17">
        <v>2.5113510858134201E-2</v>
      </c>
      <c r="AN489" s="17">
        <v>1.5977182250534398E-2</v>
      </c>
      <c r="AO489" s="17">
        <v>2.9165263919824502E-2</v>
      </c>
      <c r="AP489" s="17">
        <v>2.93374385513296E-2</v>
      </c>
      <c r="AQ489" s="17">
        <v>6.0856067636457104E-3</v>
      </c>
      <c r="AR489" s="17">
        <v>4.9888290551949703E-2</v>
      </c>
      <c r="AS489" s="17"/>
      <c r="AT489" s="17">
        <v>4.5454024778756902E-2</v>
      </c>
      <c r="AU489" s="17">
        <v>1.37839875195662E-2</v>
      </c>
      <c r="AV489" s="17">
        <v>1.029596447198E-2</v>
      </c>
      <c r="AW489" s="17">
        <v>2.2579955780158999E-2</v>
      </c>
      <c r="AX489" s="17">
        <v>3.2384715364280501E-3</v>
      </c>
      <c r="AY489" s="17">
        <v>7.7088015810144496E-3</v>
      </c>
      <c r="AZ489" s="17"/>
      <c r="BA489" s="17">
        <v>1.7252322841990402E-2</v>
      </c>
      <c r="BB489" s="17">
        <v>1.8604445655808599E-2</v>
      </c>
      <c r="BC489" s="17">
        <v>1.9737571695078501E-2</v>
      </c>
      <c r="BD489" s="17">
        <v>2.59738288867505E-2</v>
      </c>
      <c r="BE489" s="17">
        <v>6.6174955578287703E-2</v>
      </c>
      <c r="BF489" s="17"/>
      <c r="BG489" s="17">
        <v>2.1325442606490601E-2</v>
      </c>
      <c r="BH489" s="17">
        <v>2.3269001386724299E-2</v>
      </c>
      <c r="BI489" s="17">
        <v>1.42733035717047E-2</v>
      </c>
      <c r="BJ489" s="17">
        <v>2.2378767815048401E-2</v>
      </c>
      <c r="BK489" s="17">
        <v>6.4439771125595997E-3</v>
      </c>
      <c r="BL489" s="17"/>
      <c r="BM489" s="17">
        <v>2.2500750986521399E-2</v>
      </c>
      <c r="BN489" s="17">
        <v>1.8356425968970701E-2</v>
      </c>
      <c r="BO489" s="17">
        <v>2.1109645032546E-2</v>
      </c>
      <c r="BP489" s="17"/>
      <c r="BQ489" s="17">
        <v>2.7016638545076001E-2</v>
      </c>
      <c r="BR489" s="17">
        <v>1.76571855487394E-2</v>
      </c>
      <c r="BS489" s="17"/>
      <c r="BT489" s="17">
        <v>2.8136144572264099E-2</v>
      </c>
      <c r="BU489" s="17">
        <v>1.19782314887958E-2</v>
      </c>
    </row>
    <row r="490" spans="2:73" x14ac:dyDescent="0.3">
      <c r="B490" t="s">
        <v>242</v>
      </c>
      <c r="C490" s="17">
        <v>0.12970870662005099</v>
      </c>
      <c r="D490" s="17">
        <v>0.13232807231166399</v>
      </c>
      <c r="E490" s="17">
        <v>0.12754051548234299</v>
      </c>
      <c r="F490" s="17"/>
      <c r="G490" s="17">
        <v>0.13671211543599299</v>
      </c>
      <c r="H490" s="17">
        <v>0.12673481473349299</v>
      </c>
      <c r="I490" s="17">
        <v>0.16519877564993399</v>
      </c>
      <c r="J490" s="17">
        <v>0.134447738947198</v>
      </c>
      <c r="K490" s="17">
        <v>0.12350006756209</v>
      </c>
      <c r="L490" s="17">
        <v>9.9409091036222294E-2</v>
      </c>
      <c r="M490" s="17"/>
      <c r="N490" s="17">
        <v>0.13157814832536899</v>
      </c>
      <c r="O490" s="17">
        <v>0.13218939476394201</v>
      </c>
      <c r="P490" s="17">
        <v>0.13251404177161299</v>
      </c>
      <c r="Q490" s="17">
        <v>0.123852320328444</v>
      </c>
      <c r="R490" s="17"/>
      <c r="S490" s="17">
        <v>0.19124299706944101</v>
      </c>
      <c r="T490" s="17">
        <v>0.110819909261238</v>
      </c>
      <c r="U490" s="17">
        <v>0.18741293182697299</v>
      </c>
      <c r="V490" s="17">
        <v>0.102470607793646</v>
      </c>
      <c r="W490" s="17">
        <v>4.0480021400819598E-2</v>
      </c>
      <c r="X490" s="17">
        <v>0.17160181010755801</v>
      </c>
      <c r="Y490" s="17">
        <v>0.11168240472115699</v>
      </c>
      <c r="Z490" s="17">
        <v>0.10982038342900199</v>
      </c>
      <c r="AA490" s="17">
        <v>0.10862176842959601</v>
      </c>
      <c r="AB490" s="17"/>
      <c r="AC490" s="17">
        <v>0.111206923584831</v>
      </c>
      <c r="AD490" s="17">
        <v>0.18080076621457</v>
      </c>
      <c r="AE490" s="17">
        <v>0.13493290910587599</v>
      </c>
      <c r="AF490" s="17">
        <v>0.170719776591092</v>
      </c>
      <c r="AG490" s="17">
        <v>0.112923006956482</v>
      </c>
      <c r="AH490" s="17">
        <v>0.121263272057066</v>
      </c>
      <c r="AI490" s="17">
        <v>9.7134125679471897E-2</v>
      </c>
      <c r="AJ490" s="17">
        <v>0.123825975473578</v>
      </c>
      <c r="AK490" s="17">
        <v>0.150799793046483</v>
      </c>
      <c r="AL490" s="17">
        <v>0.145361076049074</v>
      </c>
      <c r="AM490" s="17">
        <v>0.10076804282877901</v>
      </c>
      <c r="AN490" s="17">
        <v>0.15063771541368501</v>
      </c>
      <c r="AO490" s="17">
        <v>5.4844705388101697E-2</v>
      </c>
      <c r="AP490" s="17">
        <v>0.104317788215974</v>
      </c>
      <c r="AQ490" s="17">
        <v>0.18248731638758101</v>
      </c>
      <c r="AR490" s="17">
        <v>0.169127984731957</v>
      </c>
      <c r="AS490" s="17"/>
      <c r="AT490" s="17">
        <v>0.15960930102627699</v>
      </c>
      <c r="AU490" s="17">
        <v>0.143780096747576</v>
      </c>
      <c r="AV490" s="17">
        <v>0.122686159429196</v>
      </c>
      <c r="AW490" s="17">
        <v>0.106829468196127</v>
      </c>
      <c r="AX490" s="17">
        <v>7.3342461996654895E-2</v>
      </c>
      <c r="AY490" s="17">
        <v>0.135429964602162</v>
      </c>
      <c r="AZ490" s="17"/>
      <c r="BA490" s="17">
        <v>0.111839351912101</v>
      </c>
      <c r="BB490" s="17">
        <v>0.11777644043310501</v>
      </c>
      <c r="BC490" s="17">
        <v>0.143187559417291</v>
      </c>
      <c r="BD490" s="17">
        <v>0.137369250886029</v>
      </c>
      <c r="BE490" s="17">
        <v>0.159218335188646</v>
      </c>
      <c r="BF490" s="17"/>
      <c r="BG490" s="17">
        <v>0.10551773987457801</v>
      </c>
      <c r="BH490" s="17">
        <v>0.134823598312308</v>
      </c>
      <c r="BI490" s="17">
        <v>0.14607671083891599</v>
      </c>
      <c r="BJ490" s="17">
        <v>0.14326603045125799</v>
      </c>
      <c r="BK490" s="17">
        <v>0.15355097445219501</v>
      </c>
      <c r="BL490" s="17"/>
      <c r="BM490" s="17">
        <v>0.134010571411045</v>
      </c>
      <c r="BN490" s="17">
        <v>0.12051482029164801</v>
      </c>
      <c r="BO490" s="17">
        <v>0.139113501311487</v>
      </c>
      <c r="BP490" s="17"/>
      <c r="BQ490" s="17">
        <v>0.142156361144469</v>
      </c>
      <c r="BR490" s="17">
        <v>0.123716158813947</v>
      </c>
      <c r="BS490" s="17"/>
      <c r="BT490" s="17">
        <v>0.151980570822215</v>
      </c>
      <c r="BU490" s="17">
        <v>9.3805980667198294E-2</v>
      </c>
    </row>
    <row r="491" spans="2:73" x14ac:dyDescent="0.3">
      <c r="B491" t="s">
        <v>243</v>
      </c>
      <c r="C491" s="17">
        <v>0.181548234157549</v>
      </c>
      <c r="D491" s="17">
        <v>0.18669001826946499</v>
      </c>
      <c r="E491" s="17">
        <v>0.17628973610634099</v>
      </c>
      <c r="F491" s="17"/>
      <c r="G491" s="17">
        <v>0.22359733636868501</v>
      </c>
      <c r="H491" s="17">
        <v>0.22104420731374499</v>
      </c>
      <c r="I491" s="17">
        <v>0.17759507158794399</v>
      </c>
      <c r="J491" s="17">
        <v>0.161524201682851</v>
      </c>
      <c r="K491" s="17">
        <v>0.14995282222475001</v>
      </c>
      <c r="L491" s="17">
        <v>0.161512534009597</v>
      </c>
      <c r="M491" s="17"/>
      <c r="N491" s="17">
        <v>0.205507074815135</v>
      </c>
      <c r="O491" s="17">
        <v>0.17887668213750499</v>
      </c>
      <c r="P491" s="17">
        <v>0.194692794389313</v>
      </c>
      <c r="Q491" s="17">
        <v>0.14965989032289301</v>
      </c>
      <c r="R491" s="17"/>
      <c r="S491" s="17">
        <v>0.228477015679517</v>
      </c>
      <c r="T491" s="17">
        <v>0.18488811057545201</v>
      </c>
      <c r="U491" s="17">
        <v>0.20257925882847899</v>
      </c>
      <c r="V491" s="17">
        <v>0.17378314052336999</v>
      </c>
      <c r="W491" s="17">
        <v>0.15139505035666601</v>
      </c>
      <c r="X491" s="17">
        <v>0.180613243186587</v>
      </c>
      <c r="Y491" s="17">
        <v>0.16540289881571801</v>
      </c>
      <c r="Z491" s="17">
        <v>0.17954707425274799</v>
      </c>
      <c r="AA491" s="17">
        <v>0.14619193940370201</v>
      </c>
      <c r="AB491" s="17"/>
      <c r="AC491" s="17">
        <v>7.8431703091457805E-2</v>
      </c>
      <c r="AD491" s="17">
        <v>0.146051320803079</v>
      </c>
      <c r="AE491" s="17">
        <v>0.14432145751973099</v>
      </c>
      <c r="AF491" s="17">
        <v>0.13862547309402401</v>
      </c>
      <c r="AG491" s="17">
        <v>0.16761374556825001</v>
      </c>
      <c r="AH491" s="17">
        <v>0.14177494772322699</v>
      </c>
      <c r="AI491" s="17">
        <v>0.21047176915336999</v>
      </c>
      <c r="AJ491" s="17">
        <v>0.244076509498863</v>
      </c>
      <c r="AK491" s="17">
        <v>0.19916438681960399</v>
      </c>
      <c r="AL491" s="17">
        <v>0.19741357757804101</v>
      </c>
      <c r="AM491" s="17">
        <v>0.205555172714873</v>
      </c>
      <c r="AN491" s="17">
        <v>0.17766434317851301</v>
      </c>
      <c r="AO491" s="17">
        <v>0.26208268903037601</v>
      </c>
      <c r="AP491" s="17">
        <v>0.22311955769581601</v>
      </c>
      <c r="AQ491" s="17">
        <v>0.220273561695531</v>
      </c>
      <c r="AR491" s="17">
        <v>0.137371285314175</v>
      </c>
      <c r="AS491" s="17"/>
      <c r="AT491" s="17">
        <v>0.220290659792761</v>
      </c>
      <c r="AU491" s="17">
        <v>0.18858706295463201</v>
      </c>
      <c r="AV491" s="17">
        <v>0.137616440004905</v>
      </c>
      <c r="AW491" s="17">
        <v>0.16669397365744401</v>
      </c>
      <c r="AX491" s="17">
        <v>0.17356341440300699</v>
      </c>
      <c r="AY491" s="17">
        <v>0.15972614829647</v>
      </c>
      <c r="AZ491" s="17"/>
      <c r="BA491" s="17">
        <v>0.18229191834934899</v>
      </c>
      <c r="BB491" s="17">
        <v>0.19560626810111301</v>
      </c>
      <c r="BC491" s="17">
        <v>0.20394511036840199</v>
      </c>
      <c r="BD491" s="17">
        <v>0.163485620259574</v>
      </c>
      <c r="BE491" s="17">
        <v>0.11566379069148</v>
      </c>
      <c r="BF491" s="17"/>
      <c r="BG491" s="17">
        <v>0.17877850368384099</v>
      </c>
      <c r="BH491" s="17">
        <v>0.216791493806064</v>
      </c>
      <c r="BI491" s="17">
        <v>0.120486290804748</v>
      </c>
      <c r="BJ491" s="17">
        <v>0.16309518464332001</v>
      </c>
      <c r="BK491" s="17">
        <v>0.177589412820507</v>
      </c>
      <c r="BL491" s="17"/>
      <c r="BM491" s="17">
        <v>0.20489890649042</v>
      </c>
      <c r="BN491" s="17">
        <v>0.16705755173381601</v>
      </c>
      <c r="BO491" s="17">
        <v>0.14645028690565601</v>
      </c>
      <c r="BP491" s="17"/>
      <c r="BQ491" s="17">
        <v>0.228648891913459</v>
      </c>
      <c r="BR491" s="17">
        <v>0.16302843523048199</v>
      </c>
      <c r="BS491" s="17"/>
      <c r="BT491" s="17">
        <v>0.20596433376171799</v>
      </c>
      <c r="BU491" s="17">
        <v>0.15418388600962299</v>
      </c>
    </row>
    <row r="492" spans="2:73" x14ac:dyDescent="0.3">
      <c r="B492" t="s">
        <v>244</v>
      </c>
      <c r="C492" s="17">
        <v>0.19737256508933301</v>
      </c>
      <c r="D492" s="17">
        <v>0.189593734297757</v>
      </c>
      <c r="E492" s="17">
        <v>0.20527667647209399</v>
      </c>
      <c r="F492" s="17"/>
      <c r="G492" s="17">
        <v>0.15544654240123101</v>
      </c>
      <c r="H492" s="17">
        <v>0.20482194730420999</v>
      </c>
      <c r="I492" s="17">
        <v>0.22968147909979</v>
      </c>
      <c r="J492" s="17">
        <v>0.20671243175522799</v>
      </c>
      <c r="K492" s="17">
        <v>0.18135935318073401</v>
      </c>
      <c r="L492" s="17">
        <v>0.198228413091769</v>
      </c>
      <c r="M492" s="17"/>
      <c r="N492" s="17">
        <v>0.22746597812057301</v>
      </c>
      <c r="O492" s="17">
        <v>0.20820704542606899</v>
      </c>
      <c r="P492" s="17">
        <v>0.17618422486893801</v>
      </c>
      <c r="Q492" s="17">
        <v>0.17394226023940401</v>
      </c>
      <c r="R492" s="17"/>
      <c r="S492" s="17">
        <v>0.211618308257811</v>
      </c>
      <c r="T492" s="17">
        <v>0.217090400799274</v>
      </c>
      <c r="U492" s="17">
        <v>0.186221412513353</v>
      </c>
      <c r="V492" s="17">
        <v>0.26034325017964899</v>
      </c>
      <c r="W492" s="17">
        <v>0.18618081733931199</v>
      </c>
      <c r="X492" s="17">
        <v>0.18939633872002101</v>
      </c>
      <c r="Y492" s="17">
        <v>0.13299307610394701</v>
      </c>
      <c r="Z492" s="17">
        <v>0.14166175082837901</v>
      </c>
      <c r="AA492" s="17">
        <v>0.19392569250716701</v>
      </c>
      <c r="AB492" s="17"/>
      <c r="AC492" s="17">
        <v>3.6773465496782301E-2</v>
      </c>
      <c r="AD492" s="17">
        <v>0.11721486929013999</v>
      </c>
      <c r="AE492" s="17">
        <v>0.132632661229553</v>
      </c>
      <c r="AF492" s="17">
        <v>0.107945247602832</v>
      </c>
      <c r="AG492" s="17">
        <v>0.19901529462082401</v>
      </c>
      <c r="AH492" s="17">
        <v>0.20790596596963901</v>
      </c>
      <c r="AI492" s="17">
        <v>0.26014497483656801</v>
      </c>
      <c r="AJ492" s="17">
        <v>0.25913237315702797</v>
      </c>
      <c r="AK492" s="17">
        <v>0.21150739299004501</v>
      </c>
      <c r="AL492" s="17">
        <v>0.16325185894880101</v>
      </c>
      <c r="AM492" s="17">
        <v>0.19286701415436899</v>
      </c>
      <c r="AN492" s="17">
        <v>0.22729625197869599</v>
      </c>
      <c r="AO492" s="17">
        <v>0.18902565898304799</v>
      </c>
      <c r="AP492" s="17">
        <v>0.31277593327953701</v>
      </c>
      <c r="AQ492" s="17">
        <v>0.123033676423504</v>
      </c>
      <c r="AR492" s="17">
        <v>0.259577050596137</v>
      </c>
      <c r="AS492" s="17"/>
      <c r="AT492" s="17">
        <v>0.15960877099537399</v>
      </c>
      <c r="AU492" s="17">
        <v>0.192772469836333</v>
      </c>
      <c r="AV492" s="17">
        <v>0.23495474280572801</v>
      </c>
      <c r="AW492" s="17">
        <v>0.16568164112462599</v>
      </c>
      <c r="AX492" s="17">
        <v>0.26801883095872597</v>
      </c>
      <c r="AY492" s="17">
        <v>0.26152172319615302</v>
      </c>
      <c r="AZ492" s="17"/>
      <c r="BA492" s="17">
        <v>0.171838647855415</v>
      </c>
      <c r="BB492" s="17">
        <v>0.16559129890054899</v>
      </c>
      <c r="BC492" s="17">
        <v>0.23121507895747101</v>
      </c>
      <c r="BD492" s="17">
        <v>0.25911518770868203</v>
      </c>
      <c r="BE492" s="17">
        <v>0.192569732756837</v>
      </c>
      <c r="BF492" s="17"/>
      <c r="BG492" s="17">
        <v>0.20682093053872599</v>
      </c>
      <c r="BH492" s="17">
        <v>0.19543650965388701</v>
      </c>
      <c r="BI492" s="17">
        <v>0.27314956832647003</v>
      </c>
      <c r="BJ492" s="17">
        <v>0.16967055488824301</v>
      </c>
      <c r="BK492" s="17">
        <v>0.21043561320270701</v>
      </c>
      <c r="BL492" s="17"/>
      <c r="BM492" s="17">
        <v>0.20494189280064201</v>
      </c>
      <c r="BN492" s="17">
        <v>0.207318572987956</v>
      </c>
      <c r="BO492" s="17">
        <v>0.15037428373084599</v>
      </c>
      <c r="BP492" s="17"/>
      <c r="BQ492" s="17">
        <v>0.231095655821249</v>
      </c>
      <c r="BR492" s="17">
        <v>0.18235456130597699</v>
      </c>
      <c r="BS492" s="17"/>
      <c r="BT492" s="17">
        <v>0.216328894401565</v>
      </c>
      <c r="BU492" s="17">
        <v>0.18029469960567099</v>
      </c>
    </row>
    <row r="493" spans="2:73" x14ac:dyDescent="0.3">
      <c r="B493" t="s">
        <v>245</v>
      </c>
      <c r="C493" s="17">
        <v>0.13659405642786801</v>
      </c>
      <c r="D493" s="17">
        <v>0.13726825743190199</v>
      </c>
      <c r="E493" s="17">
        <v>0.13583928734523901</v>
      </c>
      <c r="F493" s="17"/>
      <c r="G493" s="17">
        <v>0.120487999491372</v>
      </c>
      <c r="H493" s="17">
        <v>0.116838772516434</v>
      </c>
      <c r="I493" s="17">
        <v>0.14023562887854699</v>
      </c>
      <c r="J493" s="17">
        <v>0.157648345631305</v>
      </c>
      <c r="K493" s="17">
        <v>0.17284958901144101</v>
      </c>
      <c r="L493" s="17">
        <v>0.11969684526613</v>
      </c>
      <c r="M493" s="17"/>
      <c r="N493" s="17">
        <v>0.119076794118853</v>
      </c>
      <c r="O493" s="17">
        <v>0.13334684666563701</v>
      </c>
      <c r="P493" s="17">
        <v>0.142690572130583</v>
      </c>
      <c r="Q493" s="17">
        <v>0.15037820174854999</v>
      </c>
      <c r="R493" s="17"/>
      <c r="S493" s="17">
        <v>9.0639826624667394E-2</v>
      </c>
      <c r="T493" s="17">
        <v>0.15501016849910801</v>
      </c>
      <c r="U493" s="17">
        <v>0.10942181224466099</v>
      </c>
      <c r="V493" s="17">
        <v>0.16299176430846399</v>
      </c>
      <c r="W493" s="17">
        <v>0.179100931762045</v>
      </c>
      <c r="X493" s="17">
        <v>0.14019905721432799</v>
      </c>
      <c r="Y493" s="17">
        <v>0.139616921360702</v>
      </c>
      <c r="Z493" s="17">
        <v>0.11834122773703799</v>
      </c>
      <c r="AA493" s="17">
        <v>0.13972106418797101</v>
      </c>
      <c r="AB493" s="17"/>
      <c r="AC493" s="17">
        <v>0.16229077504072201</v>
      </c>
      <c r="AD493" s="17">
        <v>0.15499428312442201</v>
      </c>
      <c r="AE493" s="17">
        <v>0.12017687256880601</v>
      </c>
      <c r="AF493" s="17">
        <v>0.12525565632787</v>
      </c>
      <c r="AG493" s="17">
        <v>0.13100376944151701</v>
      </c>
      <c r="AH493" s="17">
        <v>0.166132459199063</v>
      </c>
      <c r="AI493" s="17">
        <v>0.11802393683410101</v>
      </c>
      <c r="AJ493" s="17">
        <v>0.12729974499564201</v>
      </c>
      <c r="AK493" s="17">
        <v>9.9880804530282502E-2</v>
      </c>
      <c r="AL493" s="17">
        <v>0.15710652054700999</v>
      </c>
      <c r="AM493" s="17">
        <v>0.154748253597873</v>
      </c>
      <c r="AN493" s="17">
        <v>0.171743147910215</v>
      </c>
      <c r="AO493" s="17">
        <v>0.15464669784808999</v>
      </c>
      <c r="AP493" s="17">
        <v>0.115934792563539</v>
      </c>
      <c r="AQ493" s="17">
        <v>0.19148202973453901</v>
      </c>
      <c r="AR493" s="17">
        <v>7.5010494549324694E-2</v>
      </c>
      <c r="AS493" s="17"/>
      <c r="AT493" s="17">
        <v>0.109724035259171</v>
      </c>
      <c r="AU493" s="17">
        <v>0.12409330666754</v>
      </c>
      <c r="AV493" s="17">
        <v>0.162759048128576</v>
      </c>
      <c r="AW493" s="17">
        <v>0.166926083013444</v>
      </c>
      <c r="AX493" s="17">
        <v>0.13248731719457099</v>
      </c>
      <c r="AY493" s="17">
        <v>0.150806913333902</v>
      </c>
      <c r="AZ493" s="17"/>
      <c r="BA493" s="17">
        <v>0.13644958339437299</v>
      </c>
      <c r="BB493" s="17">
        <v>0.161827726239198</v>
      </c>
      <c r="BC493" s="17">
        <v>0.114088424516047</v>
      </c>
      <c r="BD493" s="17">
        <v>0.12380872059591901</v>
      </c>
      <c r="BE493" s="17">
        <v>0.22652019643935201</v>
      </c>
      <c r="BF493" s="17"/>
      <c r="BG493" s="17">
        <v>0.12532841914666101</v>
      </c>
      <c r="BH493" s="17">
        <v>0.123059294616207</v>
      </c>
      <c r="BI493" s="17">
        <v>0.148521454576792</v>
      </c>
      <c r="BJ493" s="17">
        <v>0.17407750055753399</v>
      </c>
      <c r="BK493" s="17">
        <v>8.6314726505564598E-2</v>
      </c>
      <c r="BL493" s="17"/>
      <c r="BM493" s="17">
        <v>0.12511253499033101</v>
      </c>
      <c r="BN493" s="17">
        <v>0.14513086260796201</v>
      </c>
      <c r="BO493" s="17">
        <v>0.150417540556437</v>
      </c>
      <c r="BP493" s="17"/>
      <c r="BQ493" s="17">
        <v>0.11446157685511101</v>
      </c>
      <c r="BR493" s="17">
        <v>0.15074048248153599</v>
      </c>
      <c r="BS493" s="17"/>
      <c r="BT493" s="17">
        <v>0.120875375782086</v>
      </c>
      <c r="BU493" s="17">
        <v>0.156818625298414</v>
      </c>
    </row>
    <row r="494" spans="2:73" x14ac:dyDescent="0.3">
      <c r="B494" t="s">
        <v>246</v>
      </c>
      <c r="C494" s="17">
        <v>0.10915144479647799</v>
      </c>
      <c r="D494" s="17">
        <v>0.118639917737799</v>
      </c>
      <c r="E494" s="17">
        <v>0.100390149704311</v>
      </c>
      <c r="F494" s="17"/>
      <c r="G494" s="17">
        <v>9.4662920897434499E-2</v>
      </c>
      <c r="H494" s="17">
        <v>8.0532085037729295E-2</v>
      </c>
      <c r="I494" s="17">
        <v>7.0168770496639304E-2</v>
      </c>
      <c r="J494" s="17">
        <v>0.12933085352617399</v>
      </c>
      <c r="K494" s="17">
        <v>0.11502713971416401</v>
      </c>
      <c r="L494" s="17">
        <v>0.15164490249748899</v>
      </c>
      <c r="M494" s="17"/>
      <c r="N494" s="17">
        <v>0.101222802095586</v>
      </c>
      <c r="O494" s="17">
        <v>0.100334244931891</v>
      </c>
      <c r="P494" s="17">
        <v>0.123686474261211</v>
      </c>
      <c r="Q494" s="17">
        <v>0.11242713254643</v>
      </c>
      <c r="R494" s="17"/>
      <c r="S494" s="17">
        <v>5.5726977856894698E-2</v>
      </c>
      <c r="T494" s="17">
        <v>0.114131061309662</v>
      </c>
      <c r="U494" s="17">
        <v>9.6482193293972604E-2</v>
      </c>
      <c r="V494" s="17">
        <v>8.90713118655342E-2</v>
      </c>
      <c r="W494" s="17">
        <v>0.161295197596483</v>
      </c>
      <c r="X494" s="17">
        <v>8.4738517205766195E-2</v>
      </c>
      <c r="Y494" s="17">
        <v>0.146850756108453</v>
      </c>
      <c r="Z494" s="17">
        <v>9.2164666682614804E-2</v>
      </c>
      <c r="AA494" s="17">
        <v>0.15437390449977101</v>
      </c>
      <c r="AB494" s="17"/>
      <c r="AC494" s="17">
        <v>8.4680996889869006E-2</v>
      </c>
      <c r="AD494" s="17">
        <v>8.1336372711580507E-2</v>
      </c>
      <c r="AE494" s="17">
        <v>0.15614012756670001</v>
      </c>
      <c r="AF494" s="17">
        <v>0.14169732857168399</v>
      </c>
      <c r="AG494" s="17">
        <v>9.6668110063984597E-2</v>
      </c>
      <c r="AH494" s="17">
        <v>0.100008838896001</v>
      </c>
      <c r="AI494" s="17">
        <v>0.109102488261104</v>
      </c>
      <c r="AJ494" s="17">
        <v>7.1662478044982603E-2</v>
      </c>
      <c r="AK494" s="17">
        <v>0.13216877453079301</v>
      </c>
      <c r="AL494" s="17">
        <v>0.105993664893987</v>
      </c>
      <c r="AM494" s="17">
        <v>0.115308089769028</v>
      </c>
      <c r="AN494" s="17">
        <v>0.103576185186543</v>
      </c>
      <c r="AO494" s="17">
        <v>0.151420358439635</v>
      </c>
      <c r="AP494" s="17">
        <v>7.2172491987591694E-2</v>
      </c>
      <c r="AQ494" s="17">
        <v>7.6606584027204702E-2</v>
      </c>
      <c r="AR494" s="17">
        <v>0.11053257913636</v>
      </c>
      <c r="AS494" s="17"/>
      <c r="AT494" s="17">
        <v>7.7321411482801E-2</v>
      </c>
      <c r="AU494" s="17">
        <v>0.10581804992813799</v>
      </c>
      <c r="AV494" s="17">
        <v>0.116106097623193</v>
      </c>
      <c r="AW494" s="17">
        <v>0.13633736422889101</v>
      </c>
      <c r="AX494" s="17">
        <v>0.12516221991211801</v>
      </c>
      <c r="AY494" s="17">
        <v>0.119556730243659</v>
      </c>
      <c r="AZ494" s="17"/>
      <c r="BA494" s="17">
        <v>0.12743441071561301</v>
      </c>
      <c r="BB494" s="17">
        <v>0.107370653162981</v>
      </c>
      <c r="BC494" s="17">
        <v>8.7789267698379705E-2</v>
      </c>
      <c r="BD494" s="17">
        <v>7.3199534381400394E-2</v>
      </c>
      <c r="BE494" s="17">
        <v>7.8284837834036503E-2</v>
      </c>
      <c r="BF494" s="17"/>
      <c r="BG494" s="17">
        <v>0.14727708002963699</v>
      </c>
      <c r="BH494" s="17">
        <v>0.107571390663722</v>
      </c>
      <c r="BI494" s="17">
        <v>7.5980568354498304E-2</v>
      </c>
      <c r="BJ494" s="17">
        <v>0.12788483870339601</v>
      </c>
      <c r="BK494" s="17">
        <v>9.46702998593308E-2</v>
      </c>
      <c r="BL494" s="17"/>
      <c r="BM494" s="17">
        <v>0.10777352047692</v>
      </c>
      <c r="BN494" s="17">
        <v>0.10609000716751001</v>
      </c>
      <c r="BO494" s="17">
        <v>0.120749855548025</v>
      </c>
      <c r="BP494" s="17"/>
      <c r="BQ494" s="17">
        <v>9.6437054045419093E-2</v>
      </c>
      <c r="BR494" s="17">
        <v>0.119266945033021</v>
      </c>
      <c r="BS494" s="17"/>
      <c r="BT494" s="17">
        <v>9.7614825888763995E-2</v>
      </c>
      <c r="BU494" s="17">
        <v>0.13356345691145999</v>
      </c>
    </row>
    <row r="495" spans="2:73" x14ac:dyDescent="0.3">
      <c r="B495" t="s">
        <v>247</v>
      </c>
      <c r="C495" s="17">
        <v>7.72223087869707E-2</v>
      </c>
      <c r="D495" s="17">
        <v>8.4361574250968005E-2</v>
      </c>
      <c r="E495" s="17">
        <v>7.06178470758137E-2</v>
      </c>
      <c r="F495" s="17"/>
      <c r="G495" s="17">
        <v>3.54198936124243E-2</v>
      </c>
      <c r="H495" s="17">
        <v>7.7669931928385005E-2</v>
      </c>
      <c r="I495" s="17">
        <v>5.0459111827215998E-2</v>
      </c>
      <c r="J495" s="17">
        <v>7.4682345815776097E-2</v>
      </c>
      <c r="K495" s="17">
        <v>9.40341995977865E-2</v>
      </c>
      <c r="L495" s="17">
        <v>0.11829998615899399</v>
      </c>
      <c r="M495" s="17"/>
      <c r="N495" s="17">
        <v>7.4966485334891197E-2</v>
      </c>
      <c r="O495" s="17">
        <v>6.2529655728220099E-2</v>
      </c>
      <c r="P495" s="17">
        <v>8.8141164226449506E-2</v>
      </c>
      <c r="Q495" s="17">
        <v>8.3280832675899294E-2</v>
      </c>
      <c r="R495" s="17"/>
      <c r="S495" s="17">
        <v>5.4728914092909801E-2</v>
      </c>
      <c r="T495" s="17">
        <v>4.4481521606120497E-2</v>
      </c>
      <c r="U495" s="17">
        <v>8.9306081230518405E-2</v>
      </c>
      <c r="V495" s="17">
        <v>6.1169489225587098E-2</v>
      </c>
      <c r="W495" s="17">
        <v>8.3509178189371799E-2</v>
      </c>
      <c r="X495" s="17">
        <v>7.1395220157647099E-2</v>
      </c>
      <c r="Y495" s="17">
        <v>0.10623407379373</v>
      </c>
      <c r="Z495" s="17">
        <v>0.15925885546000801</v>
      </c>
      <c r="AA495" s="17">
        <v>9.6199295004023494E-2</v>
      </c>
      <c r="AB495" s="17"/>
      <c r="AC495" s="17">
        <v>0.112468220282466</v>
      </c>
      <c r="AD495" s="17">
        <v>9.0413778277774401E-2</v>
      </c>
      <c r="AE495" s="17">
        <v>8.2678761950815097E-2</v>
      </c>
      <c r="AF495" s="17">
        <v>9.9326142958422195E-2</v>
      </c>
      <c r="AG495" s="17">
        <v>8.3669021809445202E-2</v>
      </c>
      <c r="AH495" s="17">
        <v>7.9415436854218299E-2</v>
      </c>
      <c r="AI495" s="17">
        <v>5.3100866142741503E-2</v>
      </c>
      <c r="AJ495" s="17">
        <v>4.5836178079925599E-2</v>
      </c>
      <c r="AK495" s="17">
        <v>5.4850595467972503E-2</v>
      </c>
      <c r="AL495" s="17">
        <v>9.0040485556024202E-2</v>
      </c>
      <c r="AM495" s="17">
        <v>0.115774283035005</v>
      </c>
      <c r="AN495" s="17">
        <v>7.8482233375743601E-2</v>
      </c>
      <c r="AO495" s="17">
        <v>4.8077451661427198E-2</v>
      </c>
      <c r="AP495" s="17">
        <v>4.9344725654541198E-2</v>
      </c>
      <c r="AQ495" s="17">
        <v>0.108616425633884</v>
      </c>
      <c r="AR495" s="17">
        <v>8.0092264500068705E-2</v>
      </c>
      <c r="AS495" s="17"/>
      <c r="AT495" s="17">
        <v>6.9043272820141402E-2</v>
      </c>
      <c r="AU495" s="17">
        <v>7.4819460517327699E-2</v>
      </c>
      <c r="AV495" s="17">
        <v>6.4662791634651801E-2</v>
      </c>
      <c r="AW495" s="17">
        <v>9.3412725601952004E-2</v>
      </c>
      <c r="AX495" s="17">
        <v>9.1722976167157605E-2</v>
      </c>
      <c r="AY495" s="17">
        <v>7.5591278670209996E-2</v>
      </c>
      <c r="AZ495" s="17"/>
      <c r="BA495" s="17">
        <v>7.2828105958358702E-2</v>
      </c>
      <c r="BB495" s="17">
        <v>8.1833818857440302E-2</v>
      </c>
      <c r="BC495" s="17">
        <v>6.8263846441329601E-2</v>
      </c>
      <c r="BD495" s="17">
        <v>6.7676874081846597E-2</v>
      </c>
      <c r="BE495" s="17">
        <v>8.4068876948964297E-2</v>
      </c>
      <c r="BF495" s="17"/>
      <c r="BG495" s="17">
        <v>0.103219835572741</v>
      </c>
      <c r="BH495" s="17">
        <v>7.1903693799530696E-2</v>
      </c>
      <c r="BI495" s="17">
        <v>6.9849556633098497E-2</v>
      </c>
      <c r="BJ495" s="17">
        <v>8.3393740913239603E-2</v>
      </c>
      <c r="BK495" s="17">
        <v>0.128137408774157</v>
      </c>
      <c r="BL495" s="17"/>
      <c r="BM495" s="17">
        <v>7.1931115041871801E-2</v>
      </c>
      <c r="BN495" s="17">
        <v>8.3057641705075805E-2</v>
      </c>
      <c r="BO495" s="17">
        <v>7.8967976098127904E-2</v>
      </c>
      <c r="BP495" s="17"/>
      <c r="BQ495" s="17">
        <v>6.1589393004915102E-2</v>
      </c>
      <c r="BR495" s="17">
        <v>8.4020582301006994E-2</v>
      </c>
      <c r="BS495" s="17"/>
      <c r="BT495" s="17">
        <v>6.6784618968489098E-2</v>
      </c>
      <c r="BU495" s="17">
        <v>9.2698099564359301E-2</v>
      </c>
    </row>
    <row r="496" spans="2:73" x14ac:dyDescent="0.3">
      <c r="B496" t="s">
        <v>92</v>
      </c>
      <c r="C496" s="17">
        <v>0.147681929426313</v>
      </c>
      <c r="D496" s="17">
        <v>0.13222159657957699</v>
      </c>
      <c r="E496" s="17">
        <v>0.16153600950453101</v>
      </c>
      <c r="F496" s="17"/>
      <c r="G496" s="17">
        <v>0.21239608303517801</v>
      </c>
      <c r="H496" s="17">
        <v>0.14425240155954699</v>
      </c>
      <c r="I496" s="17">
        <v>0.145219878520046</v>
      </c>
      <c r="J496" s="17">
        <v>0.11044192389180101</v>
      </c>
      <c r="K496" s="17">
        <v>0.147927317764355</v>
      </c>
      <c r="L496" s="17">
        <v>0.13735169630288799</v>
      </c>
      <c r="M496" s="17"/>
      <c r="N496" s="17">
        <v>0.119884940057623</v>
      </c>
      <c r="O496" s="17">
        <v>0.16161585285858401</v>
      </c>
      <c r="P496" s="17">
        <v>0.12117854173595199</v>
      </c>
      <c r="Q496" s="17">
        <v>0.187224038188123</v>
      </c>
      <c r="R496" s="17"/>
      <c r="S496" s="17">
        <v>0.122565521471031</v>
      </c>
      <c r="T496" s="17">
        <v>0.159238491308791</v>
      </c>
      <c r="U496" s="17">
        <v>8.52434570748698E-2</v>
      </c>
      <c r="V496" s="17">
        <v>0.13257619656395001</v>
      </c>
      <c r="W496" s="17">
        <v>0.18455725867478301</v>
      </c>
      <c r="X496" s="17">
        <v>0.162055813408093</v>
      </c>
      <c r="Y496" s="17">
        <v>0.175402611108219</v>
      </c>
      <c r="Z496" s="17">
        <v>0.19920604161020999</v>
      </c>
      <c r="AA496" s="17">
        <v>0.14832073215306299</v>
      </c>
      <c r="AB496" s="17"/>
      <c r="AC496" s="17">
        <v>0.39059507766732499</v>
      </c>
      <c r="AD496" s="17">
        <v>0.20315337305859499</v>
      </c>
      <c r="AE496" s="17">
        <v>0.224128587086281</v>
      </c>
      <c r="AF496" s="17">
        <v>0.18454199926218001</v>
      </c>
      <c r="AG496" s="17">
        <v>0.19180183797022601</v>
      </c>
      <c r="AH496" s="17">
        <v>0.17027213407391001</v>
      </c>
      <c r="AI496" s="17">
        <v>0.124284888566159</v>
      </c>
      <c r="AJ496" s="17">
        <v>0.118430531697558</v>
      </c>
      <c r="AK496" s="17">
        <v>0.114462281681076</v>
      </c>
      <c r="AL496" s="17">
        <v>0.140832816427063</v>
      </c>
      <c r="AM496" s="17">
        <v>8.9865633041937898E-2</v>
      </c>
      <c r="AN496" s="17">
        <v>7.4622940706069105E-2</v>
      </c>
      <c r="AO496" s="17">
        <v>0.110737174729497</v>
      </c>
      <c r="AP496" s="17">
        <v>9.2997272051671701E-2</v>
      </c>
      <c r="AQ496" s="17">
        <v>9.1414799334110203E-2</v>
      </c>
      <c r="AR496" s="17">
        <v>0.11840005062002799</v>
      </c>
      <c r="AS496" s="17"/>
      <c r="AT496" s="17">
        <v>0.158948523844717</v>
      </c>
      <c r="AU496" s="17">
        <v>0.15634556582888701</v>
      </c>
      <c r="AV496" s="17">
        <v>0.15091875590177001</v>
      </c>
      <c r="AW496" s="17">
        <v>0.14153878839735701</v>
      </c>
      <c r="AX496" s="17">
        <v>0.132464307831338</v>
      </c>
      <c r="AY496" s="17">
        <v>8.9658440076429605E-2</v>
      </c>
      <c r="AZ496" s="17"/>
      <c r="BA496" s="17">
        <v>0.180065658972801</v>
      </c>
      <c r="BB496" s="17">
        <v>0.15138934864980499</v>
      </c>
      <c r="BC496" s="17">
        <v>0.13177314090600101</v>
      </c>
      <c r="BD496" s="17">
        <v>0.149370983199799</v>
      </c>
      <c r="BE496" s="17">
        <v>7.7499274562396303E-2</v>
      </c>
      <c r="BF496" s="17"/>
      <c r="BG496" s="17">
        <v>0.111732048547326</v>
      </c>
      <c r="BH496" s="17">
        <v>0.12714501776155701</v>
      </c>
      <c r="BI496" s="17">
        <v>0.15166254689377201</v>
      </c>
      <c r="BJ496" s="17">
        <v>0.116233382027961</v>
      </c>
      <c r="BK496" s="17">
        <v>0.14285758727297801</v>
      </c>
      <c r="BL496" s="17"/>
      <c r="BM496" s="17">
        <v>0.12883070780224901</v>
      </c>
      <c r="BN496" s="17">
        <v>0.152474117537061</v>
      </c>
      <c r="BO496" s="17">
        <v>0.19281691081687499</v>
      </c>
      <c r="BP496" s="17"/>
      <c r="BQ496" s="17">
        <v>9.8594428670302006E-2</v>
      </c>
      <c r="BR496" s="17">
        <v>0.159215649285291</v>
      </c>
      <c r="BS496" s="17"/>
      <c r="BT496" s="17">
        <v>0.112315235802899</v>
      </c>
      <c r="BU496" s="17">
        <v>0.17665702045447901</v>
      </c>
    </row>
    <row r="497" spans="2:73" x14ac:dyDescent="0.3">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row>
    <row r="498" spans="2:73" x14ac:dyDescent="0.3">
      <c r="B498" s="6" t="s">
        <v>260</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row>
    <row r="499" spans="2:73" x14ac:dyDescent="0.3">
      <c r="B499" s="24" t="s">
        <v>197</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row>
    <row r="500" spans="2:73" x14ac:dyDescent="0.3">
      <c r="B500" t="s">
        <v>241</v>
      </c>
      <c r="C500" s="17">
        <v>2.02921825361124E-2</v>
      </c>
      <c r="D500" s="17">
        <v>2.1776110696616099E-2</v>
      </c>
      <c r="E500" s="17">
        <v>1.89300821359287E-2</v>
      </c>
      <c r="F500" s="17"/>
      <c r="G500" s="17">
        <v>2.9968728886201099E-2</v>
      </c>
      <c r="H500" s="17">
        <v>4.0314637956673199E-2</v>
      </c>
      <c r="I500" s="17">
        <v>3.0591207587530301E-2</v>
      </c>
      <c r="J500" s="17">
        <v>7.9864982535529407E-3</v>
      </c>
      <c r="K500" s="17">
        <v>7.7577147634727501E-3</v>
      </c>
      <c r="L500" s="17">
        <v>8.13250368741332E-3</v>
      </c>
      <c r="M500" s="17"/>
      <c r="N500" s="17">
        <v>2.46063410015019E-2</v>
      </c>
      <c r="O500" s="17">
        <v>2.1572788106725801E-2</v>
      </c>
      <c r="P500" s="17">
        <v>2.5319197120194901E-2</v>
      </c>
      <c r="Q500" s="17">
        <v>1.05430816891814E-2</v>
      </c>
      <c r="R500" s="17"/>
      <c r="S500" s="17">
        <v>3.1626333308127703E-2</v>
      </c>
      <c r="T500" s="17">
        <v>1.70491919547359E-2</v>
      </c>
      <c r="U500" s="17">
        <v>1.2012216701853999E-2</v>
      </c>
      <c r="V500" s="17">
        <v>2.0231820267491998E-2</v>
      </c>
      <c r="W500" s="17">
        <v>1.40402968552551E-2</v>
      </c>
      <c r="X500" s="17">
        <v>1.98237966772398E-2</v>
      </c>
      <c r="Y500" s="17">
        <v>2.0012584737208801E-2</v>
      </c>
      <c r="Z500" s="17">
        <v>2.3502571345153999E-2</v>
      </c>
      <c r="AA500" s="17">
        <v>2.10296466610282E-2</v>
      </c>
      <c r="AB500" s="17"/>
      <c r="AC500" s="17">
        <v>4.65549047618493E-2</v>
      </c>
      <c r="AD500" s="17">
        <v>3.8795116443543498E-2</v>
      </c>
      <c r="AE500" s="17">
        <v>4.2600548540699399E-3</v>
      </c>
      <c r="AF500" s="17">
        <v>1.31818667796184E-2</v>
      </c>
      <c r="AG500" s="17">
        <v>2.8818901477641601E-2</v>
      </c>
      <c r="AH500" s="17">
        <v>2.1392974763953201E-2</v>
      </c>
      <c r="AI500" s="17">
        <v>2.4930625708663799E-2</v>
      </c>
      <c r="AJ500" s="17">
        <v>1.0313448262516201E-2</v>
      </c>
      <c r="AK500" s="17">
        <v>3.3230234226691802E-2</v>
      </c>
      <c r="AL500" s="17">
        <v>1.43248967963998E-2</v>
      </c>
      <c r="AM500" s="17">
        <v>8.5930651444101596E-3</v>
      </c>
      <c r="AN500" s="17">
        <v>0</v>
      </c>
      <c r="AO500" s="17">
        <v>2.73383019039268E-2</v>
      </c>
      <c r="AP500" s="17">
        <v>0</v>
      </c>
      <c r="AQ500" s="17">
        <v>0</v>
      </c>
      <c r="AR500" s="17">
        <v>7.9863184726374395E-2</v>
      </c>
      <c r="AS500" s="17"/>
      <c r="AT500" s="17">
        <v>4.0958676626826902E-2</v>
      </c>
      <c r="AU500" s="17">
        <v>1.3803399922052199E-2</v>
      </c>
      <c r="AV500" s="17">
        <v>1.86094171547951E-2</v>
      </c>
      <c r="AW500" s="17">
        <v>2.0021602128271799E-2</v>
      </c>
      <c r="AX500" s="17">
        <v>3.0550451180916499E-3</v>
      </c>
      <c r="AY500" s="17">
        <v>4.7460749889426598E-3</v>
      </c>
      <c r="AZ500" s="17"/>
      <c r="BA500" s="17">
        <v>1.54355195062904E-2</v>
      </c>
      <c r="BB500" s="17">
        <v>1.36271409270435E-2</v>
      </c>
      <c r="BC500" s="17">
        <v>1.17926846615599E-2</v>
      </c>
      <c r="BD500" s="17">
        <v>5.0357092440778198E-2</v>
      </c>
      <c r="BE500" s="17">
        <v>9.3521076865798095E-2</v>
      </c>
      <c r="BF500" s="17"/>
      <c r="BG500" s="17">
        <v>7.9197059534349308E-3</v>
      </c>
      <c r="BH500" s="17">
        <v>2.9296925273029201E-2</v>
      </c>
      <c r="BI500" s="17">
        <v>1.12226160211718E-2</v>
      </c>
      <c r="BJ500" s="17">
        <v>1.2463686140333E-2</v>
      </c>
      <c r="BK500" s="17">
        <v>1.41316032190686E-2</v>
      </c>
      <c r="BL500" s="17"/>
      <c r="BM500" s="17">
        <v>2.5509969057253501E-2</v>
      </c>
      <c r="BN500" s="17">
        <v>1.7697198875635801E-2</v>
      </c>
      <c r="BO500" s="17">
        <v>1.08852591754928E-2</v>
      </c>
      <c r="BP500" s="17"/>
      <c r="BQ500" s="17">
        <v>3.9967108504649601E-2</v>
      </c>
      <c r="BR500" s="17">
        <v>1.0135855754517101E-2</v>
      </c>
      <c r="BS500" s="17"/>
      <c r="BT500" s="17">
        <v>2.4694979654731299E-2</v>
      </c>
      <c r="BU500" s="17">
        <v>1.6078455188958399E-2</v>
      </c>
    </row>
    <row r="501" spans="2:73" x14ac:dyDescent="0.3">
      <c r="B501" t="s">
        <v>242</v>
      </c>
      <c r="C501" s="17">
        <v>6.8412712708335002E-2</v>
      </c>
      <c r="D501" s="17">
        <v>8.4914500168833104E-2</v>
      </c>
      <c r="E501" s="17">
        <v>5.2870230420922502E-2</v>
      </c>
      <c r="F501" s="17"/>
      <c r="G501" s="17">
        <v>9.7007620201288794E-2</v>
      </c>
      <c r="H501" s="17">
        <v>0.118465904743287</v>
      </c>
      <c r="I501" s="17">
        <v>8.5372901459227601E-2</v>
      </c>
      <c r="J501" s="17">
        <v>4.6004880160681001E-2</v>
      </c>
      <c r="K501" s="17">
        <v>3.4280754390339403E-2</v>
      </c>
      <c r="L501" s="17">
        <v>3.6804481241055599E-2</v>
      </c>
      <c r="M501" s="17"/>
      <c r="N501" s="17">
        <v>9.2886199031187902E-2</v>
      </c>
      <c r="O501" s="17">
        <v>7.4661937649863397E-2</v>
      </c>
      <c r="P501" s="17">
        <v>5.6374909335992901E-2</v>
      </c>
      <c r="Q501" s="17">
        <v>4.8794254931931097E-2</v>
      </c>
      <c r="R501" s="17"/>
      <c r="S501" s="17">
        <v>0.123593749061696</v>
      </c>
      <c r="T501" s="17">
        <v>5.98502633361317E-2</v>
      </c>
      <c r="U501" s="17">
        <v>5.0097424853461497E-2</v>
      </c>
      <c r="V501" s="17">
        <v>6.37954620560061E-2</v>
      </c>
      <c r="W501" s="17">
        <v>6.1418607999547799E-2</v>
      </c>
      <c r="X501" s="17">
        <v>8.5620626816583306E-2</v>
      </c>
      <c r="Y501" s="17">
        <v>2.7221002399821701E-2</v>
      </c>
      <c r="Z501" s="17">
        <v>2.5470492073334398E-2</v>
      </c>
      <c r="AA501" s="17">
        <v>7.0496091312897302E-2</v>
      </c>
      <c r="AB501" s="17"/>
      <c r="AC501" s="17">
        <v>2.3552837946547601E-2</v>
      </c>
      <c r="AD501" s="17">
        <v>6.3767901087261006E-2</v>
      </c>
      <c r="AE501" s="17">
        <v>5.2131804853175798E-2</v>
      </c>
      <c r="AF501" s="17">
        <v>3.8432778075466897E-2</v>
      </c>
      <c r="AG501" s="17">
        <v>5.3646024921634602E-2</v>
      </c>
      <c r="AH501" s="17">
        <v>6.9277583468613999E-2</v>
      </c>
      <c r="AI501" s="17">
        <v>5.7824424270928702E-2</v>
      </c>
      <c r="AJ501" s="17">
        <v>9.8134855726633496E-2</v>
      </c>
      <c r="AK501" s="17">
        <v>5.5238940242178403E-2</v>
      </c>
      <c r="AL501" s="17">
        <v>5.3805073028645803E-2</v>
      </c>
      <c r="AM501" s="17">
        <v>0.107870674150837</v>
      </c>
      <c r="AN501" s="17">
        <v>6.6569409577473704E-2</v>
      </c>
      <c r="AO501" s="17">
        <v>3.6078874885108803E-2</v>
      </c>
      <c r="AP501" s="17">
        <v>9.0733610214342203E-2</v>
      </c>
      <c r="AQ501" s="17">
        <v>9.9464928734756805E-2</v>
      </c>
      <c r="AR501" s="17">
        <v>0.14688631167934599</v>
      </c>
      <c r="AS501" s="17"/>
      <c r="AT501" s="17">
        <v>0.108232296361794</v>
      </c>
      <c r="AU501" s="17">
        <v>5.7177007505556397E-2</v>
      </c>
      <c r="AV501" s="17">
        <v>6.4271800902581999E-2</v>
      </c>
      <c r="AW501" s="17">
        <v>6.72931909453829E-2</v>
      </c>
      <c r="AX501" s="17">
        <v>2.9980062022400101E-2</v>
      </c>
      <c r="AY501" s="17">
        <v>4.7308631219021603E-2</v>
      </c>
      <c r="AZ501" s="17"/>
      <c r="BA501" s="17">
        <v>4.2269887741192599E-2</v>
      </c>
      <c r="BB501" s="17">
        <v>4.4301729220800903E-2</v>
      </c>
      <c r="BC501" s="17">
        <v>0.105949204975581</v>
      </c>
      <c r="BD501" s="17">
        <v>0.111996616062046</v>
      </c>
      <c r="BE501" s="17">
        <v>9.4157380523276796E-2</v>
      </c>
      <c r="BF501" s="17"/>
      <c r="BG501" s="17">
        <v>9.1215206504313098E-2</v>
      </c>
      <c r="BH501" s="17">
        <v>8.1012206102116596E-2</v>
      </c>
      <c r="BI501" s="17">
        <v>7.3475596041573193E-2</v>
      </c>
      <c r="BJ501" s="17">
        <v>3.9064646116095898E-2</v>
      </c>
      <c r="BK501" s="17">
        <v>3.9395322229487502E-2</v>
      </c>
      <c r="BL501" s="17"/>
      <c r="BM501" s="17">
        <v>8.9093550514472694E-2</v>
      </c>
      <c r="BN501" s="17">
        <v>5.20172056220332E-2</v>
      </c>
      <c r="BO501" s="17">
        <v>4.5991712059566703E-2</v>
      </c>
      <c r="BP501" s="17"/>
      <c r="BQ501" s="17">
        <v>0.110487229185028</v>
      </c>
      <c r="BR501" s="17">
        <v>4.4636670489301998E-2</v>
      </c>
      <c r="BS501" s="17"/>
      <c r="BT501" s="17">
        <v>8.4347409015259597E-2</v>
      </c>
      <c r="BU501" s="17">
        <v>4.5983304249319699E-2</v>
      </c>
    </row>
    <row r="502" spans="2:73" x14ac:dyDescent="0.3">
      <c r="B502" t="s">
        <v>243</v>
      </c>
      <c r="C502" s="17">
        <v>7.82731662121251E-2</v>
      </c>
      <c r="D502" s="17">
        <v>8.8258022124849803E-2</v>
      </c>
      <c r="E502" s="17">
        <v>6.8961511319719407E-2</v>
      </c>
      <c r="F502" s="17"/>
      <c r="G502" s="17">
        <v>0.12027548268726</v>
      </c>
      <c r="H502" s="17">
        <v>0.10710426947253</v>
      </c>
      <c r="I502" s="17">
        <v>9.67334632076252E-2</v>
      </c>
      <c r="J502" s="17">
        <v>6.7770671338081095E-2</v>
      </c>
      <c r="K502" s="17">
        <v>3.0039534035986099E-2</v>
      </c>
      <c r="L502" s="17">
        <v>5.1848546249547302E-2</v>
      </c>
      <c r="M502" s="17"/>
      <c r="N502" s="17">
        <v>0.111133298999665</v>
      </c>
      <c r="O502" s="17">
        <v>8.7413469319783596E-2</v>
      </c>
      <c r="P502" s="17">
        <v>6.5851624458061503E-2</v>
      </c>
      <c r="Q502" s="17">
        <v>4.5809506125249103E-2</v>
      </c>
      <c r="R502" s="17"/>
      <c r="S502" s="17">
        <v>0.13492362212745601</v>
      </c>
      <c r="T502" s="17">
        <v>7.9074198378433297E-2</v>
      </c>
      <c r="U502" s="17">
        <v>6.6808006189588404E-2</v>
      </c>
      <c r="V502" s="17">
        <v>5.7148382937797601E-2</v>
      </c>
      <c r="W502" s="17">
        <v>6.6781008154416094E-2</v>
      </c>
      <c r="X502" s="17">
        <v>8.2385617411446302E-2</v>
      </c>
      <c r="Y502" s="17">
        <v>4.4846591924067203E-2</v>
      </c>
      <c r="Z502" s="17">
        <v>2.9759959368339899E-2</v>
      </c>
      <c r="AA502" s="17">
        <v>8.5050228438939293E-2</v>
      </c>
      <c r="AB502" s="17"/>
      <c r="AC502" s="17">
        <v>0</v>
      </c>
      <c r="AD502" s="17">
        <v>7.3604336119116195E-2</v>
      </c>
      <c r="AE502" s="17">
        <v>5.8020604421729502E-2</v>
      </c>
      <c r="AF502" s="17">
        <v>7.53437568410249E-2</v>
      </c>
      <c r="AG502" s="17">
        <v>7.12786070394065E-2</v>
      </c>
      <c r="AH502" s="17">
        <v>6.36923325607473E-2</v>
      </c>
      <c r="AI502" s="17">
        <v>8.7416001398078605E-2</v>
      </c>
      <c r="AJ502" s="17">
        <v>9.2573072183029806E-2</v>
      </c>
      <c r="AK502" s="17">
        <v>6.2461315067161398E-2</v>
      </c>
      <c r="AL502" s="17">
        <v>6.2396749718942102E-2</v>
      </c>
      <c r="AM502" s="17">
        <v>9.9973989865023705E-2</v>
      </c>
      <c r="AN502" s="17">
        <v>6.5726117316672203E-2</v>
      </c>
      <c r="AO502" s="17">
        <v>8.1317264848403695E-2</v>
      </c>
      <c r="AP502" s="17">
        <v>6.3493697032905597E-2</v>
      </c>
      <c r="AQ502" s="17">
        <v>0.111765354770615</v>
      </c>
      <c r="AR502" s="17">
        <v>0.122088791910758</v>
      </c>
      <c r="AS502" s="17"/>
      <c r="AT502" s="17">
        <v>0.11794241453712</v>
      </c>
      <c r="AU502" s="17">
        <v>9.3325622457590504E-2</v>
      </c>
      <c r="AV502" s="17">
        <v>6.1763547376653898E-2</v>
      </c>
      <c r="AW502" s="17">
        <v>4.9089489795081903E-2</v>
      </c>
      <c r="AX502" s="17">
        <v>3.3214921416945299E-2</v>
      </c>
      <c r="AY502" s="17">
        <v>5.4014033186190899E-2</v>
      </c>
      <c r="AZ502" s="17"/>
      <c r="BA502" s="17">
        <v>4.8147662108073599E-2</v>
      </c>
      <c r="BB502" s="17">
        <v>7.23707346046807E-2</v>
      </c>
      <c r="BC502" s="17">
        <v>0.10021183843857701</v>
      </c>
      <c r="BD502" s="17">
        <v>0.134565388674663</v>
      </c>
      <c r="BE502" s="17">
        <v>0.109494384616388</v>
      </c>
      <c r="BF502" s="17"/>
      <c r="BG502" s="17">
        <v>8.2902682958451504E-2</v>
      </c>
      <c r="BH502" s="17">
        <v>8.3362152974943607E-2</v>
      </c>
      <c r="BI502" s="17">
        <v>7.3405236815926506E-2</v>
      </c>
      <c r="BJ502" s="17">
        <v>5.8553361630497403E-2</v>
      </c>
      <c r="BK502" s="17">
        <v>6.4161865177023797E-2</v>
      </c>
      <c r="BL502" s="17"/>
      <c r="BM502" s="17">
        <v>9.2262658576717296E-2</v>
      </c>
      <c r="BN502" s="17">
        <v>7.2742142127408593E-2</v>
      </c>
      <c r="BO502" s="17">
        <v>4.9582209312814901E-2</v>
      </c>
      <c r="BP502" s="17"/>
      <c r="BQ502" s="17">
        <v>0.11717705524546</v>
      </c>
      <c r="BR502" s="17">
        <v>5.2525416638704497E-2</v>
      </c>
      <c r="BS502" s="17"/>
      <c r="BT502" s="17">
        <v>0.100940721791206</v>
      </c>
      <c r="BU502" s="17">
        <v>4.9573039702949302E-2</v>
      </c>
    </row>
    <row r="503" spans="2:73" x14ac:dyDescent="0.3">
      <c r="B503" t="s">
        <v>244</v>
      </c>
      <c r="C503" s="17">
        <v>0.11868231268332501</v>
      </c>
      <c r="D503" s="17">
        <v>0.113668078931616</v>
      </c>
      <c r="E503" s="17">
        <v>0.12375581437712301</v>
      </c>
      <c r="F503" s="17"/>
      <c r="G503" s="17">
        <v>0.16465428544865901</v>
      </c>
      <c r="H503" s="17">
        <v>0.14211081201970699</v>
      </c>
      <c r="I503" s="17">
        <v>0.14489316462241</v>
      </c>
      <c r="J503" s="17">
        <v>0.107140223670323</v>
      </c>
      <c r="K503" s="17">
        <v>7.6271768814232102E-2</v>
      </c>
      <c r="L503" s="17">
        <v>8.4680475704992306E-2</v>
      </c>
      <c r="M503" s="17"/>
      <c r="N503" s="17">
        <v>0.139079805383752</v>
      </c>
      <c r="O503" s="17">
        <v>0.135709030531448</v>
      </c>
      <c r="P503" s="17">
        <v>9.3196521012023803E-2</v>
      </c>
      <c r="Q503" s="17">
        <v>0.105414080765257</v>
      </c>
      <c r="R503" s="17"/>
      <c r="S503" s="17">
        <v>0.181018664044896</v>
      </c>
      <c r="T503" s="17">
        <v>0.14157906571614501</v>
      </c>
      <c r="U503" s="17">
        <v>0.121924044998061</v>
      </c>
      <c r="V503" s="17">
        <v>0.100485521347719</v>
      </c>
      <c r="W503" s="17">
        <v>0.114086845582261</v>
      </c>
      <c r="X503" s="17">
        <v>0.14402407871029199</v>
      </c>
      <c r="Y503" s="17">
        <v>5.1783625875632899E-2</v>
      </c>
      <c r="Z503" s="17">
        <v>7.0968427458609706E-2</v>
      </c>
      <c r="AA503" s="17">
        <v>8.1149794241388795E-2</v>
      </c>
      <c r="AB503" s="17"/>
      <c r="AC503" s="17">
        <v>0.124746671451194</v>
      </c>
      <c r="AD503" s="17">
        <v>0.17627956764234101</v>
      </c>
      <c r="AE503" s="17">
        <v>9.6581741201164598E-2</v>
      </c>
      <c r="AF503" s="17">
        <v>8.8475020338676102E-2</v>
      </c>
      <c r="AG503" s="17">
        <v>9.3923341894810206E-2</v>
      </c>
      <c r="AH503" s="17">
        <v>8.4859437572976107E-2</v>
      </c>
      <c r="AI503" s="17">
        <v>0.122524548661155</v>
      </c>
      <c r="AJ503" s="17">
        <v>9.97474601889283E-2</v>
      </c>
      <c r="AK503" s="17">
        <v>0.14583824641679799</v>
      </c>
      <c r="AL503" s="17">
        <v>9.9786628058986401E-2</v>
      </c>
      <c r="AM503" s="17">
        <v>0.104557341156573</v>
      </c>
      <c r="AN503" s="17">
        <v>0.113253250171924</v>
      </c>
      <c r="AO503" s="17">
        <v>0.16390028957088401</v>
      </c>
      <c r="AP503" s="17">
        <v>0.20425001089813299</v>
      </c>
      <c r="AQ503" s="17">
        <v>0.187651730124308</v>
      </c>
      <c r="AR503" s="17">
        <v>0.17299949547304599</v>
      </c>
      <c r="AS503" s="17"/>
      <c r="AT503" s="17">
        <v>0.16218788140496601</v>
      </c>
      <c r="AU503" s="17">
        <v>0.120611916079415</v>
      </c>
      <c r="AV503" s="17">
        <v>0.100669583138362</v>
      </c>
      <c r="AW503" s="17">
        <v>9.38127233309375E-2</v>
      </c>
      <c r="AX503" s="17">
        <v>9.2486088914251099E-2</v>
      </c>
      <c r="AY503" s="17">
        <v>0.10975869582433199</v>
      </c>
      <c r="AZ503" s="17"/>
      <c r="BA503" s="17">
        <v>9.2704768752380706E-2</v>
      </c>
      <c r="BB503" s="17">
        <v>0.122866337256181</v>
      </c>
      <c r="BC503" s="17">
        <v>0.12667228149614301</v>
      </c>
      <c r="BD503" s="17">
        <v>0.17031811071646299</v>
      </c>
      <c r="BE503" s="17">
        <v>0.18848716762214701</v>
      </c>
      <c r="BF503" s="17"/>
      <c r="BG503" s="17">
        <v>0.104186461798405</v>
      </c>
      <c r="BH503" s="17">
        <v>0.13111652854040001</v>
      </c>
      <c r="BI503" s="17">
        <v>0.13082814226839101</v>
      </c>
      <c r="BJ503" s="17">
        <v>0.113758748215971</v>
      </c>
      <c r="BK503" s="17">
        <v>0.146256838395042</v>
      </c>
      <c r="BL503" s="17"/>
      <c r="BM503" s="17">
        <v>0.14451364635414199</v>
      </c>
      <c r="BN503" s="17">
        <v>9.6439017161230906E-2</v>
      </c>
      <c r="BO503" s="17">
        <v>9.4969818925438806E-2</v>
      </c>
      <c r="BP503" s="17"/>
      <c r="BQ503" s="17">
        <v>0.156290381997536</v>
      </c>
      <c r="BR503" s="17">
        <v>9.2153277690157701E-2</v>
      </c>
      <c r="BS503" s="17"/>
      <c r="BT503" s="17">
        <v>0.137585158059152</v>
      </c>
      <c r="BU503" s="17">
        <v>9.5146626612255703E-2</v>
      </c>
    </row>
    <row r="504" spans="2:73" x14ac:dyDescent="0.3">
      <c r="B504" t="s">
        <v>245</v>
      </c>
      <c r="C504" s="17">
        <v>0.15033561140472701</v>
      </c>
      <c r="D504" s="17">
        <v>0.14960360463641401</v>
      </c>
      <c r="E504" s="17">
        <v>0.15095452373839599</v>
      </c>
      <c r="F504" s="17"/>
      <c r="G504" s="17">
        <v>0.18872120648333199</v>
      </c>
      <c r="H504" s="17">
        <v>0.131180990815745</v>
      </c>
      <c r="I504" s="17">
        <v>0.146926393018907</v>
      </c>
      <c r="J504" s="17">
        <v>0.150194258464519</v>
      </c>
      <c r="K504" s="17">
        <v>0.176911030155879</v>
      </c>
      <c r="L504" s="17">
        <v>0.124010913211277</v>
      </c>
      <c r="M504" s="17"/>
      <c r="N504" s="17">
        <v>0.14124802966182201</v>
      </c>
      <c r="O504" s="17">
        <v>0.145855953403393</v>
      </c>
      <c r="P504" s="17">
        <v>0.16387588408010501</v>
      </c>
      <c r="Q504" s="17">
        <v>0.15099594519982501</v>
      </c>
      <c r="R504" s="17"/>
      <c r="S504" s="17">
        <v>0.15340159886537799</v>
      </c>
      <c r="T504" s="17">
        <v>0.19295783367420599</v>
      </c>
      <c r="U504" s="17">
        <v>9.2016665317626006E-2</v>
      </c>
      <c r="V504" s="17">
        <v>0.113915202551092</v>
      </c>
      <c r="W504" s="17">
        <v>0.189598978797587</v>
      </c>
      <c r="X504" s="17">
        <v>0.17955718033763801</v>
      </c>
      <c r="Y504" s="17">
        <v>0.14174014473690399</v>
      </c>
      <c r="Z504" s="17">
        <v>6.3154923852327405E-2</v>
      </c>
      <c r="AA504" s="17">
        <v>0.16051286219095501</v>
      </c>
      <c r="AB504" s="17"/>
      <c r="AC504" s="17">
        <v>4.0172497954773602E-2</v>
      </c>
      <c r="AD504" s="17">
        <v>0.144259398705751</v>
      </c>
      <c r="AE504" s="17">
        <v>0.126416293187532</v>
      </c>
      <c r="AF504" s="17">
        <v>0.122139124012765</v>
      </c>
      <c r="AG504" s="17">
        <v>0.14253562009146001</v>
      </c>
      <c r="AH504" s="17">
        <v>0.13280799696152501</v>
      </c>
      <c r="AI504" s="17">
        <v>0.13534882948958901</v>
      </c>
      <c r="AJ504" s="17">
        <v>0.19578900733308099</v>
      </c>
      <c r="AK504" s="17">
        <v>0.174186174761045</v>
      </c>
      <c r="AL504" s="17">
        <v>0.208774839257068</v>
      </c>
      <c r="AM504" s="17">
        <v>0.128002949925932</v>
      </c>
      <c r="AN504" s="17">
        <v>0.16627928797286501</v>
      </c>
      <c r="AO504" s="17">
        <v>0.210033744435137</v>
      </c>
      <c r="AP504" s="17">
        <v>0.15843631028215499</v>
      </c>
      <c r="AQ504" s="17">
        <v>0.18232729669485201</v>
      </c>
      <c r="AR504" s="17">
        <v>0.12498123047139401</v>
      </c>
      <c r="AS504" s="17"/>
      <c r="AT504" s="17">
        <v>0.137993657320165</v>
      </c>
      <c r="AU504" s="17">
        <v>0.16146826349809901</v>
      </c>
      <c r="AV504" s="17">
        <v>0.14141081865308699</v>
      </c>
      <c r="AW504" s="17">
        <v>0.14393287450804099</v>
      </c>
      <c r="AX504" s="17">
        <v>0.153108008486149</v>
      </c>
      <c r="AY504" s="17">
        <v>0.18913745734710199</v>
      </c>
      <c r="AZ504" s="17"/>
      <c r="BA504" s="17">
        <v>0.15310406060148199</v>
      </c>
      <c r="BB504" s="17">
        <v>0.15490040806503799</v>
      </c>
      <c r="BC504" s="17">
        <v>0.16718043071924299</v>
      </c>
      <c r="BD504" s="17">
        <v>0.127886596678086</v>
      </c>
      <c r="BE504" s="17">
        <v>0.105465612831185</v>
      </c>
      <c r="BF504" s="17"/>
      <c r="BG504" s="17">
        <v>0.144089526889218</v>
      </c>
      <c r="BH504" s="17">
        <v>0.168918153623135</v>
      </c>
      <c r="BI504" s="17">
        <v>0.15415429601946901</v>
      </c>
      <c r="BJ504" s="17">
        <v>0.14820160412153699</v>
      </c>
      <c r="BK504" s="17">
        <v>0.13761182114926099</v>
      </c>
      <c r="BL504" s="17"/>
      <c r="BM504" s="17">
        <v>0.144141858105924</v>
      </c>
      <c r="BN504" s="17">
        <v>0.15353083483637001</v>
      </c>
      <c r="BO504" s="17">
        <v>0.161222661870981</v>
      </c>
      <c r="BP504" s="17"/>
      <c r="BQ504" s="17">
        <v>0.16158371033346899</v>
      </c>
      <c r="BR504" s="17">
        <v>0.149019257903793</v>
      </c>
      <c r="BS504" s="17"/>
      <c r="BT504" s="17">
        <v>0.14827874878616901</v>
      </c>
      <c r="BU504" s="17">
        <v>0.15922337694611799</v>
      </c>
    </row>
    <row r="505" spans="2:73" x14ac:dyDescent="0.3">
      <c r="B505" t="s">
        <v>246</v>
      </c>
      <c r="C505" s="17">
        <v>0.16549786759812199</v>
      </c>
      <c r="D505" s="17">
        <v>0.18366845261470599</v>
      </c>
      <c r="E505" s="17">
        <v>0.14861036657877399</v>
      </c>
      <c r="F505" s="17"/>
      <c r="G505" s="17">
        <v>0.11638772853913899</v>
      </c>
      <c r="H505" s="17">
        <v>0.16081510832052301</v>
      </c>
      <c r="I505" s="17">
        <v>0.16016902556013099</v>
      </c>
      <c r="J505" s="17">
        <v>0.22011193687532599</v>
      </c>
      <c r="K505" s="17">
        <v>0.16570317454068301</v>
      </c>
      <c r="L505" s="17">
        <v>0.162820362589472</v>
      </c>
      <c r="M505" s="17"/>
      <c r="N505" s="17">
        <v>0.16143397636210399</v>
      </c>
      <c r="O505" s="17">
        <v>0.17742836073905999</v>
      </c>
      <c r="P505" s="17">
        <v>0.16661473051004799</v>
      </c>
      <c r="Q505" s="17">
        <v>0.154339804595757</v>
      </c>
      <c r="R505" s="17"/>
      <c r="S505" s="17">
        <v>0.11671002532939601</v>
      </c>
      <c r="T505" s="17">
        <v>0.16680602849183901</v>
      </c>
      <c r="U505" s="17">
        <v>0.157336471232117</v>
      </c>
      <c r="V505" s="17">
        <v>0.171705378093026</v>
      </c>
      <c r="W505" s="17">
        <v>0.22665409367603501</v>
      </c>
      <c r="X505" s="17">
        <v>0.16041937620838401</v>
      </c>
      <c r="Y505" s="17">
        <v>0.19113236337112299</v>
      </c>
      <c r="Z505" s="17">
        <v>0.15284899190130299</v>
      </c>
      <c r="AA505" s="17">
        <v>0.17042666764033201</v>
      </c>
      <c r="AB505" s="17"/>
      <c r="AC505" s="17">
        <v>3.0847046021319002E-2</v>
      </c>
      <c r="AD505" s="17">
        <v>8.0360560540689602E-2</v>
      </c>
      <c r="AE505" s="17">
        <v>0.13292580355774</v>
      </c>
      <c r="AF505" s="17">
        <v>0.17363710570498</v>
      </c>
      <c r="AG505" s="17">
        <v>0.16026072419634099</v>
      </c>
      <c r="AH505" s="17">
        <v>0.144177176195672</v>
      </c>
      <c r="AI505" s="17">
        <v>0.21014291658171799</v>
      </c>
      <c r="AJ505" s="17">
        <v>0.161600815892226</v>
      </c>
      <c r="AK505" s="17">
        <v>0.14975830373518401</v>
      </c>
      <c r="AL505" s="17">
        <v>0.178247814624447</v>
      </c>
      <c r="AM505" s="17">
        <v>0.19620002306025899</v>
      </c>
      <c r="AN505" s="17">
        <v>0.21560211668201101</v>
      </c>
      <c r="AO505" s="17">
        <v>0.20703755771156901</v>
      </c>
      <c r="AP505" s="17">
        <v>0.14606245412787999</v>
      </c>
      <c r="AQ505" s="17">
        <v>0.190739381962724</v>
      </c>
      <c r="AR505" s="17">
        <v>0.134643914240968</v>
      </c>
      <c r="AS505" s="17"/>
      <c r="AT505" s="17">
        <v>0.115092488182895</v>
      </c>
      <c r="AU505" s="17">
        <v>0.164258058017721</v>
      </c>
      <c r="AV505" s="17">
        <v>0.193929826521716</v>
      </c>
      <c r="AW505" s="17">
        <v>0.190853180583757</v>
      </c>
      <c r="AX505" s="17">
        <v>0.17673260086398401</v>
      </c>
      <c r="AY505" s="17">
        <v>0.203095443854654</v>
      </c>
      <c r="AZ505" s="17"/>
      <c r="BA505" s="17">
        <v>0.178552040033221</v>
      </c>
      <c r="BB505" s="17">
        <v>0.17322622907276899</v>
      </c>
      <c r="BC505" s="17">
        <v>0.142542182973695</v>
      </c>
      <c r="BD505" s="17">
        <v>0.128622982003473</v>
      </c>
      <c r="BE505" s="17">
        <v>0.16372804707317201</v>
      </c>
      <c r="BF505" s="17"/>
      <c r="BG505" s="17">
        <v>0.17980132980233199</v>
      </c>
      <c r="BH505" s="17">
        <v>0.15720042831122599</v>
      </c>
      <c r="BI505" s="17">
        <v>0.130742755601119</v>
      </c>
      <c r="BJ505" s="17">
        <v>0.22753827733394699</v>
      </c>
      <c r="BK505" s="17">
        <v>0.147888789938457</v>
      </c>
      <c r="BL505" s="17"/>
      <c r="BM505" s="17">
        <v>0.15730200823724599</v>
      </c>
      <c r="BN505" s="17">
        <v>0.167517459472491</v>
      </c>
      <c r="BO505" s="17">
        <v>0.18527640425561501</v>
      </c>
      <c r="BP505" s="17"/>
      <c r="BQ505" s="17">
        <v>0.14627070863737801</v>
      </c>
      <c r="BR505" s="17">
        <v>0.18039612001334801</v>
      </c>
      <c r="BS505" s="17"/>
      <c r="BT505" s="17">
        <v>0.15186636274507601</v>
      </c>
      <c r="BU505" s="17">
        <v>0.191049726511136</v>
      </c>
    </row>
    <row r="506" spans="2:73" x14ac:dyDescent="0.3">
      <c r="B506" t="s">
        <v>247</v>
      </c>
      <c r="C506" s="17">
        <v>0.220821418731033</v>
      </c>
      <c r="D506" s="17">
        <v>0.20345782467324899</v>
      </c>
      <c r="E506" s="17">
        <v>0.23750018231726899</v>
      </c>
      <c r="F506" s="17"/>
      <c r="G506" s="17">
        <v>7.2916020312055393E-2</v>
      </c>
      <c r="H506" s="17">
        <v>0.126667550512265</v>
      </c>
      <c r="I506" s="17">
        <v>0.17897487553567301</v>
      </c>
      <c r="J506" s="17">
        <v>0.26420618928846601</v>
      </c>
      <c r="K506" s="17">
        <v>0.31265047730018702</v>
      </c>
      <c r="L506" s="17">
        <v>0.33498948507925602</v>
      </c>
      <c r="M506" s="17"/>
      <c r="N506" s="17">
        <v>0.18451612617131</v>
      </c>
      <c r="O506" s="17">
        <v>0.17546035009362801</v>
      </c>
      <c r="P506" s="17">
        <v>0.26158447408663499</v>
      </c>
      <c r="Q506" s="17">
        <v>0.26555217104892898</v>
      </c>
      <c r="R506" s="17"/>
      <c r="S506" s="17">
        <v>8.8559778445514506E-2</v>
      </c>
      <c r="T506" s="17">
        <v>0.16542814420281299</v>
      </c>
      <c r="U506" s="17">
        <v>0.33840611448597302</v>
      </c>
      <c r="V506" s="17">
        <v>0.29407875742820899</v>
      </c>
      <c r="W506" s="17">
        <v>0.179127200181214</v>
      </c>
      <c r="X506" s="17">
        <v>0.13766843201648499</v>
      </c>
      <c r="Y506" s="17">
        <v>0.33683698465703799</v>
      </c>
      <c r="Z506" s="17">
        <v>0.38485983176277599</v>
      </c>
      <c r="AA506" s="17">
        <v>0.23558443068103199</v>
      </c>
      <c r="AB506" s="17"/>
      <c r="AC506" s="17">
        <v>0.310196397074254</v>
      </c>
      <c r="AD506" s="17">
        <v>0.15068780093801201</v>
      </c>
      <c r="AE506" s="17">
        <v>0.28656123743538098</v>
      </c>
      <c r="AF506" s="17">
        <v>0.29834281183452399</v>
      </c>
      <c r="AG506" s="17">
        <v>0.227442413066439</v>
      </c>
      <c r="AH506" s="17">
        <v>0.286041061657268</v>
      </c>
      <c r="AI506" s="17">
        <v>0.224271621632262</v>
      </c>
      <c r="AJ506" s="17">
        <v>0.193061531995914</v>
      </c>
      <c r="AK506" s="17">
        <v>0.20483979976859801</v>
      </c>
      <c r="AL506" s="17">
        <v>0.19588686730468699</v>
      </c>
      <c r="AM506" s="17">
        <v>0.232706322360866</v>
      </c>
      <c r="AN506" s="17">
        <v>0.22290543823930001</v>
      </c>
      <c r="AO506" s="17">
        <v>0.171405985246017</v>
      </c>
      <c r="AP506" s="17">
        <v>0.205410965491755</v>
      </c>
      <c r="AQ506" s="17">
        <v>0.148229314986939</v>
      </c>
      <c r="AR506" s="17">
        <v>7.0111457111776201E-2</v>
      </c>
      <c r="AS506" s="17"/>
      <c r="AT506" s="17">
        <v>0.132712626899358</v>
      </c>
      <c r="AU506" s="17">
        <v>0.196536237290171</v>
      </c>
      <c r="AV506" s="17">
        <v>0.23928669476537201</v>
      </c>
      <c r="AW506" s="17">
        <v>0.28043668187578302</v>
      </c>
      <c r="AX506" s="17">
        <v>0.325170531079851</v>
      </c>
      <c r="AY506" s="17">
        <v>0.27416496101987903</v>
      </c>
      <c r="AZ506" s="17"/>
      <c r="BA506" s="17">
        <v>0.25466136857522997</v>
      </c>
      <c r="BB506" s="17">
        <v>0.226489040367025</v>
      </c>
      <c r="BC506" s="17">
        <v>0.185525611585311</v>
      </c>
      <c r="BD506" s="17">
        <v>0.13480836666739099</v>
      </c>
      <c r="BE506" s="17">
        <v>0.117754833732065</v>
      </c>
      <c r="BF506" s="17"/>
      <c r="BG506" s="17">
        <v>0.26715265821418999</v>
      </c>
      <c r="BH506" s="17">
        <v>0.193849762536837</v>
      </c>
      <c r="BI506" s="17">
        <v>0.246706171660204</v>
      </c>
      <c r="BJ506" s="17">
        <v>0.275282155328607</v>
      </c>
      <c r="BK506" s="17">
        <v>0.21130076896024899</v>
      </c>
      <c r="BL506" s="17"/>
      <c r="BM506" s="17">
        <v>0.204153689073203</v>
      </c>
      <c r="BN506" s="17">
        <v>0.236795349024397</v>
      </c>
      <c r="BO506" s="17">
        <v>0.23217779982466699</v>
      </c>
      <c r="BP506" s="17"/>
      <c r="BQ506" s="17">
        <v>0.15182390638691501</v>
      </c>
      <c r="BR506" s="17">
        <v>0.27024107274990999</v>
      </c>
      <c r="BS506" s="17"/>
      <c r="BT506" s="17">
        <v>0.208426732012267</v>
      </c>
      <c r="BU506" s="17">
        <v>0.24656408444514599</v>
      </c>
    </row>
    <row r="507" spans="2:73" x14ac:dyDescent="0.3">
      <c r="B507" t="s">
        <v>92</v>
      </c>
      <c r="C507" s="17">
        <v>0.17768472812621999</v>
      </c>
      <c r="D507" s="17">
        <v>0.15465340615371601</v>
      </c>
      <c r="E507" s="17">
        <v>0.19841728911186701</v>
      </c>
      <c r="F507" s="17"/>
      <c r="G507" s="17">
        <v>0.21006892744206501</v>
      </c>
      <c r="H507" s="17">
        <v>0.17334072615926999</v>
      </c>
      <c r="I507" s="17">
        <v>0.156338969008496</v>
      </c>
      <c r="J507" s="17">
        <v>0.136585341949051</v>
      </c>
      <c r="K507" s="17">
        <v>0.19638554599922101</v>
      </c>
      <c r="L507" s="17">
        <v>0.196713232236987</v>
      </c>
      <c r="M507" s="17"/>
      <c r="N507" s="17">
        <v>0.14509622338865699</v>
      </c>
      <c r="O507" s="17">
        <v>0.181898110156098</v>
      </c>
      <c r="P507" s="17">
        <v>0.16718265939693899</v>
      </c>
      <c r="Q507" s="17">
        <v>0.21855115564387001</v>
      </c>
      <c r="R507" s="17"/>
      <c r="S507" s="17">
        <v>0.17016622881753601</v>
      </c>
      <c r="T507" s="17">
        <v>0.17725527424569701</v>
      </c>
      <c r="U507" s="17">
        <v>0.16139905622132</v>
      </c>
      <c r="V507" s="17">
        <v>0.17863947531865901</v>
      </c>
      <c r="W507" s="17">
        <v>0.148292968753684</v>
      </c>
      <c r="X507" s="17">
        <v>0.190500891821931</v>
      </c>
      <c r="Y507" s="17">
        <v>0.18642670229820399</v>
      </c>
      <c r="Z507" s="17">
        <v>0.24943480223815501</v>
      </c>
      <c r="AA507" s="17">
        <v>0.175750278833427</v>
      </c>
      <c r="AB507" s="17"/>
      <c r="AC507" s="17">
        <v>0.42392964479006201</v>
      </c>
      <c r="AD507" s="17">
        <v>0.27224531852328598</v>
      </c>
      <c r="AE507" s="17">
        <v>0.243102460489207</v>
      </c>
      <c r="AF507" s="17">
        <v>0.19044753641294501</v>
      </c>
      <c r="AG507" s="17">
        <v>0.222094367312267</v>
      </c>
      <c r="AH507" s="17">
        <v>0.19775143681924401</v>
      </c>
      <c r="AI507" s="17">
        <v>0.137541032257605</v>
      </c>
      <c r="AJ507" s="17">
        <v>0.14877980841767099</v>
      </c>
      <c r="AK507" s="17">
        <v>0.17444698578234399</v>
      </c>
      <c r="AL507" s="17">
        <v>0.18677713121082401</v>
      </c>
      <c r="AM507" s="17">
        <v>0.122095634336099</v>
      </c>
      <c r="AN507" s="17">
        <v>0.14966438003975499</v>
      </c>
      <c r="AO507" s="17">
        <v>0.102887981398955</v>
      </c>
      <c r="AP507" s="17">
        <v>0.13161295195282899</v>
      </c>
      <c r="AQ507" s="17">
        <v>7.9821992725804994E-2</v>
      </c>
      <c r="AR507" s="17">
        <v>0.148425614386337</v>
      </c>
      <c r="AS507" s="17"/>
      <c r="AT507" s="17">
        <v>0.18487995866687401</v>
      </c>
      <c r="AU507" s="17">
        <v>0.19281949522939601</v>
      </c>
      <c r="AV507" s="17">
        <v>0.18005831148743201</v>
      </c>
      <c r="AW507" s="17">
        <v>0.15456025683274399</v>
      </c>
      <c r="AX507" s="17">
        <v>0.18625274209832901</v>
      </c>
      <c r="AY507" s="17">
        <v>0.117774702559878</v>
      </c>
      <c r="AZ507" s="17"/>
      <c r="BA507" s="17">
        <v>0.215124692682129</v>
      </c>
      <c r="BB507" s="17">
        <v>0.192218380486463</v>
      </c>
      <c r="BC507" s="17">
        <v>0.16012576514988999</v>
      </c>
      <c r="BD507" s="17">
        <v>0.14144484675710001</v>
      </c>
      <c r="BE507" s="17">
        <v>0.127391496735969</v>
      </c>
      <c r="BF507" s="17"/>
      <c r="BG507" s="17">
        <v>0.12273242787965501</v>
      </c>
      <c r="BH507" s="17">
        <v>0.15524384263831301</v>
      </c>
      <c r="BI507" s="17">
        <v>0.179465185572146</v>
      </c>
      <c r="BJ507" s="17">
        <v>0.12513752111301199</v>
      </c>
      <c r="BK507" s="17">
        <v>0.239252990931411</v>
      </c>
      <c r="BL507" s="17"/>
      <c r="BM507" s="17">
        <v>0.143022620081042</v>
      </c>
      <c r="BN507" s="17">
        <v>0.203260792880434</v>
      </c>
      <c r="BO507" s="17">
        <v>0.21989413457542401</v>
      </c>
      <c r="BP507" s="17"/>
      <c r="BQ507" s="17">
        <v>0.11639989970956501</v>
      </c>
      <c r="BR507" s="17">
        <v>0.200892328760267</v>
      </c>
      <c r="BS507" s="17"/>
      <c r="BT507" s="17">
        <v>0.14385988793613899</v>
      </c>
      <c r="BU507" s="17">
        <v>0.196381386344116</v>
      </c>
    </row>
    <row r="508" spans="2:73" x14ac:dyDescent="0.3">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row>
    <row r="509" spans="2:73" x14ac:dyDescent="0.3">
      <c r="B509" s="6" t="s">
        <v>272</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row>
    <row r="510" spans="2:73" x14ac:dyDescent="0.3">
      <c r="B510" s="24" t="s">
        <v>94</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row>
    <row r="511" spans="2:73" x14ac:dyDescent="0.3">
      <c r="B511" t="s">
        <v>261</v>
      </c>
      <c r="C511" s="17">
        <v>1.1294178203321999E-3</v>
      </c>
      <c r="D511" s="17">
        <v>0</v>
      </c>
      <c r="E511" s="17">
        <v>2.2334933679489101E-3</v>
      </c>
      <c r="F511" s="17"/>
      <c r="G511" s="17">
        <v>3.0713462818769202E-3</v>
      </c>
      <c r="H511" s="17">
        <v>4.1287671048242597E-3</v>
      </c>
      <c r="I511" s="17">
        <v>0</v>
      </c>
      <c r="J511" s="17">
        <v>0</v>
      </c>
      <c r="K511" s="17">
        <v>0</v>
      </c>
      <c r="L511" s="17">
        <v>0</v>
      </c>
      <c r="M511" s="17"/>
      <c r="N511" s="17">
        <v>1.58564824449407E-3</v>
      </c>
      <c r="O511" s="17">
        <v>0</v>
      </c>
      <c r="P511" s="17">
        <v>1.62460399444702E-3</v>
      </c>
      <c r="Q511" s="17">
        <v>1.3990056017633601E-3</v>
      </c>
      <c r="R511" s="17"/>
      <c r="S511" s="17">
        <v>0</v>
      </c>
      <c r="T511" s="17">
        <v>0</v>
      </c>
      <c r="U511" s="17">
        <v>0</v>
      </c>
      <c r="V511" s="17">
        <v>0</v>
      </c>
      <c r="W511" s="17">
        <v>0</v>
      </c>
      <c r="X511" s="17">
        <v>3.4743520151360998E-3</v>
      </c>
      <c r="Y511" s="17">
        <v>0</v>
      </c>
      <c r="Z511" s="17">
        <v>0</v>
      </c>
      <c r="AA511" s="17">
        <v>6.0158137584240103E-3</v>
      </c>
      <c r="AB511" s="17"/>
      <c r="AC511" s="17">
        <v>0</v>
      </c>
      <c r="AD511" s="17">
        <v>8.2972779639387505E-3</v>
      </c>
      <c r="AE511" s="17">
        <v>0</v>
      </c>
      <c r="AF511" s="17">
        <v>0</v>
      </c>
      <c r="AG511" s="17">
        <v>0</v>
      </c>
      <c r="AH511" s="17">
        <v>0</v>
      </c>
      <c r="AI511" s="17">
        <v>4.9083964775507201E-3</v>
      </c>
      <c r="AJ511" s="17">
        <v>0</v>
      </c>
      <c r="AK511" s="17">
        <v>5.3874841951693899E-3</v>
      </c>
      <c r="AL511" s="17">
        <v>0</v>
      </c>
      <c r="AM511" s="17">
        <v>0</v>
      </c>
      <c r="AN511" s="17">
        <v>0</v>
      </c>
      <c r="AO511" s="17">
        <v>0</v>
      </c>
      <c r="AP511" s="17">
        <v>0</v>
      </c>
      <c r="AQ511" s="17">
        <v>0</v>
      </c>
      <c r="AR511" s="17">
        <v>0</v>
      </c>
      <c r="AS511" s="17"/>
      <c r="AT511" s="17">
        <v>1.5031630428585701E-3</v>
      </c>
      <c r="AU511" s="17">
        <v>0</v>
      </c>
      <c r="AV511" s="17">
        <v>5.3934579274263804E-3</v>
      </c>
      <c r="AW511" s="17">
        <v>0</v>
      </c>
      <c r="AX511" s="17">
        <v>0</v>
      </c>
      <c r="AY511" s="17">
        <v>0</v>
      </c>
      <c r="AZ511" s="17"/>
      <c r="BA511" s="17">
        <v>0</v>
      </c>
      <c r="BB511" s="17">
        <v>0</v>
      </c>
      <c r="BC511" s="17">
        <v>0</v>
      </c>
      <c r="BD511" s="17">
        <v>3.44508176570888E-3</v>
      </c>
      <c r="BE511" s="17">
        <v>0</v>
      </c>
      <c r="BF511" s="17"/>
      <c r="BG511" s="17">
        <v>0</v>
      </c>
      <c r="BH511" s="17">
        <v>3.3658811679053401E-3</v>
      </c>
      <c r="BI511" s="17">
        <v>0</v>
      </c>
      <c r="BJ511" s="17">
        <v>0</v>
      </c>
      <c r="BK511" s="17">
        <v>0</v>
      </c>
      <c r="BL511" s="17"/>
      <c r="BM511" s="17">
        <v>1.5103891058279801E-3</v>
      </c>
      <c r="BN511" s="17">
        <v>1.12744079135E-3</v>
      </c>
      <c r="BO511" s="17">
        <v>0</v>
      </c>
      <c r="BP511" s="17"/>
      <c r="BQ511" s="17">
        <v>2.1681842620189201E-3</v>
      </c>
      <c r="BR511" s="17">
        <v>5.9545510992714003E-4</v>
      </c>
      <c r="BS511" s="17"/>
      <c r="BT511" s="17">
        <v>1.34963202649933E-3</v>
      </c>
      <c r="BU511" s="17">
        <v>9.2634861240306805E-4</v>
      </c>
    </row>
    <row r="512" spans="2:73" x14ac:dyDescent="0.3">
      <c r="B512" t="s">
        <v>262</v>
      </c>
      <c r="C512" s="17">
        <v>7.4229622588914803E-3</v>
      </c>
      <c r="D512" s="17">
        <v>1.20287270791144E-2</v>
      </c>
      <c r="E512" s="17">
        <v>2.9576592001226598E-3</v>
      </c>
      <c r="F512" s="17"/>
      <c r="G512" s="17">
        <v>1.7320005475114E-2</v>
      </c>
      <c r="H512" s="17">
        <v>1.24222913201143E-2</v>
      </c>
      <c r="I512" s="17">
        <v>1.2195286596705201E-2</v>
      </c>
      <c r="J512" s="17">
        <v>1.38265299966541E-3</v>
      </c>
      <c r="K512" s="17">
        <v>2.22052900959853E-3</v>
      </c>
      <c r="L512" s="17">
        <v>1.33116657576949E-3</v>
      </c>
      <c r="M512" s="17"/>
      <c r="N512" s="17">
        <v>1.5548079796024201E-2</v>
      </c>
      <c r="O512" s="17">
        <v>2.9452367311594398E-3</v>
      </c>
      <c r="P512" s="17">
        <v>4.9414684582078398E-3</v>
      </c>
      <c r="Q512" s="17">
        <v>4.37564463116986E-3</v>
      </c>
      <c r="R512" s="17"/>
      <c r="S512" s="17">
        <v>1.6431125317099199E-2</v>
      </c>
      <c r="T512" s="17">
        <v>0</v>
      </c>
      <c r="U512" s="17">
        <v>4.6337679829882598E-3</v>
      </c>
      <c r="V512" s="17">
        <v>6.7252614509053302E-3</v>
      </c>
      <c r="W512" s="17">
        <v>0</v>
      </c>
      <c r="X512" s="17">
        <v>3.4743520151360998E-3</v>
      </c>
      <c r="Y512" s="17">
        <v>1.38335217316843E-2</v>
      </c>
      <c r="Z512" s="17">
        <v>3.06864021667177E-2</v>
      </c>
      <c r="AA512" s="17">
        <v>2.4996606733888099E-3</v>
      </c>
      <c r="AB512" s="17"/>
      <c r="AC512" s="17">
        <v>0</v>
      </c>
      <c r="AD512" s="17">
        <v>0</v>
      </c>
      <c r="AE512" s="17">
        <v>4.45475918631647E-3</v>
      </c>
      <c r="AF512" s="17">
        <v>1.78684676486572E-2</v>
      </c>
      <c r="AG512" s="17">
        <v>9.9161852491364607E-3</v>
      </c>
      <c r="AH512" s="17">
        <v>0</v>
      </c>
      <c r="AI512" s="17">
        <v>7.1069791015307303E-3</v>
      </c>
      <c r="AJ512" s="17">
        <v>2.9508202428075699E-3</v>
      </c>
      <c r="AK512" s="17">
        <v>0</v>
      </c>
      <c r="AL512" s="17">
        <v>0</v>
      </c>
      <c r="AM512" s="17">
        <v>2.9563895542029399E-3</v>
      </c>
      <c r="AN512" s="17">
        <v>0</v>
      </c>
      <c r="AO512" s="17">
        <v>1.5434464479917601E-2</v>
      </c>
      <c r="AP512" s="17">
        <v>8.1617207227268496E-3</v>
      </c>
      <c r="AQ512" s="17">
        <v>0</v>
      </c>
      <c r="AR512" s="17">
        <v>4.09665262681181E-2</v>
      </c>
      <c r="AS512" s="17"/>
      <c r="AT512" s="17">
        <v>1.5449805504350499E-2</v>
      </c>
      <c r="AU512" s="17">
        <v>7.7862202183469802E-3</v>
      </c>
      <c r="AV512" s="17">
        <v>2.3997582561135502E-3</v>
      </c>
      <c r="AW512" s="17">
        <v>0</v>
      </c>
      <c r="AX512" s="17">
        <v>4.51232902339763E-3</v>
      </c>
      <c r="AY512" s="17">
        <v>1.6371355160510501E-2</v>
      </c>
      <c r="AZ512" s="17"/>
      <c r="BA512" s="17">
        <v>6.1265594071107004E-3</v>
      </c>
      <c r="BB512" s="17">
        <v>7.3478432354022799E-3</v>
      </c>
      <c r="BC512" s="17">
        <v>3.1860362448743801E-3</v>
      </c>
      <c r="BD512" s="17">
        <v>1.31779789064181E-2</v>
      </c>
      <c r="BE512" s="17">
        <v>5.08164469994015E-2</v>
      </c>
      <c r="BF512" s="17"/>
      <c r="BG512" s="17">
        <v>8.4793262755836901E-3</v>
      </c>
      <c r="BH512" s="17">
        <v>8.0961745006006003E-3</v>
      </c>
      <c r="BI512" s="17">
        <v>4.6244358808053502E-3</v>
      </c>
      <c r="BJ512" s="17">
        <v>9.6313781381069698E-3</v>
      </c>
      <c r="BK512" s="17">
        <v>1.16022529423923E-2</v>
      </c>
      <c r="BL512" s="17"/>
      <c r="BM512" s="17">
        <v>9.69457563925674E-3</v>
      </c>
      <c r="BN512" s="17">
        <v>3.7875034397040902E-3</v>
      </c>
      <c r="BO512" s="17">
        <v>9.4490431464186505E-3</v>
      </c>
      <c r="BP512" s="17"/>
      <c r="BQ512" s="17">
        <v>1.9936692613408798E-2</v>
      </c>
      <c r="BR512" s="17">
        <v>4.03593961781461E-4</v>
      </c>
      <c r="BS512" s="17"/>
      <c r="BT512" s="17">
        <v>9.1916705729182292E-3</v>
      </c>
      <c r="BU512" s="17">
        <v>5.5925518581966503E-3</v>
      </c>
    </row>
    <row r="513" spans="2:73" x14ac:dyDescent="0.3">
      <c r="B513" t="s">
        <v>263</v>
      </c>
      <c r="C513" s="17">
        <v>1.5956837118386299E-2</v>
      </c>
      <c r="D513" s="17">
        <v>2.3699620034839702E-2</v>
      </c>
      <c r="E513" s="17">
        <v>8.4609173336793395E-3</v>
      </c>
      <c r="F513" s="17"/>
      <c r="G513" s="17">
        <v>5.4994228301666399E-2</v>
      </c>
      <c r="H513" s="17">
        <v>3.0355873507367102E-2</v>
      </c>
      <c r="I513" s="17">
        <v>1.16761362901987E-2</v>
      </c>
      <c r="J513" s="17">
        <v>1.42547618897632E-3</v>
      </c>
      <c r="K513" s="17">
        <v>2.25852637820455E-3</v>
      </c>
      <c r="L513" s="17">
        <v>2.8918546485297201E-3</v>
      </c>
      <c r="M513" s="17"/>
      <c r="N513" s="17">
        <v>1.6531298612878002E-2</v>
      </c>
      <c r="O513" s="17">
        <v>2.2577343797049201E-2</v>
      </c>
      <c r="P513" s="17">
        <v>1.00298373591264E-2</v>
      </c>
      <c r="Q513" s="17">
        <v>1.39763949981447E-2</v>
      </c>
      <c r="R513" s="17"/>
      <c r="S513" s="17">
        <v>4.4462659395875903E-2</v>
      </c>
      <c r="T513" s="17">
        <v>1.5911877251070201E-2</v>
      </c>
      <c r="U513" s="17">
        <v>8.8805428944700102E-3</v>
      </c>
      <c r="V513" s="17">
        <v>4.1162931210114899E-3</v>
      </c>
      <c r="W513" s="17">
        <v>1.82147051577475E-2</v>
      </c>
      <c r="X513" s="17">
        <v>9.81940695701051E-3</v>
      </c>
      <c r="Y513" s="17">
        <v>8.0980024873785403E-3</v>
      </c>
      <c r="Z513" s="17">
        <v>0</v>
      </c>
      <c r="AA513" s="17">
        <v>1.1717337258053E-2</v>
      </c>
      <c r="AB513" s="17"/>
      <c r="AC513" s="17">
        <v>8.7881917833896997E-2</v>
      </c>
      <c r="AD513" s="17">
        <v>2.6021410520578402E-2</v>
      </c>
      <c r="AE513" s="17">
        <v>1.4894471930262601E-2</v>
      </c>
      <c r="AF513" s="17">
        <v>1.9097888271493099E-2</v>
      </c>
      <c r="AG513" s="17">
        <v>1.8429276518311302E-2</v>
      </c>
      <c r="AH513" s="17">
        <v>9.5345539429398905E-3</v>
      </c>
      <c r="AI513" s="17">
        <v>1.17338243096824E-2</v>
      </c>
      <c r="AJ513" s="17">
        <v>1.19040335145625E-2</v>
      </c>
      <c r="AK513" s="17">
        <v>0</v>
      </c>
      <c r="AL513" s="17">
        <v>2.16510921056783E-2</v>
      </c>
      <c r="AM513" s="17">
        <v>2.16789013956756E-2</v>
      </c>
      <c r="AN513" s="17">
        <v>4.7697348915155804E-3</v>
      </c>
      <c r="AO513" s="17">
        <v>2.1641005656085802E-2</v>
      </c>
      <c r="AP513" s="17">
        <v>6.3876652753898602E-2</v>
      </c>
      <c r="AQ513" s="17">
        <v>1.10246535070577E-2</v>
      </c>
      <c r="AR513" s="17">
        <v>1.6140344278588899E-2</v>
      </c>
      <c r="AS513" s="17"/>
      <c r="AT513" s="17">
        <v>2.62020272098198E-2</v>
      </c>
      <c r="AU513" s="17">
        <v>1.7205905241815402E-2</v>
      </c>
      <c r="AV513" s="17">
        <v>1.6906976872533199E-2</v>
      </c>
      <c r="AW513" s="17">
        <v>8.5736984534146004E-3</v>
      </c>
      <c r="AX513" s="17">
        <v>5.8878887794983799E-3</v>
      </c>
      <c r="AY513" s="17">
        <v>6.0074852185348603E-3</v>
      </c>
      <c r="AZ513" s="17"/>
      <c r="BA513" s="17">
        <v>3.7887758065320602E-3</v>
      </c>
      <c r="BB513" s="17">
        <v>1.4967046190016301E-2</v>
      </c>
      <c r="BC513" s="17">
        <v>2.9299137900824099E-2</v>
      </c>
      <c r="BD513" s="17">
        <v>3.1281631496058102E-2</v>
      </c>
      <c r="BE513" s="17">
        <v>0</v>
      </c>
      <c r="BF513" s="17"/>
      <c r="BG513" s="17">
        <v>2.2002678185958E-2</v>
      </c>
      <c r="BH513" s="17">
        <v>1.8063887867353301E-2</v>
      </c>
      <c r="BI513" s="17">
        <v>2.46914952795921E-2</v>
      </c>
      <c r="BJ513" s="17">
        <v>9.3609323842319299E-3</v>
      </c>
      <c r="BK513" s="17">
        <v>4.6462585845699596E-3</v>
      </c>
      <c r="BL513" s="17"/>
      <c r="BM513" s="17">
        <v>1.9055180483868998E-2</v>
      </c>
      <c r="BN513" s="17">
        <v>1.06039513443901E-2</v>
      </c>
      <c r="BO513" s="17">
        <v>1.9673629617295602E-2</v>
      </c>
      <c r="BP513" s="17"/>
      <c r="BQ513" s="17">
        <v>3.5287690231115401E-2</v>
      </c>
      <c r="BR513" s="17">
        <v>5.0452204076777696E-3</v>
      </c>
      <c r="BS513" s="17"/>
      <c r="BT513" s="17">
        <v>1.9438583551527E-2</v>
      </c>
      <c r="BU513" s="17">
        <v>1.25162930570645E-2</v>
      </c>
    </row>
    <row r="514" spans="2:73" x14ac:dyDescent="0.3">
      <c r="B514" t="s">
        <v>264</v>
      </c>
      <c r="C514" s="17">
        <v>1.3890330836255E-2</v>
      </c>
      <c r="D514" s="17">
        <v>1.62733511952836E-2</v>
      </c>
      <c r="E514" s="17">
        <v>1.16109947872214E-2</v>
      </c>
      <c r="F514" s="17"/>
      <c r="G514" s="17">
        <v>2.3502964843641502E-2</v>
      </c>
      <c r="H514" s="17">
        <v>3.1294815183652597E-2</v>
      </c>
      <c r="I514" s="17">
        <v>1.290171927068E-2</v>
      </c>
      <c r="J514" s="17">
        <v>9.0448595842707608E-3</v>
      </c>
      <c r="K514" s="17">
        <v>2.30419798453038E-3</v>
      </c>
      <c r="L514" s="17">
        <v>5.8982002186725099E-3</v>
      </c>
      <c r="M514" s="17"/>
      <c r="N514" s="17">
        <v>2.4472034093457901E-2</v>
      </c>
      <c r="O514" s="17">
        <v>1.45491527195305E-2</v>
      </c>
      <c r="P514" s="17">
        <v>1.1552405241542101E-2</v>
      </c>
      <c r="Q514" s="17">
        <v>4.09711033308766E-3</v>
      </c>
      <c r="R514" s="17"/>
      <c r="S514" s="17">
        <v>2.6628245584011199E-2</v>
      </c>
      <c r="T514" s="17">
        <v>1.1349382049442001E-2</v>
      </c>
      <c r="U514" s="17">
        <v>1.05349213270981E-2</v>
      </c>
      <c r="V514" s="17">
        <v>5.2725366827503202E-3</v>
      </c>
      <c r="W514" s="17">
        <v>2.2385608230103E-2</v>
      </c>
      <c r="X514" s="17">
        <v>1.0093625065342501E-2</v>
      </c>
      <c r="Y514" s="17">
        <v>6.2388041340978801E-3</v>
      </c>
      <c r="Z514" s="17">
        <v>1.8758699766612E-2</v>
      </c>
      <c r="AA514" s="17">
        <v>1.22619527128231E-2</v>
      </c>
      <c r="AB514" s="17"/>
      <c r="AC514" s="17">
        <v>0</v>
      </c>
      <c r="AD514" s="17">
        <v>8.9770752045330495E-3</v>
      </c>
      <c r="AE514" s="17">
        <v>4.4103162560198902E-3</v>
      </c>
      <c r="AF514" s="17">
        <v>0</v>
      </c>
      <c r="AG514" s="17">
        <v>3.5673271470181701E-3</v>
      </c>
      <c r="AH514" s="17">
        <v>1.08188337730118E-2</v>
      </c>
      <c r="AI514" s="17">
        <v>1.3967270863100401E-2</v>
      </c>
      <c r="AJ514" s="17">
        <v>1.13515396015837E-2</v>
      </c>
      <c r="AK514" s="17">
        <v>1.47166601187631E-2</v>
      </c>
      <c r="AL514" s="17">
        <v>2.18524794128333E-2</v>
      </c>
      <c r="AM514" s="17">
        <v>1.29064005116788E-2</v>
      </c>
      <c r="AN514" s="17">
        <v>1.10524580808924E-2</v>
      </c>
      <c r="AO514" s="17">
        <v>2.4927885485788E-2</v>
      </c>
      <c r="AP514" s="17">
        <v>2.9879228722641399E-2</v>
      </c>
      <c r="AQ514" s="17">
        <v>1.63029341055166E-2</v>
      </c>
      <c r="AR514" s="17">
        <v>4.5429603795562601E-2</v>
      </c>
      <c r="AS514" s="17"/>
      <c r="AT514" s="17">
        <v>2.5185440705066401E-2</v>
      </c>
      <c r="AU514" s="17">
        <v>7.0878595829815096E-3</v>
      </c>
      <c r="AV514" s="17">
        <v>1.8944341649261402E-2</v>
      </c>
      <c r="AW514" s="17">
        <v>1.2544804989511601E-2</v>
      </c>
      <c r="AX514" s="17">
        <v>3.1883771738428499E-3</v>
      </c>
      <c r="AY514" s="17">
        <v>1.32080156990757E-2</v>
      </c>
      <c r="AZ514" s="17"/>
      <c r="BA514" s="17">
        <v>6.3474108529308201E-3</v>
      </c>
      <c r="BB514" s="17">
        <v>1.6781756672684101E-2</v>
      </c>
      <c r="BC514" s="17">
        <v>1.1442442674359E-2</v>
      </c>
      <c r="BD514" s="17">
        <v>2.35785765569267E-2</v>
      </c>
      <c r="BE514" s="17">
        <v>6.2910519452795494E-2</v>
      </c>
      <c r="BF514" s="17"/>
      <c r="BG514" s="17">
        <v>9.9822327697528298E-3</v>
      </c>
      <c r="BH514" s="17">
        <v>2.4631404936937999E-2</v>
      </c>
      <c r="BI514" s="17">
        <v>3.0783208667160499E-3</v>
      </c>
      <c r="BJ514" s="17">
        <v>1.9538976899328798E-2</v>
      </c>
      <c r="BK514" s="17">
        <v>0</v>
      </c>
      <c r="BL514" s="17"/>
      <c r="BM514" s="17">
        <v>1.9995204249112601E-2</v>
      </c>
      <c r="BN514" s="17">
        <v>8.0150027160627406E-3</v>
      </c>
      <c r="BO514" s="17">
        <v>9.91935803364161E-3</v>
      </c>
      <c r="BP514" s="17"/>
      <c r="BQ514" s="17">
        <v>2.74670824740753E-2</v>
      </c>
      <c r="BR514" s="17">
        <v>6.8287026045851596E-3</v>
      </c>
      <c r="BS514" s="17"/>
      <c r="BT514" s="17">
        <v>1.81013126749466E-2</v>
      </c>
      <c r="BU514" s="17">
        <v>8.1175662774166796E-3</v>
      </c>
    </row>
    <row r="515" spans="2:73" x14ac:dyDescent="0.3">
      <c r="B515" t="s">
        <v>265</v>
      </c>
      <c r="C515" s="17">
        <v>4.1226453346187603E-2</v>
      </c>
      <c r="D515" s="17">
        <v>4.4762369974514903E-2</v>
      </c>
      <c r="E515" s="17">
        <v>3.74942810722712E-2</v>
      </c>
      <c r="F515" s="17"/>
      <c r="G515" s="17">
        <v>4.2477275190909498E-2</v>
      </c>
      <c r="H515" s="17">
        <v>0.104753854019735</v>
      </c>
      <c r="I515" s="17">
        <v>5.2412507442638402E-2</v>
      </c>
      <c r="J515" s="17">
        <v>2.7823205526314398E-2</v>
      </c>
      <c r="K515" s="17">
        <v>1.1626614438743301E-2</v>
      </c>
      <c r="L515" s="17">
        <v>1.04377419491613E-2</v>
      </c>
      <c r="M515" s="17"/>
      <c r="N515" s="17">
        <v>5.7523162907474001E-2</v>
      </c>
      <c r="O515" s="17">
        <v>4.6066300474230597E-2</v>
      </c>
      <c r="P515" s="17">
        <v>2.8985580971150299E-2</v>
      </c>
      <c r="Q515" s="17">
        <v>2.8765446534486701E-2</v>
      </c>
      <c r="R515" s="17"/>
      <c r="S515" s="17">
        <v>8.8286163597243006E-2</v>
      </c>
      <c r="T515" s="17">
        <v>3.4948591421188398E-2</v>
      </c>
      <c r="U515" s="17">
        <v>4.3996002442776398E-2</v>
      </c>
      <c r="V515" s="17">
        <v>2.4010302448252498E-2</v>
      </c>
      <c r="W515" s="17">
        <v>3.41469889885763E-2</v>
      </c>
      <c r="X515" s="17">
        <v>3.7006025250373401E-2</v>
      </c>
      <c r="Y515" s="17">
        <v>2.8667198733751401E-2</v>
      </c>
      <c r="Z515" s="17">
        <v>2.4578312933548899E-2</v>
      </c>
      <c r="AA515" s="17">
        <v>2.7627049302292601E-2</v>
      </c>
      <c r="AB515" s="17"/>
      <c r="AC515" s="17">
        <v>8.4899682456406195E-2</v>
      </c>
      <c r="AD515" s="17">
        <v>2.8311455049834899E-2</v>
      </c>
      <c r="AE515" s="17">
        <v>3.7929862319065602E-2</v>
      </c>
      <c r="AF515" s="17">
        <v>1.8119410631882799E-2</v>
      </c>
      <c r="AG515" s="17">
        <v>2.6021375159549401E-2</v>
      </c>
      <c r="AH515" s="17">
        <v>2.20196976183515E-2</v>
      </c>
      <c r="AI515" s="17">
        <v>5.3823717290016899E-2</v>
      </c>
      <c r="AJ515" s="17">
        <v>3.1594236732035999E-2</v>
      </c>
      <c r="AK515" s="17">
        <v>3.43377314359243E-2</v>
      </c>
      <c r="AL515" s="17">
        <v>4.6417398949075803E-2</v>
      </c>
      <c r="AM515" s="17">
        <v>4.1398508650977203E-2</v>
      </c>
      <c r="AN515" s="17">
        <v>6.1412148305884602E-2</v>
      </c>
      <c r="AO515" s="17">
        <v>1.1596547798009799E-2</v>
      </c>
      <c r="AP515" s="17">
        <v>3.6782079506572703E-2</v>
      </c>
      <c r="AQ515" s="17">
        <v>0.11555046633166</v>
      </c>
      <c r="AR515" s="17">
        <v>0.103821135395799</v>
      </c>
      <c r="AS515" s="17"/>
      <c r="AT515" s="17">
        <v>0.10008556744795299</v>
      </c>
      <c r="AU515" s="17">
        <v>1.7019545586564998E-2</v>
      </c>
      <c r="AV515" s="17">
        <v>3.9299440391599098E-2</v>
      </c>
      <c r="AW515" s="17">
        <v>2.14309773638717E-2</v>
      </c>
      <c r="AX515" s="17">
        <v>1.21015878525212E-2</v>
      </c>
      <c r="AY515" s="17">
        <v>4.7301306265047201E-2</v>
      </c>
      <c r="AZ515" s="17"/>
      <c r="BA515" s="17">
        <v>5.7309232594807396E-3</v>
      </c>
      <c r="BB515" s="17">
        <v>2.45798328026238E-2</v>
      </c>
      <c r="BC515" s="17">
        <v>6.18764939444243E-2</v>
      </c>
      <c r="BD515" s="17">
        <v>9.8907854227132205E-2</v>
      </c>
      <c r="BE515" s="17">
        <v>5.72356540234088E-2</v>
      </c>
      <c r="BF515" s="17"/>
      <c r="BG515" s="17">
        <v>2.99954888147787E-2</v>
      </c>
      <c r="BH515" s="17">
        <v>6.5633597520623005E-2</v>
      </c>
      <c r="BI515" s="17">
        <v>4.5891880944428101E-2</v>
      </c>
      <c r="BJ515" s="17">
        <v>2.47176094028141E-2</v>
      </c>
      <c r="BK515" s="17">
        <v>4.04956900943245E-2</v>
      </c>
      <c r="BL515" s="17"/>
      <c r="BM515" s="17">
        <v>5.3714180012539803E-2</v>
      </c>
      <c r="BN515" s="17">
        <v>3.0688682749163299E-2</v>
      </c>
      <c r="BO515" s="17">
        <v>2.9524701867400999E-2</v>
      </c>
      <c r="BP515" s="17"/>
      <c r="BQ515" s="17">
        <v>7.8818520799677105E-2</v>
      </c>
      <c r="BR515" s="17">
        <v>1.7594337944638001E-2</v>
      </c>
      <c r="BS515" s="17"/>
      <c r="BT515" s="17">
        <v>5.6938400764809903E-2</v>
      </c>
      <c r="BU515" s="17">
        <v>1.9829254475602201E-2</v>
      </c>
    </row>
    <row r="516" spans="2:73" x14ac:dyDescent="0.3">
      <c r="B516" t="s">
        <v>266</v>
      </c>
      <c r="C516" s="17">
        <v>6.8644014424679906E-2</v>
      </c>
      <c r="D516" s="17">
        <v>8.1298862216141202E-2</v>
      </c>
      <c r="E516" s="17">
        <v>5.6523977369140201E-2</v>
      </c>
      <c r="F516" s="17"/>
      <c r="G516" s="17">
        <v>0.111786189945925</v>
      </c>
      <c r="H516" s="17">
        <v>9.3030317179522495E-2</v>
      </c>
      <c r="I516" s="17">
        <v>6.7854512264203401E-2</v>
      </c>
      <c r="J516" s="17">
        <v>5.82682066548064E-2</v>
      </c>
      <c r="K516" s="17">
        <v>4.66898105037706E-2</v>
      </c>
      <c r="L516" s="17">
        <v>4.4063028698180698E-2</v>
      </c>
      <c r="M516" s="17"/>
      <c r="N516" s="17">
        <v>0.107475799231249</v>
      </c>
      <c r="O516" s="17">
        <v>6.2559542712460503E-2</v>
      </c>
      <c r="P516" s="17">
        <v>5.6314900171794503E-2</v>
      </c>
      <c r="Q516" s="17">
        <v>4.5212375161200198E-2</v>
      </c>
      <c r="R516" s="17"/>
      <c r="S516" s="17">
        <v>8.4220892080773505E-2</v>
      </c>
      <c r="T516" s="17">
        <v>5.7354510870158998E-2</v>
      </c>
      <c r="U516" s="17">
        <v>9.5739735730830194E-2</v>
      </c>
      <c r="V516" s="17">
        <v>8.3363920588605006E-2</v>
      </c>
      <c r="W516" s="17">
        <v>4.4214691351026403E-2</v>
      </c>
      <c r="X516" s="17">
        <v>4.8321451769109701E-2</v>
      </c>
      <c r="Y516" s="17">
        <v>4.47126227382642E-2</v>
      </c>
      <c r="Z516" s="17">
        <v>5.9926870199100202E-2</v>
      </c>
      <c r="AA516" s="17">
        <v>8.4298815898663795E-2</v>
      </c>
      <c r="AB516" s="17"/>
      <c r="AC516" s="17">
        <v>3.54887094272349E-2</v>
      </c>
      <c r="AD516" s="17">
        <v>7.4843020271568098E-2</v>
      </c>
      <c r="AE516" s="17">
        <v>3.1076475445015201E-2</v>
      </c>
      <c r="AF516" s="17">
        <v>8.0545756955486394E-2</v>
      </c>
      <c r="AG516" s="17">
        <v>4.3870156006503798E-2</v>
      </c>
      <c r="AH516" s="17">
        <v>8.1914341978756203E-2</v>
      </c>
      <c r="AI516" s="17">
        <v>8.5767939808439803E-2</v>
      </c>
      <c r="AJ516" s="17">
        <v>6.6931170563866105E-2</v>
      </c>
      <c r="AK516" s="17">
        <v>7.3875001349164901E-2</v>
      </c>
      <c r="AL516" s="17">
        <v>5.8754065942273698E-2</v>
      </c>
      <c r="AM516" s="17">
        <v>5.6888438885495003E-2</v>
      </c>
      <c r="AN516" s="17">
        <v>4.1110133189162901E-2</v>
      </c>
      <c r="AO516" s="17">
        <v>8.7640675859850706E-2</v>
      </c>
      <c r="AP516" s="17">
        <v>6.1846296994894301E-2</v>
      </c>
      <c r="AQ516" s="17">
        <v>0.101363235444402</v>
      </c>
      <c r="AR516" s="17">
        <v>0.12341256133341599</v>
      </c>
      <c r="AS516" s="17"/>
      <c r="AT516" s="17">
        <v>9.6885988941229004E-2</v>
      </c>
      <c r="AU516" s="17">
        <v>7.07986034134859E-2</v>
      </c>
      <c r="AV516" s="17">
        <v>6.7068060227929605E-2</v>
      </c>
      <c r="AW516" s="17">
        <v>5.0432750942427697E-2</v>
      </c>
      <c r="AX516" s="17">
        <v>3.55828569794309E-2</v>
      </c>
      <c r="AY516" s="17">
        <v>6.4854872894176296E-2</v>
      </c>
      <c r="AZ516" s="17"/>
      <c r="BA516" s="17">
        <v>3.1392231789520803E-2</v>
      </c>
      <c r="BB516" s="17">
        <v>6.0854569834637197E-2</v>
      </c>
      <c r="BC516" s="17">
        <v>9.0211743670939495E-2</v>
      </c>
      <c r="BD516" s="17">
        <v>0.100340592026248</v>
      </c>
      <c r="BE516" s="17">
        <v>0.150751403194644</v>
      </c>
      <c r="BF516" s="17"/>
      <c r="BG516" s="17">
        <v>6.1009566781991799E-2</v>
      </c>
      <c r="BH516" s="17">
        <v>8.4861947999520307E-2</v>
      </c>
      <c r="BI516" s="17">
        <v>9.1418825944296497E-2</v>
      </c>
      <c r="BJ516" s="17">
        <v>5.9009837222956399E-2</v>
      </c>
      <c r="BK516" s="17">
        <v>0.113912442900554</v>
      </c>
      <c r="BL516" s="17"/>
      <c r="BM516" s="17">
        <v>7.9445114635458294E-2</v>
      </c>
      <c r="BN516" s="17">
        <v>6.2362653687660502E-2</v>
      </c>
      <c r="BO516" s="17">
        <v>5.1673417790937398E-2</v>
      </c>
      <c r="BP516" s="17"/>
      <c r="BQ516" s="17">
        <v>0.11676644579916801</v>
      </c>
      <c r="BR516" s="17">
        <v>4.1720379569006601E-2</v>
      </c>
      <c r="BS516" s="17"/>
      <c r="BT516" s="17">
        <v>9.1939641346549403E-2</v>
      </c>
      <c r="BU516" s="17">
        <v>3.8529460033717697E-2</v>
      </c>
    </row>
    <row r="517" spans="2:73" x14ac:dyDescent="0.3">
      <c r="B517" t="s">
        <v>267</v>
      </c>
      <c r="C517" s="17">
        <v>0.18474774407092301</v>
      </c>
      <c r="D517" s="17">
        <v>0.196783281395601</v>
      </c>
      <c r="E517" s="17">
        <v>0.172457636816641</v>
      </c>
      <c r="F517" s="17"/>
      <c r="G517" s="17">
        <v>0.20169064853777999</v>
      </c>
      <c r="H517" s="17">
        <v>0.21733286347979999</v>
      </c>
      <c r="I517" s="17">
        <v>0.24129181706363501</v>
      </c>
      <c r="J517" s="17">
        <v>0.15891264478352601</v>
      </c>
      <c r="K517" s="17">
        <v>0.16596630166676399</v>
      </c>
      <c r="L517" s="17">
        <v>0.13470176095330699</v>
      </c>
      <c r="M517" s="17"/>
      <c r="N517" s="17">
        <v>0.229919352045546</v>
      </c>
      <c r="O517" s="17">
        <v>0.18980096937698601</v>
      </c>
      <c r="P517" s="17">
        <v>0.16664190834881501</v>
      </c>
      <c r="Q517" s="17">
        <v>0.14102489250161099</v>
      </c>
      <c r="R517" s="17"/>
      <c r="S517" s="17">
        <v>0.24807695425821499</v>
      </c>
      <c r="T517" s="17">
        <v>0.15060377155400501</v>
      </c>
      <c r="U517" s="17">
        <v>0.173121768720603</v>
      </c>
      <c r="V517" s="17">
        <v>0.15973748552033701</v>
      </c>
      <c r="W517" s="17">
        <v>0.18306956412310699</v>
      </c>
      <c r="X517" s="17">
        <v>0.181344748852448</v>
      </c>
      <c r="Y517" s="17">
        <v>0.21211672403943499</v>
      </c>
      <c r="Z517" s="17">
        <v>0.20230450950107601</v>
      </c>
      <c r="AA517" s="17">
        <v>0.15492972067161001</v>
      </c>
      <c r="AB517" s="17"/>
      <c r="AC517" s="17">
        <v>2.9769341511610401E-2</v>
      </c>
      <c r="AD517" s="17">
        <v>0.121653299879217</v>
      </c>
      <c r="AE517" s="17">
        <v>0.100469932215522</v>
      </c>
      <c r="AF517" s="17">
        <v>0.105323330178913</v>
      </c>
      <c r="AG517" s="17">
        <v>0.17232772070621899</v>
      </c>
      <c r="AH517" s="17">
        <v>0.15413680885983</v>
      </c>
      <c r="AI517" s="17">
        <v>0.17432962611099601</v>
      </c>
      <c r="AJ517" s="17">
        <v>0.262671164605358</v>
      </c>
      <c r="AK517" s="17">
        <v>0.24159687335862201</v>
      </c>
      <c r="AL517" s="17">
        <v>0.17531265792026501</v>
      </c>
      <c r="AM517" s="17">
        <v>0.207648330510908</v>
      </c>
      <c r="AN517" s="17">
        <v>0.23517495715469799</v>
      </c>
      <c r="AO517" s="17">
        <v>0.26911538728877898</v>
      </c>
      <c r="AP517" s="17">
        <v>0.27271215446277902</v>
      </c>
      <c r="AQ517" s="17">
        <v>0.18715870681687399</v>
      </c>
      <c r="AR517" s="17">
        <v>0.25606993882398899</v>
      </c>
      <c r="AS517" s="17"/>
      <c r="AT517" s="17">
        <v>0.237440856276524</v>
      </c>
      <c r="AU517" s="17">
        <v>0.192417989588299</v>
      </c>
      <c r="AV517" s="17">
        <v>0.17925396563788301</v>
      </c>
      <c r="AW517" s="17">
        <v>0.154679066815956</v>
      </c>
      <c r="AX517" s="17">
        <v>0.12075309533331099</v>
      </c>
      <c r="AY517" s="17">
        <v>0.15371267401376401</v>
      </c>
      <c r="AZ517" s="17"/>
      <c r="BA517" s="17">
        <v>0.118598842014949</v>
      </c>
      <c r="BB517" s="17">
        <v>0.18383554764697499</v>
      </c>
      <c r="BC517" s="17">
        <v>0.22824810082866501</v>
      </c>
      <c r="BD517" s="17">
        <v>0.24913990500375799</v>
      </c>
      <c r="BE517" s="17">
        <v>0.33004653928218702</v>
      </c>
      <c r="BF517" s="17"/>
      <c r="BG517" s="17">
        <v>0.146704143343592</v>
      </c>
      <c r="BH517" s="17">
        <v>0.22475227604247899</v>
      </c>
      <c r="BI517" s="17">
        <v>0.19738841291475101</v>
      </c>
      <c r="BJ517" s="17">
        <v>0.14710594548848799</v>
      </c>
      <c r="BK517" s="17">
        <v>0.22768795099217201</v>
      </c>
      <c r="BL517" s="17"/>
      <c r="BM517" s="17">
        <v>0.21050199870948999</v>
      </c>
      <c r="BN517" s="17">
        <v>0.169255609095944</v>
      </c>
      <c r="BO517" s="17">
        <v>0.14552742436802699</v>
      </c>
      <c r="BP517" s="17"/>
      <c r="BQ517" s="17">
        <v>0.21679229533921601</v>
      </c>
      <c r="BR517" s="17">
        <v>0.16867833387863099</v>
      </c>
      <c r="BS517" s="17"/>
      <c r="BT517" s="17">
        <v>0.22045954414122701</v>
      </c>
      <c r="BU517" s="17">
        <v>0.13791993419270501</v>
      </c>
    </row>
    <row r="518" spans="2:73" x14ac:dyDescent="0.3">
      <c r="B518" t="s">
        <v>268</v>
      </c>
      <c r="C518" s="17">
        <v>0.192477275520962</v>
      </c>
      <c r="D518" s="17">
        <v>0.188421628632642</v>
      </c>
      <c r="E518" s="17">
        <v>0.196607706899635</v>
      </c>
      <c r="F518" s="17"/>
      <c r="G518" s="17">
        <v>0.17283701578864699</v>
      </c>
      <c r="H518" s="17">
        <v>0.178318443926442</v>
      </c>
      <c r="I518" s="17">
        <v>0.201147513743066</v>
      </c>
      <c r="J518" s="17">
        <v>0.21187947621196199</v>
      </c>
      <c r="K518" s="17">
        <v>0.207507380634674</v>
      </c>
      <c r="L518" s="17">
        <v>0.18407019455864701</v>
      </c>
      <c r="M518" s="17"/>
      <c r="N518" s="17">
        <v>0.19824705773847101</v>
      </c>
      <c r="O518" s="17">
        <v>0.18994380126818999</v>
      </c>
      <c r="P518" s="17">
        <v>0.23394992437678899</v>
      </c>
      <c r="Q518" s="17">
        <v>0.15361803453495301</v>
      </c>
      <c r="R518" s="17"/>
      <c r="S518" s="17">
        <v>0.20573391531892499</v>
      </c>
      <c r="T518" s="17">
        <v>0.19342217866556999</v>
      </c>
      <c r="U518" s="17">
        <v>0.17461510195083099</v>
      </c>
      <c r="V518" s="17">
        <v>0.16846377953316599</v>
      </c>
      <c r="W518" s="17">
        <v>0.203577404888825</v>
      </c>
      <c r="X518" s="17">
        <v>0.192251849289935</v>
      </c>
      <c r="Y518" s="17">
        <v>0.18494356435131701</v>
      </c>
      <c r="Z518" s="17">
        <v>0.194810298164458</v>
      </c>
      <c r="AA518" s="17">
        <v>0.20646403879403299</v>
      </c>
      <c r="AB518" s="17"/>
      <c r="AC518" s="17">
        <v>5.8319292323083902E-2</v>
      </c>
      <c r="AD518" s="17">
        <v>0.14915176893248699</v>
      </c>
      <c r="AE518" s="17">
        <v>0.19511387802703001</v>
      </c>
      <c r="AF518" s="17">
        <v>0.13872307714498799</v>
      </c>
      <c r="AG518" s="17">
        <v>0.21130653780141401</v>
      </c>
      <c r="AH518" s="17">
        <v>0.21124184591879699</v>
      </c>
      <c r="AI518" s="17">
        <v>0.22692985307263899</v>
      </c>
      <c r="AJ518" s="17">
        <v>0.132446068061644</v>
      </c>
      <c r="AK518" s="17">
        <v>0.21794525393210401</v>
      </c>
      <c r="AL518" s="17">
        <v>0.24163570574527901</v>
      </c>
      <c r="AM518" s="17">
        <v>0.201888779310363</v>
      </c>
      <c r="AN518" s="17">
        <v>0.246116815932654</v>
      </c>
      <c r="AO518" s="17">
        <v>0.17888884842265501</v>
      </c>
      <c r="AP518" s="17">
        <v>0.19598942026136701</v>
      </c>
      <c r="AQ518" s="17">
        <v>0.22220436626628001</v>
      </c>
      <c r="AR518" s="17">
        <v>0.135542959657763</v>
      </c>
      <c r="AS518" s="17"/>
      <c r="AT518" s="17">
        <v>0.16650656428720501</v>
      </c>
      <c r="AU518" s="17">
        <v>0.17515415548354399</v>
      </c>
      <c r="AV518" s="17">
        <v>0.196702867396088</v>
      </c>
      <c r="AW518" s="17">
        <v>0.19769452260097001</v>
      </c>
      <c r="AX518" s="17">
        <v>0.27323372755612602</v>
      </c>
      <c r="AY518" s="17">
        <v>0.21245259338620301</v>
      </c>
      <c r="AZ518" s="17"/>
      <c r="BA518" s="17">
        <v>0.17680556339984899</v>
      </c>
      <c r="BB518" s="17">
        <v>0.18557189769749299</v>
      </c>
      <c r="BC518" s="17">
        <v>0.20131632493302501</v>
      </c>
      <c r="BD518" s="17">
        <v>0.20228828493432199</v>
      </c>
      <c r="BE518" s="17">
        <v>0.14009118969088599</v>
      </c>
      <c r="BF518" s="17"/>
      <c r="BG518" s="17">
        <v>0.20826212822134699</v>
      </c>
      <c r="BH518" s="17">
        <v>0.180403333508526</v>
      </c>
      <c r="BI518" s="17">
        <v>0.209328304886051</v>
      </c>
      <c r="BJ518" s="17">
        <v>0.20556985724791299</v>
      </c>
      <c r="BK518" s="17">
        <v>0.18039045581850699</v>
      </c>
      <c r="BL518" s="17"/>
      <c r="BM518" s="17">
        <v>0.18313418293273501</v>
      </c>
      <c r="BN518" s="17">
        <v>0.20025496041954299</v>
      </c>
      <c r="BO518" s="17">
        <v>0.201489751193837</v>
      </c>
      <c r="BP518" s="17"/>
      <c r="BQ518" s="17">
        <v>0.19373991215160699</v>
      </c>
      <c r="BR518" s="17">
        <v>0.197244460098395</v>
      </c>
      <c r="BS518" s="17"/>
      <c r="BT518" s="17">
        <v>0.20995630887403999</v>
      </c>
      <c r="BU518" s="17">
        <v>0.170842916216003</v>
      </c>
    </row>
    <row r="519" spans="2:73" x14ac:dyDescent="0.3">
      <c r="B519" t="s">
        <v>269</v>
      </c>
      <c r="C519" s="17">
        <v>0.28447140626185102</v>
      </c>
      <c r="D519" s="17">
        <v>0.26528744953642303</v>
      </c>
      <c r="E519" s="17">
        <v>0.30332490138276003</v>
      </c>
      <c r="F519" s="17"/>
      <c r="G519" s="17">
        <v>0.20738765814257601</v>
      </c>
      <c r="H519" s="17">
        <v>0.215133088339133</v>
      </c>
      <c r="I519" s="17">
        <v>0.26820410774843001</v>
      </c>
      <c r="J519" s="17">
        <v>0.336158067691887</v>
      </c>
      <c r="K519" s="17">
        <v>0.28488233054608397</v>
      </c>
      <c r="L519" s="17">
        <v>0.36279405295309602</v>
      </c>
      <c r="M519" s="17"/>
      <c r="N519" s="17">
        <v>0.25015321293798798</v>
      </c>
      <c r="O519" s="17">
        <v>0.30680948178337702</v>
      </c>
      <c r="P519" s="17">
        <v>0.28936892223566402</v>
      </c>
      <c r="Q519" s="17">
        <v>0.29590931238448098</v>
      </c>
      <c r="R519" s="17"/>
      <c r="S519" s="17">
        <v>0.18546398866463301</v>
      </c>
      <c r="T519" s="17">
        <v>0.34076604316079401</v>
      </c>
      <c r="U519" s="17">
        <v>0.31021652862492</v>
      </c>
      <c r="V519" s="17">
        <v>0.334908747897326</v>
      </c>
      <c r="W519" s="17">
        <v>0.25186928977589901</v>
      </c>
      <c r="X519" s="17">
        <v>0.270027714798527</v>
      </c>
      <c r="Y519" s="17">
        <v>0.32714124447600001</v>
      </c>
      <c r="Z519" s="17">
        <v>0.23121447885716001</v>
      </c>
      <c r="AA519" s="17">
        <v>0.29596477925515002</v>
      </c>
      <c r="AB519" s="17"/>
      <c r="AC519" s="17">
        <v>7.9413572751665995E-2</v>
      </c>
      <c r="AD519" s="17">
        <v>0.237838501438666</v>
      </c>
      <c r="AE519" s="17">
        <v>0.30779153219558802</v>
      </c>
      <c r="AF519" s="17">
        <v>0.34565237612723598</v>
      </c>
      <c r="AG519" s="17">
        <v>0.249615188173122</v>
      </c>
      <c r="AH519" s="17">
        <v>0.29177701527751199</v>
      </c>
      <c r="AI519" s="17">
        <v>0.26203715561523</v>
      </c>
      <c r="AJ519" s="17">
        <v>0.35151072002072797</v>
      </c>
      <c r="AK519" s="17">
        <v>0.273892054495393</v>
      </c>
      <c r="AL519" s="17">
        <v>0.26913489310883199</v>
      </c>
      <c r="AM519" s="17">
        <v>0.29905264447023999</v>
      </c>
      <c r="AN519" s="17">
        <v>0.29602349512857401</v>
      </c>
      <c r="AO519" s="17">
        <v>0.287560182105356</v>
      </c>
      <c r="AP519" s="17">
        <v>0.240136899818364</v>
      </c>
      <c r="AQ519" s="17">
        <v>0.229479930590824</v>
      </c>
      <c r="AR519" s="17">
        <v>0.22413896913731199</v>
      </c>
      <c r="AS519" s="17"/>
      <c r="AT519" s="17">
        <v>0.18843010442642399</v>
      </c>
      <c r="AU519" s="17">
        <v>0.31764753608487201</v>
      </c>
      <c r="AV519" s="17">
        <v>0.278470132936533</v>
      </c>
      <c r="AW519" s="17">
        <v>0.31452361180292199</v>
      </c>
      <c r="AX519" s="17">
        <v>0.34982629231364598</v>
      </c>
      <c r="AY519" s="17">
        <v>0.313006816573076</v>
      </c>
      <c r="AZ519" s="17"/>
      <c r="BA519" s="17">
        <v>0.33778682528558801</v>
      </c>
      <c r="BB519" s="17">
        <v>0.31652353263608601</v>
      </c>
      <c r="BC519" s="17">
        <v>0.25542888667593899</v>
      </c>
      <c r="BD519" s="17">
        <v>0.19822213252100501</v>
      </c>
      <c r="BE519" s="17">
        <v>0.104643271197554</v>
      </c>
      <c r="BF519" s="17"/>
      <c r="BG519" s="17">
        <v>0.30821872829740798</v>
      </c>
      <c r="BH519" s="17">
        <v>0.24876739284785701</v>
      </c>
      <c r="BI519" s="17">
        <v>0.29225547511627797</v>
      </c>
      <c r="BJ519" s="17">
        <v>0.31243510693110899</v>
      </c>
      <c r="BK519" s="17">
        <v>0.27869222096208002</v>
      </c>
      <c r="BL519" s="17"/>
      <c r="BM519" s="17">
        <v>0.25985262988306901</v>
      </c>
      <c r="BN519" s="17">
        <v>0.31621308511037399</v>
      </c>
      <c r="BO519" s="17">
        <v>0.28102698847901397</v>
      </c>
      <c r="BP519" s="17"/>
      <c r="BQ519" s="17">
        <v>0.19970815332307401</v>
      </c>
      <c r="BR519" s="17">
        <v>0.32688019740864099</v>
      </c>
      <c r="BS519" s="17"/>
      <c r="BT519" s="17">
        <v>0.25050672733553198</v>
      </c>
      <c r="BU519" s="17">
        <v>0.33092685996482601</v>
      </c>
    </row>
    <row r="520" spans="2:73" x14ac:dyDescent="0.3">
      <c r="B520" t="s">
        <v>270</v>
      </c>
      <c r="C520" s="17">
        <v>0.170861728142155</v>
      </c>
      <c r="D520" s="17">
        <v>0.15541881942532601</v>
      </c>
      <c r="E520" s="17">
        <v>0.18603180188235199</v>
      </c>
      <c r="F520" s="17"/>
      <c r="G520" s="17">
        <v>0.12491511716006699</v>
      </c>
      <c r="H520" s="17">
        <v>8.6596385025300995E-2</v>
      </c>
      <c r="I520" s="17">
        <v>0.122379700111062</v>
      </c>
      <c r="J520" s="17">
        <v>0.182433834266477</v>
      </c>
      <c r="K520" s="17">
        <v>0.26277717934755901</v>
      </c>
      <c r="L520" s="17">
        <v>0.238090100931451</v>
      </c>
      <c r="M520" s="17"/>
      <c r="N520" s="17">
        <v>8.6648542678019802E-2</v>
      </c>
      <c r="O520" s="17">
        <v>0.14656187860991901</v>
      </c>
      <c r="P520" s="17">
        <v>0.18095147705932901</v>
      </c>
      <c r="Q520" s="17">
        <v>0.281766751519339</v>
      </c>
      <c r="R520" s="17"/>
      <c r="S520" s="17">
        <v>8.1709119245121295E-2</v>
      </c>
      <c r="T520" s="17">
        <v>0.18105006806589899</v>
      </c>
      <c r="U520" s="17">
        <v>0.166312806945663</v>
      </c>
      <c r="V520" s="17">
        <v>0.20019665393377201</v>
      </c>
      <c r="W520" s="17">
        <v>0.23325702201953999</v>
      </c>
      <c r="X520" s="17">
        <v>0.20059939011373101</v>
      </c>
      <c r="Y520" s="17">
        <v>0.15432094590050599</v>
      </c>
      <c r="Z520" s="17">
        <v>0.20001625661563099</v>
      </c>
      <c r="AA520" s="17">
        <v>0.18224148500878401</v>
      </c>
      <c r="AB520" s="17"/>
      <c r="AC520" s="17">
        <v>0.55702098040093895</v>
      </c>
      <c r="AD520" s="17">
        <v>0.28528015958110697</v>
      </c>
      <c r="AE520" s="17">
        <v>0.27252842593561</v>
      </c>
      <c r="AF520" s="17">
        <v>0.25473410541930602</v>
      </c>
      <c r="AG520" s="17">
        <v>0.25571963040842999</v>
      </c>
      <c r="AH520" s="17">
        <v>0.20809707502960101</v>
      </c>
      <c r="AI520" s="17">
        <v>0.144756622082028</v>
      </c>
      <c r="AJ520" s="17">
        <v>0.11223568184843299</v>
      </c>
      <c r="AK520" s="17">
        <v>0.129461692528548</v>
      </c>
      <c r="AL520" s="17">
        <v>0.13343574658960899</v>
      </c>
      <c r="AM520" s="17">
        <v>0.14873604716174099</v>
      </c>
      <c r="AN520" s="17">
        <v>8.3314840404484794E-2</v>
      </c>
      <c r="AO520" s="17">
        <v>9.5382996941011503E-2</v>
      </c>
      <c r="AP520" s="17">
        <v>6.7897646731722605E-2</v>
      </c>
      <c r="AQ520" s="17">
        <v>9.91622033767246E-2</v>
      </c>
      <c r="AR520" s="17">
        <v>3.8372071419100998E-2</v>
      </c>
      <c r="AS520" s="17"/>
      <c r="AT520" s="17">
        <v>0.114197534500943</v>
      </c>
      <c r="AU520" s="17">
        <v>0.183219919701543</v>
      </c>
      <c r="AV520" s="17">
        <v>0.17147556596156799</v>
      </c>
      <c r="AW520" s="17">
        <v>0.220343954267263</v>
      </c>
      <c r="AX520" s="17">
        <v>0.17995830056187601</v>
      </c>
      <c r="AY520" s="17">
        <v>0.159801432072845</v>
      </c>
      <c r="AZ520" s="17"/>
      <c r="BA520" s="17">
        <v>0.28899114302561502</v>
      </c>
      <c r="BB520" s="17">
        <v>0.17262465605959701</v>
      </c>
      <c r="BC520" s="17">
        <v>9.7680340644793903E-2</v>
      </c>
      <c r="BD520" s="17">
        <v>6.2646308029019507E-2</v>
      </c>
      <c r="BE520" s="17">
        <v>8.4662997014600297E-2</v>
      </c>
      <c r="BF520" s="17"/>
      <c r="BG520" s="17">
        <v>0.18780831608554499</v>
      </c>
      <c r="BH520" s="17">
        <v>0.12545016614969901</v>
      </c>
      <c r="BI520" s="17">
        <v>0.112005370947117</v>
      </c>
      <c r="BJ520" s="17">
        <v>0.199134989934141</v>
      </c>
      <c r="BK520" s="17">
        <v>9.4868920687746397E-2</v>
      </c>
      <c r="BL520" s="17"/>
      <c r="BM520" s="17">
        <v>0.14257460756160001</v>
      </c>
      <c r="BN520" s="17">
        <v>0.18067012078175701</v>
      </c>
      <c r="BO520" s="17">
        <v>0.231363495111197</v>
      </c>
      <c r="BP520" s="17"/>
      <c r="BQ520" s="17">
        <v>9.68995687254606E-2</v>
      </c>
      <c r="BR520" s="17">
        <v>0.21716374606254901</v>
      </c>
      <c r="BS520" s="17"/>
      <c r="BT520" s="17">
        <v>0.109305466201814</v>
      </c>
      <c r="BU520" s="17">
        <v>0.25729663513243001</v>
      </c>
    </row>
    <row r="521" spans="2:73" x14ac:dyDescent="0.3">
      <c r="B521" t="s">
        <v>92</v>
      </c>
      <c r="C521" s="17">
        <v>1.91718301993767E-2</v>
      </c>
      <c r="D521" s="17">
        <v>1.6025890510114001E-2</v>
      </c>
      <c r="E521" s="17">
        <v>2.2296629888227702E-2</v>
      </c>
      <c r="F521" s="17"/>
      <c r="G521" s="17">
        <v>4.0017550331797103E-2</v>
      </c>
      <c r="H521" s="17">
        <v>2.6633300914108E-2</v>
      </c>
      <c r="I521" s="17">
        <v>9.9366994693812095E-3</v>
      </c>
      <c r="J521" s="17">
        <v>1.26715760921139E-2</v>
      </c>
      <c r="K521" s="17">
        <v>1.37671294900718E-2</v>
      </c>
      <c r="L521" s="17">
        <v>1.57218985131857E-2</v>
      </c>
      <c r="M521" s="17"/>
      <c r="N521" s="17">
        <v>1.18958117143971E-2</v>
      </c>
      <c r="O521" s="17">
        <v>1.81862925270979E-2</v>
      </c>
      <c r="P521" s="17">
        <v>1.5638971783134101E-2</v>
      </c>
      <c r="Q521" s="17">
        <v>2.9855031799764099E-2</v>
      </c>
      <c r="R521" s="17"/>
      <c r="S521" s="17">
        <v>1.8986936538102801E-2</v>
      </c>
      <c r="T521" s="17">
        <v>1.45935769618722E-2</v>
      </c>
      <c r="U521" s="17">
        <v>1.19488233798195E-2</v>
      </c>
      <c r="V521" s="17">
        <v>1.32050188238747E-2</v>
      </c>
      <c r="W521" s="17">
        <v>9.2647254651754499E-3</v>
      </c>
      <c r="X521" s="17">
        <v>4.3587083873251602E-2</v>
      </c>
      <c r="Y521" s="17">
        <v>1.9927371407566199E-2</v>
      </c>
      <c r="Z521" s="17">
        <v>3.7704171795696198E-2</v>
      </c>
      <c r="AA521" s="17">
        <v>1.59793466667775E-2</v>
      </c>
      <c r="AB521" s="17"/>
      <c r="AC521" s="17">
        <v>6.7206503295162603E-2</v>
      </c>
      <c r="AD521" s="17">
        <v>5.9626031158070802E-2</v>
      </c>
      <c r="AE521" s="17">
        <v>3.1330346489570601E-2</v>
      </c>
      <c r="AF521" s="17">
        <v>1.9935587622037499E-2</v>
      </c>
      <c r="AG521" s="17">
        <v>9.2266028302957891E-3</v>
      </c>
      <c r="AH521" s="17">
        <v>1.0459827601200599E-2</v>
      </c>
      <c r="AI521" s="17">
        <v>1.4638615268787099E-2</v>
      </c>
      <c r="AJ521" s="17">
        <v>1.6404564808981E-2</v>
      </c>
      <c r="AK521" s="17">
        <v>8.7872485863109799E-3</v>
      </c>
      <c r="AL521" s="17">
        <v>3.1805960226153798E-2</v>
      </c>
      <c r="AM521" s="17">
        <v>6.8455595487185803E-3</v>
      </c>
      <c r="AN521" s="17">
        <v>2.1025416912133801E-2</v>
      </c>
      <c r="AO521" s="17">
        <v>7.8120059625465801E-3</v>
      </c>
      <c r="AP521" s="17">
        <v>2.27179000250337E-2</v>
      </c>
      <c r="AQ521" s="17">
        <v>1.7753503560660799E-2</v>
      </c>
      <c r="AR521" s="17">
        <v>1.610588989035E-2</v>
      </c>
      <c r="AS521" s="17"/>
      <c r="AT521" s="17">
        <v>2.81129476576258E-2</v>
      </c>
      <c r="AU521" s="17">
        <v>1.1662265098546599E-2</v>
      </c>
      <c r="AV521" s="17">
        <v>2.4085432743065301E-2</v>
      </c>
      <c r="AW521" s="17">
        <v>1.9776612763663898E-2</v>
      </c>
      <c r="AX521" s="17">
        <v>1.49555444263495E-2</v>
      </c>
      <c r="AY521" s="17">
        <v>1.3283448716766399E-2</v>
      </c>
      <c r="AZ521" s="17"/>
      <c r="BA521" s="17">
        <v>2.44317251584249E-2</v>
      </c>
      <c r="BB521" s="17">
        <v>1.6913317224485001E-2</v>
      </c>
      <c r="BC521" s="17">
        <v>2.1310492482155299E-2</v>
      </c>
      <c r="BD521" s="17">
        <v>1.69716545334039E-2</v>
      </c>
      <c r="BE521" s="17">
        <v>1.8841979144522999E-2</v>
      </c>
      <c r="BF521" s="17"/>
      <c r="BG521" s="17">
        <v>1.7537391224043301E-2</v>
      </c>
      <c r="BH521" s="17">
        <v>1.5973937458499898E-2</v>
      </c>
      <c r="BI521" s="17">
        <v>1.9317477219966E-2</v>
      </c>
      <c r="BJ521" s="17">
        <v>1.3495366350911E-2</v>
      </c>
      <c r="BK521" s="17">
        <v>4.7703807017653303E-2</v>
      </c>
      <c r="BL521" s="17"/>
      <c r="BM521" s="17">
        <v>2.0521936787041499E-2</v>
      </c>
      <c r="BN521" s="17">
        <v>1.70209898640519E-2</v>
      </c>
      <c r="BO521" s="17">
        <v>2.0352190392231202E-2</v>
      </c>
      <c r="BP521" s="17"/>
      <c r="BQ521" s="17">
        <v>1.2415454281179799E-2</v>
      </c>
      <c r="BR521" s="17">
        <v>1.78455729541671E-2</v>
      </c>
      <c r="BS521" s="17"/>
      <c r="BT521" s="17">
        <v>1.2812712510135899E-2</v>
      </c>
      <c r="BU521" s="17">
        <v>1.7502180179634098E-2</v>
      </c>
    </row>
    <row r="522" spans="2:73" x14ac:dyDescent="0.3">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row>
    <row r="523" spans="2:73" x14ac:dyDescent="0.3">
      <c r="B523" s="6" t="s">
        <v>273</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row>
    <row r="524" spans="2:73" x14ac:dyDescent="0.3">
      <c r="B524" s="24" t="s">
        <v>94</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row>
    <row r="525" spans="2:73" x14ac:dyDescent="0.3">
      <c r="B525" t="s">
        <v>261</v>
      </c>
      <c r="C525" s="17">
        <v>5.6221823839970302E-3</v>
      </c>
      <c r="D525" s="17">
        <v>6.8184562566468102E-3</v>
      </c>
      <c r="E525" s="17">
        <v>4.47379004099672E-3</v>
      </c>
      <c r="F525" s="17"/>
      <c r="G525" s="17">
        <v>6.5971191920702697E-3</v>
      </c>
      <c r="H525" s="17">
        <v>1.4043984066242601E-2</v>
      </c>
      <c r="I525" s="17">
        <v>3.9765719754997304E-3</v>
      </c>
      <c r="J525" s="17">
        <v>3.8302276965651899E-3</v>
      </c>
      <c r="K525" s="17">
        <v>2.3967028849397999E-3</v>
      </c>
      <c r="L525" s="17">
        <v>3.09099406749405E-3</v>
      </c>
      <c r="M525" s="17"/>
      <c r="N525" s="17">
        <v>8.27042270976594E-3</v>
      </c>
      <c r="O525" s="17">
        <v>5.2579427297577601E-3</v>
      </c>
      <c r="P525" s="17">
        <v>3.1139785753234702E-3</v>
      </c>
      <c r="Q525" s="17">
        <v>5.4575097376594302E-3</v>
      </c>
      <c r="R525" s="17"/>
      <c r="S525" s="17">
        <v>1.6338494071948002E-2</v>
      </c>
      <c r="T525" s="17">
        <v>3.4859044302764102E-3</v>
      </c>
      <c r="U525" s="17">
        <v>0</v>
      </c>
      <c r="V525" s="17">
        <v>2.2938099319279701E-3</v>
      </c>
      <c r="W525" s="17">
        <v>1.75196938650132E-3</v>
      </c>
      <c r="X525" s="17">
        <v>1.0316283555434401E-2</v>
      </c>
      <c r="Y525" s="17">
        <v>0</v>
      </c>
      <c r="Z525" s="17">
        <v>6.50984776626937E-3</v>
      </c>
      <c r="AA525" s="17">
        <v>5.23496288872498E-3</v>
      </c>
      <c r="AB525" s="17"/>
      <c r="AC525" s="17">
        <v>0</v>
      </c>
      <c r="AD525" s="17">
        <v>3.2112626566139599E-2</v>
      </c>
      <c r="AE525" s="17">
        <v>0</v>
      </c>
      <c r="AF525" s="17">
        <v>0</v>
      </c>
      <c r="AG525" s="17">
        <v>3.6667084355276902E-3</v>
      </c>
      <c r="AH525" s="17">
        <v>0</v>
      </c>
      <c r="AI525" s="17">
        <v>0</v>
      </c>
      <c r="AJ525" s="17">
        <v>2.9508202428075699E-3</v>
      </c>
      <c r="AK525" s="17">
        <v>5.3874841951693899E-3</v>
      </c>
      <c r="AL525" s="17">
        <v>0</v>
      </c>
      <c r="AM525" s="17">
        <v>2.3528928382098402E-3</v>
      </c>
      <c r="AN525" s="17">
        <v>5.5658023707568401E-3</v>
      </c>
      <c r="AO525" s="17">
        <v>2.1227137701345201E-2</v>
      </c>
      <c r="AP525" s="17">
        <v>3.2605367068437002E-2</v>
      </c>
      <c r="AQ525" s="17">
        <v>5.2274897335050597E-3</v>
      </c>
      <c r="AR525" s="17">
        <v>1.4950288429831499E-2</v>
      </c>
      <c r="AS525" s="17"/>
      <c r="AT525" s="17">
        <v>1.10059952147553E-2</v>
      </c>
      <c r="AU525" s="17">
        <v>1.84581930718497E-3</v>
      </c>
      <c r="AV525" s="17">
        <v>7.1002828942889002E-3</v>
      </c>
      <c r="AW525" s="17">
        <v>5.1052443849491603E-3</v>
      </c>
      <c r="AX525" s="17">
        <v>0</v>
      </c>
      <c r="AY525" s="17">
        <v>1.19420157825066E-2</v>
      </c>
      <c r="AZ525" s="17"/>
      <c r="BA525" s="17">
        <v>5.4658606004348801E-3</v>
      </c>
      <c r="BB525" s="17">
        <v>0</v>
      </c>
      <c r="BC525" s="17">
        <v>6.1074667156655197E-3</v>
      </c>
      <c r="BD525" s="17">
        <v>9.9150538090917208E-3</v>
      </c>
      <c r="BE525" s="17">
        <v>1.64636575732518E-2</v>
      </c>
      <c r="BF525" s="17"/>
      <c r="BG525" s="17">
        <v>1.1741815533292E-2</v>
      </c>
      <c r="BH525" s="17">
        <v>7.0012314626422103E-3</v>
      </c>
      <c r="BI525" s="17">
        <v>0</v>
      </c>
      <c r="BJ525" s="17">
        <v>0</v>
      </c>
      <c r="BK525" s="17">
        <v>1.20759845117992E-2</v>
      </c>
      <c r="BL525" s="17"/>
      <c r="BM525" s="17">
        <v>9.9494630239111599E-3</v>
      </c>
      <c r="BN525" s="17">
        <v>1.10201844446016E-3</v>
      </c>
      <c r="BO525" s="17">
        <v>3.6671237997051099E-3</v>
      </c>
      <c r="BP525" s="17"/>
      <c r="BQ525" s="17">
        <v>1.0043606340736901E-2</v>
      </c>
      <c r="BR525" s="17">
        <v>3.4267644144812298E-3</v>
      </c>
      <c r="BS525" s="17"/>
      <c r="BT525" s="17">
        <v>8.5066649998106706E-3</v>
      </c>
      <c r="BU525" s="17">
        <v>1.85269722480614E-3</v>
      </c>
    </row>
    <row r="526" spans="2:73" x14ac:dyDescent="0.3">
      <c r="B526" t="s">
        <v>262</v>
      </c>
      <c r="C526" s="17">
        <v>1.1035739030759301E-2</v>
      </c>
      <c r="D526" s="17">
        <v>1.5932794142466299E-2</v>
      </c>
      <c r="E526" s="17">
        <v>6.2977281942797102E-3</v>
      </c>
      <c r="F526" s="17"/>
      <c r="G526" s="17">
        <v>2.8016518468228901E-2</v>
      </c>
      <c r="H526" s="17">
        <v>6.3330538767477603E-3</v>
      </c>
      <c r="I526" s="17">
        <v>1.8436215015780199E-2</v>
      </c>
      <c r="J526" s="17">
        <v>4.7358257590811598E-3</v>
      </c>
      <c r="K526" s="17">
        <v>4.4807558018799803E-3</v>
      </c>
      <c r="L526" s="17">
        <v>7.1218737408786804E-3</v>
      </c>
      <c r="M526" s="17"/>
      <c r="N526" s="17">
        <v>2.0399260009935201E-2</v>
      </c>
      <c r="O526" s="17">
        <v>1.06127291450032E-2</v>
      </c>
      <c r="P526" s="17">
        <v>9.3128390302384401E-3</v>
      </c>
      <c r="Q526" s="17">
        <v>3.0880127540514799E-3</v>
      </c>
      <c r="R526" s="17"/>
      <c r="S526" s="17">
        <v>7.57249648386583E-3</v>
      </c>
      <c r="T526" s="17">
        <v>4.6246273657923297E-3</v>
      </c>
      <c r="U526" s="17">
        <v>2.5422662966664299E-2</v>
      </c>
      <c r="V526" s="17">
        <v>1.55891004008479E-2</v>
      </c>
      <c r="W526" s="17">
        <v>1.0689291789094999E-2</v>
      </c>
      <c r="X526" s="17">
        <v>7.7707937917716498E-3</v>
      </c>
      <c r="Y526" s="17">
        <v>5.2272956155603499E-3</v>
      </c>
      <c r="Z526" s="17">
        <v>9.0420727851657397E-3</v>
      </c>
      <c r="AA526" s="17">
        <v>1.62450084117969E-2</v>
      </c>
      <c r="AB526" s="17"/>
      <c r="AC526" s="17">
        <v>0</v>
      </c>
      <c r="AD526" s="17">
        <v>1.1418611250327801E-2</v>
      </c>
      <c r="AE526" s="17">
        <v>0</v>
      </c>
      <c r="AF526" s="17">
        <v>2.20072922810742E-2</v>
      </c>
      <c r="AG526" s="17">
        <v>1.1456623565522701E-2</v>
      </c>
      <c r="AH526" s="17">
        <v>9.7503995082707708E-3</v>
      </c>
      <c r="AI526" s="17">
        <v>1.2314592472873399E-2</v>
      </c>
      <c r="AJ526" s="17">
        <v>1.6688998778698901E-2</v>
      </c>
      <c r="AK526" s="17">
        <v>4.67857748271639E-3</v>
      </c>
      <c r="AL526" s="17">
        <v>9.9698248031108196E-3</v>
      </c>
      <c r="AM526" s="17">
        <v>7.20455885254231E-3</v>
      </c>
      <c r="AN526" s="17">
        <v>4.7697348915155804E-3</v>
      </c>
      <c r="AO526" s="17">
        <v>9.87985675403979E-3</v>
      </c>
      <c r="AP526" s="17">
        <v>2.1824257347826798E-2</v>
      </c>
      <c r="AQ526" s="17">
        <v>2.3853451885197101E-2</v>
      </c>
      <c r="AR526" s="17">
        <v>1.3188897360915899E-2</v>
      </c>
      <c r="AS526" s="17"/>
      <c r="AT526" s="17">
        <v>8.5814609447985492E-3</v>
      </c>
      <c r="AU526" s="17">
        <v>1.3832932291369201E-2</v>
      </c>
      <c r="AV526" s="17">
        <v>1.48858153196854E-2</v>
      </c>
      <c r="AW526" s="17">
        <v>2.8819568452915102E-3</v>
      </c>
      <c r="AX526" s="17">
        <v>1.34695999836005E-2</v>
      </c>
      <c r="AY526" s="17">
        <v>2.0487579243379701E-2</v>
      </c>
      <c r="AZ526" s="17"/>
      <c r="BA526" s="17">
        <v>6.3030473939094198E-3</v>
      </c>
      <c r="BB526" s="17">
        <v>1.13757389247483E-2</v>
      </c>
      <c r="BC526" s="17">
        <v>1.6305545792059999E-2</v>
      </c>
      <c r="BD526" s="17">
        <v>1.6698860708213002E-2</v>
      </c>
      <c r="BE526" s="17">
        <v>2.70736959553976E-2</v>
      </c>
      <c r="BF526" s="17"/>
      <c r="BG526" s="17">
        <v>1.47510808723546E-2</v>
      </c>
      <c r="BH526" s="17">
        <v>1.34031995430995E-2</v>
      </c>
      <c r="BI526" s="17">
        <v>2.0656989709922201E-2</v>
      </c>
      <c r="BJ526" s="17">
        <v>8.4667343641864103E-3</v>
      </c>
      <c r="BK526" s="17">
        <v>5.1104707413233696E-3</v>
      </c>
      <c r="BL526" s="17"/>
      <c r="BM526" s="17">
        <v>1.0507534567593501E-2</v>
      </c>
      <c r="BN526" s="17">
        <v>1.09366408041239E-2</v>
      </c>
      <c r="BO526" s="17">
        <v>1.2847843467899999E-2</v>
      </c>
      <c r="BP526" s="17"/>
      <c r="BQ526" s="17">
        <v>2.6383625917565299E-2</v>
      </c>
      <c r="BR526" s="17">
        <v>1.8208672052133E-3</v>
      </c>
      <c r="BS526" s="17"/>
      <c r="BT526" s="17">
        <v>1.44184955483394E-2</v>
      </c>
      <c r="BU526" s="17">
        <v>7.1525416933262897E-3</v>
      </c>
    </row>
    <row r="527" spans="2:73" x14ac:dyDescent="0.3">
      <c r="B527" t="s">
        <v>263</v>
      </c>
      <c r="C527" s="17">
        <v>2.3509689755584099E-2</v>
      </c>
      <c r="D527" s="17">
        <v>2.9667888066223402E-2</v>
      </c>
      <c r="E527" s="17">
        <v>1.75812148777394E-2</v>
      </c>
      <c r="F527" s="17"/>
      <c r="G527" s="17">
        <v>4.0187718610643297E-2</v>
      </c>
      <c r="H527" s="17">
        <v>5.41781861502987E-2</v>
      </c>
      <c r="I527" s="17">
        <v>2.4136641407732098E-2</v>
      </c>
      <c r="J527" s="17">
        <v>1.0587466418372901E-2</v>
      </c>
      <c r="K527" s="17">
        <v>6.7882228397289799E-3</v>
      </c>
      <c r="L527" s="17">
        <v>8.7608491254877203E-3</v>
      </c>
      <c r="M527" s="17"/>
      <c r="N527" s="17">
        <v>2.6067388008568101E-2</v>
      </c>
      <c r="O527" s="17">
        <v>2.95374674433449E-2</v>
      </c>
      <c r="P527" s="17">
        <v>2.0580022859125201E-2</v>
      </c>
      <c r="Q527" s="17">
        <v>1.75153402098314E-2</v>
      </c>
      <c r="R527" s="17"/>
      <c r="S527" s="17">
        <v>5.8684648067641697E-2</v>
      </c>
      <c r="T527" s="17">
        <v>1.4770492554230999E-2</v>
      </c>
      <c r="U527" s="17">
        <v>1.7440378141628798E-2</v>
      </c>
      <c r="V527" s="17">
        <v>8.2991925340076406E-3</v>
      </c>
      <c r="W527" s="17">
        <v>1.6707829606114499E-2</v>
      </c>
      <c r="X527" s="17">
        <v>1.8666623080908499E-2</v>
      </c>
      <c r="Y527" s="17">
        <v>2.8652435834671499E-2</v>
      </c>
      <c r="Z527" s="17">
        <v>1.52333072453974E-2</v>
      </c>
      <c r="AA527" s="17">
        <v>1.6167904838287599E-2</v>
      </c>
      <c r="AB527" s="17"/>
      <c r="AC527" s="17">
        <v>4.29535036856456E-2</v>
      </c>
      <c r="AD527" s="17">
        <v>0</v>
      </c>
      <c r="AE527" s="17">
        <v>1.8452720333171801E-2</v>
      </c>
      <c r="AF527" s="17">
        <v>2.12462775892771E-2</v>
      </c>
      <c r="AG527" s="17">
        <v>3.6661732326661499E-2</v>
      </c>
      <c r="AH527" s="17">
        <v>9.6149090382777608E-3</v>
      </c>
      <c r="AI527" s="17">
        <v>3.1199418533357299E-2</v>
      </c>
      <c r="AJ527" s="17">
        <v>3.0207182743130299E-2</v>
      </c>
      <c r="AK527" s="17">
        <v>1.3250922586501899E-2</v>
      </c>
      <c r="AL527" s="17">
        <v>1.9158598827200699E-2</v>
      </c>
      <c r="AM527" s="17">
        <v>1.3227740669463899E-2</v>
      </c>
      <c r="AN527" s="17">
        <v>3.3473790246349402E-2</v>
      </c>
      <c r="AO527" s="17">
        <v>2.7363070858161202E-2</v>
      </c>
      <c r="AP527" s="17">
        <v>2.9879228722641399E-2</v>
      </c>
      <c r="AQ527" s="17">
        <v>1.10246535070577E-2</v>
      </c>
      <c r="AR527" s="17">
        <v>5.7897020772466598E-2</v>
      </c>
      <c r="AS527" s="17"/>
      <c r="AT527" s="17">
        <v>5.3506454830247699E-2</v>
      </c>
      <c r="AU527" s="17">
        <v>1.65226203237594E-2</v>
      </c>
      <c r="AV527" s="17">
        <v>1.4899116010844499E-2</v>
      </c>
      <c r="AW527" s="17">
        <v>1.5154660016842699E-2</v>
      </c>
      <c r="AX527" s="17">
        <v>6.92809991618631E-3</v>
      </c>
      <c r="AY527" s="17">
        <v>8.4195344199101893E-3</v>
      </c>
      <c r="AZ527" s="17"/>
      <c r="BA527" s="17">
        <v>1.6038520067857599E-2</v>
      </c>
      <c r="BB527" s="17">
        <v>2.2065907854919801E-2</v>
      </c>
      <c r="BC527" s="17">
        <v>2.6729635580442099E-2</v>
      </c>
      <c r="BD527" s="17">
        <v>3.5166889086466903E-2</v>
      </c>
      <c r="BE527" s="17">
        <v>5.9899795350421899E-2</v>
      </c>
      <c r="BF527" s="17"/>
      <c r="BG527" s="17">
        <v>2.11329211129044E-2</v>
      </c>
      <c r="BH527" s="17">
        <v>2.5209075452076801E-2</v>
      </c>
      <c r="BI527" s="17">
        <v>1.43134999175429E-2</v>
      </c>
      <c r="BJ527" s="17">
        <v>2.5405002649982501E-2</v>
      </c>
      <c r="BK527" s="17">
        <v>1.993707370107E-2</v>
      </c>
      <c r="BL527" s="17"/>
      <c r="BM527" s="17">
        <v>3.09493981494007E-2</v>
      </c>
      <c r="BN527" s="17">
        <v>1.5374431452991701E-2</v>
      </c>
      <c r="BO527" s="17">
        <v>2.10282740418931E-2</v>
      </c>
      <c r="BP527" s="17"/>
      <c r="BQ527" s="17">
        <v>4.5949342707021099E-2</v>
      </c>
      <c r="BR527" s="17">
        <v>1.0425587879882301E-2</v>
      </c>
      <c r="BS527" s="17"/>
      <c r="BT527" s="17">
        <v>3.5527208192902802E-2</v>
      </c>
      <c r="BU527" s="17">
        <v>6.6840621303639802E-3</v>
      </c>
    </row>
    <row r="528" spans="2:73" x14ac:dyDescent="0.3">
      <c r="B528" t="s">
        <v>264</v>
      </c>
      <c r="C528" s="17">
        <v>2.8103617368169999E-2</v>
      </c>
      <c r="D528" s="17">
        <v>2.9019195143138901E-2</v>
      </c>
      <c r="E528" s="17">
        <v>2.6884410521194599E-2</v>
      </c>
      <c r="F528" s="17"/>
      <c r="G528" s="17">
        <v>3.3131230110495499E-2</v>
      </c>
      <c r="H528" s="17">
        <v>4.9577699620157699E-2</v>
      </c>
      <c r="I528" s="17">
        <v>2.5523819383987199E-2</v>
      </c>
      <c r="J528" s="17">
        <v>2.18914913073497E-2</v>
      </c>
      <c r="K528" s="17">
        <v>1.65495904529443E-2</v>
      </c>
      <c r="L528" s="17">
        <v>2.2224521743311298E-2</v>
      </c>
      <c r="M528" s="17"/>
      <c r="N528" s="17">
        <v>4.3453613326343697E-2</v>
      </c>
      <c r="O528" s="17">
        <v>3.0790127515230699E-2</v>
      </c>
      <c r="P528" s="17">
        <v>2.60645897123182E-2</v>
      </c>
      <c r="Q528" s="17">
        <v>1.10640191901052E-2</v>
      </c>
      <c r="R528" s="17"/>
      <c r="S528" s="17">
        <v>4.0198553330016998E-2</v>
      </c>
      <c r="T528" s="17">
        <v>2.9691411635628401E-2</v>
      </c>
      <c r="U528" s="17">
        <v>3.2418369916178802E-2</v>
      </c>
      <c r="V528" s="17">
        <v>2.2287721787803898E-2</v>
      </c>
      <c r="W528" s="17">
        <v>1.71258305644213E-2</v>
      </c>
      <c r="X528" s="17">
        <v>1.85702351778127E-2</v>
      </c>
      <c r="Y528" s="17">
        <v>3.1920231964725002E-2</v>
      </c>
      <c r="Z528" s="17">
        <v>2.4623612942935899E-2</v>
      </c>
      <c r="AA528" s="17">
        <v>2.61898543130899E-2</v>
      </c>
      <c r="AB528" s="17"/>
      <c r="AC528" s="17">
        <v>0</v>
      </c>
      <c r="AD528" s="17">
        <v>1.4893966871882901E-2</v>
      </c>
      <c r="AE528" s="17">
        <v>3.1290775968827997E-2</v>
      </c>
      <c r="AF528" s="17">
        <v>1.15691473475441E-2</v>
      </c>
      <c r="AG528" s="17">
        <v>2.3022244583968898E-2</v>
      </c>
      <c r="AH528" s="17">
        <v>4.9103623773340897E-2</v>
      </c>
      <c r="AI528" s="17">
        <v>2.4098374703350699E-2</v>
      </c>
      <c r="AJ528" s="17">
        <v>9.5447239361462401E-3</v>
      </c>
      <c r="AK528" s="17">
        <v>1.7611944832738102E-2</v>
      </c>
      <c r="AL528" s="17">
        <v>3.3398312187064898E-2</v>
      </c>
      <c r="AM528" s="17">
        <v>2.2009122118385498E-2</v>
      </c>
      <c r="AN528" s="17">
        <v>2.6747679454070999E-2</v>
      </c>
      <c r="AO528" s="17">
        <v>5.9024659561515598E-2</v>
      </c>
      <c r="AP528" s="17">
        <v>0</v>
      </c>
      <c r="AQ528" s="17">
        <v>4.6785984889817597E-2</v>
      </c>
      <c r="AR528" s="17">
        <v>7.2916527218781696E-2</v>
      </c>
      <c r="AS528" s="17"/>
      <c r="AT528" s="17">
        <v>4.58109820350373E-2</v>
      </c>
      <c r="AU528" s="17">
        <v>1.7777612461829E-2</v>
      </c>
      <c r="AV528" s="17">
        <v>3.4384813899333601E-2</v>
      </c>
      <c r="AW528" s="17">
        <v>2.6555785735530201E-2</v>
      </c>
      <c r="AX528" s="17">
        <v>2.2006759030911399E-2</v>
      </c>
      <c r="AY528" s="17">
        <v>5.1363787420740997E-3</v>
      </c>
      <c r="AZ528" s="17"/>
      <c r="BA528" s="17">
        <v>8.6050864896230692E-3</v>
      </c>
      <c r="BB528" s="17">
        <v>2.5083752304341699E-2</v>
      </c>
      <c r="BC528" s="17">
        <v>3.8511255792075497E-2</v>
      </c>
      <c r="BD528" s="17">
        <v>5.3754389145521102E-2</v>
      </c>
      <c r="BE528" s="17">
        <v>8.4275807432534003E-2</v>
      </c>
      <c r="BF528" s="17"/>
      <c r="BG528" s="17">
        <v>1.52739576226369E-2</v>
      </c>
      <c r="BH528" s="17">
        <v>4.3139723696174199E-2</v>
      </c>
      <c r="BI528" s="17">
        <v>3.1478117242537601E-2</v>
      </c>
      <c r="BJ528" s="17">
        <v>3.8618347667875703E-2</v>
      </c>
      <c r="BK528" s="17">
        <v>1.9938504551435799E-2</v>
      </c>
      <c r="BL528" s="17"/>
      <c r="BM528" s="17">
        <v>3.7397083274153801E-2</v>
      </c>
      <c r="BN528" s="17">
        <v>1.9952743889658901E-2</v>
      </c>
      <c r="BO528" s="17">
        <v>2.0141092885321399E-2</v>
      </c>
      <c r="BP528" s="17"/>
      <c r="BQ528" s="17">
        <v>4.9402540711897799E-2</v>
      </c>
      <c r="BR528" s="17">
        <v>1.55397821483947E-2</v>
      </c>
      <c r="BS528" s="17"/>
      <c r="BT528" s="17">
        <v>3.6954815950841803E-2</v>
      </c>
      <c r="BU528" s="17">
        <v>1.7849574456448601E-2</v>
      </c>
    </row>
    <row r="529" spans="2:73" x14ac:dyDescent="0.3">
      <c r="B529" t="s">
        <v>265</v>
      </c>
      <c r="C529" s="17">
        <v>5.20872319354884E-2</v>
      </c>
      <c r="D529" s="17">
        <v>5.4012859254337797E-2</v>
      </c>
      <c r="E529" s="17">
        <v>5.03714752988473E-2</v>
      </c>
      <c r="F529" s="17"/>
      <c r="G529" s="17">
        <v>4.75638417545243E-2</v>
      </c>
      <c r="H529" s="17">
        <v>8.7099365556986399E-2</v>
      </c>
      <c r="I529" s="17">
        <v>6.38581317535378E-2</v>
      </c>
      <c r="J529" s="17">
        <v>5.7066100786380601E-2</v>
      </c>
      <c r="K529" s="17">
        <v>2.5158162135347301E-2</v>
      </c>
      <c r="L529" s="17">
        <v>3.1078365969626601E-2</v>
      </c>
      <c r="M529" s="17"/>
      <c r="N529" s="17">
        <v>7.3377948098914306E-2</v>
      </c>
      <c r="O529" s="17">
        <v>5.3808897448677E-2</v>
      </c>
      <c r="P529" s="17">
        <v>4.2133342098101101E-2</v>
      </c>
      <c r="Q529" s="17">
        <v>3.7073210865313899E-2</v>
      </c>
      <c r="R529" s="17"/>
      <c r="S529" s="17">
        <v>7.6156222242978494E-2</v>
      </c>
      <c r="T529" s="17">
        <v>4.9276335392573901E-2</v>
      </c>
      <c r="U529" s="17">
        <v>5.5712669875793597E-2</v>
      </c>
      <c r="V529" s="17">
        <v>5.7995367654809303E-2</v>
      </c>
      <c r="W529" s="17">
        <v>4.9838179386448501E-2</v>
      </c>
      <c r="X529" s="17">
        <v>5.6012941768454297E-2</v>
      </c>
      <c r="Y529" s="17">
        <v>2.6521303339945498E-2</v>
      </c>
      <c r="Z529" s="17">
        <v>5.46076926766711E-2</v>
      </c>
      <c r="AA529" s="17">
        <v>3.5287847722066903E-2</v>
      </c>
      <c r="AB529" s="17"/>
      <c r="AC529" s="17">
        <v>0.12982809660465799</v>
      </c>
      <c r="AD529" s="17">
        <v>2.1351788604496401E-2</v>
      </c>
      <c r="AE529" s="17">
        <v>2.0292199574639E-2</v>
      </c>
      <c r="AF529" s="17">
        <v>2.2143987804076101E-2</v>
      </c>
      <c r="AG529" s="17">
        <v>3.8365109035481501E-2</v>
      </c>
      <c r="AH529" s="17">
        <v>4.3176482400426097E-2</v>
      </c>
      <c r="AI529" s="17">
        <v>4.6910898340800401E-2</v>
      </c>
      <c r="AJ529" s="17">
        <v>9.3652513811299798E-2</v>
      </c>
      <c r="AK529" s="17">
        <v>6.1202411765889697E-2</v>
      </c>
      <c r="AL529" s="17">
        <v>3.4679392635066801E-2</v>
      </c>
      <c r="AM529" s="17">
        <v>4.5192006711030699E-2</v>
      </c>
      <c r="AN529" s="17">
        <v>7.7841725240872406E-2</v>
      </c>
      <c r="AO529" s="17">
        <v>4.7184989671442197E-2</v>
      </c>
      <c r="AP529" s="17">
        <v>0.106646350162122</v>
      </c>
      <c r="AQ529" s="17">
        <v>8.2535178641068199E-2</v>
      </c>
      <c r="AR529" s="17">
        <v>7.4939504013044306E-2</v>
      </c>
      <c r="AS529" s="17"/>
      <c r="AT529" s="17">
        <v>9.2372593249438098E-2</v>
      </c>
      <c r="AU529" s="17">
        <v>4.2963227975171797E-2</v>
      </c>
      <c r="AV529" s="17">
        <v>4.0479510581360997E-2</v>
      </c>
      <c r="AW529" s="17">
        <v>3.8110537734772902E-2</v>
      </c>
      <c r="AX529" s="17">
        <v>2.78345119460237E-2</v>
      </c>
      <c r="AY529" s="17">
        <v>5.3427819616658302E-2</v>
      </c>
      <c r="AZ529" s="17"/>
      <c r="BA529" s="17">
        <v>1.63615269299647E-2</v>
      </c>
      <c r="BB529" s="17">
        <v>4.8996094327142997E-2</v>
      </c>
      <c r="BC529" s="17">
        <v>7.0538920061034599E-2</v>
      </c>
      <c r="BD529" s="17">
        <v>8.7029082045112505E-2</v>
      </c>
      <c r="BE529" s="17">
        <v>8.8693608749097597E-2</v>
      </c>
      <c r="BF529" s="17"/>
      <c r="BG529" s="17">
        <v>5.2018386363916001E-2</v>
      </c>
      <c r="BH529" s="17">
        <v>6.2307778861714201E-2</v>
      </c>
      <c r="BI529" s="17">
        <v>6.0341107518109199E-2</v>
      </c>
      <c r="BJ529" s="17">
        <v>5.7228648869845897E-2</v>
      </c>
      <c r="BK529" s="17">
        <v>3.1310511944891997E-2</v>
      </c>
      <c r="BL529" s="17"/>
      <c r="BM529" s="17">
        <v>6.0134582721009702E-2</v>
      </c>
      <c r="BN529" s="17">
        <v>4.9594569317539E-2</v>
      </c>
      <c r="BO529" s="17">
        <v>3.4155465972080502E-2</v>
      </c>
      <c r="BP529" s="17"/>
      <c r="BQ529" s="17">
        <v>8.6800600674560899E-2</v>
      </c>
      <c r="BR529" s="17">
        <v>3.0535019766181198E-2</v>
      </c>
      <c r="BS529" s="17"/>
      <c r="BT529" s="17">
        <v>6.3900251324363694E-2</v>
      </c>
      <c r="BU529" s="17">
        <v>3.2450326186070098E-2</v>
      </c>
    </row>
    <row r="530" spans="2:73" x14ac:dyDescent="0.3">
      <c r="B530" t="s">
        <v>266</v>
      </c>
      <c r="C530" s="17">
        <v>8.3846954687712E-2</v>
      </c>
      <c r="D530" s="17">
        <v>9.1400063114905603E-2</v>
      </c>
      <c r="E530" s="17">
        <v>7.6745350778343699E-2</v>
      </c>
      <c r="F530" s="17"/>
      <c r="G530" s="17">
        <v>0.120823560419968</v>
      </c>
      <c r="H530" s="17">
        <v>0.13072621572283999</v>
      </c>
      <c r="I530" s="17">
        <v>5.9808871044601801E-2</v>
      </c>
      <c r="J530" s="17">
        <v>6.1804816580450998E-2</v>
      </c>
      <c r="K530" s="17">
        <v>7.4657690947971506E-2</v>
      </c>
      <c r="L530" s="17">
        <v>6.48865553756868E-2</v>
      </c>
      <c r="M530" s="17"/>
      <c r="N530" s="17">
        <v>0.109133854856173</v>
      </c>
      <c r="O530" s="17">
        <v>7.5919602856005394E-2</v>
      </c>
      <c r="P530" s="17">
        <v>8.7265603417222198E-2</v>
      </c>
      <c r="Q530" s="17">
        <v>6.3426930558085598E-2</v>
      </c>
      <c r="R530" s="17"/>
      <c r="S530" s="17">
        <v>0.110376738689316</v>
      </c>
      <c r="T530" s="17">
        <v>5.7745997389767399E-2</v>
      </c>
      <c r="U530" s="17">
        <v>9.3819057213247098E-2</v>
      </c>
      <c r="V530" s="17">
        <v>7.8838210098036404E-2</v>
      </c>
      <c r="W530" s="17">
        <v>8.7486213346113798E-2</v>
      </c>
      <c r="X530" s="17">
        <v>6.4796459869429501E-2</v>
      </c>
      <c r="Y530" s="17">
        <v>9.7271686426559797E-2</v>
      </c>
      <c r="Z530" s="17">
        <v>6.4880223439552201E-2</v>
      </c>
      <c r="AA530" s="17">
        <v>8.9036617334318099E-2</v>
      </c>
      <c r="AB530" s="17"/>
      <c r="AC530" s="17">
        <v>7.0568386663948393E-2</v>
      </c>
      <c r="AD530" s="17">
        <v>6.0244181392050997E-2</v>
      </c>
      <c r="AE530" s="17">
        <v>6.1003173521103099E-2</v>
      </c>
      <c r="AF530" s="17">
        <v>8.6953084319344801E-2</v>
      </c>
      <c r="AG530" s="17">
        <v>8.5721990464719594E-2</v>
      </c>
      <c r="AH530" s="17">
        <v>9.1613300612017098E-2</v>
      </c>
      <c r="AI530" s="17">
        <v>7.2555499701422499E-2</v>
      </c>
      <c r="AJ530" s="17">
        <v>9.3083287256758698E-2</v>
      </c>
      <c r="AK530" s="17">
        <v>0.105210203991472</v>
      </c>
      <c r="AL530" s="17">
        <v>9.8379815516034197E-2</v>
      </c>
      <c r="AM530" s="17">
        <v>6.5420653899584597E-2</v>
      </c>
      <c r="AN530" s="17">
        <v>6.1584498779575197E-2</v>
      </c>
      <c r="AO530" s="17">
        <v>9.8328150788104196E-2</v>
      </c>
      <c r="AP530" s="17">
        <v>8.9666615221995205E-2</v>
      </c>
      <c r="AQ530" s="17">
        <v>0.134387216544367</v>
      </c>
      <c r="AR530" s="17">
        <v>0.106596452939554</v>
      </c>
      <c r="AS530" s="17"/>
      <c r="AT530" s="17">
        <v>0.12389512037493</v>
      </c>
      <c r="AU530" s="17">
        <v>6.2122432408788897E-2</v>
      </c>
      <c r="AV530" s="17">
        <v>7.0137995684593807E-2</v>
      </c>
      <c r="AW530" s="17">
        <v>6.6941118301596603E-2</v>
      </c>
      <c r="AX530" s="17">
        <v>8.9995213443034794E-2</v>
      </c>
      <c r="AY530" s="17">
        <v>0.11526090898847</v>
      </c>
      <c r="AZ530" s="17"/>
      <c r="BA530" s="17">
        <v>5.5970829895771297E-2</v>
      </c>
      <c r="BB530" s="17">
        <v>7.1069482949649501E-2</v>
      </c>
      <c r="BC530" s="17">
        <v>9.4806871424595401E-2</v>
      </c>
      <c r="BD530" s="17">
        <v>0.14690531169024301</v>
      </c>
      <c r="BE530" s="17">
        <v>0.14875030328507299</v>
      </c>
      <c r="BF530" s="17"/>
      <c r="BG530" s="17">
        <v>8.2139760803072004E-2</v>
      </c>
      <c r="BH530" s="17">
        <v>0.111966831259215</v>
      </c>
      <c r="BI530" s="17">
        <v>9.0962749847736293E-2</v>
      </c>
      <c r="BJ530" s="17">
        <v>6.4788338795903996E-2</v>
      </c>
      <c r="BK530" s="17">
        <v>8.8100453496516795E-2</v>
      </c>
      <c r="BL530" s="17"/>
      <c r="BM530" s="17">
        <v>0.10099893863765901</v>
      </c>
      <c r="BN530" s="17">
        <v>7.4481467168353105E-2</v>
      </c>
      <c r="BO530" s="17">
        <v>5.54250802188151E-2</v>
      </c>
      <c r="BP530" s="17"/>
      <c r="BQ530" s="17">
        <v>0.126249741521437</v>
      </c>
      <c r="BR530" s="17">
        <v>6.0234479608962901E-2</v>
      </c>
      <c r="BS530" s="17"/>
      <c r="BT530" s="17">
        <v>0.11079873316998599</v>
      </c>
      <c r="BU530" s="17">
        <v>4.90896782400825E-2</v>
      </c>
    </row>
    <row r="531" spans="2:73" x14ac:dyDescent="0.3">
      <c r="B531" t="s">
        <v>267</v>
      </c>
      <c r="C531" s="17">
        <v>0.22864745573897</v>
      </c>
      <c r="D531" s="17">
        <v>0.23789061383261201</v>
      </c>
      <c r="E531" s="17">
        <v>0.21921391265253801</v>
      </c>
      <c r="F531" s="17"/>
      <c r="G531" s="17">
        <v>0.20995590928489799</v>
      </c>
      <c r="H531" s="17">
        <v>0.23835266529905599</v>
      </c>
      <c r="I531" s="17">
        <v>0.28282480368885798</v>
      </c>
      <c r="J531" s="17">
        <v>0.22719620619175901</v>
      </c>
      <c r="K531" s="17">
        <v>0.23393419126416701</v>
      </c>
      <c r="L531" s="17">
        <v>0.18673013613683001</v>
      </c>
      <c r="M531" s="17"/>
      <c r="N531" s="17">
        <v>0.27887123168524702</v>
      </c>
      <c r="O531" s="17">
        <v>0.23211061709786199</v>
      </c>
      <c r="P531" s="17">
        <v>0.229781766700389</v>
      </c>
      <c r="Q531" s="17">
        <v>0.170508906975953</v>
      </c>
      <c r="R531" s="17"/>
      <c r="S531" s="17">
        <v>0.23494225277144101</v>
      </c>
      <c r="T531" s="17">
        <v>0.243992154408854</v>
      </c>
      <c r="U531" s="17">
        <v>0.25707702311924602</v>
      </c>
      <c r="V531" s="17">
        <v>0.18770759592043901</v>
      </c>
      <c r="W531" s="17">
        <v>0.25292064972996797</v>
      </c>
      <c r="X531" s="17">
        <v>0.201740912340826</v>
      </c>
      <c r="Y531" s="17">
        <v>0.245387499027997</v>
      </c>
      <c r="Z531" s="17">
        <v>0.28080570685094602</v>
      </c>
      <c r="AA531" s="17">
        <v>0.18575847826179601</v>
      </c>
      <c r="AB531" s="17"/>
      <c r="AC531" s="17">
        <v>4.4476531812194298E-2</v>
      </c>
      <c r="AD531" s="17">
        <v>0.143183576616218</v>
      </c>
      <c r="AE531" s="17">
        <v>0.14884078586902399</v>
      </c>
      <c r="AF531" s="17">
        <v>0.178168035791676</v>
      </c>
      <c r="AG531" s="17">
        <v>0.19514064152466401</v>
      </c>
      <c r="AH531" s="17">
        <v>0.25082577527021499</v>
      </c>
      <c r="AI531" s="17">
        <v>0.23751240072303401</v>
      </c>
      <c r="AJ531" s="17">
        <v>0.238969390863954</v>
      </c>
      <c r="AK531" s="17">
        <v>0.26169200985082802</v>
      </c>
      <c r="AL531" s="17">
        <v>0.243886957827669</v>
      </c>
      <c r="AM531" s="17">
        <v>0.25345555297633499</v>
      </c>
      <c r="AN531" s="17">
        <v>0.27723627090101099</v>
      </c>
      <c r="AO531" s="17">
        <v>0.241451337331126</v>
      </c>
      <c r="AP531" s="17">
        <v>0.34165815062564697</v>
      </c>
      <c r="AQ531" s="17">
        <v>0.25441107081678499</v>
      </c>
      <c r="AR531" s="17">
        <v>0.30549256989170898</v>
      </c>
      <c r="AS531" s="17"/>
      <c r="AT531" s="17">
        <v>0.21465657261805901</v>
      </c>
      <c r="AU531" s="17">
        <v>0.240819458338142</v>
      </c>
      <c r="AV531" s="17">
        <v>0.219857237226286</v>
      </c>
      <c r="AW531" s="17">
        <v>0.242930803889569</v>
      </c>
      <c r="AX531" s="17">
        <v>0.21514810794944</v>
      </c>
      <c r="AY531" s="17">
        <v>0.22468890444734299</v>
      </c>
      <c r="AZ531" s="17"/>
      <c r="BA531" s="17">
        <v>0.17833556635518599</v>
      </c>
      <c r="BB531" s="17">
        <v>0.23154107070341701</v>
      </c>
      <c r="BC531" s="17">
        <v>0.24902025607602199</v>
      </c>
      <c r="BD531" s="17">
        <v>0.25008727399630498</v>
      </c>
      <c r="BE531" s="17">
        <v>0.29294593337043501</v>
      </c>
      <c r="BF531" s="17"/>
      <c r="BG531" s="17">
        <v>0.249211802580311</v>
      </c>
      <c r="BH531" s="17">
        <v>0.22945148129564899</v>
      </c>
      <c r="BI531" s="17">
        <v>0.30138008372869202</v>
      </c>
      <c r="BJ531" s="17">
        <v>0.19181936959658</v>
      </c>
      <c r="BK531" s="17">
        <v>0.24240695969203599</v>
      </c>
      <c r="BL531" s="17"/>
      <c r="BM531" s="17">
        <v>0.24256472937026399</v>
      </c>
      <c r="BN531" s="17">
        <v>0.23318926914377899</v>
      </c>
      <c r="BO531" s="17">
        <v>0.176233939495196</v>
      </c>
      <c r="BP531" s="17"/>
      <c r="BQ531" s="17">
        <v>0.24189965187484599</v>
      </c>
      <c r="BR531" s="17">
        <v>0.22217273222750999</v>
      </c>
      <c r="BS531" s="17"/>
      <c r="BT531" s="17">
        <v>0.26953464256374399</v>
      </c>
      <c r="BU531" s="17">
        <v>0.17626649796676699</v>
      </c>
    </row>
    <row r="532" spans="2:73" x14ac:dyDescent="0.3">
      <c r="B532" t="s">
        <v>268</v>
      </c>
      <c r="C532" s="17">
        <v>0.154151539092864</v>
      </c>
      <c r="D532" s="17">
        <v>0.14539731383301599</v>
      </c>
      <c r="E532" s="17">
        <v>0.16239262836204801</v>
      </c>
      <c r="F532" s="17"/>
      <c r="G532" s="17">
        <v>0.115973946968267</v>
      </c>
      <c r="H532" s="17">
        <v>0.11047622196085</v>
      </c>
      <c r="I532" s="17">
        <v>0.16868483139037899</v>
      </c>
      <c r="J532" s="17">
        <v>0.192247014043508</v>
      </c>
      <c r="K532" s="17">
        <v>0.16692691588540601</v>
      </c>
      <c r="L532" s="17">
        <v>0.16355670808466999</v>
      </c>
      <c r="M532" s="17"/>
      <c r="N532" s="17">
        <v>0.13955476816130999</v>
      </c>
      <c r="O532" s="17">
        <v>0.16475241905544299</v>
      </c>
      <c r="P532" s="17">
        <v>0.16990828428468899</v>
      </c>
      <c r="Q532" s="17">
        <v>0.14252299697885601</v>
      </c>
      <c r="R532" s="17"/>
      <c r="S532" s="17">
        <v>0.13200003685103401</v>
      </c>
      <c r="T532" s="17">
        <v>0.16598843761451801</v>
      </c>
      <c r="U532" s="17">
        <v>0.149963104948968</v>
      </c>
      <c r="V532" s="17">
        <v>0.163514659273301</v>
      </c>
      <c r="W532" s="17">
        <v>0.14579993268154001</v>
      </c>
      <c r="X532" s="17">
        <v>0.148082277500832</v>
      </c>
      <c r="Y532" s="17">
        <v>0.16034642492503601</v>
      </c>
      <c r="Z532" s="17">
        <v>0.15392717372435499</v>
      </c>
      <c r="AA532" s="17">
        <v>0.16793655322745499</v>
      </c>
      <c r="AB532" s="17"/>
      <c r="AC532" s="17">
        <v>7.7321034285866605E-2</v>
      </c>
      <c r="AD532" s="17">
        <v>0.15603760517644499</v>
      </c>
      <c r="AE532" s="17">
        <v>0.13767553446581901</v>
      </c>
      <c r="AF532" s="17">
        <v>0.17487900240205601</v>
      </c>
      <c r="AG532" s="17">
        <v>0.13924039951209199</v>
      </c>
      <c r="AH532" s="17">
        <v>0.12514235251987299</v>
      </c>
      <c r="AI532" s="17">
        <v>0.175655609763503</v>
      </c>
      <c r="AJ532" s="17">
        <v>0.18527567661641001</v>
      </c>
      <c r="AK532" s="17">
        <v>0.17831467295600301</v>
      </c>
      <c r="AL532" s="17">
        <v>0.13228193125231</v>
      </c>
      <c r="AM532" s="17">
        <v>0.155343416268579</v>
      </c>
      <c r="AN532" s="17">
        <v>0.191173766543829</v>
      </c>
      <c r="AO532" s="17">
        <v>0.20478741568620401</v>
      </c>
      <c r="AP532" s="17">
        <v>0.104764266208942</v>
      </c>
      <c r="AQ532" s="17">
        <v>0.14103592751653701</v>
      </c>
      <c r="AR532" s="17">
        <v>0.115519640075188</v>
      </c>
      <c r="AS532" s="17"/>
      <c r="AT532" s="17">
        <v>0.121441098945141</v>
      </c>
      <c r="AU532" s="17">
        <v>0.178508318348131</v>
      </c>
      <c r="AV532" s="17">
        <v>0.16870450715482199</v>
      </c>
      <c r="AW532" s="17">
        <v>0.13140195443421299</v>
      </c>
      <c r="AX532" s="17">
        <v>0.169287472677044</v>
      </c>
      <c r="AY532" s="17">
        <v>0.176909180536993</v>
      </c>
      <c r="AZ532" s="17"/>
      <c r="BA532" s="17">
        <v>0.164732920916318</v>
      </c>
      <c r="BB532" s="17">
        <v>0.16655827302482701</v>
      </c>
      <c r="BC532" s="17">
        <v>0.13742735993352101</v>
      </c>
      <c r="BD532" s="17">
        <v>0.145898917617341</v>
      </c>
      <c r="BE532" s="17">
        <v>9.4035668356477004E-2</v>
      </c>
      <c r="BF532" s="17"/>
      <c r="BG532" s="17">
        <v>0.14629541472613</v>
      </c>
      <c r="BH532" s="17">
        <v>0.16619537621273101</v>
      </c>
      <c r="BI532" s="17">
        <v>0.133850955645755</v>
      </c>
      <c r="BJ532" s="17">
        <v>0.15527033445606001</v>
      </c>
      <c r="BK532" s="17">
        <v>0.15459369199387599</v>
      </c>
      <c r="BL532" s="17"/>
      <c r="BM532" s="17">
        <v>0.152380209649634</v>
      </c>
      <c r="BN532" s="17">
        <v>0.14916155059678499</v>
      </c>
      <c r="BO532" s="17">
        <v>0.171488607453125</v>
      </c>
      <c r="BP532" s="17"/>
      <c r="BQ532" s="17">
        <v>0.15106431019413799</v>
      </c>
      <c r="BR532" s="17">
        <v>0.16248977369312201</v>
      </c>
      <c r="BS532" s="17"/>
      <c r="BT532" s="17">
        <v>0.16214023955497001</v>
      </c>
      <c r="BU532" s="17">
        <v>0.152765203475833</v>
      </c>
    </row>
    <row r="533" spans="2:73" x14ac:dyDescent="0.3">
      <c r="B533" t="s">
        <v>269</v>
      </c>
      <c r="C533" s="17">
        <v>0.24152873145137899</v>
      </c>
      <c r="D533" s="17">
        <v>0.230971152783463</v>
      </c>
      <c r="E533" s="17">
        <v>0.25219325914307</v>
      </c>
      <c r="F533" s="17"/>
      <c r="G533" s="17">
        <v>0.18932848259868401</v>
      </c>
      <c r="H533" s="17">
        <v>0.17754627775225301</v>
      </c>
      <c r="I533" s="17">
        <v>0.19439668204622099</v>
      </c>
      <c r="J533" s="17">
        <v>0.26438572973699498</v>
      </c>
      <c r="K533" s="17">
        <v>0.29291249474887299</v>
      </c>
      <c r="L533" s="17">
        <v>0.31334157025292397</v>
      </c>
      <c r="M533" s="17"/>
      <c r="N533" s="17">
        <v>0.210486949777832</v>
      </c>
      <c r="O533" s="17">
        <v>0.23968902320436999</v>
      </c>
      <c r="P533" s="17">
        <v>0.24754096847148099</v>
      </c>
      <c r="Q533" s="17">
        <v>0.27024265253482199</v>
      </c>
      <c r="R533" s="17"/>
      <c r="S533" s="17">
        <v>0.18944531101973899</v>
      </c>
      <c r="T533" s="17">
        <v>0.26835849315855098</v>
      </c>
      <c r="U533" s="17">
        <v>0.24255425438150499</v>
      </c>
      <c r="V533" s="17">
        <v>0.27523016217321999</v>
      </c>
      <c r="W533" s="17">
        <v>0.228140703240197</v>
      </c>
      <c r="X533" s="17">
        <v>0.24433858913251999</v>
      </c>
      <c r="Y533" s="17">
        <v>0.227633724458323</v>
      </c>
      <c r="Z533" s="17">
        <v>0.228758461886063</v>
      </c>
      <c r="AA533" s="17">
        <v>0.26599103416157899</v>
      </c>
      <c r="AB533" s="17"/>
      <c r="AC533" s="17">
        <v>6.4706382451082206E-2</v>
      </c>
      <c r="AD533" s="17">
        <v>0.241962676437735</v>
      </c>
      <c r="AE533" s="17">
        <v>0.27142339138484001</v>
      </c>
      <c r="AF533" s="17">
        <v>0.25260926724789401</v>
      </c>
      <c r="AG533" s="17">
        <v>0.24192862903166501</v>
      </c>
      <c r="AH533" s="17">
        <v>0.258523345415476</v>
      </c>
      <c r="AI533" s="17">
        <v>0.25968996668463001</v>
      </c>
      <c r="AJ533" s="17">
        <v>0.207929466187597</v>
      </c>
      <c r="AK533" s="17">
        <v>0.219073346153599</v>
      </c>
      <c r="AL533" s="17">
        <v>0.231116952700645</v>
      </c>
      <c r="AM533" s="17">
        <v>0.27617740931832802</v>
      </c>
      <c r="AN533" s="17">
        <v>0.24298814502448801</v>
      </c>
      <c r="AO533" s="17">
        <v>0.211804384649038</v>
      </c>
      <c r="AP533" s="17">
        <v>0.19103862461097301</v>
      </c>
      <c r="AQ533" s="17">
        <v>0.191938388660361</v>
      </c>
      <c r="AR533" s="17">
        <v>0.20126850778960001</v>
      </c>
      <c r="AS533" s="17"/>
      <c r="AT533" s="17">
        <v>0.178555724524709</v>
      </c>
      <c r="AU533" s="17">
        <v>0.25323899180930598</v>
      </c>
      <c r="AV533" s="17">
        <v>0.244559191941532</v>
      </c>
      <c r="AW533" s="17">
        <v>0.28798563473219801</v>
      </c>
      <c r="AX533" s="17">
        <v>0.27347714822353703</v>
      </c>
      <c r="AY533" s="17">
        <v>0.22086980257574401</v>
      </c>
      <c r="AZ533" s="17"/>
      <c r="BA533" s="17">
        <v>0.29359892091706002</v>
      </c>
      <c r="BB533" s="17">
        <v>0.24641935795571801</v>
      </c>
      <c r="BC533" s="17">
        <v>0.22792407269946899</v>
      </c>
      <c r="BD533" s="17">
        <v>0.17973980639693801</v>
      </c>
      <c r="BE533" s="17">
        <v>0.156681340011913</v>
      </c>
      <c r="BF533" s="17"/>
      <c r="BG533" s="17">
        <v>0.26411142023753198</v>
      </c>
      <c r="BH533" s="17">
        <v>0.20763956901216599</v>
      </c>
      <c r="BI533" s="17">
        <v>0.21845081715849399</v>
      </c>
      <c r="BJ533" s="17">
        <v>0.27264532953644999</v>
      </c>
      <c r="BK533" s="17">
        <v>0.297448110761528</v>
      </c>
      <c r="BL533" s="17"/>
      <c r="BM533" s="17">
        <v>0.21444214330754399</v>
      </c>
      <c r="BN533" s="17">
        <v>0.26724585674395401</v>
      </c>
      <c r="BO533" s="17">
        <v>0.25999601911397902</v>
      </c>
      <c r="BP533" s="17"/>
      <c r="BQ533" s="17">
        <v>0.17384274995530499</v>
      </c>
      <c r="BR533" s="17">
        <v>0.28078291147711198</v>
      </c>
      <c r="BS533" s="17"/>
      <c r="BT533" s="17">
        <v>0.19865692479288799</v>
      </c>
      <c r="BU533" s="17">
        <v>0.30062493812654101</v>
      </c>
    </row>
    <row r="534" spans="2:73" x14ac:dyDescent="0.3">
      <c r="B534" t="s">
        <v>270</v>
      </c>
      <c r="C534" s="17">
        <v>0.143688271921491</v>
      </c>
      <c r="D534" s="17">
        <v>0.13788207954755399</v>
      </c>
      <c r="E534" s="17">
        <v>0.14938374974315699</v>
      </c>
      <c r="F534" s="17"/>
      <c r="G534" s="17">
        <v>0.14749313284284199</v>
      </c>
      <c r="H534" s="17">
        <v>9.6612435093186594E-2</v>
      </c>
      <c r="I534" s="17">
        <v>0.12383935348503</v>
      </c>
      <c r="J534" s="17">
        <v>0.145789101653482</v>
      </c>
      <c r="K534" s="17">
        <v>0.15889822141687701</v>
      </c>
      <c r="L534" s="17">
        <v>0.18365431125149401</v>
      </c>
      <c r="M534" s="17"/>
      <c r="N534" s="17">
        <v>7.0859584818956406E-2</v>
      </c>
      <c r="O534" s="17">
        <v>0.13184459995640699</v>
      </c>
      <c r="P534" s="17">
        <v>0.13507325506709</v>
      </c>
      <c r="Q534" s="17">
        <v>0.242628840524929</v>
      </c>
      <c r="R534" s="17"/>
      <c r="S534" s="17">
        <v>0.10901337704387799</v>
      </c>
      <c r="T534" s="17">
        <v>0.13790031198328501</v>
      </c>
      <c r="U534" s="17">
        <v>0.10389794051202</v>
      </c>
      <c r="V534" s="17">
        <v>0.16784796180174499</v>
      </c>
      <c r="W534" s="17">
        <v>0.173315007212935</v>
      </c>
      <c r="X534" s="17">
        <v>0.168901974823952</v>
      </c>
      <c r="Y534" s="17">
        <v>0.14683193013934101</v>
      </c>
      <c r="Z534" s="17">
        <v>0.122892871076276</v>
      </c>
      <c r="AA534" s="17">
        <v>0.16942729990191799</v>
      </c>
      <c r="AB534" s="17"/>
      <c r="AC534" s="17">
        <v>0.57014606449660499</v>
      </c>
      <c r="AD534" s="17">
        <v>0.23550097426327199</v>
      </c>
      <c r="AE534" s="17">
        <v>0.27410305566167698</v>
      </c>
      <c r="AF534" s="17">
        <v>0.19139685075326099</v>
      </c>
      <c r="AG534" s="17">
        <v>0.20466414088554899</v>
      </c>
      <c r="AH534" s="17">
        <v>0.14390336803429399</v>
      </c>
      <c r="AI534" s="17">
        <v>0.12603014462727599</v>
      </c>
      <c r="AJ534" s="17">
        <v>9.4375496897742897E-2</v>
      </c>
      <c r="AK534" s="17">
        <v>0.11204094157502401</v>
      </c>
      <c r="AL534" s="17">
        <v>0.131890205013247</v>
      </c>
      <c r="AM534" s="17">
        <v>0.13776337224735299</v>
      </c>
      <c r="AN534" s="17">
        <v>3.5707895125040703E-2</v>
      </c>
      <c r="AO534" s="17">
        <v>6.7408980326846293E-2</v>
      </c>
      <c r="AP534" s="17">
        <v>5.9199240006381097E-2</v>
      </c>
      <c r="AQ534" s="17">
        <v>9.1047134244644196E-2</v>
      </c>
      <c r="AR534" s="17">
        <v>3.1515864290301801E-2</v>
      </c>
      <c r="AS534" s="17"/>
      <c r="AT534" s="17">
        <v>0.11098904621127401</v>
      </c>
      <c r="AU534" s="17">
        <v>0.15316812373829899</v>
      </c>
      <c r="AV534" s="17">
        <v>0.157014172737651</v>
      </c>
      <c r="AW534" s="17">
        <v>0.15427181886160399</v>
      </c>
      <c r="AX534" s="17">
        <v>0.162953060380959</v>
      </c>
      <c r="AY534" s="17">
        <v>0.123286457756034</v>
      </c>
      <c r="AZ534" s="17"/>
      <c r="BA534" s="17">
        <v>0.22155295585752199</v>
      </c>
      <c r="BB534" s="17">
        <v>0.15727081148920999</v>
      </c>
      <c r="BC534" s="17">
        <v>9.5450147978814306E-2</v>
      </c>
      <c r="BD534" s="17">
        <v>5.8208128647382999E-2</v>
      </c>
      <c r="BE534" s="17">
        <v>3.11801899153995E-2</v>
      </c>
      <c r="BF534" s="17"/>
      <c r="BG534" s="17">
        <v>0.127248941176615</v>
      </c>
      <c r="BH534" s="17">
        <v>9.8305284437472995E-2</v>
      </c>
      <c r="BI534" s="17">
        <v>0.11174838514779301</v>
      </c>
      <c r="BJ534" s="17">
        <v>0.17437001611022901</v>
      </c>
      <c r="BK534" s="17">
        <v>8.3115699101355398E-2</v>
      </c>
      <c r="BL534" s="17"/>
      <c r="BM534" s="17">
        <v>0.119802298502764</v>
      </c>
      <c r="BN534" s="17">
        <v>0.142687937949426</v>
      </c>
      <c r="BO534" s="17">
        <v>0.21721806174901501</v>
      </c>
      <c r="BP534" s="17"/>
      <c r="BQ534" s="17">
        <v>6.8453196100268496E-2</v>
      </c>
      <c r="BR534" s="17">
        <v>0.18718734637739301</v>
      </c>
      <c r="BS534" s="17"/>
      <c r="BT534" s="17">
        <v>7.9069672989730597E-2</v>
      </c>
      <c r="BU534" s="17">
        <v>0.226431071118537</v>
      </c>
    </row>
    <row r="535" spans="2:73" x14ac:dyDescent="0.3">
      <c r="B535" t="s">
        <v>92</v>
      </c>
      <c r="C535" s="17">
        <v>2.77785866335853E-2</v>
      </c>
      <c r="D535" s="17">
        <v>2.10075840256355E-2</v>
      </c>
      <c r="E535" s="17">
        <v>3.4462480387784697E-2</v>
      </c>
      <c r="F535" s="17"/>
      <c r="G535" s="17">
        <v>6.0928539749378799E-2</v>
      </c>
      <c r="H535" s="17">
        <v>3.5053894901381E-2</v>
      </c>
      <c r="I535" s="17">
        <v>3.45140788083729E-2</v>
      </c>
      <c r="J535" s="17">
        <v>1.0466019826055099E-2</v>
      </c>
      <c r="K535" s="17">
        <v>1.7297051621865501E-2</v>
      </c>
      <c r="L535" s="17">
        <v>1.5554114251596401E-2</v>
      </c>
      <c r="M535" s="17"/>
      <c r="N535" s="17">
        <v>1.9524978546953901E-2</v>
      </c>
      <c r="O535" s="17">
        <v>2.5676573547899199E-2</v>
      </c>
      <c r="P535" s="17">
        <v>2.9225349784022001E-2</v>
      </c>
      <c r="Q535" s="17">
        <v>3.6471579670393203E-2</v>
      </c>
      <c r="R535" s="17"/>
      <c r="S535" s="17">
        <v>2.52718694281403E-2</v>
      </c>
      <c r="T535" s="17">
        <v>2.4165834066523399E-2</v>
      </c>
      <c r="U535" s="17">
        <v>2.1694538924747899E-2</v>
      </c>
      <c r="V535" s="17">
        <v>2.03962184238634E-2</v>
      </c>
      <c r="W535" s="17">
        <v>1.6224393056664701E-2</v>
      </c>
      <c r="X535" s="17">
        <v>6.08029089580596E-2</v>
      </c>
      <c r="Y535" s="17">
        <v>3.0207468267841601E-2</v>
      </c>
      <c r="Z535" s="17">
        <v>3.8719029606368402E-2</v>
      </c>
      <c r="AA535" s="17">
        <v>2.2724438938967799E-2</v>
      </c>
      <c r="AB535" s="17"/>
      <c r="AC535" s="17">
        <v>0</v>
      </c>
      <c r="AD535" s="17">
        <v>8.3293992821432405E-2</v>
      </c>
      <c r="AE535" s="17">
        <v>3.6918363220898899E-2</v>
      </c>
      <c r="AF535" s="17">
        <v>3.9027054463797402E-2</v>
      </c>
      <c r="AG535" s="17">
        <v>2.0131780634147601E-2</v>
      </c>
      <c r="AH535" s="17">
        <v>1.8346443427809399E-2</v>
      </c>
      <c r="AI535" s="17">
        <v>1.4033094449753E-2</v>
      </c>
      <c r="AJ535" s="17">
        <v>2.7322442665454302E-2</v>
      </c>
      <c r="AK535" s="17">
        <v>2.15374846100581E-2</v>
      </c>
      <c r="AL535" s="17">
        <v>6.5238009237651801E-2</v>
      </c>
      <c r="AM535" s="17">
        <v>2.1853274100187399E-2</v>
      </c>
      <c r="AN535" s="17">
        <v>4.2910691422490703E-2</v>
      </c>
      <c r="AO535" s="17">
        <v>1.15400166721773E-2</v>
      </c>
      <c r="AP535" s="17">
        <v>2.27179000250337E-2</v>
      </c>
      <c r="AQ535" s="17">
        <v>1.7753503560660799E-2</v>
      </c>
      <c r="AR535" s="17">
        <v>5.7147272186082202E-3</v>
      </c>
      <c r="AS535" s="17"/>
      <c r="AT535" s="17">
        <v>3.9184951051611801E-2</v>
      </c>
      <c r="AU535" s="17">
        <v>1.92004629980187E-2</v>
      </c>
      <c r="AV535" s="17">
        <v>2.7977356549601599E-2</v>
      </c>
      <c r="AW535" s="17">
        <v>2.86604850634333E-2</v>
      </c>
      <c r="AX535" s="17">
        <v>1.89000264492633E-2</v>
      </c>
      <c r="AY535" s="17">
        <v>3.9571417890885703E-2</v>
      </c>
      <c r="AZ535" s="17"/>
      <c r="BA535" s="17">
        <v>3.3034764576353501E-2</v>
      </c>
      <c r="BB535" s="17">
        <v>1.9619510466026498E-2</v>
      </c>
      <c r="BC535" s="17">
        <v>3.7178467946300003E-2</v>
      </c>
      <c r="BD535" s="17">
        <v>1.6596286857386001E-2</v>
      </c>
      <c r="BE535" s="17">
        <v>0</v>
      </c>
      <c r="BF535" s="17"/>
      <c r="BG535" s="17">
        <v>1.6074498971236001E-2</v>
      </c>
      <c r="BH535" s="17">
        <v>3.53804487670593E-2</v>
      </c>
      <c r="BI535" s="17">
        <v>1.6817294083416801E-2</v>
      </c>
      <c r="BJ535" s="17">
        <v>1.1387877952887E-2</v>
      </c>
      <c r="BK535" s="17">
        <v>4.59625395041676E-2</v>
      </c>
      <c r="BL535" s="17"/>
      <c r="BM535" s="17">
        <v>2.0873618796066602E-2</v>
      </c>
      <c r="BN535" s="17">
        <v>3.6273514488929397E-2</v>
      </c>
      <c r="BO535" s="17">
        <v>2.7798491802970299E-2</v>
      </c>
      <c r="BP535" s="17"/>
      <c r="BQ535" s="17">
        <v>1.9910634002223301E-2</v>
      </c>
      <c r="BR535" s="17">
        <v>2.5384735201747902E-2</v>
      </c>
      <c r="BS535" s="17"/>
      <c r="BT535" s="17">
        <v>2.0492350912422401E-2</v>
      </c>
      <c r="BU535" s="17">
        <v>2.88334093812239E-2</v>
      </c>
    </row>
    <row r="536" spans="2:73" x14ac:dyDescent="0.3">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row>
    <row r="537" spans="2:73" x14ac:dyDescent="0.3">
      <c r="B537" s="6" t="s">
        <v>274</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row>
    <row r="538" spans="2:73" x14ac:dyDescent="0.3">
      <c r="B538" s="24" t="s">
        <v>94</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row>
    <row r="539" spans="2:73" x14ac:dyDescent="0.3">
      <c r="B539" t="s">
        <v>261</v>
      </c>
      <c r="C539" s="17">
        <v>2.85673426926315E-2</v>
      </c>
      <c r="D539" s="17">
        <v>2.1528145340949299E-2</v>
      </c>
      <c r="E539" s="17">
        <v>3.5515019593721102E-2</v>
      </c>
      <c r="F539" s="17"/>
      <c r="G539" s="17">
        <v>4.88259466784461E-2</v>
      </c>
      <c r="H539" s="17">
        <v>3.2682422683847301E-2</v>
      </c>
      <c r="I539" s="17">
        <v>1.8025035657509299E-2</v>
      </c>
      <c r="J539" s="17">
        <v>3.6612162486319599E-2</v>
      </c>
      <c r="K539" s="17">
        <v>1.50518692571683E-2</v>
      </c>
      <c r="L539" s="17">
        <v>2.2897919897223899E-2</v>
      </c>
      <c r="M539" s="17"/>
      <c r="N539" s="17">
        <v>3.1540706122758E-2</v>
      </c>
      <c r="O539" s="17">
        <v>1.3205609750304E-2</v>
      </c>
      <c r="P539" s="17">
        <v>3.8199274967023703E-2</v>
      </c>
      <c r="Q539" s="17">
        <v>3.2301741027628103E-2</v>
      </c>
      <c r="R539" s="17"/>
      <c r="S539" s="17">
        <v>2.72138714528673E-2</v>
      </c>
      <c r="T539" s="17">
        <v>2.9525535283818499E-2</v>
      </c>
      <c r="U539" s="17">
        <v>2.8687152120660499E-2</v>
      </c>
      <c r="V539" s="17">
        <v>2.6324678413173701E-2</v>
      </c>
      <c r="W539" s="17">
        <v>2.6672968505211499E-2</v>
      </c>
      <c r="X539" s="17">
        <v>2.8593031159958301E-2</v>
      </c>
      <c r="Y539" s="17">
        <v>4.2240272091918198E-2</v>
      </c>
      <c r="Z539" s="17">
        <v>1.8218476366121901E-2</v>
      </c>
      <c r="AA539" s="17">
        <v>2.5638891369980599E-2</v>
      </c>
      <c r="AB539" s="17"/>
      <c r="AC539" s="17">
        <v>4.29535036856456E-2</v>
      </c>
      <c r="AD539" s="17">
        <v>5.53758329789623E-2</v>
      </c>
      <c r="AE539" s="17">
        <v>3.1456924781891597E-2</v>
      </c>
      <c r="AF539" s="17">
        <v>2.78220489027525E-2</v>
      </c>
      <c r="AG539" s="17">
        <v>2.1297674969419901E-2</v>
      </c>
      <c r="AH539" s="17">
        <v>1.77786215219502E-2</v>
      </c>
      <c r="AI539" s="17">
        <v>3.8930013196319502E-2</v>
      </c>
      <c r="AJ539" s="17">
        <v>2.26856408514081E-2</v>
      </c>
      <c r="AK539" s="17">
        <v>2.42986570004146E-2</v>
      </c>
      <c r="AL539" s="17">
        <v>3.3900128809466197E-2</v>
      </c>
      <c r="AM539" s="17">
        <v>2.1264425287349599E-2</v>
      </c>
      <c r="AN539" s="17">
        <v>2.5184923803067701E-2</v>
      </c>
      <c r="AO539" s="17">
        <v>7.3096411659288901E-2</v>
      </c>
      <c r="AP539" s="17">
        <v>3.09665818890437E-2</v>
      </c>
      <c r="AQ539" s="17">
        <v>3.4983783785342698E-2</v>
      </c>
      <c r="AR539" s="17">
        <v>1.85790800721717E-2</v>
      </c>
      <c r="AS539" s="17"/>
      <c r="AT539" s="17">
        <v>3.4019007107603298E-2</v>
      </c>
      <c r="AU539" s="17">
        <v>2.1079067213059698E-2</v>
      </c>
      <c r="AV539" s="17">
        <v>3.7420723351670397E-2</v>
      </c>
      <c r="AW539" s="17">
        <v>2.0097565521352601E-2</v>
      </c>
      <c r="AX539" s="17">
        <v>3.8903696148519899E-2</v>
      </c>
      <c r="AY539" s="17">
        <v>3.1297926840040902E-2</v>
      </c>
      <c r="AZ539" s="17"/>
      <c r="BA539" s="17">
        <v>2.5989821093169999E-2</v>
      </c>
      <c r="BB539" s="17">
        <v>2.1896365069226199E-2</v>
      </c>
      <c r="BC539" s="17">
        <v>2.3006354275806301E-2</v>
      </c>
      <c r="BD539" s="17">
        <v>4.1654783747939697E-2</v>
      </c>
      <c r="BE539" s="17">
        <v>1.38656165472928E-2</v>
      </c>
      <c r="BF539" s="17"/>
      <c r="BG539" s="17">
        <v>3.8954817546125599E-2</v>
      </c>
      <c r="BH539" s="17">
        <v>3.8568641413998198E-2</v>
      </c>
      <c r="BI539" s="17">
        <v>1.69618588977953E-2</v>
      </c>
      <c r="BJ539" s="17">
        <v>1.3061724797672701E-2</v>
      </c>
      <c r="BK539" s="17">
        <v>3.7101544298581798E-2</v>
      </c>
      <c r="BL539" s="17"/>
      <c r="BM539" s="17">
        <v>2.74928625337835E-2</v>
      </c>
      <c r="BN539" s="17">
        <v>2.4223483347065498E-2</v>
      </c>
      <c r="BO539" s="17">
        <v>4.22677494208923E-2</v>
      </c>
      <c r="BP539" s="17"/>
      <c r="BQ539" s="17">
        <v>3.6383095814957203E-2</v>
      </c>
      <c r="BR539" s="17">
        <v>2.3185304721376299E-2</v>
      </c>
      <c r="BS539" s="17"/>
      <c r="BT539" s="17">
        <v>3.4944188502112401E-2</v>
      </c>
      <c r="BU539" s="17">
        <v>2.1593074905907901E-2</v>
      </c>
    </row>
    <row r="540" spans="2:73" x14ac:dyDescent="0.3">
      <c r="B540" t="s">
        <v>262</v>
      </c>
      <c r="C540" s="17">
        <v>8.1948731251142201E-2</v>
      </c>
      <c r="D540" s="17">
        <v>8.8611186059300198E-2</v>
      </c>
      <c r="E540" s="17">
        <v>7.5295475634257703E-2</v>
      </c>
      <c r="F540" s="17"/>
      <c r="G540" s="17">
        <v>0.108795087380229</v>
      </c>
      <c r="H540" s="17">
        <v>6.9946586361923899E-2</v>
      </c>
      <c r="I540" s="17">
        <v>8.7590588285110793E-2</v>
      </c>
      <c r="J540" s="17">
        <v>6.5233355300202106E-2</v>
      </c>
      <c r="K540" s="17">
        <v>5.8768982363030797E-2</v>
      </c>
      <c r="L540" s="17">
        <v>9.8501698811311503E-2</v>
      </c>
      <c r="M540" s="17"/>
      <c r="N540" s="17">
        <v>8.1495595033879001E-2</v>
      </c>
      <c r="O540" s="17">
        <v>9.2330724162971403E-2</v>
      </c>
      <c r="P540" s="17">
        <v>8.5641794473018798E-2</v>
      </c>
      <c r="Q540" s="17">
        <v>6.7364916261051705E-2</v>
      </c>
      <c r="R540" s="17"/>
      <c r="S540" s="17">
        <v>7.4077674453392403E-2</v>
      </c>
      <c r="T540" s="17">
        <v>8.8476803095743198E-2</v>
      </c>
      <c r="U540" s="17">
        <v>8.1377557502491302E-2</v>
      </c>
      <c r="V540" s="17">
        <v>5.7861206477877E-2</v>
      </c>
      <c r="W540" s="17">
        <v>7.9861633921854802E-2</v>
      </c>
      <c r="X540" s="17">
        <v>5.3509363202363901E-2</v>
      </c>
      <c r="Y540" s="17">
        <v>0.116254355194384</v>
      </c>
      <c r="Z540" s="17">
        <v>9.9185653610688096E-2</v>
      </c>
      <c r="AA540" s="17">
        <v>9.4815407172077995E-2</v>
      </c>
      <c r="AB540" s="17"/>
      <c r="AC540" s="17">
        <v>0</v>
      </c>
      <c r="AD540" s="17">
        <v>0.123631025704854</v>
      </c>
      <c r="AE540" s="17">
        <v>7.6360370522162505E-2</v>
      </c>
      <c r="AF540" s="17">
        <v>0.100429809070111</v>
      </c>
      <c r="AG540" s="17">
        <v>0.103940730933244</v>
      </c>
      <c r="AH540" s="17">
        <v>9.0073779322449907E-2</v>
      </c>
      <c r="AI540" s="17">
        <v>5.8314138454292001E-2</v>
      </c>
      <c r="AJ540" s="17">
        <v>5.1061435120919201E-2</v>
      </c>
      <c r="AK540" s="17">
        <v>6.4718799771023697E-2</v>
      </c>
      <c r="AL540" s="17">
        <v>0.113960967582153</v>
      </c>
      <c r="AM540" s="17">
        <v>6.4807311979407603E-2</v>
      </c>
      <c r="AN540" s="17">
        <v>8.4667385892062297E-2</v>
      </c>
      <c r="AO540" s="17">
        <v>7.5846188070235299E-2</v>
      </c>
      <c r="AP540" s="17">
        <v>8.6869502261312501E-2</v>
      </c>
      <c r="AQ540" s="17">
        <v>5.0617816684752501E-2</v>
      </c>
      <c r="AR540" s="17">
        <v>9.4558493377932901E-2</v>
      </c>
      <c r="AS540" s="17"/>
      <c r="AT540" s="17">
        <v>5.9694836071015098E-2</v>
      </c>
      <c r="AU540" s="17">
        <v>8.6784890291148206E-2</v>
      </c>
      <c r="AV540" s="17">
        <v>5.92690729105858E-2</v>
      </c>
      <c r="AW540" s="17">
        <v>6.8552683346239499E-2</v>
      </c>
      <c r="AX540" s="17">
        <v>0.13090891368004701</v>
      </c>
      <c r="AY540" s="17">
        <v>0.16990448089565599</v>
      </c>
      <c r="AZ540" s="17"/>
      <c r="BA540" s="17">
        <v>7.4939197267574198E-2</v>
      </c>
      <c r="BB540" s="17">
        <v>8.7856356886685097E-2</v>
      </c>
      <c r="BC540" s="17">
        <v>6.9286448000561801E-2</v>
      </c>
      <c r="BD540" s="17">
        <v>0.10308015876335901</v>
      </c>
      <c r="BE540" s="17">
        <v>7.2007677417369007E-2</v>
      </c>
      <c r="BF540" s="17"/>
      <c r="BG540" s="17">
        <v>7.2293358504724806E-2</v>
      </c>
      <c r="BH540" s="17">
        <v>8.0141288031292501E-2</v>
      </c>
      <c r="BI540" s="17">
        <v>7.0398009440465703E-2</v>
      </c>
      <c r="BJ540" s="17">
        <v>0.116407699970835</v>
      </c>
      <c r="BK540" s="17">
        <v>0.116056583900653</v>
      </c>
      <c r="BL540" s="17"/>
      <c r="BM540" s="17">
        <v>8.4637298968116906E-2</v>
      </c>
      <c r="BN540" s="17">
        <v>7.5414647259485906E-2</v>
      </c>
      <c r="BO540" s="17">
        <v>8.9741095300048701E-2</v>
      </c>
      <c r="BP540" s="17"/>
      <c r="BQ540" s="17">
        <v>0.10064900152753101</v>
      </c>
      <c r="BR540" s="17">
        <v>7.0078078611365099E-2</v>
      </c>
      <c r="BS540" s="17"/>
      <c r="BT540" s="17">
        <v>8.2615897079095502E-2</v>
      </c>
      <c r="BU540" s="17">
        <v>8.2294649003929701E-2</v>
      </c>
    </row>
    <row r="541" spans="2:73" x14ac:dyDescent="0.3">
      <c r="B541" t="s">
        <v>263</v>
      </c>
      <c r="C541" s="17">
        <v>0.187718981439076</v>
      </c>
      <c r="D541" s="17">
        <v>0.200006397260867</v>
      </c>
      <c r="E541" s="17">
        <v>0.17516654162735401</v>
      </c>
      <c r="F541" s="17"/>
      <c r="G541" s="17">
        <v>0.19175673270385499</v>
      </c>
      <c r="H541" s="17">
        <v>0.20386434172724799</v>
      </c>
      <c r="I541" s="17">
        <v>0.186058338452496</v>
      </c>
      <c r="J541" s="17">
        <v>0.217390792309297</v>
      </c>
      <c r="K541" s="17">
        <v>0.18274651158732899</v>
      </c>
      <c r="L541" s="17">
        <v>0.152458168641319</v>
      </c>
      <c r="M541" s="17"/>
      <c r="N541" s="17">
        <v>0.22094241224355199</v>
      </c>
      <c r="O541" s="17">
        <v>0.17800766766526099</v>
      </c>
      <c r="P541" s="17">
        <v>0.18328144676942701</v>
      </c>
      <c r="Q541" s="17">
        <v>0.16399863521261299</v>
      </c>
      <c r="R541" s="17"/>
      <c r="S541" s="17">
        <v>0.20179479264273001</v>
      </c>
      <c r="T541" s="17">
        <v>0.18696838909413099</v>
      </c>
      <c r="U541" s="17">
        <v>0.20721286944915401</v>
      </c>
      <c r="V541" s="17">
        <v>0.19801636746663701</v>
      </c>
      <c r="W541" s="17">
        <v>0.160020732194398</v>
      </c>
      <c r="X541" s="17">
        <v>0.12258623916024999</v>
      </c>
      <c r="Y541" s="17">
        <v>0.21612536358331699</v>
      </c>
      <c r="Z541" s="17">
        <v>0.195791567484772</v>
      </c>
      <c r="AA541" s="17">
        <v>0.191966599280497</v>
      </c>
      <c r="AB541" s="17"/>
      <c r="AC541" s="17">
        <v>0.20518634589551599</v>
      </c>
      <c r="AD541" s="17">
        <v>0.172116509023933</v>
      </c>
      <c r="AE541" s="17">
        <v>0.13663793338755001</v>
      </c>
      <c r="AF541" s="17">
        <v>0.18772033262705601</v>
      </c>
      <c r="AG541" s="17">
        <v>0.17135706473074999</v>
      </c>
      <c r="AH541" s="17">
        <v>0.17701167070891499</v>
      </c>
      <c r="AI541" s="17">
        <v>0.22120862090204799</v>
      </c>
      <c r="AJ541" s="17">
        <v>0.24024669876663901</v>
      </c>
      <c r="AK541" s="17">
        <v>0.16769346316641301</v>
      </c>
      <c r="AL541" s="17">
        <v>0.16479704184782401</v>
      </c>
      <c r="AM541" s="17">
        <v>0.17855929440830601</v>
      </c>
      <c r="AN541" s="17">
        <v>0.19736586420383201</v>
      </c>
      <c r="AO541" s="17">
        <v>0.23766729964955299</v>
      </c>
      <c r="AP541" s="17">
        <v>0.22853220315766301</v>
      </c>
      <c r="AQ541" s="17">
        <v>0.17419726821928599</v>
      </c>
      <c r="AR541" s="17">
        <v>0.203611074090675</v>
      </c>
      <c r="AS541" s="17"/>
      <c r="AT541" s="17">
        <v>0.18914001900091601</v>
      </c>
      <c r="AU541" s="17">
        <v>0.18462439093312599</v>
      </c>
      <c r="AV541" s="17">
        <v>0.21312103263452301</v>
      </c>
      <c r="AW541" s="17">
        <v>0.19680367411505001</v>
      </c>
      <c r="AX541" s="17">
        <v>0.14783927306724401</v>
      </c>
      <c r="AY541" s="17">
        <v>0.174089832056532</v>
      </c>
      <c r="AZ541" s="17"/>
      <c r="BA541" s="17">
        <v>0.180602447245755</v>
      </c>
      <c r="BB541" s="17">
        <v>0.20867399995808</v>
      </c>
      <c r="BC541" s="17">
        <v>0.18831589224393899</v>
      </c>
      <c r="BD541" s="17">
        <v>0.15982730648010901</v>
      </c>
      <c r="BE541" s="17">
        <v>0.25169305232272898</v>
      </c>
      <c r="BF541" s="17"/>
      <c r="BG541" s="17">
        <v>0.19775509667894001</v>
      </c>
      <c r="BH541" s="17">
        <v>0.19817059835162301</v>
      </c>
      <c r="BI541" s="17">
        <v>0.16600340683488199</v>
      </c>
      <c r="BJ541" s="17">
        <v>0.178187310128648</v>
      </c>
      <c r="BK541" s="17">
        <v>0.16114481207490899</v>
      </c>
      <c r="BL541" s="17"/>
      <c r="BM541" s="17">
        <v>0.202517678902042</v>
      </c>
      <c r="BN541" s="17">
        <v>0.17528721907120101</v>
      </c>
      <c r="BO541" s="17">
        <v>0.17371603428936</v>
      </c>
      <c r="BP541" s="17"/>
      <c r="BQ541" s="17">
        <v>0.181662976236941</v>
      </c>
      <c r="BR541" s="17">
        <v>0.19086672469067001</v>
      </c>
      <c r="BS541" s="17"/>
      <c r="BT541" s="17">
        <v>0.207351596317148</v>
      </c>
      <c r="BU541" s="17">
        <v>0.161820659958199</v>
      </c>
    </row>
    <row r="542" spans="2:73" x14ac:dyDescent="0.3">
      <c r="B542" t="s">
        <v>264</v>
      </c>
      <c r="C542" s="17">
        <v>0.14633889996953001</v>
      </c>
      <c r="D542" s="17">
        <v>0.14710475285970501</v>
      </c>
      <c r="E542" s="17">
        <v>0.14604413989572301</v>
      </c>
      <c r="F542" s="17"/>
      <c r="G542" s="17">
        <v>0.136541328978386</v>
      </c>
      <c r="H542" s="17">
        <v>0.14938442485981901</v>
      </c>
      <c r="I542" s="17">
        <v>0.150366839598464</v>
      </c>
      <c r="J542" s="17">
        <v>0.12392141984865</v>
      </c>
      <c r="K542" s="17">
        <v>0.14244423686188001</v>
      </c>
      <c r="L542" s="17">
        <v>0.167938308755991</v>
      </c>
      <c r="M542" s="17"/>
      <c r="N542" s="17">
        <v>0.154693348177356</v>
      </c>
      <c r="O542" s="17">
        <v>0.167675991657981</v>
      </c>
      <c r="P542" s="17">
        <v>0.14840189441402599</v>
      </c>
      <c r="Q542" s="17">
        <v>0.11489325195606601</v>
      </c>
      <c r="R542" s="17"/>
      <c r="S542" s="17">
        <v>0.163697160440474</v>
      </c>
      <c r="T542" s="17">
        <v>0.150847477743146</v>
      </c>
      <c r="U542" s="17">
        <v>0.15144329267179199</v>
      </c>
      <c r="V542" s="17">
        <v>0.170359847944342</v>
      </c>
      <c r="W542" s="17">
        <v>0.16073052817778599</v>
      </c>
      <c r="X542" s="17">
        <v>0.149828529315915</v>
      </c>
      <c r="Y542" s="17">
        <v>0.122434592509249</v>
      </c>
      <c r="Z542" s="17">
        <v>0.10348351081613499</v>
      </c>
      <c r="AA542" s="17">
        <v>0.117344510670273</v>
      </c>
      <c r="AB542" s="17"/>
      <c r="AC542" s="17">
        <v>0.112714206524548</v>
      </c>
      <c r="AD542" s="17">
        <v>0.129985037050944</v>
      </c>
      <c r="AE542" s="17">
        <v>0.121198462871852</v>
      </c>
      <c r="AF542" s="17">
        <v>0.113948001709788</v>
      </c>
      <c r="AG542" s="17">
        <v>0.15337572230552901</v>
      </c>
      <c r="AH542" s="17">
        <v>0.155819672804513</v>
      </c>
      <c r="AI542" s="17">
        <v>0.162087531260104</v>
      </c>
      <c r="AJ542" s="17">
        <v>0.15002358905651</v>
      </c>
      <c r="AK542" s="17">
        <v>0.148135582479514</v>
      </c>
      <c r="AL542" s="17">
        <v>0.18128903650644701</v>
      </c>
      <c r="AM542" s="17">
        <v>0.12888201833539001</v>
      </c>
      <c r="AN542" s="17">
        <v>0.16689051214814099</v>
      </c>
      <c r="AO542" s="17">
        <v>0.17589963909192599</v>
      </c>
      <c r="AP542" s="17">
        <v>0.123217798877857</v>
      </c>
      <c r="AQ542" s="17">
        <v>0.137173571201679</v>
      </c>
      <c r="AR542" s="17">
        <v>0.179690902257405</v>
      </c>
      <c r="AS542" s="17"/>
      <c r="AT542" s="17">
        <v>0.16284618545230301</v>
      </c>
      <c r="AU542" s="17">
        <v>0.13862782001946899</v>
      </c>
      <c r="AV542" s="17">
        <v>0.140815963425312</v>
      </c>
      <c r="AW542" s="17">
        <v>0.14003007909547699</v>
      </c>
      <c r="AX542" s="17">
        <v>0.147356193420558</v>
      </c>
      <c r="AY542" s="17">
        <v>0.152800624985931</v>
      </c>
      <c r="AZ542" s="17"/>
      <c r="BA542" s="17">
        <v>0.13077652454496899</v>
      </c>
      <c r="BB542" s="17">
        <v>0.13440211674156899</v>
      </c>
      <c r="BC542" s="17">
        <v>0.162562948249596</v>
      </c>
      <c r="BD542" s="17">
        <v>0.16860175677759401</v>
      </c>
      <c r="BE542" s="17">
        <v>0.130100356012331</v>
      </c>
      <c r="BF542" s="17"/>
      <c r="BG542" s="17">
        <v>0.16153349312331999</v>
      </c>
      <c r="BH542" s="17">
        <v>0.14022826970781299</v>
      </c>
      <c r="BI542" s="17">
        <v>0.17561765586296799</v>
      </c>
      <c r="BJ542" s="17">
        <v>0.163151017440679</v>
      </c>
      <c r="BK542" s="17">
        <v>0.121408900152788</v>
      </c>
      <c r="BL542" s="17"/>
      <c r="BM542" s="17">
        <v>0.148662920938746</v>
      </c>
      <c r="BN542" s="17">
        <v>0.15083816338780301</v>
      </c>
      <c r="BO542" s="17">
        <v>0.12854276072128901</v>
      </c>
      <c r="BP542" s="17"/>
      <c r="BQ542" s="17">
        <v>0.17070337647821299</v>
      </c>
      <c r="BR542" s="17">
        <v>0.13284421647547601</v>
      </c>
      <c r="BS542" s="17"/>
      <c r="BT542" s="17">
        <v>0.156776082142118</v>
      </c>
      <c r="BU542" s="17">
        <v>0.12991905237521001</v>
      </c>
    </row>
    <row r="543" spans="2:73" x14ac:dyDescent="0.3">
      <c r="B543" t="s">
        <v>265</v>
      </c>
      <c r="C543" s="17">
        <v>0.169510354128631</v>
      </c>
      <c r="D543" s="17">
        <v>0.18500228479276301</v>
      </c>
      <c r="E543" s="17">
        <v>0.154178479738593</v>
      </c>
      <c r="F543" s="17"/>
      <c r="G543" s="17">
        <v>0.160267151985237</v>
      </c>
      <c r="H543" s="17">
        <v>0.175763798105222</v>
      </c>
      <c r="I543" s="17">
        <v>0.24201872002753499</v>
      </c>
      <c r="J543" s="17">
        <v>0.178950213345206</v>
      </c>
      <c r="K543" s="17">
        <v>0.14284223244261399</v>
      </c>
      <c r="L543" s="17">
        <v>0.121829652098449</v>
      </c>
      <c r="M543" s="17"/>
      <c r="N543" s="17">
        <v>0.17527996548538</v>
      </c>
      <c r="O543" s="17">
        <v>0.196689102922181</v>
      </c>
      <c r="P543" s="17">
        <v>0.15898203256642801</v>
      </c>
      <c r="Q543" s="17">
        <v>0.14613274600183901</v>
      </c>
      <c r="R543" s="17"/>
      <c r="S543" s="17">
        <v>0.182721635960019</v>
      </c>
      <c r="T543" s="17">
        <v>0.16045092242931</v>
      </c>
      <c r="U543" s="17">
        <v>0.21332502826180499</v>
      </c>
      <c r="V543" s="17">
        <v>0.155493650853372</v>
      </c>
      <c r="W543" s="17">
        <v>0.165545974583162</v>
      </c>
      <c r="X543" s="17">
        <v>0.18931574979011501</v>
      </c>
      <c r="Y543" s="17">
        <v>0.13912986835571101</v>
      </c>
      <c r="Z543" s="17">
        <v>0.16772278267732499</v>
      </c>
      <c r="AA543" s="17">
        <v>0.15400969886513499</v>
      </c>
      <c r="AB543" s="17"/>
      <c r="AC543" s="17">
        <v>0.17935590255637501</v>
      </c>
      <c r="AD543" s="17">
        <v>0.102072139164624</v>
      </c>
      <c r="AE543" s="17">
        <v>0.169589549470956</v>
      </c>
      <c r="AF543" s="17">
        <v>0.136401507259232</v>
      </c>
      <c r="AG543" s="17">
        <v>0.12612107485313401</v>
      </c>
      <c r="AH543" s="17">
        <v>0.17260719048336901</v>
      </c>
      <c r="AI543" s="17">
        <v>0.14602203460114099</v>
      </c>
      <c r="AJ543" s="17">
        <v>0.19490057076477599</v>
      </c>
      <c r="AK543" s="17">
        <v>0.16107018310891899</v>
      </c>
      <c r="AL543" s="17">
        <v>0.16001562699539401</v>
      </c>
      <c r="AM543" s="17">
        <v>0.23387525385563801</v>
      </c>
      <c r="AN543" s="17">
        <v>0.17281490463367299</v>
      </c>
      <c r="AO543" s="17">
        <v>0.166693579697797</v>
      </c>
      <c r="AP543" s="17">
        <v>0.207490258738359</v>
      </c>
      <c r="AQ543" s="17">
        <v>0.211155080365415</v>
      </c>
      <c r="AR543" s="17">
        <v>0.26454496066462502</v>
      </c>
      <c r="AS543" s="17"/>
      <c r="AT543" s="17">
        <v>0.203838339747729</v>
      </c>
      <c r="AU543" s="17">
        <v>0.15170650815175901</v>
      </c>
      <c r="AV543" s="17">
        <v>0.171850782345185</v>
      </c>
      <c r="AW543" s="17">
        <v>0.15963211039844299</v>
      </c>
      <c r="AX543" s="17">
        <v>0.17017215904132099</v>
      </c>
      <c r="AY543" s="17">
        <v>0.141784360824245</v>
      </c>
      <c r="AZ543" s="17"/>
      <c r="BA543" s="17">
        <v>0.132526218643959</v>
      </c>
      <c r="BB543" s="17">
        <v>0.161670373977264</v>
      </c>
      <c r="BC543" s="17">
        <v>0.19020498873144501</v>
      </c>
      <c r="BD543" s="17">
        <v>0.201478127884612</v>
      </c>
      <c r="BE543" s="17">
        <v>0.18583666521702799</v>
      </c>
      <c r="BF543" s="17"/>
      <c r="BG543" s="17">
        <v>0.140424121281985</v>
      </c>
      <c r="BH543" s="17">
        <v>0.17532337194432701</v>
      </c>
      <c r="BI543" s="17">
        <v>0.20672620852621601</v>
      </c>
      <c r="BJ543" s="17">
        <v>0.16256656872376901</v>
      </c>
      <c r="BK543" s="17">
        <v>0.18568489592979101</v>
      </c>
      <c r="BL543" s="17"/>
      <c r="BM543" s="17">
        <v>0.16697855086798899</v>
      </c>
      <c r="BN543" s="17">
        <v>0.16443941996963701</v>
      </c>
      <c r="BO543" s="17">
        <v>0.18930713582337799</v>
      </c>
      <c r="BP543" s="17"/>
      <c r="BQ543" s="17">
        <v>0.18010400589331799</v>
      </c>
      <c r="BR543" s="17">
        <v>0.16014616856279101</v>
      </c>
      <c r="BS543" s="17"/>
      <c r="BT543" s="17">
        <v>0.17843993152872001</v>
      </c>
      <c r="BU543" s="17">
        <v>0.15289285314492199</v>
      </c>
    </row>
    <row r="544" spans="2:73" x14ac:dyDescent="0.3">
      <c r="B544" t="s">
        <v>266</v>
      </c>
      <c r="C544" s="17">
        <v>0.11597612099037</v>
      </c>
      <c r="D544" s="17">
        <v>0.11808788413688701</v>
      </c>
      <c r="E544" s="17">
        <v>0.11427611583809</v>
      </c>
      <c r="F544" s="17"/>
      <c r="G544" s="17">
        <v>0.15126363863542699</v>
      </c>
      <c r="H544" s="17">
        <v>0.14868839405550999</v>
      </c>
      <c r="I544" s="17">
        <v>8.6983132856534098E-2</v>
      </c>
      <c r="J544" s="17">
        <v>9.79749016298673E-2</v>
      </c>
      <c r="K544" s="17">
        <v>0.112835676726047</v>
      </c>
      <c r="L544" s="17">
        <v>0.106330630152317</v>
      </c>
      <c r="M544" s="17"/>
      <c r="N544" s="17">
        <v>0.107768971845962</v>
      </c>
      <c r="O544" s="17">
        <v>0.13009198958399901</v>
      </c>
      <c r="P544" s="17">
        <v>0.11425365257657299</v>
      </c>
      <c r="Q544" s="17">
        <v>0.112794542670899</v>
      </c>
      <c r="R544" s="17"/>
      <c r="S544" s="17">
        <v>0.14564708175468999</v>
      </c>
      <c r="T544" s="17">
        <v>0.116285962755646</v>
      </c>
      <c r="U544" s="17">
        <v>9.4615975221945606E-2</v>
      </c>
      <c r="V544" s="17">
        <v>0.101456337764902</v>
      </c>
      <c r="W544" s="17">
        <v>9.8517241800883296E-2</v>
      </c>
      <c r="X544" s="17">
        <v>0.12645054354128399</v>
      </c>
      <c r="Y544" s="17">
        <v>9.8902843141442903E-2</v>
      </c>
      <c r="Z544" s="17">
        <v>0.11970180900182401</v>
      </c>
      <c r="AA544" s="17">
        <v>0.123463770008026</v>
      </c>
      <c r="AB544" s="17"/>
      <c r="AC544" s="17">
        <v>0.19498737446443701</v>
      </c>
      <c r="AD544" s="17">
        <v>6.4963776765533998E-2</v>
      </c>
      <c r="AE544" s="17">
        <v>0.12173393505008299</v>
      </c>
      <c r="AF544" s="17">
        <v>9.0072461675238399E-2</v>
      </c>
      <c r="AG544" s="17">
        <v>9.5234738509526198E-2</v>
      </c>
      <c r="AH544" s="17">
        <v>0.14184919297041301</v>
      </c>
      <c r="AI544" s="17">
        <v>0.14477751602517799</v>
      </c>
      <c r="AJ544" s="17">
        <v>7.6647096381463498E-2</v>
      </c>
      <c r="AK544" s="17">
        <v>0.159642056411748</v>
      </c>
      <c r="AL544" s="17">
        <v>0.14319588635529801</v>
      </c>
      <c r="AM544" s="17">
        <v>0.10025732211652599</v>
      </c>
      <c r="AN544" s="17">
        <v>0.136517324813167</v>
      </c>
      <c r="AO544" s="17">
        <v>0.108848572910304</v>
      </c>
      <c r="AP544" s="17">
        <v>7.5744412931009794E-2</v>
      </c>
      <c r="AQ544" s="17">
        <v>0.13685572159819401</v>
      </c>
      <c r="AR544" s="17">
        <v>6.4355381048381496E-2</v>
      </c>
      <c r="AS544" s="17"/>
      <c r="AT544" s="17">
        <v>0.13644310409909599</v>
      </c>
      <c r="AU544" s="17">
        <v>0.118922887669782</v>
      </c>
      <c r="AV544" s="17">
        <v>0.10240831428275</v>
      </c>
      <c r="AW544" s="17">
        <v>9.8473232662209198E-2</v>
      </c>
      <c r="AX544" s="17">
        <v>9.0280361166682796E-2</v>
      </c>
      <c r="AY544" s="17">
        <v>0.16290978508412199</v>
      </c>
      <c r="AZ544" s="17"/>
      <c r="BA544" s="17">
        <v>0.111508626467684</v>
      </c>
      <c r="BB544" s="17">
        <v>0.12809491568294701</v>
      </c>
      <c r="BC544" s="17">
        <v>0.13076795517663001</v>
      </c>
      <c r="BD544" s="17">
        <v>9.6284330171637802E-2</v>
      </c>
      <c r="BE544" s="17">
        <v>0.18281410002130399</v>
      </c>
      <c r="BF544" s="17"/>
      <c r="BG544" s="17">
        <v>0.11336893806744799</v>
      </c>
      <c r="BH544" s="17">
        <v>0.127610652937244</v>
      </c>
      <c r="BI544" s="17">
        <v>0.118464442695582</v>
      </c>
      <c r="BJ544" s="17">
        <v>8.9539521240290798E-2</v>
      </c>
      <c r="BK544" s="17">
        <v>0.11767529472755001</v>
      </c>
      <c r="BL544" s="17"/>
      <c r="BM544" s="17">
        <v>0.123736581911033</v>
      </c>
      <c r="BN544" s="17">
        <v>0.114529225264855</v>
      </c>
      <c r="BO544" s="17">
        <v>9.6370254277529196E-2</v>
      </c>
      <c r="BP544" s="17"/>
      <c r="BQ544" s="17">
        <v>0.134312852690608</v>
      </c>
      <c r="BR544" s="17">
        <v>0.106642440391399</v>
      </c>
      <c r="BS544" s="17"/>
      <c r="BT544" s="17">
        <v>0.120841708027599</v>
      </c>
      <c r="BU544" s="17">
        <v>0.117453024488679</v>
      </c>
    </row>
    <row r="545" spans="2:73" x14ac:dyDescent="0.3">
      <c r="B545" t="s">
        <v>267</v>
      </c>
      <c r="C545" s="17">
        <v>0.14012812397527799</v>
      </c>
      <c r="D545" s="17">
        <v>0.12661784291878</v>
      </c>
      <c r="E545" s="17">
        <v>0.15337621452977601</v>
      </c>
      <c r="F545" s="17"/>
      <c r="G545" s="17">
        <v>8.4141829247351904E-2</v>
      </c>
      <c r="H545" s="17">
        <v>0.12516109977299</v>
      </c>
      <c r="I545" s="17">
        <v>0.13812937411516099</v>
      </c>
      <c r="J545" s="17">
        <v>0.14728797995031201</v>
      </c>
      <c r="K545" s="17">
        <v>0.181386917233887</v>
      </c>
      <c r="L545" s="17">
        <v>0.157482770387677</v>
      </c>
      <c r="M545" s="17"/>
      <c r="N545" s="17">
        <v>0.12979810173906101</v>
      </c>
      <c r="O545" s="17">
        <v>0.120598323542943</v>
      </c>
      <c r="P545" s="17">
        <v>0.14893713922912399</v>
      </c>
      <c r="Q545" s="17">
        <v>0.16134288548368</v>
      </c>
      <c r="R545" s="17"/>
      <c r="S545" s="17">
        <v>0.102109045027796</v>
      </c>
      <c r="T545" s="17">
        <v>0.16047205256944699</v>
      </c>
      <c r="U545" s="17">
        <v>9.5121666806718103E-2</v>
      </c>
      <c r="V545" s="17">
        <v>0.161390358976155</v>
      </c>
      <c r="W545" s="17">
        <v>0.14378216122295501</v>
      </c>
      <c r="X545" s="17">
        <v>0.15362536779803701</v>
      </c>
      <c r="Y545" s="17">
        <v>0.127041486640009</v>
      </c>
      <c r="Z545" s="17">
        <v>0.154364477760907</v>
      </c>
      <c r="AA545" s="17">
        <v>0.170212195994701</v>
      </c>
      <c r="AB545" s="17"/>
      <c r="AC545" s="17">
        <v>6.0295702450163503E-2</v>
      </c>
      <c r="AD545" s="17">
        <v>0.123200658600549</v>
      </c>
      <c r="AE545" s="17">
        <v>0.18033304915236401</v>
      </c>
      <c r="AF545" s="17">
        <v>0.18217771479230499</v>
      </c>
      <c r="AG545" s="17">
        <v>0.118556204685752</v>
      </c>
      <c r="AH545" s="17">
        <v>0.104246167260638</v>
      </c>
      <c r="AI545" s="17">
        <v>0.14941676194664799</v>
      </c>
      <c r="AJ545" s="17">
        <v>0.18946129433040099</v>
      </c>
      <c r="AK545" s="17">
        <v>0.14775187815047799</v>
      </c>
      <c r="AL545" s="17">
        <v>0.135497906970206</v>
      </c>
      <c r="AM545" s="17">
        <v>0.14330498506002201</v>
      </c>
      <c r="AN545" s="17">
        <v>0.115903660132658</v>
      </c>
      <c r="AO545" s="17">
        <v>0.117496291035881</v>
      </c>
      <c r="AP545" s="17">
        <v>0.12538167070702699</v>
      </c>
      <c r="AQ545" s="17">
        <v>0.13235209558671601</v>
      </c>
      <c r="AR545" s="17">
        <v>0.110891503345001</v>
      </c>
      <c r="AS545" s="17"/>
      <c r="AT545" s="17">
        <v>0.11063130880095</v>
      </c>
      <c r="AU545" s="17">
        <v>0.153004895063104</v>
      </c>
      <c r="AV545" s="17">
        <v>0.15835418142059901</v>
      </c>
      <c r="AW545" s="17">
        <v>0.16013041519187901</v>
      </c>
      <c r="AX545" s="17">
        <v>0.135998493614954</v>
      </c>
      <c r="AY545" s="17">
        <v>8.2785089994433597E-2</v>
      </c>
      <c r="AZ545" s="17"/>
      <c r="BA545" s="17">
        <v>0.15345917673940801</v>
      </c>
      <c r="BB545" s="17">
        <v>0.137815781555019</v>
      </c>
      <c r="BC545" s="17">
        <v>0.13484505242019801</v>
      </c>
      <c r="BD545" s="17">
        <v>0.13027491567515501</v>
      </c>
      <c r="BE545" s="17">
        <v>0.11724241901563399</v>
      </c>
      <c r="BF545" s="17"/>
      <c r="BG545" s="17">
        <v>0.14327578275741901</v>
      </c>
      <c r="BH545" s="17">
        <v>0.14014292314988</v>
      </c>
      <c r="BI545" s="17">
        <v>0.13342800756524401</v>
      </c>
      <c r="BJ545" s="17">
        <v>0.15981265623122001</v>
      </c>
      <c r="BK545" s="17">
        <v>0.13103666348149901</v>
      </c>
      <c r="BL545" s="17"/>
      <c r="BM545" s="17">
        <v>0.13383922144573099</v>
      </c>
      <c r="BN545" s="17">
        <v>0.15182611245608699</v>
      </c>
      <c r="BO545" s="17">
        <v>0.130570330435759</v>
      </c>
      <c r="BP545" s="17"/>
      <c r="BQ545" s="17">
        <v>0.11285385809120201</v>
      </c>
      <c r="BR545" s="17">
        <v>0.16081124582845699</v>
      </c>
      <c r="BS545" s="17"/>
      <c r="BT545" s="17">
        <v>0.13376559203135099</v>
      </c>
      <c r="BU545" s="17">
        <v>0.14684853241051801</v>
      </c>
    </row>
    <row r="546" spans="2:73" x14ac:dyDescent="0.3">
      <c r="B546" t="s">
        <v>268</v>
      </c>
      <c r="C546" s="17">
        <v>2.9784101884804098E-2</v>
      </c>
      <c r="D546" s="17">
        <v>2.9300483319486401E-2</v>
      </c>
      <c r="E546" s="17">
        <v>3.0347278800190999E-2</v>
      </c>
      <c r="F546" s="17"/>
      <c r="G546" s="17">
        <v>2.44871120903444E-2</v>
      </c>
      <c r="H546" s="17">
        <v>2.75738060153954E-2</v>
      </c>
      <c r="I546" s="17">
        <v>2.0073939893695301E-2</v>
      </c>
      <c r="J546" s="17">
        <v>3.14053140588125E-2</v>
      </c>
      <c r="K546" s="17">
        <v>2.45460694408146E-2</v>
      </c>
      <c r="L546" s="17">
        <v>4.5181165627353401E-2</v>
      </c>
      <c r="M546" s="17"/>
      <c r="N546" s="17">
        <v>3.03851452103557E-2</v>
      </c>
      <c r="O546" s="17">
        <v>2.9079497918502201E-2</v>
      </c>
      <c r="P546" s="17">
        <v>2.9699141325938899E-2</v>
      </c>
      <c r="Q546" s="17">
        <v>2.9230382535924401E-2</v>
      </c>
      <c r="R546" s="17"/>
      <c r="S546" s="17">
        <v>2.9712787074217799E-2</v>
      </c>
      <c r="T546" s="17">
        <v>2.0300223804236801E-2</v>
      </c>
      <c r="U546" s="17">
        <v>1.4467100348773101E-2</v>
      </c>
      <c r="V546" s="17">
        <v>3.81287465196515E-2</v>
      </c>
      <c r="W546" s="17">
        <v>4.1652844902612798E-2</v>
      </c>
      <c r="X546" s="17">
        <v>3.3963652440460401E-2</v>
      </c>
      <c r="Y546" s="17">
        <v>3.78200973607105E-2</v>
      </c>
      <c r="Z546" s="17">
        <v>3.8385786149546998E-2</v>
      </c>
      <c r="AA546" s="17">
        <v>2.5381362984331201E-2</v>
      </c>
      <c r="AB546" s="17"/>
      <c r="AC546" s="17">
        <v>3.8768989749086803E-2</v>
      </c>
      <c r="AD546" s="17">
        <v>1.40238519502962E-2</v>
      </c>
      <c r="AE546" s="17">
        <v>2.77778460183205E-2</v>
      </c>
      <c r="AF546" s="17">
        <v>2.95007425907979E-2</v>
      </c>
      <c r="AG546" s="17">
        <v>5.33206284907944E-2</v>
      </c>
      <c r="AH546" s="17">
        <v>2.5109290790649101E-2</v>
      </c>
      <c r="AI546" s="17">
        <v>2.01579273825402E-2</v>
      </c>
      <c r="AJ546" s="17">
        <v>3.5063976950028601E-2</v>
      </c>
      <c r="AK546" s="17">
        <v>5.13310716365264E-2</v>
      </c>
      <c r="AL546" s="17">
        <v>1.1675947880983899E-2</v>
      </c>
      <c r="AM546" s="17">
        <v>2.80779379664194E-2</v>
      </c>
      <c r="AN546" s="17">
        <v>2.84303757206858E-2</v>
      </c>
      <c r="AO546" s="17">
        <v>8.3344208928213207E-3</v>
      </c>
      <c r="AP546" s="17">
        <v>5.5533433206101601E-2</v>
      </c>
      <c r="AQ546" s="17">
        <v>5.02082025703759E-2</v>
      </c>
      <c r="AR546" s="17">
        <v>1.9811847082803698E-2</v>
      </c>
      <c r="AS546" s="17"/>
      <c r="AT546" s="17">
        <v>2.66110346691735E-2</v>
      </c>
      <c r="AU546" s="17">
        <v>3.5389430880011299E-2</v>
      </c>
      <c r="AV546" s="17">
        <v>2.9009934284173498E-2</v>
      </c>
      <c r="AW546" s="17">
        <v>3.0554545223133799E-2</v>
      </c>
      <c r="AX546" s="17">
        <v>1.96482416273384E-2</v>
      </c>
      <c r="AY546" s="17">
        <v>3.2437987489577699E-2</v>
      </c>
      <c r="AZ546" s="17"/>
      <c r="BA546" s="17">
        <v>3.6854870811421997E-2</v>
      </c>
      <c r="BB546" s="17">
        <v>3.1087652051942499E-2</v>
      </c>
      <c r="BC546" s="17">
        <v>2.2508230908199301E-2</v>
      </c>
      <c r="BD546" s="17">
        <v>3.4693770845578398E-2</v>
      </c>
      <c r="BE546" s="17">
        <v>1.8639877457578599E-2</v>
      </c>
      <c r="BF546" s="17"/>
      <c r="BG546" s="17">
        <v>3.3595730666524902E-2</v>
      </c>
      <c r="BH546" s="17">
        <v>2.9644283287341401E-2</v>
      </c>
      <c r="BI546" s="17">
        <v>1.5199663637882201E-2</v>
      </c>
      <c r="BJ546" s="17">
        <v>3.88949556217398E-2</v>
      </c>
      <c r="BK546" s="17">
        <v>3.6192132686142402E-2</v>
      </c>
      <c r="BL546" s="17"/>
      <c r="BM546" s="17">
        <v>3.2803630303489602E-2</v>
      </c>
      <c r="BN546" s="17">
        <v>2.59857676959778E-2</v>
      </c>
      <c r="BO546" s="17">
        <v>2.9977310931231401E-2</v>
      </c>
      <c r="BP546" s="17"/>
      <c r="BQ546" s="17">
        <v>2.0318548797420601E-2</v>
      </c>
      <c r="BR546" s="17">
        <v>3.66973408955771E-2</v>
      </c>
      <c r="BS546" s="17"/>
      <c r="BT546" s="17">
        <v>2.1276091081224201E-2</v>
      </c>
      <c r="BU546" s="17">
        <v>4.3264624147280897E-2</v>
      </c>
    </row>
    <row r="547" spans="2:73" x14ac:dyDescent="0.3">
      <c r="B547" t="s">
        <v>269</v>
      </c>
      <c r="C547" s="17">
        <v>5.3758919192247699E-2</v>
      </c>
      <c r="D547" s="17">
        <v>4.4457921425923301E-2</v>
      </c>
      <c r="E547" s="17">
        <v>6.2582513939786602E-2</v>
      </c>
      <c r="F547" s="17"/>
      <c r="G547" s="17">
        <v>6.3657091830501403E-2</v>
      </c>
      <c r="H547" s="17">
        <v>3.7609002303575299E-2</v>
      </c>
      <c r="I547" s="17">
        <v>4.1000595652165697E-2</v>
      </c>
      <c r="J547" s="17">
        <v>5.41985237593125E-2</v>
      </c>
      <c r="K547" s="17">
        <v>5.9005843736121499E-2</v>
      </c>
      <c r="L547" s="17">
        <v>6.6822373270139498E-2</v>
      </c>
      <c r="M547" s="17"/>
      <c r="N547" s="17">
        <v>4.3761085683228097E-2</v>
      </c>
      <c r="O547" s="17">
        <v>4.2743635304685001E-2</v>
      </c>
      <c r="P547" s="17">
        <v>5.0973958673227203E-2</v>
      </c>
      <c r="Q547" s="17">
        <v>7.9566435755499099E-2</v>
      </c>
      <c r="R547" s="17"/>
      <c r="S547" s="17">
        <v>4.8918130177007302E-2</v>
      </c>
      <c r="T547" s="17">
        <v>4.4923180185367E-2</v>
      </c>
      <c r="U547" s="17">
        <v>7.0253258115466899E-2</v>
      </c>
      <c r="V547" s="17">
        <v>3.5628977268528698E-2</v>
      </c>
      <c r="W547" s="17">
        <v>7.6257075071523697E-2</v>
      </c>
      <c r="X547" s="17">
        <v>6.24276709800827E-2</v>
      </c>
      <c r="Y547" s="17">
        <v>5.01479652046605E-2</v>
      </c>
      <c r="Z547" s="17">
        <v>6.08083655457895E-2</v>
      </c>
      <c r="AA547" s="17">
        <v>5.1083108708428498E-2</v>
      </c>
      <c r="AB547" s="17"/>
      <c r="AC547" s="17">
        <v>2.9769341511610401E-2</v>
      </c>
      <c r="AD547" s="17">
        <v>9.8901193023745004E-2</v>
      </c>
      <c r="AE547" s="17">
        <v>6.4447104132220101E-2</v>
      </c>
      <c r="AF547" s="17">
        <v>6.5498065192193894E-2</v>
      </c>
      <c r="AG547" s="17">
        <v>8.2212191497948797E-2</v>
      </c>
      <c r="AH547" s="17">
        <v>5.4532157359756299E-2</v>
      </c>
      <c r="AI547" s="17">
        <v>2.5586433546089599E-2</v>
      </c>
      <c r="AJ547" s="17">
        <v>1.84876726700141E-2</v>
      </c>
      <c r="AK547" s="17">
        <v>3.8294332652100201E-2</v>
      </c>
      <c r="AL547" s="17">
        <v>4.0985269978026297E-2</v>
      </c>
      <c r="AM547" s="17">
        <v>7.3853545014983799E-2</v>
      </c>
      <c r="AN547" s="17">
        <v>5.7041251531527101E-2</v>
      </c>
      <c r="AO547" s="17">
        <v>2.8728458776437801E-2</v>
      </c>
      <c r="AP547" s="17">
        <v>2.32585397791122E-2</v>
      </c>
      <c r="AQ547" s="17">
        <v>5.4702956427579302E-2</v>
      </c>
      <c r="AR547" s="17">
        <v>3.4552806825714898E-2</v>
      </c>
      <c r="AS547" s="17"/>
      <c r="AT547" s="17">
        <v>4.4923253246900198E-2</v>
      </c>
      <c r="AU547" s="17">
        <v>6.0222690463411603E-2</v>
      </c>
      <c r="AV547" s="17">
        <v>3.6937197220268003E-2</v>
      </c>
      <c r="AW547" s="17">
        <v>7.0483296911986806E-2</v>
      </c>
      <c r="AX547" s="17">
        <v>6.7653289349203102E-2</v>
      </c>
      <c r="AY547" s="17">
        <v>1.49242797405099E-2</v>
      </c>
      <c r="AZ547" s="17"/>
      <c r="BA547" s="17">
        <v>8.2876140949386501E-2</v>
      </c>
      <c r="BB547" s="17">
        <v>4.2957683227929103E-2</v>
      </c>
      <c r="BC547" s="17">
        <v>5.0950252953233299E-2</v>
      </c>
      <c r="BD547" s="17">
        <v>3.9961313538185099E-2</v>
      </c>
      <c r="BE547" s="17">
        <v>1.78726914397291E-2</v>
      </c>
      <c r="BF547" s="17"/>
      <c r="BG547" s="17">
        <v>5.3896814249868502E-2</v>
      </c>
      <c r="BH547" s="17">
        <v>3.7611161349143898E-2</v>
      </c>
      <c r="BI547" s="17">
        <v>6.7647639510391003E-2</v>
      </c>
      <c r="BJ547" s="17">
        <v>4.0308405993297901E-2</v>
      </c>
      <c r="BK547" s="17">
        <v>4.1907775166118801E-2</v>
      </c>
      <c r="BL547" s="17"/>
      <c r="BM547" s="17">
        <v>3.9509313825650198E-2</v>
      </c>
      <c r="BN547" s="17">
        <v>6.7984547803161502E-2</v>
      </c>
      <c r="BO547" s="17">
        <v>6.17903699266346E-2</v>
      </c>
      <c r="BP547" s="17"/>
      <c r="BQ547" s="17">
        <v>4.2241884871586997E-2</v>
      </c>
      <c r="BR547" s="17">
        <v>5.9718230554926498E-2</v>
      </c>
      <c r="BS547" s="17"/>
      <c r="BT547" s="17">
        <v>4.0343127994586003E-2</v>
      </c>
      <c r="BU547" s="17">
        <v>7.3295165743039806E-2</v>
      </c>
    </row>
    <row r="548" spans="2:73" x14ac:dyDescent="0.3">
      <c r="B548" t="s">
        <v>270</v>
      </c>
      <c r="C548" s="17">
        <v>3.5855900334061198E-2</v>
      </c>
      <c r="D548" s="17">
        <v>3.05058481299782E-2</v>
      </c>
      <c r="E548" s="17">
        <v>4.1180035434749997E-2</v>
      </c>
      <c r="F548" s="17"/>
      <c r="G548" s="17">
        <v>1.5628197906395701E-2</v>
      </c>
      <c r="H548" s="17">
        <v>1.0766262286124401E-2</v>
      </c>
      <c r="I548" s="17">
        <v>2.2127421965143199E-2</v>
      </c>
      <c r="J548" s="17">
        <v>4.26799839996993E-2</v>
      </c>
      <c r="K548" s="17">
        <v>6.9989983121336696E-2</v>
      </c>
      <c r="L548" s="17">
        <v>5.2342968885173001E-2</v>
      </c>
      <c r="M548" s="17"/>
      <c r="N548" s="17">
        <v>1.7886036242562402E-2</v>
      </c>
      <c r="O548" s="17">
        <v>2.0132240005646101E-2</v>
      </c>
      <c r="P548" s="17">
        <v>3.2225510649037697E-2</v>
      </c>
      <c r="Q548" s="17">
        <v>7.5572745923160295E-2</v>
      </c>
      <c r="R548" s="17"/>
      <c r="S548" s="17">
        <v>1.4837379568530399E-2</v>
      </c>
      <c r="T548" s="17">
        <v>3.1405493035519601E-2</v>
      </c>
      <c r="U548" s="17">
        <v>3.7512717441371898E-2</v>
      </c>
      <c r="V548" s="17">
        <v>4.88735849257061E-2</v>
      </c>
      <c r="W548" s="17">
        <v>4.38896852849942E-2</v>
      </c>
      <c r="X548" s="17">
        <v>5.3359968430138002E-2</v>
      </c>
      <c r="Y548" s="17">
        <v>3.9558487145579802E-2</v>
      </c>
      <c r="Z548" s="17">
        <v>2.8951296886607001E-2</v>
      </c>
      <c r="AA548" s="17">
        <v>3.5713034451919402E-2</v>
      </c>
      <c r="AB548" s="17"/>
      <c r="AC548" s="17">
        <v>0.13596863316261801</v>
      </c>
      <c r="AD548" s="17">
        <v>0.10238328270669</v>
      </c>
      <c r="AE548" s="17">
        <v>7.0464824612600799E-2</v>
      </c>
      <c r="AF548" s="17">
        <v>4.9412596490218202E-2</v>
      </c>
      <c r="AG548" s="17">
        <v>5.7493975556308703E-2</v>
      </c>
      <c r="AH548" s="17">
        <v>4.3407838451683403E-2</v>
      </c>
      <c r="AI548" s="17">
        <v>1.61805239305257E-2</v>
      </c>
      <c r="AJ548" s="17">
        <v>1.8339424668184501E-2</v>
      </c>
      <c r="AK548" s="17">
        <v>3.7063975622862802E-2</v>
      </c>
      <c r="AL548" s="17">
        <v>1.46821870742017E-2</v>
      </c>
      <c r="AM548" s="17">
        <v>1.96061961173035E-2</v>
      </c>
      <c r="AN548" s="17">
        <v>1.51837971211853E-2</v>
      </c>
      <c r="AO548" s="17">
        <v>7.3891382157562002E-3</v>
      </c>
      <c r="AP548" s="17">
        <v>2.0287698427479801E-2</v>
      </c>
      <c r="AQ548" s="17">
        <v>0</v>
      </c>
      <c r="AR548" s="17">
        <v>9.4039512352901006E-3</v>
      </c>
      <c r="AS548" s="17"/>
      <c r="AT548" s="17">
        <v>2.1661156514240401E-2</v>
      </c>
      <c r="AU548" s="17">
        <v>3.4043705678601897E-2</v>
      </c>
      <c r="AV548" s="17">
        <v>4.0816141996843698E-2</v>
      </c>
      <c r="AW548" s="17">
        <v>4.3850048842484703E-2</v>
      </c>
      <c r="AX548" s="17">
        <v>5.1239378884133199E-2</v>
      </c>
      <c r="AY548" s="17">
        <v>3.7065632088951597E-2</v>
      </c>
      <c r="AZ548" s="17"/>
      <c r="BA548" s="17">
        <v>5.0829370096373602E-2</v>
      </c>
      <c r="BB548" s="17">
        <v>4.22896478460493E-2</v>
      </c>
      <c r="BC548" s="17">
        <v>1.7197347525199001E-2</v>
      </c>
      <c r="BD548" s="17">
        <v>1.76182701833952E-2</v>
      </c>
      <c r="BE548" s="17">
        <v>9.9275445490041095E-3</v>
      </c>
      <c r="BF548" s="17"/>
      <c r="BG548" s="17">
        <v>3.8819791006664002E-2</v>
      </c>
      <c r="BH548" s="17">
        <v>2.1959199608730901E-2</v>
      </c>
      <c r="BI548" s="17">
        <v>2.5424149942277902E-2</v>
      </c>
      <c r="BJ548" s="17">
        <v>3.3712437424935203E-2</v>
      </c>
      <c r="BK548" s="17">
        <v>3.4888511630801797E-2</v>
      </c>
      <c r="BL548" s="17"/>
      <c r="BM548" s="17">
        <v>3.1488766152464098E-2</v>
      </c>
      <c r="BN548" s="17">
        <v>3.5769950363600103E-2</v>
      </c>
      <c r="BO548" s="17">
        <v>4.9065174274481399E-2</v>
      </c>
      <c r="BP548" s="17"/>
      <c r="BQ548" s="17">
        <v>1.51054869054447E-2</v>
      </c>
      <c r="BR548" s="17">
        <v>4.87748755748139E-2</v>
      </c>
      <c r="BS548" s="17"/>
      <c r="BT548" s="17">
        <v>1.7843535400766102E-2</v>
      </c>
      <c r="BU548" s="17">
        <v>6.09056967200408E-2</v>
      </c>
    </row>
    <row r="549" spans="2:73" x14ac:dyDescent="0.3">
      <c r="B549" t="s">
        <v>92</v>
      </c>
      <c r="C549" s="17">
        <v>1.0412524142227901E-2</v>
      </c>
      <c r="D549" s="17">
        <v>8.7772537553603008E-3</v>
      </c>
      <c r="E549" s="17">
        <v>1.20381849677584E-2</v>
      </c>
      <c r="F549" s="17"/>
      <c r="G549" s="17">
        <v>1.46358825638273E-2</v>
      </c>
      <c r="H549" s="17">
        <v>1.85598618283455E-2</v>
      </c>
      <c r="I549" s="17">
        <v>7.6260134961855901E-3</v>
      </c>
      <c r="J549" s="17">
        <v>4.34535331232167E-3</v>
      </c>
      <c r="K549" s="17">
        <v>1.03816772297707E-2</v>
      </c>
      <c r="L549" s="17">
        <v>8.2143434730457803E-3</v>
      </c>
      <c r="M549" s="17"/>
      <c r="N549" s="17">
        <v>6.4486322159059001E-3</v>
      </c>
      <c r="O549" s="17">
        <v>9.44521748552608E-3</v>
      </c>
      <c r="P549" s="17">
        <v>9.4041543561763693E-3</v>
      </c>
      <c r="Q549" s="17">
        <v>1.6801717171639599E-2</v>
      </c>
      <c r="R549" s="17"/>
      <c r="S549" s="17">
        <v>9.2704414482749006E-3</v>
      </c>
      <c r="T549" s="17">
        <v>1.03439600036354E-2</v>
      </c>
      <c r="U549" s="17">
        <v>5.9833820598222398E-3</v>
      </c>
      <c r="V549" s="17">
        <v>6.4662433896550096E-3</v>
      </c>
      <c r="W549" s="17">
        <v>3.0691543346177798E-3</v>
      </c>
      <c r="X549" s="17">
        <v>2.6339884181396399E-2</v>
      </c>
      <c r="Y549" s="17">
        <v>1.0344668773018401E-2</v>
      </c>
      <c r="Z549" s="17">
        <v>1.33862737002834E-2</v>
      </c>
      <c r="AA549" s="17">
        <v>1.0371420494629901E-2</v>
      </c>
      <c r="AB549" s="17"/>
      <c r="AC549" s="17">
        <v>0</v>
      </c>
      <c r="AD549" s="17">
        <v>1.33466930298683E-2</v>
      </c>
      <c r="AE549" s="17">
        <v>0</v>
      </c>
      <c r="AF549" s="17">
        <v>1.7016719690307599E-2</v>
      </c>
      <c r="AG549" s="17">
        <v>1.70899934675924E-2</v>
      </c>
      <c r="AH549" s="17">
        <v>1.75644183256644E-2</v>
      </c>
      <c r="AI549" s="17">
        <v>1.7318498755113699E-2</v>
      </c>
      <c r="AJ549" s="17">
        <v>3.0826004396557701E-3</v>
      </c>
      <c r="AK549" s="17">
        <v>0</v>
      </c>
      <c r="AL549" s="17">
        <v>0</v>
      </c>
      <c r="AM549" s="17">
        <v>7.5117098586544497E-3</v>
      </c>
      <c r="AN549" s="17">
        <v>0</v>
      </c>
      <c r="AO549" s="17">
        <v>0</v>
      </c>
      <c r="AP549" s="17">
        <v>2.27179000250337E-2</v>
      </c>
      <c r="AQ549" s="17">
        <v>1.7753503560660799E-2</v>
      </c>
      <c r="AR549" s="17">
        <v>0</v>
      </c>
      <c r="AS549" s="17"/>
      <c r="AT549" s="17">
        <v>1.01917552900735E-2</v>
      </c>
      <c r="AU549" s="17">
        <v>1.5593713636527401E-2</v>
      </c>
      <c r="AV549" s="17">
        <v>9.9966561280892506E-3</v>
      </c>
      <c r="AW549" s="17">
        <v>1.13923486917442E-2</v>
      </c>
      <c r="AX549" s="17">
        <v>0</v>
      </c>
      <c r="AY549" s="17">
        <v>0</v>
      </c>
      <c r="AZ549" s="17"/>
      <c r="BA549" s="17">
        <v>1.9637606140298199E-2</v>
      </c>
      <c r="BB549" s="17">
        <v>3.2551070032881099E-3</v>
      </c>
      <c r="BC549" s="17">
        <v>1.0354529515192799E-2</v>
      </c>
      <c r="BD549" s="17">
        <v>6.5252659324350204E-3</v>
      </c>
      <c r="BE549" s="17">
        <v>0</v>
      </c>
      <c r="BF549" s="17"/>
      <c r="BG549" s="17">
        <v>6.0820561169804901E-3</v>
      </c>
      <c r="BH549" s="17">
        <v>1.05996102186057E-2</v>
      </c>
      <c r="BI549" s="17">
        <v>4.1289570862951602E-3</v>
      </c>
      <c r="BJ549" s="17">
        <v>4.3577024269132302E-3</v>
      </c>
      <c r="BK549" s="17">
        <v>1.6902885951165701E-2</v>
      </c>
      <c r="BL549" s="17"/>
      <c r="BM549" s="17">
        <v>8.33317415095341E-3</v>
      </c>
      <c r="BN549" s="17">
        <v>1.37014633811267E-2</v>
      </c>
      <c r="BO549" s="17">
        <v>8.6517845993979107E-3</v>
      </c>
      <c r="BP549" s="17"/>
      <c r="BQ549" s="17">
        <v>5.6649126927792197E-3</v>
      </c>
      <c r="BR549" s="17">
        <v>1.0235373693148E-2</v>
      </c>
      <c r="BS549" s="17"/>
      <c r="BT549" s="17">
        <v>5.8022498952789601E-3</v>
      </c>
      <c r="BU549" s="17">
        <v>9.7126671022725493E-3</v>
      </c>
    </row>
    <row r="550" spans="2:73" x14ac:dyDescent="0.3">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row>
    <row r="551" spans="2:73" x14ac:dyDescent="0.3">
      <c r="B551" s="6" t="s">
        <v>275</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row>
    <row r="552" spans="2:73" x14ac:dyDescent="0.3">
      <c r="B552" s="24" t="s">
        <v>94</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row>
    <row r="553" spans="2:73" x14ac:dyDescent="0.3">
      <c r="B553" t="s">
        <v>261</v>
      </c>
      <c r="C553" s="17">
        <v>2.2510081684102401E-2</v>
      </c>
      <c r="D553" s="17">
        <v>2.50433197018721E-2</v>
      </c>
      <c r="E553" s="17">
        <v>1.9291360294739299E-2</v>
      </c>
      <c r="F553" s="17"/>
      <c r="G553" s="17">
        <v>5.6816170119865901E-2</v>
      </c>
      <c r="H553" s="17">
        <v>3.52658008138063E-2</v>
      </c>
      <c r="I553" s="17">
        <v>1.43124388683048E-2</v>
      </c>
      <c r="J553" s="17">
        <v>1.72305245811759E-2</v>
      </c>
      <c r="K553" s="17">
        <v>1.1562284171363801E-2</v>
      </c>
      <c r="L553" s="17">
        <v>7.7234691170129802E-3</v>
      </c>
      <c r="M553" s="17"/>
      <c r="N553" s="17">
        <v>2.0765771165843001E-2</v>
      </c>
      <c r="O553" s="17">
        <v>1.6148549851540302E-2</v>
      </c>
      <c r="P553" s="17">
        <v>2.5024938869389599E-2</v>
      </c>
      <c r="Q553" s="17">
        <v>2.8115529551226402E-2</v>
      </c>
      <c r="R553" s="17"/>
      <c r="S553" s="17">
        <v>2.43398419104684E-2</v>
      </c>
      <c r="T553" s="17">
        <v>1.6092294758539599E-2</v>
      </c>
      <c r="U553" s="17">
        <v>2.6100189960049199E-2</v>
      </c>
      <c r="V553" s="17">
        <v>1.71869822328263E-2</v>
      </c>
      <c r="W553" s="17">
        <v>2.5038014564647E-2</v>
      </c>
      <c r="X553" s="17">
        <v>2.5415663143103801E-2</v>
      </c>
      <c r="Y553" s="17">
        <v>3.1824882133034499E-2</v>
      </c>
      <c r="Z553" s="17">
        <v>1.94696776630017E-2</v>
      </c>
      <c r="AA553" s="17">
        <v>1.9938307948365999E-2</v>
      </c>
      <c r="AB553" s="17"/>
      <c r="AC553" s="17">
        <v>0.20169076200765301</v>
      </c>
      <c r="AD553" s="17">
        <v>4.7263655728538703E-2</v>
      </c>
      <c r="AE553" s="17">
        <v>5.4012594008847501E-3</v>
      </c>
      <c r="AF553" s="17">
        <v>3.3390330854677602E-2</v>
      </c>
      <c r="AG553" s="17">
        <v>2.4427674125289602E-2</v>
      </c>
      <c r="AH553" s="17">
        <v>1.6703506819398199E-2</v>
      </c>
      <c r="AI553" s="17">
        <v>1.66170704626999E-2</v>
      </c>
      <c r="AJ553" s="17">
        <v>2.2793956027702102E-2</v>
      </c>
      <c r="AK553" s="17">
        <v>5.3874841951693899E-3</v>
      </c>
      <c r="AL553" s="17">
        <v>1.1434546391245901E-2</v>
      </c>
      <c r="AM553" s="17">
        <v>2.7676186562124502E-2</v>
      </c>
      <c r="AN553" s="17">
        <v>3.4351403971971797E-2</v>
      </c>
      <c r="AO553" s="17">
        <v>1.61464268553679E-2</v>
      </c>
      <c r="AP553" s="17">
        <v>4.4503457099380098E-2</v>
      </c>
      <c r="AQ553" s="17">
        <v>0</v>
      </c>
      <c r="AR553" s="17">
        <v>2.1978247006823999E-2</v>
      </c>
      <c r="AS553" s="17"/>
      <c r="AT553" s="17">
        <v>4.1807343332887603E-2</v>
      </c>
      <c r="AU553" s="17">
        <v>1.17042027185051E-2</v>
      </c>
      <c r="AV553" s="17">
        <v>3.6109447386595203E-2</v>
      </c>
      <c r="AW553" s="17">
        <v>1.34818407953396E-2</v>
      </c>
      <c r="AX553" s="17">
        <v>1.1853700656594499E-2</v>
      </c>
      <c r="AY553" s="17">
        <v>1.09853964195994E-2</v>
      </c>
      <c r="AZ553" s="17"/>
      <c r="BA553" s="17">
        <v>2.0816488141702401E-2</v>
      </c>
      <c r="BB553" s="17">
        <v>2.1884007549429801E-2</v>
      </c>
      <c r="BC553" s="17">
        <v>2.32326115889167E-2</v>
      </c>
      <c r="BD553" s="17">
        <v>3.2471389369869597E-2</v>
      </c>
      <c r="BE553" s="17">
        <v>0</v>
      </c>
      <c r="BF553" s="17"/>
      <c r="BG553" s="17">
        <v>2.3907083372313301E-2</v>
      </c>
      <c r="BH553" s="17">
        <v>2.21950338873141E-2</v>
      </c>
      <c r="BI553" s="17">
        <v>1.26730218853298E-2</v>
      </c>
      <c r="BJ553" s="17">
        <v>1.34730426953527E-2</v>
      </c>
      <c r="BK553" s="17">
        <v>1.74925043636181E-2</v>
      </c>
      <c r="BL553" s="17"/>
      <c r="BM553" s="17">
        <v>2.6192613661413299E-2</v>
      </c>
      <c r="BN553" s="17">
        <v>1.6799224300181999E-2</v>
      </c>
      <c r="BO553" s="17">
        <v>2.5353092919413601E-2</v>
      </c>
      <c r="BP553" s="17"/>
      <c r="BQ553" s="17">
        <v>3.1223931866711199E-2</v>
      </c>
      <c r="BR553" s="17">
        <v>1.73666188418659E-2</v>
      </c>
      <c r="BS553" s="17"/>
      <c r="BT553" s="17">
        <v>2.6615729487494501E-2</v>
      </c>
      <c r="BU553" s="17">
        <v>1.65283523061064E-2</v>
      </c>
    </row>
    <row r="554" spans="2:73" x14ac:dyDescent="0.3">
      <c r="B554" t="s">
        <v>262</v>
      </c>
      <c r="C554" s="17">
        <v>3.5232684835262602E-2</v>
      </c>
      <c r="D554" s="17">
        <v>3.7388779101450498E-2</v>
      </c>
      <c r="E554" s="17">
        <v>3.3240337071198701E-2</v>
      </c>
      <c r="F554" s="17"/>
      <c r="G554" s="17">
        <v>6.4840481057391902E-2</v>
      </c>
      <c r="H554" s="17">
        <v>4.9531938861679801E-2</v>
      </c>
      <c r="I554" s="17">
        <v>3.45407878185418E-2</v>
      </c>
      <c r="J554" s="17">
        <v>2.2563217798895401E-2</v>
      </c>
      <c r="K554" s="17">
        <v>1.99460120253169E-2</v>
      </c>
      <c r="L554" s="17">
        <v>2.5129543407034102E-2</v>
      </c>
      <c r="M554" s="17"/>
      <c r="N554" s="17">
        <v>3.0079290916611701E-2</v>
      </c>
      <c r="O554" s="17">
        <v>3.8156701030742798E-2</v>
      </c>
      <c r="P554" s="17">
        <v>2.8696444834702801E-2</v>
      </c>
      <c r="Q554" s="17">
        <v>4.4216890824934997E-2</v>
      </c>
      <c r="R554" s="17"/>
      <c r="S554" s="17">
        <v>4.7570109560871203E-2</v>
      </c>
      <c r="T554" s="17">
        <v>4.20316856316926E-2</v>
      </c>
      <c r="U554" s="17">
        <v>5.7203420693172601E-2</v>
      </c>
      <c r="V554" s="17">
        <v>3.2794269459520901E-2</v>
      </c>
      <c r="W554" s="17">
        <v>1.36564201302635E-2</v>
      </c>
      <c r="X554" s="17">
        <v>1.12838106737472E-2</v>
      </c>
      <c r="Y554" s="17">
        <v>3.0459318066891401E-2</v>
      </c>
      <c r="Z554" s="17">
        <v>6.2605984740164503E-2</v>
      </c>
      <c r="AA554" s="17">
        <v>2.3280242898937799E-2</v>
      </c>
      <c r="AB554" s="17"/>
      <c r="AC554" s="17">
        <v>7.2242005506081203E-2</v>
      </c>
      <c r="AD554" s="17">
        <v>3.7783822194527597E-2</v>
      </c>
      <c r="AE554" s="17">
        <v>4.1301594673206099E-2</v>
      </c>
      <c r="AF554" s="17">
        <v>6.77693029172447E-2</v>
      </c>
      <c r="AG554" s="17">
        <v>3.5424838940813302E-2</v>
      </c>
      <c r="AH554" s="17">
        <v>2.1869921724601199E-2</v>
      </c>
      <c r="AI554" s="17">
        <v>4.4874069450790199E-2</v>
      </c>
      <c r="AJ554" s="17">
        <v>3.0158600179642999E-2</v>
      </c>
      <c r="AK554" s="17">
        <v>4.7502153601305497E-2</v>
      </c>
      <c r="AL554" s="17">
        <v>1.6158138978829301E-2</v>
      </c>
      <c r="AM554" s="17">
        <v>2.1832748876427902E-2</v>
      </c>
      <c r="AN554" s="17">
        <v>1.8141635377211002E-2</v>
      </c>
      <c r="AO554" s="17">
        <v>3.1124183724524301E-2</v>
      </c>
      <c r="AP554" s="17">
        <v>4.4177754149928201E-2</v>
      </c>
      <c r="AQ554" s="17">
        <v>2.4370540450980301E-2</v>
      </c>
      <c r="AR554" s="17">
        <v>4.7319408516823598E-2</v>
      </c>
      <c r="AS554" s="17"/>
      <c r="AT554" s="17">
        <v>4.5955155870951198E-2</v>
      </c>
      <c r="AU554" s="17">
        <v>2.7800178686106299E-2</v>
      </c>
      <c r="AV554" s="17">
        <v>4.6779647139152399E-2</v>
      </c>
      <c r="AW554" s="17">
        <v>3.1798770868268801E-2</v>
      </c>
      <c r="AX554" s="17">
        <v>2.6831606328313402E-2</v>
      </c>
      <c r="AY554" s="17">
        <v>2.4750384402527099E-2</v>
      </c>
      <c r="AZ554" s="17"/>
      <c r="BA554" s="17">
        <v>3.9417257625201103E-2</v>
      </c>
      <c r="BB554" s="17">
        <v>4.1295258117688798E-2</v>
      </c>
      <c r="BC554" s="17">
        <v>2.4262828539131601E-2</v>
      </c>
      <c r="BD554" s="17">
        <v>4.7302944105835298E-2</v>
      </c>
      <c r="BE554" s="17">
        <v>2.5157015271920699E-2</v>
      </c>
      <c r="BF554" s="17"/>
      <c r="BG554" s="17">
        <v>3.0345320986253699E-2</v>
      </c>
      <c r="BH554" s="17">
        <v>3.5778970284512199E-2</v>
      </c>
      <c r="BI554" s="17">
        <v>5.7325261408101298E-2</v>
      </c>
      <c r="BJ554" s="17">
        <v>4.5991233797508899E-2</v>
      </c>
      <c r="BK554" s="17">
        <v>2.94238329989218E-2</v>
      </c>
      <c r="BL554" s="17"/>
      <c r="BM554" s="17">
        <v>3.0199145059922598E-2</v>
      </c>
      <c r="BN554" s="17">
        <v>4.1409885705857997E-2</v>
      </c>
      <c r="BO554" s="17">
        <v>3.5284372210617101E-2</v>
      </c>
      <c r="BP554" s="17"/>
      <c r="BQ554" s="17">
        <v>5.7924933562270998E-2</v>
      </c>
      <c r="BR554" s="17">
        <v>2.3447476730300201E-2</v>
      </c>
      <c r="BS554" s="17"/>
      <c r="BT554" s="17">
        <v>4.3070397427530299E-2</v>
      </c>
      <c r="BU554" s="17">
        <v>2.4764263205105299E-2</v>
      </c>
    </row>
    <row r="555" spans="2:73" x14ac:dyDescent="0.3">
      <c r="B555" t="s">
        <v>263</v>
      </c>
      <c r="C555" s="17">
        <v>0.13966664761829101</v>
      </c>
      <c r="D555" s="17">
        <v>0.144694585009393</v>
      </c>
      <c r="E555" s="17">
        <v>0.13482457830778999</v>
      </c>
      <c r="F555" s="17"/>
      <c r="G555" s="17">
        <v>0.20537874633749301</v>
      </c>
      <c r="H555" s="17">
        <v>0.17206875015567299</v>
      </c>
      <c r="I555" s="17">
        <v>0.13988642692714301</v>
      </c>
      <c r="J555" s="17">
        <v>0.112370260738855</v>
      </c>
      <c r="K555" s="17">
        <v>0.11511937374157</v>
      </c>
      <c r="L555" s="17">
        <v>0.108307741539617</v>
      </c>
      <c r="M555" s="17"/>
      <c r="N555" s="17">
        <v>0.15585412612708899</v>
      </c>
      <c r="O555" s="17">
        <v>0.139105943175963</v>
      </c>
      <c r="P555" s="17">
        <v>0.12825462490709999</v>
      </c>
      <c r="Q555" s="17">
        <v>0.134326044851377</v>
      </c>
      <c r="R555" s="17"/>
      <c r="S555" s="17">
        <v>0.15539924022704599</v>
      </c>
      <c r="T555" s="17">
        <v>0.14984056799412601</v>
      </c>
      <c r="U555" s="17">
        <v>0.128757188352808</v>
      </c>
      <c r="V555" s="17">
        <v>0.14116223346554399</v>
      </c>
      <c r="W555" s="17">
        <v>0.16871356569787799</v>
      </c>
      <c r="X555" s="17">
        <v>0.124136868486283</v>
      </c>
      <c r="Y555" s="17">
        <v>0.10099312295832601</v>
      </c>
      <c r="Z555" s="17">
        <v>0.176096056083859</v>
      </c>
      <c r="AA555" s="17">
        <v>0.12243052639125</v>
      </c>
      <c r="AB555" s="17"/>
      <c r="AC555" s="17">
        <v>7.5358249290858006E-2</v>
      </c>
      <c r="AD555" s="17">
        <v>0.15107000025421699</v>
      </c>
      <c r="AE555" s="17">
        <v>8.8904753429554395E-2</v>
      </c>
      <c r="AF555" s="17">
        <v>0.119923487758071</v>
      </c>
      <c r="AG555" s="17">
        <v>0.16340062382009701</v>
      </c>
      <c r="AH555" s="17">
        <v>0.15268542991595699</v>
      </c>
      <c r="AI555" s="17">
        <v>0.19450567382946199</v>
      </c>
      <c r="AJ555" s="17">
        <v>0.11766233135555</v>
      </c>
      <c r="AK555" s="17">
        <v>0.161935631911199</v>
      </c>
      <c r="AL555" s="17">
        <v>0.13431145365892699</v>
      </c>
      <c r="AM555" s="17">
        <v>0.134956063195911</v>
      </c>
      <c r="AN555" s="17">
        <v>0.114191816714018</v>
      </c>
      <c r="AO555" s="17">
        <v>0.160842472090514</v>
      </c>
      <c r="AP555" s="17">
        <v>0.17357460749777001</v>
      </c>
      <c r="AQ555" s="17">
        <v>0.125422022841049</v>
      </c>
      <c r="AR555" s="17">
        <v>0.12503151645838601</v>
      </c>
      <c r="AS555" s="17"/>
      <c r="AT555" s="17">
        <v>0.165440879206186</v>
      </c>
      <c r="AU555" s="17">
        <v>0.108056629793716</v>
      </c>
      <c r="AV555" s="17">
        <v>0.14356301086411799</v>
      </c>
      <c r="AW555" s="17">
        <v>0.16399116513622899</v>
      </c>
      <c r="AX555" s="17">
        <v>8.6294263818709402E-2</v>
      </c>
      <c r="AY555" s="17">
        <v>0.21535615344341499</v>
      </c>
      <c r="AZ555" s="17"/>
      <c r="BA555" s="17">
        <v>0.13800305848291</v>
      </c>
      <c r="BB555" s="17">
        <v>0.12405750134435301</v>
      </c>
      <c r="BC555" s="17">
        <v>0.146201008016145</v>
      </c>
      <c r="BD555" s="17">
        <v>0.178520453704235</v>
      </c>
      <c r="BE555" s="17">
        <v>0.184169583332291</v>
      </c>
      <c r="BF555" s="17"/>
      <c r="BG555" s="17">
        <v>0.14469727028353299</v>
      </c>
      <c r="BH555" s="17">
        <v>0.149614274202548</v>
      </c>
      <c r="BI555" s="17">
        <v>9.01419680992957E-2</v>
      </c>
      <c r="BJ555" s="17">
        <v>0.123219461279477</v>
      </c>
      <c r="BK555" s="17">
        <v>0.15573198419630599</v>
      </c>
      <c r="BL555" s="17"/>
      <c r="BM555" s="17">
        <v>0.14987780013027199</v>
      </c>
      <c r="BN555" s="17">
        <v>0.13011240112521899</v>
      </c>
      <c r="BO555" s="17">
        <v>0.13236480101620601</v>
      </c>
      <c r="BP555" s="17"/>
      <c r="BQ555" s="17">
        <v>0.17649339340195799</v>
      </c>
      <c r="BR555" s="17">
        <v>0.114310866204511</v>
      </c>
      <c r="BS555" s="17"/>
      <c r="BT555" s="17">
        <v>0.16479217435235299</v>
      </c>
      <c r="BU555" s="17">
        <v>0.10167562816572399</v>
      </c>
    </row>
    <row r="556" spans="2:73" x14ac:dyDescent="0.3">
      <c r="B556" t="s">
        <v>264</v>
      </c>
      <c r="C556" s="17">
        <v>0.174288610081997</v>
      </c>
      <c r="D556" s="17">
        <v>0.18256985095943201</v>
      </c>
      <c r="E556" s="17">
        <v>0.16675652649791201</v>
      </c>
      <c r="F556" s="17"/>
      <c r="G556" s="17">
        <v>0.15772402469838501</v>
      </c>
      <c r="H556" s="17">
        <v>0.150800283886554</v>
      </c>
      <c r="I556" s="17">
        <v>0.15332433241598101</v>
      </c>
      <c r="J556" s="17">
        <v>0.16769424900924501</v>
      </c>
      <c r="K556" s="17">
        <v>0.18840511073677799</v>
      </c>
      <c r="L556" s="17">
        <v>0.217289452369887</v>
      </c>
      <c r="M556" s="17"/>
      <c r="N556" s="17">
        <v>0.18069096193279499</v>
      </c>
      <c r="O556" s="17">
        <v>0.16981094887582501</v>
      </c>
      <c r="P556" s="17">
        <v>0.17530724159004701</v>
      </c>
      <c r="Q556" s="17">
        <v>0.17030637747407501</v>
      </c>
      <c r="R556" s="17"/>
      <c r="S556" s="17">
        <v>0.13970799947631701</v>
      </c>
      <c r="T556" s="17">
        <v>0.20029711051305099</v>
      </c>
      <c r="U556" s="17">
        <v>0.178440965382024</v>
      </c>
      <c r="V556" s="17">
        <v>0.174476170296821</v>
      </c>
      <c r="W556" s="17">
        <v>0.154069710966697</v>
      </c>
      <c r="X556" s="17">
        <v>0.18037160981276901</v>
      </c>
      <c r="Y556" s="17">
        <v>0.198811592809847</v>
      </c>
      <c r="Z556" s="17">
        <v>0.15293265934012101</v>
      </c>
      <c r="AA556" s="17">
        <v>0.18018054300195999</v>
      </c>
      <c r="AB556" s="17"/>
      <c r="AC556" s="17">
        <v>0.156133264244219</v>
      </c>
      <c r="AD556" s="17">
        <v>0.13163015836292499</v>
      </c>
      <c r="AE556" s="17">
        <v>0.15518849779001401</v>
      </c>
      <c r="AF556" s="17">
        <v>0.23997502609042701</v>
      </c>
      <c r="AG556" s="17">
        <v>0.163387388150562</v>
      </c>
      <c r="AH556" s="17">
        <v>0.17681986193777999</v>
      </c>
      <c r="AI556" s="17">
        <v>0.14848954953121599</v>
      </c>
      <c r="AJ556" s="17">
        <v>0.21055481602950199</v>
      </c>
      <c r="AK556" s="17">
        <v>0.19483637589065</v>
      </c>
      <c r="AL556" s="17">
        <v>0.25717025421301398</v>
      </c>
      <c r="AM556" s="17">
        <v>0.17793267066104601</v>
      </c>
      <c r="AN556" s="17">
        <v>0.16888867655546599</v>
      </c>
      <c r="AO556" s="17">
        <v>0.216187414996133</v>
      </c>
      <c r="AP556" s="17">
        <v>0.12995535528444699</v>
      </c>
      <c r="AQ556" s="17">
        <v>8.95471248543276E-2</v>
      </c>
      <c r="AR556" s="17">
        <v>0.121953436579848</v>
      </c>
      <c r="AS556" s="17"/>
      <c r="AT556" s="17">
        <v>0.16497201656322599</v>
      </c>
      <c r="AU556" s="17">
        <v>0.150581927141507</v>
      </c>
      <c r="AV556" s="17">
        <v>0.21064604740294199</v>
      </c>
      <c r="AW556" s="17">
        <v>0.188694543853035</v>
      </c>
      <c r="AX556" s="17">
        <v>0.18292522712454501</v>
      </c>
      <c r="AY556" s="17">
        <v>0.173710006199638</v>
      </c>
      <c r="AZ556" s="17"/>
      <c r="BA556" s="17">
        <v>0.17781669211909801</v>
      </c>
      <c r="BB556" s="17">
        <v>0.18005381817947</v>
      </c>
      <c r="BC556" s="17">
        <v>0.141214846553331</v>
      </c>
      <c r="BD556" s="17">
        <v>0.19032603447973101</v>
      </c>
      <c r="BE556" s="17">
        <v>0.21375011160724999</v>
      </c>
      <c r="BF556" s="17"/>
      <c r="BG556" s="17">
        <v>0.19176398621907001</v>
      </c>
      <c r="BH556" s="17">
        <v>0.17435889004058</v>
      </c>
      <c r="BI556" s="17">
        <v>0.20348561071391899</v>
      </c>
      <c r="BJ556" s="17">
        <v>0.16818804824907399</v>
      </c>
      <c r="BK556" s="17">
        <v>0.170618008013705</v>
      </c>
      <c r="BL556" s="17"/>
      <c r="BM556" s="17">
        <v>0.177584922722994</v>
      </c>
      <c r="BN556" s="17">
        <v>0.18287666629771299</v>
      </c>
      <c r="BO556" s="17">
        <v>0.143712930769375</v>
      </c>
      <c r="BP556" s="17"/>
      <c r="BQ556" s="17">
        <v>0.187492580170628</v>
      </c>
      <c r="BR556" s="17">
        <v>0.163900434293583</v>
      </c>
      <c r="BS556" s="17"/>
      <c r="BT556" s="17">
        <v>0.18807854093054399</v>
      </c>
      <c r="BU556" s="17">
        <v>0.15724607953654701</v>
      </c>
    </row>
    <row r="557" spans="2:73" x14ac:dyDescent="0.3">
      <c r="B557" t="s">
        <v>265</v>
      </c>
      <c r="C557" s="17">
        <v>0.17674590269550799</v>
      </c>
      <c r="D557" s="17">
        <v>0.17551271623947701</v>
      </c>
      <c r="E557" s="17">
        <v>0.17738484450466499</v>
      </c>
      <c r="F557" s="17"/>
      <c r="G557" s="17">
        <v>0.184588336351486</v>
      </c>
      <c r="H557" s="17">
        <v>0.184361032854688</v>
      </c>
      <c r="I557" s="17">
        <v>0.21999090458286299</v>
      </c>
      <c r="J557" s="17">
        <v>0.17229779010657101</v>
      </c>
      <c r="K557" s="17">
        <v>0.15626803099096501</v>
      </c>
      <c r="L557" s="17">
        <v>0.14757404259342699</v>
      </c>
      <c r="M557" s="17"/>
      <c r="N557" s="17">
        <v>0.195101746970442</v>
      </c>
      <c r="O557" s="17">
        <v>0.18570202581281101</v>
      </c>
      <c r="P557" s="17">
        <v>0.171355608609538</v>
      </c>
      <c r="Q557" s="17">
        <v>0.155849183729626</v>
      </c>
      <c r="R557" s="17"/>
      <c r="S557" s="17">
        <v>0.173040597804029</v>
      </c>
      <c r="T557" s="17">
        <v>0.17662805794589301</v>
      </c>
      <c r="U557" s="17">
        <v>0.17887326340453499</v>
      </c>
      <c r="V557" s="17">
        <v>0.18402716186896001</v>
      </c>
      <c r="W557" s="17">
        <v>0.17742304195353301</v>
      </c>
      <c r="X557" s="17">
        <v>0.178363532357177</v>
      </c>
      <c r="Y557" s="17">
        <v>0.142580165821935</v>
      </c>
      <c r="Z557" s="17">
        <v>0.20560329688402501</v>
      </c>
      <c r="AA557" s="17">
        <v>0.18705490806868999</v>
      </c>
      <c r="AB557" s="17"/>
      <c r="AC557" s="17">
        <v>7.9965241239429205E-2</v>
      </c>
      <c r="AD557" s="17">
        <v>0.15820313219423601</v>
      </c>
      <c r="AE557" s="17">
        <v>0.14932042686708699</v>
      </c>
      <c r="AF557" s="17">
        <v>0.158214386142559</v>
      </c>
      <c r="AG557" s="17">
        <v>0.18101694519591</v>
      </c>
      <c r="AH557" s="17">
        <v>0.17974917321537801</v>
      </c>
      <c r="AI557" s="17">
        <v>0.17873510750369501</v>
      </c>
      <c r="AJ557" s="17">
        <v>0.18491595228956201</v>
      </c>
      <c r="AK557" s="17">
        <v>0.147827857419808</v>
      </c>
      <c r="AL557" s="17">
        <v>0.16802585609121401</v>
      </c>
      <c r="AM557" s="17">
        <v>0.21103297535959301</v>
      </c>
      <c r="AN557" s="17">
        <v>0.19106104787635</v>
      </c>
      <c r="AO557" s="17">
        <v>0.19643497128626</v>
      </c>
      <c r="AP557" s="17">
        <v>0.210859949131042</v>
      </c>
      <c r="AQ557" s="17">
        <v>0.164924697048699</v>
      </c>
      <c r="AR557" s="17">
        <v>0.21879547366706401</v>
      </c>
      <c r="AS557" s="17"/>
      <c r="AT557" s="17">
        <v>0.18352622577172401</v>
      </c>
      <c r="AU557" s="17">
        <v>0.18235202720094401</v>
      </c>
      <c r="AV557" s="17">
        <v>0.17396976038824899</v>
      </c>
      <c r="AW557" s="17">
        <v>0.17228962685080701</v>
      </c>
      <c r="AX557" s="17">
        <v>0.188304970789339</v>
      </c>
      <c r="AY557" s="17">
        <v>0.112295979958456</v>
      </c>
      <c r="AZ557" s="17"/>
      <c r="BA557" s="17">
        <v>0.15130777299842499</v>
      </c>
      <c r="BB557" s="17">
        <v>0.183314996033595</v>
      </c>
      <c r="BC557" s="17">
        <v>0.19475591771228601</v>
      </c>
      <c r="BD557" s="17">
        <v>0.165508038883247</v>
      </c>
      <c r="BE557" s="17">
        <v>0.19709276241326201</v>
      </c>
      <c r="BF557" s="17"/>
      <c r="BG557" s="17">
        <v>0.15992922032965001</v>
      </c>
      <c r="BH557" s="17">
        <v>0.18364321244860801</v>
      </c>
      <c r="BI557" s="17">
        <v>0.17460910390252299</v>
      </c>
      <c r="BJ557" s="17">
        <v>0.180988194047942</v>
      </c>
      <c r="BK557" s="17">
        <v>0.15822189744349599</v>
      </c>
      <c r="BL557" s="17"/>
      <c r="BM557" s="17">
        <v>0.178937851611458</v>
      </c>
      <c r="BN557" s="17">
        <v>0.16464521010441699</v>
      </c>
      <c r="BO557" s="17">
        <v>0.199474382890519</v>
      </c>
      <c r="BP557" s="17"/>
      <c r="BQ557" s="17">
        <v>0.17553626963296401</v>
      </c>
      <c r="BR557" s="17">
        <v>0.18087658218913899</v>
      </c>
      <c r="BS557" s="17"/>
      <c r="BT557" s="17">
        <v>0.18917352568743301</v>
      </c>
      <c r="BU557" s="17">
        <v>0.15965552795034499</v>
      </c>
    </row>
    <row r="558" spans="2:73" x14ac:dyDescent="0.3">
      <c r="B558" t="s">
        <v>266</v>
      </c>
      <c r="C558" s="17">
        <v>0.14304899051098599</v>
      </c>
      <c r="D558" s="17">
        <v>0.14577650388416299</v>
      </c>
      <c r="E558" s="17">
        <v>0.140416878202199</v>
      </c>
      <c r="F558" s="17"/>
      <c r="G558" s="17">
        <v>0.129625135585274</v>
      </c>
      <c r="H558" s="17">
        <v>0.13862032441618899</v>
      </c>
      <c r="I558" s="17">
        <v>0.14191083809264701</v>
      </c>
      <c r="J558" s="17">
        <v>0.14298859802025601</v>
      </c>
      <c r="K558" s="17">
        <v>0.140228502974965</v>
      </c>
      <c r="L558" s="17">
        <v>0.158410646972548</v>
      </c>
      <c r="M558" s="17"/>
      <c r="N558" s="17">
        <v>0.12697420989643299</v>
      </c>
      <c r="O558" s="17">
        <v>0.15981552291439399</v>
      </c>
      <c r="P558" s="17">
        <v>0.16413210715504101</v>
      </c>
      <c r="Q558" s="17">
        <v>0.119366337189101</v>
      </c>
      <c r="R558" s="17"/>
      <c r="S558" s="17">
        <v>0.15193175006593301</v>
      </c>
      <c r="T558" s="17">
        <v>0.139724056954522</v>
      </c>
      <c r="U558" s="17">
        <v>0.121242848342694</v>
      </c>
      <c r="V558" s="17">
        <v>0.16700629140487</v>
      </c>
      <c r="W558" s="17">
        <v>0.14462576434166899</v>
      </c>
      <c r="X558" s="17">
        <v>0.11864328130938601</v>
      </c>
      <c r="Y558" s="17">
        <v>0.16470757949482701</v>
      </c>
      <c r="Z558" s="17">
        <v>8.8100112126869495E-2</v>
      </c>
      <c r="AA558" s="17">
        <v>0.15495833492118999</v>
      </c>
      <c r="AB558" s="17"/>
      <c r="AC558" s="17">
        <v>3.5079677236713402E-2</v>
      </c>
      <c r="AD558" s="17">
        <v>0.11751012027103</v>
      </c>
      <c r="AE558" s="17">
        <v>0.14128425208327</v>
      </c>
      <c r="AF558" s="17">
        <v>8.2972619151029006E-2</v>
      </c>
      <c r="AG558" s="17">
        <v>9.0624592857240102E-2</v>
      </c>
      <c r="AH558" s="17">
        <v>0.17179830042630301</v>
      </c>
      <c r="AI558" s="17">
        <v>0.118403473563596</v>
      </c>
      <c r="AJ558" s="17">
        <v>0.15245996731870101</v>
      </c>
      <c r="AK558" s="17">
        <v>0.20254616017396199</v>
      </c>
      <c r="AL558" s="17">
        <v>0.16545156478196801</v>
      </c>
      <c r="AM558" s="17">
        <v>0.12520489985012201</v>
      </c>
      <c r="AN558" s="17">
        <v>0.207616507046713</v>
      </c>
      <c r="AO558" s="17">
        <v>0.181516079561517</v>
      </c>
      <c r="AP558" s="17">
        <v>9.3181987598323607E-2</v>
      </c>
      <c r="AQ558" s="17">
        <v>0.193462730531857</v>
      </c>
      <c r="AR558" s="17">
        <v>0.13750681936591799</v>
      </c>
      <c r="AS558" s="17"/>
      <c r="AT558" s="17">
        <v>0.12174297878564599</v>
      </c>
      <c r="AU558" s="17">
        <v>0.15609711719804201</v>
      </c>
      <c r="AV558" s="17">
        <v>0.12811394904329501</v>
      </c>
      <c r="AW558" s="17">
        <v>0.130421218383376</v>
      </c>
      <c r="AX558" s="17">
        <v>0.17658251280751999</v>
      </c>
      <c r="AY558" s="17">
        <v>0.18997754025598099</v>
      </c>
      <c r="AZ558" s="17"/>
      <c r="BA558" s="17">
        <v>0.12698109683228601</v>
      </c>
      <c r="BB558" s="17">
        <v>0.15843103978359899</v>
      </c>
      <c r="BC558" s="17">
        <v>0.16474425522782901</v>
      </c>
      <c r="BD558" s="17">
        <v>0.10146565722417999</v>
      </c>
      <c r="BE558" s="17">
        <v>0.20414826449832099</v>
      </c>
      <c r="BF558" s="17"/>
      <c r="BG558" s="17">
        <v>0.13097723434821701</v>
      </c>
      <c r="BH558" s="17">
        <v>0.155671719867951</v>
      </c>
      <c r="BI558" s="17">
        <v>0.16770588087799301</v>
      </c>
      <c r="BJ558" s="17">
        <v>0.15592514373457</v>
      </c>
      <c r="BK558" s="17">
        <v>0.151224640095459</v>
      </c>
      <c r="BL558" s="17"/>
      <c r="BM558" s="17">
        <v>0.15759023288906401</v>
      </c>
      <c r="BN558" s="17">
        <v>0.13048235152156001</v>
      </c>
      <c r="BO558" s="17">
        <v>0.130138590776054</v>
      </c>
      <c r="BP558" s="17"/>
      <c r="BQ558" s="17">
        <v>0.136718029637245</v>
      </c>
      <c r="BR558" s="17">
        <v>0.14776637126120401</v>
      </c>
      <c r="BS558" s="17"/>
      <c r="BT558" s="17">
        <v>0.14199220274794799</v>
      </c>
      <c r="BU558" s="17">
        <v>0.14763632512097999</v>
      </c>
    </row>
    <row r="559" spans="2:73" x14ac:dyDescent="0.3">
      <c r="B559" t="s">
        <v>267</v>
      </c>
      <c r="C559" s="17">
        <v>0.14521003769202101</v>
      </c>
      <c r="D559" s="17">
        <v>0.13772788836425001</v>
      </c>
      <c r="E559" s="17">
        <v>0.152949274897728</v>
      </c>
      <c r="F559" s="17"/>
      <c r="G559" s="17">
        <v>6.9593519326535E-2</v>
      </c>
      <c r="H559" s="17">
        <v>0.13934364965808699</v>
      </c>
      <c r="I559" s="17">
        <v>0.13724103260409901</v>
      </c>
      <c r="J559" s="17">
        <v>0.181105060199407</v>
      </c>
      <c r="K559" s="17">
        <v>0.18669343919349099</v>
      </c>
      <c r="L559" s="17">
        <v>0.14948713745101599</v>
      </c>
      <c r="M559" s="17"/>
      <c r="N559" s="17">
        <v>0.147678300900912</v>
      </c>
      <c r="O559" s="17">
        <v>0.133736707276945</v>
      </c>
      <c r="P559" s="17">
        <v>0.160361534451125</v>
      </c>
      <c r="Q559" s="17">
        <v>0.14269391329251599</v>
      </c>
      <c r="R559" s="17"/>
      <c r="S559" s="17">
        <v>0.144999326140968</v>
      </c>
      <c r="T559" s="17">
        <v>0.14287240420438899</v>
      </c>
      <c r="U559" s="17">
        <v>0.14072403513739701</v>
      </c>
      <c r="V559" s="17">
        <v>0.135145017581284</v>
      </c>
      <c r="W559" s="17">
        <v>0.14112622191982299</v>
      </c>
      <c r="X559" s="17">
        <v>0.18162550477622599</v>
      </c>
      <c r="Y559" s="17">
        <v>0.14375332712915101</v>
      </c>
      <c r="Z559" s="17">
        <v>0.16226556700179401</v>
      </c>
      <c r="AA559" s="17">
        <v>0.12964763712354399</v>
      </c>
      <c r="AB559" s="17"/>
      <c r="AC559" s="17">
        <v>0</v>
      </c>
      <c r="AD559" s="17">
        <v>0.118064925013702</v>
      </c>
      <c r="AE559" s="17">
        <v>0.17904224773330499</v>
      </c>
      <c r="AF559" s="17">
        <v>0.138741349665118</v>
      </c>
      <c r="AG559" s="17">
        <v>0.100565388949822</v>
      </c>
      <c r="AH559" s="17">
        <v>0.161134945394521</v>
      </c>
      <c r="AI559" s="17">
        <v>0.136201630257622</v>
      </c>
      <c r="AJ559" s="17">
        <v>0.17235533399224401</v>
      </c>
      <c r="AK559" s="17">
        <v>0.12071199113846599</v>
      </c>
      <c r="AL559" s="17">
        <v>9.1331535723054205E-2</v>
      </c>
      <c r="AM559" s="17">
        <v>0.156587974456497</v>
      </c>
      <c r="AN559" s="17">
        <v>0.15506487761146201</v>
      </c>
      <c r="AO559" s="17">
        <v>0.12794571434714899</v>
      </c>
      <c r="AP559" s="17">
        <v>0.17963157009200301</v>
      </c>
      <c r="AQ559" s="17">
        <v>0.19187284934336599</v>
      </c>
      <c r="AR559" s="17">
        <v>0.19041157953514201</v>
      </c>
      <c r="AS559" s="17"/>
      <c r="AT559" s="17">
        <v>0.135820407701017</v>
      </c>
      <c r="AU559" s="17">
        <v>0.16832793028574899</v>
      </c>
      <c r="AV559" s="17">
        <v>0.13026424789448099</v>
      </c>
      <c r="AW559" s="17">
        <v>0.134479543634481</v>
      </c>
      <c r="AX559" s="17">
        <v>0.14706928613848499</v>
      </c>
      <c r="AY559" s="17">
        <v>0.13431223881486701</v>
      </c>
      <c r="AZ559" s="17"/>
      <c r="BA559" s="17">
        <v>0.149217127757313</v>
      </c>
      <c r="BB559" s="17">
        <v>0.14048626304331199</v>
      </c>
      <c r="BC559" s="17">
        <v>0.14813632499100499</v>
      </c>
      <c r="BD559" s="17">
        <v>0.165445614197195</v>
      </c>
      <c r="BE559" s="17">
        <v>6.8562785559856204E-2</v>
      </c>
      <c r="BF559" s="17"/>
      <c r="BG559" s="17">
        <v>0.16032199166107799</v>
      </c>
      <c r="BH559" s="17">
        <v>0.14561884400212899</v>
      </c>
      <c r="BI559" s="17">
        <v>0.141470961036811</v>
      </c>
      <c r="BJ559" s="17">
        <v>0.14714244190120099</v>
      </c>
      <c r="BK559" s="17">
        <v>0.124903372648524</v>
      </c>
      <c r="BL559" s="17"/>
      <c r="BM559" s="17">
        <v>0.144879563341968</v>
      </c>
      <c r="BN559" s="17">
        <v>0.14820340442381499</v>
      </c>
      <c r="BO559" s="17">
        <v>0.138957249586733</v>
      </c>
      <c r="BP559" s="17"/>
      <c r="BQ559" s="17">
        <v>0.12122641955619499</v>
      </c>
      <c r="BR559" s="17">
        <v>0.16628537169000901</v>
      </c>
      <c r="BS559" s="17"/>
      <c r="BT559" s="17">
        <v>0.13511916328555601</v>
      </c>
      <c r="BU559" s="17">
        <v>0.161295077550799</v>
      </c>
    </row>
    <row r="560" spans="2:73" x14ac:dyDescent="0.3">
      <c r="B560" t="s">
        <v>268</v>
      </c>
      <c r="C560" s="17">
        <v>3.54531867224828E-2</v>
      </c>
      <c r="D560" s="17">
        <v>3.2103184433202099E-2</v>
      </c>
      <c r="E560" s="17">
        <v>3.8458234566650797E-2</v>
      </c>
      <c r="F560" s="17"/>
      <c r="G560" s="17">
        <v>4.15659119939185E-2</v>
      </c>
      <c r="H560" s="17">
        <v>2.9469959170116401E-2</v>
      </c>
      <c r="I560" s="17">
        <v>3.1535534180184302E-2</v>
      </c>
      <c r="J560" s="17">
        <v>4.42389362105872E-2</v>
      </c>
      <c r="K560" s="17">
        <v>2.67967865217754E-2</v>
      </c>
      <c r="L560" s="17">
        <v>3.8114521847961699E-2</v>
      </c>
      <c r="M560" s="17"/>
      <c r="N560" s="17">
        <v>3.7525559216803603E-2</v>
      </c>
      <c r="O560" s="17">
        <v>3.8886823830061201E-2</v>
      </c>
      <c r="P560" s="17">
        <v>3.5499809382276898E-2</v>
      </c>
      <c r="Q560" s="17">
        <v>2.8996770191839799E-2</v>
      </c>
      <c r="R560" s="17"/>
      <c r="S560" s="17">
        <v>3.7745923626930397E-2</v>
      </c>
      <c r="T560" s="17">
        <v>2.67999379991497E-2</v>
      </c>
      <c r="U560" s="17">
        <v>1.84646273283391E-2</v>
      </c>
      <c r="V560" s="17">
        <v>3.1405090582888498E-2</v>
      </c>
      <c r="W560" s="17">
        <v>4.9546698161356199E-2</v>
      </c>
      <c r="X560" s="17">
        <v>3.3750534229789103E-2</v>
      </c>
      <c r="Y560" s="17">
        <v>6.13887177489994E-2</v>
      </c>
      <c r="Z560" s="17">
        <v>3.1383963644114603E-2</v>
      </c>
      <c r="AA560" s="17">
        <v>3.3028073010245698E-2</v>
      </c>
      <c r="AB560" s="17"/>
      <c r="AC560" s="17">
        <v>6.4127651259778498E-2</v>
      </c>
      <c r="AD560" s="17">
        <v>3.5098922959455103E-2</v>
      </c>
      <c r="AE560" s="17">
        <v>5.9835267468426302E-2</v>
      </c>
      <c r="AF560" s="17">
        <v>2.6120762786760399E-2</v>
      </c>
      <c r="AG560" s="17">
        <v>4.5094671550224202E-2</v>
      </c>
      <c r="AH560" s="17">
        <v>2.3968263698817601E-2</v>
      </c>
      <c r="AI560" s="17">
        <v>4.0746659602205901E-2</v>
      </c>
      <c r="AJ560" s="17">
        <v>2.69044435310835E-2</v>
      </c>
      <c r="AK560" s="17">
        <v>3.5406963547628102E-2</v>
      </c>
      <c r="AL560" s="17">
        <v>3.2796028558779E-2</v>
      </c>
      <c r="AM560" s="17">
        <v>2.72795890955136E-2</v>
      </c>
      <c r="AN560" s="17">
        <v>1.4034490618955099E-2</v>
      </c>
      <c r="AO560" s="17">
        <v>6.7593994554976597E-3</v>
      </c>
      <c r="AP560" s="17">
        <v>3.3255293382039801E-2</v>
      </c>
      <c r="AQ560" s="17">
        <v>9.3382732057994702E-2</v>
      </c>
      <c r="AR560" s="17">
        <v>3.5189173886326301E-2</v>
      </c>
      <c r="AS560" s="17"/>
      <c r="AT560" s="17">
        <v>2.81853067254225E-2</v>
      </c>
      <c r="AU560" s="17">
        <v>4.2164388293480397E-2</v>
      </c>
      <c r="AV560" s="17">
        <v>3.5274760322991802E-2</v>
      </c>
      <c r="AW560" s="17">
        <v>3.2805204497517997E-2</v>
      </c>
      <c r="AX560" s="17">
        <v>3.4337769224319303E-2</v>
      </c>
      <c r="AY560" s="17">
        <v>4.3297940598109201E-2</v>
      </c>
      <c r="AZ560" s="17"/>
      <c r="BA560" s="17">
        <v>2.6287390987931099E-2</v>
      </c>
      <c r="BB560" s="17">
        <v>3.5806219695328802E-2</v>
      </c>
      <c r="BC560" s="17">
        <v>4.3909896439963299E-2</v>
      </c>
      <c r="BD560" s="17">
        <v>3.8841122436015403E-2</v>
      </c>
      <c r="BE560" s="17">
        <v>5.0027062061536003E-2</v>
      </c>
      <c r="BF560" s="17"/>
      <c r="BG560" s="17">
        <v>4.2358747815860499E-2</v>
      </c>
      <c r="BH560" s="17">
        <v>3.3353142883793201E-2</v>
      </c>
      <c r="BI560" s="17">
        <v>2.86484117741641E-2</v>
      </c>
      <c r="BJ560" s="17">
        <v>3.1196917513176398E-2</v>
      </c>
      <c r="BK560" s="17">
        <v>3.02567414044385E-2</v>
      </c>
      <c r="BL560" s="17"/>
      <c r="BM560" s="17">
        <v>2.8076402180148698E-2</v>
      </c>
      <c r="BN560" s="17">
        <v>3.9249997372053001E-2</v>
      </c>
      <c r="BO560" s="17">
        <v>4.8235737305032202E-2</v>
      </c>
      <c r="BP560" s="17"/>
      <c r="BQ560" s="17">
        <v>3.5161102211755002E-2</v>
      </c>
      <c r="BR560" s="17">
        <v>3.56280068482508E-2</v>
      </c>
      <c r="BS560" s="17"/>
      <c r="BT560" s="17">
        <v>2.9304286543858901E-2</v>
      </c>
      <c r="BU560" s="17">
        <v>4.6829360082874201E-2</v>
      </c>
    </row>
    <row r="561" spans="2:73" x14ac:dyDescent="0.3">
      <c r="B561" t="s">
        <v>269</v>
      </c>
      <c r="C561" s="17">
        <v>6.5528409744456506E-2</v>
      </c>
      <c r="D561" s="17">
        <v>6.1115311997448102E-2</v>
      </c>
      <c r="E561" s="17">
        <v>7.0031063060701504E-2</v>
      </c>
      <c r="F561" s="17"/>
      <c r="G561" s="17">
        <v>5.5710956714741099E-2</v>
      </c>
      <c r="H561" s="17">
        <v>5.28493503327657E-2</v>
      </c>
      <c r="I561" s="17">
        <v>6.1383955006052399E-2</v>
      </c>
      <c r="J561" s="17">
        <v>7.9857708293679705E-2</v>
      </c>
      <c r="K561" s="17">
        <v>7.0546420759570905E-2</v>
      </c>
      <c r="L561" s="17">
        <v>7.0678705026336205E-2</v>
      </c>
      <c r="M561" s="17"/>
      <c r="N561" s="17">
        <v>5.8184350228282902E-2</v>
      </c>
      <c r="O561" s="17">
        <v>6.2450782452273902E-2</v>
      </c>
      <c r="P561" s="17">
        <v>7.3189114737430894E-2</v>
      </c>
      <c r="Q561" s="17">
        <v>6.9935803696686893E-2</v>
      </c>
      <c r="R561" s="17"/>
      <c r="S561" s="17">
        <v>6.25055470506901E-2</v>
      </c>
      <c r="T561" s="17">
        <v>6.136619162721E-2</v>
      </c>
      <c r="U561" s="17">
        <v>7.9768965817258994E-2</v>
      </c>
      <c r="V561" s="17">
        <v>7.7367131053385899E-2</v>
      </c>
      <c r="W561" s="17">
        <v>7.8957757882584897E-2</v>
      </c>
      <c r="X561" s="17">
        <v>5.0468567110030199E-2</v>
      </c>
      <c r="Y561" s="17">
        <v>5.8901233356754602E-2</v>
      </c>
      <c r="Z561" s="17">
        <v>3.8041465171779497E-2</v>
      </c>
      <c r="AA561" s="17">
        <v>7.1378716508691306E-2</v>
      </c>
      <c r="AB561" s="17"/>
      <c r="AC561" s="17">
        <v>4.8089897130135E-2</v>
      </c>
      <c r="AD561" s="17">
        <v>7.9808510893205897E-2</v>
      </c>
      <c r="AE561" s="17">
        <v>9.0014869183576096E-2</v>
      </c>
      <c r="AF561" s="17">
        <v>7.12531550830003E-2</v>
      </c>
      <c r="AG561" s="17">
        <v>0.10939019251344401</v>
      </c>
      <c r="AH561" s="17">
        <v>3.8400636910808597E-2</v>
      </c>
      <c r="AI561" s="17">
        <v>7.2065073813021796E-2</v>
      </c>
      <c r="AJ561" s="17">
        <v>3.6251977686550398E-2</v>
      </c>
      <c r="AK561" s="17">
        <v>4.5769394498248503E-2</v>
      </c>
      <c r="AL561" s="17">
        <v>4.5911779762141801E-2</v>
      </c>
      <c r="AM561" s="17">
        <v>6.3189856599565303E-2</v>
      </c>
      <c r="AN561" s="17">
        <v>4.7177184524627998E-2</v>
      </c>
      <c r="AO561" s="17">
        <v>4.2538169880974197E-2</v>
      </c>
      <c r="AP561" s="17">
        <v>5.8232003566529897E-2</v>
      </c>
      <c r="AQ561" s="17">
        <v>9.1154100442423003E-2</v>
      </c>
      <c r="AR561" s="17">
        <v>8.3215236439096493E-2</v>
      </c>
      <c r="AS561" s="17"/>
      <c r="AT561" s="17">
        <v>5.4470756104329901E-2</v>
      </c>
      <c r="AU561" s="17">
        <v>8.4160176335366696E-2</v>
      </c>
      <c r="AV561" s="17">
        <v>5.0980746286187803E-2</v>
      </c>
      <c r="AW561" s="17">
        <v>6.2890460224699199E-2</v>
      </c>
      <c r="AX561" s="17">
        <v>7.6231408944013798E-2</v>
      </c>
      <c r="AY561" s="17">
        <v>3.82201114108826E-2</v>
      </c>
      <c r="AZ561" s="17"/>
      <c r="BA561" s="17">
        <v>8.0246656001249306E-2</v>
      </c>
      <c r="BB561" s="17">
        <v>5.6596355539920699E-2</v>
      </c>
      <c r="BC561" s="17">
        <v>5.2033524201815798E-2</v>
      </c>
      <c r="BD561" s="17">
        <v>6.0970212412192797E-2</v>
      </c>
      <c r="BE561" s="17">
        <v>3.9219723815834703E-2</v>
      </c>
      <c r="BF561" s="17"/>
      <c r="BG561" s="17">
        <v>6.1187898800849003E-2</v>
      </c>
      <c r="BH561" s="17">
        <v>4.8623868187847502E-2</v>
      </c>
      <c r="BI561" s="17">
        <v>7.8904673142070003E-2</v>
      </c>
      <c r="BJ561" s="17">
        <v>6.2973881236518495E-2</v>
      </c>
      <c r="BK561" s="17">
        <v>7.7922916228512398E-2</v>
      </c>
      <c r="BL561" s="17"/>
      <c r="BM561" s="17">
        <v>5.5100386023521901E-2</v>
      </c>
      <c r="BN561" s="17">
        <v>7.9681248718324396E-2</v>
      </c>
      <c r="BO561" s="17">
        <v>6.23585250218937E-2</v>
      </c>
      <c r="BP561" s="17"/>
      <c r="BQ561" s="17">
        <v>4.7662102840906197E-2</v>
      </c>
      <c r="BR561" s="17">
        <v>7.2215790364844504E-2</v>
      </c>
      <c r="BS561" s="17"/>
      <c r="BT561" s="17">
        <v>4.5216524298690698E-2</v>
      </c>
      <c r="BU561" s="17">
        <v>9.5200766414585594E-2</v>
      </c>
    </row>
    <row r="562" spans="2:73" x14ac:dyDescent="0.3">
      <c r="B562" t="s">
        <v>270</v>
      </c>
      <c r="C562" s="17">
        <v>4.3935907988677803E-2</v>
      </c>
      <c r="D562" s="17">
        <v>4.1996174196446197E-2</v>
      </c>
      <c r="E562" s="17">
        <v>4.5961701296488501E-2</v>
      </c>
      <c r="F562" s="17"/>
      <c r="G562" s="17">
        <v>2.53988929673289E-2</v>
      </c>
      <c r="H562" s="17">
        <v>1.8837028050392501E-2</v>
      </c>
      <c r="I562" s="17">
        <v>4.23775738085478E-2</v>
      </c>
      <c r="J562" s="17">
        <v>4.41673068872157E-2</v>
      </c>
      <c r="K562" s="17">
        <v>7.3144663203294102E-2</v>
      </c>
      <c r="L562" s="17">
        <v>5.8089498590064403E-2</v>
      </c>
      <c r="M562" s="17"/>
      <c r="N562" s="17">
        <v>2.60977963580949E-2</v>
      </c>
      <c r="O562" s="17">
        <v>3.6635023523452798E-2</v>
      </c>
      <c r="P562" s="17">
        <v>2.9442358546897099E-2</v>
      </c>
      <c r="Q562" s="17">
        <v>8.3065114569825294E-2</v>
      </c>
      <c r="R562" s="17"/>
      <c r="S562" s="17">
        <v>3.07833311501748E-2</v>
      </c>
      <c r="T562" s="17">
        <v>3.5792675905887701E-2</v>
      </c>
      <c r="U562" s="17">
        <v>4.4738241109461202E-2</v>
      </c>
      <c r="V562" s="17">
        <v>3.1590891547397498E-2</v>
      </c>
      <c r="W562" s="17">
        <v>4.2676251918403199E-2</v>
      </c>
      <c r="X562" s="17">
        <v>6.1749476328849202E-2</v>
      </c>
      <c r="Y562" s="17">
        <v>5.33969865141369E-2</v>
      </c>
      <c r="Z562" s="17">
        <v>5.0425959737593402E-2</v>
      </c>
      <c r="AA562" s="17">
        <v>5.7395100922377602E-2</v>
      </c>
      <c r="AB562" s="17"/>
      <c r="AC562" s="17">
        <v>0.26731325208513301</v>
      </c>
      <c r="AD562" s="17">
        <v>8.9384473803424999E-2</v>
      </c>
      <c r="AE562" s="17">
        <v>8.47329986906208E-2</v>
      </c>
      <c r="AF562" s="17">
        <v>3.5301489163157299E-2</v>
      </c>
      <c r="AG562" s="17">
        <v>7.4487600817501096E-2</v>
      </c>
      <c r="AH562" s="17">
        <v>3.7407439267069902E-2</v>
      </c>
      <c r="AI562" s="17">
        <v>3.2616867648757597E-2</v>
      </c>
      <c r="AJ562" s="17">
        <v>3.6347568063100598E-2</v>
      </c>
      <c r="AK562" s="17">
        <v>3.0833079157680601E-2</v>
      </c>
      <c r="AL562" s="17">
        <v>4.5962255968224799E-2</v>
      </c>
      <c r="AM562" s="17">
        <v>3.4410591533762198E-2</v>
      </c>
      <c r="AN562" s="17">
        <v>2.1849446510944601E-2</v>
      </c>
      <c r="AO562" s="17">
        <v>1.3713416356405101E-2</v>
      </c>
      <c r="AP562" s="17">
        <v>3.2628022198537103E-2</v>
      </c>
      <c r="AQ562" s="17">
        <v>8.1096988686432392E-3</v>
      </c>
      <c r="AR562" s="17">
        <v>6.1990608723454504E-3</v>
      </c>
      <c r="AS562" s="17"/>
      <c r="AT562" s="17">
        <v>3.34764827428157E-2</v>
      </c>
      <c r="AU562" s="17">
        <v>4.9921848287297198E-2</v>
      </c>
      <c r="AV562" s="17">
        <v>3.5808845438079703E-2</v>
      </c>
      <c r="AW562" s="17">
        <v>5.0788332555639602E-2</v>
      </c>
      <c r="AX562" s="17">
        <v>4.7535839388901699E-2</v>
      </c>
      <c r="AY562" s="17">
        <v>4.9159198493505897E-2</v>
      </c>
      <c r="AZ562" s="17"/>
      <c r="BA562" s="17">
        <v>7.1145230302200907E-2</v>
      </c>
      <c r="BB562" s="17">
        <v>4.4370882423021001E-2</v>
      </c>
      <c r="BC562" s="17">
        <v>3.4217708742205699E-2</v>
      </c>
      <c r="BD562" s="17">
        <v>1.26451211872344E-2</v>
      </c>
      <c r="BE562" s="17">
        <v>0</v>
      </c>
      <c r="BF562" s="17"/>
      <c r="BG562" s="17">
        <v>4.0141708407225099E-2</v>
      </c>
      <c r="BH562" s="17">
        <v>3.0432617757823001E-2</v>
      </c>
      <c r="BI562" s="17">
        <v>2.5571768422688601E-2</v>
      </c>
      <c r="BJ562" s="17">
        <v>6.0633364962546801E-2</v>
      </c>
      <c r="BK562" s="17">
        <v>6.0007883884996401E-2</v>
      </c>
      <c r="BL562" s="17"/>
      <c r="BM562" s="17">
        <v>3.6016650880330001E-2</v>
      </c>
      <c r="BN562" s="17">
        <v>4.4283254335463498E-2</v>
      </c>
      <c r="BO562" s="17">
        <v>6.6672759021268499E-2</v>
      </c>
      <c r="BP562" s="17"/>
      <c r="BQ562" s="17">
        <v>2.4121635109952501E-2</v>
      </c>
      <c r="BR562" s="17">
        <v>5.7416506466454902E-2</v>
      </c>
      <c r="BS562" s="17"/>
      <c r="BT562" s="17">
        <v>2.4331219696894401E-2</v>
      </c>
      <c r="BU562" s="17">
        <v>7.1485773987631798E-2</v>
      </c>
    </row>
    <row r="563" spans="2:73" x14ac:dyDescent="0.3">
      <c r="B563" t="s">
        <v>92</v>
      </c>
      <c r="C563" s="17">
        <v>1.8379540426214199E-2</v>
      </c>
      <c r="D563" s="17">
        <v>1.6071686112864698E-2</v>
      </c>
      <c r="E563" s="17">
        <v>2.06852012999269E-2</v>
      </c>
      <c r="F563" s="17"/>
      <c r="G563" s="17">
        <v>8.7578248475813896E-3</v>
      </c>
      <c r="H563" s="17">
        <v>2.8851881800048801E-2</v>
      </c>
      <c r="I563" s="17">
        <v>2.3496175695635599E-2</v>
      </c>
      <c r="J563" s="17">
        <v>1.5486348154111901E-2</v>
      </c>
      <c r="K563" s="17">
        <v>1.12893756809099E-2</v>
      </c>
      <c r="L563" s="17">
        <v>1.91952410850952E-2</v>
      </c>
      <c r="M563" s="17"/>
      <c r="N563" s="17">
        <v>2.1047886286693102E-2</v>
      </c>
      <c r="O563" s="17">
        <v>1.9550971255990899E-2</v>
      </c>
      <c r="P563" s="17">
        <v>8.7362169164510294E-3</v>
      </c>
      <c r="Q563" s="17">
        <v>2.31280346287915E-2</v>
      </c>
      <c r="R563" s="17"/>
      <c r="S563" s="17">
        <v>3.1976332986571397E-2</v>
      </c>
      <c r="T563" s="17">
        <v>8.5550164655400704E-3</v>
      </c>
      <c r="U563" s="17">
        <v>2.5686254472261801E-2</v>
      </c>
      <c r="V563" s="17">
        <v>7.8387605065019898E-3</v>
      </c>
      <c r="W563" s="17">
        <v>4.1665524631445501E-3</v>
      </c>
      <c r="X563" s="17">
        <v>3.4191151772638602E-2</v>
      </c>
      <c r="Y563" s="17">
        <v>1.31830739660976E-2</v>
      </c>
      <c r="Z563" s="17">
        <v>1.3075257606678299E-2</v>
      </c>
      <c r="AA563" s="17">
        <v>2.0707609204746898E-2</v>
      </c>
      <c r="AB563" s="17"/>
      <c r="AC563" s="17">
        <v>0</v>
      </c>
      <c r="AD563" s="17">
        <v>3.41822783247374E-2</v>
      </c>
      <c r="AE563" s="17">
        <v>4.9738326800556898E-3</v>
      </c>
      <c r="AF563" s="17">
        <v>2.6338090387954701E-2</v>
      </c>
      <c r="AG563" s="17">
        <v>1.21800830790962E-2</v>
      </c>
      <c r="AH563" s="17">
        <v>1.9462520689364701E-2</v>
      </c>
      <c r="AI563" s="17">
        <v>1.67448243369335E-2</v>
      </c>
      <c r="AJ563" s="17">
        <v>9.5950535263626506E-3</v>
      </c>
      <c r="AK563" s="17">
        <v>7.2429084658832098E-3</v>
      </c>
      <c r="AL563" s="17">
        <v>3.14465858726014E-2</v>
      </c>
      <c r="AM563" s="17">
        <v>1.9896443809436701E-2</v>
      </c>
      <c r="AN563" s="17">
        <v>2.7622913192281402E-2</v>
      </c>
      <c r="AO563" s="17">
        <v>6.7917514456587499E-3</v>
      </c>
      <c r="AP563" s="17">
        <v>0</v>
      </c>
      <c r="AQ563" s="17">
        <v>1.7753503560660799E-2</v>
      </c>
      <c r="AR563" s="17">
        <v>1.24000476722266E-2</v>
      </c>
      <c r="AS563" s="17"/>
      <c r="AT563" s="17">
        <v>2.46024471957948E-2</v>
      </c>
      <c r="AU563" s="17">
        <v>1.88335740592863E-2</v>
      </c>
      <c r="AV563" s="17">
        <v>8.4895378339072004E-3</v>
      </c>
      <c r="AW563" s="17">
        <v>1.8359293200606499E-2</v>
      </c>
      <c r="AX563" s="17">
        <v>2.2033414779257899E-2</v>
      </c>
      <c r="AY563" s="17">
        <v>7.9350500030183901E-3</v>
      </c>
      <c r="AZ563" s="17"/>
      <c r="BA563" s="17">
        <v>1.8761228751682301E-2</v>
      </c>
      <c r="BB563" s="17">
        <v>1.37036582902817E-2</v>
      </c>
      <c r="BC563" s="17">
        <v>2.7291077987370901E-2</v>
      </c>
      <c r="BD563" s="17">
        <v>6.5034120002648004E-3</v>
      </c>
      <c r="BE563" s="17">
        <v>1.78726914397291E-2</v>
      </c>
      <c r="BF563" s="17"/>
      <c r="BG563" s="17">
        <v>1.4369537775949799E-2</v>
      </c>
      <c r="BH563" s="17">
        <v>2.0709426436893202E-2</v>
      </c>
      <c r="BI563" s="17">
        <v>1.9463338737103798E-2</v>
      </c>
      <c r="BJ563" s="17">
        <v>1.02682705826324E-2</v>
      </c>
      <c r="BK563" s="17">
        <v>2.41962187220215E-2</v>
      </c>
      <c r="BL563" s="17"/>
      <c r="BM563" s="17">
        <v>1.55444314989075E-2</v>
      </c>
      <c r="BN563" s="17">
        <v>2.22563560953952E-2</v>
      </c>
      <c r="BO563" s="17">
        <v>1.7447558482888401E-2</v>
      </c>
      <c r="BP563" s="17"/>
      <c r="BQ563" s="17">
        <v>6.4396020094155699E-3</v>
      </c>
      <c r="BR563" s="17">
        <v>2.0785975109837099E-2</v>
      </c>
      <c r="BS563" s="17"/>
      <c r="BT563" s="17">
        <v>1.2306235541697E-2</v>
      </c>
      <c r="BU563" s="17">
        <v>1.76828456793021E-2</v>
      </c>
    </row>
    <row r="564" spans="2:73" x14ac:dyDescent="0.3">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row>
    <row r="565" spans="2:73" x14ac:dyDescent="0.3">
      <c r="B565" s="6" t="s">
        <v>276</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row>
    <row r="566" spans="2:73" x14ac:dyDescent="0.3">
      <c r="B566" s="24" t="s">
        <v>94</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row>
    <row r="567" spans="2:73" x14ac:dyDescent="0.3">
      <c r="B567" t="s">
        <v>261</v>
      </c>
      <c r="C567" s="17">
        <v>9.1498023327298804E-3</v>
      </c>
      <c r="D567" s="17">
        <v>7.3184544275107597E-3</v>
      </c>
      <c r="E567" s="17">
        <v>1.05489245970905E-2</v>
      </c>
      <c r="F567" s="17"/>
      <c r="G567" s="17">
        <v>2.0751758486308201E-2</v>
      </c>
      <c r="H567" s="17">
        <v>9.2609706021486004E-3</v>
      </c>
      <c r="I567" s="17">
        <v>5.9141391848296096E-3</v>
      </c>
      <c r="J567" s="17">
        <v>6.9544367629017596E-3</v>
      </c>
      <c r="K567" s="17">
        <v>6.9571623460755599E-3</v>
      </c>
      <c r="L567" s="17">
        <v>7.2624641397025704E-3</v>
      </c>
      <c r="M567" s="17"/>
      <c r="N567" s="17">
        <v>1.48819693647181E-2</v>
      </c>
      <c r="O567" s="17">
        <v>5.4040353687676897E-3</v>
      </c>
      <c r="P567" s="17">
        <v>8.7723810610519804E-3</v>
      </c>
      <c r="Q567" s="17">
        <v>5.9717036592927897E-3</v>
      </c>
      <c r="R567" s="17"/>
      <c r="S567" s="17">
        <v>9.6831944625559094E-3</v>
      </c>
      <c r="T567" s="17">
        <v>7.1308509814459499E-3</v>
      </c>
      <c r="U567" s="17">
        <v>1.37428577936607E-2</v>
      </c>
      <c r="V567" s="17">
        <v>3.551473688992E-3</v>
      </c>
      <c r="W567" s="17">
        <v>1.3201829348112501E-2</v>
      </c>
      <c r="X567" s="17">
        <v>1.2359200454526599E-2</v>
      </c>
      <c r="Y567" s="17">
        <v>3.2363102835043498E-3</v>
      </c>
      <c r="Z567" s="17">
        <v>2.32571837054894E-2</v>
      </c>
      <c r="AA567" s="17">
        <v>6.0158137584240103E-3</v>
      </c>
      <c r="AB567" s="17"/>
      <c r="AC567" s="17">
        <v>4.4928414148251397E-2</v>
      </c>
      <c r="AD567" s="17">
        <v>1.39646429680265E-2</v>
      </c>
      <c r="AE567" s="17">
        <v>4.6137630063372102E-3</v>
      </c>
      <c r="AF567" s="17">
        <v>3.36294006136565E-3</v>
      </c>
      <c r="AG567" s="17">
        <v>1.35938116797638E-2</v>
      </c>
      <c r="AH567" s="17">
        <v>7.6375605453622899E-3</v>
      </c>
      <c r="AI567" s="17">
        <v>1.3808165699333999E-2</v>
      </c>
      <c r="AJ567" s="17">
        <v>3.4899886057881998E-3</v>
      </c>
      <c r="AK567" s="17">
        <v>5.3874841951693899E-3</v>
      </c>
      <c r="AL567" s="17">
        <v>0</v>
      </c>
      <c r="AM567" s="17">
        <v>1.53710924747563E-2</v>
      </c>
      <c r="AN567" s="17">
        <v>0</v>
      </c>
      <c r="AO567" s="17">
        <v>6.0070209410742897E-3</v>
      </c>
      <c r="AP567" s="17">
        <v>2.2453536148490699E-2</v>
      </c>
      <c r="AQ567" s="17">
        <v>2.0978016401362602E-2</v>
      </c>
      <c r="AR567" s="17">
        <v>1.2439322751511999E-2</v>
      </c>
      <c r="AS567" s="17"/>
      <c r="AT567" s="17">
        <v>7.9229635116709208E-3</v>
      </c>
      <c r="AU567" s="17">
        <v>3.8426251851474001E-3</v>
      </c>
      <c r="AV567" s="17">
        <v>7.1573764671805503E-3</v>
      </c>
      <c r="AW567" s="17">
        <v>1.12731483557318E-2</v>
      </c>
      <c r="AX567" s="17">
        <v>1.8254667752644699E-2</v>
      </c>
      <c r="AY567" s="17">
        <v>2.5577038276602199E-2</v>
      </c>
      <c r="AZ567" s="17"/>
      <c r="BA567" s="17">
        <v>5.1005298763818702E-3</v>
      </c>
      <c r="BB567" s="17">
        <v>6.2710072667453197E-3</v>
      </c>
      <c r="BC567" s="17">
        <v>6.9116305175302697E-3</v>
      </c>
      <c r="BD567" s="17">
        <v>1.8937464030254401E-2</v>
      </c>
      <c r="BE567" s="17">
        <v>3.21694772146702E-2</v>
      </c>
      <c r="BF567" s="17"/>
      <c r="BG567" s="17">
        <v>9.2102385472377698E-3</v>
      </c>
      <c r="BH567" s="17">
        <v>1.1265351929764101E-2</v>
      </c>
      <c r="BI567" s="17">
        <v>4.8906419113153203E-3</v>
      </c>
      <c r="BJ567" s="17">
        <v>1.00441688472112E-2</v>
      </c>
      <c r="BK567" s="17">
        <v>6.1730085789106302E-3</v>
      </c>
      <c r="BL567" s="17"/>
      <c r="BM567" s="17">
        <v>1.01978109693722E-2</v>
      </c>
      <c r="BN567" s="17">
        <v>8.8150573828146405E-3</v>
      </c>
      <c r="BO567" s="17">
        <v>6.8390210873766396E-3</v>
      </c>
      <c r="BP567" s="17"/>
      <c r="BQ567" s="17">
        <v>1.23658900004016E-2</v>
      </c>
      <c r="BR567" s="17">
        <v>7.4803808999921E-3</v>
      </c>
      <c r="BS567" s="17"/>
      <c r="BT567" s="17">
        <v>1.20590122468791E-2</v>
      </c>
      <c r="BU567" s="17">
        <v>5.76894569911087E-3</v>
      </c>
    </row>
    <row r="568" spans="2:73" x14ac:dyDescent="0.3">
      <c r="B568" t="s">
        <v>262</v>
      </c>
      <c r="C568" s="17">
        <v>1.8064199895734899E-2</v>
      </c>
      <c r="D568" s="17">
        <v>1.9448171233629599E-2</v>
      </c>
      <c r="E568" s="17">
        <v>1.6771292121958398E-2</v>
      </c>
      <c r="F568" s="17"/>
      <c r="G568" s="17">
        <v>1.39761517727838E-2</v>
      </c>
      <c r="H568" s="17">
        <v>2.6081883655986599E-2</v>
      </c>
      <c r="I568" s="17">
        <v>1.56685263456912E-2</v>
      </c>
      <c r="J568" s="17">
        <v>1.9896161040298201E-2</v>
      </c>
      <c r="K568" s="17">
        <v>4.5210443384412196E-3</v>
      </c>
      <c r="L568" s="17">
        <v>2.38034985610742E-2</v>
      </c>
      <c r="M568" s="17"/>
      <c r="N568" s="17">
        <v>2.18699592073863E-2</v>
      </c>
      <c r="O568" s="17">
        <v>2.0876455228593101E-2</v>
      </c>
      <c r="P568" s="17">
        <v>1.80177914691135E-2</v>
      </c>
      <c r="Q568" s="17">
        <v>1.14225336867945E-2</v>
      </c>
      <c r="R568" s="17"/>
      <c r="S568" s="17">
        <v>2.3491327566767198E-2</v>
      </c>
      <c r="T568" s="17">
        <v>1.9805675894251199E-2</v>
      </c>
      <c r="U568" s="17">
        <v>1.5768854692256001E-2</v>
      </c>
      <c r="V568" s="17">
        <v>8.4635609991037895E-3</v>
      </c>
      <c r="W568" s="17">
        <v>1.2303662997662701E-2</v>
      </c>
      <c r="X568" s="17">
        <v>1.4690425093505899E-2</v>
      </c>
      <c r="Y568" s="17">
        <v>1.3373790827332499E-2</v>
      </c>
      <c r="Z568" s="17">
        <v>3.9131006041171902E-2</v>
      </c>
      <c r="AA568" s="17">
        <v>2.11990978839155E-2</v>
      </c>
      <c r="AB568" s="17"/>
      <c r="AC568" s="17">
        <v>0</v>
      </c>
      <c r="AD568" s="17">
        <v>3.2935020442045597E-2</v>
      </c>
      <c r="AE568" s="17">
        <v>8.0716489155927308E-3</v>
      </c>
      <c r="AF568" s="17">
        <v>1.0684647116595201E-2</v>
      </c>
      <c r="AG568" s="17">
        <v>1.99765705385288E-2</v>
      </c>
      <c r="AH568" s="17">
        <v>8.1745691079982297E-3</v>
      </c>
      <c r="AI568" s="17">
        <v>1.33449062306561E-2</v>
      </c>
      <c r="AJ568" s="17">
        <v>1.27806226894597E-2</v>
      </c>
      <c r="AK568" s="17">
        <v>2.0455472320326899E-2</v>
      </c>
      <c r="AL568" s="17">
        <v>9.62874854695819E-3</v>
      </c>
      <c r="AM568" s="17">
        <v>1.9069653876275499E-2</v>
      </c>
      <c r="AN568" s="17">
        <v>2.9728875601075299E-2</v>
      </c>
      <c r="AO568" s="17">
        <v>3.0469694320794001E-2</v>
      </c>
      <c r="AP568" s="17">
        <v>3.0163892507002101E-2</v>
      </c>
      <c r="AQ568" s="17">
        <v>4.8507556748512296E-3</v>
      </c>
      <c r="AR568" s="17">
        <v>1.89856092369198E-2</v>
      </c>
      <c r="AS568" s="17"/>
      <c r="AT568" s="17">
        <v>2.34133889871606E-2</v>
      </c>
      <c r="AU568" s="17">
        <v>1.6815372969541199E-2</v>
      </c>
      <c r="AV568" s="17">
        <v>6.3961415294815898E-3</v>
      </c>
      <c r="AW568" s="17">
        <v>1.9468410814218899E-2</v>
      </c>
      <c r="AX568" s="17">
        <v>2.0932225830218799E-2</v>
      </c>
      <c r="AY568" s="17">
        <v>2.3651863112176399E-2</v>
      </c>
      <c r="AZ568" s="17"/>
      <c r="BA568" s="17">
        <v>2.1201187709377799E-2</v>
      </c>
      <c r="BB568" s="17">
        <v>1.6486655463175699E-2</v>
      </c>
      <c r="BC568" s="17">
        <v>1.6935994818410498E-2</v>
      </c>
      <c r="BD568" s="17">
        <v>1.5183296636962201E-2</v>
      </c>
      <c r="BE568" s="17">
        <v>2.3731540992274501E-2</v>
      </c>
      <c r="BF568" s="17"/>
      <c r="BG568" s="17">
        <v>2.44406470686926E-2</v>
      </c>
      <c r="BH568" s="17">
        <v>1.55273209320895E-2</v>
      </c>
      <c r="BI568" s="17">
        <v>1.9892029439534699E-2</v>
      </c>
      <c r="BJ568" s="17">
        <v>3.7838614912834398E-2</v>
      </c>
      <c r="BK568" s="17">
        <v>4.6675358231364197E-3</v>
      </c>
      <c r="BL568" s="17"/>
      <c r="BM568" s="17">
        <v>2.06810389421484E-2</v>
      </c>
      <c r="BN568" s="17">
        <v>1.36098270993421E-2</v>
      </c>
      <c r="BO568" s="17">
        <v>2.10422778078697E-2</v>
      </c>
      <c r="BP568" s="17"/>
      <c r="BQ568" s="17">
        <v>3.3559850527935697E-2</v>
      </c>
      <c r="BR568" s="17">
        <v>1.0214334461552101E-2</v>
      </c>
      <c r="BS568" s="17"/>
      <c r="BT568" s="17">
        <v>2.48662416048618E-2</v>
      </c>
      <c r="BU568" s="17">
        <v>8.0526090926139205E-3</v>
      </c>
    </row>
    <row r="569" spans="2:73" x14ac:dyDescent="0.3">
      <c r="B569" t="s">
        <v>263</v>
      </c>
      <c r="C569" s="17">
        <v>4.3981530879234197E-2</v>
      </c>
      <c r="D569" s="17">
        <v>5.2040031523784898E-2</v>
      </c>
      <c r="E569" s="17">
        <v>3.6264425094136403E-2</v>
      </c>
      <c r="F569" s="17"/>
      <c r="G569" s="17">
        <v>7.1528191502199107E-2</v>
      </c>
      <c r="H569" s="17">
        <v>8.2833066374792194E-2</v>
      </c>
      <c r="I569" s="17">
        <v>3.8284543346444898E-2</v>
      </c>
      <c r="J569" s="17">
        <v>2.42958886585346E-2</v>
      </c>
      <c r="K569" s="17">
        <v>1.5964027179513899E-2</v>
      </c>
      <c r="L569" s="17">
        <v>3.3608869399795301E-2</v>
      </c>
      <c r="M569" s="17"/>
      <c r="N569" s="17">
        <v>5.9966058125141102E-2</v>
      </c>
      <c r="O569" s="17">
        <v>3.40211547178213E-2</v>
      </c>
      <c r="P569" s="17">
        <v>5.3334159285184701E-2</v>
      </c>
      <c r="Q569" s="17">
        <v>2.8226590053770598E-2</v>
      </c>
      <c r="R569" s="17"/>
      <c r="S569" s="17">
        <v>7.7597331621199195E-2</v>
      </c>
      <c r="T569" s="17">
        <v>4.7949485587029599E-2</v>
      </c>
      <c r="U569" s="17">
        <v>4.6516032424717198E-2</v>
      </c>
      <c r="V569" s="17">
        <v>5.3005789532532203E-2</v>
      </c>
      <c r="W569" s="17">
        <v>3.3437956644608899E-2</v>
      </c>
      <c r="X569" s="17">
        <v>1.0158131882873501E-2</v>
      </c>
      <c r="Y569" s="17">
        <v>2.0094785181425399E-2</v>
      </c>
      <c r="Z569" s="17">
        <v>2.7628307579970798E-2</v>
      </c>
      <c r="AA569" s="17">
        <v>4.60651869893745E-2</v>
      </c>
      <c r="AB569" s="17"/>
      <c r="AC569" s="17">
        <v>4.29535036856456E-2</v>
      </c>
      <c r="AD569" s="17">
        <v>1.47685866570834E-2</v>
      </c>
      <c r="AE569" s="17">
        <v>2.9852904163775298E-2</v>
      </c>
      <c r="AF569" s="17">
        <v>3.3276969210986503E-2</v>
      </c>
      <c r="AG569" s="17">
        <v>3.1435065300490297E-2</v>
      </c>
      <c r="AH569" s="17">
        <v>3.1761071155269001E-2</v>
      </c>
      <c r="AI569" s="17">
        <v>6.0364252451862999E-2</v>
      </c>
      <c r="AJ569" s="17">
        <v>4.1813380756938003E-2</v>
      </c>
      <c r="AK569" s="17">
        <v>4.14263818827127E-2</v>
      </c>
      <c r="AL569" s="17">
        <v>2.3114935344989901E-2</v>
      </c>
      <c r="AM569" s="17">
        <v>5.2424375939734903E-2</v>
      </c>
      <c r="AN569" s="17">
        <v>4.0678108171634003E-2</v>
      </c>
      <c r="AO569" s="17">
        <v>6.52818857386641E-2</v>
      </c>
      <c r="AP569" s="17">
        <v>6.8975982268727601E-2</v>
      </c>
      <c r="AQ569" s="17">
        <v>3.2117296715876299E-2</v>
      </c>
      <c r="AR569" s="17">
        <v>0.118647083311487</v>
      </c>
      <c r="AS569" s="17"/>
      <c r="AT569" s="17">
        <v>5.3513008203746402E-2</v>
      </c>
      <c r="AU569" s="17">
        <v>3.6677208857977199E-2</v>
      </c>
      <c r="AV569" s="17">
        <v>4.1763967284259303E-2</v>
      </c>
      <c r="AW569" s="17">
        <v>2.87726135917468E-2</v>
      </c>
      <c r="AX569" s="17">
        <v>5.0458285269043203E-2</v>
      </c>
      <c r="AY569" s="17">
        <v>9.3416184801808799E-2</v>
      </c>
      <c r="AZ569" s="17"/>
      <c r="BA569" s="17">
        <v>3.7484026398845301E-2</v>
      </c>
      <c r="BB569" s="17">
        <v>3.6758614301231902E-2</v>
      </c>
      <c r="BC569" s="17">
        <v>3.8500346865968101E-2</v>
      </c>
      <c r="BD569" s="17">
        <v>8.9813644396794706E-2</v>
      </c>
      <c r="BE569" s="17">
        <v>6.2637927948177602E-2</v>
      </c>
      <c r="BF569" s="17"/>
      <c r="BG569" s="17">
        <v>4.6537249178684799E-2</v>
      </c>
      <c r="BH569" s="17">
        <v>5.70921302650391E-2</v>
      </c>
      <c r="BI569" s="17">
        <v>3.8020453202372101E-2</v>
      </c>
      <c r="BJ569" s="17">
        <v>3.0126398171608899E-2</v>
      </c>
      <c r="BK569" s="17">
        <v>6.8006193304949503E-2</v>
      </c>
      <c r="BL569" s="17"/>
      <c r="BM569" s="17">
        <v>5.5281346925250302E-2</v>
      </c>
      <c r="BN569" s="17">
        <v>3.4016149941285503E-2</v>
      </c>
      <c r="BO569" s="17">
        <v>3.4432544855003001E-2</v>
      </c>
      <c r="BP569" s="17"/>
      <c r="BQ569" s="17">
        <v>6.5459696617042595E-2</v>
      </c>
      <c r="BR569" s="17">
        <v>3.3454645904278497E-2</v>
      </c>
      <c r="BS569" s="17"/>
      <c r="BT569" s="17">
        <v>6.1039044264821499E-2</v>
      </c>
      <c r="BU569" s="17">
        <v>2.2120541130023499E-2</v>
      </c>
    </row>
    <row r="570" spans="2:73" x14ac:dyDescent="0.3">
      <c r="B570" t="s">
        <v>264</v>
      </c>
      <c r="C570" s="17">
        <v>4.8849094782680701E-2</v>
      </c>
      <c r="D570" s="17">
        <v>5.8395822805332301E-2</v>
      </c>
      <c r="E570" s="17">
        <v>3.9281156784314701E-2</v>
      </c>
      <c r="F570" s="17"/>
      <c r="G570" s="17">
        <v>6.1749708408306798E-2</v>
      </c>
      <c r="H570" s="17">
        <v>7.6918620785330793E-2</v>
      </c>
      <c r="I570" s="17">
        <v>5.8123731584119702E-2</v>
      </c>
      <c r="J570" s="17">
        <v>3.0995259286487699E-2</v>
      </c>
      <c r="K570" s="17">
        <v>2.5825718865689101E-2</v>
      </c>
      <c r="L570" s="17">
        <v>3.9930604435233899E-2</v>
      </c>
      <c r="M570" s="17"/>
      <c r="N570" s="17">
        <v>6.5148142095026507E-2</v>
      </c>
      <c r="O570" s="17">
        <v>5.0152462318460198E-2</v>
      </c>
      <c r="P570" s="17">
        <v>5.1463343721156303E-2</v>
      </c>
      <c r="Q570" s="17">
        <v>2.85435943914676E-2</v>
      </c>
      <c r="R570" s="17"/>
      <c r="S570" s="17">
        <v>7.4178110716060994E-2</v>
      </c>
      <c r="T570" s="17">
        <v>4.7516203391575897E-2</v>
      </c>
      <c r="U570" s="17">
        <v>6.0683819633878699E-2</v>
      </c>
      <c r="V570" s="17">
        <v>3.4447202302550203E-2</v>
      </c>
      <c r="W570" s="17">
        <v>6.15628158043941E-2</v>
      </c>
      <c r="X570" s="17">
        <v>4.1498988956702801E-2</v>
      </c>
      <c r="Y570" s="17">
        <v>3.55460550385375E-2</v>
      </c>
      <c r="Z570" s="17">
        <v>2.86637177667276E-2</v>
      </c>
      <c r="AA570" s="17">
        <v>3.7225967546403498E-2</v>
      </c>
      <c r="AB570" s="17"/>
      <c r="AC570" s="17">
        <v>0</v>
      </c>
      <c r="AD570" s="17">
        <v>2.9146782670546802E-2</v>
      </c>
      <c r="AE570" s="17">
        <v>2.7692232038655399E-2</v>
      </c>
      <c r="AF570" s="17">
        <v>3.9844974739446301E-2</v>
      </c>
      <c r="AG570" s="17">
        <v>4.9359795421358398E-2</v>
      </c>
      <c r="AH570" s="17">
        <v>4.0367583496304399E-2</v>
      </c>
      <c r="AI570" s="17">
        <v>5.42387980066577E-2</v>
      </c>
      <c r="AJ570" s="17">
        <v>5.7092766242491398E-2</v>
      </c>
      <c r="AK570" s="17">
        <v>5.77282019132494E-2</v>
      </c>
      <c r="AL570" s="17">
        <v>7.2688721400297904E-2</v>
      </c>
      <c r="AM570" s="17">
        <v>2.9937258015874199E-2</v>
      </c>
      <c r="AN570" s="17">
        <v>3.9135436796627003E-2</v>
      </c>
      <c r="AO570" s="17">
        <v>7.9836945586754499E-2</v>
      </c>
      <c r="AP570" s="17">
        <v>6.0964375370480599E-2</v>
      </c>
      <c r="AQ570" s="17">
        <v>8.24404795519523E-2</v>
      </c>
      <c r="AR570" s="17">
        <v>7.9957368545527499E-2</v>
      </c>
      <c r="AS570" s="17"/>
      <c r="AT570" s="17">
        <v>8.0034156714129001E-2</v>
      </c>
      <c r="AU570" s="17">
        <v>3.4072932179439797E-2</v>
      </c>
      <c r="AV570" s="17">
        <v>3.3841691388654303E-2</v>
      </c>
      <c r="AW570" s="17">
        <v>3.55358452044982E-2</v>
      </c>
      <c r="AX570" s="17">
        <v>4.5046955428549702E-2</v>
      </c>
      <c r="AY570" s="17">
        <v>9.2218519329959198E-2</v>
      </c>
      <c r="AZ570" s="17"/>
      <c r="BA570" s="17">
        <v>3.1613214905729499E-2</v>
      </c>
      <c r="BB570" s="17">
        <v>3.8083155146775197E-2</v>
      </c>
      <c r="BC570" s="17">
        <v>5.4935096682999701E-2</v>
      </c>
      <c r="BD570" s="17">
        <v>8.5152835743528693E-2</v>
      </c>
      <c r="BE570" s="17">
        <v>0.168971351769135</v>
      </c>
      <c r="BF570" s="17"/>
      <c r="BG570" s="17">
        <v>4.6570161752054799E-2</v>
      </c>
      <c r="BH570" s="17">
        <v>5.9354850903186603E-2</v>
      </c>
      <c r="BI570" s="17">
        <v>5.30693664888644E-2</v>
      </c>
      <c r="BJ570" s="17">
        <v>4.3315823205134697E-2</v>
      </c>
      <c r="BK570" s="17">
        <v>5.5718303270524301E-2</v>
      </c>
      <c r="BL570" s="17"/>
      <c r="BM570" s="17">
        <v>6.9227336501224201E-2</v>
      </c>
      <c r="BN570" s="17">
        <v>3.6095150454253301E-2</v>
      </c>
      <c r="BO570" s="17">
        <v>1.9014067150011901E-2</v>
      </c>
      <c r="BP570" s="17"/>
      <c r="BQ570" s="17">
        <v>7.7292214930253303E-2</v>
      </c>
      <c r="BR570" s="17">
        <v>3.3728104671147403E-2</v>
      </c>
      <c r="BS570" s="17"/>
      <c r="BT570" s="17">
        <v>5.6529626130465797E-2</v>
      </c>
      <c r="BU570" s="17">
        <v>3.9568071427654901E-2</v>
      </c>
    </row>
    <row r="571" spans="2:73" x14ac:dyDescent="0.3">
      <c r="B571" t="s">
        <v>265</v>
      </c>
      <c r="C571" s="17">
        <v>0.101608817513977</v>
      </c>
      <c r="D571" s="17">
        <v>0.10363012222182599</v>
      </c>
      <c r="E571" s="17">
        <v>9.9583786079732797E-2</v>
      </c>
      <c r="F571" s="17"/>
      <c r="G571" s="17">
        <v>0.12473699466423301</v>
      </c>
      <c r="H571" s="17">
        <v>0.164023335234837</v>
      </c>
      <c r="I571" s="17">
        <v>0.105275670373671</v>
      </c>
      <c r="J571" s="17">
        <v>9.0081989363788501E-2</v>
      </c>
      <c r="K571" s="17">
        <v>6.6049410297890604E-2</v>
      </c>
      <c r="L571" s="17">
        <v>6.5818164960945003E-2</v>
      </c>
      <c r="M571" s="17"/>
      <c r="N571" s="17">
        <v>0.121682483521403</v>
      </c>
      <c r="O571" s="17">
        <v>9.1326080594059098E-2</v>
      </c>
      <c r="P571" s="17">
        <v>0.12301262889254801</v>
      </c>
      <c r="Q571" s="17">
        <v>7.09790118334689E-2</v>
      </c>
      <c r="R571" s="17"/>
      <c r="S571" s="17">
        <v>0.117336679032818</v>
      </c>
      <c r="T571" s="17">
        <v>9.2155563642900895E-2</v>
      </c>
      <c r="U571" s="17">
        <v>0.16082490524443799</v>
      </c>
      <c r="V571" s="17">
        <v>8.1631935298734096E-2</v>
      </c>
      <c r="W571" s="17">
        <v>7.2855956980521094E-2</v>
      </c>
      <c r="X571" s="17">
        <v>0.106832146943628</v>
      </c>
      <c r="Y571" s="17">
        <v>9.0907935457640796E-2</v>
      </c>
      <c r="Z571" s="17">
        <v>7.2115592979252005E-2</v>
      </c>
      <c r="AA571" s="17">
        <v>0.100607443828462</v>
      </c>
      <c r="AB571" s="17"/>
      <c r="AC571" s="17">
        <v>0</v>
      </c>
      <c r="AD571" s="17">
        <v>6.5379908018895899E-2</v>
      </c>
      <c r="AE571" s="17">
        <v>8.19275595307839E-2</v>
      </c>
      <c r="AF571" s="17">
        <v>6.7716100837615506E-2</v>
      </c>
      <c r="AG571" s="17">
        <v>8.6176398241733398E-2</v>
      </c>
      <c r="AH571" s="17">
        <v>0.105822287840316</v>
      </c>
      <c r="AI571" s="17">
        <v>0.106476650585537</v>
      </c>
      <c r="AJ571" s="17">
        <v>0.17863147082631201</v>
      </c>
      <c r="AK571" s="17">
        <v>0.12822764193789199</v>
      </c>
      <c r="AL571" s="17">
        <v>0.100413131389248</v>
      </c>
      <c r="AM571" s="17">
        <v>5.5568467603616001E-2</v>
      </c>
      <c r="AN571" s="17">
        <v>0.15540228955143001</v>
      </c>
      <c r="AO571" s="17">
        <v>6.3742517243205593E-2</v>
      </c>
      <c r="AP571" s="17">
        <v>0.13398628500853901</v>
      </c>
      <c r="AQ571" s="17">
        <v>0.105274368680623</v>
      </c>
      <c r="AR571" s="17">
        <v>0.15069287262313</v>
      </c>
      <c r="AS571" s="17"/>
      <c r="AT571" s="17">
        <v>0.12628735092627999</v>
      </c>
      <c r="AU571" s="17">
        <v>7.6773853323212002E-2</v>
      </c>
      <c r="AV571" s="17">
        <v>0.106263242103369</v>
      </c>
      <c r="AW571" s="17">
        <v>0.104986375900103</v>
      </c>
      <c r="AX571" s="17">
        <v>9.0411448803913497E-2</v>
      </c>
      <c r="AY571" s="17">
        <v>0.129752911337287</v>
      </c>
      <c r="AZ571" s="17"/>
      <c r="BA571" s="17">
        <v>6.3911748564631402E-2</v>
      </c>
      <c r="BB571" s="17">
        <v>0.10392997475626101</v>
      </c>
      <c r="BC571" s="17">
        <v>0.110466767951132</v>
      </c>
      <c r="BD571" s="17">
        <v>0.13336149137758199</v>
      </c>
      <c r="BE571" s="17">
        <v>9.6360600677433905E-2</v>
      </c>
      <c r="BF571" s="17"/>
      <c r="BG571" s="17">
        <v>7.7443892398933498E-2</v>
      </c>
      <c r="BH571" s="17">
        <v>0.11092266230080799</v>
      </c>
      <c r="BI571" s="17">
        <v>0.112304580401016</v>
      </c>
      <c r="BJ571" s="17">
        <v>0.115119395925193</v>
      </c>
      <c r="BK571" s="17">
        <v>0.113746512007075</v>
      </c>
      <c r="BL571" s="17"/>
      <c r="BM571" s="17">
        <v>0.119627118392471</v>
      </c>
      <c r="BN571" s="17">
        <v>8.9175916287173598E-2</v>
      </c>
      <c r="BO571" s="17">
        <v>7.8023476408039E-2</v>
      </c>
      <c r="BP571" s="17"/>
      <c r="BQ571" s="17">
        <v>0.135090324512884</v>
      </c>
      <c r="BR571" s="17">
        <v>8.0889465053218604E-2</v>
      </c>
      <c r="BS571" s="17"/>
      <c r="BT571" s="17">
        <v>0.11856066256875</v>
      </c>
      <c r="BU571" s="17">
        <v>7.5501972210267998E-2</v>
      </c>
    </row>
    <row r="572" spans="2:73" x14ac:dyDescent="0.3">
      <c r="B572" t="s">
        <v>266</v>
      </c>
      <c r="C572" s="17">
        <v>0.111525944094699</v>
      </c>
      <c r="D572" s="17">
        <v>0.113681824830056</v>
      </c>
      <c r="E572" s="17">
        <v>0.10976921588552201</v>
      </c>
      <c r="F572" s="17"/>
      <c r="G572" s="17">
        <v>0.13626306743758901</v>
      </c>
      <c r="H572" s="17">
        <v>0.116517751501203</v>
      </c>
      <c r="I572" s="17">
        <v>0.114455455076425</v>
      </c>
      <c r="J572" s="17">
        <v>0.114455880523683</v>
      </c>
      <c r="K572" s="17">
        <v>0.10747970290720001</v>
      </c>
      <c r="L572" s="17">
        <v>8.9030429734432495E-2</v>
      </c>
      <c r="M572" s="17"/>
      <c r="N572" s="17">
        <v>0.13840613201594801</v>
      </c>
      <c r="O572" s="17">
        <v>0.11256802788107299</v>
      </c>
      <c r="P572" s="17">
        <v>0.11630552837557701</v>
      </c>
      <c r="Q572" s="17">
        <v>7.8033274893350296E-2</v>
      </c>
      <c r="R572" s="17"/>
      <c r="S572" s="17">
        <v>0.117455546135981</v>
      </c>
      <c r="T572" s="17">
        <v>0.11544395357818001</v>
      </c>
      <c r="U572" s="17">
        <v>0.13599269389086999</v>
      </c>
      <c r="V572" s="17">
        <v>9.8369179143099894E-2</v>
      </c>
      <c r="W572" s="17">
        <v>8.4718543569398494E-2</v>
      </c>
      <c r="X572" s="17">
        <v>9.7722284285997704E-2</v>
      </c>
      <c r="Y572" s="17">
        <v>0.12801511986025099</v>
      </c>
      <c r="Z572" s="17">
        <v>0.11160269151287799</v>
      </c>
      <c r="AA572" s="17">
        <v>0.108162103940555</v>
      </c>
      <c r="AB572" s="17"/>
      <c r="AC572" s="17">
        <v>0.22930564498595599</v>
      </c>
      <c r="AD572" s="17">
        <v>0.121652591405585</v>
      </c>
      <c r="AE572" s="17">
        <v>5.3183347569307197E-2</v>
      </c>
      <c r="AF572" s="17">
        <v>8.3239490783521997E-2</v>
      </c>
      <c r="AG572" s="17">
        <v>9.1982838224617294E-2</v>
      </c>
      <c r="AH572" s="17">
        <v>9.6469056322165694E-2</v>
      </c>
      <c r="AI572" s="17">
        <v>0.108669240770326</v>
      </c>
      <c r="AJ572" s="17">
        <v>0.118033791255842</v>
      </c>
      <c r="AK572" s="17">
        <v>0.12973311376688501</v>
      </c>
      <c r="AL572" s="17">
        <v>9.8471606006345594E-2</v>
      </c>
      <c r="AM572" s="17">
        <v>0.108343495031319</v>
      </c>
      <c r="AN572" s="17">
        <v>0.113069298668083</v>
      </c>
      <c r="AO572" s="17">
        <v>0.136106363766623</v>
      </c>
      <c r="AP572" s="17">
        <v>0.172358633271217</v>
      </c>
      <c r="AQ572" s="17">
        <v>0.116662200822702</v>
      </c>
      <c r="AR572" s="17">
        <v>0.20933148171195501</v>
      </c>
      <c r="AS572" s="17"/>
      <c r="AT572" s="17">
        <v>0.12723470090757799</v>
      </c>
      <c r="AU572" s="17">
        <v>0.104180344683228</v>
      </c>
      <c r="AV572" s="17">
        <v>0.13065746638308001</v>
      </c>
      <c r="AW572" s="17">
        <v>8.73351254616547E-2</v>
      </c>
      <c r="AX572" s="17">
        <v>9.0689714219028106E-2</v>
      </c>
      <c r="AY572" s="17">
        <v>0.153869911207104</v>
      </c>
      <c r="AZ572" s="17"/>
      <c r="BA572" s="17">
        <v>8.4755635946766703E-2</v>
      </c>
      <c r="BB572" s="17">
        <v>0.106406550685858</v>
      </c>
      <c r="BC572" s="17">
        <v>0.12349417246272799</v>
      </c>
      <c r="BD572" s="17">
        <v>0.14163119458520201</v>
      </c>
      <c r="BE572" s="17">
        <v>0.23896075888101001</v>
      </c>
      <c r="BF572" s="17"/>
      <c r="BG572" s="17">
        <v>0.10894131758035</v>
      </c>
      <c r="BH572" s="17">
        <v>0.12861583085423001</v>
      </c>
      <c r="BI572" s="17">
        <v>0.108031373832617</v>
      </c>
      <c r="BJ572" s="17">
        <v>0.10606910477607701</v>
      </c>
      <c r="BK572" s="17">
        <v>8.0810387312615098E-2</v>
      </c>
      <c r="BL572" s="17"/>
      <c r="BM572" s="17">
        <v>0.11915297597865999</v>
      </c>
      <c r="BN572" s="17">
        <v>0.107432672579128</v>
      </c>
      <c r="BO572" s="17">
        <v>9.8715089593087599E-2</v>
      </c>
      <c r="BP572" s="17"/>
      <c r="BQ572" s="17">
        <v>0.14984456646869901</v>
      </c>
      <c r="BR572" s="17">
        <v>9.1255082466778506E-2</v>
      </c>
      <c r="BS572" s="17"/>
      <c r="BT572" s="17">
        <v>0.139012271955919</v>
      </c>
      <c r="BU572" s="17">
        <v>7.3555320844048797E-2</v>
      </c>
    </row>
    <row r="573" spans="2:73" x14ac:dyDescent="0.3">
      <c r="B573" t="s">
        <v>267</v>
      </c>
      <c r="C573" s="17">
        <v>0.21397845490848699</v>
      </c>
      <c r="D573" s="17">
        <v>0.20669189757707901</v>
      </c>
      <c r="E573" s="17">
        <v>0.22060746053650401</v>
      </c>
      <c r="F573" s="17"/>
      <c r="G573" s="17">
        <v>0.160493722974103</v>
      </c>
      <c r="H573" s="17">
        <v>0.21286783491092001</v>
      </c>
      <c r="I573" s="17">
        <v>0.26992975382202899</v>
      </c>
      <c r="J573" s="17">
        <v>0.22899965253740001</v>
      </c>
      <c r="K573" s="17">
        <v>0.234979277533337</v>
      </c>
      <c r="L573" s="17">
        <v>0.178505853351695</v>
      </c>
      <c r="M573" s="17"/>
      <c r="N573" s="17">
        <v>0.22425156570396501</v>
      </c>
      <c r="O573" s="17">
        <v>0.25243297436681</v>
      </c>
      <c r="P573" s="17">
        <v>0.205659142322205</v>
      </c>
      <c r="Q573" s="17">
        <v>0.173083015789987</v>
      </c>
      <c r="R573" s="17"/>
      <c r="S573" s="17">
        <v>0.19654387566805401</v>
      </c>
      <c r="T573" s="17">
        <v>0.20600994674119699</v>
      </c>
      <c r="U573" s="17">
        <v>0.205828677682451</v>
      </c>
      <c r="V573" s="17">
        <v>0.202311820682052</v>
      </c>
      <c r="W573" s="17">
        <v>0.22006098324007101</v>
      </c>
      <c r="X573" s="17">
        <v>0.205752266784097</v>
      </c>
      <c r="Y573" s="17">
        <v>0.24343825862004201</v>
      </c>
      <c r="Z573" s="17">
        <v>0.236335999077154</v>
      </c>
      <c r="AA573" s="17">
        <v>0.23233763346222899</v>
      </c>
      <c r="AB573" s="17"/>
      <c r="AC573" s="17">
        <v>0</v>
      </c>
      <c r="AD573" s="17">
        <v>9.89062806872191E-2</v>
      </c>
      <c r="AE573" s="17">
        <v>0.17481284388608001</v>
      </c>
      <c r="AF573" s="17">
        <v>0.181025753438467</v>
      </c>
      <c r="AG573" s="17">
        <v>0.18391085031309701</v>
      </c>
      <c r="AH573" s="17">
        <v>0.239755881758284</v>
      </c>
      <c r="AI573" s="17">
        <v>0.206902943289449</v>
      </c>
      <c r="AJ573" s="17">
        <v>0.220053395458981</v>
      </c>
      <c r="AK573" s="17">
        <v>0.18994285239272399</v>
      </c>
      <c r="AL573" s="17">
        <v>0.24336946427139899</v>
      </c>
      <c r="AM573" s="17">
        <v>0.24185843956688199</v>
      </c>
      <c r="AN573" s="17">
        <v>0.29774048554920501</v>
      </c>
      <c r="AO573" s="17">
        <v>0.329594138811659</v>
      </c>
      <c r="AP573" s="17">
        <v>0.29849972254922902</v>
      </c>
      <c r="AQ573" s="17">
        <v>0.28153770404961997</v>
      </c>
      <c r="AR573" s="17">
        <v>0.17282035670246099</v>
      </c>
      <c r="AS573" s="17"/>
      <c r="AT573" s="17">
        <v>0.20204839765649099</v>
      </c>
      <c r="AU573" s="17">
        <v>0.24281822370902201</v>
      </c>
      <c r="AV573" s="17">
        <v>0.19881666915343801</v>
      </c>
      <c r="AW573" s="17">
        <v>0.21483604853580399</v>
      </c>
      <c r="AX573" s="17">
        <v>0.209992619027877</v>
      </c>
      <c r="AY573" s="17">
        <v>0.15004927084265601</v>
      </c>
      <c r="AZ573" s="17"/>
      <c r="BA573" s="17">
        <v>0.17489883404789999</v>
      </c>
      <c r="BB573" s="17">
        <v>0.22683618519550799</v>
      </c>
      <c r="BC573" s="17">
        <v>0.25238620127859701</v>
      </c>
      <c r="BD573" s="17">
        <v>0.19888314384733</v>
      </c>
      <c r="BE573" s="17">
        <v>0.109220898675971</v>
      </c>
      <c r="BF573" s="17"/>
      <c r="BG573" s="17">
        <v>0.23643848433419401</v>
      </c>
      <c r="BH573" s="17">
        <v>0.20647093982058901</v>
      </c>
      <c r="BI573" s="17">
        <v>0.25089378708455301</v>
      </c>
      <c r="BJ573" s="17">
        <v>0.187843765033231</v>
      </c>
      <c r="BK573" s="17">
        <v>0.23523334248899</v>
      </c>
      <c r="BL573" s="17"/>
      <c r="BM573" s="17">
        <v>0.21375818713331499</v>
      </c>
      <c r="BN573" s="17">
        <v>0.215773374069193</v>
      </c>
      <c r="BO573" s="17">
        <v>0.210294890018004</v>
      </c>
      <c r="BP573" s="17"/>
      <c r="BQ573" s="17">
        <v>0.20032064043147699</v>
      </c>
      <c r="BR573" s="17">
        <v>0.22105029799260401</v>
      </c>
      <c r="BS573" s="17"/>
      <c r="BT573" s="17">
        <v>0.22050124755591299</v>
      </c>
      <c r="BU573" s="17">
        <v>0.20811265843656601</v>
      </c>
    </row>
    <row r="574" spans="2:73" x14ac:dyDescent="0.3">
      <c r="B574" t="s">
        <v>268</v>
      </c>
      <c r="C574" s="17">
        <v>0.12074034312877301</v>
      </c>
      <c r="D574" s="17">
        <v>0.11619465628272301</v>
      </c>
      <c r="E574" s="17">
        <v>0.12519282825782699</v>
      </c>
      <c r="F574" s="17"/>
      <c r="G574" s="17">
        <v>9.0359117616488099E-2</v>
      </c>
      <c r="H574" s="17">
        <v>9.4381125436623997E-2</v>
      </c>
      <c r="I574" s="17">
        <v>0.109426126625996</v>
      </c>
      <c r="J574" s="17">
        <v>0.12886987058360599</v>
      </c>
      <c r="K574" s="17">
        <v>0.14335055017425</v>
      </c>
      <c r="L574" s="17">
        <v>0.14969831658611901</v>
      </c>
      <c r="M574" s="17"/>
      <c r="N574" s="17">
        <v>0.116922714881803</v>
      </c>
      <c r="O574" s="17">
        <v>0.12068653783085601</v>
      </c>
      <c r="P574" s="17">
        <v>0.12947929430897501</v>
      </c>
      <c r="Q574" s="17">
        <v>0.11834500811932699</v>
      </c>
      <c r="R574" s="17"/>
      <c r="S574" s="17">
        <v>0.122964704494034</v>
      </c>
      <c r="T574" s="17">
        <v>0.11985967432938301</v>
      </c>
      <c r="U574" s="17">
        <v>8.5652325796792703E-2</v>
      </c>
      <c r="V574" s="17">
        <v>0.11333979589162201</v>
      </c>
      <c r="W574" s="17">
        <v>0.139812581437955</v>
      </c>
      <c r="X574" s="17">
        <v>0.12856756531961</v>
      </c>
      <c r="Y574" s="17">
        <v>0.120233506377302</v>
      </c>
      <c r="Z574" s="17">
        <v>0.14701068709750201</v>
      </c>
      <c r="AA574" s="17">
        <v>0.123439045909064</v>
      </c>
      <c r="AB574" s="17"/>
      <c r="AC574" s="17">
        <v>9.4343463705727507E-2</v>
      </c>
      <c r="AD574" s="17">
        <v>8.2059020146182396E-2</v>
      </c>
      <c r="AE574" s="17">
        <v>0.135091340099703</v>
      </c>
      <c r="AF574" s="17">
        <v>0.131608269844046</v>
      </c>
      <c r="AG574" s="17">
        <v>0.11636019517480201</v>
      </c>
      <c r="AH574" s="17">
        <v>8.9575705396463104E-2</v>
      </c>
      <c r="AI574" s="17">
        <v>0.127567009424152</v>
      </c>
      <c r="AJ574" s="17">
        <v>0.110547896905119</v>
      </c>
      <c r="AK574" s="17">
        <v>0.143261543636275</v>
      </c>
      <c r="AL574" s="17">
        <v>0.16729027804844199</v>
      </c>
      <c r="AM574" s="17">
        <v>0.16941610745488001</v>
      </c>
      <c r="AN574" s="17">
        <v>0.115976855520419</v>
      </c>
      <c r="AO574" s="17">
        <v>8.5081335281556397E-2</v>
      </c>
      <c r="AP574" s="17">
        <v>1.5627232802341101E-2</v>
      </c>
      <c r="AQ574" s="17">
        <v>9.8627083267270599E-2</v>
      </c>
      <c r="AR574" s="17">
        <v>0.10930249329764</v>
      </c>
      <c r="AS574" s="17"/>
      <c r="AT574" s="17">
        <v>0.105569155162703</v>
      </c>
      <c r="AU574" s="17">
        <v>0.131474750914229</v>
      </c>
      <c r="AV574" s="17">
        <v>0.119782831979955</v>
      </c>
      <c r="AW574" s="17">
        <v>0.12855590682909401</v>
      </c>
      <c r="AX574" s="17">
        <v>0.13905818319739499</v>
      </c>
      <c r="AY574" s="17">
        <v>6.3951555698419593E-2</v>
      </c>
      <c r="AZ574" s="17"/>
      <c r="BA574" s="17">
        <v>0.138211605315196</v>
      </c>
      <c r="BB574" s="17">
        <v>0.120253607941365</v>
      </c>
      <c r="BC574" s="17">
        <v>0.123329121379782</v>
      </c>
      <c r="BD574" s="17">
        <v>0.102546531399164</v>
      </c>
      <c r="BE574" s="17">
        <v>8.6048303625089695E-2</v>
      </c>
      <c r="BF574" s="17"/>
      <c r="BG574" s="17">
        <v>0.139618314286758</v>
      </c>
      <c r="BH574" s="17">
        <v>0.12627696925665899</v>
      </c>
      <c r="BI574" s="17">
        <v>0.10662130181965999</v>
      </c>
      <c r="BJ574" s="17">
        <v>0.121634912044393</v>
      </c>
      <c r="BK574" s="17">
        <v>0.109013395862445</v>
      </c>
      <c r="BL574" s="17"/>
      <c r="BM574" s="17">
        <v>0.110936256896373</v>
      </c>
      <c r="BN574" s="17">
        <v>0.13622399717022701</v>
      </c>
      <c r="BO574" s="17">
        <v>0.11249559322879001</v>
      </c>
      <c r="BP574" s="17"/>
      <c r="BQ574" s="17">
        <v>0.10920099414670301</v>
      </c>
      <c r="BR574" s="17">
        <v>0.132137930575219</v>
      </c>
      <c r="BS574" s="17"/>
      <c r="BT574" s="17">
        <v>0.12321337966738399</v>
      </c>
      <c r="BU574" s="17">
        <v>0.123467595441821</v>
      </c>
    </row>
    <row r="575" spans="2:73" x14ac:dyDescent="0.3">
      <c r="B575" t="s">
        <v>269</v>
      </c>
      <c r="C575" s="17">
        <v>0.192653824492896</v>
      </c>
      <c r="D575" s="17">
        <v>0.19357067587288701</v>
      </c>
      <c r="E575" s="17">
        <v>0.19235482994338099</v>
      </c>
      <c r="F575" s="17"/>
      <c r="G575" s="17">
        <v>0.18334728363832001</v>
      </c>
      <c r="H575" s="17">
        <v>0.12109564433648901</v>
      </c>
      <c r="I575" s="17">
        <v>0.17478525777644999</v>
      </c>
      <c r="J575" s="17">
        <v>0.21485313997917299</v>
      </c>
      <c r="K575" s="17">
        <v>0.20998234158286699</v>
      </c>
      <c r="L575" s="17">
        <v>0.24182113971571501</v>
      </c>
      <c r="M575" s="17"/>
      <c r="N575" s="17">
        <v>0.15948509173640399</v>
      </c>
      <c r="O575" s="17">
        <v>0.202342378075728</v>
      </c>
      <c r="P575" s="17">
        <v>0.157758868133233</v>
      </c>
      <c r="Q575" s="17">
        <v>0.24534196794709301</v>
      </c>
      <c r="R575" s="17"/>
      <c r="S575" s="17">
        <v>0.15978374465005199</v>
      </c>
      <c r="T575" s="17">
        <v>0.20444493753233001</v>
      </c>
      <c r="U575" s="17">
        <v>0.16515625263105599</v>
      </c>
      <c r="V575" s="17">
        <v>0.22672646779927499</v>
      </c>
      <c r="W575" s="17">
        <v>0.222682455218325</v>
      </c>
      <c r="X575" s="17">
        <v>0.194772048932253</v>
      </c>
      <c r="Y575" s="17">
        <v>0.21282228418278301</v>
      </c>
      <c r="Z575" s="17">
        <v>0.13886899280022799</v>
      </c>
      <c r="AA575" s="17">
        <v>0.19379318739760701</v>
      </c>
      <c r="AB575" s="17"/>
      <c r="AC575" s="17">
        <v>0.21448403176226299</v>
      </c>
      <c r="AD575" s="17">
        <v>0.24151400828175501</v>
      </c>
      <c r="AE575" s="17">
        <v>0.22961595595956599</v>
      </c>
      <c r="AF575" s="17">
        <v>0.26800148329956203</v>
      </c>
      <c r="AG575" s="17">
        <v>0.206349172151475</v>
      </c>
      <c r="AH575" s="17">
        <v>0.20734968514719701</v>
      </c>
      <c r="AI575" s="17">
        <v>0.209885149636896</v>
      </c>
      <c r="AJ575" s="17">
        <v>0.16397265447922099</v>
      </c>
      <c r="AK575" s="17">
        <v>0.17777554575612001</v>
      </c>
      <c r="AL575" s="17">
        <v>0.18174511402601701</v>
      </c>
      <c r="AM575" s="17">
        <v>0.20465444585048301</v>
      </c>
      <c r="AN575" s="17">
        <v>0.12710040697395</v>
      </c>
      <c r="AO575" s="17">
        <v>0.13639292974547601</v>
      </c>
      <c r="AP575" s="17">
        <v>0.117253966631876</v>
      </c>
      <c r="AQ575" s="17">
        <v>0.19567214739295699</v>
      </c>
      <c r="AR575" s="17">
        <v>9.8347619807716599E-2</v>
      </c>
      <c r="AS575" s="17"/>
      <c r="AT575" s="17">
        <v>0.15257852421846099</v>
      </c>
      <c r="AU575" s="17">
        <v>0.218619607708506</v>
      </c>
      <c r="AV575" s="17">
        <v>0.19511575461800601</v>
      </c>
      <c r="AW575" s="17">
        <v>0.21878056869137899</v>
      </c>
      <c r="AX575" s="17">
        <v>0.19005383618216101</v>
      </c>
      <c r="AY575" s="17">
        <v>0.12862397090965699</v>
      </c>
      <c r="AZ575" s="17"/>
      <c r="BA575" s="17">
        <v>0.23536981051841499</v>
      </c>
      <c r="BB575" s="17">
        <v>0.20743819317413301</v>
      </c>
      <c r="BC575" s="17">
        <v>0.16478912112808999</v>
      </c>
      <c r="BD575" s="17">
        <v>0.141756132714</v>
      </c>
      <c r="BE575" s="17">
        <v>0.126118624796666</v>
      </c>
      <c r="BF575" s="17"/>
      <c r="BG575" s="17">
        <v>0.20554834810386599</v>
      </c>
      <c r="BH575" s="17">
        <v>0.17252874562370299</v>
      </c>
      <c r="BI575" s="17">
        <v>0.21616747244304799</v>
      </c>
      <c r="BJ575" s="17">
        <v>0.20919092313007201</v>
      </c>
      <c r="BK575" s="17">
        <v>0.17336151236224001</v>
      </c>
      <c r="BL575" s="17"/>
      <c r="BM575" s="17">
        <v>0.17107205158397601</v>
      </c>
      <c r="BN575" s="17">
        <v>0.21056364172019301</v>
      </c>
      <c r="BO575" s="17">
        <v>0.21360726638858701</v>
      </c>
      <c r="BP575" s="17"/>
      <c r="BQ575" s="17">
        <v>0.14401206710005801</v>
      </c>
      <c r="BR575" s="17">
        <v>0.221374328131347</v>
      </c>
      <c r="BS575" s="17"/>
      <c r="BT575" s="17">
        <v>0.15788395191544999</v>
      </c>
      <c r="BU575" s="17">
        <v>0.247230758951128</v>
      </c>
    </row>
    <row r="576" spans="2:73" x14ac:dyDescent="0.3">
      <c r="B576" t="s">
        <v>270</v>
      </c>
      <c r="C576" s="17">
        <v>0.10775504280250101</v>
      </c>
      <c r="D576" s="17">
        <v>0.105462374806749</v>
      </c>
      <c r="E576" s="17">
        <v>0.109915799273759</v>
      </c>
      <c r="F576" s="17"/>
      <c r="G576" s="17">
        <v>8.3910063963276396E-2</v>
      </c>
      <c r="H576" s="17">
        <v>5.6812998587274698E-2</v>
      </c>
      <c r="I576" s="17">
        <v>7.6564586878757598E-2</v>
      </c>
      <c r="J576" s="17">
        <v>0.123395335761882</v>
      </c>
      <c r="K576" s="17">
        <v>0.15887567049086199</v>
      </c>
      <c r="L576" s="17">
        <v>0.143271908277329</v>
      </c>
      <c r="M576" s="17"/>
      <c r="N576" s="17">
        <v>5.72285543845195E-2</v>
      </c>
      <c r="O576" s="17">
        <v>7.9023820504702497E-2</v>
      </c>
      <c r="P576" s="17">
        <v>0.10786186797901701</v>
      </c>
      <c r="Q576" s="17">
        <v>0.19311455729507301</v>
      </c>
      <c r="R576" s="17"/>
      <c r="S576" s="17">
        <v>7.2205776995794196E-2</v>
      </c>
      <c r="T576" s="17">
        <v>0.111475462146141</v>
      </c>
      <c r="U576" s="17">
        <v>9.0627017091271397E-2</v>
      </c>
      <c r="V576" s="17">
        <v>0.12880957570190499</v>
      </c>
      <c r="W576" s="17">
        <v>0.119726128773454</v>
      </c>
      <c r="X576" s="17">
        <v>0.132284074330898</v>
      </c>
      <c r="Y576" s="17">
        <v>0.10083206573883299</v>
      </c>
      <c r="Z576" s="17">
        <v>0.12508881968032401</v>
      </c>
      <c r="AA576" s="17">
        <v>0.113801917408591</v>
      </c>
      <c r="AB576" s="17"/>
      <c r="AC576" s="17">
        <v>0.329508409899962</v>
      </c>
      <c r="AD576" s="17">
        <v>0.226830638184257</v>
      </c>
      <c r="AE576" s="17">
        <v>0.214665405338621</v>
      </c>
      <c r="AF576" s="17">
        <v>0.13628407762046901</v>
      </c>
      <c r="AG576" s="17">
        <v>0.16100721568870299</v>
      </c>
      <c r="AH576" s="17">
        <v>0.13369098758957401</v>
      </c>
      <c r="AI576" s="17">
        <v>7.8370430346911699E-2</v>
      </c>
      <c r="AJ576" s="17">
        <v>7.4842267443611304E-2</v>
      </c>
      <c r="AK576" s="17">
        <v>9.0278143023619695E-2</v>
      </c>
      <c r="AL576" s="17">
        <v>7.4355224106396903E-2</v>
      </c>
      <c r="AM576" s="17">
        <v>9.2484022911951597E-2</v>
      </c>
      <c r="AN576" s="17">
        <v>5.34168733995454E-2</v>
      </c>
      <c r="AO576" s="17">
        <v>5.4848135521956498E-2</v>
      </c>
      <c r="AP576" s="17">
        <v>2.9391693605781598E-2</v>
      </c>
      <c r="AQ576" s="17">
        <v>3.5474441510859198E-2</v>
      </c>
      <c r="AR576" s="17">
        <v>1.9512909571151701E-2</v>
      </c>
      <c r="AS576" s="17"/>
      <c r="AT576" s="17">
        <v>8.1955496532375896E-2</v>
      </c>
      <c r="AU576" s="17">
        <v>0.107285911211668</v>
      </c>
      <c r="AV576" s="17">
        <v>0.123203580387569</v>
      </c>
      <c r="AW576" s="17">
        <v>0.12084702880251</v>
      </c>
      <c r="AX576" s="17">
        <v>0.12192233025827499</v>
      </c>
      <c r="AY576" s="17">
        <v>0.108639653075728</v>
      </c>
      <c r="AZ576" s="17"/>
      <c r="BA576" s="17">
        <v>0.161092832102643</v>
      </c>
      <c r="BB576" s="17">
        <v>0.11240702684385299</v>
      </c>
      <c r="BC576" s="17">
        <v>7.2318927043317202E-2</v>
      </c>
      <c r="BD576" s="17">
        <v>5.4616698477264802E-2</v>
      </c>
      <c r="BE576" s="17">
        <v>3.9550388690394497E-2</v>
      </c>
      <c r="BF576" s="17"/>
      <c r="BG576" s="17">
        <v>8.8856131072585498E-2</v>
      </c>
      <c r="BH576" s="17">
        <v>7.9455173718994798E-2</v>
      </c>
      <c r="BI576" s="17">
        <v>7.5651876366239199E-2</v>
      </c>
      <c r="BJ576" s="17">
        <v>0.121626922591901</v>
      </c>
      <c r="BK576" s="17">
        <v>8.99343129575014E-2</v>
      </c>
      <c r="BL576" s="17"/>
      <c r="BM576" s="17">
        <v>8.2012548749401504E-2</v>
      </c>
      <c r="BN576" s="17">
        <v>0.108419288319172</v>
      </c>
      <c r="BO576" s="17">
        <v>0.18278769386820501</v>
      </c>
      <c r="BP576" s="17"/>
      <c r="BQ576" s="17">
        <v>5.5100819645723297E-2</v>
      </c>
      <c r="BR576" s="17">
        <v>0.13768905789709299</v>
      </c>
      <c r="BS576" s="17"/>
      <c r="BT576" s="17">
        <v>6.1427140931312102E-2</v>
      </c>
      <c r="BU576" s="17">
        <v>0.16387485288328399</v>
      </c>
    </row>
    <row r="577" spans="2:73" x14ac:dyDescent="0.3">
      <c r="B577" t="s">
        <v>92</v>
      </c>
      <c r="C577" s="17">
        <v>3.1692945168288397E-2</v>
      </c>
      <c r="D577" s="17">
        <v>2.3565968418421099E-2</v>
      </c>
      <c r="E577" s="17">
        <v>3.9710281425773701E-2</v>
      </c>
      <c r="F577" s="17"/>
      <c r="G577" s="17">
        <v>5.2883939536392699E-2</v>
      </c>
      <c r="H577" s="17">
        <v>3.9206768574393903E-2</v>
      </c>
      <c r="I577" s="17">
        <v>3.15722089855855E-2</v>
      </c>
      <c r="J577" s="17">
        <v>1.72023855022456E-2</v>
      </c>
      <c r="K577" s="17">
        <v>2.6015094283873899E-2</v>
      </c>
      <c r="L577" s="17">
        <v>2.7248750837957698E-2</v>
      </c>
      <c r="M577" s="17"/>
      <c r="N577" s="17">
        <v>2.0157328963685901E-2</v>
      </c>
      <c r="O577" s="17">
        <v>3.11660731131281E-2</v>
      </c>
      <c r="P577" s="17">
        <v>2.8334994451938801E-2</v>
      </c>
      <c r="Q577" s="17">
        <v>4.6938742330375302E-2</v>
      </c>
      <c r="R577" s="17"/>
      <c r="S577" s="17">
        <v>2.87597086566833E-2</v>
      </c>
      <c r="T577" s="17">
        <v>2.8208246175565801E-2</v>
      </c>
      <c r="U577" s="17">
        <v>1.92065631186084E-2</v>
      </c>
      <c r="V577" s="17">
        <v>4.9343198960133498E-2</v>
      </c>
      <c r="W577" s="17">
        <v>1.9637085985497099E-2</v>
      </c>
      <c r="X577" s="17">
        <v>5.5362867015907702E-2</v>
      </c>
      <c r="Y577" s="17">
        <v>3.1499888432348203E-2</v>
      </c>
      <c r="Z577" s="17">
        <v>5.0297001759303399E-2</v>
      </c>
      <c r="AA577" s="17">
        <v>1.7352601875373502E-2</v>
      </c>
      <c r="AB577" s="17"/>
      <c r="AC577" s="17">
        <v>4.4476531812194298E-2</v>
      </c>
      <c r="AD577" s="17">
        <v>7.2842520538403593E-2</v>
      </c>
      <c r="AE577" s="17">
        <v>4.0472999491578697E-2</v>
      </c>
      <c r="AF577" s="17">
        <v>4.4955293047924699E-2</v>
      </c>
      <c r="AG577" s="17">
        <v>3.98480872654303E-2</v>
      </c>
      <c r="AH577" s="17">
        <v>3.9395611641065802E-2</v>
      </c>
      <c r="AI577" s="17">
        <v>2.0372453558216801E-2</v>
      </c>
      <c r="AJ577" s="17">
        <v>1.8741765336236501E-2</v>
      </c>
      <c r="AK577" s="17">
        <v>1.5783619175025802E-2</v>
      </c>
      <c r="AL577" s="17">
        <v>2.8922776859906199E-2</v>
      </c>
      <c r="AM577" s="17">
        <v>1.08726412742283E-2</v>
      </c>
      <c r="AN577" s="17">
        <v>2.7751369768030599E-2</v>
      </c>
      <c r="AO577" s="17">
        <v>1.26390330422365E-2</v>
      </c>
      <c r="AP577" s="17">
        <v>5.03246798363155E-2</v>
      </c>
      <c r="AQ577" s="17">
        <v>2.6365505931925701E-2</v>
      </c>
      <c r="AR577" s="17">
        <v>9.9628824405003091E-3</v>
      </c>
      <c r="AS577" s="17"/>
      <c r="AT577" s="17">
        <v>3.9442857179404198E-2</v>
      </c>
      <c r="AU577" s="17">
        <v>2.7439169258028799E-2</v>
      </c>
      <c r="AV577" s="17">
        <v>3.70012787050071E-2</v>
      </c>
      <c r="AW577" s="17">
        <v>2.9608927813258499E-2</v>
      </c>
      <c r="AX577" s="17">
        <v>2.3179734030894301E-2</v>
      </c>
      <c r="AY577" s="17">
        <v>3.0249121408600799E-2</v>
      </c>
      <c r="AZ577" s="17"/>
      <c r="BA577" s="17">
        <v>4.6360574614114101E-2</v>
      </c>
      <c r="BB577" s="17">
        <v>2.51290292250946E-2</v>
      </c>
      <c r="BC577" s="17">
        <v>3.5932619871445901E-2</v>
      </c>
      <c r="BD577" s="17">
        <v>1.8117566791916801E-2</v>
      </c>
      <c r="BE577" s="17">
        <v>1.6230126729178E-2</v>
      </c>
      <c r="BF577" s="17"/>
      <c r="BG577" s="17">
        <v>1.6395215676642198E-2</v>
      </c>
      <c r="BH577" s="17">
        <v>3.2490024394938102E-2</v>
      </c>
      <c r="BI577" s="17">
        <v>1.4457117010780699E-2</v>
      </c>
      <c r="BJ577" s="17">
        <v>1.7189971362343098E-2</v>
      </c>
      <c r="BK577" s="17">
        <v>6.3335496031613897E-2</v>
      </c>
      <c r="BL577" s="17"/>
      <c r="BM577" s="17">
        <v>2.8053327927807601E-2</v>
      </c>
      <c r="BN577" s="17">
        <v>3.98749249772185E-2</v>
      </c>
      <c r="BO577" s="17">
        <v>2.27480795950251E-2</v>
      </c>
      <c r="BP577" s="17"/>
      <c r="BQ577" s="17">
        <v>1.7752935618823702E-2</v>
      </c>
      <c r="BR577" s="17">
        <v>3.07263719467687E-2</v>
      </c>
      <c r="BS577" s="17"/>
      <c r="BT577" s="17">
        <v>2.49074211582439E-2</v>
      </c>
      <c r="BU577" s="17">
        <v>3.2746673883481799E-2</v>
      </c>
    </row>
    <row r="578" spans="2:73" x14ac:dyDescent="0.3">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row>
    <row r="579" spans="2:73" x14ac:dyDescent="0.3">
      <c r="B579" s="6" t="s">
        <v>277</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row>
    <row r="580" spans="2:73" x14ac:dyDescent="0.3">
      <c r="B580" s="24" t="s">
        <v>94</v>
      </c>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row>
    <row r="581" spans="2:73" x14ac:dyDescent="0.3">
      <c r="B581" t="s">
        <v>261</v>
      </c>
      <c r="C581" s="17">
        <v>1.5677674317894099E-2</v>
      </c>
      <c r="D581" s="17">
        <v>1.31663694319549E-2</v>
      </c>
      <c r="E581" s="17">
        <v>1.73536569389326E-2</v>
      </c>
      <c r="F581" s="17"/>
      <c r="G581" s="17">
        <v>1.7058638981912299E-2</v>
      </c>
      <c r="H581" s="17">
        <v>2.2909123877198099E-2</v>
      </c>
      <c r="I581" s="17">
        <v>4.3703277897768397E-3</v>
      </c>
      <c r="J581" s="17">
        <v>1.86744396254276E-2</v>
      </c>
      <c r="K581" s="17">
        <v>7.18619205959364E-3</v>
      </c>
      <c r="L581" s="17">
        <v>2.1337759817947999E-2</v>
      </c>
      <c r="M581" s="17"/>
      <c r="N581" s="17">
        <v>1.5587862238720201E-2</v>
      </c>
      <c r="O581" s="17">
        <v>1.3394425732187199E-2</v>
      </c>
      <c r="P581" s="17">
        <v>2.0026397631607001E-2</v>
      </c>
      <c r="Q581" s="17">
        <v>1.3243656789996399E-2</v>
      </c>
      <c r="R581" s="17"/>
      <c r="S581" s="17">
        <v>8.6334231490681809E-3</v>
      </c>
      <c r="T581" s="17">
        <v>2.47562379042034E-2</v>
      </c>
      <c r="U581" s="17">
        <v>1.9160481175481602E-2</v>
      </c>
      <c r="V581" s="17">
        <v>7.3133469252817402E-3</v>
      </c>
      <c r="W581" s="17">
        <v>8.5328995641977302E-3</v>
      </c>
      <c r="X581" s="17">
        <v>2.0341803538260199E-2</v>
      </c>
      <c r="Y581" s="17">
        <v>2.10178644291753E-2</v>
      </c>
      <c r="Z581" s="17">
        <v>6.2669780245143197E-3</v>
      </c>
      <c r="AA581" s="17">
        <v>1.8442628357201198E-2</v>
      </c>
      <c r="AB581" s="17"/>
      <c r="AC581" s="17">
        <v>0</v>
      </c>
      <c r="AD581" s="17">
        <v>4.2086599149454298E-2</v>
      </c>
      <c r="AE581" s="17">
        <v>1.05140857135785E-2</v>
      </c>
      <c r="AF581" s="17">
        <v>3.36294006136565E-3</v>
      </c>
      <c r="AG581" s="17">
        <v>2.8247267428580601E-2</v>
      </c>
      <c r="AH581" s="17">
        <v>1.6389199380822402E-2</v>
      </c>
      <c r="AI581" s="17">
        <v>6.9085407747389903E-3</v>
      </c>
      <c r="AJ581" s="17">
        <v>1.2832892333023101E-2</v>
      </c>
      <c r="AK581" s="17">
        <v>1.6073384183526201E-2</v>
      </c>
      <c r="AL581" s="17">
        <v>2.76470539624987E-2</v>
      </c>
      <c r="AM581" s="17">
        <v>1.78015750546789E-2</v>
      </c>
      <c r="AN581" s="17">
        <v>1.00510838074754E-2</v>
      </c>
      <c r="AO581" s="17">
        <v>1.09450652602168E-2</v>
      </c>
      <c r="AP581" s="17">
        <v>3.5799418717272498E-2</v>
      </c>
      <c r="AQ581" s="17">
        <v>0</v>
      </c>
      <c r="AR581" s="17">
        <v>6.68532045361841E-3</v>
      </c>
      <c r="AS581" s="17"/>
      <c r="AT581" s="17">
        <v>2.2356299570118601E-2</v>
      </c>
      <c r="AU581" s="17">
        <v>3.6381904814995801E-3</v>
      </c>
      <c r="AV581" s="17">
        <v>2.3910772505986801E-2</v>
      </c>
      <c r="AW581" s="17">
        <v>1.7527631537199401E-2</v>
      </c>
      <c r="AX581" s="17">
        <v>1.9236969848931602E-2</v>
      </c>
      <c r="AY581" s="17">
        <v>1.6618156350835699E-2</v>
      </c>
      <c r="AZ581" s="17"/>
      <c r="BA581" s="17">
        <v>7.7273697596731399E-3</v>
      </c>
      <c r="BB581" s="17">
        <v>1.2763263459246299E-2</v>
      </c>
      <c r="BC581" s="17">
        <v>1.3100052915942399E-2</v>
      </c>
      <c r="BD581" s="17">
        <v>2.7166281896068199E-2</v>
      </c>
      <c r="BE581" s="17">
        <v>1.3159186568138701E-2</v>
      </c>
      <c r="BF581" s="17"/>
      <c r="BG581" s="17">
        <v>1.9931446168676901E-2</v>
      </c>
      <c r="BH581" s="17">
        <v>1.9334010053461501E-2</v>
      </c>
      <c r="BI581" s="17">
        <v>9.4523413685809795E-3</v>
      </c>
      <c r="BJ581" s="17">
        <v>1.21926192150788E-2</v>
      </c>
      <c r="BK581" s="17">
        <v>1.54260374986472E-2</v>
      </c>
      <c r="BL581" s="17"/>
      <c r="BM581" s="17">
        <v>1.73646193689878E-2</v>
      </c>
      <c r="BN581" s="17">
        <v>9.8516802001129104E-3</v>
      </c>
      <c r="BO581" s="17">
        <v>2.4740138439195598E-2</v>
      </c>
      <c r="BP581" s="17"/>
      <c r="BQ581" s="17">
        <v>2.21310330656193E-2</v>
      </c>
      <c r="BR581" s="17">
        <v>1.2148411043593699E-2</v>
      </c>
      <c r="BS581" s="17"/>
      <c r="BT581" s="17">
        <v>2.0512964000979E-2</v>
      </c>
      <c r="BU581" s="17">
        <v>7.7802063769141496E-3</v>
      </c>
    </row>
    <row r="582" spans="2:73" x14ac:dyDescent="0.3">
      <c r="B582" t="s">
        <v>262</v>
      </c>
      <c r="C582" s="17">
        <v>3.6851526099252498E-2</v>
      </c>
      <c r="D582" s="17">
        <v>3.5903860708404102E-2</v>
      </c>
      <c r="E582" s="17">
        <v>3.7888712862187798E-2</v>
      </c>
      <c r="F582" s="17"/>
      <c r="G582" s="17">
        <v>4.4079276857255101E-2</v>
      </c>
      <c r="H582" s="17">
        <v>3.6821091441206398E-2</v>
      </c>
      <c r="I582" s="17">
        <v>3.0325836438566602E-2</v>
      </c>
      <c r="J582" s="17">
        <v>3.5402110551568902E-2</v>
      </c>
      <c r="K582" s="17">
        <v>3.63944155666103E-2</v>
      </c>
      <c r="L582" s="17">
        <v>3.8879304527962101E-2</v>
      </c>
      <c r="M582" s="17"/>
      <c r="N582" s="17">
        <v>4.8402555108578903E-2</v>
      </c>
      <c r="O582" s="17">
        <v>3.39511654445315E-2</v>
      </c>
      <c r="P582" s="17">
        <v>3.8375973201136698E-2</v>
      </c>
      <c r="Q582" s="17">
        <v>2.5520436861050801E-2</v>
      </c>
      <c r="R582" s="17"/>
      <c r="S582" s="17">
        <v>2.8042490884333301E-2</v>
      </c>
      <c r="T582" s="17">
        <v>3.09279619761453E-2</v>
      </c>
      <c r="U582" s="17">
        <v>7.1120850535970295E-2</v>
      </c>
      <c r="V582" s="17">
        <v>3.7298412530666999E-2</v>
      </c>
      <c r="W582" s="17">
        <v>7.6201374544772396E-3</v>
      </c>
      <c r="X582" s="17">
        <v>2.8413480060709401E-2</v>
      </c>
      <c r="Y582" s="17">
        <v>5.3535722574436298E-2</v>
      </c>
      <c r="Z582" s="17">
        <v>3.5482573254086401E-2</v>
      </c>
      <c r="AA582" s="17">
        <v>4.2649775722745302E-2</v>
      </c>
      <c r="AB582" s="17"/>
      <c r="AC582" s="17">
        <v>2.7313591357829799E-2</v>
      </c>
      <c r="AD582" s="17">
        <v>1.20899264626456E-2</v>
      </c>
      <c r="AE582" s="17">
        <v>3.3831462073614503E-2</v>
      </c>
      <c r="AF582" s="17">
        <v>5.0186605208700302E-2</v>
      </c>
      <c r="AG582" s="17">
        <v>3.4009296364219198E-2</v>
      </c>
      <c r="AH582" s="17">
        <v>3.8064022023248302E-2</v>
      </c>
      <c r="AI582" s="17">
        <v>2.9826659043797499E-2</v>
      </c>
      <c r="AJ582" s="17">
        <v>3.0099910662341901E-2</v>
      </c>
      <c r="AK582" s="17">
        <v>2.0949214453632702E-2</v>
      </c>
      <c r="AL582" s="17">
        <v>3.5330271492627803E-2</v>
      </c>
      <c r="AM582" s="17">
        <v>5.5887984003659498E-2</v>
      </c>
      <c r="AN582" s="17">
        <v>2.4910229391659301E-2</v>
      </c>
      <c r="AO582" s="17">
        <v>6.3585709977407506E-2</v>
      </c>
      <c r="AP582" s="17">
        <v>3.8674449837984903E-2</v>
      </c>
      <c r="AQ582" s="17">
        <v>3.31405673986764E-2</v>
      </c>
      <c r="AR582" s="17">
        <v>3.0716787709004399E-2</v>
      </c>
      <c r="AS582" s="17"/>
      <c r="AT582" s="17">
        <v>3.01780554421941E-2</v>
      </c>
      <c r="AU582" s="17">
        <v>3.0597531756558799E-2</v>
      </c>
      <c r="AV582" s="17">
        <v>3.2924406361781601E-2</v>
      </c>
      <c r="AW582" s="17">
        <v>4.6013276917128199E-2</v>
      </c>
      <c r="AX582" s="17">
        <v>4.7429527709769499E-2</v>
      </c>
      <c r="AY582" s="17">
        <v>6.1138658167384598E-2</v>
      </c>
      <c r="AZ582" s="17"/>
      <c r="BA582" s="17">
        <v>3.5018622014871298E-2</v>
      </c>
      <c r="BB582" s="17">
        <v>4.2652767963773798E-2</v>
      </c>
      <c r="BC582" s="17">
        <v>2.8394726609768401E-2</v>
      </c>
      <c r="BD582" s="17">
        <v>5.5932657377277498E-2</v>
      </c>
      <c r="BE582" s="17">
        <v>1.64636575732518E-2</v>
      </c>
      <c r="BF582" s="17"/>
      <c r="BG582" s="17">
        <v>5.56502877292211E-2</v>
      </c>
      <c r="BH582" s="17">
        <v>1.9957990754884501E-2</v>
      </c>
      <c r="BI582" s="17">
        <v>3.8168197747002898E-2</v>
      </c>
      <c r="BJ582" s="17">
        <v>5.7362097776563099E-2</v>
      </c>
      <c r="BK582" s="17">
        <v>1.7524651256922898E-2</v>
      </c>
      <c r="BL582" s="17"/>
      <c r="BM582" s="17">
        <v>3.99505662951955E-2</v>
      </c>
      <c r="BN582" s="17">
        <v>3.35160439133564E-2</v>
      </c>
      <c r="BO582" s="17">
        <v>3.5689045531664999E-2</v>
      </c>
      <c r="BP582" s="17"/>
      <c r="BQ582" s="17">
        <v>5.0031629550988999E-2</v>
      </c>
      <c r="BR582" s="17">
        <v>3.11914422964467E-2</v>
      </c>
      <c r="BS582" s="17"/>
      <c r="BT582" s="17">
        <v>4.6803737962566198E-2</v>
      </c>
      <c r="BU582" s="17">
        <v>2.3589806926559501E-2</v>
      </c>
    </row>
    <row r="583" spans="2:73" x14ac:dyDescent="0.3">
      <c r="B583" t="s">
        <v>263</v>
      </c>
      <c r="C583" s="17">
        <v>9.8753736684000906E-2</v>
      </c>
      <c r="D583" s="17">
        <v>0.108050886465686</v>
      </c>
      <c r="E583" s="17">
        <v>8.9625180792771098E-2</v>
      </c>
      <c r="F583" s="17"/>
      <c r="G583" s="17">
        <v>0.12727926386160501</v>
      </c>
      <c r="H583" s="17">
        <v>9.5837147729831207E-2</v>
      </c>
      <c r="I583" s="17">
        <v>0.10198682142714401</v>
      </c>
      <c r="J583" s="17">
        <v>9.5510722529911093E-2</v>
      </c>
      <c r="K583" s="17">
        <v>7.4711557260732503E-2</v>
      </c>
      <c r="L583" s="17">
        <v>9.8380474878471E-2</v>
      </c>
      <c r="M583" s="17"/>
      <c r="N583" s="17">
        <v>0.110141305404412</v>
      </c>
      <c r="O583" s="17">
        <v>9.1807659125994201E-2</v>
      </c>
      <c r="P583" s="17">
        <v>8.9487649155774895E-2</v>
      </c>
      <c r="Q583" s="17">
        <v>0.10240695874286899</v>
      </c>
      <c r="R583" s="17"/>
      <c r="S583" s="17">
        <v>0.109410518748284</v>
      </c>
      <c r="T583" s="17">
        <v>0.107719589185009</v>
      </c>
      <c r="U583" s="17">
        <v>0.123436919800954</v>
      </c>
      <c r="V583" s="17">
        <v>8.2826746404437199E-2</v>
      </c>
      <c r="W583" s="17">
        <v>8.7215507558183705E-2</v>
      </c>
      <c r="X583" s="17">
        <v>8.4491211449007703E-2</v>
      </c>
      <c r="Y583" s="17">
        <v>8.12802971068559E-2</v>
      </c>
      <c r="Z583" s="17">
        <v>0.103994980024175</v>
      </c>
      <c r="AA583" s="17">
        <v>9.9411718134720606E-2</v>
      </c>
      <c r="AB583" s="17"/>
      <c r="AC583" s="17">
        <v>0.11578139993507</v>
      </c>
      <c r="AD583" s="17">
        <v>0.12781415791741599</v>
      </c>
      <c r="AE583" s="17">
        <v>4.7166361963156198E-2</v>
      </c>
      <c r="AF583" s="17">
        <v>0.11451155693531501</v>
      </c>
      <c r="AG583" s="17">
        <v>0.118360229439743</v>
      </c>
      <c r="AH583" s="17">
        <v>8.0461671869960796E-2</v>
      </c>
      <c r="AI583" s="17">
        <v>0.10063646737515999</v>
      </c>
      <c r="AJ583" s="17">
        <v>0.126539249671865</v>
      </c>
      <c r="AK583" s="17">
        <v>8.9363257443990901E-2</v>
      </c>
      <c r="AL583" s="17">
        <v>5.24527384225007E-2</v>
      </c>
      <c r="AM583" s="17">
        <v>6.8062685933713798E-2</v>
      </c>
      <c r="AN583" s="17">
        <v>0.106806553364373</v>
      </c>
      <c r="AO583" s="17">
        <v>0.14754643978013299</v>
      </c>
      <c r="AP583" s="17">
        <v>0.100736382547567</v>
      </c>
      <c r="AQ583" s="17">
        <v>0.109874826692584</v>
      </c>
      <c r="AR583" s="17">
        <v>0.12947336737843501</v>
      </c>
      <c r="AS583" s="17"/>
      <c r="AT583" s="17">
        <v>0.11501683267854</v>
      </c>
      <c r="AU583" s="17">
        <v>7.6905567437334496E-2</v>
      </c>
      <c r="AV583" s="17">
        <v>0.105359338380371</v>
      </c>
      <c r="AW583" s="17">
        <v>0.100183299568269</v>
      </c>
      <c r="AX583" s="17">
        <v>9.8663070242833606E-2</v>
      </c>
      <c r="AY583" s="17">
        <v>0.121295770997136</v>
      </c>
      <c r="AZ583" s="17"/>
      <c r="BA583" s="17">
        <v>8.5133826951327707E-2</v>
      </c>
      <c r="BB583" s="17">
        <v>9.6926714041053297E-2</v>
      </c>
      <c r="BC583" s="17">
        <v>0.106820280823785</v>
      </c>
      <c r="BD583" s="17">
        <v>0.11112971233459</v>
      </c>
      <c r="BE583" s="17">
        <v>0.13220146302102601</v>
      </c>
      <c r="BF583" s="17"/>
      <c r="BG583" s="17">
        <v>0.10794050478522201</v>
      </c>
      <c r="BH583" s="17">
        <v>9.0195249586390594E-2</v>
      </c>
      <c r="BI583" s="17">
        <v>0.110371059295719</v>
      </c>
      <c r="BJ583" s="17">
        <v>8.8699091653725998E-2</v>
      </c>
      <c r="BK583" s="17">
        <v>0.13064213047767201</v>
      </c>
      <c r="BL583" s="17"/>
      <c r="BM583" s="17">
        <v>0.11769329629145101</v>
      </c>
      <c r="BN583" s="17">
        <v>8.7954438777785998E-2</v>
      </c>
      <c r="BO583" s="17">
        <v>6.8476359836743703E-2</v>
      </c>
      <c r="BP583" s="17"/>
      <c r="BQ583" s="17">
        <v>0.11775061422034699</v>
      </c>
      <c r="BR583" s="17">
        <v>8.8689412376562096E-2</v>
      </c>
      <c r="BS583" s="17"/>
      <c r="BT583" s="17">
        <v>0.123643218050441</v>
      </c>
      <c r="BU583" s="17">
        <v>6.4696515376431896E-2</v>
      </c>
    </row>
    <row r="584" spans="2:73" x14ac:dyDescent="0.3">
      <c r="B584" t="s">
        <v>264</v>
      </c>
      <c r="C584" s="17">
        <v>9.3778646430972695E-2</v>
      </c>
      <c r="D584" s="17">
        <v>0.10271731915848201</v>
      </c>
      <c r="E584" s="17">
        <v>8.4941878956291197E-2</v>
      </c>
      <c r="F584" s="17"/>
      <c r="G584" s="17">
        <v>8.6936377710468096E-2</v>
      </c>
      <c r="H584" s="17">
        <v>9.0745857292062707E-2</v>
      </c>
      <c r="I584" s="17">
        <v>8.9181336065947497E-2</v>
      </c>
      <c r="J584" s="17">
        <v>7.9611338386503597E-2</v>
      </c>
      <c r="K584" s="17">
        <v>0.11714452185857301</v>
      </c>
      <c r="L584" s="17">
        <v>0.10035630140905399</v>
      </c>
      <c r="M584" s="17"/>
      <c r="N584" s="17">
        <v>0.109721898872601</v>
      </c>
      <c r="O584" s="17">
        <v>9.2769303947734999E-2</v>
      </c>
      <c r="P584" s="17">
        <v>0.11247000846081801</v>
      </c>
      <c r="Q584" s="17">
        <v>6.0408866916201003E-2</v>
      </c>
      <c r="R584" s="17"/>
      <c r="S584" s="17">
        <v>8.4685557080184798E-2</v>
      </c>
      <c r="T584" s="17">
        <v>8.6796779722816506E-2</v>
      </c>
      <c r="U584" s="17">
        <v>0.13612680914906899</v>
      </c>
      <c r="V584" s="17">
        <v>7.1836991605909506E-2</v>
      </c>
      <c r="W584" s="17">
        <v>0.112770902821431</v>
      </c>
      <c r="X584" s="17">
        <v>0.118249074072508</v>
      </c>
      <c r="Y584" s="17">
        <v>7.8870047143923303E-2</v>
      </c>
      <c r="Z584" s="17">
        <v>9.8249338778616996E-2</v>
      </c>
      <c r="AA584" s="17">
        <v>7.7286649853806899E-2</v>
      </c>
      <c r="AB584" s="17"/>
      <c r="AC584" s="17">
        <v>7.3813671598418507E-2</v>
      </c>
      <c r="AD584" s="17">
        <v>7.6555187213008496E-2</v>
      </c>
      <c r="AE584" s="17">
        <v>8.6012172106355603E-2</v>
      </c>
      <c r="AF584" s="17">
        <v>8.5433029766075905E-2</v>
      </c>
      <c r="AG584" s="17">
        <v>8.0267288374661294E-2</v>
      </c>
      <c r="AH584" s="17">
        <v>9.1990294585994503E-2</v>
      </c>
      <c r="AI584" s="17">
        <v>9.7180687983422998E-2</v>
      </c>
      <c r="AJ584" s="17">
        <v>0.12770571524494501</v>
      </c>
      <c r="AK584" s="17">
        <v>9.9118755208251696E-2</v>
      </c>
      <c r="AL584" s="17">
        <v>8.80584649807412E-2</v>
      </c>
      <c r="AM584" s="17">
        <v>0.13525408658787</v>
      </c>
      <c r="AN584" s="17">
        <v>8.4343322115579503E-2</v>
      </c>
      <c r="AO584" s="17">
        <v>5.89523900566222E-2</v>
      </c>
      <c r="AP584" s="17">
        <v>7.7596117234538603E-2</v>
      </c>
      <c r="AQ584" s="17">
        <v>7.1325877929307502E-2</v>
      </c>
      <c r="AR584" s="17">
        <v>0.13610060927427001</v>
      </c>
      <c r="AS584" s="17"/>
      <c r="AT584" s="17">
        <v>9.20880251766487E-2</v>
      </c>
      <c r="AU584" s="17">
        <v>7.6106190793557904E-2</v>
      </c>
      <c r="AV584" s="17">
        <v>9.9361063230401794E-2</v>
      </c>
      <c r="AW584" s="17">
        <v>9.7223885875674002E-2</v>
      </c>
      <c r="AX584" s="17">
        <v>0.11911927709785999</v>
      </c>
      <c r="AY584" s="17">
        <v>0.12495772914474799</v>
      </c>
      <c r="AZ584" s="17"/>
      <c r="BA584" s="17">
        <v>6.7926502186667501E-2</v>
      </c>
      <c r="BB584" s="17">
        <v>0.11382442020652001</v>
      </c>
      <c r="BC584" s="17">
        <v>8.392366084076E-2</v>
      </c>
      <c r="BD584" s="17">
        <v>0.114902226596866</v>
      </c>
      <c r="BE584" s="17">
        <v>0.161950110926184</v>
      </c>
      <c r="BF584" s="17"/>
      <c r="BG584" s="17">
        <v>0.107520716263769</v>
      </c>
      <c r="BH584" s="17">
        <v>0.10323614133043101</v>
      </c>
      <c r="BI584" s="17">
        <v>0.104083005015283</v>
      </c>
      <c r="BJ584" s="17">
        <v>8.2777819431265498E-2</v>
      </c>
      <c r="BK584" s="17">
        <v>8.0231181013174793E-2</v>
      </c>
      <c r="BL584" s="17"/>
      <c r="BM584" s="17">
        <v>0.113641546268562</v>
      </c>
      <c r="BN584" s="17">
        <v>7.5803714365598698E-2</v>
      </c>
      <c r="BO584" s="17">
        <v>7.8099915899875305E-2</v>
      </c>
      <c r="BP584" s="17"/>
      <c r="BQ584" s="17">
        <v>0.109356572944191</v>
      </c>
      <c r="BR584" s="17">
        <v>8.5815209633843301E-2</v>
      </c>
      <c r="BS584" s="17"/>
      <c r="BT584" s="17">
        <v>0.116825583253185</v>
      </c>
      <c r="BU584" s="17">
        <v>6.7686359248469996E-2</v>
      </c>
    </row>
    <row r="585" spans="2:73" x14ac:dyDescent="0.3">
      <c r="B585" t="s">
        <v>265</v>
      </c>
      <c r="C585" s="17">
        <v>0.148429861475594</v>
      </c>
      <c r="D585" s="17">
        <v>0.15674082801686401</v>
      </c>
      <c r="E585" s="17">
        <v>0.14078902085301301</v>
      </c>
      <c r="F585" s="17"/>
      <c r="G585" s="17">
        <v>0.18351613256582699</v>
      </c>
      <c r="H585" s="17">
        <v>0.20808120561885499</v>
      </c>
      <c r="I585" s="17">
        <v>0.16977337182083499</v>
      </c>
      <c r="J585" s="17">
        <v>0.12639446746125901</v>
      </c>
      <c r="K585" s="17">
        <v>0.10805610303416401</v>
      </c>
      <c r="L585" s="17">
        <v>0.10437883115721</v>
      </c>
      <c r="M585" s="17"/>
      <c r="N585" s="17">
        <v>0.17832163645391699</v>
      </c>
      <c r="O585" s="17">
        <v>0.16624207773871699</v>
      </c>
      <c r="P585" s="17">
        <v>0.120195864397488</v>
      </c>
      <c r="Q585" s="17">
        <v>0.122326350737745</v>
      </c>
      <c r="R585" s="17"/>
      <c r="S585" s="17">
        <v>0.16569401106137699</v>
      </c>
      <c r="T585" s="17">
        <v>0.155231346924394</v>
      </c>
      <c r="U585" s="17">
        <v>0.14503970250902201</v>
      </c>
      <c r="V585" s="17">
        <v>0.174489560868754</v>
      </c>
      <c r="W585" s="17">
        <v>0.13227947936609799</v>
      </c>
      <c r="X585" s="17">
        <v>0.13185189638526401</v>
      </c>
      <c r="Y585" s="17">
        <v>0.12417066013481901</v>
      </c>
      <c r="Z585" s="17">
        <v>0.131396847928275</v>
      </c>
      <c r="AA585" s="17">
        <v>0.148444170427281</v>
      </c>
      <c r="AB585" s="17"/>
      <c r="AC585" s="17">
        <v>0.16520295211976399</v>
      </c>
      <c r="AD585" s="17">
        <v>0.14715194985319399</v>
      </c>
      <c r="AE585" s="17">
        <v>0.12268819432670899</v>
      </c>
      <c r="AF585" s="17">
        <v>0.119837749414252</v>
      </c>
      <c r="AG585" s="17">
        <v>0.12382343538404</v>
      </c>
      <c r="AH585" s="17">
        <v>0.177753302694629</v>
      </c>
      <c r="AI585" s="17">
        <v>0.15813307629584</v>
      </c>
      <c r="AJ585" s="17">
        <v>0.12781431975205601</v>
      </c>
      <c r="AK585" s="17">
        <v>0.140742016922834</v>
      </c>
      <c r="AL585" s="17">
        <v>0.160421273471374</v>
      </c>
      <c r="AM585" s="17">
        <v>0.10959719986559099</v>
      </c>
      <c r="AN585" s="17">
        <v>0.15958186997216101</v>
      </c>
      <c r="AO585" s="17">
        <v>0.15188820130174599</v>
      </c>
      <c r="AP585" s="17">
        <v>0.25483728335302502</v>
      </c>
      <c r="AQ585" s="17">
        <v>0.24343636258520501</v>
      </c>
      <c r="AR585" s="17">
        <v>0.18037544649778001</v>
      </c>
      <c r="AS585" s="17"/>
      <c r="AT585" s="17">
        <v>0.17831905878166299</v>
      </c>
      <c r="AU585" s="17">
        <v>0.14064239503225001</v>
      </c>
      <c r="AV585" s="17">
        <v>0.16467235070943501</v>
      </c>
      <c r="AW585" s="17">
        <v>0.14428133128186199</v>
      </c>
      <c r="AX585" s="17">
        <v>8.7851504668771396E-2</v>
      </c>
      <c r="AY585" s="17">
        <v>0.148015847956562</v>
      </c>
      <c r="AZ585" s="17"/>
      <c r="BA585" s="17">
        <v>0.116173357842744</v>
      </c>
      <c r="BB585" s="17">
        <v>0.162664078218035</v>
      </c>
      <c r="BC585" s="17">
        <v>0.16935070465934501</v>
      </c>
      <c r="BD585" s="17">
        <v>0.173832169026226</v>
      </c>
      <c r="BE585" s="17">
        <v>0.16020757245664199</v>
      </c>
      <c r="BF585" s="17"/>
      <c r="BG585" s="17">
        <v>0.14017551989771401</v>
      </c>
      <c r="BH585" s="17">
        <v>0.155904200758228</v>
      </c>
      <c r="BI585" s="17">
        <v>0.147856583239802</v>
      </c>
      <c r="BJ585" s="17">
        <v>0.16709284556457199</v>
      </c>
      <c r="BK585" s="17">
        <v>0.14341864462399401</v>
      </c>
      <c r="BL585" s="17"/>
      <c r="BM585" s="17">
        <v>0.144154435223871</v>
      </c>
      <c r="BN585" s="17">
        <v>0.15820936250829701</v>
      </c>
      <c r="BO585" s="17">
        <v>0.13751576910705901</v>
      </c>
      <c r="BP585" s="17"/>
      <c r="BQ585" s="17">
        <v>0.18982045229917999</v>
      </c>
      <c r="BR585" s="17">
        <v>0.127192201188077</v>
      </c>
      <c r="BS585" s="17"/>
      <c r="BT585" s="17">
        <v>0.168059112865972</v>
      </c>
      <c r="BU585" s="17">
        <v>0.11939547980321601</v>
      </c>
    </row>
    <row r="586" spans="2:73" x14ac:dyDescent="0.3">
      <c r="B586" t="s">
        <v>266</v>
      </c>
      <c r="C586" s="17">
        <v>0.116298054859186</v>
      </c>
      <c r="D586" s="17">
        <v>0.124272493725249</v>
      </c>
      <c r="E586" s="17">
        <v>0.108517162146801</v>
      </c>
      <c r="F586" s="17"/>
      <c r="G586" s="17">
        <v>0.15087826857122999</v>
      </c>
      <c r="H586" s="17">
        <v>0.10312722295778801</v>
      </c>
      <c r="I586" s="17">
        <v>0.11893655955460999</v>
      </c>
      <c r="J586" s="17">
        <v>0.118513429642779</v>
      </c>
      <c r="K586" s="17">
        <v>0.107668374221152</v>
      </c>
      <c r="L586" s="17">
        <v>0.10594353066854401</v>
      </c>
      <c r="M586" s="17"/>
      <c r="N586" s="17">
        <v>0.121550561040793</v>
      </c>
      <c r="O586" s="17">
        <v>0.122222881851799</v>
      </c>
      <c r="P586" s="17">
        <v>0.132960783012461</v>
      </c>
      <c r="Q586" s="17">
        <v>9.2111385322134504E-2</v>
      </c>
      <c r="R586" s="17"/>
      <c r="S586" s="17">
        <v>0.126708739270291</v>
      </c>
      <c r="T586" s="17">
        <v>0.126325853350225</v>
      </c>
      <c r="U586" s="17">
        <v>0.10225260753059</v>
      </c>
      <c r="V586" s="17">
        <v>0.133737217922903</v>
      </c>
      <c r="W586" s="17">
        <v>8.8324515985244503E-2</v>
      </c>
      <c r="X586" s="17">
        <v>9.9175629095168097E-2</v>
      </c>
      <c r="Y586" s="17">
        <v>0.13708025366873899</v>
      </c>
      <c r="Z586" s="17">
        <v>8.7107933264040704E-2</v>
      </c>
      <c r="AA586" s="17">
        <v>0.114982247839462</v>
      </c>
      <c r="AB586" s="17"/>
      <c r="AC586" s="17">
        <v>0.115022133225008</v>
      </c>
      <c r="AD586" s="17">
        <v>8.2122757183815107E-2</v>
      </c>
      <c r="AE586" s="17">
        <v>8.6067037928711093E-2</v>
      </c>
      <c r="AF586" s="17">
        <v>7.1723526597022302E-2</v>
      </c>
      <c r="AG586" s="17">
        <v>0.10333533924642301</v>
      </c>
      <c r="AH586" s="17">
        <v>0.130421155123331</v>
      </c>
      <c r="AI586" s="17">
        <v>0.12598405320189501</v>
      </c>
      <c r="AJ586" s="17">
        <v>0.106802535694677</v>
      </c>
      <c r="AK586" s="17">
        <v>0.127952565172155</v>
      </c>
      <c r="AL586" s="17">
        <v>0.150523708897362</v>
      </c>
      <c r="AM586" s="17">
        <v>0.10266756287041399</v>
      </c>
      <c r="AN586" s="17">
        <v>9.3874269306321895E-2</v>
      </c>
      <c r="AO586" s="17">
        <v>0.19446281141883201</v>
      </c>
      <c r="AP586" s="17">
        <v>9.8539486624858397E-2</v>
      </c>
      <c r="AQ586" s="17">
        <v>0.18363563074066699</v>
      </c>
      <c r="AR586" s="17">
        <v>0.140332276577249</v>
      </c>
      <c r="AS586" s="17"/>
      <c r="AT586" s="17">
        <v>0.134960351823188</v>
      </c>
      <c r="AU586" s="17">
        <v>0.113748706975736</v>
      </c>
      <c r="AV586" s="17">
        <v>8.33525427530903E-2</v>
      </c>
      <c r="AW586" s="17">
        <v>0.101921305515179</v>
      </c>
      <c r="AX586" s="17">
        <v>0.13044990993393701</v>
      </c>
      <c r="AY586" s="17">
        <v>0.166749222052122</v>
      </c>
      <c r="AZ586" s="17"/>
      <c r="BA586" s="17">
        <v>0.108821010093584</v>
      </c>
      <c r="BB586" s="17">
        <v>9.3124077863906099E-2</v>
      </c>
      <c r="BC586" s="17">
        <v>0.14383598371693401</v>
      </c>
      <c r="BD586" s="17">
        <v>0.11065358674865</v>
      </c>
      <c r="BE586" s="17">
        <v>9.7432632836882194E-2</v>
      </c>
      <c r="BF586" s="17"/>
      <c r="BG586" s="17">
        <v>0.10049668055057</v>
      </c>
      <c r="BH586" s="17">
        <v>0.12403219977148899</v>
      </c>
      <c r="BI586" s="17">
        <v>0.14810174777153801</v>
      </c>
      <c r="BJ586" s="17">
        <v>0.12030783503703101</v>
      </c>
      <c r="BK586" s="17">
        <v>0.16636996084099301</v>
      </c>
      <c r="BL586" s="17"/>
      <c r="BM586" s="17">
        <v>0.122843300337331</v>
      </c>
      <c r="BN586" s="17">
        <v>0.10696588152431299</v>
      </c>
      <c r="BO586" s="17">
        <v>0.119373179453674</v>
      </c>
      <c r="BP586" s="17"/>
      <c r="BQ586" s="17">
        <v>0.13261627135027401</v>
      </c>
      <c r="BR586" s="17">
        <v>0.10123041871724101</v>
      </c>
      <c r="BS586" s="17"/>
      <c r="BT586" s="17">
        <v>0.120051499729175</v>
      </c>
      <c r="BU586" s="17">
        <v>0.113799308569698</v>
      </c>
    </row>
    <row r="587" spans="2:73" x14ac:dyDescent="0.3">
      <c r="B587" t="s">
        <v>267</v>
      </c>
      <c r="C587" s="17">
        <v>0.22797683944788899</v>
      </c>
      <c r="D587" s="17">
        <v>0.20864578891073399</v>
      </c>
      <c r="E587" s="17">
        <v>0.24675953071177201</v>
      </c>
      <c r="F587" s="17"/>
      <c r="G587" s="17">
        <v>0.172467744459921</v>
      </c>
      <c r="H587" s="17">
        <v>0.21720026225070599</v>
      </c>
      <c r="I587" s="17">
        <v>0.26058030058758602</v>
      </c>
      <c r="J587" s="17">
        <v>0.25139131247614499</v>
      </c>
      <c r="K587" s="17">
        <v>0.26946620742537702</v>
      </c>
      <c r="L587" s="17">
        <v>0.20009661749937899</v>
      </c>
      <c r="M587" s="17"/>
      <c r="N587" s="17">
        <v>0.21254038007644699</v>
      </c>
      <c r="O587" s="17">
        <v>0.23870138429353799</v>
      </c>
      <c r="P587" s="17">
        <v>0.22342571594636201</v>
      </c>
      <c r="Q587" s="17">
        <v>0.23677541311247299</v>
      </c>
      <c r="R587" s="17"/>
      <c r="S587" s="17">
        <v>0.21513068742973099</v>
      </c>
      <c r="T587" s="17">
        <v>0.244001054986766</v>
      </c>
      <c r="U587" s="17">
        <v>0.22148870884397301</v>
      </c>
      <c r="V587" s="17">
        <v>0.25814889111492501</v>
      </c>
      <c r="W587" s="17">
        <v>0.25261508018523698</v>
      </c>
      <c r="X587" s="17">
        <v>0.21138505323346199</v>
      </c>
      <c r="Y587" s="17">
        <v>0.18928874505968499</v>
      </c>
      <c r="Z587" s="17">
        <v>0.25876108825400401</v>
      </c>
      <c r="AA587" s="17">
        <v>0.217103722926661</v>
      </c>
      <c r="AB587" s="17"/>
      <c r="AC587" s="17">
        <v>0.10973458275104001</v>
      </c>
      <c r="AD587" s="17">
        <v>0.11580320742080601</v>
      </c>
      <c r="AE587" s="17">
        <v>0.23360751383134901</v>
      </c>
      <c r="AF587" s="17">
        <v>0.25983212746777301</v>
      </c>
      <c r="AG587" s="17">
        <v>0.176794287683541</v>
      </c>
      <c r="AH587" s="17">
        <v>0.21956099051200401</v>
      </c>
      <c r="AI587" s="17">
        <v>0.213771315877406</v>
      </c>
      <c r="AJ587" s="17">
        <v>0.26733705131964502</v>
      </c>
      <c r="AK587" s="17">
        <v>0.25326681991887801</v>
      </c>
      <c r="AL587" s="17">
        <v>0.26932798219627702</v>
      </c>
      <c r="AM587" s="17">
        <v>0.24783433056381299</v>
      </c>
      <c r="AN587" s="17">
        <v>0.31758920519373002</v>
      </c>
      <c r="AO587" s="17">
        <v>0.206961907376154</v>
      </c>
      <c r="AP587" s="17">
        <v>0.22854259416775</v>
      </c>
      <c r="AQ587" s="17">
        <v>0.125957968915093</v>
      </c>
      <c r="AR587" s="17">
        <v>0.23136360813755899</v>
      </c>
      <c r="AS587" s="17"/>
      <c r="AT587" s="17">
        <v>0.18613355533150899</v>
      </c>
      <c r="AU587" s="17">
        <v>0.25472987967570798</v>
      </c>
      <c r="AV587" s="17">
        <v>0.236269691217427</v>
      </c>
      <c r="AW587" s="17">
        <v>0.23253359932210599</v>
      </c>
      <c r="AX587" s="17">
        <v>0.24401254094414301</v>
      </c>
      <c r="AY587" s="17">
        <v>0.19323944433696599</v>
      </c>
      <c r="AZ587" s="17"/>
      <c r="BA587" s="17">
        <v>0.23088554379927001</v>
      </c>
      <c r="BB587" s="17">
        <v>0.23950293627102001</v>
      </c>
      <c r="BC587" s="17">
        <v>0.224911700976654</v>
      </c>
      <c r="BD587" s="17">
        <v>0.21495141553472799</v>
      </c>
      <c r="BE587" s="17">
        <v>0.26637927460906402</v>
      </c>
      <c r="BF587" s="17"/>
      <c r="BG587" s="17">
        <v>0.20800696567336399</v>
      </c>
      <c r="BH587" s="17">
        <v>0.247933138683647</v>
      </c>
      <c r="BI587" s="17">
        <v>0.247396306935764</v>
      </c>
      <c r="BJ587" s="17">
        <v>0.198295210805608</v>
      </c>
      <c r="BK587" s="17">
        <v>0.19671237158018201</v>
      </c>
      <c r="BL587" s="17"/>
      <c r="BM587" s="17">
        <v>0.227621222066416</v>
      </c>
      <c r="BN587" s="17">
        <v>0.23354823635470101</v>
      </c>
      <c r="BO587" s="17">
        <v>0.21556635705136301</v>
      </c>
      <c r="BP587" s="17"/>
      <c r="BQ587" s="17">
        <v>0.200910467709631</v>
      </c>
      <c r="BR587" s="17">
        <v>0.24354146685671099</v>
      </c>
      <c r="BS587" s="17"/>
      <c r="BT587" s="17">
        <v>0.229328314681257</v>
      </c>
      <c r="BU587" s="17">
        <v>0.225285244312533</v>
      </c>
    </row>
    <row r="588" spans="2:73" x14ac:dyDescent="0.3">
      <c r="B588" t="s">
        <v>268</v>
      </c>
      <c r="C588" s="17">
        <v>6.8240394892559994E-2</v>
      </c>
      <c r="D588" s="17">
        <v>6.7194910036148303E-2</v>
      </c>
      <c r="E588" s="17">
        <v>6.9120022535367198E-2</v>
      </c>
      <c r="F588" s="17"/>
      <c r="G588" s="17">
        <v>4.2439963234752097E-2</v>
      </c>
      <c r="H588" s="17">
        <v>5.4003593210622702E-2</v>
      </c>
      <c r="I588" s="17">
        <v>7.1142661085007095E-2</v>
      </c>
      <c r="J588" s="17">
        <v>7.9451703843052293E-2</v>
      </c>
      <c r="K588" s="17">
        <v>5.9283927591943397E-2</v>
      </c>
      <c r="L588" s="17">
        <v>9.1437319867473596E-2</v>
      </c>
      <c r="M588" s="17"/>
      <c r="N588" s="17">
        <v>5.5164304138861003E-2</v>
      </c>
      <c r="O588" s="17">
        <v>6.4899163200395293E-2</v>
      </c>
      <c r="P588" s="17">
        <v>6.6292504363178406E-2</v>
      </c>
      <c r="Q588" s="17">
        <v>8.8938295193374303E-2</v>
      </c>
      <c r="R588" s="17"/>
      <c r="S588" s="17">
        <v>5.9767832637012699E-2</v>
      </c>
      <c r="T588" s="17">
        <v>6.9405807893845498E-2</v>
      </c>
      <c r="U588" s="17">
        <v>3.6386950909120801E-2</v>
      </c>
      <c r="V588" s="17">
        <v>5.9258583288148002E-2</v>
      </c>
      <c r="W588" s="17">
        <v>8.2627544872379402E-2</v>
      </c>
      <c r="X588" s="17">
        <v>6.5821353809016006E-2</v>
      </c>
      <c r="Y588" s="17">
        <v>0.11156185235122899</v>
      </c>
      <c r="Z588" s="17">
        <v>6.1287729434546599E-2</v>
      </c>
      <c r="AA588" s="17">
        <v>7.0721970456549502E-2</v>
      </c>
      <c r="AB588" s="17"/>
      <c r="AC588" s="17">
        <v>3.8768989749086803E-2</v>
      </c>
      <c r="AD588" s="17">
        <v>7.5170376840617698E-2</v>
      </c>
      <c r="AE588" s="17">
        <v>7.2910501872713807E-2</v>
      </c>
      <c r="AF588" s="17">
        <v>7.4312664747494803E-2</v>
      </c>
      <c r="AG588" s="17">
        <v>9.5850035860533297E-2</v>
      </c>
      <c r="AH588" s="17">
        <v>4.8367812825927198E-2</v>
      </c>
      <c r="AI588" s="17">
        <v>8.1213223385813105E-2</v>
      </c>
      <c r="AJ588" s="17">
        <v>6.0912906498057202E-2</v>
      </c>
      <c r="AK588" s="17">
        <v>6.5084746912809494E-2</v>
      </c>
      <c r="AL588" s="17">
        <v>6.21083052439243E-2</v>
      </c>
      <c r="AM588" s="17">
        <v>0.103775895426982</v>
      </c>
      <c r="AN588" s="17">
        <v>6.8745072641983901E-2</v>
      </c>
      <c r="AO588" s="17">
        <v>7.2007193013022594E-2</v>
      </c>
      <c r="AP588" s="17">
        <v>3.1392534229867701E-2</v>
      </c>
      <c r="AQ588" s="17">
        <v>3.80560865510619E-2</v>
      </c>
      <c r="AR588" s="17">
        <v>5.2347284712903397E-2</v>
      </c>
      <c r="AS588" s="17"/>
      <c r="AT588" s="17">
        <v>5.3072230768485398E-2</v>
      </c>
      <c r="AU588" s="17">
        <v>7.9191334139815495E-2</v>
      </c>
      <c r="AV588" s="17">
        <v>8.0530333101010307E-2</v>
      </c>
      <c r="AW588" s="17">
        <v>5.8949309032932697E-2</v>
      </c>
      <c r="AX588" s="17">
        <v>7.2384452229861895E-2</v>
      </c>
      <c r="AY588" s="17">
        <v>6.5434277399482502E-2</v>
      </c>
      <c r="AZ588" s="17"/>
      <c r="BA588" s="17">
        <v>8.7544378868143896E-2</v>
      </c>
      <c r="BB588" s="17">
        <v>6.2602327202142399E-2</v>
      </c>
      <c r="BC588" s="17">
        <v>6.2690285489141698E-2</v>
      </c>
      <c r="BD588" s="17">
        <v>6.1872413095007003E-2</v>
      </c>
      <c r="BE588" s="17">
        <v>1.35839125599565E-2</v>
      </c>
      <c r="BF588" s="17"/>
      <c r="BG588" s="17">
        <v>6.7820385118849205E-2</v>
      </c>
      <c r="BH588" s="17">
        <v>6.9718529227143194E-2</v>
      </c>
      <c r="BI588" s="17">
        <v>5.5960829691739399E-2</v>
      </c>
      <c r="BJ588" s="17">
        <v>8.9166100556624897E-2</v>
      </c>
      <c r="BK588" s="17">
        <v>6.6877089812119497E-2</v>
      </c>
      <c r="BL588" s="17"/>
      <c r="BM588" s="17">
        <v>5.9938176797043198E-2</v>
      </c>
      <c r="BN588" s="17">
        <v>7.2355089350022106E-2</v>
      </c>
      <c r="BO588" s="17">
        <v>8.3009568789409294E-2</v>
      </c>
      <c r="BP588" s="17"/>
      <c r="BQ588" s="17">
        <v>4.2656706321748797E-2</v>
      </c>
      <c r="BR588" s="17">
        <v>8.4700254965161897E-2</v>
      </c>
      <c r="BS588" s="17"/>
      <c r="BT588" s="17">
        <v>5.4454295488842501E-2</v>
      </c>
      <c r="BU588" s="17">
        <v>9.0637329987226303E-2</v>
      </c>
    </row>
    <row r="589" spans="2:73" x14ac:dyDescent="0.3">
      <c r="B589" t="s">
        <v>269</v>
      </c>
      <c r="C589" s="17">
        <v>0.114273928693187</v>
      </c>
      <c r="D589" s="17">
        <v>0.110990108341914</v>
      </c>
      <c r="E589" s="17">
        <v>0.11782653805655199</v>
      </c>
      <c r="F589" s="17"/>
      <c r="G589" s="17">
        <v>0.125101382980873</v>
      </c>
      <c r="H589" s="17">
        <v>8.2704569390356794E-2</v>
      </c>
      <c r="I589" s="17">
        <v>8.4471045137109194E-2</v>
      </c>
      <c r="J589" s="17">
        <v>0.10855415298818399</v>
      </c>
      <c r="K589" s="17">
        <v>0.11999992578025</v>
      </c>
      <c r="L589" s="17">
        <v>0.157804660129133</v>
      </c>
      <c r="M589" s="17"/>
      <c r="N589" s="17">
        <v>0.10278133311029899</v>
      </c>
      <c r="O589" s="17">
        <v>0.101694736224368</v>
      </c>
      <c r="P589" s="17">
        <v>0.12553553944742199</v>
      </c>
      <c r="Q589" s="17">
        <v>0.12716758060924499</v>
      </c>
      <c r="R589" s="17"/>
      <c r="S589" s="17">
        <v>0.120410582054384</v>
      </c>
      <c r="T589" s="17">
        <v>0.109274025245259</v>
      </c>
      <c r="U589" s="17">
        <v>9.3029575947951401E-2</v>
      </c>
      <c r="V589" s="17">
        <v>8.8405073626897798E-2</v>
      </c>
      <c r="W589" s="17">
        <v>0.13720284816644801</v>
      </c>
      <c r="X589" s="17">
        <v>0.12386878471070201</v>
      </c>
      <c r="Y589" s="17">
        <v>0.12433263459440699</v>
      </c>
      <c r="Z589" s="17">
        <v>0.111787556220994</v>
      </c>
      <c r="AA589" s="17">
        <v>0.121140224959588</v>
      </c>
      <c r="AB589" s="17"/>
      <c r="AC589" s="17">
        <v>7.3448558640826805E-2</v>
      </c>
      <c r="AD589" s="17">
        <v>0.16224848103397899</v>
      </c>
      <c r="AE589" s="17">
        <v>0.13017925926637999</v>
      </c>
      <c r="AF589" s="17">
        <v>0.101964621288087</v>
      </c>
      <c r="AG589" s="17">
        <v>0.14414598115463201</v>
      </c>
      <c r="AH589" s="17">
        <v>0.11583983564103199</v>
      </c>
      <c r="AI589" s="17">
        <v>0.12382044195325401</v>
      </c>
      <c r="AJ589" s="17">
        <v>8.58428590268763E-2</v>
      </c>
      <c r="AK589" s="17">
        <v>0.11931259436618</v>
      </c>
      <c r="AL589" s="17">
        <v>9.1857548655202806E-2</v>
      </c>
      <c r="AM589" s="17">
        <v>9.3685791575762997E-2</v>
      </c>
      <c r="AN589" s="17">
        <v>8.8175536923145295E-2</v>
      </c>
      <c r="AO589" s="17">
        <v>7.4867463578570298E-2</v>
      </c>
      <c r="AP589" s="17">
        <v>8.3186998023577596E-2</v>
      </c>
      <c r="AQ589" s="17">
        <v>0.13089509621138001</v>
      </c>
      <c r="AR589" s="17">
        <v>8.3474061679100001E-2</v>
      </c>
      <c r="AS589" s="17"/>
      <c r="AT589" s="17">
        <v>0.117197669437202</v>
      </c>
      <c r="AU589" s="17">
        <v>0.134904129691821</v>
      </c>
      <c r="AV589" s="17">
        <v>8.7129340603074201E-2</v>
      </c>
      <c r="AW589" s="17">
        <v>0.118648923156308</v>
      </c>
      <c r="AX589" s="17">
        <v>0.10605260210638499</v>
      </c>
      <c r="AY589" s="17">
        <v>5.9327178255096598E-2</v>
      </c>
      <c r="AZ589" s="17"/>
      <c r="BA589" s="17">
        <v>0.150539671581461</v>
      </c>
      <c r="BB589" s="17">
        <v>9.6661641184529301E-2</v>
      </c>
      <c r="BC589" s="17">
        <v>0.10547289739370901</v>
      </c>
      <c r="BD589" s="17">
        <v>8.1013589930116994E-2</v>
      </c>
      <c r="BE589" s="17">
        <v>5.2662599107482201E-2</v>
      </c>
      <c r="BF589" s="17"/>
      <c r="BG589" s="17">
        <v>0.10772825849173601</v>
      </c>
      <c r="BH589" s="17">
        <v>0.102961321216406</v>
      </c>
      <c r="BI589" s="17">
        <v>9.9011834774019203E-2</v>
      </c>
      <c r="BJ589" s="17">
        <v>0.12704133941630699</v>
      </c>
      <c r="BK589" s="17">
        <v>0.10546541214875101</v>
      </c>
      <c r="BL589" s="17"/>
      <c r="BM589" s="17">
        <v>9.6386766782019295E-2</v>
      </c>
      <c r="BN589" s="17">
        <v>0.126041815838566</v>
      </c>
      <c r="BO589" s="17">
        <v>0.13907656615578301</v>
      </c>
      <c r="BP589" s="17"/>
      <c r="BQ589" s="17">
        <v>9.0764949835764705E-2</v>
      </c>
      <c r="BR589" s="17">
        <v>0.12937416973025201</v>
      </c>
      <c r="BS589" s="17"/>
      <c r="BT589" s="17">
        <v>8.0919964477694006E-2</v>
      </c>
      <c r="BU589" s="17">
        <v>0.16216033067912</v>
      </c>
    </row>
    <row r="590" spans="2:73" x14ac:dyDescent="0.3">
      <c r="B590" t="s">
        <v>270</v>
      </c>
      <c r="C590" s="17">
        <v>6.4865807018025204E-2</v>
      </c>
      <c r="D590" s="17">
        <v>5.6714979968642699E-2</v>
      </c>
      <c r="E590" s="17">
        <v>7.3008743435332896E-2</v>
      </c>
      <c r="F590" s="17"/>
      <c r="G590" s="17">
        <v>4.0800326236087502E-2</v>
      </c>
      <c r="H590" s="17">
        <v>5.8391442839094303E-2</v>
      </c>
      <c r="I590" s="17">
        <v>5.2111982819401902E-2</v>
      </c>
      <c r="J590" s="17">
        <v>7.9543945598828394E-2</v>
      </c>
      <c r="K590" s="17">
        <v>8.7675514810096403E-2</v>
      </c>
      <c r="L590" s="17">
        <v>6.9179952607988093E-2</v>
      </c>
      <c r="M590" s="17"/>
      <c r="N590" s="17">
        <v>3.0491192392387199E-2</v>
      </c>
      <c r="O590" s="17">
        <v>6.3483392754836304E-2</v>
      </c>
      <c r="P590" s="17">
        <v>5.80588417276343E-2</v>
      </c>
      <c r="Q590" s="17">
        <v>0.11076322328185401</v>
      </c>
      <c r="R590" s="17"/>
      <c r="S590" s="17">
        <v>6.5955463938681194E-2</v>
      </c>
      <c r="T590" s="17">
        <v>3.6878658662692403E-2</v>
      </c>
      <c r="U590" s="17">
        <v>3.9275463710253603E-2</v>
      </c>
      <c r="V590" s="17">
        <v>6.34264054690412E-2</v>
      </c>
      <c r="W590" s="17">
        <v>7.8713212644129907E-2</v>
      </c>
      <c r="X590" s="17">
        <v>9.6601834962144695E-2</v>
      </c>
      <c r="Y590" s="17">
        <v>6.6490759438195907E-2</v>
      </c>
      <c r="Z590" s="17">
        <v>7.2535325858103697E-2</v>
      </c>
      <c r="AA590" s="17">
        <v>8.0716609518641902E-2</v>
      </c>
      <c r="AB590" s="17"/>
      <c r="AC590" s="17">
        <v>0.28091412062295701</v>
      </c>
      <c r="AD590" s="17">
        <v>0.13370409305190101</v>
      </c>
      <c r="AE590" s="17">
        <v>0.153378869982494</v>
      </c>
      <c r="AF590" s="17">
        <v>9.8902074892220596E-2</v>
      </c>
      <c r="AG590" s="17">
        <v>8.3943888878023204E-2</v>
      </c>
      <c r="AH590" s="17">
        <v>6.38084929311004E-2</v>
      </c>
      <c r="AI590" s="17">
        <v>5.1352235529222703E-2</v>
      </c>
      <c r="AJ590" s="17">
        <v>4.49684780750636E-2</v>
      </c>
      <c r="AK590" s="17">
        <v>5.1314990927286398E-2</v>
      </c>
      <c r="AL590" s="17">
        <v>4.4678503968756098E-2</v>
      </c>
      <c r="AM590" s="17">
        <v>5.4209386997297902E-2</v>
      </c>
      <c r="AN590" s="17">
        <v>2.2188071769984899E-2</v>
      </c>
      <c r="AO590" s="17">
        <v>1.8782818237295398E-2</v>
      </c>
      <c r="AP590" s="17">
        <v>2.7976835238524001E-2</v>
      </c>
      <c r="AQ590" s="17">
        <v>4.5924079415364999E-2</v>
      </c>
      <c r="AR590" s="17">
        <v>9.1312375800816897E-3</v>
      </c>
      <c r="AS590" s="17"/>
      <c r="AT590" s="17">
        <v>5.3208709563387399E-2</v>
      </c>
      <c r="AU590" s="17">
        <v>7.3306112973073795E-2</v>
      </c>
      <c r="AV590" s="17">
        <v>8.20651243529949E-2</v>
      </c>
      <c r="AW590" s="17">
        <v>6.1471423933415002E-2</v>
      </c>
      <c r="AX590" s="17">
        <v>6.6489827172479296E-2</v>
      </c>
      <c r="AY590" s="17">
        <v>2.8254198375817101E-2</v>
      </c>
      <c r="AZ590" s="17"/>
      <c r="BA590" s="17">
        <v>9.4410558935499503E-2</v>
      </c>
      <c r="BB590" s="17">
        <v>6.9067106693354502E-2</v>
      </c>
      <c r="BC590" s="17">
        <v>4.1962602210993898E-2</v>
      </c>
      <c r="BD590" s="17">
        <v>3.2912192268797401E-2</v>
      </c>
      <c r="BE590" s="17">
        <v>8.5959590341372294E-2</v>
      </c>
      <c r="BF590" s="17"/>
      <c r="BG590" s="17">
        <v>7.05980146544294E-2</v>
      </c>
      <c r="BH590" s="17">
        <v>4.9131500673864799E-2</v>
      </c>
      <c r="BI590" s="17">
        <v>3.4184642714945201E-2</v>
      </c>
      <c r="BJ590" s="17">
        <v>5.20363462021129E-2</v>
      </c>
      <c r="BK590" s="17">
        <v>5.3136302025521998E-2</v>
      </c>
      <c r="BL590" s="17"/>
      <c r="BM590" s="17">
        <v>4.7760689871837902E-2</v>
      </c>
      <c r="BN590" s="17">
        <v>7.8447401014771601E-2</v>
      </c>
      <c r="BO590" s="17">
        <v>8.2955454004767504E-2</v>
      </c>
      <c r="BP590" s="17"/>
      <c r="BQ590" s="17">
        <v>3.59514844786211E-2</v>
      </c>
      <c r="BR590" s="17">
        <v>8.0806803093428706E-2</v>
      </c>
      <c r="BS590" s="17"/>
      <c r="BT590" s="17">
        <v>3.0611014772618801E-2</v>
      </c>
      <c r="BU590" s="17">
        <v>0.10931055337416801</v>
      </c>
    </row>
    <row r="591" spans="2:73" x14ac:dyDescent="0.3">
      <c r="B591" t="s">
        <v>92</v>
      </c>
      <c r="C591" s="17">
        <v>1.48535300814376E-2</v>
      </c>
      <c r="D591" s="17">
        <v>1.5602455235920199E-2</v>
      </c>
      <c r="E591" s="17">
        <v>1.4169552710978601E-2</v>
      </c>
      <c r="F591" s="17"/>
      <c r="G591" s="17">
        <v>9.4426245400691198E-3</v>
      </c>
      <c r="H591" s="17">
        <v>3.0178483392278001E-2</v>
      </c>
      <c r="I591" s="17">
        <v>1.7119757274016E-2</v>
      </c>
      <c r="J591" s="17">
        <v>6.9523768963402699E-3</v>
      </c>
      <c r="K591" s="17">
        <v>1.24132603915086E-2</v>
      </c>
      <c r="L591" s="17">
        <v>1.22052474368373E-2</v>
      </c>
      <c r="M591" s="17"/>
      <c r="N591" s="17">
        <v>1.52969711629842E-2</v>
      </c>
      <c r="O591" s="17">
        <v>1.0833809685898199E-2</v>
      </c>
      <c r="P591" s="17">
        <v>1.3170722656117699E-2</v>
      </c>
      <c r="Q591" s="17">
        <v>2.0337832433057298E-2</v>
      </c>
      <c r="R591" s="17"/>
      <c r="S591" s="17">
        <v>1.5560693746653099E-2</v>
      </c>
      <c r="T591" s="17">
        <v>8.6826841486445493E-3</v>
      </c>
      <c r="U591" s="17">
        <v>1.2681929887614799E-2</v>
      </c>
      <c r="V591" s="17">
        <v>2.3258770243035201E-2</v>
      </c>
      <c r="W591" s="17">
        <v>1.20978713821733E-2</v>
      </c>
      <c r="X591" s="17">
        <v>1.97998786837588E-2</v>
      </c>
      <c r="Y591" s="17">
        <v>1.2371163498533899E-2</v>
      </c>
      <c r="Z591" s="17">
        <v>3.3129648958643398E-2</v>
      </c>
      <c r="AA591" s="17">
        <v>9.10028180334203E-3</v>
      </c>
      <c r="AB591" s="17"/>
      <c r="AC591" s="17">
        <v>0</v>
      </c>
      <c r="AD591" s="17">
        <v>2.5253263873162499E-2</v>
      </c>
      <c r="AE591" s="17">
        <v>2.3644540934938899E-2</v>
      </c>
      <c r="AF591" s="17">
        <v>1.99331036216941E-2</v>
      </c>
      <c r="AG591" s="17">
        <v>1.1222950185603601E-2</v>
      </c>
      <c r="AH591" s="17">
        <v>1.7343222411950399E-2</v>
      </c>
      <c r="AI591" s="17">
        <v>1.11732985794508E-2</v>
      </c>
      <c r="AJ591" s="17">
        <v>9.1440817214491193E-3</v>
      </c>
      <c r="AK591" s="17">
        <v>1.6821654490456299E-2</v>
      </c>
      <c r="AL591" s="17">
        <v>1.7594148708734401E-2</v>
      </c>
      <c r="AM591" s="17">
        <v>1.1223501120217401E-2</v>
      </c>
      <c r="AN591" s="17">
        <v>2.3734785513585901E-2</v>
      </c>
      <c r="AO591" s="17">
        <v>0</v>
      </c>
      <c r="AP591" s="17">
        <v>2.27179000250337E-2</v>
      </c>
      <c r="AQ591" s="17">
        <v>1.7753503560660799E-2</v>
      </c>
      <c r="AR591" s="17">
        <v>0</v>
      </c>
      <c r="AS591" s="17"/>
      <c r="AT591" s="17">
        <v>1.7469211427064299E-2</v>
      </c>
      <c r="AU591" s="17">
        <v>1.62299610426444E-2</v>
      </c>
      <c r="AV591" s="17">
        <v>4.4250367844270401E-3</v>
      </c>
      <c r="AW591" s="17">
        <v>2.12460138599272E-2</v>
      </c>
      <c r="AX591" s="17">
        <v>8.3103180450288406E-3</v>
      </c>
      <c r="AY591" s="17">
        <v>1.4969516963849501E-2</v>
      </c>
      <c r="AZ591" s="17"/>
      <c r="BA591" s="17">
        <v>1.5819157966757699E-2</v>
      </c>
      <c r="BB591" s="17">
        <v>1.0210666896419199E-2</v>
      </c>
      <c r="BC591" s="17">
        <v>1.9537104362966601E-2</v>
      </c>
      <c r="BD591" s="17">
        <v>1.5633755191671799E-2</v>
      </c>
      <c r="BE591" s="17">
        <v>0</v>
      </c>
      <c r="BF591" s="17"/>
      <c r="BG591" s="17">
        <v>1.4131220666449101E-2</v>
      </c>
      <c r="BH591" s="17">
        <v>1.7595717944055098E-2</v>
      </c>
      <c r="BI591" s="17">
        <v>5.4134514456060101E-3</v>
      </c>
      <c r="BJ591" s="17">
        <v>5.0286943411099903E-3</v>
      </c>
      <c r="BK591" s="17">
        <v>2.41962187220215E-2</v>
      </c>
      <c r="BL591" s="17"/>
      <c r="BM591" s="17">
        <v>1.26453806972844E-2</v>
      </c>
      <c r="BN591" s="17">
        <v>1.7306336152474198E-2</v>
      </c>
      <c r="BO591" s="17">
        <v>1.5497645730464801E-2</v>
      </c>
      <c r="BP591" s="17"/>
      <c r="BQ591" s="17">
        <v>8.0098182236339101E-3</v>
      </c>
      <c r="BR591" s="17">
        <v>1.5310210098683399E-2</v>
      </c>
      <c r="BS591" s="17"/>
      <c r="BT591" s="17">
        <v>8.7902947172692099E-3</v>
      </c>
      <c r="BU591" s="17">
        <v>1.56588653456626E-2</v>
      </c>
    </row>
    <row r="592" spans="2:73" x14ac:dyDescent="0.3">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row>
    <row r="593" spans="2:73" x14ac:dyDescent="0.3">
      <c r="B593" s="6" t="s">
        <v>278</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row>
    <row r="594" spans="2:73" x14ac:dyDescent="0.3">
      <c r="B594" s="24" t="s">
        <v>94</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row>
    <row r="595" spans="2:73" x14ac:dyDescent="0.3">
      <c r="B595" t="s">
        <v>261</v>
      </c>
      <c r="C595" s="17">
        <v>4.5120195051294998E-3</v>
      </c>
      <c r="D595" s="17">
        <v>3.6453440949277302E-3</v>
      </c>
      <c r="E595" s="17">
        <v>5.3704962700658896E-3</v>
      </c>
      <c r="F595" s="17"/>
      <c r="G595" s="17">
        <v>1.3668007355358501E-2</v>
      </c>
      <c r="H595" s="17">
        <v>7.2640269387043901E-3</v>
      </c>
      <c r="I595" s="17">
        <v>1.48414921806913E-3</v>
      </c>
      <c r="J595" s="17">
        <v>3.0178635210678E-3</v>
      </c>
      <c r="K595" s="17">
        <v>2.2892840495375901E-3</v>
      </c>
      <c r="L595" s="17">
        <v>1.37867993435494E-3</v>
      </c>
      <c r="M595" s="17"/>
      <c r="N595" s="17">
        <v>8.0563307053116793E-3</v>
      </c>
      <c r="O595" s="17">
        <v>0</v>
      </c>
      <c r="P595" s="17">
        <v>5.9231234625379998E-3</v>
      </c>
      <c r="Q595" s="17">
        <v>4.2264228795904704E-3</v>
      </c>
      <c r="R595" s="17"/>
      <c r="S595" s="17">
        <v>5.7499565761421796E-3</v>
      </c>
      <c r="T595" s="17">
        <v>3.3289876172058201E-3</v>
      </c>
      <c r="U595" s="17">
        <v>0</v>
      </c>
      <c r="V595" s="17">
        <v>0</v>
      </c>
      <c r="W595" s="17">
        <v>7.61961417647628E-3</v>
      </c>
      <c r="X595" s="17">
        <v>3.4743520151360998E-3</v>
      </c>
      <c r="Y595" s="17">
        <v>5.7605831326504502E-3</v>
      </c>
      <c r="Z595" s="17">
        <v>1.33862737002834E-2</v>
      </c>
      <c r="AA595" s="17">
        <v>6.0158137584240103E-3</v>
      </c>
      <c r="AB595" s="17"/>
      <c r="AC595" s="17">
        <v>0</v>
      </c>
      <c r="AD595" s="17">
        <v>8.2972779639387505E-3</v>
      </c>
      <c r="AE595" s="17">
        <v>0</v>
      </c>
      <c r="AF595" s="17">
        <v>5.9146764017676996E-3</v>
      </c>
      <c r="AG595" s="17">
        <v>6.2929346251489699E-3</v>
      </c>
      <c r="AH595" s="17">
        <v>0</v>
      </c>
      <c r="AI595" s="17">
        <v>4.9083964775507201E-3</v>
      </c>
      <c r="AJ595" s="17">
        <v>0</v>
      </c>
      <c r="AK595" s="17">
        <v>5.3874841951693899E-3</v>
      </c>
      <c r="AL595" s="17">
        <v>4.6011677501698097E-3</v>
      </c>
      <c r="AM595" s="17">
        <v>0</v>
      </c>
      <c r="AN595" s="17">
        <v>4.2238993987355903E-3</v>
      </c>
      <c r="AO595" s="17">
        <v>7.3891382157562002E-3</v>
      </c>
      <c r="AP595" s="17">
        <v>2.27179000250337E-2</v>
      </c>
      <c r="AQ595" s="17">
        <v>0</v>
      </c>
      <c r="AR595" s="17">
        <v>1.6610581281189599E-2</v>
      </c>
      <c r="AS595" s="17"/>
      <c r="AT595" s="17">
        <v>8.9516717291719793E-3</v>
      </c>
      <c r="AU595" s="17">
        <v>2.6897404404302699E-3</v>
      </c>
      <c r="AV595" s="17">
        <v>1.14736550029157E-2</v>
      </c>
      <c r="AW595" s="17">
        <v>0</v>
      </c>
      <c r="AX595" s="17">
        <v>0</v>
      </c>
      <c r="AY595" s="17">
        <v>0</v>
      </c>
      <c r="AZ595" s="17"/>
      <c r="BA595" s="17">
        <v>0</v>
      </c>
      <c r="BB595" s="17">
        <v>1.4220438200066E-3</v>
      </c>
      <c r="BC595" s="17">
        <v>5.3568057659371801E-3</v>
      </c>
      <c r="BD595" s="17">
        <v>1.3080825989784399E-2</v>
      </c>
      <c r="BE595" s="17">
        <v>0</v>
      </c>
      <c r="BF595" s="17"/>
      <c r="BG595" s="17">
        <v>4.5272988856168697E-3</v>
      </c>
      <c r="BH595" s="17">
        <v>9.3398733716720198E-3</v>
      </c>
      <c r="BI595" s="17">
        <v>0</v>
      </c>
      <c r="BJ595" s="17">
        <v>1.9790732503682401E-3</v>
      </c>
      <c r="BK595" s="17">
        <v>0</v>
      </c>
      <c r="BL595" s="17"/>
      <c r="BM595" s="17">
        <v>8.1952907646476603E-3</v>
      </c>
      <c r="BN595" s="17">
        <v>1.84258542646949E-3</v>
      </c>
      <c r="BO595" s="17">
        <v>0</v>
      </c>
      <c r="BP595" s="17"/>
      <c r="BQ595" s="17">
        <v>8.6218071947722994E-3</v>
      </c>
      <c r="BR595" s="17">
        <v>2.4035795504186099E-3</v>
      </c>
      <c r="BS595" s="17"/>
      <c r="BT595" s="17">
        <v>6.2247637481047304E-3</v>
      </c>
      <c r="BU595" s="17">
        <v>2.4157729767606199E-3</v>
      </c>
    </row>
    <row r="596" spans="2:73" x14ac:dyDescent="0.3">
      <c r="B596" t="s">
        <v>262</v>
      </c>
      <c r="C596" s="17">
        <v>6.4037262360917002E-3</v>
      </c>
      <c r="D596" s="17">
        <v>9.4709302579208E-3</v>
      </c>
      <c r="E596" s="17">
        <v>3.43456883834927E-3</v>
      </c>
      <c r="F596" s="17"/>
      <c r="G596" s="17">
        <v>1.02418359315446E-2</v>
      </c>
      <c r="H596" s="17">
        <v>1.1498113122797001E-2</v>
      </c>
      <c r="I596" s="17">
        <v>1.0933783287469301E-2</v>
      </c>
      <c r="J596" s="17">
        <v>5.1214806531661196E-3</v>
      </c>
      <c r="K596" s="17">
        <v>0</v>
      </c>
      <c r="L596" s="17">
        <v>1.3797821081717801E-3</v>
      </c>
      <c r="M596" s="17"/>
      <c r="N596" s="17">
        <v>1.19399081636813E-2</v>
      </c>
      <c r="O596" s="17">
        <v>3.2363863580775801E-3</v>
      </c>
      <c r="P596" s="17">
        <v>5.1325340165092803E-3</v>
      </c>
      <c r="Q596" s="17">
        <v>4.9622484493179004E-3</v>
      </c>
      <c r="R596" s="17"/>
      <c r="S596" s="17">
        <v>1.7647332389961301E-2</v>
      </c>
      <c r="T596" s="17">
        <v>1.5494953405788101E-3</v>
      </c>
      <c r="U596" s="17">
        <v>1.16261806438437E-2</v>
      </c>
      <c r="V596" s="17">
        <v>8.1809053156373397E-3</v>
      </c>
      <c r="W596" s="17">
        <v>3.4252557146596E-3</v>
      </c>
      <c r="X596" s="17">
        <v>1.9794299385399198E-3</v>
      </c>
      <c r="Y596" s="17">
        <v>4.7584551776661396E-3</v>
      </c>
      <c r="Z596" s="17">
        <v>0</v>
      </c>
      <c r="AA596" s="17">
        <v>2.2002058048635198E-3</v>
      </c>
      <c r="AB596" s="17"/>
      <c r="AC596" s="17">
        <v>0</v>
      </c>
      <c r="AD596" s="17">
        <v>1.01337510439162E-2</v>
      </c>
      <c r="AE596" s="17">
        <v>0</v>
      </c>
      <c r="AF596" s="17">
        <v>1.3407194094340699E-2</v>
      </c>
      <c r="AG596" s="17">
        <v>6.7153610453869498E-3</v>
      </c>
      <c r="AH596" s="17">
        <v>5.4340499874492099E-3</v>
      </c>
      <c r="AI596" s="17">
        <v>0</v>
      </c>
      <c r="AJ596" s="17">
        <v>0</v>
      </c>
      <c r="AK596" s="17">
        <v>0</v>
      </c>
      <c r="AL596" s="17">
        <v>3.1039064962976301E-2</v>
      </c>
      <c r="AM596" s="17">
        <v>8.6599839337670199E-3</v>
      </c>
      <c r="AN596" s="17">
        <v>0</v>
      </c>
      <c r="AO596" s="17">
        <v>5.7492662014320501E-3</v>
      </c>
      <c r="AP596" s="17">
        <v>0</v>
      </c>
      <c r="AQ596" s="17">
        <v>0</v>
      </c>
      <c r="AR596" s="17">
        <v>2.1969610832355799E-2</v>
      </c>
      <c r="AS596" s="17"/>
      <c r="AT596" s="17">
        <v>1.15019570706231E-2</v>
      </c>
      <c r="AU596" s="17">
        <v>6.7670807254591901E-3</v>
      </c>
      <c r="AV596" s="17">
        <v>6.20532415086402E-3</v>
      </c>
      <c r="AW596" s="17">
        <v>2.2347345322086E-3</v>
      </c>
      <c r="AX596" s="17">
        <v>0</v>
      </c>
      <c r="AY596" s="17">
        <v>9.8749828146989602E-3</v>
      </c>
      <c r="AZ596" s="17"/>
      <c r="BA596" s="17">
        <v>3.6170077483225799E-3</v>
      </c>
      <c r="BB596" s="17">
        <v>2.5113785988387402E-3</v>
      </c>
      <c r="BC596" s="17">
        <v>8.3438008461499003E-3</v>
      </c>
      <c r="BD596" s="17">
        <v>5.0594806511730398E-3</v>
      </c>
      <c r="BE596" s="17">
        <v>1.7889131852898001E-2</v>
      </c>
      <c r="BF596" s="17"/>
      <c r="BG596" s="17">
        <v>7.8357890273867397E-3</v>
      </c>
      <c r="BH596" s="17">
        <v>9.7536932224195402E-3</v>
      </c>
      <c r="BI596" s="17">
        <v>3.1823402525427498E-3</v>
      </c>
      <c r="BJ596" s="17">
        <v>5.6474209899793296E-3</v>
      </c>
      <c r="BK596" s="17">
        <v>1.1292012796011899E-2</v>
      </c>
      <c r="BL596" s="17"/>
      <c r="BM596" s="17">
        <v>1.0056138613492799E-2</v>
      </c>
      <c r="BN596" s="17">
        <v>3.4679234870739401E-3</v>
      </c>
      <c r="BO596" s="17">
        <v>2.6275401508876902E-3</v>
      </c>
      <c r="BP596" s="17"/>
      <c r="BQ596" s="17">
        <v>1.5419978042433301E-2</v>
      </c>
      <c r="BR596" s="17">
        <v>1.44638950079895E-3</v>
      </c>
      <c r="BS596" s="17"/>
      <c r="BT596" s="17">
        <v>8.2240923504291793E-3</v>
      </c>
      <c r="BU596" s="17">
        <v>4.3703197756949598E-3</v>
      </c>
    </row>
    <row r="597" spans="2:73" x14ac:dyDescent="0.3">
      <c r="B597" t="s">
        <v>263</v>
      </c>
      <c r="C597" s="17">
        <v>2.7391457000466399E-2</v>
      </c>
      <c r="D597" s="17">
        <v>4.0723919116360703E-2</v>
      </c>
      <c r="E597" s="17">
        <v>1.4483811595322599E-2</v>
      </c>
      <c r="F597" s="17"/>
      <c r="G597" s="17">
        <v>2.9080814327624101E-2</v>
      </c>
      <c r="H597" s="17">
        <v>7.0139697291380601E-2</v>
      </c>
      <c r="I597" s="17">
        <v>3.58316412687123E-2</v>
      </c>
      <c r="J597" s="17">
        <v>1.42286878822159E-2</v>
      </c>
      <c r="K597" s="17">
        <v>4.49917815549039E-3</v>
      </c>
      <c r="L597" s="17">
        <v>1.07388210259467E-2</v>
      </c>
      <c r="M597" s="17"/>
      <c r="N597" s="17">
        <v>4.1729885617074303E-2</v>
      </c>
      <c r="O597" s="17">
        <v>3.6308418408001697E-2</v>
      </c>
      <c r="P597" s="17">
        <v>2.2732501336399199E-2</v>
      </c>
      <c r="Q597" s="17">
        <v>5.9449944069867302E-3</v>
      </c>
      <c r="R597" s="17"/>
      <c r="S597" s="17">
        <v>6.22712248284399E-2</v>
      </c>
      <c r="T597" s="17">
        <v>2.5723230920356902E-2</v>
      </c>
      <c r="U597" s="17">
        <v>9.07098309368164E-3</v>
      </c>
      <c r="V597" s="17">
        <v>2.07464962193076E-2</v>
      </c>
      <c r="W597" s="17">
        <v>1.59197424566794E-2</v>
      </c>
      <c r="X597" s="17">
        <v>2.1011704987823399E-2</v>
      </c>
      <c r="Y597" s="17">
        <v>1.15450442770483E-2</v>
      </c>
      <c r="Z597" s="17">
        <v>5.7063093922694902E-2</v>
      </c>
      <c r="AA597" s="17">
        <v>1.9796057948179301E-2</v>
      </c>
      <c r="AB597" s="17"/>
      <c r="AC597" s="17">
        <v>0</v>
      </c>
      <c r="AD597" s="17">
        <v>0</v>
      </c>
      <c r="AE597" s="17">
        <v>9.5643618835782596E-3</v>
      </c>
      <c r="AF597" s="17">
        <v>0</v>
      </c>
      <c r="AG597" s="17">
        <v>4.2742236225692801E-2</v>
      </c>
      <c r="AH597" s="17">
        <v>1.1836630283094301E-2</v>
      </c>
      <c r="AI597" s="17">
        <v>3.7519613712585199E-2</v>
      </c>
      <c r="AJ597" s="17">
        <v>2.5596143438450299E-2</v>
      </c>
      <c r="AK597" s="17">
        <v>1.23553263505771E-2</v>
      </c>
      <c r="AL597" s="17">
        <v>2.1116420831866298E-2</v>
      </c>
      <c r="AM597" s="17">
        <v>2.9631061199329099E-2</v>
      </c>
      <c r="AN597" s="17">
        <v>1.910485772451E-2</v>
      </c>
      <c r="AO597" s="17">
        <v>5.27383350041188E-2</v>
      </c>
      <c r="AP597" s="17">
        <v>5.77147881379457E-2</v>
      </c>
      <c r="AQ597" s="17">
        <v>5.7019721126639E-2</v>
      </c>
      <c r="AR597" s="17">
        <v>7.4727622313990702E-2</v>
      </c>
      <c r="AS597" s="17"/>
      <c r="AT597" s="17">
        <v>6.23117035951678E-2</v>
      </c>
      <c r="AU597" s="17">
        <v>1.3885700208269699E-2</v>
      </c>
      <c r="AV597" s="17">
        <v>1.9744235678766001E-2</v>
      </c>
      <c r="AW597" s="17">
        <v>1.78815667754414E-2</v>
      </c>
      <c r="AX597" s="17">
        <v>2.0502979153403701E-2</v>
      </c>
      <c r="AY597" s="17">
        <v>1.48368621877584E-2</v>
      </c>
      <c r="AZ597" s="17"/>
      <c r="BA597" s="17">
        <v>1.44877339838728E-2</v>
      </c>
      <c r="BB597" s="17">
        <v>2.5669254897562499E-2</v>
      </c>
      <c r="BC597" s="17">
        <v>3.6736847573256598E-2</v>
      </c>
      <c r="BD597" s="17">
        <v>2.83075064467956E-2</v>
      </c>
      <c r="BE597" s="17">
        <v>0.117362967200586</v>
      </c>
      <c r="BF597" s="17"/>
      <c r="BG597" s="17">
        <v>2.3956973719313001E-2</v>
      </c>
      <c r="BH597" s="17">
        <v>3.9769572127696801E-2</v>
      </c>
      <c r="BI597" s="17">
        <v>3.0961169946707501E-2</v>
      </c>
      <c r="BJ597" s="17">
        <v>1.9162255365111801E-2</v>
      </c>
      <c r="BK597" s="17">
        <v>1.26911561877881E-2</v>
      </c>
      <c r="BL597" s="17"/>
      <c r="BM597" s="17">
        <v>3.8972131182286401E-2</v>
      </c>
      <c r="BN597" s="17">
        <v>1.66784879613898E-2</v>
      </c>
      <c r="BO597" s="17">
        <v>1.8813663155440599E-2</v>
      </c>
      <c r="BP597" s="17"/>
      <c r="BQ597" s="17">
        <v>5.0679412827828799E-2</v>
      </c>
      <c r="BR597" s="17">
        <v>1.3920264686077599E-2</v>
      </c>
      <c r="BS597" s="17"/>
      <c r="BT597" s="17">
        <v>3.5535028414048798E-2</v>
      </c>
      <c r="BU597" s="17">
        <v>1.7185575634634801E-2</v>
      </c>
    </row>
    <row r="598" spans="2:73" x14ac:dyDescent="0.3">
      <c r="B598" t="s">
        <v>264</v>
      </c>
      <c r="C598" s="17">
        <v>3.7874980049344101E-2</v>
      </c>
      <c r="D598" s="17">
        <v>5.1830209316534898E-2</v>
      </c>
      <c r="E598" s="17">
        <v>2.4392811074075298E-2</v>
      </c>
      <c r="F598" s="17"/>
      <c r="G598" s="17">
        <v>5.7770048718925E-2</v>
      </c>
      <c r="H598" s="17">
        <v>6.9606285039933102E-2</v>
      </c>
      <c r="I598" s="17">
        <v>3.9869233037917902E-2</v>
      </c>
      <c r="J598" s="17">
        <v>2.8074956341941799E-2</v>
      </c>
      <c r="K598" s="17">
        <v>8.8909219696783996E-3</v>
      </c>
      <c r="L598" s="17">
        <v>2.47115596209748E-2</v>
      </c>
      <c r="M598" s="17"/>
      <c r="N598" s="17">
        <v>4.4313144244873502E-2</v>
      </c>
      <c r="O598" s="17">
        <v>5.0391493692213102E-2</v>
      </c>
      <c r="P598" s="17">
        <v>3.5377430999411499E-2</v>
      </c>
      <c r="Q598" s="17">
        <v>2.0834658390731699E-2</v>
      </c>
      <c r="R598" s="17"/>
      <c r="S598" s="17">
        <v>6.6690146715910101E-2</v>
      </c>
      <c r="T598" s="17">
        <v>2.0701465451997199E-2</v>
      </c>
      <c r="U598" s="17">
        <v>3.5256885812912898E-2</v>
      </c>
      <c r="V598" s="17">
        <v>3.00532626340765E-2</v>
      </c>
      <c r="W598" s="17">
        <v>6.5261024208292301E-2</v>
      </c>
      <c r="X598" s="17">
        <v>1.41804512219404E-2</v>
      </c>
      <c r="Y598" s="17">
        <v>3.9425150106928097E-2</v>
      </c>
      <c r="Z598" s="17">
        <v>2.69213787511372E-2</v>
      </c>
      <c r="AA598" s="17">
        <v>3.4523134211297699E-2</v>
      </c>
      <c r="AB598" s="17"/>
      <c r="AC598" s="17">
        <v>0</v>
      </c>
      <c r="AD598" s="17">
        <v>1.70435445707573E-2</v>
      </c>
      <c r="AE598" s="17">
        <v>1.7092222814121E-2</v>
      </c>
      <c r="AF598" s="17">
        <v>2.45028383404143E-2</v>
      </c>
      <c r="AG598" s="17">
        <v>5.0612337537724802E-2</v>
      </c>
      <c r="AH598" s="17">
        <v>2.5963461100240798E-2</v>
      </c>
      <c r="AI598" s="17">
        <v>4.38845744626832E-2</v>
      </c>
      <c r="AJ598" s="17">
        <v>2.8613833517799399E-2</v>
      </c>
      <c r="AK598" s="17">
        <v>6.0218165022248998E-2</v>
      </c>
      <c r="AL598" s="17">
        <v>6.3226460649263599E-2</v>
      </c>
      <c r="AM598" s="17">
        <v>3.3475016131602101E-2</v>
      </c>
      <c r="AN598" s="17">
        <v>2.8964487966582901E-2</v>
      </c>
      <c r="AO598" s="17">
        <v>5.1821609755821001E-2</v>
      </c>
      <c r="AP598" s="17">
        <v>2.3814367545046299E-2</v>
      </c>
      <c r="AQ598" s="17">
        <v>2.8405577924723101E-2</v>
      </c>
      <c r="AR598" s="17">
        <v>0.101467958833856</v>
      </c>
      <c r="AS598" s="17"/>
      <c r="AT598" s="17">
        <v>6.6742966369504303E-2</v>
      </c>
      <c r="AU598" s="17">
        <v>3.4162615846271401E-2</v>
      </c>
      <c r="AV598" s="17">
        <v>3.0870883009148201E-2</v>
      </c>
      <c r="AW598" s="17">
        <v>3.5735934371083099E-2</v>
      </c>
      <c r="AX598" s="17">
        <v>1.15614189490403E-2</v>
      </c>
      <c r="AY598" s="17">
        <v>6.7411540228804502E-3</v>
      </c>
      <c r="AZ598" s="17"/>
      <c r="BA598" s="17">
        <v>2.1404198337845501E-2</v>
      </c>
      <c r="BB598" s="17">
        <v>3.9855350349247698E-2</v>
      </c>
      <c r="BC598" s="17">
        <v>4.3390197372396903E-2</v>
      </c>
      <c r="BD598" s="17">
        <v>6.6897648739243504E-2</v>
      </c>
      <c r="BE598" s="17">
        <v>9.5081038135915799E-2</v>
      </c>
      <c r="BF598" s="17"/>
      <c r="BG598" s="17">
        <v>4.9766101935706297E-2</v>
      </c>
      <c r="BH598" s="17">
        <v>4.2460047481712997E-2</v>
      </c>
      <c r="BI598" s="17">
        <v>3.4731565347773198E-2</v>
      </c>
      <c r="BJ598" s="17">
        <v>2.88290872590867E-2</v>
      </c>
      <c r="BK598" s="17">
        <v>3.32814135093163E-2</v>
      </c>
      <c r="BL598" s="17"/>
      <c r="BM598" s="17">
        <v>4.8572882972166102E-2</v>
      </c>
      <c r="BN598" s="17">
        <v>2.8141411376051001E-2</v>
      </c>
      <c r="BO598" s="17">
        <v>2.9557541349874601E-2</v>
      </c>
      <c r="BP598" s="17"/>
      <c r="BQ598" s="17">
        <v>7.2401146452438295E-2</v>
      </c>
      <c r="BR598" s="17">
        <v>1.8899396027103801E-2</v>
      </c>
      <c r="BS598" s="17"/>
      <c r="BT598" s="17">
        <v>4.7452144800139602E-2</v>
      </c>
      <c r="BU598" s="17">
        <v>2.3305378663432699E-2</v>
      </c>
    </row>
    <row r="599" spans="2:73" x14ac:dyDescent="0.3">
      <c r="B599" t="s">
        <v>265</v>
      </c>
      <c r="C599" s="17">
        <v>7.1061874868024094E-2</v>
      </c>
      <c r="D599" s="17">
        <v>0.10423098145056101</v>
      </c>
      <c r="E599" s="17">
        <v>3.85690861643175E-2</v>
      </c>
      <c r="F599" s="17"/>
      <c r="G599" s="17">
        <v>7.7777468151191603E-2</v>
      </c>
      <c r="H599" s="17">
        <v>0.13224262104798601</v>
      </c>
      <c r="I599" s="17">
        <v>6.5941025857311597E-2</v>
      </c>
      <c r="J599" s="17">
        <v>6.4138266979726105E-2</v>
      </c>
      <c r="K599" s="17">
        <v>5.3937294779509898E-2</v>
      </c>
      <c r="L599" s="17">
        <v>3.8167388812005001E-2</v>
      </c>
      <c r="M599" s="17"/>
      <c r="N599" s="17">
        <v>0.102039254981315</v>
      </c>
      <c r="O599" s="17">
        <v>6.4846302966835995E-2</v>
      </c>
      <c r="P599" s="17">
        <v>6.4927599352856399E-2</v>
      </c>
      <c r="Q599" s="17">
        <v>5.0856883329331602E-2</v>
      </c>
      <c r="R599" s="17"/>
      <c r="S599" s="17">
        <v>9.9186229117173605E-2</v>
      </c>
      <c r="T599" s="17">
        <v>4.7029779617008903E-2</v>
      </c>
      <c r="U599" s="17">
        <v>7.1025606986927697E-2</v>
      </c>
      <c r="V599" s="17">
        <v>0.101162266697123</v>
      </c>
      <c r="W599" s="17">
        <v>4.73969943650277E-2</v>
      </c>
      <c r="X599" s="17">
        <v>4.3216988566643501E-2</v>
      </c>
      <c r="Y599" s="17">
        <v>8.3959474382628699E-2</v>
      </c>
      <c r="Z599" s="17">
        <v>5.2439492406865601E-2</v>
      </c>
      <c r="AA599" s="17">
        <v>7.5636371694684804E-2</v>
      </c>
      <c r="AB599" s="17"/>
      <c r="AC599" s="17">
        <v>0</v>
      </c>
      <c r="AD599" s="17">
        <v>6.8585966226537301E-2</v>
      </c>
      <c r="AE599" s="17">
        <v>3.3398824988672103E-2</v>
      </c>
      <c r="AF599" s="17">
        <v>3.61664404528814E-2</v>
      </c>
      <c r="AG599" s="17">
        <v>4.0941504797550897E-2</v>
      </c>
      <c r="AH599" s="17">
        <v>6.0671285492456803E-2</v>
      </c>
      <c r="AI599" s="17">
        <v>7.3106375092546402E-2</v>
      </c>
      <c r="AJ599" s="17">
        <v>6.8301051112255595E-2</v>
      </c>
      <c r="AK599" s="17">
        <v>8.4300057083693494E-2</v>
      </c>
      <c r="AL599" s="17">
        <v>6.8180638856293801E-2</v>
      </c>
      <c r="AM599" s="17">
        <v>6.5483235538910098E-2</v>
      </c>
      <c r="AN599" s="17">
        <v>0.1226548615322</v>
      </c>
      <c r="AO599" s="17">
        <v>7.5234020043617705E-2</v>
      </c>
      <c r="AP599" s="17">
        <v>0.140121371000449</v>
      </c>
      <c r="AQ599" s="17">
        <v>0.11807254147761199</v>
      </c>
      <c r="AR599" s="17">
        <v>0.162882146393174</v>
      </c>
      <c r="AS599" s="17"/>
      <c r="AT599" s="17">
        <v>0.11017732320399</v>
      </c>
      <c r="AU599" s="17">
        <v>6.6828475470039395E-2</v>
      </c>
      <c r="AV599" s="17">
        <v>6.7514630276599694E-2</v>
      </c>
      <c r="AW599" s="17">
        <v>5.9610139907035002E-2</v>
      </c>
      <c r="AX599" s="17">
        <v>3.73611624583274E-2</v>
      </c>
      <c r="AY599" s="17">
        <v>3.4846583248062599E-2</v>
      </c>
      <c r="AZ599" s="17"/>
      <c r="BA599" s="17">
        <v>5.1868510201723797E-2</v>
      </c>
      <c r="BB599" s="17">
        <v>5.5067551620555398E-2</v>
      </c>
      <c r="BC599" s="17">
        <v>8.5713484068013407E-2</v>
      </c>
      <c r="BD599" s="17">
        <v>0.104696503367955</v>
      </c>
      <c r="BE599" s="17">
        <v>0.13703730200325201</v>
      </c>
      <c r="BF599" s="17"/>
      <c r="BG599" s="17">
        <v>7.5490985207115904E-2</v>
      </c>
      <c r="BH599" s="17">
        <v>0.10474137983612899</v>
      </c>
      <c r="BI599" s="17">
        <v>6.4955814150871205E-2</v>
      </c>
      <c r="BJ599" s="17">
        <v>5.9607234907366399E-2</v>
      </c>
      <c r="BK599" s="17">
        <v>3.6257710870629199E-2</v>
      </c>
      <c r="BL599" s="17"/>
      <c r="BM599" s="17">
        <v>8.9955276801382003E-2</v>
      </c>
      <c r="BN599" s="17">
        <v>5.5097607023669302E-2</v>
      </c>
      <c r="BO599" s="17">
        <v>5.3408550709028599E-2</v>
      </c>
      <c r="BP599" s="17"/>
      <c r="BQ599" s="17">
        <v>0.113489965591674</v>
      </c>
      <c r="BR599" s="17">
        <v>4.8371455002417102E-2</v>
      </c>
      <c r="BS599" s="17"/>
      <c r="BT599" s="17">
        <v>8.7455238754474002E-2</v>
      </c>
      <c r="BU599" s="17">
        <v>5.1286306866133197E-2</v>
      </c>
    </row>
    <row r="600" spans="2:73" x14ac:dyDescent="0.3">
      <c r="B600" t="s">
        <v>266</v>
      </c>
      <c r="C600" s="17">
        <v>5.73451063468879E-2</v>
      </c>
      <c r="D600" s="17">
        <v>7.2441707630090293E-2</v>
      </c>
      <c r="E600" s="17">
        <v>4.2810774968338697E-2</v>
      </c>
      <c r="F600" s="17"/>
      <c r="G600" s="17">
        <v>5.8726842760326699E-2</v>
      </c>
      <c r="H600" s="17">
        <v>8.7441796951291506E-2</v>
      </c>
      <c r="I600" s="17">
        <v>4.4941707752750297E-2</v>
      </c>
      <c r="J600" s="17">
        <v>5.9889018052255799E-2</v>
      </c>
      <c r="K600" s="17">
        <v>4.5986122674840299E-2</v>
      </c>
      <c r="L600" s="17">
        <v>4.7599810473406501E-2</v>
      </c>
      <c r="M600" s="17"/>
      <c r="N600" s="17">
        <v>6.1163951519222298E-2</v>
      </c>
      <c r="O600" s="17">
        <v>4.7155513908846397E-2</v>
      </c>
      <c r="P600" s="17">
        <v>7.4527585275310698E-2</v>
      </c>
      <c r="Q600" s="17">
        <v>4.9852744695943398E-2</v>
      </c>
      <c r="R600" s="17"/>
      <c r="S600" s="17">
        <v>6.7899661211984E-2</v>
      </c>
      <c r="T600" s="17">
        <v>4.7898944851729103E-2</v>
      </c>
      <c r="U600" s="17">
        <v>5.6430211911755998E-2</v>
      </c>
      <c r="V600" s="17">
        <v>4.2182223000974503E-2</v>
      </c>
      <c r="W600" s="17">
        <v>5.94970727747429E-2</v>
      </c>
      <c r="X600" s="17">
        <v>6.7692522759724996E-2</v>
      </c>
      <c r="Y600" s="17">
        <v>3.5827329191070602E-2</v>
      </c>
      <c r="Z600" s="17">
        <v>6.7843663683835695E-2</v>
      </c>
      <c r="AA600" s="17">
        <v>7.2545323967217398E-2</v>
      </c>
      <c r="AB600" s="17"/>
      <c r="AC600" s="17">
        <v>7.8442213112880493E-2</v>
      </c>
      <c r="AD600" s="17">
        <v>3.1065828145578799E-2</v>
      </c>
      <c r="AE600" s="17">
        <v>3.2786622405738798E-2</v>
      </c>
      <c r="AF600" s="17">
        <v>4.7671382205003297E-2</v>
      </c>
      <c r="AG600" s="17">
        <v>4.7723913619162298E-2</v>
      </c>
      <c r="AH600" s="17">
        <v>6.7490595885124294E-2</v>
      </c>
      <c r="AI600" s="17">
        <v>6.0014596054682103E-2</v>
      </c>
      <c r="AJ600" s="17">
        <v>5.4730643784518397E-2</v>
      </c>
      <c r="AK600" s="17">
        <v>8.0472905378152104E-2</v>
      </c>
      <c r="AL600" s="17">
        <v>6.04148903834986E-2</v>
      </c>
      <c r="AM600" s="17">
        <v>5.75311598293647E-2</v>
      </c>
      <c r="AN600" s="17">
        <v>6.2466800323078199E-2</v>
      </c>
      <c r="AO600" s="17">
        <v>8.7849135961645994E-2</v>
      </c>
      <c r="AP600" s="17">
        <v>8.6671969536355406E-2</v>
      </c>
      <c r="AQ600" s="17">
        <v>4.3222518179644301E-2</v>
      </c>
      <c r="AR600" s="17">
        <v>7.5191138957659498E-2</v>
      </c>
      <c r="AS600" s="17"/>
      <c r="AT600" s="17">
        <v>6.5518353590677994E-2</v>
      </c>
      <c r="AU600" s="17">
        <v>6.4319525980528203E-2</v>
      </c>
      <c r="AV600" s="17">
        <v>7.1410084293282897E-2</v>
      </c>
      <c r="AW600" s="17">
        <v>3.7979819804893802E-2</v>
      </c>
      <c r="AX600" s="17">
        <v>3.48273787580387E-2</v>
      </c>
      <c r="AY600" s="17">
        <v>5.5919674375160301E-2</v>
      </c>
      <c r="AZ600" s="17"/>
      <c r="BA600" s="17">
        <v>4.1223154894788401E-2</v>
      </c>
      <c r="BB600" s="17">
        <v>5.7675101290953802E-2</v>
      </c>
      <c r="BC600" s="17">
        <v>6.17253717108859E-2</v>
      </c>
      <c r="BD600" s="17">
        <v>6.91217664018349E-2</v>
      </c>
      <c r="BE600" s="17">
        <v>0.101993395977268</v>
      </c>
      <c r="BF600" s="17"/>
      <c r="BG600" s="17">
        <v>4.9753448693628001E-2</v>
      </c>
      <c r="BH600" s="17">
        <v>6.9013304062916697E-2</v>
      </c>
      <c r="BI600" s="17">
        <v>7.0519146784896306E-2</v>
      </c>
      <c r="BJ600" s="17">
        <v>6.1046149098845599E-2</v>
      </c>
      <c r="BK600" s="17">
        <v>6.3864882579235796E-2</v>
      </c>
      <c r="BL600" s="17"/>
      <c r="BM600" s="17">
        <v>5.5253872386932003E-2</v>
      </c>
      <c r="BN600" s="17">
        <v>6.0664371074825203E-2</v>
      </c>
      <c r="BO600" s="17">
        <v>5.5546433056513501E-2</v>
      </c>
      <c r="BP600" s="17"/>
      <c r="BQ600" s="17">
        <v>8.2177709418663397E-2</v>
      </c>
      <c r="BR600" s="17">
        <v>4.1945240401374297E-2</v>
      </c>
      <c r="BS600" s="17"/>
      <c r="BT600" s="17">
        <v>6.7717415884853194E-2</v>
      </c>
      <c r="BU600" s="17">
        <v>4.6464835445361001E-2</v>
      </c>
    </row>
    <row r="601" spans="2:73" x14ac:dyDescent="0.3">
      <c r="B601" t="s">
        <v>267</v>
      </c>
      <c r="C601" s="17">
        <v>0.13147983476559999</v>
      </c>
      <c r="D601" s="17">
        <v>0.155188240057061</v>
      </c>
      <c r="E601" s="17">
        <v>0.108782257831982</v>
      </c>
      <c r="F601" s="17"/>
      <c r="G601" s="17">
        <v>0.160522702746771</v>
      </c>
      <c r="H601" s="17">
        <v>0.146071843384181</v>
      </c>
      <c r="I601" s="17">
        <v>0.15999673440708601</v>
      </c>
      <c r="J601" s="17">
        <v>0.156614380091536</v>
      </c>
      <c r="K601" s="17">
        <v>0.13251895888193599</v>
      </c>
      <c r="L601" s="17">
        <v>5.6041291402529697E-2</v>
      </c>
      <c r="M601" s="17"/>
      <c r="N601" s="17">
        <v>0.16125096995653199</v>
      </c>
      <c r="O601" s="17">
        <v>0.16468351912557999</v>
      </c>
      <c r="P601" s="17">
        <v>8.7589368258748801E-2</v>
      </c>
      <c r="Q601" s="17">
        <v>0.102895638731553</v>
      </c>
      <c r="R601" s="17"/>
      <c r="S601" s="17">
        <v>0.14553433417481901</v>
      </c>
      <c r="T601" s="17">
        <v>0.109673761736562</v>
      </c>
      <c r="U601" s="17">
        <v>0.118649370773682</v>
      </c>
      <c r="V601" s="17">
        <v>0.123199943891284</v>
      </c>
      <c r="W601" s="17">
        <v>0.13155234778348901</v>
      </c>
      <c r="X601" s="17">
        <v>0.13063420834265099</v>
      </c>
      <c r="Y601" s="17">
        <v>0.15023649842225201</v>
      </c>
      <c r="Z601" s="17">
        <v>0.107840664644312</v>
      </c>
      <c r="AA601" s="17">
        <v>0.153232943959311</v>
      </c>
      <c r="AB601" s="17"/>
      <c r="AC601" s="17">
        <v>4.4928414148251397E-2</v>
      </c>
      <c r="AD601" s="17">
        <v>9.7170780480921995E-2</v>
      </c>
      <c r="AE601" s="17">
        <v>4.4912120576177599E-2</v>
      </c>
      <c r="AF601" s="17">
        <v>0.102632117797488</v>
      </c>
      <c r="AG601" s="17">
        <v>7.05270506001279E-2</v>
      </c>
      <c r="AH601" s="17">
        <v>0.119696926524296</v>
      </c>
      <c r="AI601" s="17">
        <v>0.12066603904883</v>
      </c>
      <c r="AJ601" s="17">
        <v>0.14676222694131399</v>
      </c>
      <c r="AK601" s="17">
        <v>0.183591420841307</v>
      </c>
      <c r="AL601" s="17">
        <v>0.17716758155272899</v>
      </c>
      <c r="AM601" s="17">
        <v>0.19999983358530299</v>
      </c>
      <c r="AN601" s="17">
        <v>0.144000192627559</v>
      </c>
      <c r="AO601" s="17">
        <v>0.188183016867492</v>
      </c>
      <c r="AP601" s="17">
        <v>0.13900728595153</v>
      </c>
      <c r="AQ601" s="17">
        <v>0.15133893553059399</v>
      </c>
      <c r="AR601" s="17">
        <v>0.18781462389662601</v>
      </c>
      <c r="AS601" s="17"/>
      <c r="AT601" s="17">
        <v>0.14813759748227401</v>
      </c>
      <c r="AU601" s="17">
        <v>0.124672192000612</v>
      </c>
      <c r="AV601" s="17">
        <v>0.14889480760071599</v>
      </c>
      <c r="AW601" s="17">
        <v>0.121766929871567</v>
      </c>
      <c r="AX601" s="17">
        <v>0.10285073554190401</v>
      </c>
      <c r="AY601" s="17">
        <v>0.13857982075373601</v>
      </c>
      <c r="AZ601" s="17"/>
      <c r="BA601" s="17">
        <v>9.5242382116315694E-2</v>
      </c>
      <c r="BB601" s="17">
        <v>0.13614316819443001</v>
      </c>
      <c r="BC601" s="17">
        <v>0.148937359196714</v>
      </c>
      <c r="BD601" s="17">
        <v>0.171227193691669</v>
      </c>
      <c r="BE601" s="17">
        <v>0.15918475074941499</v>
      </c>
      <c r="BF601" s="17"/>
      <c r="BG601" s="17">
        <v>0.14116737973075499</v>
      </c>
      <c r="BH601" s="17">
        <v>0.15348722446150301</v>
      </c>
      <c r="BI601" s="17">
        <v>9.0348590222846095E-2</v>
      </c>
      <c r="BJ601" s="17">
        <v>0.13257337012334799</v>
      </c>
      <c r="BK601" s="17">
        <v>0.112835121735667</v>
      </c>
      <c r="BL601" s="17"/>
      <c r="BM601" s="17">
        <v>0.142964603129624</v>
      </c>
      <c r="BN601" s="17">
        <v>0.11735075990062099</v>
      </c>
      <c r="BO601" s="17">
        <v>0.13144621217491401</v>
      </c>
      <c r="BP601" s="17"/>
      <c r="BQ601" s="17">
        <v>0.14952757925356799</v>
      </c>
      <c r="BR601" s="17">
        <v>0.117664082270638</v>
      </c>
      <c r="BS601" s="17"/>
      <c r="BT601" s="17">
        <v>0.14312574857569901</v>
      </c>
      <c r="BU601" s="17">
        <v>0.11446927228599001</v>
      </c>
    </row>
    <row r="602" spans="2:73" x14ac:dyDescent="0.3">
      <c r="B602" t="s">
        <v>268</v>
      </c>
      <c r="C602" s="17">
        <v>9.2635591453026495E-2</v>
      </c>
      <c r="D602" s="17">
        <v>8.6074494215912206E-2</v>
      </c>
      <c r="E602" s="17">
        <v>9.8946217147905705E-2</v>
      </c>
      <c r="F602" s="17"/>
      <c r="G602" s="17">
        <v>0.10326363411428</v>
      </c>
      <c r="H602" s="17">
        <v>0.10886501178069</v>
      </c>
      <c r="I602" s="17">
        <v>9.3428033256656398E-2</v>
      </c>
      <c r="J602" s="17">
        <v>9.2534704776501303E-2</v>
      </c>
      <c r="K602" s="17">
        <v>0.10023858744986799</v>
      </c>
      <c r="L602" s="17">
        <v>6.6733259625108093E-2</v>
      </c>
      <c r="M602" s="17"/>
      <c r="N602" s="17">
        <v>0.117513796709886</v>
      </c>
      <c r="O602" s="17">
        <v>7.7113908678655502E-2</v>
      </c>
      <c r="P602" s="17">
        <v>0.107959934609759</v>
      </c>
      <c r="Q602" s="17">
        <v>6.7464800229544306E-2</v>
      </c>
      <c r="R602" s="17"/>
      <c r="S602" s="17">
        <v>8.9267453142967898E-2</v>
      </c>
      <c r="T602" s="17">
        <v>0.10369989281519799</v>
      </c>
      <c r="U602" s="17">
        <v>0.121659428452715</v>
      </c>
      <c r="V602" s="17">
        <v>8.8693627806731998E-2</v>
      </c>
      <c r="W602" s="17">
        <v>0.10508467260755</v>
      </c>
      <c r="X602" s="17">
        <v>9.1244821433969697E-2</v>
      </c>
      <c r="Y602" s="17">
        <v>8.1798100508150201E-2</v>
      </c>
      <c r="Z602" s="17">
        <v>6.7044855634411593E-2</v>
      </c>
      <c r="AA602" s="17">
        <v>7.4775613277866207E-2</v>
      </c>
      <c r="AB602" s="17"/>
      <c r="AC602" s="17">
        <v>0.12937621426859999</v>
      </c>
      <c r="AD602" s="17">
        <v>6.5992175064974096E-2</v>
      </c>
      <c r="AE602" s="17">
        <v>8.2291305631183004E-2</v>
      </c>
      <c r="AF602" s="17">
        <v>6.5367337341436904E-2</v>
      </c>
      <c r="AG602" s="17">
        <v>8.7051811664106596E-2</v>
      </c>
      <c r="AH602" s="17">
        <v>9.98825502779047E-2</v>
      </c>
      <c r="AI602" s="17">
        <v>9.9918291023854702E-2</v>
      </c>
      <c r="AJ602" s="17">
        <v>0.113960568426461</v>
      </c>
      <c r="AK602" s="17">
        <v>9.3863755114769701E-2</v>
      </c>
      <c r="AL602" s="17">
        <v>0.107416362201805</v>
      </c>
      <c r="AM602" s="17">
        <v>9.0596102578262103E-2</v>
      </c>
      <c r="AN602" s="17">
        <v>0.103036012024283</v>
      </c>
      <c r="AO602" s="17">
        <v>0.115973037057425</v>
      </c>
      <c r="AP602" s="17">
        <v>7.6770543282199302E-2</v>
      </c>
      <c r="AQ602" s="17">
        <v>0.16204271046860499</v>
      </c>
      <c r="AR602" s="17">
        <v>6.3423768448923307E-2</v>
      </c>
      <c r="AS602" s="17"/>
      <c r="AT602" s="17">
        <v>8.2895805278991999E-2</v>
      </c>
      <c r="AU602" s="17">
        <v>9.9460570857154998E-2</v>
      </c>
      <c r="AV602" s="17">
        <v>0.102261354524115</v>
      </c>
      <c r="AW602" s="17">
        <v>8.7921934277192096E-2</v>
      </c>
      <c r="AX602" s="17">
        <v>7.6258856643534101E-2</v>
      </c>
      <c r="AY602" s="17">
        <v>0.122824147999955</v>
      </c>
      <c r="AZ602" s="17"/>
      <c r="BA602" s="17">
        <v>7.7778453160120498E-2</v>
      </c>
      <c r="BB602" s="17">
        <v>0.108687551212971</v>
      </c>
      <c r="BC602" s="17">
        <v>8.9611644792508993E-2</v>
      </c>
      <c r="BD602" s="17">
        <v>0.12054302120936999</v>
      </c>
      <c r="BE602" s="17">
        <v>5.1899915487733497E-2</v>
      </c>
      <c r="BF602" s="17"/>
      <c r="BG602" s="17">
        <v>0.108253293627324</v>
      </c>
      <c r="BH602" s="17">
        <v>9.6906550462806607E-2</v>
      </c>
      <c r="BI602" s="17">
        <v>9.2769616427421694E-2</v>
      </c>
      <c r="BJ602" s="17">
        <v>7.8171774452926904E-2</v>
      </c>
      <c r="BK602" s="17">
        <v>9.0384875553727706E-2</v>
      </c>
      <c r="BL602" s="17"/>
      <c r="BM602" s="17">
        <v>8.7196090895433495E-2</v>
      </c>
      <c r="BN602" s="17">
        <v>9.5613880618709096E-2</v>
      </c>
      <c r="BO602" s="17">
        <v>0.101629440780707</v>
      </c>
      <c r="BP602" s="17"/>
      <c r="BQ602" s="17">
        <v>0.107838444659003</v>
      </c>
      <c r="BR602" s="17">
        <v>8.4451837687638795E-2</v>
      </c>
      <c r="BS602" s="17"/>
      <c r="BT602" s="17">
        <v>9.8044044712160494E-2</v>
      </c>
      <c r="BU602" s="17">
        <v>8.4966738221019703E-2</v>
      </c>
    </row>
    <row r="603" spans="2:73" x14ac:dyDescent="0.3">
      <c r="B603" t="s">
        <v>269</v>
      </c>
      <c r="C603" s="17">
        <v>0.22599835984675401</v>
      </c>
      <c r="D603" s="17">
        <v>0.20742578423078001</v>
      </c>
      <c r="E603" s="17">
        <v>0.244425389281334</v>
      </c>
      <c r="F603" s="17"/>
      <c r="G603" s="17">
        <v>0.20790794360528</v>
      </c>
      <c r="H603" s="17">
        <v>0.19742320095385801</v>
      </c>
      <c r="I603" s="17">
        <v>0.25216924510981797</v>
      </c>
      <c r="J603" s="17">
        <v>0.25150826338584797</v>
      </c>
      <c r="K603" s="17">
        <v>0.22955944126321101</v>
      </c>
      <c r="L603" s="17">
        <v>0.21678842229289999</v>
      </c>
      <c r="M603" s="17"/>
      <c r="N603" s="17">
        <v>0.228822027542569</v>
      </c>
      <c r="O603" s="17">
        <v>0.23243669925313001</v>
      </c>
      <c r="P603" s="17">
        <v>0.215518666074765</v>
      </c>
      <c r="Q603" s="17">
        <v>0.22611903115608301</v>
      </c>
      <c r="R603" s="17"/>
      <c r="S603" s="17">
        <v>0.225730233341943</v>
      </c>
      <c r="T603" s="17">
        <v>0.25201056788490001</v>
      </c>
      <c r="U603" s="17">
        <v>0.22437702065053</v>
      </c>
      <c r="V603" s="17">
        <v>0.237425940887484</v>
      </c>
      <c r="W603" s="17">
        <v>0.191893688171835</v>
      </c>
      <c r="X603" s="17">
        <v>0.23761247941539801</v>
      </c>
      <c r="Y603" s="17">
        <v>0.22550579411112401</v>
      </c>
      <c r="Z603" s="17">
        <v>0.21282516772339299</v>
      </c>
      <c r="AA603" s="17">
        <v>0.20593105135280901</v>
      </c>
      <c r="AB603" s="17"/>
      <c r="AC603" s="17">
        <v>0.154188329312099</v>
      </c>
      <c r="AD603" s="17">
        <v>0.20855753703555199</v>
      </c>
      <c r="AE603" s="17">
        <v>0.22619186044967399</v>
      </c>
      <c r="AF603" s="17">
        <v>0.223921371962094</v>
      </c>
      <c r="AG603" s="17">
        <v>0.198275678137245</v>
      </c>
      <c r="AH603" s="17">
        <v>0.23292005242275601</v>
      </c>
      <c r="AI603" s="17">
        <v>0.23895839433340901</v>
      </c>
      <c r="AJ603" s="17">
        <v>0.24060712605403101</v>
      </c>
      <c r="AK603" s="17">
        <v>0.19093295139222</v>
      </c>
      <c r="AL603" s="17">
        <v>0.19598377476989001</v>
      </c>
      <c r="AM603" s="17">
        <v>0.28334161600702601</v>
      </c>
      <c r="AN603" s="17">
        <v>0.26076358131801203</v>
      </c>
      <c r="AO603" s="17">
        <v>0.210100412097567</v>
      </c>
      <c r="AP603" s="17">
        <v>0.248170705609112</v>
      </c>
      <c r="AQ603" s="17">
        <v>0.18093439505358799</v>
      </c>
      <c r="AR603" s="17">
        <v>0.19046318481788899</v>
      </c>
      <c r="AS603" s="17"/>
      <c r="AT603" s="17">
        <v>0.19484834291637099</v>
      </c>
      <c r="AU603" s="17">
        <v>0.23785987504179501</v>
      </c>
      <c r="AV603" s="17">
        <v>0.23248829525762399</v>
      </c>
      <c r="AW603" s="17">
        <v>0.22615423084029301</v>
      </c>
      <c r="AX603" s="17">
        <v>0.25163727201310998</v>
      </c>
      <c r="AY603" s="17">
        <v>0.23124890963971001</v>
      </c>
      <c r="AZ603" s="17"/>
      <c r="BA603" s="17">
        <v>0.230501754487867</v>
      </c>
      <c r="BB603" s="17">
        <v>0.227061334004831</v>
      </c>
      <c r="BC603" s="17">
        <v>0.22718282441387899</v>
      </c>
      <c r="BD603" s="17">
        <v>0.21148845001084299</v>
      </c>
      <c r="BE603" s="17">
        <v>0.178284682132999</v>
      </c>
      <c r="BF603" s="17"/>
      <c r="BG603" s="17">
        <v>0.18172303318543201</v>
      </c>
      <c r="BH603" s="17">
        <v>0.21608187195939299</v>
      </c>
      <c r="BI603" s="17">
        <v>0.235580769648571</v>
      </c>
      <c r="BJ603" s="17">
        <v>0.259950372291683</v>
      </c>
      <c r="BK603" s="17">
        <v>0.25269208132736398</v>
      </c>
      <c r="BL603" s="17"/>
      <c r="BM603" s="17">
        <v>0.221726902468558</v>
      </c>
      <c r="BN603" s="17">
        <v>0.24556670175808001</v>
      </c>
      <c r="BO603" s="17">
        <v>0.19140732064549201</v>
      </c>
      <c r="BP603" s="17"/>
      <c r="BQ603" s="17">
        <v>0.19036403211837499</v>
      </c>
      <c r="BR603" s="17">
        <v>0.244977435143407</v>
      </c>
      <c r="BS603" s="17"/>
      <c r="BT603" s="17">
        <v>0.22394745600286101</v>
      </c>
      <c r="BU603" s="17">
        <v>0.23262443284649101</v>
      </c>
    </row>
    <row r="604" spans="2:73" x14ac:dyDescent="0.3">
      <c r="B604" t="s">
        <v>270</v>
      </c>
      <c r="C604" s="17">
        <v>0.326631748212029</v>
      </c>
      <c r="D604" s="17">
        <v>0.25375907905973</v>
      </c>
      <c r="E604" s="17">
        <v>0.39669391065845999</v>
      </c>
      <c r="F604" s="17"/>
      <c r="G604" s="17">
        <v>0.25507557547231002</v>
      </c>
      <c r="H604" s="17">
        <v>0.15501174010004801</v>
      </c>
      <c r="I604" s="17">
        <v>0.27381937390634198</v>
      </c>
      <c r="J604" s="17">
        <v>0.30941284449029399</v>
      </c>
      <c r="K604" s="17">
        <v>0.40381010010462298</v>
      </c>
      <c r="L604" s="17">
        <v>0.51869214041677703</v>
      </c>
      <c r="M604" s="17"/>
      <c r="N604" s="17">
        <v>0.21139402152373499</v>
      </c>
      <c r="O604" s="17">
        <v>0.306355656863324</v>
      </c>
      <c r="P604" s="17">
        <v>0.35471921866388501</v>
      </c>
      <c r="Q604" s="17">
        <v>0.44520811303478097</v>
      </c>
      <c r="R604" s="17"/>
      <c r="S604" s="17">
        <v>0.19905060104629499</v>
      </c>
      <c r="T604" s="17">
        <v>0.36993592304721601</v>
      </c>
      <c r="U604" s="17">
        <v>0.33586903971034499</v>
      </c>
      <c r="V604" s="17">
        <v>0.33634361572772298</v>
      </c>
      <c r="W604" s="17">
        <v>0.36001423719630599</v>
      </c>
      <c r="X604" s="17">
        <v>0.35579609127637901</v>
      </c>
      <c r="Y604" s="17">
        <v>0.35082703703700102</v>
      </c>
      <c r="Z604" s="17">
        <v>0.38104002658819602</v>
      </c>
      <c r="AA604" s="17">
        <v>0.33004772308354202</v>
      </c>
      <c r="AB604" s="17"/>
      <c r="AC604" s="17">
        <v>0.59306482915816805</v>
      </c>
      <c r="AD604" s="17">
        <v>0.44888937229292902</v>
      </c>
      <c r="AE604" s="17">
        <v>0.54357173501309797</v>
      </c>
      <c r="AF604" s="17">
        <v>0.43754230127578803</v>
      </c>
      <c r="AG604" s="17">
        <v>0.43566021260098298</v>
      </c>
      <c r="AH604" s="17">
        <v>0.35865758117800201</v>
      </c>
      <c r="AI604" s="17">
        <v>0.311458243803585</v>
      </c>
      <c r="AJ604" s="17">
        <v>0.302274649376645</v>
      </c>
      <c r="AK604" s="17">
        <v>0.28020362117133601</v>
      </c>
      <c r="AL604" s="17">
        <v>0.25045155493125498</v>
      </c>
      <c r="AM604" s="17">
        <v>0.222594639197429</v>
      </c>
      <c r="AN604" s="17">
        <v>0.23551173909117801</v>
      </c>
      <c r="AO604" s="17">
        <v>0.20496202879512501</v>
      </c>
      <c r="AP604" s="17">
        <v>0.20501106891232701</v>
      </c>
      <c r="AQ604" s="17">
        <v>0.23288812568831099</v>
      </c>
      <c r="AR604" s="17">
        <v>9.9734637005727905E-2</v>
      </c>
      <c r="AS604" s="17"/>
      <c r="AT604" s="17">
        <v>0.22250912279419099</v>
      </c>
      <c r="AU604" s="17">
        <v>0.33296780773191198</v>
      </c>
      <c r="AV604" s="17">
        <v>0.29413239582011502</v>
      </c>
      <c r="AW604" s="17">
        <v>0.39946473897454599</v>
      </c>
      <c r="AX604" s="17">
        <v>0.44872987666365</v>
      </c>
      <c r="AY604" s="17">
        <v>0.34539762627940901</v>
      </c>
      <c r="AZ604" s="17"/>
      <c r="BA604" s="17">
        <v>0.43841036801941002</v>
      </c>
      <c r="BB604" s="17">
        <v>0.32893937103732401</v>
      </c>
      <c r="BC604" s="17">
        <v>0.26748549649979098</v>
      </c>
      <c r="BD604" s="17">
        <v>0.19835936129012599</v>
      </c>
      <c r="BE604" s="17">
        <v>0.141266816459933</v>
      </c>
      <c r="BF604" s="17"/>
      <c r="BG604" s="17">
        <v>0.34709678806307598</v>
      </c>
      <c r="BH604" s="17">
        <v>0.243393566809328</v>
      </c>
      <c r="BI604" s="17">
        <v>0.37322760139259398</v>
      </c>
      <c r="BJ604" s="17">
        <v>0.345251311456583</v>
      </c>
      <c r="BK604" s="17">
        <v>0.32982438666172598</v>
      </c>
      <c r="BL604" s="17"/>
      <c r="BM604" s="17">
        <v>0.27892631399745099</v>
      </c>
      <c r="BN604" s="17">
        <v>0.359182348012764</v>
      </c>
      <c r="BO604" s="17">
        <v>0.38996347528563702</v>
      </c>
      <c r="BP604" s="17"/>
      <c r="BQ604" s="17">
        <v>0.19630033225064999</v>
      </c>
      <c r="BR604" s="17">
        <v>0.40761454686624499</v>
      </c>
      <c r="BS604" s="17"/>
      <c r="BT604" s="17">
        <v>0.26570508932160503</v>
      </c>
      <c r="BU604" s="17">
        <v>0.40713818905799598</v>
      </c>
    </row>
    <row r="605" spans="2:73" x14ac:dyDescent="0.3">
      <c r="B605" t="s">
        <v>92</v>
      </c>
      <c r="C605" s="17">
        <v>1.86653017166468E-2</v>
      </c>
      <c r="D605" s="17">
        <v>1.5209310570121599E-2</v>
      </c>
      <c r="E605" s="17">
        <v>2.20906761698479E-2</v>
      </c>
      <c r="F605" s="17"/>
      <c r="G605" s="17">
        <v>2.59651268163896E-2</v>
      </c>
      <c r="H605" s="17">
        <v>1.4435663389129501E-2</v>
      </c>
      <c r="I605" s="17">
        <v>2.15850728978671E-2</v>
      </c>
      <c r="J605" s="17">
        <v>1.54595338254473E-2</v>
      </c>
      <c r="K605" s="17">
        <v>1.8270110671305601E-2</v>
      </c>
      <c r="L605" s="17">
        <v>1.7768844287824801E-2</v>
      </c>
      <c r="M605" s="17"/>
      <c r="N605" s="17">
        <v>1.17767090358003E-2</v>
      </c>
      <c r="O605" s="17">
        <v>1.74721007453362E-2</v>
      </c>
      <c r="P605" s="17">
        <v>2.5592037949817799E-2</v>
      </c>
      <c r="Q605" s="17">
        <v>2.16344646961362E-2</v>
      </c>
      <c r="R605" s="17"/>
      <c r="S605" s="17">
        <v>2.0972827454363501E-2</v>
      </c>
      <c r="T605" s="17">
        <v>1.8447950717247301E-2</v>
      </c>
      <c r="U605" s="17">
        <v>1.60352719636064E-2</v>
      </c>
      <c r="V605" s="17">
        <v>1.20117178196575E-2</v>
      </c>
      <c r="W605" s="17">
        <v>1.2335350544941E-2</v>
      </c>
      <c r="X605" s="17">
        <v>3.3156950041794003E-2</v>
      </c>
      <c r="Y605" s="17">
        <v>1.0356533653481201E-2</v>
      </c>
      <c r="Z605" s="17">
        <v>1.3595382944870201E-2</v>
      </c>
      <c r="AA605" s="17">
        <v>2.5295760941805499E-2</v>
      </c>
      <c r="AB605" s="17"/>
      <c r="AC605" s="17">
        <v>0</v>
      </c>
      <c r="AD605" s="17">
        <v>4.4263767174894497E-2</v>
      </c>
      <c r="AE605" s="17">
        <v>1.01909462377574E-2</v>
      </c>
      <c r="AF605" s="17">
        <v>4.2874340128785403E-2</v>
      </c>
      <c r="AG605" s="17">
        <v>1.3456959146870701E-2</v>
      </c>
      <c r="AH605" s="17">
        <v>1.7446866848675999E-2</v>
      </c>
      <c r="AI605" s="17">
        <v>9.56547599027344E-3</v>
      </c>
      <c r="AJ605" s="17">
        <v>1.9153757348525601E-2</v>
      </c>
      <c r="AK605" s="17">
        <v>8.6743134505266294E-3</v>
      </c>
      <c r="AL605" s="17">
        <v>2.0402083110252298E-2</v>
      </c>
      <c r="AM605" s="17">
        <v>8.6873519990063805E-3</v>
      </c>
      <c r="AN605" s="17">
        <v>1.92735679938612E-2</v>
      </c>
      <c r="AO605" s="17">
        <v>0</v>
      </c>
      <c r="AP605" s="17">
        <v>0</v>
      </c>
      <c r="AQ605" s="17">
        <v>2.6075474550283299E-2</v>
      </c>
      <c r="AR605" s="17">
        <v>5.7147272186082202E-3</v>
      </c>
      <c r="AS605" s="17"/>
      <c r="AT605" s="17">
        <v>2.6405155969036899E-2</v>
      </c>
      <c r="AU605" s="17">
        <v>1.63864156975283E-2</v>
      </c>
      <c r="AV605" s="17">
        <v>1.50043343858533E-2</v>
      </c>
      <c r="AW605" s="17">
        <v>1.12499706457401E-2</v>
      </c>
      <c r="AX605" s="17">
        <v>1.6270319818991599E-2</v>
      </c>
      <c r="AY605" s="17">
        <v>3.9730238678629501E-2</v>
      </c>
      <c r="AZ605" s="17"/>
      <c r="BA605" s="17">
        <v>2.5466437049733202E-2</v>
      </c>
      <c r="BB605" s="17">
        <v>1.6967894973279302E-2</v>
      </c>
      <c r="BC605" s="17">
        <v>2.55161677604673E-2</v>
      </c>
      <c r="BD605" s="17">
        <v>1.1218242201204799E-2</v>
      </c>
      <c r="BE605" s="17">
        <v>0</v>
      </c>
      <c r="BF605" s="17"/>
      <c r="BG605" s="17">
        <v>1.0428907924646701E-2</v>
      </c>
      <c r="BH605" s="17">
        <v>1.50529162044221E-2</v>
      </c>
      <c r="BI605" s="17">
        <v>3.72338582577656E-3</v>
      </c>
      <c r="BJ605" s="17">
        <v>7.7819508047013803E-3</v>
      </c>
      <c r="BK605" s="17">
        <v>5.68763587785341E-2</v>
      </c>
      <c r="BL605" s="17"/>
      <c r="BM605" s="17">
        <v>1.8180496788026301E-2</v>
      </c>
      <c r="BN605" s="17">
        <v>1.6393923360346899E-2</v>
      </c>
      <c r="BO605" s="17">
        <v>2.5599822691505202E-2</v>
      </c>
      <c r="BP605" s="17"/>
      <c r="BQ605" s="17">
        <v>1.3179592190593999E-2</v>
      </c>
      <c r="BR605" s="17">
        <v>1.8305772863881398E-2</v>
      </c>
      <c r="BS605" s="17"/>
      <c r="BT605" s="17">
        <v>1.6568977435624899E-2</v>
      </c>
      <c r="BU605" s="17">
        <v>1.5773178226485399E-2</v>
      </c>
    </row>
    <row r="606" spans="2:73" x14ac:dyDescent="0.3">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row>
    <row r="607" spans="2:73" x14ac:dyDescent="0.3">
      <c r="B607" s="6" t="s">
        <v>279</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row>
    <row r="608" spans="2:73" x14ac:dyDescent="0.3">
      <c r="B608" s="24" t="s">
        <v>94</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row>
    <row r="609" spans="2:73" x14ac:dyDescent="0.3">
      <c r="B609" t="s">
        <v>261</v>
      </c>
      <c r="C609" s="17">
        <v>3.80634246604781E-3</v>
      </c>
      <c r="D609" s="17">
        <v>2.70828565193101E-3</v>
      </c>
      <c r="E609" s="17">
        <v>4.8881174181661397E-3</v>
      </c>
      <c r="F609" s="17"/>
      <c r="G609" s="17">
        <v>3.0713462818769202E-3</v>
      </c>
      <c r="H609" s="17">
        <v>1.5063154261253001E-2</v>
      </c>
      <c r="I609" s="17">
        <v>3.0879717835293002E-3</v>
      </c>
      <c r="J609" s="17">
        <v>0</v>
      </c>
      <c r="K609" s="17">
        <v>0</v>
      </c>
      <c r="L609" s="17">
        <v>1.37867993435494E-3</v>
      </c>
      <c r="M609" s="17"/>
      <c r="N609" s="17">
        <v>6.6309361543398504E-3</v>
      </c>
      <c r="O609" s="17">
        <v>1.05157626875801E-3</v>
      </c>
      <c r="P609" s="17">
        <v>3.9378009635491996E-3</v>
      </c>
      <c r="Q609" s="17">
        <v>3.5810883960721998E-3</v>
      </c>
      <c r="R609" s="17"/>
      <c r="S609" s="17">
        <v>1.1632376694122201E-2</v>
      </c>
      <c r="T609" s="17">
        <v>1.80402130578648E-3</v>
      </c>
      <c r="U609" s="17">
        <v>2.5338413387663802E-3</v>
      </c>
      <c r="V609" s="17">
        <v>2.47373832430672E-3</v>
      </c>
      <c r="W609" s="17">
        <v>0</v>
      </c>
      <c r="X609" s="17">
        <v>3.4743520151360998E-3</v>
      </c>
      <c r="Y609" s="17">
        <v>0</v>
      </c>
      <c r="Z609" s="17">
        <v>0</v>
      </c>
      <c r="AA609" s="17">
        <v>6.0158137584240103E-3</v>
      </c>
      <c r="AB609" s="17"/>
      <c r="AC609" s="17">
        <v>0</v>
      </c>
      <c r="AD609" s="17">
        <v>8.2972779639387505E-3</v>
      </c>
      <c r="AE609" s="17">
        <v>0</v>
      </c>
      <c r="AF609" s="17">
        <v>4.1255386093558E-3</v>
      </c>
      <c r="AG609" s="17">
        <v>2.85439901675392E-3</v>
      </c>
      <c r="AH609" s="17">
        <v>7.2889069497482899E-3</v>
      </c>
      <c r="AI609" s="17">
        <v>4.9083964775507201E-3</v>
      </c>
      <c r="AJ609" s="17">
        <v>0</v>
      </c>
      <c r="AK609" s="17">
        <v>5.3874841951693899E-3</v>
      </c>
      <c r="AL609" s="17">
        <v>0</v>
      </c>
      <c r="AM609" s="17">
        <v>0</v>
      </c>
      <c r="AN609" s="17">
        <v>0</v>
      </c>
      <c r="AO609" s="17">
        <v>0</v>
      </c>
      <c r="AP609" s="17">
        <v>0</v>
      </c>
      <c r="AQ609" s="17">
        <v>0</v>
      </c>
      <c r="AR609" s="17">
        <v>2.44725881205934E-2</v>
      </c>
      <c r="AS609" s="17"/>
      <c r="AT609" s="17">
        <v>5.0570625152977196E-3</v>
      </c>
      <c r="AU609" s="17">
        <v>3.5950657999650501E-3</v>
      </c>
      <c r="AV609" s="17">
        <v>7.2718168760959297E-3</v>
      </c>
      <c r="AW609" s="17">
        <v>1.5707572578999101E-3</v>
      </c>
      <c r="AX609" s="17">
        <v>2.48203554497999E-3</v>
      </c>
      <c r="AY609" s="17">
        <v>0</v>
      </c>
      <c r="AZ609" s="17"/>
      <c r="BA609" s="17">
        <v>0</v>
      </c>
      <c r="BB609" s="17">
        <v>3.35508896950849E-3</v>
      </c>
      <c r="BC609" s="17">
        <v>2.2954171882053299E-3</v>
      </c>
      <c r="BD609" s="17">
        <v>1.20261454472137E-2</v>
      </c>
      <c r="BE609" s="17">
        <v>1.64636575732518E-2</v>
      </c>
      <c r="BF609" s="17"/>
      <c r="BG609" s="17">
        <v>0</v>
      </c>
      <c r="BH609" s="17">
        <v>8.7134585255698397E-3</v>
      </c>
      <c r="BI609" s="17">
        <v>0</v>
      </c>
      <c r="BJ609" s="17">
        <v>1.85660792843799E-3</v>
      </c>
      <c r="BK609" s="17">
        <v>6.5023037892626302E-3</v>
      </c>
      <c r="BL609" s="17"/>
      <c r="BM609" s="17">
        <v>5.5104159469346698E-3</v>
      </c>
      <c r="BN609" s="17">
        <v>3.2823064746669E-3</v>
      </c>
      <c r="BO609" s="17">
        <v>0</v>
      </c>
      <c r="BP609" s="17"/>
      <c r="BQ609" s="17">
        <v>8.8386033750098604E-3</v>
      </c>
      <c r="BR609" s="17">
        <v>1.0615347374951501E-3</v>
      </c>
      <c r="BS609" s="17"/>
      <c r="BT609" s="17">
        <v>5.47312430429228E-3</v>
      </c>
      <c r="BU609" s="17">
        <v>1.6956252651524899E-3</v>
      </c>
    </row>
    <row r="610" spans="2:73" x14ac:dyDescent="0.3">
      <c r="B610" t="s">
        <v>262</v>
      </c>
      <c r="C610" s="17">
        <v>5.73571978799988E-3</v>
      </c>
      <c r="D610" s="17">
        <v>8.4702785743377609E-3</v>
      </c>
      <c r="E610" s="17">
        <v>3.08865599155623E-3</v>
      </c>
      <c r="F610" s="17"/>
      <c r="G610" s="17">
        <v>1.8045695376755301E-2</v>
      </c>
      <c r="H610" s="17">
        <v>5.0199138163695596E-3</v>
      </c>
      <c r="I610" s="17">
        <v>1.2607537948040501E-2</v>
      </c>
      <c r="J610" s="17">
        <v>1.3458853429518299E-3</v>
      </c>
      <c r="K610" s="17">
        <v>0</v>
      </c>
      <c r="L610" s="17">
        <v>0</v>
      </c>
      <c r="M610" s="17"/>
      <c r="N610" s="17">
        <v>4.9997530582320303E-3</v>
      </c>
      <c r="O610" s="17">
        <v>7.8539906539436006E-3</v>
      </c>
      <c r="P610" s="17">
        <v>6.2777865360989704E-3</v>
      </c>
      <c r="Q610" s="17">
        <v>3.9634147408188899E-3</v>
      </c>
      <c r="R610" s="17"/>
      <c r="S610" s="17">
        <v>1.1351891158160999E-2</v>
      </c>
      <c r="T610" s="17">
        <v>1.76329418677948E-3</v>
      </c>
      <c r="U610" s="17">
        <v>4.6337679829882598E-3</v>
      </c>
      <c r="V610" s="17">
        <v>4.7607982942640802E-3</v>
      </c>
      <c r="W610" s="17">
        <v>1.1673096186705799E-2</v>
      </c>
      <c r="X610" s="17">
        <v>4.6040893184482604E-3</v>
      </c>
      <c r="Y610" s="17">
        <v>4.70058885367088E-3</v>
      </c>
      <c r="Z610" s="17">
        <v>1.33862737002834E-2</v>
      </c>
      <c r="AA610" s="17">
        <v>0</v>
      </c>
      <c r="AB610" s="17"/>
      <c r="AC610" s="17">
        <v>0</v>
      </c>
      <c r="AD610" s="17">
        <v>1.01337510439162E-2</v>
      </c>
      <c r="AE610" s="17">
        <v>4.5096038844762501E-3</v>
      </c>
      <c r="AF610" s="17">
        <v>1.00470727099991E-2</v>
      </c>
      <c r="AG610" s="17">
        <v>1.0122152606151199E-2</v>
      </c>
      <c r="AH610" s="17">
        <v>7.4169643971908903E-3</v>
      </c>
      <c r="AI610" s="17">
        <v>0</v>
      </c>
      <c r="AJ610" s="17">
        <v>0</v>
      </c>
      <c r="AK610" s="17">
        <v>0</v>
      </c>
      <c r="AL610" s="17">
        <v>0</v>
      </c>
      <c r="AM610" s="17">
        <v>9.6928640935696597E-3</v>
      </c>
      <c r="AN610" s="17">
        <v>4.7697348915155804E-3</v>
      </c>
      <c r="AO610" s="17">
        <v>1.6117257946709498E-2</v>
      </c>
      <c r="AP610" s="17">
        <v>0</v>
      </c>
      <c r="AQ610" s="17">
        <v>0</v>
      </c>
      <c r="AR610" s="17">
        <v>1.5935540404882799E-2</v>
      </c>
      <c r="AS610" s="17"/>
      <c r="AT610" s="17">
        <v>8.6016375803840105E-3</v>
      </c>
      <c r="AU610" s="17">
        <v>5.9653827231844802E-3</v>
      </c>
      <c r="AV610" s="17">
        <v>2.2843815190143001E-3</v>
      </c>
      <c r="AW610" s="17">
        <v>6.67848532379056E-3</v>
      </c>
      <c r="AX610" s="17">
        <v>0</v>
      </c>
      <c r="AY610" s="17">
        <v>9.5863777039271597E-3</v>
      </c>
      <c r="AZ610" s="17"/>
      <c r="BA610" s="17">
        <v>5.74100636137366E-3</v>
      </c>
      <c r="BB610" s="17">
        <v>3.97234639495224E-3</v>
      </c>
      <c r="BC610" s="17">
        <v>1.07453997604318E-2</v>
      </c>
      <c r="BD610" s="17">
        <v>1.6475993356687901E-3</v>
      </c>
      <c r="BE610" s="17">
        <v>1.7889131852898001E-2</v>
      </c>
      <c r="BF610" s="17"/>
      <c r="BG610" s="17">
        <v>5.9684221959141201E-3</v>
      </c>
      <c r="BH610" s="17">
        <v>8.9580461103223596E-3</v>
      </c>
      <c r="BI610" s="17">
        <v>0</v>
      </c>
      <c r="BJ610" s="17">
        <v>5.0748734417848896E-3</v>
      </c>
      <c r="BK610" s="17">
        <v>0</v>
      </c>
      <c r="BL610" s="17"/>
      <c r="BM610" s="17">
        <v>8.4067853583384092E-3</v>
      </c>
      <c r="BN610" s="17">
        <v>3.5784775357533098E-3</v>
      </c>
      <c r="BO610" s="17">
        <v>2.9989029916639301E-3</v>
      </c>
      <c r="BP610" s="17"/>
      <c r="BQ610" s="17">
        <v>1.21369813801816E-2</v>
      </c>
      <c r="BR610" s="17">
        <v>1.5399715076978801E-3</v>
      </c>
      <c r="BS610" s="17"/>
      <c r="BT610" s="17">
        <v>7.5497906828614703E-3</v>
      </c>
      <c r="BU610" s="17">
        <v>1.8466514542209401E-3</v>
      </c>
    </row>
    <row r="611" spans="2:73" x14ac:dyDescent="0.3">
      <c r="B611" t="s">
        <v>263</v>
      </c>
      <c r="C611" s="17">
        <v>1.48645063647188E-2</v>
      </c>
      <c r="D611" s="17">
        <v>1.5825674300741801E-2</v>
      </c>
      <c r="E611" s="17">
        <v>1.39737373582584E-2</v>
      </c>
      <c r="F611" s="17"/>
      <c r="G611" s="17">
        <v>2.8564440145035699E-2</v>
      </c>
      <c r="H611" s="17">
        <v>4.1268315351513499E-2</v>
      </c>
      <c r="I611" s="17">
        <v>1.62306077945795E-2</v>
      </c>
      <c r="J611" s="17">
        <v>3.2427352938541802E-3</v>
      </c>
      <c r="K611" s="17">
        <v>0</v>
      </c>
      <c r="L611" s="17">
        <v>2.6498382285747601E-3</v>
      </c>
      <c r="M611" s="17"/>
      <c r="N611" s="17">
        <v>1.44793021339543E-2</v>
      </c>
      <c r="O611" s="17">
        <v>1.9217438370715101E-2</v>
      </c>
      <c r="P611" s="17">
        <v>1.8234728527527E-2</v>
      </c>
      <c r="Q611" s="17">
        <v>8.0796819680309401E-3</v>
      </c>
      <c r="R611" s="17"/>
      <c r="S611" s="17">
        <v>3.7268379984504899E-2</v>
      </c>
      <c r="T611" s="17">
        <v>1.43867984627115E-2</v>
      </c>
      <c r="U611" s="17">
        <v>2.8072486548601202E-3</v>
      </c>
      <c r="V611" s="17">
        <v>4.7198251906495998E-3</v>
      </c>
      <c r="W611" s="17">
        <v>9.6107633056594505E-3</v>
      </c>
      <c r="X611" s="17">
        <v>0</v>
      </c>
      <c r="Y611" s="17">
        <v>1.28564576650447E-2</v>
      </c>
      <c r="Z611" s="17">
        <v>2.2414034859074401E-2</v>
      </c>
      <c r="AA611" s="17">
        <v>1.9446836560911101E-2</v>
      </c>
      <c r="AB611" s="17"/>
      <c r="AC611" s="17">
        <v>8.7881917833896997E-2</v>
      </c>
      <c r="AD611" s="17">
        <v>8.9770752045330495E-3</v>
      </c>
      <c r="AE611" s="17">
        <v>2.5932848345865799E-2</v>
      </c>
      <c r="AF611" s="17">
        <v>1.05630638047604E-2</v>
      </c>
      <c r="AG611" s="17">
        <v>1.76497554243705E-2</v>
      </c>
      <c r="AH611" s="17">
        <v>5.1744889001532702E-3</v>
      </c>
      <c r="AI611" s="17">
        <v>2.9636204675428102E-2</v>
      </c>
      <c r="AJ611" s="17">
        <v>1.2135183039470801E-2</v>
      </c>
      <c r="AK611" s="17">
        <v>5.8093107814208497E-3</v>
      </c>
      <c r="AL611" s="17">
        <v>1.5901808064351899E-2</v>
      </c>
      <c r="AM611" s="17">
        <v>9.1945504992678295E-3</v>
      </c>
      <c r="AN611" s="17">
        <v>4.7697348915155804E-3</v>
      </c>
      <c r="AO611" s="17">
        <v>2.2929305192627501E-2</v>
      </c>
      <c r="AP611" s="17">
        <v>2.2002171784275298E-2</v>
      </c>
      <c r="AQ611" s="17">
        <v>1.10246535070577E-2</v>
      </c>
      <c r="AR611" s="17">
        <v>1.3188897360915899E-2</v>
      </c>
      <c r="AS611" s="17"/>
      <c r="AT611" s="17">
        <v>3.6258247976540203E-2</v>
      </c>
      <c r="AU611" s="17">
        <v>8.3450871249756906E-3</v>
      </c>
      <c r="AV611" s="17">
        <v>7.2845349447873201E-3</v>
      </c>
      <c r="AW611" s="17">
        <v>9.0077463263680598E-3</v>
      </c>
      <c r="AX611" s="17">
        <v>2.61248255740669E-3</v>
      </c>
      <c r="AY611" s="17">
        <v>2.2518035666154901E-2</v>
      </c>
      <c r="AZ611" s="17"/>
      <c r="BA611" s="17">
        <v>1.0398930287922201E-2</v>
      </c>
      <c r="BB611" s="17">
        <v>1.7136116035391499E-2</v>
      </c>
      <c r="BC611" s="17">
        <v>1.01075425540256E-2</v>
      </c>
      <c r="BD611" s="17">
        <v>2.76193275089625E-2</v>
      </c>
      <c r="BE611" s="17">
        <v>3.2170518683120299E-2</v>
      </c>
      <c r="BF611" s="17"/>
      <c r="BG611" s="17">
        <v>1.1078908927112399E-2</v>
      </c>
      <c r="BH611" s="17">
        <v>2.1180268507531401E-2</v>
      </c>
      <c r="BI611" s="17">
        <v>6.2383745047131303E-3</v>
      </c>
      <c r="BJ611" s="17">
        <v>1.7432518017979001E-2</v>
      </c>
      <c r="BK611" s="17">
        <v>5.6312502009646598E-3</v>
      </c>
      <c r="BL611" s="17"/>
      <c r="BM611" s="17">
        <v>2.15551009903471E-2</v>
      </c>
      <c r="BN611" s="17">
        <v>5.9792427512079397E-3</v>
      </c>
      <c r="BO611" s="17">
        <v>1.6426477019121099E-2</v>
      </c>
      <c r="BP611" s="17"/>
      <c r="BQ611" s="17">
        <v>3.3138151882605701E-2</v>
      </c>
      <c r="BR611" s="17">
        <v>4.99624477335302E-3</v>
      </c>
      <c r="BS611" s="17"/>
      <c r="BT611" s="17">
        <v>1.7558047786479101E-2</v>
      </c>
      <c r="BU611" s="17">
        <v>1.1550431602171601E-2</v>
      </c>
    </row>
    <row r="612" spans="2:73" x14ac:dyDescent="0.3">
      <c r="B612" t="s">
        <v>264</v>
      </c>
      <c r="C612" s="17">
        <v>2.0932502699338398E-2</v>
      </c>
      <c r="D612" s="17">
        <v>2.6137169201703801E-2</v>
      </c>
      <c r="E612" s="17">
        <v>1.55115543836326E-2</v>
      </c>
      <c r="F612" s="17"/>
      <c r="G612" s="17">
        <v>4.3290357088272099E-2</v>
      </c>
      <c r="H612" s="17">
        <v>3.6784882522867997E-2</v>
      </c>
      <c r="I612" s="17">
        <v>2.1383429775946101E-2</v>
      </c>
      <c r="J612" s="17">
        <v>1.6655200136731899E-2</v>
      </c>
      <c r="K612" s="17">
        <v>9.1509643439885106E-3</v>
      </c>
      <c r="L612" s="17">
        <v>4.2573656815586098E-3</v>
      </c>
      <c r="M612" s="17"/>
      <c r="N612" s="17">
        <v>3.2717750581398301E-2</v>
      </c>
      <c r="O612" s="17">
        <v>1.9147251711524999E-2</v>
      </c>
      <c r="P612" s="17">
        <v>1.5726928261756E-2</v>
      </c>
      <c r="Q612" s="17">
        <v>1.37432954825106E-2</v>
      </c>
      <c r="R612" s="17"/>
      <c r="S612" s="17">
        <v>3.76723165823485E-2</v>
      </c>
      <c r="T612" s="17">
        <v>1.4204304954903799E-2</v>
      </c>
      <c r="U612" s="17">
        <v>2.5193738570389201E-2</v>
      </c>
      <c r="V612" s="17">
        <v>1.6213525056242701E-2</v>
      </c>
      <c r="W612" s="17">
        <v>2.2148788167692699E-2</v>
      </c>
      <c r="X612" s="17">
        <v>2.1943355756774901E-2</v>
      </c>
      <c r="Y612" s="17">
        <v>1.1251328015107699E-2</v>
      </c>
      <c r="Z612" s="17">
        <v>0</v>
      </c>
      <c r="AA612" s="17">
        <v>2.3187980717978798E-2</v>
      </c>
      <c r="AB612" s="17"/>
      <c r="AC612" s="17">
        <v>3.4937040939471697E-2</v>
      </c>
      <c r="AD612" s="17">
        <v>2.7318479374531499E-2</v>
      </c>
      <c r="AE612" s="17">
        <v>1.3810270553650601E-2</v>
      </c>
      <c r="AF612" s="17">
        <v>8.9910512271774191E-3</v>
      </c>
      <c r="AG612" s="17">
        <v>1.8213266128014199E-2</v>
      </c>
      <c r="AH612" s="17">
        <v>1.03512239914334E-2</v>
      </c>
      <c r="AI612" s="17">
        <v>2.2316669625338501E-2</v>
      </c>
      <c r="AJ612" s="17">
        <v>1.82487319486479E-2</v>
      </c>
      <c r="AK612" s="17">
        <v>1.30641497646935E-2</v>
      </c>
      <c r="AL612" s="17">
        <v>1.44866124521464E-2</v>
      </c>
      <c r="AM612" s="17">
        <v>2.5827553059819899E-2</v>
      </c>
      <c r="AN612" s="17">
        <v>2.2824157242182098E-2</v>
      </c>
      <c r="AO612" s="17">
        <v>1.2076130127144801E-2</v>
      </c>
      <c r="AP612" s="17">
        <v>1.6038777661093E-2</v>
      </c>
      <c r="AQ612" s="17">
        <v>3.2170063161199997E-2</v>
      </c>
      <c r="AR612" s="17">
        <v>8.9959829812653797E-2</v>
      </c>
      <c r="AS612" s="17"/>
      <c r="AT612" s="17">
        <v>4.4327855526942503E-2</v>
      </c>
      <c r="AU612" s="17">
        <v>1.4547762277347101E-2</v>
      </c>
      <c r="AV612" s="17">
        <v>2.1429957592681001E-2</v>
      </c>
      <c r="AW612" s="17">
        <v>1.2241756722096099E-2</v>
      </c>
      <c r="AX612" s="17">
        <v>6.3878205928154701E-3</v>
      </c>
      <c r="AY612" s="17">
        <v>9.5421119854584499E-3</v>
      </c>
      <c r="AZ612" s="17"/>
      <c r="BA612" s="17">
        <v>8.34167000413066E-3</v>
      </c>
      <c r="BB612" s="17">
        <v>1.48375307857165E-2</v>
      </c>
      <c r="BC612" s="17">
        <v>2.1074051611373899E-2</v>
      </c>
      <c r="BD612" s="17">
        <v>4.55561842523576E-2</v>
      </c>
      <c r="BE612" s="17">
        <v>0.17688351986956999</v>
      </c>
      <c r="BF612" s="17"/>
      <c r="BG612" s="17">
        <v>2.1562574541158602E-2</v>
      </c>
      <c r="BH612" s="17">
        <v>2.7562970916213798E-2</v>
      </c>
      <c r="BI612" s="17">
        <v>2.6113371154255199E-2</v>
      </c>
      <c r="BJ612" s="17">
        <v>9.6480474819283599E-3</v>
      </c>
      <c r="BK612" s="17">
        <v>1.6980971915023201E-2</v>
      </c>
      <c r="BL612" s="17"/>
      <c r="BM612" s="17">
        <v>2.3986192522947501E-2</v>
      </c>
      <c r="BN612" s="17">
        <v>1.3898940654143099E-2</v>
      </c>
      <c r="BO612" s="17">
        <v>2.8845373479943801E-2</v>
      </c>
      <c r="BP612" s="17"/>
      <c r="BQ612" s="17">
        <v>4.5328835122791102E-2</v>
      </c>
      <c r="BR612" s="17">
        <v>6.9433870450043697E-3</v>
      </c>
      <c r="BS612" s="17"/>
      <c r="BT612" s="17">
        <v>2.7852978262137999E-2</v>
      </c>
      <c r="BU612" s="17">
        <v>1.2789265925374599E-2</v>
      </c>
    </row>
    <row r="613" spans="2:73" x14ac:dyDescent="0.3">
      <c r="B613" t="s">
        <v>265</v>
      </c>
      <c r="C613" s="17">
        <v>4.1592229026008898E-2</v>
      </c>
      <c r="D613" s="17">
        <v>4.23898250399194E-2</v>
      </c>
      <c r="E613" s="17">
        <v>4.0943328346990299E-2</v>
      </c>
      <c r="F613" s="17"/>
      <c r="G613" s="17">
        <v>6.9382181893435396E-2</v>
      </c>
      <c r="H613" s="17">
        <v>7.6513968268444393E-2</v>
      </c>
      <c r="I613" s="17">
        <v>4.26622393002681E-2</v>
      </c>
      <c r="J613" s="17">
        <v>2.6366265102225301E-2</v>
      </c>
      <c r="K613" s="17">
        <v>2.03658172530457E-2</v>
      </c>
      <c r="L613" s="17">
        <v>2.05633707933984E-2</v>
      </c>
      <c r="M613" s="17"/>
      <c r="N613" s="17">
        <v>6.0116206100838301E-2</v>
      </c>
      <c r="O613" s="17">
        <v>4.61391391214293E-2</v>
      </c>
      <c r="P613" s="17">
        <v>3.2675117119299102E-2</v>
      </c>
      <c r="Q613" s="17">
        <v>2.55056891614871E-2</v>
      </c>
      <c r="R613" s="17"/>
      <c r="S613" s="17">
        <v>8.8009065957556296E-2</v>
      </c>
      <c r="T613" s="17">
        <v>2.23363533238429E-2</v>
      </c>
      <c r="U613" s="17">
        <v>4.0817407617604898E-2</v>
      </c>
      <c r="V613" s="17">
        <v>5.9884993857272799E-2</v>
      </c>
      <c r="W613" s="17">
        <v>2.7108752277629999E-2</v>
      </c>
      <c r="X613" s="17">
        <v>2.8556398050564199E-2</v>
      </c>
      <c r="Y613" s="17">
        <v>1.9586357388543401E-2</v>
      </c>
      <c r="Z613" s="17">
        <v>4.44263488863193E-2</v>
      </c>
      <c r="AA613" s="17">
        <v>2.9091492356788099E-2</v>
      </c>
      <c r="AB613" s="17"/>
      <c r="AC613" s="17">
        <v>0</v>
      </c>
      <c r="AD613" s="17">
        <v>7.0774020279179894E-2</v>
      </c>
      <c r="AE613" s="17">
        <v>1.81142681537169E-2</v>
      </c>
      <c r="AF613" s="17">
        <v>4.3111212559452598E-2</v>
      </c>
      <c r="AG613" s="17">
        <v>3.8664918397986803E-2</v>
      </c>
      <c r="AH613" s="17">
        <v>3.6828560017666101E-2</v>
      </c>
      <c r="AI613" s="17">
        <v>2.94166850223757E-2</v>
      </c>
      <c r="AJ613" s="17">
        <v>4.78606299268068E-2</v>
      </c>
      <c r="AK613" s="17">
        <v>3.5022295910219499E-2</v>
      </c>
      <c r="AL613" s="17">
        <v>3.6460919243787401E-2</v>
      </c>
      <c r="AM613" s="17">
        <v>2.96263431735483E-2</v>
      </c>
      <c r="AN613" s="17">
        <v>2.67908454147049E-2</v>
      </c>
      <c r="AO613" s="17">
        <v>6.0847752851331399E-2</v>
      </c>
      <c r="AP613" s="17">
        <v>4.7180763502920699E-2</v>
      </c>
      <c r="AQ613" s="17">
        <v>6.7483455225467406E-2</v>
      </c>
      <c r="AR613" s="17">
        <v>9.8523728041368996E-2</v>
      </c>
      <c r="AS613" s="17"/>
      <c r="AT613" s="17">
        <v>8.2110467820498606E-2</v>
      </c>
      <c r="AU613" s="17">
        <v>3.4418633187975001E-2</v>
      </c>
      <c r="AV613" s="17">
        <v>3.1345527982611698E-2</v>
      </c>
      <c r="AW613" s="17">
        <v>3.2080217230970202E-2</v>
      </c>
      <c r="AX613" s="17">
        <v>1.1564825232177601E-2</v>
      </c>
      <c r="AY613" s="17">
        <v>2.1108287231330999E-2</v>
      </c>
      <c r="AZ613" s="17"/>
      <c r="BA613" s="17">
        <v>2.6843420178026701E-2</v>
      </c>
      <c r="BB613" s="17">
        <v>2.76277319609456E-2</v>
      </c>
      <c r="BC613" s="17">
        <v>5.0642772464046901E-2</v>
      </c>
      <c r="BD613" s="17">
        <v>7.4047474940417302E-2</v>
      </c>
      <c r="BE613" s="17">
        <v>9.1344113135351596E-2</v>
      </c>
      <c r="BF613" s="17"/>
      <c r="BG613" s="17">
        <v>3.1854049091906901E-2</v>
      </c>
      <c r="BH613" s="17">
        <v>5.9880675622592E-2</v>
      </c>
      <c r="BI613" s="17">
        <v>4.2096096126347099E-2</v>
      </c>
      <c r="BJ613" s="17">
        <v>2.68606710870187E-2</v>
      </c>
      <c r="BK613" s="17">
        <v>2.8005893336136602E-2</v>
      </c>
      <c r="BL613" s="17"/>
      <c r="BM613" s="17">
        <v>5.9541943006013197E-2</v>
      </c>
      <c r="BN613" s="17">
        <v>2.68127891152917E-2</v>
      </c>
      <c r="BO613" s="17">
        <v>2.38839824412297E-2</v>
      </c>
      <c r="BP613" s="17"/>
      <c r="BQ613" s="17">
        <v>7.2010230607037803E-2</v>
      </c>
      <c r="BR613" s="17">
        <v>2.2878349592322898E-2</v>
      </c>
      <c r="BS613" s="17"/>
      <c r="BT613" s="17">
        <v>5.19718062300807E-2</v>
      </c>
      <c r="BU613" s="17">
        <v>2.62042935994675E-2</v>
      </c>
    </row>
    <row r="614" spans="2:73" x14ac:dyDescent="0.3">
      <c r="B614" t="s">
        <v>266</v>
      </c>
      <c r="C614" s="17">
        <v>8.0543743824546501E-2</v>
      </c>
      <c r="D614" s="17">
        <v>9.9203210181382798E-2</v>
      </c>
      <c r="E614" s="17">
        <v>6.2609067827786996E-2</v>
      </c>
      <c r="F614" s="17"/>
      <c r="G614" s="17">
        <v>0.13065484905720401</v>
      </c>
      <c r="H614" s="17">
        <v>0.11907711183328901</v>
      </c>
      <c r="I614" s="17">
        <v>7.6589465792272493E-2</v>
      </c>
      <c r="J614" s="17">
        <v>5.5825996662917501E-2</v>
      </c>
      <c r="K614" s="17">
        <v>5.9192364338652402E-2</v>
      </c>
      <c r="L614" s="17">
        <v>5.3684212914172198E-2</v>
      </c>
      <c r="M614" s="17"/>
      <c r="N614" s="17">
        <v>0.129980706331981</v>
      </c>
      <c r="O614" s="17">
        <v>6.27405815943822E-2</v>
      </c>
      <c r="P614" s="17">
        <v>5.9535426592218603E-2</v>
      </c>
      <c r="Q614" s="17">
        <v>6.4415162583868202E-2</v>
      </c>
      <c r="R614" s="17"/>
      <c r="S614" s="17">
        <v>0.14096392313345399</v>
      </c>
      <c r="T614" s="17">
        <v>6.2693045221402594E-2</v>
      </c>
      <c r="U614" s="17">
        <v>8.1237175188610497E-2</v>
      </c>
      <c r="V614" s="17">
        <v>5.4922652799432502E-2</v>
      </c>
      <c r="W614" s="17">
        <v>7.5579987789336806E-2</v>
      </c>
      <c r="X614" s="17">
        <v>5.89973964810174E-2</v>
      </c>
      <c r="Y614" s="17">
        <v>8.60588958979666E-2</v>
      </c>
      <c r="Z614" s="17">
        <v>6.9021946244111607E-2</v>
      </c>
      <c r="AA614" s="17">
        <v>6.9491779311063095E-2</v>
      </c>
      <c r="AB614" s="17"/>
      <c r="AC614" s="17">
        <v>3.54887094272349E-2</v>
      </c>
      <c r="AD614" s="17">
        <v>8.1421402853924296E-2</v>
      </c>
      <c r="AE614" s="17">
        <v>4.3518644422143399E-2</v>
      </c>
      <c r="AF614" s="17">
        <v>4.8641814172705598E-2</v>
      </c>
      <c r="AG614" s="17">
        <v>7.3603224848561299E-2</v>
      </c>
      <c r="AH614" s="17">
        <v>6.1462299516674902E-2</v>
      </c>
      <c r="AI614" s="17">
        <v>7.0824966800281594E-2</v>
      </c>
      <c r="AJ614" s="17">
        <v>0.10830023145409801</v>
      </c>
      <c r="AK614" s="17">
        <v>9.0475255309617003E-2</v>
      </c>
      <c r="AL614" s="17">
        <v>7.9261402901525599E-2</v>
      </c>
      <c r="AM614" s="17">
        <v>7.4135264620852903E-2</v>
      </c>
      <c r="AN614" s="17">
        <v>6.1664613183789699E-2</v>
      </c>
      <c r="AO614" s="17">
        <v>0.103852994581945</v>
      </c>
      <c r="AP614" s="17">
        <v>0.187993263586058</v>
      </c>
      <c r="AQ614" s="17">
        <v>0.101428859436515</v>
      </c>
      <c r="AR614" s="17">
        <v>0.15542304582368199</v>
      </c>
      <c r="AS614" s="17"/>
      <c r="AT614" s="17">
        <v>0.14104805899110001</v>
      </c>
      <c r="AU614" s="17">
        <v>6.9331393039487793E-2</v>
      </c>
      <c r="AV614" s="17">
        <v>7.6295933491484794E-2</v>
      </c>
      <c r="AW614" s="17">
        <v>4.5776037662625502E-2</v>
      </c>
      <c r="AX614" s="17">
        <v>4.7039640550142398E-2</v>
      </c>
      <c r="AY614" s="17">
        <v>7.4313180435956194E-2</v>
      </c>
      <c r="AZ614" s="17"/>
      <c r="BA614" s="17">
        <v>4.2560792999202901E-2</v>
      </c>
      <c r="BB614" s="17">
        <v>5.6700915758205302E-2</v>
      </c>
      <c r="BC614" s="17">
        <v>0.113811625206371</v>
      </c>
      <c r="BD614" s="17">
        <v>0.147454266745637</v>
      </c>
      <c r="BE614" s="17">
        <v>0.19429855052397901</v>
      </c>
      <c r="BF614" s="17"/>
      <c r="BG614" s="17">
        <v>7.1981443191120195E-2</v>
      </c>
      <c r="BH614" s="17">
        <v>0.11602733143718499</v>
      </c>
      <c r="BI614" s="17">
        <v>6.5356871208696696E-2</v>
      </c>
      <c r="BJ614" s="17">
        <v>5.8108821057995301E-2</v>
      </c>
      <c r="BK614" s="17">
        <v>0.14234322303401301</v>
      </c>
      <c r="BL614" s="17"/>
      <c r="BM614" s="17">
        <v>0.10221844205495501</v>
      </c>
      <c r="BN614" s="17">
        <v>6.3544077269368004E-2</v>
      </c>
      <c r="BO614" s="17">
        <v>5.7113306253755498E-2</v>
      </c>
      <c r="BP614" s="17"/>
      <c r="BQ614" s="17">
        <v>0.14934885755628</v>
      </c>
      <c r="BR614" s="17">
        <v>3.9302175556515502E-2</v>
      </c>
      <c r="BS614" s="17"/>
      <c r="BT614" s="17">
        <v>0.107086757833117</v>
      </c>
      <c r="BU614" s="17">
        <v>4.7699638004177203E-2</v>
      </c>
    </row>
    <row r="615" spans="2:73" x14ac:dyDescent="0.3">
      <c r="B615" t="s">
        <v>267</v>
      </c>
      <c r="C615" s="17">
        <v>0.21782167693743701</v>
      </c>
      <c r="D615" s="17">
        <v>0.20178587155531</v>
      </c>
      <c r="E615" s="17">
        <v>0.23294628614639001</v>
      </c>
      <c r="F615" s="17"/>
      <c r="G615" s="17">
        <v>0.10961981926827399</v>
      </c>
      <c r="H615" s="17">
        <v>0.22889810302821401</v>
      </c>
      <c r="I615" s="17">
        <v>0.247938712683625</v>
      </c>
      <c r="J615" s="17">
        <v>0.25312046431688801</v>
      </c>
      <c r="K615" s="17">
        <v>0.25268589838348399</v>
      </c>
      <c r="L615" s="17">
        <v>0.20388020863647499</v>
      </c>
      <c r="M615" s="17"/>
      <c r="N615" s="17">
        <v>0.26278626623402501</v>
      </c>
      <c r="O615" s="17">
        <v>0.246564182553277</v>
      </c>
      <c r="P615" s="17">
        <v>0.20963122096875</v>
      </c>
      <c r="Q615" s="17">
        <v>0.14664228837952401</v>
      </c>
      <c r="R615" s="17"/>
      <c r="S615" s="17">
        <v>0.19814137180335201</v>
      </c>
      <c r="T615" s="17">
        <v>0.25227851603692802</v>
      </c>
      <c r="U615" s="17">
        <v>0.222709125759944</v>
      </c>
      <c r="V615" s="17">
        <v>0.218055341777804</v>
      </c>
      <c r="W615" s="17">
        <v>0.19813720813042501</v>
      </c>
      <c r="X615" s="17">
        <v>0.19793279980195699</v>
      </c>
      <c r="Y615" s="17">
        <v>0.24256947305972601</v>
      </c>
      <c r="Z615" s="17">
        <v>0.17795247489601301</v>
      </c>
      <c r="AA615" s="17">
        <v>0.220937608236113</v>
      </c>
      <c r="AB615" s="17"/>
      <c r="AC615" s="17">
        <v>0</v>
      </c>
      <c r="AD615" s="17">
        <v>0.113992178387923</v>
      </c>
      <c r="AE615" s="17">
        <v>0.13359042411883701</v>
      </c>
      <c r="AF615" s="17">
        <v>0.15161307246369901</v>
      </c>
      <c r="AG615" s="17">
        <v>0.19141055800336201</v>
      </c>
      <c r="AH615" s="17">
        <v>0.20627168451543501</v>
      </c>
      <c r="AI615" s="17">
        <v>0.20722337688898501</v>
      </c>
      <c r="AJ615" s="17">
        <v>0.23870150142547999</v>
      </c>
      <c r="AK615" s="17">
        <v>0.24676384629779599</v>
      </c>
      <c r="AL615" s="17">
        <v>0.28108265951292999</v>
      </c>
      <c r="AM615" s="17">
        <v>0.246505351942578</v>
      </c>
      <c r="AN615" s="17">
        <v>0.32509586539887902</v>
      </c>
      <c r="AO615" s="17">
        <v>0.251334383478168</v>
      </c>
      <c r="AP615" s="17">
        <v>0.24645146080710201</v>
      </c>
      <c r="AQ615" s="17">
        <v>0.26207696743339698</v>
      </c>
      <c r="AR615" s="17">
        <v>0.25498557462590998</v>
      </c>
      <c r="AS615" s="17"/>
      <c r="AT615" s="17">
        <v>0.209166284636054</v>
      </c>
      <c r="AU615" s="17">
        <v>0.22883917425193701</v>
      </c>
      <c r="AV615" s="17">
        <v>0.21188450893757901</v>
      </c>
      <c r="AW615" s="17">
        <v>0.21264550513380501</v>
      </c>
      <c r="AX615" s="17">
        <v>0.21212055410719</v>
      </c>
      <c r="AY615" s="17">
        <v>0.244314998028029</v>
      </c>
      <c r="AZ615" s="17"/>
      <c r="BA615" s="17">
        <v>0.17326490168059799</v>
      </c>
      <c r="BB615" s="17">
        <v>0.19673540593063901</v>
      </c>
      <c r="BC615" s="17">
        <v>0.25171281386783101</v>
      </c>
      <c r="BD615" s="17">
        <v>0.28021352910708802</v>
      </c>
      <c r="BE615" s="17">
        <v>0.164555460258</v>
      </c>
      <c r="BF615" s="17"/>
      <c r="BG615" s="17">
        <v>0.26809187828915498</v>
      </c>
      <c r="BH615" s="17">
        <v>0.22139316305059401</v>
      </c>
      <c r="BI615" s="17">
        <v>0.30355563585941198</v>
      </c>
      <c r="BJ615" s="17">
        <v>0.181209028698223</v>
      </c>
      <c r="BK615" s="17">
        <v>0.15235056651557299</v>
      </c>
      <c r="BL615" s="17"/>
      <c r="BM615" s="17">
        <v>0.24532378411946301</v>
      </c>
      <c r="BN615" s="17">
        <v>0.21515161178273001</v>
      </c>
      <c r="BO615" s="17">
        <v>0.142399639213899</v>
      </c>
      <c r="BP615" s="17"/>
      <c r="BQ615" s="17">
        <v>0.23634467830453801</v>
      </c>
      <c r="BR615" s="17">
        <v>0.21337150863479001</v>
      </c>
      <c r="BS615" s="17"/>
      <c r="BT615" s="17">
        <v>0.24488888186851901</v>
      </c>
      <c r="BU615" s="17">
        <v>0.18784311714847099</v>
      </c>
    </row>
    <row r="616" spans="2:73" x14ac:dyDescent="0.3">
      <c r="B616" t="s">
        <v>268</v>
      </c>
      <c r="C616" s="17">
        <v>0.15768903339965001</v>
      </c>
      <c r="D616" s="17">
        <v>0.131707800577957</v>
      </c>
      <c r="E616" s="17">
        <v>0.18349368952189499</v>
      </c>
      <c r="F616" s="17"/>
      <c r="G616" s="17">
        <v>0.114493429507688</v>
      </c>
      <c r="H616" s="17">
        <v>0.116541444774809</v>
      </c>
      <c r="I616" s="17">
        <v>0.16465018087723399</v>
      </c>
      <c r="J616" s="17">
        <v>0.16935859209383899</v>
      </c>
      <c r="K616" s="17">
        <v>0.16747559328468101</v>
      </c>
      <c r="L616" s="17">
        <v>0.19803204870917701</v>
      </c>
      <c r="M616" s="17"/>
      <c r="N616" s="17">
        <v>0.15842584416112701</v>
      </c>
      <c r="O616" s="17">
        <v>0.16493355643463301</v>
      </c>
      <c r="P616" s="17">
        <v>0.160040472864766</v>
      </c>
      <c r="Q616" s="17">
        <v>0.14526893604003699</v>
      </c>
      <c r="R616" s="17"/>
      <c r="S616" s="17">
        <v>0.139255909640493</v>
      </c>
      <c r="T616" s="17">
        <v>0.16412266013566701</v>
      </c>
      <c r="U616" s="17">
        <v>0.155925646279403</v>
      </c>
      <c r="V616" s="17">
        <v>0.14937688405299199</v>
      </c>
      <c r="W616" s="17">
        <v>0.17007882752915199</v>
      </c>
      <c r="X616" s="17">
        <v>0.17247014510348299</v>
      </c>
      <c r="Y616" s="17">
        <v>0.17784017651183001</v>
      </c>
      <c r="Z616" s="17">
        <v>0.18475841920154901</v>
      </c>
      <c r="AA616" s="17">
        <v>0.13501922090146501</v>
      </c>
      <c r="AB616" s="17"/>
      <c r="AC616" s="17">
        <v>3.2844502473672398E-2</v>
      </c>
      <c r="AD616" s="17">
        <v>8.23282698935833E-2</v>
      </c>
      <c r="AE616" s="17">
        <v>0.16601724105027599</v>
      </c>
      <c r="AF616" s="17">
        <v>0.168537235214993</v>
      </c>
      <c r="AG616" s="17">
        <v>0.133587669551434</v>
      </c>
      <c r="AH616" s="17">
        <v>0.16876788700786299</v>
      </c>
      <c r="AI616" s="17">
        <v>0.138131949708797</v>
      </c>
      <c r="AJ616" s="17">
        <v>0.16559822986624301</v>
      </c>
      <c r="AK616" s="17">
        <v>0.22139074750485599</v>
      </c>
      <c r="AL616" s="17">
        <v>0.165522627287122</v>
      </c>
      <c r="AM616" s="17">
        <v>0.16647598759726201</v>
      </c>
      <c r="AN616" s="17">
        <v>0.16816337617247001</v>
      </c>
      <c r="AO616" s="17">
        <v>0.15726339974256501</v>
      </c>
      <c r="AP616" s="17">
        <v>0.16031286189132801</v>
      </c>
      <c r="AQ616" s="17">
        <v>0.178522993589255</v>
      </c>
      <c r="AR616" s="17">
        <v>0.13054822279988701</v>
      </c>
      <c r="AS616" s="17"/>
      <c r="AT616" s="17">
        <v>0.120605026425586</v>
      </c>
      <c r="AU616" s="17">
        <v>0.17410377857537801</v>
      </c>
      <c r="AV616" s="17">
        <v>0.18243963917970801</v>
      </c>
      <c r="AW616" s="17">
        <v>0.16288046250914101</v>
      </c>
      <c r="AX616" s="17">
        <v>0.16537227675295299</v>
      </c>
      <c r="AY616" s="17">
        <v>0.12754471370832199</v>
      </c>
      <c r="AZ616" s="17"/>
      <c r="BA616" s="17">
        <v>0.14675019394521899</v>
      </c>
      <c r="BB616" s="17">
        <v>0.17056952573933101</v>
      </c>
      <c r="BC616" s="17">
        <v>0.144849257635109</v>
      </c>
      <c r="BD616" s="17">
        <v>0.16297309673431201</v>
      </c>
      <c r="BE616" s="17">
        <v>0.10504404593366801</v>
      </c>
      <c r="BF616" s="17"/>
      <c r="BG616" s="17">
        <v>0.168053558249532</v>
      </c>
      <c r="BH616" s="17">
        <v>0.15954140813270101</v>
      </c>
      <c r="BI616" s="17">
        <v>0.17884893502219601</v>
      </c>
      <c r="BJ616" s="17">
        <v>0.16219663769460699</v>
      </c>
      <c r="BK616" s="17">
        <v>0.18494576237354199</v>
      </c>
      <c r="BL616" s="17"/>
      <c r="BM616" s="17">
        <v>0.13947556951606599</v>
      </c>
      <c r="BN616" s="17">
        <v>0.175744951298869</v>
      </c>
      <c r="BO616" s="17">
        <v>0.16826140611082999</v>
      </c>
      <c r="BP616" s="17"/>
      <c r="BQ616" s="17">
        <v>0.132613574056448</v>
      </c>
      <c r="BR616" s="17">
        <v>0.17952836916916001</v>
      </c>
      <c r="BS616" s="17"/>
      <c r="BT616" s="17">
        <v>0.160408910309944</v>
      </c>
      <c r="BU616" s="17">
        <v>0.158052831609786</v>
      </c>
    </row>
    <row r="617" spans="2:73" x14ac:dyDescent="0.3">
      <c r="B617" t="s">
        <v>269</v>
      </c>
      <c r="C617" s="17">
        <v>0.23744446535734201</v>
      </c>
      <c r="D617" s="17">
        <v>0.24107417082093199</v>
      </c>
      <c r="E617" s="17">
        <v>0.233897800137427</v>
      </c>
      <c r="F617" s="17"/>
      <c r="G617" s="17">
        <v>0.28145467246600198</v>
      </c>
      <c r="H617" s="17">
        <v>0.20118018649160499</v>
      </c>
      <c r="I617" s="17">
        <v>0.225621874901799</v>
      </c>
      <c r="J617" s="17">
        <v>0.246944061414648</v>
      </c>
      <c r="K617" s="17">
        <v>0.23586989659850099</v>
      </c>
      <c r="L617" s="17">
        <v>0.24070847641464499</v>
      </c>
      <c r="M617" s="17"/>
      <c r="N617" s="17">
        <v>0.20676374339127099</v>
      </c>
      <c r="O617" s="17">
        <v>0.25218628348602201</v>
      </c>
      <c r="P617" s="17">
        <v>0.250109230991788</v>
      </c>
      <c r="Q617" s="17">
        <v>0.24494228188121001</v>
      </c>
      <c r="R617" s="17"/>
      <c r="S617" s="17">
        <v>0.20189872248466301</v>
      </c>
      <c r="T617" s="17">
        <v>0.26712667157253001</v>
      </c>
      <c r="U617" s="17">
        <v>0.26235419571239199</v>
      </c>
      <c r="V617" s="17">
        <v>0.24949052786605699</v>
      </c>
      <c r="W617" s="17">
        <v>0.23033951642473699</v>
      </c>
      <c r="X617" s="17">
        <v>0.24684893866688601</v>
      </c>
      <c r="Y617" s="17">
        <v>0.22071276367794199</v>
      </c>
      <c r="Z617" s="17">
        <v>0.196287854304523</v>
      </c>
      <c r="AA617" s="17">
        <v>0.241644065669159</v>
      </c>
      <c r="AB617" s="17"/>
      <c r="AC617" s="17">
        <v>0.26057287467168799</v>
      </c>
      <c r="AD617" s="17">
        <v>0.28361592193749502</v>
      </c>
      <c r="AE617" s="17">
        <v>0.216924281909148</v>
      </c>
      <c r="AF617" s="17">
        <v>0.29604499804801898</v>
      </c>
      <c r="AG617" s="17">
        <v>0.18842048288687999</v>
      </c>
      <c r="AH617" s="17">
        <v>0.252254806454077</v>
      </c>
      <c r="AI617" s="17">
        <v>0.30163686848844701</v>
      </c>
      <c r="AJ617" s="17">
        <v>0.24079057168239801</v>
      </c>
      <c r="AK617" s="17">
        <v>0.22584254122390501</v>
      </c>
      <c r="AL617" s="17">
        <v>0.20148107374988999</v>
      </c>
      <c r="AM617" s="17">
        <v>0.238835259381768</v>
      </c>
      <c r="AN617" s="17">
        <v>0.24401000211713</v>
      </c>
      <c r="AO617" s="17">
        <v>0.23812871853375001</v>
      </c>
      <c r="AP617" s="17">
        <v>0.17942480070788</v>
      </c>
      <c r="AQ617" s="17">
        <v>0.24791514027190401</v>
      </c>
      <c r="AR617" s="17">
        <v>0.15850713283300599</v>
      </c>
      <c r="AS617" s="17"/>
      <c r="AT617" s="17">
        <v>0.20396335505534999</v>
      </c>
      <c r="AU617" s="17">
        <v>0.25098991943709897</v>
      </c>
      <c r="AV617" s="17">
        <v>0.22853275175092999</v>
      </c>
      <c r="AW617" s="17">
        <v>0.23840671034784999</v>
      </c>
      <c r="AX617" s="17">
        <v>0.27608757800806899</v>
      </c>
      <c r="AY617" s="17">
        <v>0.253480861501795</v>
      </c>
      <c r="AZ617" s="17"/>
      <c r="BA617" s="17">
        <v>0.267478098033328</v>
      </c>
      <c r="BB617" s="17">
        <v>0.27846067947740499</v>
      </c>
      <c r="BC617" s="17">
        <v>0.23059651362839501</v>
      </c>
      <c r="BD617" s="17">
        <v>0.14386607673302301</v>
      </c>
      <c r="BE617" s="17">
        <v>0.140835510323153</v>
      </c>
      <c r="BF617" s="17"/>
      <c r="BG617" s="17">
        <v>0.24265080465747599</v>
      </c>
      <c r="BH617" s="17">
        <v>0.215959327245696</v>
      </c>
      <c r="BI617" s="17">
        <v>0.23593573183861299</v>
      </c>
      <c r="BJ617" s="17">
        <v>0.226350454667404</v>
      </c>
      <c r="BK617" s="17">
        <v>0.23048171943114801</v>
      </c>
      <c r="BL617" s="17"/>
      <c r="BM617" s="17">
        <v>0.21632445478074599</v>
      </c>
      <c r="BN617" s="17">
        <v>0.253368072646389</v>
      </c>
      <c r="BO617" s="17">
        <v>0.261824971095034</v>
      </c>
      <c r="BP617" s="17"/>
      <c r="BQ617" s="17">
        <v>0.19546284543495501</v>
      </c>
      <c r="BR617" s="17">
        <v>0.25871162359405703</v>
      </c>
      <c r="BS617" s="17"/>
      <c r="BT617" s="17">
        <v>0.22817791912094501</v>
      </c>
      <c r="BU617" s="17">
        <v>0.247176007711705</v>
      </c>
    </row>
    <row r="618" spans="2:73" x14ac:dyDescent="0.3">
      <c r="B618" t="s">
        <v>270</v>
      </c>
      <c r="C618" s="17">
        <v>0.199279929072879</v>
      </c>
      <c r="D618" s="17">
        <v>0.212259703316553</v>
      </c>
      <c r="E618" s="17">
        <v>0.186490731193973</v>
      </c>
      <c r="F618" s="17"/>
      <c r="G618" s="17">
        <v>0.155824294546627</v>
      </c>
      <c r="H618" s="17">
        <v>0.12721116272626201</v>
      </c>
      <c r="I618" s="17">
        <v>0.17612476919601799</v>
      </c>
      <c r="J618" s="17">
        <v>0.215496434511354</v>
      </c>
      <c r="K618" s="17">
        <v>0.246162726571132</v>
      </c>
      <c r="L618" s="17">
        <v>0.260809120560066</v>
      </c>
      <c r="M618" s="17"/>
      <c r="N618" s="17">
        <v>0.111662105192192</v>
      </c>
      <c r="O618" s="17">
        <v>0.16408939950599599</v>
      </c>
      <c r="P618" s="17">
        <v>0.22151261826802501</v>
      </c>
      <c r="Q618" s="17">
        <v>0.31098800967773699</v>
      </c>
      <c r="R618" s="17"/>
      <c r="S618" s="17">
        <v>0.119688879039701</v>
      </c>
      <c r="T618" s="17">
        <v>0.18241663695318</v>
      </c>
      <c r="U618" s="17">
        <v>0.181925895806549</v>
      </c>
      <c r="V618" s="17">
        <v>0.218825534946511</v>
      </c>
      <c r="W618" s="17">
        <v>0.24383289665612901</v>
      </c>
      <c r="X618" s="17">
        <v>0.23178542306031399</v>
      </c>
      <c r="Y618" s="17">
        <v>0.21734030298495499</v>
      </c>
      <c r="Z618" s="17">
        <v>0.25879037381025599</v>
      </c>
      <c r="AA618" s="17">
        <v>0.22230661246050001</v>
      </c>
      <c r="AB618" s="17"/>
      <c r="AC618" s="17">
        <v>0.45932189102964699</v>
      </c>
      <c r="AD618" s="17">
        <v>0.26341984562106802</v>
      </c>
      <c r="AE618" s="17">
        <v>0.36801585398748898</v>
      </c>
      <c r="AF618" s="17">
        <v>0.242777804585321</v>
      </c>
      <c r="AG618" s="17">
        <v>0.29643034712591299</v>
      </c>
      <c r="AH618" s="17">
        <v>0.21751641343998401</v>
      </c>
      <c r="AI618" s="17">
        <v>0.17905471600970299</v>
      </c>
      <c r="AJ618" s="17">
        <v>0.151389207405936</v>
      </c>
      <c r="AK618" s="17">
        <v>0.14839435312166899</v>
      </c>
      <c r="AL618" s="17">
        <v>0.178050054028349</v>
      </c>
      <c r="AM618" s="17">
        <v>0.192195115772679</v>
      </c>
      <c r="AN618" s="17">
        <v>0.113871718188631</v>
      </c>
      <c r="AO618" s="17">
        <v>0.13745005754576001</v>
      </c>
      <c r="AP618" s="17">
        <v>0.117878000034309</v>
      </c>
      <c r="AQ618" s="17">
        <v>8.1624363814542703E-2</v>
      </c>
      <c r="AR618" s="17">
        <v>5.84554401771007E-2</v>
      </c>
      <c r="AS618" s="17"/>
      <c r="AT618" s="17">
        <v>0.126480172584574</v>
      </c>
      <c r="AU618" s="17">
        <v>0.18363408756980801</v>
      </c>
      <c r="AV618" s="17">
        <v>0.213081744656892</v>
      </c>
      <c r="AW618" s="17">
        <v>0.26781806412474501</v>
      </c>
      <c r="AX618" s="17">
        <v>0.268016787394523</v>
      </c>
      <c r="AY618" s="17">
        <v>0.19514995394413201</v>
      </c>
      <c r="AZ618" s="17"/>
      <c r="BA618" s="17">
        <v>0.29130244855946802</v>
      </c>
      <c r="BB618" s="17">
        <v>0.21206242707875</v>
      </c>
      <c r="BC618" s="17">
        <v>0.132951825624015</v>
      </c>
      <c r="BD618" s="17">
        <v>0.10459629919532</v>
      </c>
      <c r="BE618" s="17">
        <v>6.0515491847008503E-2</v>
      </c>
      <c r="BF618" s="17"/>
      <c r="BG618" s="17">
        <v>0.16516028762882501</v>
      </c>
      <c r="BH618" s="17">
        <v>0.14261577915853799</v>
      </c>
      <c r="BI618" s="17">
        <v>0.14185498428576601</v>
      </c>
      <c r="BJ618" s="17">
        <v>0.29603909022952202</v>
      </c>
      <c r="BK618" s="17">
        <v>0.19796325592621</v>
      </c>
      <c r="BL618" s="17"/>
      <c r="BM618" s="17">
        <v>0.161914256476792</v>
      </c>
      <c r="BN618" s="17">
        <v>0.21186915678599599</v>
      </c>
      <c r="BO618" s="17">
        <v>0.28008679747513598</v>
      </c>
      <c r="BP618" s="17"/>
      <c r="BQ618" s="17">
        <v>0.103450999094305</v>
      </c>
      <c r="BR618" s="17">
        <v>0.25419317569750899</v>
      </c>
      <c r="BS618" s="17"/>
      <c r="BT618" s="17">
        <v>0.13123966391997299</v>
      </c>
      <c r="BU618" s="17">
        <v>0.28933804621032599</v>
      </c>
    </row>
    <row r="619" spans="2:73" x14ac:dyDescent="0.3">
      <c r="B619" t="s">
        <v>92</v>
      </c>
      <c r="C619" s="17">
        <v>2.0289851064031899E-2</v>
      </c>
      <c r="D619" s="17">
        <v>1.8438010779231299E-2</v>
      </c>
      <c r="E619" s="17">
        <v>2.21570316739244E-2</v>
      </c>
      <c r="F619" s="17"/>
      <c r="G619" s="17">
        <v>4.5598914368830103E-2</v>
      </c>
      <c r="H619" s="17">
        <v>3.2441756925371303E-2</v>
      </c>
      <c r="I619" s="17">
        <v>1.31032099466874E-2</v>
      </c>
      <c r="J619" s="17">
        <v>1.1644365124590101E-2</v>
      </c>
      <c r="K619" s="17">
        <v>9.0967392265147995E-3</v>
      </c>
      <c r="L619" s="17">
        <v>1.40366781275785E-2</v>
      </c>
      <c r="M619" s="17"/>
      <c r="N619" s="17">
        <v>1.1437386660642E-2</v>
      </c>
      <c r="O619" s="17">
        <v>1.6076600299319399E-2</v>
      </c>
      <c r="P619" s="17">
        <v>2.2318668906222101E-2</v>
      </c>
      <c r="Q619" s="17">
        <v>3.2870151688704899E-2</v>
      </c>
      <c r="R619" s="17"/>
      <c r="S619" s="17">
        <v>1.41171635216439E-2</v>
      </c>
      <c r="T619" s="17">
        <v>1.68676978462678E-2</v>
      </c>
      <c r="U619" s="17">
        <v>1.98619570884935E-2</v>
      </c>
      <c r="V619" s="17">
        <v>2.1276177834468401E-2</v>
      </c>
      <c r="W619" s="17">
        <v>1.14901635325314E-2</v>
      </c>
      <c r="X619" s="17">
        <v>3.3387101745419097E-2</v>
      </c>
      <c r="Y619" s="17">
        <v>7.0836559452131503E-3</v>
      </c>
      <c r="Z619" s="17">
        <v>3.2962274097869303E-2</v>
      </c>
      <c r="AA619" s="17">
        <v>3.2858590027598701E-2</v>
      </c>
      <c r="AB619" s="17"/>
      <c r="AC619" s="17">
        <v>8.8953063624388498E-2</v>
      </c>
      <c r="AD619" s="17">
        <v>4.9721777439907799E-2</v>
      </c>
      <c r="AE619" s="17">
        <v>9.5665635743974707E-3</v>
      </c>
      <c r="AF619" s="17">
        <v>1.5547136604517E-2</v>
      </c>
      <c r="AG619" s="17">
        <v>2.90432260105731E-2</v>
      </c>
      <c r="AH619" s="17">
        <v>2.6666764809773699E-2</v>
      </c>
      <c r="AI619" s="17">
        <v>1.68501663030933E-2</v>
      </c>
      <c r="AJ619" s="17">
        <v>1.6975713250919199E-2</v>
      </c>
      <c r="AK619" s="17">
        <v>7.8500158906530202E-3</v>
      </c>
      <c r="AL619" s="17">
        <v>2.7752842759898502E-2</v>
      </c>
      <c r="AM619" s="17">
        <v>7.5117098586544497E-3</v>
      </c>
      <c r="AN619" s="17">
        <v>2.8039952499182001E-2</v>
      </c>
      <c r="AO619" s="17">
        <v>0</v>
      </c>
      <c r="AP619" s="17">
        <v>2.27179000250337E-2</v>
      </c>
      <c r="AQ619" s="17">
        <v>1.7753503560660799E-2</v>
      </c>
      <c r="AR619" s="17">
        <v>0</v>
      </c>
      <c r="AS619" s="17"/>
      <c r="AT619" s="17">
        <v>2.23818308876737E-2</v>
      </c>
      <c r="AU619" s="17">
        <v>2.62297160128434E-2</v>
      </c>
      <c r="AV619" s="17">
        <v>1.8149203068215498E-2</v>
      </c>
      <c r="AW619" s="17">
        <v>1.0894257360709401E-2</v>
      </c>
      <c r="AX619" s="17">
        <v>8.3159992597433095E-3</v>
      </c>
      <c r="AY619" s="17">
        <v>4.2441479794893398E-2</v>
      </c>
      <c r="AZ619" s="17"/>
      <c r="BA619" s="17">
        <v>2.7318537950732E-2</v>
      </c>
      <c r="BB619" s="17">
        <v>1.8542231869155899E-2</v>
      </c>
      <c r="BC619" s="17">
        <v>3.1212780460194701E-2</v>
      </c>
      <c r="BD619" s="17">
        <v>0</v>
      </c>
      <c r="BE619" s="17">
        <v>0</v>
      </c>
      <c r="BF619" s="17"/>
      <c r="BG619" s="17">
        <v>1.3598073227800701E-2</v>
      </c>
      <c r="BH619" s="17">
        <v>1.8167571293056701E-2</v>
      </c>
      <c r="BI619" s="17">
        <v>0</v>
      </c>
      <c r="BJ619" s="17">
        <v>1.5223249695100499E-2</v>
      </c>
      <c r="BK619" s="17">
        <v>3.4795053478126198E-2</v>
      </c>
      <c r="BL619" s="17"/>
      <c r="BM619" s="17">
        <v>1.5743055227396101E-2</v>
      </c>
      <c r="BN619" s="17">
        <v>2.6770373685584201E-2</v>
      </c>
      <c r="BO619" s="17">
        <v>1.8159143919387701E-2</v>
      </c>
      <c r="BP619" s="17"/>
      <c r="BQ619" s="17">
        <v>1.13262431858475E-2</v>
      </c>
      <c r="BR619" s="17">
        <v>1.7473659692096102E-2</v>
      </c>
      <c r="BS619" s="17"/>
      <c r="BT619" s="17">
        <v>1.7792119681650599E-2</v>
      </c>
      <c r="BU619" s="17">
        <v>1.58040914691472E-2</v>
      </c>
    </row>
    <row r="620" spans="2:73" x14ac:dyDescent="0.3">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row>
    <row r="621" spans="2:73" x14ac:dyDescent="0.3">
      <c r="B621" s="6" t="s">
        <v>280</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row>
    <row r="622" spans="2:73" x14ac:dyDescent="0.3">
      <c r="B622" s="24" t="s">
        <v>94</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row>
    <row r="623" spans="2:73" x14ac:dyDescent="0.3">
      <c r="B623" t="s">
        <v>261</v>
      </c>
      <c r="C623" s="17">
        <v>5.7313463727994502E-3</v>
      </c>
      <c r="D623" s="17">
        <v>3.74867565519198E-3</v>
      </c>
      <c r="E623" s="17">
        <v>7.6810961926812096E-3</v>
      </c>
      <c r="F623" s="17"/>
      <c r="G623" s="17">
        <v>1.52872363083363E-2</v>
      </c>
      <c r="H623" s="17">
        <v>9.3731212828994503E-3</v>
      </c>
      <c r="I623" s="17">
        <v>1.46420893417654E-3</v>
      </c>
      <c r="J623" s="17">
        <v>2.9016064664687002E-3</v>
      </c>
      <c r="K623" s="17">
        <v>2.2651848419623999E-3</v>
      </c>
      <c r="L623" s="17">
        <v>4.5388923468604996E-3</v>
      </c>
      <c r="M623" s="17"/>
      <c r="N623" s="17">
        <v>1.0835142377782001E-2</v>
      </c>
      <c r="O623" s="17">
        <v>3.41668436806297E-3</v>
      </c>
      <c r="P623" s="17">
        <v>6.1124595028722696E-3</v>
      </c>
      <c r="Q623" s="17">
        <v>2.4020237000024701E-3</v>
      </c>
      <c r="R623" s="17"/>
      <c r="S623" s="17">
        <v>7.5587771908969198E-3</v>
      </c>
      <c r="T623" s="17">
        <v>0</v>
      </c>
      <c r="U623" s="17">
        <v>8.0343259809138607E-3</v>
      </c>
      <c r="V623" s="17">
        <v>8.5702884599581208E-3</v>
      </c>
      <c r="W623" s="17">
        <v>0</v>
      </c>
      <c r="X623" s="17">
        <v>7.0628300518854898E-3</v>
      </c>
      <c r="Y623" s="17">
        <v>7.1901761575116404E-3</v>
      </c>
      <c r="Z623" s="17">
        <v>0</v>
      </c>
      <c r="AA623" s="17">
        <v>1.03868961309906E-2</v>
      </c>
      <c r="AB623" s="17"/>
      <c r="AC623" s="17">
        <v>4.4928414148251397E-2</v>
      </c>
      <c r="AD623" s="17">
        <v>8.2972779639387505E-3</v>
      </c>
      <c r="AE623" s="17">
        <v>0</v>
      </c>
      <c r="AF623" s="17">
        <v>6.9246772854191603E-3</v>
      </c>
      <c r="AG623" s="17">
        <v>4.7269011739318701E-3</v>
      </c>
      <c r="AH623" s="17">
        <v>3.3642104622814599E-3</v>
      </c>
      <c r="AI623" s="17">
        <v>8.7850317592151599E-3</v>
      </c>
      <c r="AJ623" s="17">
        <v>0</v>
      </c>
      <c r="AK623" s="17">
        <v>1.24756641735907E-2</v>
      </c>
      <c r="AL623" s="17">
        <v>0</v>
      </c>
      <c r="AM623" s="17">
        <v>3.60770052890988E-3</v>
      </c>
      <c r="AN623" s="17">
        <v>0</v>
      </c>
      <c r="AO623" s="17">
        <v>7.4934151492167499E-3</v>
      </c>
      <c r="AP623" s="17">
        <v>8.7909995233907308E-3</v>
      </c>
      <c r="AQ623" s="17">
        <v>0</v>
      </c>
      <c r="AR623" s="17">
        <v>1.66875831029576E-2</v>
      </c>
      <c r="AS623" s="17"/>
      <c r="AT623" s="17">
        <v>1.01999573791279E-2</v>
      </c>
      <c r="AU623" s="17">
        <v>3.2977386115885699E-3</v>
      </c>
      <c r="AV623" s="17">
        <v>5.3934579274263804E-3</v>
      </c>
      <c r="AW623" s="17">
        <v>7.1638433129097697E-3</v>
      </c>
      <c r="AX623" s="17">
        <v>3.1177122207134301E-3</v>
      </c>
      <c r="AY623" s="17">
        <v>0</v>
      </c>
      <c r="AZ623" s="17"/>
      <c r="BA623" s="17">
        <v>2.0702453122394102E-3</v>
      </c>
      <c r="BB623" s="17">
        <v>5.6461978274416798E-3</v>
      </c>
      <c r="BC623" s="17">
        <v>2.8825403246938801E-3</v>
      </c>
      <c r="BD623" s="17">
        <v>1.03359860358161E-2</v>
      </c>
      <c r="BE623" s="17">
        <v>1.3159186568138701E-2</v>
      </c>
      <c r="BF623" s="17"/>
      <c r="BG623" s="17">
        <v>4.3067184015173898E-3</v>
      </c>
      <c r="BH623" s="17">
        <v>6.7708073192945901E-3</v>
      </c>
      <c r="BI623" s="17">
        <v>1.1386560160334101E-2</v>
      </c>
      <c r="BJ623" s="17">
        <v>8.3765182961229798E-3</v>
      </c>
      <c r="BK623" s="17">
        <v>0</v>
      </c>
      <c r="BL623" s="17"/>
      <c r="BM623" s="17">
        <v>8.6773529438515708E-3</v>
      </c>
      <c r="BN623" s="17">
        <v>3.58373419650503E-3</v>
      </c>
      <c r="BO623" s="17">
        <v>2.1527157895514198E-3</v>
      </c>
      <c r="BP623" s="17"/>
      <c r="BQ623" s="17">
        <v>1.0040037962453599E-2</v>
      </c>
      <c r="BR623" s="17">
        <v>3.6158728553296201E-3</v>
      </c>
      <c r="BS623" s="17"/>
      <c r="BT623" s="17">
        <v>6.5373198876154904E-3</v>
      </c>
      <c r="BU623" s="17">
        <v>4.5172707512101803E-3</v>
      </c>
    </row>
    <row r="624" spans="2:73" x14ac:dyDescent="0.3">
      <c r="B624" t="s">
        <v>262</v>
      </c>
      <c r="C624" s="17">
        <v>1.22219278822236E-2</v>
      </c>
      <c r="D624" s="17">
        <v>1.6993429365398102E-2</v>
      </c>
      <c r="E624" s="17">
        <v>7.6099261678296403E-3</v>
      </c>
      <c r="F624" s="17"/>
      <c r="G624" s="17">
        <v>2.4419122982929201E-2</v>
      </c>
      <c r="H624" s="17">
        <v>2.0719248324958198E-2</v>
      </c>
      <c r="I624" s="17">
        <v>9.8263692285453907E-3</v>
      </c>
      <c r="J624" s="17">
        <v>4.49460631394506E-3</v>
      </c>
      <c r="K624" s="17">
        <v>2.1943641990429001E-3</v>
      </c>
      <c r="L624" s="17">
        <v>1.2201831250528899E-2</v>
      </c>
      <c r="M624" s="17"/>
      <c r="N624" s="17">
        <v>1.2129087045715E-2</v>
      </c>
      <c r="O624" s="17">
        <v>1.48435346817884E-2</v>
      </c>
      <c r="P624" s="17">
        <v>1.31175390666714E-2</v>
      </c>
      <c r="Q624" s="17">
        <v>9.0486539414850794E-3</v>
      </c>
      <c r="R624" s="17"/>
      <c r="S624" s="17">
        <v>1.8267944462244799E-2</v>
      </c>
      <c r="T624" s="17">
        <v>1.11901453036023E-2</v>
      </c>
      <c r="U624" s="17">
        <v>1.8590161752358201E-2</v>
      </c>
      <c r="V624" s="17">
        <v>0</v>
      </c>
      <c r="W624" s="17">
        <v>7.6201374544772396E-3</v>
      </c>
      <c r="X624" s="17">
        <v>6.4019648133363397E-3</v>
      </c>
      <c r="Y624" s="17">
        <v>3.0305557480442301E-2</v>
      </c>
      <c r="Z624" s="17">
        <v>2.0251412789620001E-2</v>
      </c>
      <c r="AA624" s="17">
        <v>2.1752153010026801E-3</v>
      </c>
      <c r="AB624" s="17"/>
      <c r="AC624" s="17">
        <v>0</v>
      </c>
      <c r="AD624" s="17">
        <v>1.01337510439162E-2</v>
      </c>
      <c r="AE624" s="17">
        <v>0</v>
      </c>
      <c r="AF624" s="17">
        <v>1.5380578818165401E-2</v>
      </c>
      <c r="AG624" s="17">
        <v>1.18410593403235E-2</v>
      </c>
      <c r="AH624" s="17">
        <v>6.3301803329583297E-3</v>
      </c>
      <c r="AI624" s="17">
        <v>2.8746217954526799E-2</v>
      </c>
      <c r="AJ624" s="17">
        <v>0</v>
      </c>
      <c r="AK624" s="17">
        <v>1.2349562014299801E-2</v>
      </c>
      <c r="AL624" s="17">
        <v>1.42280544887413E-2</v>
      </c>
      <c r="AM624" s="17">
        <v>1.3901554727041399E-2</v>
      </c>
      <c r="AN624" s="17">
        <v>1.56168861782322E-2</v>
      </c>
      <c r="AO624" s="17">
        <v>3.4337468006736101E-2</v>
      </c>
      <c r="AP624" s="17">
        <v>8.1617207227268496E-3</v>
      </c>
      <c r="AQ624" s="17">
        <v>0</v>
      </c>
      <c r="AR624" s="17">
        <v>1.2619133482995201E-2</v>
      </c>
      <c r="AS624" s="17"/>
      <c r="AT624" s="17">
        <v>2.0103850658444201E-2</v>
      </c>
      <c r="AU624" s="17">
        <v>8.1907202353864797E-3</v>
      </c>
      <c r="AV624" s="17">
        <v>1.2261836932587899E-2</v>
      </c>
      <c r="AW624" s="17">
        <v>6.5400524716121003E-3</v>
      </c>
      <c r="AX624" s="17">
        <v>1.26957605963338E-2</v>
      </c>
      <c r="AY624" s="17">
        <v>1.9224420639522701E-2</v>
      </c>
      <c r="AZ624" s="17"/>
      <c r="BA624" s="17">
        <v>1.14446121169474E-2</v>
      </c>
      <c r="BB624" s="17">
        <v>1.5890509201600098E-2</v>
      </c>
      <c r="BC624" s="17">
        <v>7.68646679882499E-3</v>
      </c>
      <c r="BD624" s="17">
        <v>1.5930564852617499E-2</v>
      </c>
      <c r="BE624" s="17">
        <v>2.8285138522027901E-2</v>
      </c>
      <c r="BF624" s="17"/>
      <c r="BG624" s="17">
        <v>1.9704138201074101E-2</v>
      </c>
      <c r="BH624" s="17">
        <v>1.1400138979132E-2</v>
      </c>
      <c r="BI624" s="17">
        <v>0</v>
      </c>
      <c r="BJ624" s="17">
        <v>1.0837290012560801E-2</v>
      </c>
      <c r="BK624" s="17">
        <v>6.5023037892626302E-3</v>
      </c>
      <c r="BL624" s="17"/>
      <c r="BM624" s="17">
        <v>1.6475866694377901E-2</v>
      </c>
      <c r="BN624" s="17">
        <v>9.3309471823677798E-3</v>
      </c>
      <c r="BO624" s="17">
        <v>6.5465650490068297E-3</v>
      </c>
      <c r="BP624" s="17"/>
      <c r="BQ624" s="17">
        <v>2.2988593564495199E-2</v>
      </c>
      <c r="BR624" s="17">
        <v>6.7364280209110802E-3</v>
      </c>
      <c r="BS624" s="17"/>
      <c r="BT624" s="17">
        <v>1.7415668239326599E-2</v>
      </c>
      <c r="BU624" s="17">
        <v>5.6885769096837102E-3</v>
      </c>
    </row>
    <row r="625" spans="2:73" x14ac:dyDescent="0.3">
      <c r="B625" t="s">
        <v>263</v>
      </c>
      <c r="C625" s="17">
        <v>2.2068611719335898E-2</v>
      </c>
      <c r="D625" s="17">
        <v>2.7079281354356301E-2</v>
      </c>
      <c r="E625" s="17">
        <v>1.7253929428101899E-2</v>
      </c>
      <c r="F625" s="17"/>
      <c r="G625" s="17">
        <v>3.4008618214293102E-2</v>
      </c>
      <c r="H625" s="17">
        <v>3.5157584363646799E-2</v>
      </c>
      <c r="I625" s="17">
        <v>2.1119655877567398E-2</v>
      </c>
      <c r="J625" s="17">
        <v>1.6705212501225801E-2</v>
      </c>
      <c r="K625" s="17">
        <v>1.3828445722406799E-2</v>
      </c>
      <c r="L625" s="17">
        <v>1.41859649197566E-2</v>
      </c>
      <c r="M625" s="17"/>
      <c r="N625" s="17">
        <v>3.1898709020120999E-2</v>
      </c>
      <c r="O625" s="17">
        <v>2.6732277531501199E-2</v>
      </c>
      <c r="P625" s="17">
        <v>2.1496903886977E-2</v>
      </c>
      <c r="Q625" s="17">
        <v>7.5270442992149099E-3</v>
      </c>
      <c r="R625" s="17"/>
      <c r="S625" s="17">
        <v>3.1020443436038599E-2</v>
      </c>
      <c r="T625" s="17">
        <v>2.53872012668129E-2</v>
      </c>
      <c r="U625" s="17">
        <v>1.3004335725340399E-2</v>
      </c>
      <c r="V625" s="17">
        <v>2.5120057423962502E-2</v>
      </c>
      <c r="W625" s="17">
        <v>2.7491986756509601E-2</v>
      </c>
      <c r="X625" s="17">
        <v>9.0217336746710106E-3</v>
      </c>
      <c r="Y625" s="17">
        <v>1.8269598463474802E-2</v>
      </c>
      <c r="Z625" s="17">
        <v>2.2610202035748199E-2</v>
      </c>
      <c r="AA625" s="17">
        <v>2.0359073805111899E-2</v>
      </c>
      <c r="AB625" s="17"/>
      <c r="AC625" s="17">
        <v>4.29535036856456E-2</v>
      </c>
      <c r="AD625" s="17">
        <v>0</v>
      </c>
      <c r="AE625" s="17">
        <v>1.2455069742782101E-2</v>
      </c>
      <c r="AF625" s="17">
        <v>1.3503903613115801E-2</v>
      </c>
      <c r="AG625" s="17">
        <v>2.9663255711700299E-2</v>
      </c>
      <c r="AH625" s="17">
        <v>1.86348019611824E-2</v>
      </c>
      <c r="AI625" s="17">
        <v>2.03382760630526E-2</v>
      </c>
      <c r="AJ625" s="17">
        <v>2.9231422640245398E-2</v>
      </c>
      <c r="AK625" s="17">
        <v>2.27559736540652E-2</v>
      </c>
      <c r="AL625" s="17">
        <v>3.7800425989406E-2</v>
      </c>
      <c r="AM625" s="17">
        <v>2.1939786187471399E-2</v>
      </c>
      <c r="AN625" s="17">
        <v>1.9076800232441501E-2</v>
      </c>
      <c r="AO625" s="17">
        <v>3.17059652932105E-2</v>
      </c>
      <c r="AP625" s="17">
        <v>3.0793171307666001E-2</v>
      </c>
      <c r="AQ625" s="17">
        <v>4.0813536400877502E-2</v>
      </c>
      <c r="AR625" s="17">
        <v>1.3188897360915899E-2</v>
      </c>
      <c r="AS625" s="17"/>
      <c r="AT625" s="17">
        <v>4.5848964788317702E-2</v>
      </c>
      <c r="AU625" s="17">
        <v>1.13041176961063E-2</v>
      </c>
      <c r="AV625" s="17">
        <v>2.1263361086868101E-2</v>
      </c>
      <c r="AW625" s="17">
        <v>1.32384630573534E-2</v>
      </c>
      <c r="AX625" s="17">
        <v>1.11137136923581E-2</v>
      </c>
      <c r="AY625" s="17">
        <v>2.5944801987733201E-2</v>
      </c>
      <c r="AZ625" s="17"/>
      <c r="BA625" s="17">
        <v>1.15450249067671E-2</v>
      </c>
      <c r="BB625" s="17">
        <v>1.49840982207903E-2</v>
      </c>
      <c r="BC625" s="17">
        <v>3.2259423109941197E-2</v>
      </c>
      <c r="BD625" s="17">
        <v>3.7258938134501499E-2</v>
      </c>
      <c r="BE625" s="17">
        <v>2.70736959553976E-2</v>
      </c>
      <c r="BF625" s="17"/>
      <c r="BG625" s="17">
        <v>2.0565075913083701E-2</v>
      </c>
      <c r="BH625" s="17">
        <v>2.2722375752219599E-2</v>
      </c>
      <c r="BI625" s="17">
        <v>2.5537307876929399E-2</v>
      </c>
      <c r="BJ625" s="17">
        <v>2.2485204945663199E-2</v>
      </c>
      <c r="BK625" s="17">
        <v>3.1075400088918601E-2</v>
      </c>
      <c r="BL625" s="17"/>
      <c r="BM625" s="17">
        <v>2.3843506002988998E-2</v>
      </c>
      <c r="BN625" s="17">
        <v>1.58070978814084E-2</v>
      </c>
      <c r="BO625" s="17">
        <v>3.1922136363368797E-2</v>
      </c>
      <c r="BP625" s="17"/>
      <c r="BQ625" s="17">
        <v>3.9893076852053698E-2</v>
      </c>
      <c r="BR625" s="17">
        <v>1.2059987616364501E-2</v>
      </c>
      <c r="BS625" s="17"/>
      <c r="BT625" s="17">
        <v>3.1733415606629199E-2</v>
      </c>
      <c r="BU625" s="17">
        <v>9.8293670113452393E-3</v>
      </c>
    </row>
    <row r="626" spans="2:73" x14ac:dyDescent="0.3">
      <c r="B626" t="s">
        <v>264</v>
      </c>
      <c r="C626" s="17">
        <v>3.6503290503031E-2</v>
      </c>
      <c r="D626" s="17">
        <v>4.6719025078733802E-2</v>
      </c>
      <c r="E626" s="17">
        <v>2.6247221857414699E-2</v>
      </c>
      <c r="F626" s="17"/>
      <c r="G626" s="17">
        <v>4.4229696486152499E-2</v>
      </c>
      <c r="H626" s="17">
        <v>7.26256948211529E-2</v>
      </c>
      <c r="I626" s="17">
        <v>3.3772708452157699E-2</v>
      </c>
      <c r="J626" s="17">
        <v>3.0476048628301101E-2</v>
      </c>
      <c r="K626" s="17">
        <v>1.66947595611424E-2</v>
      </c>
      <c r="L626" s="17">
        <v>2.2441295700009599E-2</v>
      </c>
      <c r="M626" s="17"/>
      <c r="N626" s="17">
        <v>4.0052915197909898E-2</v>
      </c>
      <c r="O626" s="17">
        <v>4.6013524887658003E-2</v>
      </c>
      <c r="P626" s="17">
        <v>1.8480896772023199E-2</v>
      </c>
      <c r="Q626" s="17">
        <v>3.9351411220457697E-2</v>
      </c>
      <c r="R626" s="17"/>
      <c r="S626" s="17">
        <v>6.3666628241496895E-2</v>
      </c>
      <c r="T626" s="17">
        <v>3.3260674118339301E-2</v>
      </c>
      <c r="U626" s="17">
        <v>2.9916338614000199E-2</v>
      </c>
      <c r="V626" s="17">
        <v>3.8658106877976502E-2</v>
      </c>
      <c r="W626" s="17">
        <v>4.2627682130497703E-2</v>
      </c>
      <c r="X626" s="17">
        <v>1.8920746209971102E-2</v>
      </c>
      <c r="Y626" s="17">
        <v>3.1736179322455697E-2</v>
      </c>
      <c r="Z626" s="17">
        <v>2.51522360684764E-2</v>
      </c>
      <c r="AA626" s="17">
        <v>2.7623897686188201E-2</v>
      </c>
      <c r="AB626" s="17"/>
      <c r="AC626" s="17">
        <v>0</v>
      </c>
      <c r="AD626" s="17">
        <v>5.7923471576522501E-2</v>
      </c>
      <c r="AE626" s="17">
        <v>4.4297441274662903E-2</v>
      </c>
      <c r="AF626" s="17">
        <v>2.9255101226285499E-2</v>
      </c>
      <c r="AG626" s="17">
        <v>5.6547330479350302E-2</v>
      </c>
      <c r="AH626" s="17">
        <v>1.7927016219461901E-2</v>
      </c>
      <c r="AI626" s="17">
        <v>5.3327777762473001E-2</v>
      </c>
      <c r="AJ626" s="17">
        <v>2.0458235438619798E-2</v>
      </c>
      <c r="AK626" s="17">
        <v>1.7385487628337901E-2</v>
      </c>
      <c r="AL626" s="17">
        <v>6.1251701018864901E-2</v>
      </c>
      <c r="AM626" s="17">
        <v>2.5227107489864599E-2</v>
      </c>
      <c r="AN626" s="17">
        <v>2.0238711937624401E-2</v>
      </c>
      <c r="AO626" s="17">
        <v>5.3049664735605899E-2</v>
      </c>
      <c r="AP626" s="17">
        <v>1.0956789453089401E-2</v>
      </c>
      <c r="AQ626" s="17">
        <v>3.4642103931946298E-2</v>
      </c>
      <c r="AR626" s="17">
        <v>7.7377907160348994E-2</v>
      </c>
      <c r="AS626" s="17"/>
      <c r="AT626" s="17">
        <v>4.66071450064897E-2</v>
      </c>
      <c r="AU626" s="17">
        <v>3.1729257962434601E-2</v>
      </c>
      <c r="AV626" s="17">
        <v>3.5173384374387502E-2</v>
      </c>
      <c r="AW626" s="17">
        <v>3.55826349676144E-2</v>
      </c>
      <c r="AX626" s="17">
        <v>2.7318888232734501E-2</v>
      </c>
      <c r="AY626" s="17">
        <v>4.3879094279008997E-2</v>
      </c>
      <c r="AZ626" s="17"/>
      <c r="BA626" s="17">
        <v>1.8383138456140102E-2</v>
      </c>
      <c r="BB626" s="17">
        <v>2.4155194931543701E-2</v>
      </c>
      <c r="BC626" s="17">
        <v>4.0118123963726202E-2</v>
      </c>
      <c r="BD626" s="17">
        <v>7.3798514971609899E-2</v>
      </c>
      <c r="BE626" s="17">
        <v>0.12954290436999899</v>
      </c>
      <c r="BF626" s="17"/>
      <c r="BG626" s="17">
        <v>3.3692258122713203E-2</v>
      </c>
      <c r="BH626" s="17">
        <v>5.5786762284100101E-2</v>
      </c>
      <c r="BI626" s="17">
        <v>3.9924272694432397E-2</v>
      </c>
      <c r="BJ626" s="17">
        <v>1.4800783573624399E-2</v>
      </c>
      <c r="BK626" s="17">
        <v>4.2794625470416202E-2</v>
      </c>
      <c r="BL626" s="17"/>
      <c r="BM626" s="17">
        <v>3.9197235969766001E-2</v>
      </c>
      <c r="BN626" s="17">
        <v>2.8376458599979601E-2</v>
      </c>
      <c r="BO626" s="17">
        <v>4.8130211378470601E-2</v>
      </c>
      <c r="BP626" s="17"/>
      <c r="BQ626" s="17">
        <v>7.1881675149145605E-2</v>
      </c>
      <c r="BR626" s="17">
        <v>1.6258771168770302E-2</v>
      </c>
      <c r="BS626" s="17"/>
      <c r="BT626" s="17">
        <v>4.9382324762449303E-2</v>
      </c>
      <c r="BU626" s="17">
        <v>1.9273563051673999E-2</v>
      </c>
    </row>
    <row r="627" spans="2:73" x14ac:dyDescent="0.3">
      <c r="B627" t="s">
        <v>265</v>
      </c>
      <c r="C627" s="17">
        <v>5.57641569186349E-2</v>
      </c>
      <c r="D627" s="17">
        <v>6.6056451322377793E-2</v>
      </c>
      <c r="E627" s="17">
        <v>4.5906629268709302E-2</v>
      </c>
      <c r="F627" s="17"/>
      <c r="G627" s="17">
        <v>5.2583805264052701E-2</v>
      </c>
      <c r="H627" s="17">
        <v>8.6829612923034802E-2</v>
      </c>
      <c r="I627" s="17">
        <v>8.7678926676973898E-2</v>
      </c>
      <c r="J627" s="17">
        <v>4.2569036358592598E-2</v>
      </c>
      <c r="K627" s="17">
        <v>3.1888039481956801E-2</v>
      </c>
      <c r="L627" s="17">
        <v>3.3440026461200402E-2</v>
      </c>
      <c r="M627" s="17"/>
      <c r="N627" s="17">
        <v>8.3203463283661794E-2</v>
      </c>
      <c r="O627" s="17">
        <v>4.9355539472257903E-2</v>
      </c>
      <c r="P627" s="17">
        <v>5.7048047336765599E-2</v>
      </c>
      <c r="Q627" s="17">
        <v>3.1356652686779903E-2</v>
      </c>
      <c r="R627" s="17"/>
      <c r="S627" s="17">
        <v>7.1430379924514897E-2</v>
      </c>
      <c r="T627" s="17">
        <v>4.9224542629680797E-2</v>
      </c>
      <c r="U627" s="17">
        <v>0.103500079395001</v>
      </c>
      <c r="V627" s="17">
        <v>5.7895148350084698E-2</v>
      </c>
      <c r="W627" s="17">
        <v>5.0284460946737497E-2</v>
      </c>
      <c r="X627" s="17">
        <v>3.1913595422573798E-2</v>
      </c>
      <c r="Y627" s="17">
        <v>4.6001948629697802E-2</v>
      </c>
      <c r="Z627" s="17">
        <v>5.1642436354191197E-2</v>
      </c>
      <c r="AA627" s="17">
        <v>3.7184534379968201E-2</v>
      </c>
      <c r="AB627" s="17"/>
      <c r="AC627" s="17">
        <v>0</v>
      </c>
      <c r="AD627" s="17">
        <v>4.5031622112313902E-2</v>
      </c>
      <c r="AE627" s="17">
        <v>3.1260241351928703E-2</v>
      </c>
      <c r="AF627" s="17">
        <v>3.4937822220334702E-2</v>
      </c>
      <c r="AG627" s="17">
        <v>3.1826335190851499E-2</v>
      </c>
      <c r="AH627" s="17">
        <v>4.1210606842665698E-2</v>
      </c>
      <c r="AI627" s="17">
        <v>5.4391053863907801E-2</v>
      </c>
      <c r="AJ627" s="17">
        <v>7.6619857536710495E-2</v>
      </c>
      <c r="AK627" s="17">
        <v>7.4662060787525297E-2</v>
      </c>
      <c r="AL627" s="17">
        <v>2.4014672172563999E-2</v>
      </c>
      <c r="AM627" s="17">
        <v>5.8178072142699898E-2</v>
      </c>
      <c r="AN627" s="17">
        <v>8.64040526186486E-2</v>
      </c>
      <c r="AO627" s="17">
        <v>6.15777942475772E-2</v>
      </c>
      <c r="AP627" s="17">
        <v>0.13021719594852599</v>
      </c>
      <c r="AQ627" s="17">
        <v>7.2907309197542694E-2</v>
      </c>
      <c r="AR627" s="17">
        <v>0.107230211371023</v>
      </c>
      <c r="AS627" s="17"/>
      <c r="AT627" s="17">
        <v>7.7335617272629997E-2</v>
      </c>
      <c r="AU627" s="17">
        <v>5.1081475036385098E-2</v>
      </c>
      <c r="AV627" s="17">
        <v>5.0643055397508602E-2</v>
      </c>
      <c r="AW627" s="17">
        <v>4.18184669086109E-2</v>
      </c>
      <c r="AX627" s="17">
        <v>5.3414564034869501E-2</v>
      </c>
      <c r="AY627" s="17">
        <v>5.4234166811188297E-2</v>
      </c>
      <c r="AZ627" s="17"/>
      <c r="BA627" s="17">
        <v>2.7388639400309799E-2</v>
      </c>
      <c r="BB627" s="17">
        <v>5.2442497155512899E-2</v>
      </c>
      <c r="BC627" s="17">
        <v>6.5818893251717095E-2</v>
      </c>
      <c r="BD627" s="17">
        <v>9.2893300778064306E-2</v>
      </c>
      <c r="BE627" s="17">
        <v>0.116330008730077</v>
      </c>
      <c r="BF627" s="17"/>
      <c r="BG627" s="17">
        <v>5.3060943661911303E-2</v>
      </c>
      <c r="BH627" s="17">
        <v>7.3270360460358105E-2</v>
      </c>
      <c r="BI627" s="17">
        <v>4.5729196750564E-2</v>
      </c>
      <c r="BJ627" s="17">
        <v>3.8127720972844399E-2</v>
      </c>
      <c r="BK627" s="17">
        <v>5.0941679364195899E-2</v>
      </c>
      <c r="BL627" s="17"/>
      <c r="BM627" s="17">
        <v>6.7160436466485701E-2</v>
      </c>
      <c r="BN627" s="17">
        <v>5.3342270200975199E-2</v>
      </c>
      <c r="BO627" s="17">
        <v>2.7691121463789201E-2</v>
      </c>
      <c r="BP627" s="17"/>
      <c r="BQ627" s="17">
        <v>9.6222137025746599E-2</v>
      </c>
      <c r="BR627" s="17">
        <v>3.1765228059004301E-2</v>
      </c>
      <c r="BS627" s="17"/>
      <c r="BT627" s="17">
        <v>7.47362912989398E-2</v>
      </c>
      <c r="BU627" s="17">
        <v>3.0421528818503501E-2</v>
      </c>
    </row>
    <row r="628" spans="2:73" x14ac:dyDescent="0.3">
      <c r="B628" t="s">
        <v>266</v>
      </c>
      <c r="C628" s="17">
        <v>8.2140194119680904E-2</v>
      </c>
      <c r="D628" s="17">
        <v>9.0626913447564406E-2</v>
      </c>
      <c r="E628" s="17">
        <v>7.4123542357398306E-2</v>
      </c>
      <c r="F628" s="17"/>
      <c r="G628" s="17">
        <v>8.7522446209967603E-2</v>
      </c>
      <c r="H628" s="17">
        <v>0.110805187573491</v>
      </c>
      <c r="I628" s="17">
        <v>7.3340729808011096E-2</v>
      </c>
      <c r="J628" s="17">
        <v>7.5814800551700604E-2</v>
      </c>
      <c r="K628" s="17">
        <v>7.8548150502361594E-2</v>
      </c>
      <c r="L628" s="17">
        <v>6.9982352044739599E-2</v>
      </c>
      <c r="M628" s="17"/>
      <c r="N628" s="17">
        <v>9.5347149162523404E-2</v>
      </c>
      <c r="O628" s="17">
        <v>8.4013678359453905E-2</v>
      </c>
      <c r="P628" s="17">
        <v>9.02013482524677E-2</v>
      </c>
      <c r="Q628" s="17">
        <v>6.0457140057211603E-2</v>
      </c>
      <c r="R628" s="17"/>
      <c r="S628" s="17">
        <v>0.115104646245137</v>
      </c>
      <c r="T628" s="17">
        <v>7.1188942864452404E-2</v>
      </c>
      <c r="U628" s="17">
        <v>0.11011315371413601</v>
      </c>
      <c r="V628" s="17">
        <v>8.6252980887509698E-2</v>
      </c>
      <c r="W628" s="17">
        <v>5.3249610242049397E-2</v>
      </c>
      <c r="X628" s="17">
        <v>5.1093996660831302E-2</v>
      </c>
      <c r="Y628" s="17">
        <v>8.6223294506745998E-2</v>
      </c>
      <c r="Z628" s="17">
        <v>0.111063646601755</v>
      </c>
      <c r="AA628" s="17">
        <v>5.9597319663501E-2</v>
      </c>
      <c r="AB628" s="17"/>
      <c r="AC628" s="17">
        <v>8.4899682456406195E-2</v>
      </c>
      <c r="AD628" s="17">
        <v>5.04766469435525E-2</v>
      </c>
      <c r="AE628" s="17">
        <v>6.7296394177530694E-2</v>
      </c>
      <c r="AF628" s="17">
        <v>6.8294445451935706E-2</v>
      </c>
      <c r="AG628" s="17">
        <v>5.8455244019867403E-2</v>
      </c>
      <c r="AH628" s="17">
        <v>0.11329584049092201</v>
      </c>
      <c r="AI628" s="17">
        <v>6.3625040108177502E-2</v>
      </c>
      <c r="AJ628" s="17">
        <v>0.10134552783134999</v>
      </c>
      <c r="AK628" s="17">
        <v>0.124211535558973</v>
      </c>
      <c r="AL628" s="17">
        <v>7.7149731452817699E-2</v>
      </c>
      <c r="AM628" s="17">
        <v>6.8986251366502396E-2</v>
      </c>
      <c r="AN628" s="17">
        <v>8.65548522046313E-2</v>
      </c>
      <c r="AO628" s="17">
        <v>8.7307058815624006E-2</v>
      </c>
      <c r="AP628" s="17">
        <v>0.106731880797117</v>
      </c>
      <c r="AQ628" s="17">
        <v>9.3754238946621299E-2</v>
      </c>
      <c r="AR628" s="17">
        <v>9.7909947793083596E-2</v>
      </c>
      <c r="AS628" s="17"/>
      <c r="AT628" s="17">
        <v>0.10215117047009301</v>
      </c>
      <c r="AU628" s="17">
        <v>7.5760633435216607E-2</v>
      </c>
      <c r="AV628" s="17">
        <v>7.7520254853815196E-2</v>
      </c>
      <c r="AW628" s="17">
        <v>6.5971416938545302E-2</v>
      </c>
      <c r="AX628" s="17">
        <v>8.5415594216385393E-2</v>
      </c>
      <c r="AY628" s="17">
        <v>9.3526246199641602E-2</v>
      </c>
      <c r="AZ628" s="17"/>
      <c r="BA628" s="17">
        <v>6.0989862151195701E-2</v>
      </c>
      <c r="BB628" s="17">
        <v>7.7502605520869697E-2</v>
      </c>
      <c r="BC628" s="17">
        <v>9.6042564218864104E-2</v>
      </c>
      <c r="BD628" s="17">
        <v>9.7094266360970405E-2</v>
      </c>
      <c r="BE628" s="17">
        <v>0.15120598163910701</v>
      </c>
      <c r="BF628" s="17"/>
      <c r="BG628" s="17">
        <v>9.3922995714657606E-2</v>
      </c>
      <c r="BH628" s="17">
        <v>9.2845930131178603E-2</v>
      </c>
      <c r="BI628" s="17">
        <v>0.12441172721523799</v>
      </c>
      <c r="BJ628" s="17">
        <v>8.3875808592529702E-2</v>
      </c>
      <c r="BK628" s="17">
        <v>4.6767316343916003E-2</v>
      </c>
      <c r="BL628" s="17"/>
      <c r="BM628" s="17">
        <v>0.100214152994497</v>
      </c>
      <c r="BN628" s="17">
        <v>6.5071309858109896E-2</v>
      </c>
      <c r="BO628" s="17">
        <v>6.9596929480347305E-2</v>
      </c>
      <c r="BP628" s="17"/>
      <c r="BQ628" s="17">
        <v>0.120168425504879</v>
      </c>
      <c r="BR628" s="17">
        <v>6.0317004088589699E-2</v>
      </c>
      <c r="BS628" s="17"/>
      <c r="BT628" s="17">
        <v>0.104490484223557</v>
      </c>
      <c r="BU628" s="17">
        <v>5.4213970115195097E-2</v>
      </c>
    </row>
    <row r="629" spans="2:73" x14ac:dyDescent="0.3">
      <c r="B629" t="s">
        <v>267</v>
      </c>
      <c r="C629" s="17">
        <v>0.21129236457201001</v>
      </c>
      <c r="D629" s="17">
        <v>0.209694935505368</v>
      </c>
      <c r="E629" s="17">
        <v>0.21275872142945601</v>
      </c>
      <c r="F629" s="17"/>
      <c r="G629" s="17">
        <v>0.16171919896380299</v>
      </c>
      <c r="H629" s="17">
        <v>0.21839397542925301</v>
      </c>
      <c r="I629" s="17">
        <v>0.286399116214065</v>
      </c>
      <c r="J629" s="17">
        <v>0.222755028892408</v>
      </c>
      <c r="K629" s="17">
        <v>0.224142348874692</v>
      </c>
      <c r="L629" s="17">
        <v>0.159348760211109</v>
      </c>
      <c r="M629" s="17"/>
      <c r="N629" s="17">
        <v>0.27115384384430402</v>
      </c>
      <c r="O629" s="17">
        <v>0.223406935051355</v>
      </c>
      <c r="P629" s="17">
        <v>0.19031025726211301</v>
      </c>
      <c r="Q629" s="17">
        <v>0.15028082498668999</v>
      </c>
      <c r="R629" s="17"/>
      <c r="S629" s="17">
        <v>0.240223461262349</v>
      </c>
      <c r="T629" s="17">
        <v>0.193250309044084</v>
      </c>
      <c r="U629" s="17">
        <v>0.212168807623588</v>
      </c>
      <c r="V629" s="17">
        <v>0.17568000109263099</v>
      </c>
      <c r="W629" s="17">
        <v>0.20759982436164401</v>
      </c>
      <c r="X629" s="17">
        <v>0.230864541011089</v>
      </c>
      <c r="Y629" s="17">
        <v>0.19602061120830599</v>
      </c>
      <c r="Z629" s="17">
        <v>0.23399347295317199</v>
      </c>
      <c r="AA629" s="17">
        <v>0.21781792868192601</v>
      </c>
      <c r="AB629" s="17"/>
      <c r="AC629" s="17">
        <v>0</v>
      </c>
      <c r="AD629" s="17">
        <v>0.109822194253085</v>
      </c>
      <c r="AE629" s="17">
        <v>0.141706394894311</v>
      </c>
      <c r="AF629" s="17">
        <v>0.160628143104736</v>
      </c>
      <c r="AG629" s="17">
        <v>0.17381968588548599</v>
      </c>
      <c r="AH629" s="17">
        <v>0.239295224591526</v>
      </c>
      <c r="AI629" s="17">
        <v>0.20404239611662101</v>
      </c>
      <c r="AJ629" s="17">
        <v>0.27066941678835499</v>
      </c>
      <c r="AK629" s="17">
        <v>0.188266583443151</v>
      </c>
      <c r="AL629" s="17">
        <v>0.21757506893734499</v>
      </c>
      <c r="AM629" s="17">
        <v>0.20515749170718001</v>
      </c>
      <c r="AN629" s="17">
        <v>0.31166842360650099</v>
      </c>
      <c r="AO629" s="17">
        <v>0.268494005111586</v>
      </c>
      <c r="AP629" s="17">
        <v>0.239176172078084</v>
      </c>
      <c r="AQ629" s="17">
        <v>0.26574143726017901</v>
      </c>
      <c r="AR629" s="17">
        <v>0.29116422668584901</v>
      </c>
      <c r="AS629" s="17"/>
      <c r="AT629" s="17">
        <v>0.248211691836311</v>
      </c>
      <c r="AU629" s="17">
        <v>0.212376159118248</v>
      </c>
      <c r="AV629" s="17">
        <v>0.19938270235805899</v>
      </c>
      <c r="AW629" s="17">
        <v>0.20085033827302001</v>
      </c>
      <c r="AX629" s="17">
        <v>0.186274191365248</v>
      </c>
      <c r="AY629" s="17">
        <v>0.15739312049082499</v>
      </c>
      <c r="AZ629" s="17"/>
      <c r="BA629" s="17">
        <v>0.15008680880945899</v>
      </c>
      <c r="BB629" s="17">
        <v>0.19750052692136899</v>
      </c>
      <c r="BC629" s="17">
        <v>0.26492944374324701</v>
      </c>
      <c r="BD629" s="17">
        <v>0.27417110922413401</v>
      </c>
      <c r="BE629" s="17">
        <v>0.19708955390341301</v>
      </c>
      <c r="BF629" s="17"/>
      <c r="BG629" s="17">
        <v>0.20776577654844</v>
      </c>
      <c r="BH629" s="17">
        <v>0.22420005028019399</v>
      </c>
      <c r="BI629" s="17">
        <v>0.23493488691155701</v>
      </c>
      <c r="BJ629" s="17">
        <v>0.20504923561900501</v>
      </c>
      <c r="BK629" s="17">
        <v>0.28362623158213301</v>
      </c>
      <c r="BL629" s="17"/>
      <c r="BM629" s="17">
        <v>0.221804489016736</v>
      </c>
      <c r="BN629" s="17">
        <v>0.21694580809958799</v>
      </c>
      <c r="BO629" s="17">
        <v>0.16632895276999801</v>
      </c>
      <c r="BP629" s="17"/>
      <c r="BQ629" s="17">
        <v>0.22799971148581499</v>
      </c>
      <c r="BR629" s="17">
        <v>0.206111845239833</v>
      </c>
      <c r="BS629" s="17"/>
      <c r="BT629" s="17">
        <v>0.248197543862473</v>
      </c>
      <c r="BU629" s="17">
        <v>0.167690819692208</v>
      </c>
    </row>
    <row r="630" spans="2:73" x14ac:dyDescent="0.3">
      <c r="B630" t="s">
        <v>268</v>
      </c>
      <c r="C630" s="17">
        <v>0.15681555734140501</v>
      </c>
      <c r="D630" s="17">
        <v>0.147621557318181</v>
      </c>
      <c r="E630" s="17">
        <v>0.16545359382771899</v>
      </c>
      <c r="F630" s="17"/>
      <c r="G630" s="17">
        <v>0.17588244549312401</v>
      </c>
      <c r="H630" s="17">
        <v>0.130799470466471</v>
      </c>
      <c r="I630" s="17">
        <v>0.13145742789788201</v>
      </c>
      <c r="J630" s="17">
        <v>0.16057254838965601</v>
      </c>
      <c r="K630" s="17">
        <v>0.17376637917024401</v>
      </c>
      <c r="L630" s="17">
        <v>0.171510811051274</v>
      </c>
      <c r="M630" s="17"/>
      <c r="N630" s="17">
        <v>0.16720002010666599</v>
      </c>
      <c r="O630" s="17">
        <v>0.15485653568362001</v>
      </c>
      <c r="P630" s="17">
        <v>0.16638319770327101</v>
      </c>
      <c r="Q630" s="17">
        <v>0.13964381687081301</v>
      </c>
      <c r="R630" s="17"/>
      <c r="S630" s="17">
        <v>0.13696777396642501</v>
      </c>
      <c r="T630" s="17">
        <v>0.17853717750673001</v>
      </c>
      <c r="U630" s="17">
        <v>0.15240120125981399</v>
      </c>
      <c r="V630" s="17">
        <v>0.15896771541861099</v>
      </c>
      <c r="W630" s="17">
        <v>0.156415285174615</v>
      </c>
      <c r="X630" s="17">
        <v>0.14895038529203999</v>
      </c>
      <c r="Y630" s="17">
        <v>0.153959901272962</v>
      </c>
      <c r="Z630" s="17">
        <v>0.20676877446706601</v>
      </c>
      <c r="AA630" s="17">
        <v>0.145371493654814</v>
      </c>
      <c r="AB630" s="17"/>
      <c r="AC630" s="17">
        <v>6.8333211900907298E-2</v>
      </c>
      <c r="AD630" s="17">
        <v>0.101038887135909</v>
      </c>
      <c r="AE630" s="17">
        <v>0.16186814274393499</v>
      </c>
      <c r="AF630" s="17">
        <v>0.159560580976224</v>
      </c>
      <c r="AG630" s="17">
        <v>0.13468609626424599</v>
      </c>
      <c r="AH630" s="17">
        <v>0.13681952340241299</v>
      </c>
      <c r="AI630" s="17">
        <v>0.19495920315839299</v>
      </c>
      <c r="AJ630" s="17">
        <v>0.14290705263251699</v>
      </c>
      <c r="AK630" s="17">
        <v>0.157207899695921</v>
      </c>
      <c r="AL630" s="17">
        <v>0.175552304216648</v>
      </c>
      <c r="AM630" s="17">
        <v>0.19122585098692499</v>
      </c>
      <c r="AN630" s="17">
        <v>0.15818744952333899</v>
      </c>
      <c r="AO630" s="17">
        <v>0.16111181154534701</v>
      </c>
      <c r="AP630" s="17">
        <v>0.15320343317236901</v>
      </c>
      <c r="AQ630" s="17">
        <v>0.22383586281130999</v>
      </c>
      <c r="AR630" s="17">
        <v>0.12828121202260501</v>
      </c>
      <c r="AS630" s="17"/>
      <c r="AT630" s="17">
        <v>0.126086781256813</v>
      </c>
      <c r="AU630" s="17">
        <v>0.157653270183887</v>
      </c>
      <c r="AV630" s="17">
        <v>0.16655006521035801</v>
      </c>
      <c r="AW630" s="17">
        <v>0.172864285123977</v>
      </c>
      <c r="AX630" s="17">
        <v>0.166965060121473</v>
      </c>
      <c r="AY630" s="17">
        <v>0.18831352521410299</v>
      </c>
      <c r="AZ630" s="17"/>
      <c r="BA630" s="17">
        <v>0.154149766386314</v>
      </c>
      <c r="BB630" s="17">
        <v>0.15962086820586099</v>
      </c>
      <c r="BC630" s="17">
        <v>0.15422429310272601</v>
      </c>
      <c r="BD630" s="17">
        <v>0.139926067696451</v>
      </c>
      <c r="BE630" s="17">
        <v>0.11375225106617</v>
      </c>
      <c r="BF630" s="17"/>
      <c r="BG630" s="17">
        <v>0.14517252810924899</v>
      </c>
      <c r="BH630" s="17">
        <v>0.17373698465218201</v>
      </c>
      <c r="BI630" s="17">
        <v>0.159809424705078</v>
      </c>
      <c r="BJ630" s="17">
        <v>0.15263254351629599</v>
      </c>
      <c r="BK630" s="17">
        <v>0.111780040462313</v>
      </c>
      <c r="BL630" s="17"/>
      <c r="BM630" s="17">
        <v>0.15091411709028599</v>
      </c>
      <c r="BN630" s="17">
        <v>0.15818374417774</v>
      </c>
      <c r="BO630" s="17">
        <v>0.171077179203455</v>
      </c>
      <c r="BP630" s="17"/>
      <c r="BQ630" s="17">
        <v>0.13289698497465099</v>
      </c>
      <c r="BR630" s="17">
        <v>0.17321517024618399</v>
      </c>
      <c r="BS630" s="17"/>
      <c r="BT630" s="17">
        <v>0.15605344699316501</v>
      </c>
      <c r="BU630" s="17">
        <v>0.16414241678010499</v>
      </c>
    </row>
    <row r="631" spans="2:73" x14ac:dyDescent="0.3">
      <c r="B631" t="s">
        <v>269</v>
      </c>
      <c r="C631" s="17">
        <v>0.23271294242179999</v>
      </c>
      <c r="D631" s="17">
        <v>0.218975982030093</v>
      </c>
      <c r="E631" s="17">
        <v>0.246098763553768</v>
      </c>
      <c r="F631" s="17"/>
      <c r="G631" s="17">
        <v>0.17838090866265299</v>
      </c>
      <c r="H631" s="17">
        <v>0.19132489921236001</v>
      </c>
      <c r="I631" s="17">
        <v>0.20684719203820001</v>
      </c>
      <c r="J631" s="17">
        <v>0.25265875536186</v>
      </c>
      <c r="K631" s="17">
        <v>0.25248405200281199</v>
      </c>
      <c r="L631" s="17">
        <v>0.29387517298813198</v>
      </c>
      <c r="M631" s="17"/>
      <c r="N631" s="17">
        <v>0.19453850421206001</v>
      </c>
      <c r="O631" s="17">
        <v>0.21650953691240199</v>
      </c>
      <c r="P631" s="17">
        <v>0.24529211680516699</v>
      </c>
      <c r="Q631" s="17">
        <v>0.27660420496121302</v>
      </c>
      <c r="R631" s="17"/>
      <c r="S631" s="17">
        <v>0.19587309335005501</v>
      </c>
      <c r="T631" s="17">
        <v>0.26018330079958302</v>
      </c>
      <c r="U631" s="17">
        <v>0.20956333970347499</v>
      </c>
      <c r="V631" s="17">
        <v>0.246968643692768</v>
      </c>
      <c r="W631" s="17">
        <v>0.25420211591500302</v>
      </c>
      <c r="X631" s="17">
        <v>0.24277124603546199</v>
      </c>
      <c r="Y631" s="17">
        <v>0.24918366326211799</v>
      </c>
      <c r="Z631" s="17">
        <v>0.12963335244902099</v>
      </c>
      <c r="AA631" s="17">
        <v>0.25447291434361202</v>
      </c>
      <c r="AB631" s="17"/>
      <c r="AC631" s="17">
        <v>0.112796279581217</v>
      </c>
      <c r="AD631" s="17">
        <v>0.21090781478266499</v>
      </c>
      <c r="AE631" s="17">
        <v>0.255299321535991</v>
      </c>
      <c r="AF631" s="17">
        <v>0.27334613883268399</v>
      </c>
      <c r="AG631" s="17">
        <v>0.245433249452573</v>
      </c>
      <c r="AH631" s="17">
        <v>0.248034691960656</v>
      </c>
      <c r="AI631" s="17">
        <v>0.23508499364247101</v>
      </c>
      <c r="AJ631" s="17">
        <v>0.21922177668134199</v>
      </c>
      <c r="AK631" s="17">
        <v>0.26048248289509701</v>
      </c>
      <c r="AL631" s="17">
        <v>0.17338382641140601</v>
      </c>
      <c r="AM631" s="17">
        <v>0.242616855060174</v>
      </c>
      <c r="AN631" s="17">
        <v>0.22541536208219401</v>
      </c>
      <c r="AO631" s="17">
        <v>0.222317401128061</v>
      </c>
      <c r="AP631" s="17">
        <v>0.24131520116122601</v>
      </c>
      <c r="AQ631" s="17">
        <v>0.15121331692578999</v>
      </c>
      <c r="AR631" s="17">
        <v>0.18660308469618</v>
      </c>
      <c r="AS631" s="17"/>
      <c r="AT631" s="17">
        <v>0.17629811085737199</v>
      </c>
      <c r="AU631" s="17">
        <v>0.25821708588180398</v>
      </c>
      <c r="AV631" s="17">
        <v>0.23806192678087401</v>
      </c>
      <c r="AW631" s="17">
        <v>0.24714953824616001</v>
      </c>
      <c r="AX631" s="17">
        <v>0.25760280228768501</v>
      </c>
      <c r="AY631" s="17">
        <v>0.22791394474737101</v>
      </c>
      <c r="AZ631" s="17"/>
      <c r="BA631" s="17">
        <v>0.29066556117279202</v>
      </c>
      <c r="BB631" s="17">
        <v>0.252508314357832</v>
      </c>
      <c r="BC631" s="17">
        <v>0.20121951410837899</v>
      </c>
      <c r="BD631" s="17">
        <v>0.182575267520833</v>
      </c>
      <c r="BE631" s="17">
        <v>0.163305403396031</v>
      </c>
      <c r="BF631" s="17"/>
      <c r="BG631" s="17">
        <v>0.26193377908318399</v>
      </c>
      <c r="BH631" s="17">
        <v>0.19796985304644801</v>
      </c>
      <c r="BI631" s="17">
        <v>0.22105201093524901</v>
      </c>
      <c r="BJ631" s="17">
        <v>0.25975883629241803</v>
      </c>
      <c r="BK631" s="17">
        <v>0.26380801998337799</v>
      </c>
      <c r="BL631" s="17"/>
      <c r="BM631" s="17">
        <v>0.22650647981467101</v>
      </c>
      <c r="BN631" s="17">
        <v>0.23899625707586</v>
      </c>
      <c r="BO631" s="17">
        <v>0.236000025699343</v>
      </c>
      <c r="BP631" s="17"/>
      <c r="BQ631" s="17">
        <v>0.184594601177382</v>
      </c>
      <c r="BR631" s="17">
        <v>0.258735369879461</v>
      </c>
      <c r="BS631" s="17"/>
      <c r="BT631" s="17">
        <v>0.20282846481539099</v>
      </c>
      <c r="BU631" s="17">
        <v>0.27921950450733302</v>
      </c>
    </row>
    <row r="632" spans="2:73" x14ac:dyDescent="0.3">
      <c r="B632" t="s">
        <v>270</v>
      </c>
      <c r="C632" s="17">
        <v>0.14744555044785601</v>
      </c>
      <c r="D632" s="17">
        <v>0.13553104181477599</v>
      </c>
      <c r="E632" s="17">
        <v>0.15951091350969601</v>
      </c>
      <c r="F632" s="17"/>
      <c r="G632" s="17">
        <v>0.144270867181018</v>
      </c>
      <c r="H632" s="17">
        <v>9.1003239350810602E-2</v>
      </c>
      <c r="I632" s="17">
        <v>0.103038130737163</v>
      </c>
      <c r="J632" s="17">
        <v>0.16580317023851801</v>
      </c>
      <c r="K632" s="17">
        <v>0.18296232629474601</v>
      </c>
      <c r="L632" s="17">
        <v>0.19274974245593801</v>
      </c>
      <c r="M632" s="17"/>
      <c r="N632" s="17">
        <v>6.1612940674161898E-2</v>
      </c>
      <c r="O632" s="17">
        <v>0.13919249359868899</v>
      </c>
      <c r="P632" s="17">
        <v>0.16087214678817199</v>
      </c>
      <c r="Q632" s="17">
        <v>0.239986901911556</v>
      </c>
      <c r="R632" s="17"/>
      <c r="S632" s="17">
        <v>8.0813746405716105E-2</v>
      </c>
      <c r="T632" s="17">
        <v>0.13788973931885901</v>
      </c>
      <c r="U632" s="17">
        <v>0.12339628599779701</v>
      </c>
      <c r="V632" s="17">
        <v>0.175283125032271</v>
      </c>
      <c r="W632" s="17">
        <v>0.18346908042948101</v>
      </c>
      <c r="X632" s="17">
        <v>0.18585110109690101</v>
      </c>
      <c r="Y632" s="17">
        <v>0.14479752844104801</v>
      </c>
      <c r="Z632" s="17">
        <v>0.13902937549568301</v>
      </c>
      <c r="AA632" s="17">
        <v>0.18705387704571799</v>
      </c>
      <c r="AB632" s="17"/>
      <c r="AC632" s="17">
        <v>0.46056829725461401</v>
      </c>
      <c r="AD632" s="17">
        <v>0.323470678682382</v>
      </c>
      <c r="AE632" s="17">
        <v>0.25805151836332002</v>
      </c>
      <c r="AF632" s="17">
        <v>0.210708858331595</v>
      </c>
      <c r="AG632" s="17">
        <v>0.22325711402631401</v>
      </c>
      <c r="AH632" s="17">
        <v>0.14465552188431699</v>
      </c>
      <c r="AI632" s="17">
        <v>0.108258578517471</v>
      </c>
      <c r="AJ632" s="17">
        <v>0.113328615777506</v>
      </c>
      <c r="AK632" s="17">
        <v>0.101464020938403</v>
      </c>
      <c r="AL632" s="17">
        <v>0.14159460278018901</v>
      </c>
      <c r="AM632" s="17">
        <v>0.13487763595115701</v>
      </c>
      <c r="AN632" s="17">
        <v>5.1820395121484598E-2</v>
      </c>
      <c r="AO632" s="17">
        <v>6.6758134370458105E-2</v>
      </c>
      <c r="AP632" s="17">
        <v>3.1263257757062297E-2</v>
      </c>
      <c r="AQ632" s="17">
        <v>9.9338690965072807E-2</v>
      </c>
      <c r="AR632" s="17">
        <v>3.5855565765238101E-2</v>
      </c>
      <c r="AS632" s="17"/>
      <c r="AT632" s="17">
        <v>0.103108120315068</v>
      </c>
      <c r="AU632" s="17">
        <v>0.162578596885527</v>
      </c>
      <c r="AV632" s="17">
        <v>0.149684363698838</v>
      </c>
      <c r="AW632" s="17">
        <v>0.17640068454098801</v>
      </c>
      <c r="AX632" s="17">
        <v>0.153951669567228</v>
      </c>
      <c r="AY632" s="17">
        <v>0.13933727720552999</v>
      </c>
      <c r="AZ632" s="17"/>
      <c r="BA632" s="17">
        <v>0.22881092598983899</v>
      </c>
      <c r="BB632" s="17">
        <v>0.15694275694046</v>
      </c>
      <c r="BC632" s="17">
        <v>9.7480415179533597E-2</v>
      </c>
      <c r="BD632" s="17">
        <v>5.34872471112098E-2</v>
      </c>
      <c r="BE632" s="17">
        <v>2.7875718910286399E-2</v>
      </c>
      <c r="BF632" s="17"/>
      <c r="BG632" s="17">
        <v>0.13266132955708501</v>
      </c>
      <c r="BH632" s="17">
        <v>0.105411458530093</v>
      </c>
      <c r="BI632" s="17">
        <v>0.113160349693256</v>
      </c>
      <c r="BJ632" s="17">
        <v>0.174538987898574</v>
      </c>
      <c r="BK632" s="17">
        <v>0.108848054249351</v>
      </c>
      <c r="BL632" s="17"/>
      <c r="BM632" s="17">
        <v>0.11527520553625099</v>
      </c>
      <c r="BN632" s="17">
        <v>0.16927162749517699</v>
      </c>
      <c r="BO632" s="17">
        <v>0.19045464531331599</v>
      </c>
      <c r="BP632" s="17"/>
      <c r="BQ632" s="17">
        <v>7.1328018633612003E-2</v>
      </c>
      <c r="BR632" s="17">
        <v>0.19428555008974399</v>
      </c>
      <c r="BS632" s="17"/>
      <c r="BT632" s="17">
        <v>8.3037283942666906E-2</v>
      </c>
      <c r="BU632" s="17">
        <v>0.23338998700526101</v>
      </c>
    </row>
    <row r="633" spans="2:73" x14ac:dyDescent="0.3">
      <c r="B633" t="s">
        <v>92</v>
      </c>
      <c r="C633" s="17">
        <v>3.7304057701223199E-2</v>
      </c>
      <c r="D633" s="17">
        <v>3.6952707107959899E-2</v>
      </c>
      <c r="E633" s="17">
        <v>3.73556624072248E-2</v>
      </c>
      <c r="F633" s="17"/>
      <c r="G633" s="17">
        <v>8.1695654233670797E-2</v>
      </c>
      <c r="H633" s="17">
        <v>3.2967966251922103E-2</v>
      </c>
      <c r="I633" s="17">
        <v>4.5055534135258798E-2</v>
      </c>
      <c r="J633" s="17">
        <v>2.5249186297323499E-2</v>
      </c>
      <c r="K633" s="17">
        <v>2.1225949348632402E-2</v>
      </c>
      <c r="L633" s="17">
        <v>2.5725150570450599E-2</v>
      </c>
      <c r="M633" s="17"/>
      <c r="N633" s="17">
        <v>3.2028225075094001E-2</v>
      </c>
      <c r="O633" s="17">
        <v>4.1659259453211098E-2</v>
      </c>
      <c r="P633" s="17">
        <v>3.0685086623499301E-2</v>
      </c>
      <c r="Q633" s="17">
        <v>4.3341325364577903E-2</v>
      </c>
      <c r="R633" s="17"/>
      <c r="S633" s="17">
        <v>3.9073105515125099E-2</v>
      </c>
      <c r="T633" s="17">
        <v>3.9887967147855502E-2</v>
      </c>
      <c r="U633" s="17">
        <v>1.9311970233576399E-2</v>
      </c>
      <c r="V633" s="17">
        <v>2.6603932764227501E-2</v>
      </c>
      <c r="W633" s="17">
        <v>1.70398165889857E-2</v>
      </c>
      <c r="X633" s="17">
        <v>6.7147859731239698E-2</v>
      </c>
      <c r="Y633" s="17">
        <v>3.6311541255238403E-2</v>
      </c>
      <c r="Z633" s="17">
        <v>5.9855090785266303E-2</v>
      </c>
      <c r="AA633" s="17">
        <v>3.7956849307168798E-2</v>
      </c>
      <c r="AB633" s="17"/>
      <c r="AC633" s="17">
        <v>0.18552061097295799</v>
      </c>
      <c r="AD633" s="17">
        <v>8.2897655505714998E-2</v>
      </c>
      <c r="AE633" s="17">
        <v>2.7765475915538799E-2</v>
      </c>
      <c r="AF633" s="17">
        <v>2.7459750139504E-2</v>
      </c>
      <c r="AG633" s="17">
        <v>2.9743728455355101E-2</v>
      </c>
      <c r="AH633" s="17">
        <v>3.0432381851615099E-2</v>
      </c>
      <c r="AI633" s="17">
        <v>2.8441431053690201E-2</v>
      </c>
      <c r="AJ633" s="17">
        <v>2.6218094673353599E-2</v>
      </c>
      <c r="AK633" s="17">
        <v>2.8738729210635802E-2</v>
      </c>
      <c r="AL633" s="17">
        <v>7.7449612532018805E-2</v>
      </c>
      <c r="AM633" s="17">
        <v>3.4281693852073997E-2</v>
      </c>
      <c r="AN633" s="17">
        <v>2.50170664949027E-2</v>
      </c>
      <c r="AO633" s="17">
        <v>5.8472815965777396E-3</v>
      </c>
      <c r="AP633" s="17">
        <v>3.9390178078743399E-2</v>
      </c>
      <c r="AQ633" s="17">
        <v>1.7753503560660799E-2</v>
      </c>
      <c r="AR633" s="17">
        <v>3.3082230558803001E-2</v>
      </c>
      <c r="AS633" s="17"/>
      <c r="AT633" s="17">
        <v>4.4048590159332997E-2</v>
      </c>
      <c r="AU633" s="17">
        <v>2.78109449534161E-2</v>
      </c>
      <c r="AV633" s="17">
        <v>4.4065591379277597E-2</v>
      </c>
      <c r="AW633" s="17">
        <v>3.24202761592087E-2</v>
      </c>
      <c r="AX633" s="17">
        <v>4.21300436649715E-2</v>
      </c>
      <c r="AY633" s="17">
        <v>5.02334024250762E-2</v>
      </c>
      <c r="AZ633" s="17"/>
      <c r="BA633" s="17">
        <v>4.4465415297996497E-2</v>
      </c>
      <c r="BB633" s="17">
        <v>4.2806430716720002E-2</v>
      </c>
      <c r="BC633" s="17">
        <v>3.73383221983467E-2</v>
      </c>
      <c r="BD633" s="17">
        <v>2.2528737313792801E-2</v>
      </c>
      <c r="BE633" s="17">
        <v>3.2380156939352499E-2</v>
      </c>
      <c r="BF633" s="17"/>
      <c r="BG633" s="17">
        <v>2.72144566870848E-2</v>
      </c>
      <c r="BH633" s="17">
        <v>3.5885278564799901E-2</v>
      </c>
      <c r="BI633" s="17">
        <v>2.40542630573615E-2</v>
      </c>
      <c r="BJ633" s="17">
        <v>2.95170702803613E-2</v>
      </c>
      <c r="BK633" s="17">
        <v>5.38563286661152E-2</v>
      </c>
      <c r="BL633" s="17"/>
      <c r="BM633" s="17">
        <v>2.9931157470089099E-2</v>
      </c>
      <c r="BN633" s="17">
        <v>4.1090745232288797E-2</v>
      </c>
      <c r="BO633" s="17">
        <v>5.0099517489353901E-2</v>
      </c>
      <c r="BP633" s="17"/>
      <c r="BQ633" s="17">
        <v>2.1986737669766099E-2</v>
      </c>
      <c r="BR633" s="17">
        <v>3.6898772735807397E-2</v>
      </c>
      <c r="BS633" s="17"/>
      <c r="BT633" s="17">
        <v>2.5587756367786801E-2</v>
      </c>
      <c r="BU633" s="17">
        <v>3.1612995357481001E-2</v>
      </c>
    </row>
    <row r="634" spans="2:73" x14ac:dyDescent="0.3">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row>
    <row r="635" spans="2:73" x14ac:dyDescent="0.3">
      <c r="B635" s="6" t="s">
        <v>281</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row>
    <row r="636" spans="2:73" x14ac:dyDescent="0.3">
      <c r="B636" s="24" t="s">
        <v>197</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row>
    <row r="637" spans="2:73" x14ac:dyDescent="0.3">
      <c r="B637" t="s">
        <v>261</v>
      </c>
      <c r="C637" s="17">
        <v>4.7423957652187104E-3</v>
      </c>
      <c r="D637" s="17">
        <v>6.1872661686346803E-3</v>
      </c>
      <c r="E637" s="17">
        <v>3.3783826522960198E-3</v>
      </c>
      <c r="F637" s="17"/>
      <c r="G637" s="17">
        <v>1.6712754829171301E-2</v>
      </c>
      <c r="H637" s="17">
        <v>1.0647881759655701E-2</v>
      </c>
      <c r="I637" s="17">
        <v>3.1562813578877901E-3</v>
      </c>
      <c r="J637" s="17">
        <v>0</v>
      </c>
      <c r="K637" s="17">
        <v>0</v>
      </c>
      <c r="L637" s="17">
        <v>0</v>
      </c>
      <c r="M637" s="17"/>
      <c r="N637" s="17">
        <v>7.1966809740836597E-3</v>
      </c>
      <c r="O637" s="17">
        <v>5.2059632385872698E-3</v>
      </c>
      <c r="P637" s="17">
        <v>5.1055611646619497E-3</v>
      </c>
      <c r="Q637" s="17">
        <v>1.51857440502057E-3</v>
      </c>
      <c r="R637" s="17"/>
      <c r="S637" s="17">
        <v>1.22578933014377E-2</v>
      </c>
      <c r="T637" s="17">
        <v>0</v>
      </c>
      <c r="U637" s="17">
        <v>0</v>
      </c>
      <c r="V637" s="17">
        <v>0</v>
      </c>
      <c r="W637" s="17">
        <v>0</v>
      </c>
      <c r="X637" s="17">
        <v>3.88999549910816E-3</v>
      </c>
      <c r="Y637" s="17">
        <v>0</v>
      </c>
      <c r="Z637" s="17">
        <v>2.4511176330833301E-2</v>
      </c>
      <c r="AA637" s="17">
        <v>9.4020890899737808E-3</v>
      </c>
      <c r="AB637" s="17"/>
      <c r="AC637" s="17">
        <v>0</v>
      </c>
      <c r="AD637" s="17">
        <v>9.5548061873446492E-3</v>
      </c>
      <c r="AE637" s="17">
        <v>0</v>
      </c>
      <c r="AF637" s="17">
        <v>0</v>
      </c>
      <c r="AG637" s="17">
        <v>8.3755050862383308E-3</v>
      </c>
      <c r="AH637" s="17">
        <v>4.3632590451946601E-3</v>
      </c>
      <c r="AI637" s="17">
        <v>5.4604977164644398E-3</v>
      </c>
      <c r="AJ637" s="17">
        <v>0</v>
      </c>
      <c r="AK637" s="17">
        <v>5.8828060038764998E-3</v>
      </c>
      <c r="AL637" s="17">
        <v>0</v>
      </c>
      <c r="AM637" s="17">
        <v>0</v>
      </c>
      <c r="AN637" s="17">
        <v>0</v>
      </c>
      <c r="AO637" s="17">
        <v>0</v>
      </c>
      <c r="AP637" s="17">
        <v>2.5892784566293299E-2</v>
      </c>
      <c r="AQ637" s="17">
        <v>0</v>
      </c>
      <c r="AR637" s="17">
        <v>2.7111909763591801E-2</v>
      </c>
      <c r="AS637" s="17"/>
      <c r="AT637" s="17">
        <v>5.6156392862656999E-3</v>
      </c>
      <c r="AU637" s="17">
        <v>3.6865182193546002E-3</v>
      </c>
      <c r="AV637" s="17">
        <v>5.9245914766149496E-3</v>
      </c>
      <c r="AW637" s="17">
        <v>8.2275381775373992E-3</v>
      </c>
      <c r="AX637" s="17">
        <v>0</v>
      </c>
      <c r="AY637" s="17">
        <v>0</v>
      </c>
      <c r="AZ637" s="17"/>
      <c r="BA637" s="17">
        <v>0</v>
      </c>
      <c r="BB637" s="17">
        <v>3.2894303290126698E-3</v>
      </c>
      <c r="BC637" s="17">
        <v>5.0526740603028001E-3</v>
      </c>
      <c r="BD637" s="17">
        <v>1.21692876325784E-2</v>
      </c>
      <c r="BE637" s="17">
        <v>3.3877132900012201E-2</v>
      </c>
      <c r="BF637" s="17"/>
      <c r="BG637" s="17">
        <v>1.8888797369821201E-3</v>
      </c>
      <c r="BH637" s="17">
        <v>9.3730357152450993E-3</v>
      </c>
      <c r="BI637" s="17">
        <v>0</v>
      </c>
      <c r="BJ637" s="17">
        <v>3.8299251273216299E-3</v>
      </c>
      <c r="BK637" s="17">
        <v>0</v>
      </c>
      <c r="BL637" s="17"/>
      <c r="BM637" s="17">
        <v>9.1284358466609695E-3</v>
      </c>
      <c r="BN637" s="17">
        <v>1.25997691403188E-3</v>
      </c>
      <c r="BO637" s="17">
        <v>0</v>
      </c>
      <c r="BP637" s="17"/>
      <c r="BQ637" s="17">
        <v>1.00191756060827E-2</v>
      </c>
      <c r="BR637" s="17">
        <v>1.94937966906023E-3</v>
      </c>
      <c r="BS637" s="17"/>
      <c r="BT637" s="17">
        <v>6.2688601954235803E-3</v>
      </c>
      <c r="BU637" s="17">
        <v>1.0255023942953099E-3</v>
      </c>
    </row>
    <row r="638" spans="2:73" x14ac:dyDescent="0.3">
      <c r="B638" t="s">
        <v>262</v>
      </c>
      <c r="C638" s="17">
        <v>6.6390060727960299E-3</v>
      </c>
      <c r="D638" s="17">
        <v>8.1135888912852294E-3</v>
      </c>
      <c r="E638" s="17">
        <v>5.2514679384906499E-3</v>
      </c>
      <c r="F638" s="17"/>
      <c r="G638" s="17">
        <v>1.02690288405946E-2</v>
      </c>
      <c r="H638" s="17">
        <v>1.84068013399524E-2</v>
      </c>
      <c r="I638" s="17">
        <v>9.4652202475025704E-3</v>
      </c>
      <c r="J638" s="17">
        <v>3.0669611088459101E-3</v>
      </c>
      <c r="K638" s="17">
        <v>0</v>
      </c>
      <c r="L638" s="17">
        <v>0</v>
      </c>
      <c r="M638" s="17"/>
      <c r="N638" s="17">
        <v>1.06882756317514E-2</v>
      </c>
      <c r="O638" s="17">
        <v>2.9602494517711199E-3</v>
      </c>
      <c r="P638" s="17">
        <v>7.15210114596711E-3</v>
      </c>
      <c r="Q638" s="17">
        <v>5.7447783401311497E-3</v>
      </c>
      <c r="R638" s="17"/>
      <c r="S638" s="17">
        <v>1.97466323196023E-2</v>
      </c>
      <c r="T638" s="17">
        <v>2.8332785458310599E-3</v>
      </c>
      <c r="U638" s="17">
        <v>5.0595706726517097E-3</v>
      </c>
      <c r="V638" s="17">
        <v>2.03935869018759E-3</v>
      </c>
      <c r="W638" s="17">
        <v>0</v>
      </c>
      <c r="X638" s="17">
        <v>1.04898390316953E-2</v>
      </c>
      <c r="Y638" s="17">
        <v>0</v>
      </c>
      <c r="Z638" s="17">
        <v>5.7061038802485404E-3</v>
      </c>
      <c r="AA638" s="17">
        <v>7.8904624869390906E-3</v>
      </c>
      <c r="AB638" s="17"/>
      <c r="AC638" s="17">
        <v>0</v>
      </c>
      <c r="AD638" s="17">
        <v>0</v>
      </c>
      <c r="AE638" s="17">
        <v>9.6340363591414999E-3</v>
      </c>
      <c r="AF638" s="17">
        <v>1.0742978421143801E-2</v>
      </c>
      <c r="AG638" s="17">
        <v>4.4428916088420896E-3</v>
      </c>
      <c r="AH638" s="17">
        <v>4.7919571518709198E-3</v>
      </c>
      <c r="AI638" s="17">
        <v>7.9063790654160908E-3</v>
      </c>
      <c r="AJ638" s="17">
        <v>0</v>
      </c>
      <c r="AK638" s="17">
        <v>0</v>
      </c>
      <c r="AL638" s="17">
        <v>1.04175386012743E-2</v>
      </c>
      <c r="AM638" s="17">
        <v>0</v>
      </c>
      <c r="AN638" s="17">
        <v>0</v>
      </c>
      <c r="AO638" s="17">
        <v>6.5697358833294202E-3</v>
      </c>
      <c r="AP638" s="17">
        <v>0</v>
      </c>
      <c r="AQ638" s="17">
        <v>1.4173555539267999E-2</v>
      </c>
      <c r="AR638" s="17">
        <v>4.3726309350515601E-2</v>
      </c>
      <c r="AS638" s="17"/>
      <c r="AT638" s="17">
        <v>1.5862606181908101E-2</v>
      </c>
      <c r="AU638" s="17">
        <v>5.7679531016203503E-3</v>
      </c>
      <c r="AV638" s="17">
        <v>3.1325951708023E-3</v>
      </c>
      <c r="AW638" s="17">
        <v>2.13077986818714E-3</v>
      </c>
      <c r="AX638" s="17">
        <v>0</v>
      </c>
      <c r="AY638" s="17">
        <v>1.0730141650224E-2</v>
      </c>
      <c r="AZ638" s="17"/>
      <c r="BA638" s="17">
        <v>4.2023641044982001E-3</v>
      </c>
      <c r="BB638" s="17">
        <v>5.8440493166497798E-3</v>
      </c>
      <c r="BC638" s="17">
        <v>7.9526295892494193E-3</v>
      </c>
      <c r="BD638" s="17">
        <v>5.6284081402012704E-3</v>
      </c>
      <c r="BE638" s="17">
        <v>3.7927152906507597E-2</v>
      </c>
      <c r="BF638" s="17"/>
      <c r="BG638" s="17">
        <v>0</v>
      </c>
      <c r="BH638" s="17">
        <v>1.36131108745043E-2</v>
      </c>
      <c r="BI638" s="17">
        <v>0</v>
      </c>
      <c r="BJ638" s="17">
        <v>1.3615905749036501E-2</v>
      </c>
      <c r="BK638" s="17">
        <v>0</v>
      </c>
      <c r="BL638" s="17"/>
      <c r="BM638" s="17">
        <v>1.07298579196371E-2</v>
      </c>
      <c r="BN638" s="17">
        <v>2.59281215146713E-3</v>
      </c>
      <c r="BO638" s="17">
        <v>4.1573403832599097E-3</v>
      </c>
      <c r="BP638" s="17"/>
      <c r="BQ638" s="17">
        <v>1.4451088107276799E-2</v>
      </c>
      <c r="BR638" s="17">
        <v>1.58360896887909E-3</v>
      </c>
      <c r="BS638" s="17"/>
      <c r="BT638" s="17">
        <v>8.8388048966830095E-3</v>
      </c>
      <c r="BU638" s="17">
        <v>4.1056916601398801E-3</v>
      </c>
    </row>
    <row r="639" spans="2:73" x14ac:dyDescent="0.3">
      <c r="B639" t="s">
        <v>263</v>
      </c>
      <c r="C639" s="17">
        <v>1.72995191614383E-2</v>
      </c>
      <c r="D639" s="17">
        <v>2.6662763166095099E-2</v>
      </c>
      <c r="E639" s="17">
        <v>8.4264744899298794E-3</v>
      </c>
      <c r="F639" s="17"/>
      <c r="G639" s="17">
        <v>5.0755234210989902E-2</v>
      </c>
      <c r="H639" s="17">
        <v>4.2009012347716597E-2</v>
      </c>
      <c r="I639" s="17">
        <v>1.08275191213246E-2</v>
      </c>
      <c r="J639" s="17">
        <v>1.79994203081704E-3</v>
      </c>
      <c r="K639" s="17">
        <v>0</v>
      </c>
      <c r="L639" s="17">
        <v>3.7510492037155E-3</v>
      </c>
      <c r="M639" s="17"/>
      <c r="N639" s="17">
        <v>3.02025664437643E-2</v>
      </c>
      <c r="O639" s="17">
        <v>1.65219494074689E-2</v>
      </c>
      <c r="P639" s="17">
        <v>5.0577589223427403E-3</v>
      </c>
      <c r="Q639" s="17">
        <v>1.5779592785220599E-2</v>
      </c>
      <c r="R639" s="17"/>
      <c r="S639" s="17">
        <v>4.4735288886971099E-2</v>
      </c>
      <c r="T639" s="17">
        <v>1.22418291289267E-2</v>
      </c>
      <c r="U639" s="17">
        <v>1.48789800854702E-2</v>
      </c>
      <c r="V639" s="17">
        <v>9.9846929893444795E-3</v>
      </c>
      <c r="W639" s="17">
        <v>1.55047053432728E-2</v>
      </c>
      <c r="X639" s="17">
        <v>1.7236152130773098E-2</v>
      </c>
      <c r="Y639" s="17">
        <v>1.35167483360747E-2</v>
      </c>
      <c r="Z639" s="17">
        <v>0</v>
      </c>
      <c r="AA639" s="17">
        <v>9.8281401422171902E-3</v>
      </c>
      <c r="AB639" s="17"/>
      <c r="AC639" s="17">
        <v>0</v>
      </c>
      <c r="AD639" s="17">
        <v>5.9327310289794197E-2</v>
      </c>
      <c r="AE639" s="17">
        <v>6.3249341442516297E-3</v>
      </c>
      <c r="AF639" s="17">
        <v>7.4282619289325596E-3</v>
      </c>
      <c r="AG639" s="17">
        <v>9.8734468601485697E-3</v>
      </c>
      <c r="AH639" s="17">
        <v>9.7290323752992295E-3</v>
      </c>
      <c r="AI639" s="17">
        <v>8.2747398575689895E-3</v>
      </c>
      <c r="AJ639" s="17">
        <v>0</v>
      </c>
      <c r="AK639" s="17">
        <v>1.41917306740051E-2</v>
      </c>
      <c r="AL639" s="17">
        <v>1.3052292951808301E-2</v>
      </c>
      <c r="AM639" s="17">
        <v>2.54896820359281E-2</v>
      </c>
      <c r="AN639" s="17">
        <v>0</v>
      </c>
      <c r="AO639" s="17">
        <v>7.4970674424793701E-2</v>
      </c>
      <c r="AP639" s="17">
        <v>2.3922428043625401E-2</v>
      </c>
      <c r="AQ639" s="17">
        <v>4.0970764585869901E-2</v>
      </c>
      <c r="AR639" s="17">
        <v>4.6657359392802099E-2</v>
      </c>
      <c r="AS639" s="17"/>
      <c r="AT639" s="17">
        <v>3.3678625325452502E-2</v>
      </c>
      <c r="AU639" s="17">
        <v>1.3259843037365601E-2</v>
      </c>
      <c r="AV639" s="17">
        <v>2.5646256846930799E-2</v>
      </c>
      <c r="AW639" s="17">
        <v>6.1462209571838799E-3</v>
      </c>
      <c r="AX639" s="17">
        <v>3.65475113892718E-3</v>
      </c>
      <c r="AY639" s="17">
        <v>1.1053180634833499E-2</v>
      </c>
      <c r="AZ639" s="17"/>
      <c r="BA639" s="17">
        <v>6.5653416219985401E-3</v>
      </c>
      <c r="BB639" s="17">
        <v>1.8362471506283E-2</v>
      </c>
      <c r="BC639" s="17">
        <v>2.38882956530053E-2</v>
      </c>
      <c r="BD639" s="17">
        <v>2.6496427370910298E-2</v>
      </c>
      <c r="BE639" s="17">
        <v>9.9580307589418604E-2</v>
      </c>
      <c r="BF639" s="17"/>
      <c r="BG639" s="17">
        <v>1.8080427234639401E-2</v>
      </c>
      <c r="BH639" s="17">
        <v>2.37280969330186E-2</v>
      </c>
      <c r="BI639" s="17">
        <v>1.3215018036518899E-2</v>
      </c>
      <c r="BJ639" s="17">
        <v>1.39270194294875E-2</v>
      </c>
      <c r="BK639" s="17">
        <v>6.7544642974143596E-3</v>
      </c>
      <c r="BL639" s="17"/>
      <c r="BM639" s="17">
        <v>2.3497560299107299E-2</v>
      </c>
      <c r="BN639" s="17">
        <v>1.01309364006958E-2</v>
      </c>
      <c r="BO639" s="17">
        <v>1.6065063373095101E-2</v>
      </c>
      <c r="BP639" s="17"/>
      <c r="BQ639" s="17">
        <v>4.11950076890484E-2</v>
      </c>
      <c r="BR639" s="17">
        <v>4.23924105970653E-3</v>
      </c>
      <c r="BS639" s="17"/>
      <c r="BT639" s="17">
        <v>2.5438693072563301E-2</v>
      </c>
      <c r="BU639" s="17">
        <v>7.0379632227951898E-3</v>
      </c>
    </row>
    <row r="640" spans="2:73" x14ac:dyDescent="0.3">
      <c r="B640" t="s">
        <v>264</v>
      </c>
      <c r="C640" s="17">
        <v>1.82718611456722E-2</v>
      </c>
      <c r="D640" s="17">
        <v>2.2001490133769799E-2</v>
      </c>
      <c r="E640" s="17">
        <v>1.47661143878191E-2</v>
      </c>
      <c r="F640" s="17"/>
      <c r="G640" s="17">
        <v>3.5230995231005202E-2</v>
      </c>
      <c r="H640" s="17">
        <v>4.2343726067136399E-2</v>
      </c>
      <c r="I640" s="17">
        <v>2.0793674284175299E-2</v>
      </c>
      <c r="J640" s="17">
        <v>4.7401501607744704E-3</v>
      </c>
      <c r="K640" s="17">
        <v>1.07583820467458E-2</v>
      </c>
      <c r="L640" s="17">
        <v>1.77452831752681E-3</v>
      </c>
      <c r="M640" s="17"/>
      <c r="N640" s="17">
        <v>2.0511441808960001E-2</v>
      </c>
      <c r="O640" s="17">
        <v>1.7249074714931398E-2</v>
      </c>
      <c r="P640" s="17">
        <v>1.9480009328985699E-2</v>
      </c>
      <c r="Q640" s="17">
        <v>1.4829921796073901E-2</v>
      </c>
      <c r="R640" s="17"/>
      <c r="S640" s="17">
        <v>4.34763244074848E-2</v>
      </c>
      <c r="T640" s="17">
        <v>1.4906996428836399E-2</v>
      </c>
      <c r="U640" s="17">
        <v>1.0547524103519199E-2</v>
      </c>
      <c r="V640" s="17">
        <v>9.1875658476220593E-3</v>
      </c>
      <c r="W640" s="17">
        <v>2.2216349638736699E-2</v>
      </c>
      <c r="X640" s="17">
        <v>1.2107690309581001E-2</v>
      </c>
      <c r="Y640" s="17">
        <v>1.1194707491846E-2</v>
      </c>
      <c r="Z640" s="17">
        <v>0</v>
      </c>
      <c r="AA640" s="17">
        <v>2.05043940278214E-2</v>
      </c>
      <c r="AB640" s="17"/>
      <c r="AC640" s="17">
        <v>0</v>
      </c>
      <c r="AD640" s="17">
        <v>1.31492060287352E-2</v>
      </c>
      <c r="AE640" s="17">
        <v>1.85708220806876E-2</v>
      </c>
      <c r="AF640" s="17">
        <v>2.2741321159119199E-2</v>
      </c>
      <c r="AG640" s="17">
        <v>2.0964095050794301E-2</v>
      </c>
      <c r="AH640" s="17">
        <v>1.2311401627625399E-2</v>
      </c>
      <c r="AI640" s="17">
        <v>2.42312662511356E-2</v>
      </c>
      <c r="AJ640" s="17">
        <v>2.7464518324315099E-2</v>
      </c>
      <c r="AK640" s="17">
        <v>2.3312938619251499E-2</v>
      </c>
      <c r="AL640" s="17">
        <v>2.3420324117592199E-2</v>
      </c>
      <c r="AM640" s="17">
        <v>5.1843774430318703E-3</v>
      </c>
      <c r="AN640" s="17">
        <v>2.4001446371456198E-2</v>
      </c>
      <c r="AO640" s="17">
        <v>6.48862200366058E-3</v>
      </c>
      <c r="AP640" s="17">
        <v>1.5481058656355099E-2</v>
      </c>
      <c r="AQ640" s="17">
        <v>0</v>
      </c>
      <c r="AR640" s="17">
        <v>4.0683947715149903E-2</v>
      </c>
      <c r="AS640" s="17"/>
      <c r="AT640" s="17">
        <v>3.0848410634313699E-2</v>
      </c>
      <c r="AU640" s="17">
        <v>2.0563867051611499E-2</v>
      </c>
      <c r="AV640" s="17">
        <v>1.33973455452727E-2</v>
      </c>
      <c r="AW640" s="17">
        <v>1.4943069336707001E-2</v>
      </c>
      <c r="AX640" s="17">
        <v>0</v>
      </c>
      <c r="AY640" s="17">
        <v>1.2070501966227901E-2</v>
      </c>
      <c r="AZ640" s="17"/>
      <c r="BA640" s="17">
        <v>1.1415721234244201E-2</v>
      </c>
      <c r="BB640" s="17">
        <v>2.13899274584207E-2</v>
      </c>
      <c r="BC640" s="17">
        <v>1.7585610450160501E-2</v>
      </c>
      <c r="BD640" s="17">
        <v>2.7366033853207399E-2</v>
      </c>
      <c r="BE640" s="17">
        <v>8.9821860022773106E-2</v>
      </c>
      <c r="BF640" s="17"/>
      <c r="BG640" s="17">
        <v>9.9064396345944303E-3</v>
      </c>
      <c r="BH640" s="17">
        <v>2.7884064062435199E-2</v>
      </c>
      <c r="BI640" s="17">
        <v>2.48017287285314E-2</v>
      </c>
      <c r="BJ640" s="17">
        <v>2.03332667841182E-2</v>
      </c>
      <c r="BK640" s="17">
        <v>2.80520025066468E-2</v>
      </c>
      <c r="BL640" s="17"/>
      <c r="BM640" s="17">
        <v>2.5586331360883001E-2</v>
      </c>
      <c r="BN640" s="17">
        <v>1.11623618711299E-2</v>
      </c>
      <c r="BO640" s="17">
        <v>1.35302565653853E-2</v>
      </c>
      <c r="BP640" s="17"/>
      <c r="BQ640" s="17">
        <v>4.4069706487585597E-2</v>
      </c>
      <c r="BR640" s="17">
        <v>4.1318564757711002E-3</v>
      </c>
      <c r="BS640" s="17"/>
      <c r="BT640" s="17">
        <v>2.2407477230052299E-2</v>
      </c>
      <c r="BU640" s="17">
        <v>1.29648845263049E-2</v>
      </c>
    </row>
    <row r="641" spans="2:73" x14ac:dyDescent="0.3">
      <c r="B641" t="s">
        <v>265</v>
      </c>
      <c r="C641" s="17">
        <v>3.12525908587485E-2</v>
      </c>
      <c r="D641" s="17">
        <v>3.7864600489901798E-2</v>
      </c>
      <c r="E641" s="17">
        <v>2.4578357875419898E-2</v>
      </c>
      <c r="F641" s="17"/>
      <c r="G641" s="17">
        <v>5.79021370233338E-2</v>
      </c>
      <c r="H641" s="17">
        <v>5.4874132402973903E-2</v>
      </c>
      <c r="I641" s="17">
        <v>4.7163547177860601E-2</v>
      </c>
      <c r="J641" s="17">
        <v>2.59243221275672E-2</v>
      </c>
      <c r="K641" s="17">
        <v>2.57168404912583E-3</v>
      </c>
      <c r="L641" s="17">
        <v>4.7562855182470996E-3</v>
      </c>
      <c r="M641" s="17"/>
      <c r="N641" s="17">
        <v>3.6177874865614898E-2</v>
      </c>
      <c r="O641" s="17">
        <v>4.1870654629434803E-2</v>
      </c>
      <c r="P641" s="17">
        <v>2.57320250824279E-2</v>
      </c>
      <c r="Q641" s="17">
        <v>2.11410014783339E-2</v>
      </c>
      <c r="R641" s="17"/>
      <c r="S641" s="17">
        <v>6.3848010918674106E-2</v>
      </c>
      <c r="T641" s="17">
        <v>2.3427711681751399E-2</v>
      </c>
      <c r="U641" s="17">
        <v>2.3007028040645201E-2</v>
      </c>
      <c r="V641" s="17">
        <v>2.7744088502850699E-2</v>
      </c>
      <c r="W641" s="17">
        <v>3.1668968018936802E-2</v>
      </c>
      <c r="X641" s="17">
        <v>2.4664719304864999E-2</v>
      </c>
      <c r="Y641" s="17">
        <v>1.4325283794916301E-2</v>
      </c>
      <c r="Z641" s="17">
        <v>1.63901473897065E-2</v>
      </c>
      <c r="AA641" s="17">
        <v>3.4712599280940802E-2</v>
      </c>
      <c r="AB641" s="17"/>
      <c r="AC641" s="17">
        <v>3.6773465496782301E-2</v>
      </c>
      <c r="AD641" s="17">
        <v>1.46466669213852E-2</v>
      </c>
      <c r="AE641" s="17">
        <v>1.8010819606378601E-2</v>
      </c>
      <c r="AF641" s="17">
        <v>5.71188225276142E-3</v>
      </c>
      <c r="AG641" s="17">
        <v>3.5132204263087802E-2</v>
      </c>
      <c r="AH641" s="17">
        <v>2.5180234004457899E-2</v>
      </c>
      <c r="AI641" s="17">
        <v>3.8718872299320799E-2</v>
      </c>
      <c r="AJ641" s="17">
        <v>4.8352937306440399E-2</v>
      </c>
      <c r="AK641" s="17">
        <v>2.7053916045665399E-2</v>
      </c>
      <c r="AL641" s="17">
        <v>1.01162111498047E-2</v>
      </c>
      <c r="AM641" s="17">
        <v>2.8207262613020399E-2</v>
      </c>
      <c r="AN641" s="17">
        <v>4.4574471178718801E-2</v>
      </c>
      <c r="AO641" s="17">
        <v>5.5225356030893201E-3</v>
      </c>
      <c r="AP641" s="17">
        <v>5.1860823097114199E-2</v>
      </c>
      <c r="AQ641" s="17">
        <v>8.6728420147788199E-2</v>
      </c>
      <c r="AR641" s="17">
        <v>7.1587809972556898E-2</v>
      </c>
      <c r="AS641" s="17"/>
      <c r="AT641" s="17">
        <v>6.0992523746304497E-2</v>
      </c>
      <c r="AU641" s="17">
        <v>2.9608221191707501E-2</v>
      </c>
      <c r="AV641" s="17">
        <v>2.8961076818139E-2</v>
      </c>
      <c r="AW641" s="17">
        <v>1.2161798897019301E-2</v>
      </c>
      <c r="AX641" s="17">
        <v>7.7632651245596804E-3</v>
      </c>
      <c r="AY641" s="17">
        <v>3.1965010948518599E-2</v>
      </c>
      <c r="AZ641" s="17"/>
      <c r="BA641" s="17">
        <v>1.22410233398768E-2</v>
      </c>
      <c r="BB641" s="17">
        <v>2.45247278786195E-2</v>
      </c>
      <c r="BC641" s="17">
        <v>4.8889778215347901E-2</v>
      </c>
      <c r="BD641" s="17">
        <v>6.2614127165147498E-2</v>
      </c>
      <c r="BE641" s="17">
        <v>1.3505377053141599E-2</v>
      </c>
      <c r="BF641" s="17"/>
      <c r="BG641" s="17">
        <v>3.5207963667557997E-2</v>
      </c>
      <c r="BH641" s="17">
        <v>5.2574104587236603E-2</v>
      </c>
      <c r="BI641" s="17">
        <v>7.8451207778998597E-3</v>
      </c>
      <c r="BJ641" s="17">
        <v>6.6999328946709203E-3</v>
      </c>
      <c r="BK641" s="17">
        <v>3.4976720791703303E-2</v>
      </c>
      <c r="BL641" s="17"/>
      <c r="BM641" s="17">
        <v>3.7094719687242803E-2</v>
      </c>
      <c r="BN641" s="17">
        <v>3.09752362481189E-2</v>
      </c>
      <c r="BO641" s="17">
        <v>1.4326918185210801E-2</v>
      </c>
      <c r="BP641" s="17"/>
      <c r="BQ641" s="17">
        <v>6.21728780092968E-2</v>
      </c>
      <c r="BR641" s="17">
        <v>1.2811272289086699E-2</v>
      </c>
      <c r="BS641" s="17"/>
      <c r="BT641" s="17">
        <v>4.2980602751762902E-2</v>
      </c>
      <c r="BU641" s="17">
        <v>1.07481474900424E-2</v>
      </c>
    </row>
    <row r="642" spans="2:73" x14ac:dyDescent="0.3">
      <c r="B642" t="s">
        <v>266</v>
      </c>
      <c r="C642" s="17">
        <v>4.4745493377659103E-2</v>
      </c>
      <c r="D642" s="17">
        <v>5.7024679712688597E-2</v>
      </c>
      <c r="E642" s="17">
        <v>3.3164642667453101E-2</v>
      </c>
      <c r="F642" s="17"/>
      <c r="G642" s="17">
        <v>8.2766701800108394E-2</v>
      </c>
      <c r="H642" s="17">
        <v>8.1964370988196603E-2</v>
      </c>
      <c r="I642" s="17">
        <v>6.05546249946919E-2</v>
      </c>
      <c r="J642" s="17">
        <v>1.9947391879744598E-2</v>
      </c>
      <c r="K642" s="17">
        <v>1.5688616439103499E-2</v>
      </c>
      <c r="L642" s="17">
        <v>1.60490213641531E-2</v>
      </c>
      <c r="M642" s="17"/>
      <c r="N642" s="17">
        <v>6.19233920874123E-2</v>
      </c>
      <c r="O642" s="17">
        <v>5.4295884001262E-2</v>
      </c>
      <c r="P642" s="17">
        <v>4.2059043544131099E-2</v>
      </c>
      <c r="Q642" s="17">
        <v>2.0779918526571101E-2</v>
      </c>
      <c r="R642" s="17"/>
      <c r="S642" s="17">
        <v>5.8864880586150803E-2</v>
      </c>
      <c r="T642" s="17">
        <v>3.4957594786975403E-2</v>
      </c>
      <c r="U642" s="17">
        <v>4.4761556987864201E-2</v>
      </c>
      <c r="V642" s="17">
        <v>5.4112826292536297E-2</v>
      </c>
      <c r="W642" s="17">
        <v>1.6430511419489299E-2</v>
      </c>
      <c r="X642" s="17">
        <v>3.4735746298210197E-2</v>
      </c>
      <c r="Y642" s="17">
        <v>5.7462440069353402E-2</v>
      </c>
      <c r="Z642" s="17">
        <v>1.19659600822605E-2</v>
      </c>
      <c r="AA642" s="17">
        <v>6.2097182082578702E-2</v>
      </c>
      <c r="AB642" s="17"/>
      <c r="AC642" s="17">
        <v>0</v>
      </c>
      <c r="AD642" s="17">
        <v>3.2437352158768903E-2</v>
      </c>
      <c r="AE642" s="17">
        <v>1.284506058535E-2</v>
      </c>
      <c r="AF642" s="17">
        <v>4.2279174128907998E-2</v>
      </c>
      <c r="AG642" s="17">
        <v>3.82600811640227E-2</v>
      </c>
      <c r="AH642" s="17">
        <v>2.8149031874314199E-2</v>
      </c>
      <c r="AI642" s="17">
        <v>4.9808676259022903E-2</v>
      </c>
      <c r="AJ642" s="17">
        <v>5.2640516566961101E-2</v>
      </c>
      <c r="AK642" s="17">
        <v>5.3172942238214803E-2</v>
      </c>
      <c r="AL642" s="17">
        <v>7.4089417652696402E-2</v>
      </c>
      <c r="AM642" s="17">
        <v>4.1019527019204902E-2</v>
      </c>
      <c r="AN642" s="17">
        <v>3.2552958801111503E-2</v>
      </c>
      <c r="AO642" s="17">
        <v>7.9079059783926195E-2</v>
      </c>
      <c r="AP642" s="17">
        <v>3.8829462079778103E-2</v>
      </c>
      <c r="AQ642" s="17">
        <v>0.11964926912926301</v>
      </c>
      <c r="AR642" s="17">
        <v>7.6091097158791907E-2</v>
      </c>
      <c r="AS642" s="17"/>
      <c r="AT642" s="17">
        <v>8.2975746312843907E-2</v>
      </c>
      <c r="AU642" s="17">
        <v>3.43572108732451E-2</v>
      </c>
      <c r="AV642" s="17">
        <v>3.6646929988761297E-2</v>
      </c>
      <c r="AW642" s="17">
        <v>2.53484070044123E-2</v>
      </c>
      <c r="AX642" s="17">
        <v>3.3988532535204702E-2</v>
      </c>
      <c r="AY642" s="17">
        <v>4.9692144468191403E-2</v>
      </c>
      <c r="AZ642" s="17"/>
      <c r="BA642" s="17">
        <v>2.0058571325964201E-2</v>
      </c>
      <c r="BB642" s="17">
        <v>3.1121158614117898E-2</v>
      </c>
      <c r="BC642" s="17">
        <v>7.1277994911916706E-2</v>
      </c>
      <c r="BD642" s="17">
        <v>5.6292590709696902E-2</v>
      </c>
      <c r="BE642" s="17">
        <v>0.14351843837629499</v>
      </c>
      <c r="BF642" s="17"/>
      <c r="BG642" s="17">
        <v>3.6406658313003201E-2</v>
      </c>
      <c r="BH642" s="17">
        <v>5.67426910503269E-2</v>
      </c>
      <c r="BI642" s="17">
        <v>7.12201350308381E-2</v>
      </c>
      <c r="BJ642" s="17">
        <v>3.6361165921848203E-2</v>
      </c>
      <c r="BK642" s="17">
        <v>4.7985853481891702E-2</v>
      </c>
      <c r="BL642" s="17"/>
      <c r="BM642" s="17">
        <v>5.5421257301658602E-2</v>
      </c>
      <c r="BN642" s="17">
        <v>3.7962776889164301E-2</v>
      </c>
      <c r="BO642" s="17">
        <v>2.90825216907073E-2</v>
      </c>
      <c r="BP642" s="17"/>
      <c r="BQ642" s="17">
        <v>8.0211277393092403E-2</v>
      </c>
      <c r="BR642" s="17">
        <v>2.39402582700994E-2</v>
      </c>
      <c r="BS642" s="17"/>
      <c r="BT642" s="17">
        <v>5.6868677973834297E-2</v>
      </c>
      <c r="BU642" s="17">
        <v>2.9868562960268501E-2</v>
      </c>
    </row>
    <row r="643" spans="2:73" x14ac:dyDescent="0.3">
      <c r="B643" t="s">
        <v>267</v>
      </c>
      <c r="C643" s="17">
        <v>6.2049978310401599E-2</v>
      </c>
      <c r="D643" s="17">
        <v>7.5412895307055597E-2</v>
      </c>
      <c r="E643" s="17">
        <v>4.94806185526925E-2</v>
      </c>
      <c r="F643" s="17"/>
      <c r="G643" s="17">
        <v>5.9880280788295701E-2</v>
      </c>
      <c r="H643" s="17">
        <v>8.3313382894190199E-2</v>
      </c>
      <c r="I643" s="17">
        <v>8.8087993781358301E-2</v>
      </c>
      <c r="J643" s="17">
        <v>6.4278410228858093E-2</v>
      </c>
      <c r="K643" s="17">
        <v>4.5376628494885898E-2</v>
      </c>
      <c r="L643" s="17">
        <v>3.5649977975361798E-2</v>
      </c>
      <c r="M643" s="17"/>
      <c r="N643" s="17">
        <v>0.112126942330042</v>
      </c>
      <c r="O643" s="17">
        <v>5.8590202737738302E-2</v>
      </c>
      <c r="P643" s="17">
        <v>5.3836680486665497E-2</v>
      </c>
      <c r="Q643" s="17">
        <v>2.0546708385540399E-2</v>
      </c>
      <c r="R643" s="17"/>
      <c r="S643" s="17">
        <v>7.40166576031695E-2</v>
      </c>
      <c r="T643" s="17">
        <v>6.5091480110493094E-2</v>
      </c>
      <c r="U643" s="17">
        <v>9.5051092487680497E-2</v>
      </c>
      <c r="V643" s="17">
        <v>5.8486989412228699E-2</v>
      </c>
      <c r="W643" s="17">
        <v>5.7655682513852197E-2</v>
      </c>
      <c r="X643" s="17">
        <v>3.9198103897917003E-2</v>
      </c>
      <c r="Y643" s="17">
        <v>4.6066404892928001E-2</v>
      </c>
      <c r="Z643" s="17">
        <v>4.5975099777192101E-2</v>
      </c>
      <c r="AA643" s="17">
        <v>5.9766847204758299E-2</v>
      </c>
      <c r="AB643" s="17"/>
      <c r="AC643" s="17">
        <v>0</v>
      </c>
      <c r="AD643" s="17">
        <v>1.4973790400798199E-2</v>
      </c>
      <c r="AE643" s="17">
        <v>3.9011664466025498E-3</v>
      </c>
      <c r="AF643" s="17">
        <v>3.8318266526443601E-2</v>
      </c>
      <c r="AG643" s="17">
        <v>5.8996229671247999E-2</v>
      </c>
      <c r="AH643" s="17">
        <v>5.5375842842505803E-2</v>
      </c>
      <c r="AI643" s="17">
        <v>5.97285264666753E-2</v>
      </c>
      <c r="AJ643" s="17">
        <v>6.0114853637701797E-2</v>
      </c>
      <c r="AK643" s="17">
        <v>5.9258350592700397E-2</v>
      </c>
      <c r="AL643" s="17">
        <v>7.5310598942516405E-2</v>
      </c>
      <c r="AM643" s="17">
        <v>5.7338658946893398E-2</v>
      </c>
      <c r="AN643" s="17">
        <v>0.10007251495489899</v>
      </c>
      <c r="AO643" s="17">
        <v>0.110418477154634</v>
      </c>
      <c r="AP643" s="17">
        <v>8.21641804938643E-2</v>
      </c>
      <c r="AQ643" s="17">
        <v>0.117004890787946</v>
      </c>
      <c r="AR643" s="17">
        <v>0.15101595686736999</v>
      </c>
      <c r="AS643" s="17"/>
      <c r="AT643" s="17">
        <v>8.7537779373581495E-2</v>
      </c>
      <c r="AU643" s="17">
        <v>5.6893859216237103E-2</v>
      </c>
      <c r="AV643" s="17">
        <v>6.81646589905123E-2</v>
      </c>
      <c r="AW643" s="17">
        <v>3.5461825074408503E-2</v>
      </c>
      <c r="AX643" s="17">
        <v>5.02530360307228E-2</v>
      </c>
      <c r="AY643" s="17">
        <v>8.2493303691835301E-2</v>
      </c>
      <c r="AZ643" s="17"/>
      <c r="BA643" s="17">
        <v>3.2955047788670602E-2</v>
      </c>
      <c r="BB643" s="17">
        <v>5.4668412299515703E-2</v>
      </c>
      <c r="BC643" s="17">
        <v>7.4998434923090704E-2</v>
      </c>
      <c r="BD643" s="17">
        <v>0.115390562627938</v>
      </c>
      <c r="BE643" s="17">
        <v>5.1026905864024301E-2</v>
      </c>
      <c r="BF643" s="17"/>
      <c r="BG643" s="17">
        <v>5.5840901409467403E-2</v>
      </c>
      <c r="BH643" s="17">
        <v>7.3126167429719002E-2</v>
      </c>
      <c r="BI643" s="17">
        <v>5.8955334188010099E-2</v>
      </c>
      <c r="BJ643" s="17">
        <v>5.4423391832742897E-2</v>
      </c>
      <c r="BK643" s="17">
        <v>9.1964392418524499E-2</v>
      </c>
      <c r="BL643" s="17"/>
      <c r="BM643" s="17">
        <v>7.6579034391400902E-2</v>
      </c>
      <c r="BN643" s="17">
        <v>5.7753023761479602E-2</v>
      </c>
      <c r="BO643" s="17">
        <v>2.8731526012888101E-2</v>
      </c>
      <c r="BP643" s="17"/>
      <c r="BQ643" s="17">
        <v>9.0260440411718296E-2</v>
      </c>
      <c r="BR643" s="17">
        <v>4.7219385156942802E-2</v>
      </c>
      <c r="BS643" s="17"/>
      <c r="BT643" s="17">
        <v>8.2432688787255695E-2</v>
      </c>
      <c r="BU643" s="17">
        <v>3.7840460388927799E-2</v>
      </c>
    </row>
    <row r="644" spans="2:73" x14ac:dyDescent="0.3">
      <c r="B644" t="s">
        <v>268</v>
      </c>
      <c r="C644" s="17">
        <v>6.8936580362914099E-2</v>
      </c>
      <c r="D644" s="17">
        <v>7.3509506331811997E-2</v>
      </c>
      <c r="E644" s="17">
        <v>6.4755187651114904E-2</v>
      </c>
      <c r="F644" s="17"/>
      <c r="G644" s="17">
        <v>6.9442300772582594E-2</v>
      </c>
      <c r="H644" s="17">
        <v>7.7902228910235405E-2</v>
      </c>
      <c r="I644" s="17">
        <v>6.8203840290792198E-2</v>
      </c>
      <c r="J644" s="17">
        <v>7.0849558570008894E-2</v>
      </c>
      <c r="K644" s="17">
        <v>7.0620275738676699E-2</v>
      </c>
      <c r="L644" s="17">
        <v>5.9595561257751797E-2</v>
      </c>
      <c r="M644" s="17"/>
      <c r="N644" s="17">
        <v>9.2352885365846293E-2</v>
      </c>
      <c r="O644" s="17">
        <v>5.6855924159516097E-2</v>
      </c>
      <c r="P644" s="17">
        <v>8.6337901970214598E-2</v>
      </c>
      <c r="Q644" s="17">
        <v>3.9702801404241102E-2</v>
      </c>
      <c r="R644" s="17"/>
      <c r="S644" s="17">
        <v>6.71359318858267E-2</v>
      </c>
      <c r="T644" s="17">
        <v>8.8973950505943505E-2</v>
      </c>
      <c r="U644" s="17">
        <v>9.6637578444417005E-2</v>
      </c>
      <c r="V644" s="17">
        <v>5.5911694806343802E-2</v>
      </c>
      <c r="W644" s="17">
        <v>8.8695451917033499E-2</v>
      </c>
      <c r="X644" s="17">
        <v>9.2091269631830994E-2</v>
      </c>
      <c r="Y644" s="17">
        <v>5.8741767919133901E-2</v>
      </c>
      <c r="Z644" s="17">
        <v>1.9962873457942201E-2</v>
      </c>
      <c r="AA644" s="17">
        <v>3.0690349189811901E-2</v>
      </c>
      <c r="AB644" s="17"/>
      <c r="AC644" s="17">
        <v>8.2836518838229095E-2</v>
      </c>
      <c r="AD644" s="17">
        <v>5.82118427261656E-2</v>
      </c>
      <c r="AE644" s="17">
        <v>4.31688747164845E-2</v>
      </c>
      <c r="AF644" s="17">
        <v>3.1944030612555303E-2</v>
      </c>
      <c r="AG644" s="17">
        <v>4.34020450509E-2</v>
      </c>
      <c r="AH644" s="17">
        <v>6.4844743896031107E-2</v>
      </c>
      <c r="AI644" s="17">
        <v>5.9241547322752601E-2</v>
      </c>
      <c r="AJ644" s="17">
        <v>9.8424749900196895E-2</v>
      </c>
      <c r="AK644" s="17">
        <v>9.4153036779647301E-2</v>
      </c>
      <c r="AL644" s="17">
        <v>5.7340186592406799E-2</v>
      </c>
      <c r="AM644" s="17">
        <v>0.13206728095096501</v>
      </c>
      <c r="AN644" s="17">
        <v>6.96520677516866E-2</v>
      </c>
      <c r="AO644" s="17">
        <v>0.10571035916649001</v>
      </c>
      <c r="AP644" s="17">
        <v>7.03974250219188E-2</v>
      </c>
      <c r="AQ644" s="17">
        <v>8.7619733915226705E-2</v>
      </c>
      <c r="AR644" s="17">
        <v>6.2856574914472399E-2</v>
      </c>
      <c r="AS644" s="17"/>
      <c r="AT644" s="17">
        <v>6.3898863575850395E-2</v>
      </c>
      <c r="AU644" s="17">
        <v>5.7921981066146599E-2</v>
      </c>
      <c r="AV644" s="17">
        <v>6.1204620263671197E-2</v>
      </c>
      <c r="AW644" s="17">
        <v>9.3160877439838405E-2</v>
      </c>
      <c r="AX644" s="17">
        <v>7.5612504000668504E-2</v>
      </c>
      <c r="AY644" s="17">
        <v>7.4979572929096294E-2</v>
      </c>
      <c r="AZ644" s="17"/>
      <c r="BA644" s="17">
        <v>4.3501538644179098E-2</v>
      </c>
      <c r="BB644" s="17">
        <v>7.0111980062070506E-2</v>
      </c>
      <c r="BC644" s="17">
        <v>7.9061751516309203E-2</v>
      </c>
      <c r="BD644" s="17">
        <v>0.105246875517663</v>
      </c>
      <c r="BE644" s="17">
        <v>4.1027173101996599E-2</v>
      </c>
      <c r="BF644" s="17"/>
      <c r="BG644" s="17">
        <v>8.4483637146347101E-2</v>
      </c>
      <c r="BH644" s="17">
        <v>7.53467532379236E-2</v>
      </c>
      <c r="BI644" s="17">
        <v>4.6161275638305403E-2</v>
      </c>
      <c r="BJ644" s="17">
        <v>5.8204774929652398E-2</v>
      </c>
      <c r="BK644" s="17">
        <v>0.110768048040313</v>
      </c>
      <c r="BL644" s="17"/>
      <c r="BM644" s="17">
        <v>8.5249535078641803E-2</v>
      </c>
      <c r="BN644" s="17">
        <v>5.8647994675357799E-2</v>
      </c>
      <c r="BO644" s="17">
        <v>4.4818963482041403E-2</v>
      </c>
      <c r="BP644" s="17"/>
      <c r="BQ644" s="17">
        <v>8.9527821247313205E-2</v>
      </c>
      <c r="BR644" s="17">
        <v>5.8149842356130702E-2</v>
      </c>
      <c r="BS644" s="17"/>
      <c r="BT644" s="17">
        <v>7.8067199599927597E-2</v>
      </c>
      <c r="BU644" s="17">
        <v>5.4951162178802901E-2</v>
      </c>
    </row>
    <row r="645" spans="2:73" x14ac:dyDescent="0.3">
      <c r="B645" t="s">
        <v>269</v>
      </c>
      <c r="C645" s="17">
        <v>0.201185414988966</v>
      </c>
      <c r="D645" s="17">
        <v>0.203382751018196</v>
      </c>
      <c r="E645" s="17">
        <v>0.19919210560529901</v>
      </c>
      <c r="F645" s="17"/>
      <c r="G645" s="17">
        <v>0.115982844397772</v>
      </c>
      <c r="H645" s="17">
        <v>0.201916305679745</v>
      </c>
      <c r="I645" s="17">
        <v>0.21901420409463199</v>
      </c>
      <c r="J645" s="17">
        <v>0.26324320428435499</v>
      </c>
      <c r="K645" s="17">
        <v>0.21169255115679</v>
      </c>
      <c r="L645" s="17">
        <v>0.18865754843908</v>
      </c>
      <c r="M645" s="17"/>
      <c r="N645" s="17">
        <v>0.22793791251731399</v>
      </c>
      <c r="O645" s="17">
        <v>0.214200323847408</v>
      </c>
      <c r="P645" s="17">
        <v>0.209181917981173</v>
      </c>
      <c r="Q645" s="17">
        <v>0.15334413640667</v>
      </c>
      <c r="R645" s="17"/>
      <c r="S645" s="17">
        <v>0.21755545047834601</v>
      </c>
      <c r="T645" s="17">
        <v>0.22732225225652899</v>
      </c>
      <c r="U645" s="17">
        <v>0.21384193741594301</v>
      </c>
      <c r="V645" s="17">
        <v>0.20378613218758401</v>
      </c>
      <c r="W645" s="17">
        <v>0.17504320678179999</v>
      </c>
      <c r="X645" s="17">
        <v>0.16384800046090001</v>
      </c>
      <c r="Y645" s="17">
        <v>0.17700059871715401</v>
      </c>
      <c r="Z645" s="17">
        <v>0.219443507114191</v>
      </c>
      <c r="AA645" s="17">
        <v>0.194690022536297</v>
      </c>
      <c r="AB645" s="17"/>
      <c r="AC645" s="17">
        <v>0</v>
      </c>
      <c r="AD645" s="17">
        <v>0.16644195132443701</v>
      </c>
      <c r="AE645" s="17">
        <v>0.128874715690321</v>
      </c>
      <c r="AF645" s="17">
        <v>0.20256739104222499</v>
      </c>
      <c r="AG645" s="17">
        <v>0.16154044567248599</v>
      </c>
      <c r="AH645" s="17">
        <v>0.188240929438791</v>
      </c>
      <c r="AI645" s="17">
        <v>0.196660448314184</v>
      </c>
      <c r="AJ645" s="17">
        <v>0.208808037401705</v>
      </c>
      <c r="AK645" s="17">
        <v>0.239589036973893</v>
      </c>
      <c r="AL645" s="17">
        <v>0.19783853947848801</v>
      </c>
      <c r="AM645" s="17">
        <v>0.223332637933918</v>
      </c>
      <c r="AN645" s="17">
        <v>0.306915660426619</v>
      </c>
      <c r="AO645" s="17">
        <v>0.23646793997582699</v>
      </c>
      <c r="AP645" s="17">
        <v>0.26631826104838102</v>
      </c>
      <c r="AQ645" s="17">
        <v>0.16576342024344401</v>
      </c>
      <c r="AR645" s="17">
        <v>0.20902452634299401</v>
      </c>
      <c r="AS645" s="17"/>
      <c r="AT645" s="17">
        <v>0.19155971242520201</v>
      </c>
      <c r="AU645" s="17">
        <v>0.21243508737252301</v>
      </c>
      <c r="AV645" s="17">
        <v>0.175929324978289</v>
      </c>
      <c r="AW645" s="17">
        <v>0.21816666113015901</v>
      </c>
      <c r="AX645" s="17">
        <v>0.20950076293751399</v>
      </c>
      <c r="AY645" s="17">
        <v>0.174223312029474</v>
      </c>
      <c r="AZ645" s="17"/>
      <c r="BA645" s="17">
        <v>0.16281505916375699</v>
      </c>
      <c r="BB645" s="17">
        <v>0.18590491832417599</v>
      </c>
      <c r="BC645" s="17">
        <v>0.22566536094873399</v>
      </c>
      <c r="BD645" s="17">
        <v>0.239161085414136</v>
      </c>
      <c r="BE645" s="17">
        <v>0.16321273693403601</v>
      </c>
      <c r="BF645" s="17"/>
      <c r="BG645" s="17">
        <v>0.217319440228781</v>
      </c>
      <c r="BH645" s="17">
        <v>0.22047697583700099</v>
      </c>
      <c r="BI645" s="17">
        <v>0.23586389106234401</v>
      </c>
      <c r="BJ645" s="17">
        <v>0.19920164291963499</v>
      </c>
      <c r="BK645" s="17">
        <v>0.146527843493927</v>
      </c>
      <c r="BL645" s="17"/>
      <c r="BM645" s="17">
        <v>0.202113085223181</v>
      </c>
      <c r="BN645" s="17">
        <v>0.208999724189363</v>
      </c>
      <c r="BO645" s="17">
        <v>0.179381729638113</v>
      </c>
      <c r="BP645" s="17"/>
      <c r="BQ645" s="17">
        <v>0.19467476558588501</v>
      </c>
      <c r="BR645" s="17">
        <v>0.20415844455912199</v>
      </c>
      <c r="BS645" s="17"/>
      <c r="BT645" s="17">
        <v>0.219102405087133</v>
      </c>
      <c r="BU645" s="17">
        <v>0.191403717921179</v>
      </c>
    </row>
    <row r="646" spans="2:73" x14ac:dyDescent="0.3">
      <c r="B646" t="s">
        <v>270</v>
      </c>
      <c r="C646" s="17">
        <v>0.50925853302440605</v>
      </c>
      <c r="D646" s="17">
        <v>0.45967653259124902</v>
      </c>
      <c r="E646" s="17">
        <v>0.55610396801934503</v>
      </c>
      <c r="F646" s="17"/>
      <c r="G646" s="17">
        <v>0.44084915437460198</v>
      </c>
      <c r="H646" s="17">
        <v>0.34878575034834303</v>
      </c>
      <c r="I646" s="17">
        <v>0.440335162847794</v>
      </c>
      <c r="J646" s="17">
        <v>0.52346830771039499</v>
      </c>
      <c r="K646" s="17">
        <v>0.61479555343862202</v>
      </c>
      <c r="L646" s="17">
        <v>0.65534637251076799</v>
      </c>
      <c r="M646" s="17"/>
      <c r="N646" s="17">
        <v>0.37048708194739099</v>
      </c>
      <c r="O646" s="17">
        <v>0.50171358033093605</v>
      </c>
      <c r="P646" s="17">
        <v>0.51010413934304299</v>
      </c>
      <c r="Q646" s="17">
        <v>0.66021559731582002</v>
      </c>
      <c r="R646" s="17"/>
      <c r="S646" s="17">
        <v>0.36259520709095999</v>
      </c>
      <c r="T646" s="17">
        <v>0.50721709902741197</v>
      </c>
      <c r="U646" s="17">
        <v>0.48025044632024799</v>
      </c>
      <c r="V646" s="17">
        <v>0.53481695147702901</v>
      </c>
      <c r="W646" s="17">
        <v>0.54191952774854502</v>
      </c>
      <c r="X646" s="17">
        <v>0.54643773501510695</v>
      </c>
      <c r="Y646" s="17">
        <v>0.58929338752912697</v>
      </c>
      <c r="Z646" s="17">
        <v>0.60751686559887097</v>
      </c>
      <c r="AA646" s="17">
        <v>0.53898059945294097</v>
      </c>
      <c r="AB646" s="17"/>
      <c r="AC646" s="17">
        <v>0.81028227295659205</v>
      </c>
      <c r="AD646" s="17">
        <v>0.56017176223102105</v>
      </c>
      <c r="AE646" s="17">
        <v>0.69843406944393105</v>
      </c>
      <c r="AF646" s="17">
        <v>0.59804595863472898</v>
      </c>
      <c r="AG646" s="17">
        <v>0.60074453847781595</v>
      </c>
      <c r="AH646" s="17">
        <v>0.56647582046958</v>
      </c>
      <c r="AI646" s="17">
        <v>0.52477088375555203</v>
      </c>
      <c r="AJ646" s="17">
        <v>0.49510801536257798</v>
      </c>
      <c r="AK646" s="17">
        <v>0.45626179257576999</v>
      </c>
      <c r="AL646" s="17">
        <v>0.49181526043010099</v>
      </c>
      <c r="AM646" s="17">
        <v>0.43759550871671798</v>
      </c>
      <c r="AN646" s="17">
        <v>0.38885056711788302</v>
      </c>
      <c r="AO646" s="17">
        <v>0.34514985274686599</v>
      </c>
      <c r="AP646" s="17">
        <v>0.40043295498227599</v>
      </c>
      <c r="AQ646" s="17">
        <v>0.36808994565119402</v>
      </c>
      <c r="AR646" s="17">
        <v>0.26590596117457499</v>
      </c>
      <c r="AS646" s="17"/>
      <c r="AT646" s="17">
        <v>0.38395953002328798</v>
      </c>
      <c r="AU646" s="17">
        <v>0.52675901493506605</v>
      </c>
      <c r="AV646" s="17">
        <v>0.55341299591328597</v>
      </c>
      <c r="AW646" s="17">
        <v>0.56156860602698699</v>
      </c>
      <c r="AX646" s="17">
        <v>0.58578036790260901</v>
      </c>
      <c r="AY646" s="17">
        <v>0.49150834423564899</v>
      </c>
      <c r="AZ646" s="17"/>
      <c r="BA646" s="17">
        <v>0.65912659958944397</v>
      </c>
      <c r="BB646" s="17">
        <v>0.549878121003474</v>
      </c>
      <c r="BC646" s="17">
        <v>0.40834620823177997</v>
      </c>
      <c r="BD646" s="17">
        <v>0.32108446265513702</v>
      </c>
      <c r="BE646" s="17">
        <v>0.32650291525179498</v>
      </c>
      <c r="BF646" s="17"/>
      <c r="BG646" s="17">
        <v>0.50980067277018304</v>
      </c>
      <c r="BH646" s="17">
        <v>0.41743792000229002</v>
      </c>
      <c r="BI646" s="17">
        <v>0.52708881938548502</v>
      </c>
      <c r="BJ646" s="17">
        <v>0.55646257771368401</v>
      </c>
      <c r="BK646" s="17">
        <v>0.462626756177068</v>
      </c>
      <c r="BL646" s="17"/>
      <c r="BM646" s="17">
        <v>0.43523412444896498</v>
      </c>
      <c r="BN646" s="17">
        <v>0.54691842128796497</v>
      </c>
      <c r="BO646" s="17">
        <v>0.64065838704081701</v>
      </c>
      <c r="BP646" s="17"/>
      <c r="BQ646" s="17">
        <v>0.339908376523337</v>
      </c>
      <c r="BR646" s="17">
        <v>0.61165440693766804</v>
      </c>
      <c r="BS646" s="17"/>
      <c r="BT646" s="17">
        <v>0.42482888998398199</v>
      </c>
      <c r="BU646" s="17">
        <v>0.62168633836767795</v>
      </c>
    </row>
    <row r="647" spans="2:73" x14ac:dyDescent="0.3">
      <c r="B647" t="s">
        <v>92</v>
      </c>
      <c r="C647" s="17">
        <v>3.5618626931779002E-2</v>
      </c>
      <c r="D647" s="17">
        <v>3.0163926189312198E-2</v>
      </c>
      <c r="E647" s="17">
        <v>4.0902680160140398E-2</v>
      </c>
      <c r="F647" s="17"/>
      <c r="G647" s="17">
        <v>6.0208567731544302E-2</v>
      </c>
      <c r="H647" s="17">
        <v>3.7836407261853999E-2</v>
      </c>
      <c r="I647" s="17">
        <v>3.2397931801981202E-2</v>
      </c>
      <c r="J647" s="17">
        <v>2.2681751898633602E-2</v>
      </c>
      <c r="K647" s="17">
        <v>2.8496308636050498E-2</v>
      </c>
      <c r="L647" s="17">
        <v>3.4419655413396401E-2</v>
      </c>
      <c r="M647" s="17"/>
      <c r="N647" s="17">
        <v>3.0394946027820401E-2</v>
      </c>
      <c r="O647" s="17">
        <v>3.0536193480946699E-2</v>
      </c>
      <c r="P647" s="17">
        <v>3.5952861030387397E-2</v>
      </c>
      <c r="Q647" s="17">
        <v>4.6396969156377199E-2</v>
      </c>
      <c r="R647" s="17"/>
      <c r="S647" s="17">
        <v>3.5767722521377103E-2</v>
      </c>
      <c r="T647" s="17">
        <v>2.3027807527301401E-2</v>
      </c>
      <c r="U647" s="17">
        <v>1.5964285441561501E-2</v>
      </c>
      <c r="V647" s="17">
        <v>4.3929699794273303E-2</v>
      </c>
      <c r="W647" s="17">
        <v>5.08655966183333E-2</v>
      </c>
      <c r="X647" s="17">
        <v>5.5300748420012702E-2</v>
      </c>
      <c r="Y647" s="17">
        <v>3.23986612494667E-2</v>
      </c>
      <c r="Z647" s="17">
        <v>4.8528266368755499E-2</v>
      </c>
      <c r="AA647" s="17">
        <v>3.1437314505720799E-2</v>
      </c>
      <c r="AB647" s="17"/>
      <c r="AC647" s="17">
        <v>7.0107742708396897E-2</v>
      </c>
      <c r="AD647" s="17">
        <v>7.1085311731549403E-2</v>
      </c>
      <c r="AE647" s="17">
        <v>6.0235500926851801E-2</v>
      </c>
      <c r="AF647" s="17">
        <v>4.0220735293182298E-2</v>
      </c>
      <c r="AG647" s="17">
        <v>1.8268517094417E-2</v>
      </c>
      <c r="AH647" s="17">
        <v>4.0537747274330398E-2</v>
      </c>
      <c r="AI647" s="17">
        <v>2.5198162691907298E-2</v>
      </c>
      <c r="AJ647" s="17">
        <v>9.0863715001024796E-3</v>
      </c>
      <c r="AK647" s="17">
        <v>2.71234494969767E-2</v>
      </c>
      <c r="AL647" s="17">
        <v>4.6599630083312103E-2</v>
      </c>
      <c r="AM647" s="17">
        <v>4.9765064340320103E-2</v>
      </c>
      <c r="AN647" s="17">
        <v>3.3380313397625698E-2</v>
      </c>
      <c r="AO647" s="17">
        <v>2.9622743257384399E-2</v>
      </c>
      <c r="AP647" s="17">
        <v>2.4700622010394201E-2</v>
      </c>
      <c r="AQ647" s="17">
        <v>0</v>
      </c>
      <c r="AR647" s="17">
        <v>5.3385473471810399E-3</v>
      </c>
      <c r="AS647" s="17"/>
      <c r="AT647" s="17">
        <v>4.3070563114989101E-2</v>
      </c>
      <c r="AU647" s="17">
        <v>3.8746443935121999E-2</v>
      </c>
      <c r="AV647" s="17">
        <v>2.75796040077197E-2</v>
      </c>
      <c r="AW647" s="17">
        <v>2.2684216087560799E-2</v>
      </c>
      <c r="AX647" s="17">
        <v>3.3446780329794701E-2</v>
      </c>
      <c r="AY647" s="17">
        <v>6.1284487445949998E-2</v>
      </c>
      <c r="AZ647" s="17"/>
      <c r="BA647" s="17">
        <v>4.71187331873665E-2</v>
      </c>
      <c r="BB647" s="17">
        <v>3.4904803207660297E-2</v>
      </c>
      <c r="BC647" s="17">
        <v>3.7281261500103503E-2</v>
      </c>
      <c r="BD647" s="17">
        <v>2.8550138913384E-2</v>
      </c>
      <c r="BE647" s="17">
        <v>0</v>
      </c>
      <c r="BF647" s="17"/>
      <c r="BG647" s="17">
        <v>3.1064979858444499E-2</v>
      </c>
      <c r="BH647" s="17">
        <v>2.9697080270299901E-2</v>
      </c>
      <c r="BI647" s="17">
        <v>1.48486771520674E-2</v>
      </c>
      <c r="BJ647" s="17">
        <v>3.6940396697802601E-2</v>
      </c>
      <c r="BK647" s="17">
        <v>7.0343918792511506E-2</v>
      </c>
      <c r="BL647" s="17"/>
      <c r="BM647" s="17">
        <v>3.9366058442621699E-2</v>
      </c>
      <c r="BN647" s="17">
        <v>3.3596735611226697E-2</v>
      </c>
      <c r="BO647" s="17">
        <v>2.9247293628482201E-2</v>
      </c>
      <c r="BP647" s="17"/>
      <c r="BQ647" s="17">
        <v>3.3509462939363903E-2</v>
      </c>
      <c r="BR647" s="17">
        <v>3.01623042575331E-2</v>
      </c>
      <c r="BS647" s="17"/>
      <c r="BT647" s="17">
        <v>3.2765700421383E-2</v>
      </c>
      <c r="BU647" s="17">
        <v>2.8367568889566298E-2</v>
      </c>
    </row>
    <row r="648" spans="2:73" x14ac:dyDescent="0.3">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row>
    <row r="649" spans="2:73" x14ac:dyDescent="0.3">
      <c r="B649" s="6" t="s">
        <v>282</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row>
    <row r="650" spans="2:73" x14ac:dyDescent="0.3">
      <c r="B650" s="24" t="s">
        <v>197</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row>
    <row r="651" spans="2:73" x14ac:dyDescent="0.3">
      <c r="B651" t="s">
        <v>261</v>
      </c>
      <c r="C651" s="17">
        <v>9.8375141585053602E-4</v>
      </c>
      <c r="D651" s="17">
        <v>1.22289999442619E-3</v>
      </c>
      <c r="E651" s="17">
        <v>7.5848598181433604E-4</v>
      </c>
      <c r="F651" s="17"/>
      <c r="G651" s="17">
        <v>0</v>
      </c>
      <c r="H651" s="17">
        <v>6.0110132228277198E-3</v>
      </c>
      <c r="I651" s="17">
        <v>0</v>
      </c>
      <c r="J651" s="17">
        <v>0</v>
      </c>
      <c r="K651" s="17">
        <v>0</v>
      </c>
      <c r="L651" s="17">
        <v>0</v>
      </c>
      <c r="M651" s="17"/>
      <c r="N651" s="17">
        <v>2.2543510608800401E-3</v>
      </c>
      <c r="O651" s="17">
        <v>0</v>
      </c>
      <c r="P651" s="17">
        <v>0</v>
      </c>
      <c r="Q651" s="17">
        <v>1.51857440502057E-3</v>
      </c>
      <c r="R651" s="17"/>
      <c r="S651" s="17">
        <v>3.8347135320329498E-3</v>
      </c>
      <c r="T651" s="17">
        <v>0</v>
      </c>
      <c r="U651" s="17">
        <v>0</v>
      </c>
      <c r="V651" s="17">
        <v>0</v>
      </c>
      <c r="W651" s="17">
        <v>0</v>
      </c>
      <c r="X651" s="17">
        <v>3.88999549910816E-3</v>
      </c>
      <c r="Y651" s="17">
        <v>0</v>
      </c>
      <c r="Z651" s="17">
        <v>0</v>
      </c>
      <c r="AA651" s="17">
        <v>0</v>
      </c>
      <c r="AB651" s="17"/>
      <c r="AC651" s="17">
        <v>0</v>
      </c>
      <c r="AD651" s="17">
        <v>9.5548061873446492E-3</v>
      </c>
      <c r="AE651" s="17">
        <v>0</v>
      </c>
      <c r="AF651" s="17">
        <v>0</v>
      </c>
      <c r="AG651" s="17">
        <v>0</v>
      </c>
      <c r="AH651" s="17">
        <v>0</v>
      </c>
      <c r="AI651" s="17">
        <v>0</v>
      </c>
      <c r="AJ651" s="17">
        <v>0</v>
      </c>
      <c r="AK651" s="17">
        <v>0</v>
      </c>
      <c r="AL651" s="17">
        <v>0</v>
      </c>
      <c r="AM651" s="17">
        <v>0</v>
      </c>
      <c r="AN651" s="17">
        <v>0</v>
      </c>
      <c r="AO651" s="17">
        <v>0</v>
      </c>
      <c r="AP651" s="17">
        <v>0</v>
      </c>
      <c r="AQ651" s="17">
        <v>0</v>
      </c>
      <c r="AR651" s="17">
        <v>1.08903596682041E-2</v>
      </c>
      <c r="AS651" s="17"/>
      <c r="AT651" s="17">
        <v>1.7084446449502E-3</v>
      </c>
      <c r="AU651" s="17">
        <v>2.06426334313781E-3</v>
      </c>
      <c r="AV651" s="17">
        <v>0</v>
      </c>
      <c r="AW651" s="17">
        <v>0</v>
      </c>
      <c r="AX651" s="17">
        <v>0</v>
      </c>
      <c r="AY651" s="17">
        <v>0</v>
      </c>
      <c r="AZ651" s="17"/>
      <c r="BA651" s="17">
        <v>0</v>
      </c>
      <c r="BB651" s="17">
        <v>0</v>
      </c>
      <c r="BC651" s="17">
        <v>0</v>
      </c>
      <c r="BD651" s="17">
        <v>5.0568922559173597E-3</v>
      </c>
      <c r="BE651" s="17">
        <v>0</v>
      </c>
      <c r="BF651" s="17"/>
      <c r="BG651" s="17">
        <v>0</v>
      </c>
      <c r="BH651" s="17">
        <v>2.9672141626978601E-3</v>
      </c>
      <c r="BI651" s="17">
        <v>0</v>
      </c>
      <c r="BJ651" s="17">
        <v>0</v>
      </c>
      <c r="BK651" s="17">
        <v>0</v>
      </c>
      <c r="BL651" s="17"/>
      <c r="BM651" s="17">
        <v>2.10462222567756E-3</v>
      </c>
      <c r="BN651" s="17">
        <v>0</v>
      </c>
      <c r="BO651" s="17">
        <v>0</v>
      </c>
      <c r="BP651" s="17"/>
      <c r="BQ651" s="17">
        <v>1.65483492221437E-3</v>
      </c>
      <c r="BR651" s="17">
        <v>6.6612610645134195E-4</v>
      </c>
      <c r="BS651" s="17"/>
      <c r="BT651" s="17">
        <v>1.0354074209028201E-3</v>
      </c>
      <c r="BU651" s="17">
        <v>1.0255023942953099E-3</v>
      </c>
    </row>
    <row r="652" spans="2:73" x14ac:dyDescent="0.3">
      <c r="B652" t="s">
        <v>262</v>
      </c>
      <c r="C652" s="17">
        <v>7.7071891088966596E-3</v>
      </c>
      <c r="D652" s="17">
        <v>1.10155997836305E-2</v>
      </c>
      <c r="E652" s="17">
        <v>4.5759958665160198E-3</v>
      </c>
      <c r="F652" s="17"/>
      <c r="G652" s="17">
        <v>1.6031993809891901E-2</v>
      </c>
      <c r="H652" s="17">
        <v>2.1376282333819399E-2</v>
      </c>
      <c r="I652" s="17">
        <v>9.4514155339907296E-3</v>
      </c>
      <c r="J652" s="17">
        <v>1.5155932448794401E-3</v>
      </c>
      <c r="K652" s="17">
        <v>0</v>
      </c>
      <c r="L652" s="17">
        <v>0</v>
      </c>
      <c r="M652" s="17"/>
      <c r="N652" s="17">
        <v>1.1673717018424601E-2</v>
      </c>
      <c r="O652" s="17">
        <v>4.9687511060851003E-3</v>
      </c>
      <c r="P652" s="17">
        <v>1.32653805517316E-2</v>
      </c>
      <c r="Q652" s="17">
        <v>1.5692814901402099E-3</v>
      </c>
      <c r="R652" s="17"/>
      <c r="S652" s="17">
        <v>1.40765033741049E-2</v>
      </c>
      <c r="T652" s="17">
        <v>4.4483300082774598E-3</v>
      </c>
      <c r="U652" s="17">
        <v>8.6633314912174606E-3</v>
      </c>
      <c r="V652" s="17">
        <v>8.15986165156923E-3</v>
      </c>
      <c r="W652" s="17">
        <v>0</v>
      </c>
      <c r="X652" s="17">
        <v>0</v>
      </c>
      <c r="Y652" s="17">
        <v>5.4231439822787003E-3</v>
      </c>
      <c r="Z652" s="17">
        <v>8.0846432670858594E-3</v>
      </c>
      <c r="AA652" s="17">
        <v>1.5764420889353099E-2</v>
      </c>
      <c r="AB652" s="17"/>
      <c r="AC652" s="17">
        <v>0</v>
      </c>
      <c r="AD652" s="17">
        <v>0</v>
      </c>
      <c r="AE652" s="17">
        <v>0</v>
      </c>
      <c r="AF652" s="17">
        <v>1.8369589544551201E-2</v>
      </c>
      <c r="AG652" s="17">
        <v>4.4428916088420896E-3</v>
      </c>
      <c r="AH652" s="17">
        <v>1.12944264231235E-2</v>
      </c>
      <c r="AI652" s="17">
        <v>1.3366876781880499E-2</v>
      </c>
      <c r="AJ652" s="17">
        <v>1.30936533272209E-2</v>
      </c>
      <c r="AK652" s="17">
        <v>5.8828060038764998E-3</v>
      </c>
      <c r="AL652" s="17">
        <v>0</v>
      </c>
      <c r="AM652" s="17">
        <v>5.1843774430318703E-3</v>
      </c>
      <c r="AN652" s="17">
        <v>0</v>
      </c>
      <c r="AO652" s="17">
        <v>0</v>
      </c>
      <c r="AP652" s="17">
        <v>2.3922428043625401E-2</v>
      </c>
      <c r="AQ652" s="17">
        <v>0</v>
      </c>
      <c r="AR652" s="17">
        <v>6.7379973947355098E-3</v>
      </c>
      <c r="AS652" s="17"/>
      <c r="AT652" s="17">
        <v>7.1430418543293704E-3</v>
      </c>
      <c r="AU652" s="17">
        <v>7.3817472207591099E-3</v>
      </c>
      <c r="AV652" s="17">
        <v>5.9245914766149496E-3</v>
      </c>
      <c r="AW652" s="17">
        <v>9.4132959380051305E-3</v>
      </c>
      <c r="AX652" s="17">
        <v>0</v>
      </c>
      <c r="AY652" s="17">
        <v>2.7772120073090802E-2</v>
      </c>
      <c r="AZ652" s="17"/>
      <c r="BA652" s="17">
        <v>8.9921089201697203E-3</v>
      </c>
      <c r="BB652" s="17">
        <v>8.7004059784508703E-3</v>
      </c>
      <c r="BC652" s="17">
        <v>5.8632177115872002E-3</v>
      </c>
      <c r="BD652" s="17">
        <v>4.0366089898898503E-3</v>
      </c>
      <c r="BE652" s="17">
        <v>1.6947949412595299E-2</v>
      </c>
      <c r="BF652" s="17"/>
      <c r="BG652" s="17">
        <v>9.6351105438996498E-3</v>
      </c>
      <c r="BH652" s="17">
        <v>7.6059693902777604E-3</v>
      </c>
      <c r="BI652" s="17">
        <v>4.0691006753681598E-3</v>
      </c>
      <c r="BJ652" s="17">
        <v>1.1980828941113899E-2</v>
      </c>
      <c r="BK652" s="17">
        <v>1.07915323993567E-2</v>
      </c>
      <c r="BL652" s="17"/>
      <c r="BM652" s="17">
        <v>1.1534815427819501E-2</v>
      </c>
      <c r="BN652" s="17">
        <v>5.0845581278014104E-3</v>
      </c>
      <c r="BO652" s="17">
        <v>2.55560293934787E-3</v>
      </c>
      <c r="BP652" s="17"/>
      <c r="BQ652" s="17">
        <v>1.84538115340998E-2</v>
      </c>
      <c r="BR652" s="17">
        <v>1.8263256414469699E-3</v>
      </c>
      <c r="BS652" s="17"/>
      <c r="BT652" s="17">
        <v>8.8178876994598893E-3</v>
      </c>
      <c r="BU652" s="17">
        <v>5.9009371685832604E-3</v>
      </c>
    </row>
    <row r="653" spans="2:73" x14ac:dyDescent="0.3">
      <c r="B653" t="s">
        <v>263</v>
      </c>
      <c r="C653" s="17">
        <v>1.2101910909089899E-2</v>
      </c>
      <c r="D653" s="17">
        <v>1.5779375218670198E-2</v>
      </c>
      <c r="E653" s="17">
        <v>8.6303230140505598E-3</v>
      </c>
      <c r="F653" s="17"/>
      <c r="G653" s="17">
        <v>1.01244845391661E-2</v>
      </c>
      <c r="H653" s="17">
        <v>3.4469618131542701E-2</v>
      </c>
      <c r="I653" s="17">
        <v>2.0448079028993201E-2</v>
      </c>
      <c r="J653" s="17">
        <v>5.0746856487338997E-3</v>
      </c>
      <c r="K653" s="17">
        <v>2.5486033264244599E-3</v>
      </c>
      <c r="L653" s="17">
        <v>1.5687837341625899E-3</v>
      </c>
      <c r="M653" s="17"/>
      <c r="N653" s="17">
        <v>2.4062473330858099E-2</v>
      </c>
      <c r="O653" s="17">
        <v>8.0998876038584303E-3</v>
      </c>
      <c r="P653" s="17">
        <v>8.6570563109352391E-3</v>
      </c>
      <c r="Q653" s="17">
        <v>6.9168756227967103E-3</v>
      </c>
      <c r="R653" s="17"/>
      <c r="S653" s="17">
        <v>3.3926186979928698E-2</v>
      </c>
      <c r="T653" s="17">
        <v>1.12583075569799E-2</v>
      </c>
      <c r="U653" s="17">
        <v>9.8879332609883505E-3</v>
      </c>
      <c r="V653" s="17">
        <v>5.2412113539686304E-3</v>
      </c>
      <c r="W653" s="17">
        <v>1.08440667296913E-2</v>
      </c>
      <c r="X653" s="17">
        <v>1.63976468698026E-2</v>
      </c>
      <c r="Y653" s="17">
        <v>5.2018584890880896E-3</v>
      </c>
      <c r="Z653" s="17">
        <v>0</v>
      </c>
      <c r="AA653" s="17">
        <v>2.1767299214337098E-3</v>
      </c>
      <c r="AB653" s="17"/>
      <c r="AC653" s="17">
        <v>0</v>
      </c>
      <c r="AD653" s="17">
        <v>1.03376329057938E-2</v>
      </c>
      <c r="AE653" s="17">
        <v>0</v>
      </c>
      <c r="AF653" s="17">
        <v>1.07657358111822E-2</v>
      </c>
      <c r="AG653" s="17">
        <v>6.3260237194733898E-3</v>
      </c>
      <c r="AH653" s="17">
        <v>4.7919571518709198E-3</v>
      </c>
      <c r="AI653" s="17">
        <v>3.23713776428005E-2</v>
      </c>
      <c r="AJ653" s="17">
        <v>7.2705526088070096E-3</v>
      </c>
      <c r="AK653" s="17">
        <v>3.8487317081421302E-3</v>
      </c>
      <c r="AL653" s="17">
        <v>2.21943972012483E-2</v>
      </c>
      <c r="AM653" s="17">
        <v>1.5841129895179499E-2</v>
      </c>
      <c r="AN653" s="17">
        <v>5.0489043343272498E-3</v>
      </c>
      <c r="AO653" s="17">
        <v>1.2722723830568701E-2</v>
      </c>
      <c r="AP653" s="17">
        <v>0</v>
      </c>
      <c r="AQ653" s="17">
        <v>3.7685834105471598E-2</v>
      </c>
      <c r="AR653" s="17">
        <v>3.4934593105912098E-2</v>
      </c>
      <c r="AS653" s="17"/>
      <c r="AT653" s="17">
        <v>2.8111950001538599E-2</v>
      </c>
      <c r="AU653" s="17">
        <v>7.1432712765471303E-3</v>
      </c>
      <c r="AV653" s="17">
        <v>1.03306565298137E-2</v>
      </c>
      <c r="AW653" s="17">
        <v>5.5286049805655197E-3</v>
      </c>
      <c r="AX653" s="17">
        <v>3.2384715364280501E-3</v>
      </c>
      <c r="AY653" s="17">
        <v>1.6143657086406998E-2</v>
      </c>
      <c r="AZ653" s="17"/>
      <c r="BA653" s="17">
        <v>4.5760042071252898E-3</v>
      </c>
      <c r="BB653" s="17">
        <v>1.42129707990424E-2</v>
      </c>
      <c r="BC653" s="17">
        <v>1.1235921807274301E-2</v>
      </c>
      <c r="BD653" s="17">
        <v>2.46825439162324E-2</v>
      </c>
      <c r="BE653" s="17">
        <v>4.42435658436202E-2</v>
      </c>
      <c r="BF653" s="17"/>
      <c r="BG653" s="17">
        <v>1.49350169035123E-2</v>
      </c>
      <c r="BH653" s="17">
        <v>2.24199432366444E-2</v>
      </c>
      <c r="BI653" s="17">
        <v>6.1738662295857602E-3</v>
      </c>
      <c r="BJ653" s="17">
        <v>1.89233522506689E-3</v>
      </c>
      <c r="BK653" s="17">
        <v>5.74506855965132E-3</v>
      </c>
      <c r="BL653" s="17"/>
      <c r="BM653" s="17">
        <v>1.688743949938E-2</v>
      </c>
      <c r="BN653" s="17">
        <v>9.47134514554724E-3</v>
      </c>
      <c r="BO653" s="17">
        <v>4.0837909076244204E-3</v>
      </c>
      <c r="BP653" s="17"/>
      <c r="BQ653" s="17">
        <v>2.67097738054046E-2</v>
      </c>
      <c r="BR653" s="17">
        <v>2.9404864629148102E-3</v>
      </c>
      <c r="BS653" s="17"/>
      <c r="BT653" s="17">
        <v>1.6834845734954501E-2</v>
      </c>
      <c r="BU653" s="17">
        <v>6.3845549771757498E-3</v>
      </c>
    </row>
    <row r="654" spans="2:73" x14ac:dyDescent="0.3">
      <c r="B654" t="s">
        <v>264</v>
      </c>
      <c r="C654" s="17">
        <v>1.48937446370472E-2</v>
      </c>
      <c r="D654" s="17">
        <v>1.6730175138626999E-2</v>
      </c>
      <c r="E654" s="17">
        <v>1.3182381828682799E-2</v>
      </c>
      <c r="F654" s="17"/>
      <c r="G654" s="17">
        <v>4.3402029483131398E-2</v>
      </c>
      <c r="H654" s="17">
        <v>2.76182332497046E-2</v>
      </c>
      <c r="I654" s="17">
        <v>1.55315037280448E-2</v>
      </c>
      <c r="J654" s="17">
        <v>3.5652480158662198E-3</v>
      </c>
      <c r="K654" s="17">
        <v>5.4629305826010303E-3</v>
      </c>
      <c r="L654" s="17">
        <v>0</v>
      </c>
      <c r="M654" s="17"/>
      <c r="N654" s="17">
        <v>2.3047352017214699E-2</v>
      </c>
      <c r="O654" s="17">
        <v>2.4660729931236299E-2</v>
      </c>
      <c r="P654" s="17">
        <v>4.4569472456425204E-3</v>
      </c>
      <c r="Q654" s="17">
        <v>6.2845502866838198E-3</v>
      </c>
      <c r="R654" s="17"/>
      <c r="S654" s="17">
        <v>3.6538336092273797E-2</v>
      </c>
      <c r="T654" s="17">
        <v>1.1340625308328399E-2</v>
      </c>
      <c r="U654" s="17">
        <v>3.0652102170664899E-3</v>
      </c>
      <c r="V654" s="17">
        <v>1.4354264784182899E-2</v>
      </c>
      <c r="W654" s="17">
        <v>3.5003072963222297E-2</v>
      </c>
      <c r="X654" s="17">
        <v>0</v>
      </c>
      <c r="Y654" s="17">
        <v>4.5584166238404602E-3</v>
      </c>
      <c r="Z654" s="17">
        <v>0</v>
      </c>
      <c r="AA654" s="17">
        <v>1.42339131137257E-2</v>
      </c>
      <c r="AB654" s="17"/>
      <c r="AC654" s="17">
        <v>3.6773465496782301E-2</v>
      </c>
      <c r="AD654" s="17">
        <v>0</v>
      </c>
      <c r="AE654" s="17">
        <v>2.1372554483780601E-2</v>
      </c>
      <c r="AF654" s="17">
        <v>0</v>
      </c>
      <c r="AG654" s="17">
        <v>0</v>
      </c>
      <c r="AH654" s="17">
        <v>1.37074802221541E-2</v>
      </c>
      <c r="AI654" s="17">
        <v>1.2900177706683299E-2</v>
      </c>
      <c r="AJ654" s="17">
        <v>0</v>
      </c>
      <c r="AK654" s="17">
        <v>3.1086959240183398E-2</v>
      </c>
      <c r="AL654" s="17">
        <v>0</v>
      </c>
      <c r="AM654" s="17">
        <v>1.6905633621858901E-2</v>
      </c>
      <c r="AN654" s="17">
        <v>1.7720106944612499E-2</v>
      </c>
      <c r="AO654" s="17">
        <v>1.81899377916514E-2</v>
      </c>
      <c r="AP654" s="17">
        <v>2.5477186931138401E-2</v>
      </c>
      <c r="AQ654" s="17">
        <v>3.91003764797693E-2</v>
      </c>
      <c r="AR654" s="17">
        <v>6.3321600456102106E-2</v>
      </c>
      <c r="AS654" s="17"/>
      <c r="AT654" s="17">
        <v>2.8970527723205401E-2</v>
      </c>
      <c r="AU654" s="17">
        <v>1.6547926446326501E-2</v>
      </c>
      <c r="AV654" s="17">
        <v>9.9743552078859297E-3</v>
      </c>
      <c r="AW654" s="17">
        <v>9.2751446171664195E-3</v>
      </c>
      <c r="AX654" s="17">
        <v>3.35068858432908E-3</v>
      </c>
      <c r="AY654" s="17">
        <v>0</v>
      </c>
      <c r="AZ654" s="17"/>
      <c r="BA654" s="17">
        <v>0</v>
      </c>
      <c r="BB654" s="17">
        <v>2.8616368828557298E-3</v>
      </c>
      <c r="BC654" s="17">
        <v>2.6853258871584799E-2</v>
      </c>
      <c r="BD654" s="17">
        <v>3.2181757617792101E-2</v>
      </c>
      <c r="BE654" s="17">
        <v>0.16577048912303499</v>
      </c>
      <c r="BF654" s="17"/>
      <c r="BG654" s="17">
        <v>1.1403417154934099E-2</v>
      </c>
      <c r="BH654" s="17">
        <v>2.8123913900113401E-2</v>
      </c>
      <c r="BI654" s="17">
        <v>1.73531414731114E-2</v>
      </c>
      <c r="BJ654" s="17">
        <v>2.98140115550336E-3</v>
      </c>
      <c r="BK654" s="17">
        <v>1.7141956052265001E-2</v>
      </c>
      <c r="BL654" s="17"/>
      <c r="BM654" s="17">
        <v>2.27707076230452E-2</v>
      </c>
      <c r="BN654" s="17">
        <v>6.4480455710954603E-3</v>
      </c>
      <c r="BO654" s="17">
        <v>1.1707951665497301E-2</v>
      </c>
      <c r="BP654" s="17"/>
      <c r="BQ654" s="17">
        <v>3.5235435519701097E-2</v>
      </c>
      <c r="BR654" s="17">
        <v>3.2670993058142202E-3</v>
      </c>
      <c r="BS654" s="17"/>
      <c r="BT654" s="17">
        <v>1.90719274030689E-2</v>
      </c>
      <c r="BU654" s="17">
        <v>1.03614070576974E-2</v>
      </c>
    </row>
    <row r="655" spans="2:73" x14ac:dyDescent="0.3">
      <c r="B655" t="s">
        <v>265</v>
      </c>
      <c r="C655" s="17">
        <v>1.9325118573522201E-2</v>
      </c>
      <c r="D655" s="17">
        <v>1.92396463426791E-2</v>
      </c>
      <c r="E655" s="17">
        <v>1.9455115151252401E-2</v>
      </c>
      <c r="F655" s="17"/>
      <c r="G655" s="17">
        <v>3.1808159626643497E-2</v>
      </c>
      <c r="H655" s="17">
        <v>5.1786041327675801E-2</v>
      </c>
      <c r="I655" s="17">
        <v>2.5120752452366099E-2</v>
      </c>
      <c r="J655" s="17">
        <v>1.13167324167881E-2</v>
      </c>
      <c r="K655" s="17">
        <v>0</v>
      </c>
      <c r="L655" s="17">
        <v>0</v>
      </c>
      <c r="M655" s="17"/>
      <c r="N655" s="17">
        <v>3.4173213829011201E-2</v>
      </c>
      <c r="O655" s="17">
        <v>2.6818562476921701E-2</v>
      </c>
      <c r="P655" s="17">
        <v>9.4238163844936607E-3</v>
      </c>
      <c r="Q655" s="17">
        <v>5.6423554096770804E-3</v>
      </c>
      <c r="R655" s="17"/>
      <c r="S655" s="17">
        <v>5.68266743301514E-2</v>
      </c>
      <c r="T655" s="17">
        <v>1.7880537743195202E-2</v>
      </c>
      <c r="U655" s="17">
        <v>7.2264083151623902E-3</v>
      </c>
      <c r="V655" s="17">
        <v>1.8111191806046801E-2</v>
      </c>
      <c r="W655" s="17">
        <v>0</v>
      </c>
      <c r="X655" s="17">
        <v>9.1059812756083304E-3</v>
      </c>
      <c r="Y655" s="17">
        <v>8.6913478532010605E-3</v>
      </c>
      <c r="Z655" s="17">
        <v>3.25485435608419E-2</v>
      </c>
      <c r="AA655" s="17">
        <v>1.10947675223378E-2</v>
      </c>
      <c r="AB655" s="17"/>
      <c r="AC655" s="17">
        <v>4.65549047618493E-2</v>
      </c>
      <c r="AD655" s="17">
        <v>6.4939971228950401E-3</v>
      </c>
      <c r="AE655" s="17">
        <v>1.31782224131378E-2</v>
      </c>
      <c r="AF655" s="17">
        <v>3.4909519395532398E-3</v>
      </c>
      <c r="AG655" s="17">
        <v>2.3862183820994001E-2</v>
      </c>
      <c r="AH655" s="17">
        <v>9.2774973062160794E-3</v>
      </c>
      <c r="AI655" s="17">
        <v>4.8204154015396503E-3</v>
      </c>
      <c r="AJ655" s="17">
        <v>4.0808901274321303E-2</v>
      </c>
      <c r="AK655" s="17">
        <v>1.87770274671194E-2</v>
      </c>
      <c r="AL655" s="17">
        <v>1.3193922772572499E-2</v>
      </c>
      <c r="AM655" s="17">
        <v>2.07644176893391E-2</v>
      </c>
      <c r="AN655" s="17">
        <v>9.1184831542447994E-3</v>
      </c>
      <c r="AO655" s="17">
        <v>2.5059282913038199E-2</v>
      </c>
      <c r="AP655" s="17">
        <v>3.2809310155131999E-2</v>
      </c>
      <c r="AQ655" s="17">
        <v>4.82361865629393E-2</v>
      </c>
      <c r="AR655" s="17">
        <v>6.4276041592284006E-2</v>
      </c>
      <c r="AS655" s="17"/>
      <c r="AT655" s="17">
        <v>4.7272461095418002E-2</v>
      </c>
      <c r="AU655" s="17">
        <v>9.6505548363042797E-3</v>
      </c>
      <c r="AV655" s="17">
        <v>1.75920488373611E-2</v>
      </c>
      <c r="AW655" s="17">
        <v>7.5258636035170903E-3</v>
      </c>
      <c r="AX655" s="17">
        <v>6.5071912033166004E-3</v>
      </c>
      <c r="AY655" s="17">
        <v>2.3898610113646801E-2</v>
      </c>
      <c r="AZ655" s="17"/>
      <c r="BA655" s="17">
        <v>2.0374202135465202E-3</v>
      </c>
      <c r="BB655" s="17">
        <v>9.3012913234532708E-3</v>
      </c>
      <c r="BC655" s="17">
        <v>3.28543235553816E-2</v>
      </c>
      <c r="BD655" s="17">
        <v>5.4559787464210197E-2</v>
      </c>
      <c r="BE655" s="17">
        <v>4.2849274451373397E-2</v>
      </c>
      <c r="BF655" s="17"/>
      <c r="BG655" s="17">
        <v>1.60280297380293E-2</v>
      </c>
      <c r="BH655" s="17">
        <v>2.9447305381989301E-2</v>
      </c>
      <c r="BI655" s="17">
        <v>1.7746284639795998E-2</v>
      </c>
      <c r="BJ655" s="17">
        <v>1.72499180527508E-2</v>
      </c>
      <c r="BK655" s="17">
        <v>1.1769075229609301E-2</v>
      </c>
      <c r="BL655" s="17"/>
      <c r="BM655" s="17">
        <v>2.9777899291720599E-2</v>
      </c>
      <c r="BN655" s="17">
        <v>9.0410703987795805E-3</v>
      </c>
      <c r="BO655" s="17">
        <v>1.2851187644088199E-2</v>
      </c>
      <c r="BP655" s="17"/>
      <c r="BQ655" s="17">
        <v>4.4404998226177501E-2</v>
      </c>
      <c r="BR655" s="17">
        <v>4.5354619799042404E-3</v>
      </c>
      <c r="BS655" s="17"/>
      <c r="BT655" s="17">
        <v>2.5039843650924199E-2</v>
      </c>
      <c r="BU655" s="17">
        <v>1.2998098574038599E-2</v>
      </c>
    </row>
    <row r="656" spans="2:73" x14ac:dyDescent="0.3">
      <c r="B656" t="s">
        <v>266</v>
      </c>
      <c r="C656" s="17">
        <v>4.19554990276996E-2</v>
      </c>
      <c r="D656" s="17">
        <v>5.05750794992905E-2</v>
      </c>
      <c r="E656" s="17">
        <v>3.38526488670544E-2</v>
      </c>
      <c r="F656" s="17"/>
      <c r="G656" s="17">
        <v>7.6562607317287104E-2</v>
      </c>
      <c r="H656" s="17">
        <v>7.4539632605083506E-2</v>
      </c>
      <c r="I656" s="17">
        <v>4.2766719707735601E-2</v>
      </c>
      <c r="J656" s="17">
        <v>2.4398134725788799E-2</v>
      </c>
      <c r="K656" s="17">
        <v>2.3974210086725099E-2</v>
      </c>
      <c r="L656" s="17">
        <v>1.7937183821367299E-2</v>
      </c>
      <c r="M656" s="17"/>
      <c r="N656" s="17">
        <v>5.28323339838273E-2</v>
      </c>
      <c r="O656" s="17">
        <v>4.5875464443180101E-2</v>
      </c>
      <c r="P656" s="17">
        <v>3.3978089057096698E-2</v>
      </c>
      <c r="Q656" s="17">
        <v>3.46333455644907E-2</v>
      </c>
      <c r="R656" s="17"/>
      <c r="S656" s="17">
        <v>5.72364597934387E-2</v>
      </c>
      <c r="T656" s="17">
        <v>1.76774836391549E-2</v>
      </c>
      <c r="U656" s="17">
        <v>3.8709530661932598E-2</v>
      </c>
      <c r="V656" s="17">
        <v>4.4995996747365499E-2</v>
      </c>
      <c r="W656" s="17">
        <v>3.6896870028872902E-2</v>
      </c>
      <c r="X656" s="17">
        <v>3.6278869668197801E-2</v>
      </c>
      <c r="Y656" s="17">
        <v>6.1906244809774101E-2</v>
      </c>
      <c r="Z656" s="17">
        <v>5.0142406420860697E-3</v>
      </c>
      <c r="AA656" s="17">
        <v>6.0800362799536101E-2</v>
      </c>
      <c r="AB656" s="17"/>
      <c r="AC656" s="17">
        <v>0</v>
      </c>
      <c r="AD656" s="17">
        <v>4.3508704540707599E-2</v>
      </c>
      <c r="AE656" s="17">
        <v>2.7477882047872101E-2</v>
      </c>
      <c r="AF656" s="17">
        <v>2.3092119236888298E-2</v>
      </c>
      <c r="AG656" s="17">
        <v>4.5642145021417002E-2</v>
      </c>
      <c r="AH656" s="17">
        <v>3.73885146666725E-2</v>
      </c>
      <c r="AI656" s="17">
        <v>4.0260851496012801E-2</v>
      </c>
      <c r="AJ656" s="17">
        <v>2.91197245085149E-2</v>
      </c>
      <c r="AK656" s="17">
        <v>4.1108349178722699E-2</v>
      </c>
      <c r="AL656" s="17">
        <v>4.4008894358886802E-2</v>
      </c>
      <c r="AM656" s="17">
        <v>1.9458980232133199E-2</v>
      </c>
      <c r="AN656" s="17">
        <v>1.28423170925308E-2</v>
      </c>
      <c r="AO656" s="17">
        <v>9.2023820374276796E-2</v>
      </c>
      <c r="AP656" s="17">
        <v>6.9017967970293595E-2</v>
      </c>
      <c r="AQ656" s="17">
        <v>5.7834374870037002E-2</v>
      </c>
      <c r="AR656" s="17">
        <v>0.13457483143259399</v>
      </c>
      <c r="AS656" s="17"/>
      <c r="AT656" s="17">
        <v>6.9263474409455905E-2</v>
      </c>
      <c r="AU656" s="17">
        <v>4.2173697810645401E-2</v>
      </c>
      <c r="AV656" s="17">
        <v>4.7301265901980603E-2</v>
      </c>
      <c r="AW656" s="17">
        <v>1.33679404685871E-2</v>
      </c>
      <c r="AX656" s="17">
        <v>1.36748164874145E-2</v>
      </c>
      <c r="AY656" s="17">
        <v>6.6744889814742595E-2</v>
      </c>
      <c r="AZ656" s="17"/>
      <c r="BA656" s="17">
        <v>1.5974077760807E-2</v>
      </c>
      <c r="BB656" s="17">
        <v>3.6712411584493697E-2</v>
      </c>
      <c r="BC656" s="17">
        <v>5.9397576438687899E-2</v>
      </c>
      <c r="BD656" s="17">
        <v>7.2937215845718703E-2</v>
      </c>
      <c r="BE656" s="17">
        <v>5.72578090900051E-2</v>
      </c>
      <c r="BF656" s="17"/>
      <c r="BG656" s="17">
        <v>5.0251782433913102E-2</v>
      </c>
      <c r="BH656" s="17">
        <v>6.1604688544833398E-2</v>
      </c>
      <c r="BI656" s="17">
        <v>2.3100571258268299E-2</v>
      </c>
      <c r="BJ656" s="17">
        <v>2.1274754381167198E-2</v>
      </c>
      <c r="BK656" s="17">
        <v>5.8572216443599799E-2</v>
      </c>
      <c r="BL656" s="17"/>
      <c r="BM656" s="17">
        <v>4.6711777573816601E-2</v>
      </c>
      <c r="BN656" s="17">
        <v>3.8547695620328198E-2</v>
      </c>
      <c r="BO656" s="17">
        <v>3.5916191890583399E-2</v>
      </c>
      <c r="BP656" s="17"/>
      <c r="BQ656" s="17">
        <v>8.2760710185315195E-2</v>
      </c>
      <c r="BR656" s="17">
        <v>1.8269453471491299E-2</v>
      </c>
      <c r="BS656" s="17"/>
      <c r="BT656" s="17">
        <v>5.8138663001300502E-2</v>
      </c>
      <c r="BU656" s="17">
        <v>2.0765900933691399E-2</v>
      </c>
    </row>
    <row r="657" spans="2:73" x14ac:dyDescent="0.3">
      <c r="B657" t="s">
        <v>267</v>
      </c>
      <c r="C657" s="17">
        <v>0.12941590422808999</v>
      </c>
      <c r="D657" s="17">
        <v>0.127174649685626</v>
      </c>
      <c r="E657" s="17">
        <v>0.131468936172982</v>
      </c>
      <c r="F657" s="17"/>
      <c r="G657" s="17">
        <v>0.170037903073709</v>
      </c>
      <c r="H657" s="17">
        <v>0.19126535052844601</v>
      </c>
      <c r="I657" s="17">
        <v>0.211174081921574</v>
      </c>
      <c r="J657" s="17">
        <v>0.106930841722231</v>
      </c>
      <c r="K657" s="17">
        <v>5.1303232074092299E-2</v>
      </c>
      <c r="L657" s="17">
        <v>5.7860927582804797E-2</v>
      </c>
      <c r="M657" s="17"/>
      <c r="N657" s="17">
        <v>0.159752497543242</v>
      </c>
      <c r="O657" s="17">
        <v>0.133146815609401</v>
      </c>
      <c r="P657" s="17">
        <v>0.12298856375120699</v>
      </c>
      <c r="Q657" s="17">
        <v>9.8138072035473395E-2</v>
      </c>
      <c r="R657" s="17"/>
      <c r="S657" s="17">
        <v>0.14718190625493299</v>
      </c>
      <c r="T657" s="17">
        <v>0.13562039086424699</v>
      </c>
      <c r="U657" s="17">
        <v>0.190363046802489</v>
      </c>
      <c r="V657" s="17">
        <v>0.14704460921222601</v>
      </c>
      <c r="W657" s="17">
        <v>0.12046591254169101</v>
      </c>
      <c r="X657" s="17">
        <v>0.120075779699157</v>
      </c>
      <c r="Y657" s="17">
        <v>8.5602361279927902E-2</v>
      </c>
      <c r="Z657" s="17">
        <v>8.0286625215330101E-2</v>
      </c>
      <c r="AA657" s="17">
        <v>0.102618494951516</v>
      </c>
      <c r="AB657" s="17"/>
      <c r="AC657" s="17">
        <v>8.7973205954412104E-2</v>
      </c>
      <c r="AD657" s="17">
        <v>0.12704907773796101</v>
      </c>
      <c r="AE657" s="17">
        <v>0.103563804443794</v>
      </c>
      <c r="AF657" s="17">
        <v>8.8550900823801001E-2</v>
      </c>
      <c r="AG657" s="17">
        <v>0.10040090166490399</v>
      </c>
      <c r="AH657" s="17">
        <v>9.4966038979051801E-2</v>
      </c>
      <c r="AI657" s="17">
        <v>0.13625902424931099</v>
      </c>
      <c r="AJ657" s="17">
        <v>0.19094812135804801</v>
      </c>
      <c r="AK657" s="17">
        <v>0.14083517558559699</v>
      </c>
      <c r="AL657" s="17">
        <v>0.14443192606663899</v>
      </c>
      <c r="AM657" s="17">
        <v>9.1672117156423497E-2</v>
      </c>
      <c r="AN657" s="17">
        <v>0.15213105825838599</v>
      </c>
      <c r="AO657" s="17">
        <v>0.138393717173287</v>
      </c>
      <c r="AP657" s="17">
        <v>0.20981153748312401</v>
      </c>
      <c r="AQ657" s="17">
        <v>0.17203994737606501</v>
      </c>
      <c r="AR657" s="17">
        <v>0.217821444764426</v>
      </c>
      <c r="AS657" s="17"/>
      <c r="AT657" s="17">
        <v>0.155378263832116</v>
      </c>
      <c r="AU657" s="17">
        <v>0.125741769098829</v>
      </c>
      <c r="AV657" s="17">
        <v>0.134020824020429</v>
      </c>
      <c r="AW657" s="17">
        <v>0.12113821223674601</v>
      </c>
      <c r="AX657" s="17">
        <v>0.10118017388237199</v>
      </c>
      <c r="AY657" s="17">
        <v>0.10792799953040599</v>
      </c>
      <c r="AZ657" s="17"/>
      <c r="BA657" s="17">
        <v>8.6310685583486493E-2</v>
      </c>
      <c r="BB657" s="17">
        <v>0.13529907089203899</v>
      </c>
      <c r="BC657" s="17">
        <v>0.15162052972109299</v>
      </c>
      <c r="BD657" s="17">
        <v>0.17613617743802501</v>
      </c>
      <c r="BE657" s="17">
        <v>0.24514779901980399</v>
      </c>
      <c r="BF657" s="17"/>
      <c r="BG657" s="17">
        <v>0.100163092870609</v>
      </c>
      <c r="BH657" s="17">
        <v>0.16579587438808399</v>
      </c>
      <c r="BI657" s="17">
        <v>0.12673778555026199</v>
      </c>
      <c r="BJ657" s="17">
        <v>0.111661859271537</v>
      </c>
      <c r="BK657" s="17">
        <v>0.14224912534713499</v>
      </c>
      <c r="BL657" s="17"/>
      <c r="BM657" s="17">
        <v>0.12961349182243201</v>
      </c>
      <c r="BN657" s="17">
        <v>0.140636103615534</v>
      </c>
      <c r="BO657" s="17">
        <v>0.10152661245997301</v>
      </c>
      <c r="BP657" s="17"/>
      <c r="BQ657" s="17">
        <v>0.18435760092447401</v>
      </c>
      <c r="BR657" s="17">
        <v>9.7538662926494796E-2</v>
      </c>
      <c r="BS657" s="17"/>
      <c r="BT657" s="17">
        <v>0.15966254350460701</v>
      </c>
      <c r="BU657" s="17">
        <v>8.7306148401229494E-2</v>
      </c>
    </row>
    <row r="658" spans="2:73" x14ac:dyDescent="0.3">
      <c r="B658" t="s">
        <v>268</v>
      </c>
      <c r="C658" s="17">
        <v>0.18167169580402201</v>
      </c>
      <c r="D658" s="17">
        <v>0.16526195379115999</v>
      </c>
      <c r="E658" s="17">
        <v>0.19729921578455301</v>
      </c>
      <c r="F658" s="17"/>
      <c r="G658" s="17">
        <v>0.152343204100651</v>
      </c>
      <c r="H658" s="17">
        <v>0.203776865711156</v>
      </c>
      <c r="I658" s="17">
        <v>0.23443064596469801</v>
      </c>
      <c r="J658" s="17">
        <v>0.20173611173202199</v>
      </c>
      <c r="K658" s="17">
        <v>0.17731692878081701</v>
      </c>
      <c r="L658" s="17">
        <v>0.13013142000552999</v>
      </c>
      <c r="M658" s="17"/>
      <c r="N658" s="17">
        <v>0.210843887623482</v>
      </c>
      <c r="O658" s="17">
        <v>0.168486355337752</v>
      </c>
      <c r="P658" s="17">
        <v>0.20349253101489401</v>
      </c>
      <c r="Q658" s="17">
        <v>0.14578293585729801</v>
      </c>
      <c r="R658" s="17"/>
      <c r="S658" s="17">
        <v>0.16492657748489201</v>
      </c>
      <c r="T658" s="17">
        <v>0.16486831934646001</v>
      </c>
      <c r="U658" s="17">
        <v>0.20016999205387201</v>
      </c>
      <c r="V658" s="17">
        <v>0.18541430812751999</v>
      </c>
      <c r="W658" s="17">
        <v>0.18963246935661501</v>
      </c>
      <c r="X658" s="17">
        <v>0.18570578397976301</v>
      </c>
      <c r="Y658" s="17">
        <v>0.19229965570159899</v>
      </c>
      <c r="Z658" s="17">
        <v>0.131686234765692</v>
      </c>
      <c r="AA658" s="17">
        <v>0.20719112056474501</v>
      </c>
      <c r="AB658" s="17"/>
      <c r="AC658" s="17">
        <v>7.8542032359324998E-2</v>
      </c>
      <c r="AD658" s="17">
        <v>0.13548294651212101</v>
      </c>
      <c r="AE658" s="17">
        <v>0.13236549551391399</v>
      </c>
      <c r="AF658" s="17">
        <v>0.16573039734199499</v>
      </c>
      <c r="AG658" s="17">
        <v>0.14047150684271401</v>
      </c>
      <c r="AH658" s="17">
        <v>0.16469763798440001</v>
      </c>
      <c r="AI658" s="17">
        <v>0.17553201595066101</v>
      </c>
      <c r="AJ658" s="17">
        <v>0.17310029963366499</v>
      </c>
      <c r="AK658" s="17">
        <v>0.21900267627168099</v>
      </c>
      <c r="AL658" s="17">
        <v>0.200180454240204</v>
      </c>
      <c r="AM658" s="17">
        <v>0.27588455948393198</v>
      </c>
      <c r="AN658" s="17">
        <v>0.30177037018776198</v>
      </c>
      <c r="AO658" s="17">
        <v>0.21051364252749599</v>
      </c>
      <c r="AP658" s="17">
        <v>0.18876787900721001</v>
      </c>
      <c r="AQ658" s="17">
        <v>0.20524283165740301</v>
      </c>
      <c r="AR658" s="17">
        <v>0.12908584639404699</v>
      </c>
      <c r="AS658" s="17"/>
      <c r="AT658" s="17">
        <v>0.181364096190441</v>
      </c>
      <c r="AU658" s="17">
        <v>0.15723109075406699</v>
      </c>
      <c r="AV658" s="17">
        <v>0.21209091117541101</v>
      </c>
      <c r="AW658" s="17">
        <v>0.202859427607226</v>
      </c>
      <c r="AX658" s="17">
        <v>0.18408810213110999</v>
      </c>
      <c r="AY658" s="17">
        <v>0.15066036980952299</v>
      </c>
      <c r="AZ658" s="17"/>
      <c r="BA658" s="17">
        <v>0.17394806838553301</v>
      </c>
      <c r="BB658" s="17">
        <v>0.182066348979392</v>
      </c>
      <c r="BC658" s="17">
        <v>0.205037805637382</v>
      </c>
      <c r="BD658" s="17">
        <v>0.217203698831437</v>
      </c>
      <c r="BE658" s="17">
        <v>0.104676305659037</v>
      </c>
      <c r="BF658" s="17"/>
      <c r="BG658" s="17">
        <v>0.18671517838756099</v>
      </c>
      <c r="BH658" s="17">
        <v>0.17692888064951101</v>
      </c>
      <c r="BI658" s="17">
        <v>0.20131647568900499</v>
      </c>
      <c r="BJ658" s="17">
        <v>0.18882583444241299</v>
      </c>
      <c r="BK658" s="17">
        <v>0.143890163524483</v>
      </c>
      <c r="BL658" s="17"/>
      <c r="BM658" s="17">
        <v>0.18053453752027299</v>
      </c>
      <c r="BN658" s="17">
        <v>0.17421727729318101</v>
      </c>
      <c r="BO658" s="17">
        <v>0.20323103513473401</v>
      </c>
      <c r="BP658" s="17"/>
      <c r="BQ658" s="17">
        <v>0.196302364084501</v>
      </c>
      <c r="BR658" s="17">
        <v>0.17638591407717899</v>
      </c>
      <c r="BS658" s="17"/>
      <c r="BT658" s="17">
        <v>0.20041117444493001</v>
      </c>
      <c r="BU658" s="17">
        <v>0.16009504790111301</v>
      </c>
    </row>
    <row r="659" spans="2:73" x14ac:dyDescent="0.3">
      <c r="B659" t="s">
        <v>269</v>
      </c>
      <c r="C659" s="17">
        <v>0.33052270906394998</v>
      </c>
      <c r="D659" s="17">
        <v>0.32920568113665599</v>
      </c>
      <c r="E659" s="17">
        <v>0.33178955826906498</v>
      </c>
      <c r="F659" s="17"/>
      <c r="G659" s="17">
        <v>0.27962146805075799</v>
      </c>
      <c r="H659" s="17">
        <v>0.248290104653142</v>
      </c>
      <c r="I659" s="17">
        <v>0.31188084047028197</v>
      </c>
      <c r="J659" s="17">
        <v>0.37798387595890698</v>
      </c>
      <c r="K659" s="17">
        <v>0.38022013314382003</v>
      </c>
      <c r="L659" s="17">
        <v>0.37336408202909299</v>
      </c>
      <c r="M659" s="17"/>
      <c r="N659" s="17">
        <v>0.30515710399981399</v>
      </c>
      <c r="O659" s="17">
        <v>0.37942926442617902</v>
      </c>
      <c r="P659" s="17">
        <v>0.31463943239228398</v>
      </c>
      <c r="Q659" s="17">
        <v>0.32280216487593699</v>
      </c>
      <c r="R659" s="17"/>
      <c r="S659" s="17">
        <v>0.296422120733559</v>
      </c>
      <c r="T659" s="17">
        <v>0.36597425829229202</v>
      </c>
      <c r="U659" s="17">
        <v>0.30584305045420601</v>
      </c>
      <c r="V659" s="17">
        <v>0.32351399146361798</v>
      </c>
      <c r="W659" s="17">
        <v>0.32700959767265497</v>
      </c>
      <c r="X659" s="17">
        <v>0.33649923337748999</v>
      </c>
      <c r="Y659" s="17">
        <v>0.362868399376301</v>
      </c>
      <c r="Z659" s="17">
        <v>0.36332312231722402</v>
      </c>
      <c r="AA659" s="17">
        <v>0.31351905220063297</v>
      </c>
      <c r="AB659" s="17"/>
      <c r="AC659" s="17">
        <v>0.16527280789273199</v>
      </c>
      <c r="AD659" s="17">
        <v>0.321830197291881</v>
      </c>
      <c r="AE659" s="17">
        <v>0.34550364555678797</v>
      </c>
      <c r="AF659" s="17">
        <v>0.33370636824427502</v>
      </c>
      <c r="AG659" s="17">
        <v>0.29254768419298899</v>
      </c>
      <c r="AH659" s="17">
        <v>0.35193172088383501</v>
      </c>
      <c r="AI659" s="17">
        <v>0.350646412406386</v>
      </c>
      <c r="AJ659" s="17">
        <v>0.33984982708943601</v>
      </c>
      <c r="AK659" s="17">
        <v>0.34386119630539702</v>
      </c>
      <c r="AL659" s="17">
        <v>0.31165271959056401</v>
      </c>
      <c r="AM659" s="17">
        <v>0.32472734395071201</v>
      </c>
      <c r="AN659" s="17">
        <v>0.36539236140950598</v>
      </c>
      <c r="AO659" s="17">
        <v>0.33138715515311301</v>
      </c>
      <c r="AP659" s="17">
        <v>0.29787453653093199</v>
      </c>
      <c r="AQ659" s="17">
        <v>0.299216768522578</v>
      </c>
      <c r="AR659" s="17">
        <v>0.25175617396240102</v>
      </c>
      <c r="AS659" s="17"/>
      <c r="AT659" s="17">
        <v>0.28479351696083099</v>
      </c>
      <c r="AU659" s="17">
        <v>0.35715034704816001</v>
      </c>
      <c r="AV659" s="17">
        <v>0.32446540007653502</v>
      </c>
      <c r="AW659" s="17">
        <v>0.33804938421694097</v>
      </c>
      <c r="AX659" s="17">
        <v>0.35014790054762801</v>
      </c>
      <c r="AY659" s="17">
        <v>0.33642564876216502</v>
      </c>
      <c r="AZ659" s="17"/>
      <c r="BA659" s="17">
        <v>0.335808326241475</v>
      </c>
      <c r="BB659" s="17">
        <v>0.34636762840891899</v>
      </c>
      <c r="BC659" s="17">
        <v>0.31610137734702798</v>
      </c>
      <c r="BD659" s="17">
        <v>0.27467612293874</v>
      </c>
      <c r="BE659" s="17">
        <v>0.236669986850954</v>
      </c>
      <c r="BF659" s="17"/>
      <c r="BG659" s="17">
        <v>0.32337090329563301</v>
      </c>
      <c r="BH659" s="17">
        <v>0.30693132203607099</v>
      </c>
      <c r="BI659" s="17">
        <v>0.35988996437572901</v>
      </c>
      <c r="BJ659" s="17">
        <v>0.34398260974565398</v>
      </c>
      <c r="BK659" s="17">
        <v>0.37510431720765403</v>
      </c>
      <c r="BL659" s="17"/>
      <c r="BM659" s="17">
        <v>0.31935329001690599</v>
      </c>
      <c r="BN659" s="17">
        <v>0.35301066308005202</v>
      </c>
      <c r="BO659" s="17">
        <v>0.30946865780667798</v>
      </c>
      <c r="BP659" s="17"/>
      <c r="BQ659" s="17">
        <v>0.27672293437262602</v>
      </c>
      <c r="BR659" s="17">
        <v>0.36184030022851199</v>
      </c>
      <c r="BS659" s="17"/>
      <c r="BT659" s="17">
        <v>0.30746767661174002</v>
      </c>
      <c r="BU659" s="17">
        <v>0.36423156042017901</v>
      </c>
    </row>
    <row r="660" spans="2:73" x14ac:dyDescent="0.3">
      <c r="B660" t="s">
        <v>270</v>
      </c>
      <c r="C660" s="17">
        <v>0.23655162177563099</v>
      </c>
      <c r="D660" s="17">
        <v>0.24138936295649099</v>
      </c>
      <c r="E660" s="17">
        <v>0.23170626622027801</v>
      </c>
      <c r="F660" s="17"/>
      <c r="G660" s="17">
        <v>0.16402967841702901</v>
      </c>
      <c r="H660" s="17">
        <v>0.114319849613194</v>
      </c>
      <c r="I660" s="17">
        <v>0.114437756145698</v>
      </c>
      <c r="J660" s="17">
        <v>0.258756309829417</v>
      </c>
      <c r="K660" s="17">
        <v>0.33712371603295099</v>
      </c>
      <c r="L660" s="17">
        <v>0.39437895011977497</v>
      </c>
      <c r="M660" s="17"/>
      <c r="N660" s="17">
        <v>0.156237051755173</v>
      </c>
      <c r="O660" s="17">
        <v>0.18895030449719999</v>
      </c>
      <c r="P660" s="17">
        <v>0.26459885978956599</v>
      </c>
      <c r="Q660" s="17">
        <v>0.340754418267951</v>
      </c>
      <c r="R660" s="17"/>
      <c r="S660" s="17">
        <v>0.16600328769150799</v>
      </c>
      <c r="T660" s="17">
        <v>0.25719334541591998</v>
      </c>
      <c r="U660" s="17">
        <v>0.22297072745585</v>
      </c>
      <c r="V660" s="17">
        <v>0.22186581731298999</v>
      </c>
      <c r="W660" s="17">
        <v>0.26774013630794402</v>
      </c>
      <c r="X660" s="17">
        <v>0.25946623536452601</v>
      </c>
      <c r="Y660" s="17">
        <v>0.24444195282900899</v>
      </c>
      <c r="Z660" s="17">
        <v>0.31293333416365199</v>
      </c>
      <c r="AA660" s="17">
        <v>0.244032300577152</v>
      </c>
      <c r="AB660" s="17"/>
      <c r="AC660" s="17">
        <v>0.53879692007462998</v>
      </c>
      <c r="AD660" s="17">
        <v>0.29664358663024398</v>
      </c>
      <c r="AE660" s="17">
        <v>0.31608190565211203</v>
      </c>
      <c r="AF660" s="17">
        <v>0.31446781714966499</v>
      </c>
      <c r="AG660" s="17">
        <v>0.35563648732796199</v>
      </c>
      <c r="AH660" s="17">
        <v>0.291296940096754</v>
      </c>
      <c r="AI660" s="17">
        <v>0.21260556509110001</v>
      </c>
      <c r="AJ660" s="17">
        <v>0.20176537279305601</v>
      </c>
      <c r="AK660" s="17">
        <v>0.18199191468435599</v>
      </c>
      <c r="AL660" s="17">
        <v>0.233784289823119</v>
      </c>
      <c r="AM660" s="17">
        <v>0.21784669876918999</v>
      </c>
      <c r="AN660" s="17">
        <v>0.115061646316111</v>
      </c>
      <c r="AO660" s="17">
        <v>0.155705167748528</v>
      </c>
      <c r="AP660" s="17">
        <v>0.116020348087891</v>
      </c>
      <c r="AQ660" s="17">
        <v>0.14064368042573799</v>
      </c>
      <c r="AR660" s="17">
        <v>6.7571608550544393E-2</v>
      </c>
      <c r="AS660" s="17"/>
      <c r="AT660" s="17">
        <v>0.162911440918796</v>
      </c>
      <c r="AU660" s="17">
        <v>0.24971814975638701</v>
      </c>
      <c r="AV660" s="17">
        <v>0.20942502638576599</v>
      </c>
      <c r="AW660" s="17">
        <v>0.275044721908908</v>
      </c>
      <c r="AX660" s="17">
        <v>0.31945713820302402</v>
      </c>
      <c r="AY660" s="17">
        <v>0.25713065323596201</v>
      </c>
      <c r="AZ660" s="17"/>
      <c r="BA660" s="17">
        <v>0.33507037060483602</v>
      </c>
      <c r="BB660" s="17">
        <v>0.24086516052819501</v>
      </c>
      <c r="BC660" s="17">
        <v>0.16384033297526501</v>
      </c>
      <c r="BD660" s="17">
        <v>0.12652348249779499</v>
      </c>
      <c r="BE660" s="17">
        <v>8.6436820549576299E-2</v>
      </c>
      <c r="BF660" s="17"/>
      <c r="BG660" s="17">
        <v>0.26874418350441898</v>
      </c>
      <c r="BH660" s="17">
        <v>0.173968873631383</v>
      </c>
      <c r="BI660" s="17">
        <v>0.24361281010887401</v>
      </c>
      <c r="BJ660" s="17">
        <v>0.28504579221289</v>
      </c>
      <c r="BK660" s="17">
        <v>0.183985428857566</v>
      </c>
      <c r="BL660" s="17"/>
      <c r="BM660" s="17">
        <v>0.21651645555520799</v>
      </c>
      <c r="BN660" s="17">
        <v>0.236178042057448</v>
      </c>
      <c r="BO660" s="17">
        <v>0.29781956909246798</v>
      </c>
      <c r="BP660" s="17"/>
      <c r="BQ660" s="17">
        <v>0.115935966167261</v>
      </c>
      <c r="BR660" s="17">
        <v>0.31100606407579601</v>
      </c>
      <c r="BS660" s="17"/>
      <c r="BT660" s="17">
        <v>0.18130320293014099</v>
      </c>
      <c r="BU660" s="17">
        <v>0.31003958133617898</v>
      </c>
    </row>
    <row r="661" spans="2:73" x14ac:dyDescent="0.3">
      <c r="B661" t="s">
        <v>92</v>
      </c>
      <c r="C661" s="17">
        <v>2.48708554562008E-2</v>
      </c>
      <c r="D661" s="17">
        <v>2.2405576452743801E-2</v>
      </c>
      <c r="E661" s="17">
        <v>2.7281072843751801E-2</v>
      </c>
      <c r="F661" s="17"/>
      <c r="G661" s="17">
        <v>5.6038471581733897E-2</v>
      </c>
      <c r="H661" s="17">
        <v>2.65470086234093E-2</v>
      </c>
      <c r="I661" s="17">
        <v>1.4758205046618201E-2</v>
      </c>
      <c r="J661" s="17">
        <v>8.7224667053662393E-3</v>
      </c>
      <c r="K661" s="17">
        <v>2.2050245972569101E-2</v>
      </c>
      <c r="L661" s="17">
        <v>2.4758652707267299E-2</v>
      </c>
      <c r="M661" s="17"/>
      <c r="N661" s="17">
        <v>1.9966017838073901E-2</v>
      </c>
      <c r="O661" s="17">
        <v>1.9563864568186901E-2</v>
      </c>
      <c r="P661" s="17">
        <v>2.4499323502149201E-2</v>
      </c>
      <c r="Q661" s="17">
        <v>3.5957426184531099E-2</v>
      </c>
      <c r="R661" s="17"/>
      <c r="S661" s="17">
        <v>2.30272337331777E-2</v>
      </c>
      <c r="T661" s="17">
        <v>1.37384018251456E-2</v>
      </c>
      <c r="U661" s="17">
        <v>1.31007692872169E-2</v>
      </c>
      <c r="V661" s="17">
        <v>3.1298747540512303E-2</v>
      </c>
      <c r="W661" s="17">
        <v>1.2407874399308599E-2</v>
      </c>
      <c r="X661" s="17">
        <v>3.25804742663462E-2</v>
      </c>
      <c r="Y661" s="17">
        <v>2.9006619054981E-2</v>
      </c>
      <c r="Z661" s="17">
        <v>6.6123256068088304E-2</v>
      </c>
      <c r="AA661" s="17">
        <v>2.8568837459567599E-2</v>
      </c>
      <c r="AB661" s="17"/>
      <c r="AC661" s="17">
        <v>4.6086663460269302E-2</v>
      </c>
      <c r="AD661" s="17">
        <v>4.9099051071052197E-2</v>
      </c>
      <c r="AE661" s="17">
        <v>4.0456489888602197E-2</v>
      </c>
      <c r="AF661" s="17">
        <v>4.1826119908088599E-2</v>
      </c>
      <c r="AG661" s="17">
        <v>3.06701758007039E-2</v>
      </c>
      <c r="AH661" s="17">
        <v>2.0647786285921899E-2</v>
      </c>
      <c r="AI661" s="17">
        <v>2.12372832736267E-2</v>
      </c>
      <c r="AJ661" s="17">
        <v>4.04354740693045E-3</v>
      </c>
      <c r="AK661" s="17">
        <v>1.3605163554924899E-2</v>
      </c>
      <c r="AL661" s="17">
        <v>3.05533959467667E-2</v>
      </c>
      <c r="AM661" s="17">
        <v>1.17147417582011E-2</v>
      </c>
      <c r="AN661" s="17">
        <v>2.09147523025199E-2</v>
      </c>
      <c r="AO661" s="17">
        <v>1.6004552488041099E-2</v>
      </c>
      <c r="AP661" s="17">
        <v>3.62988057906539E-2</v>
      </c>
      <c r="AQ661" s="17">
        <v>0</v>
      </c>
      <c r="AR661" s="17">
        <v>1.9029502678750199E-2</v>
      </c>
      <c r="AS661" s="17"/>
      <c r="AT661" s="17">
        <v>3.3082782368918102E-2</v>
      </c>
      <c r="AU661" s="17">
        <v>2.51971824088369E-2</v>
      </c>
      <c r="AV661" s="17">
        <v>2.88749203882025E-2</v>
      </c>
      <c r="AW661" s="17">
        <v>1.7797404422337799E-2</v>
      </c>
      <c r="AX661" s="17">
        <v>1.8355517424377799E-2</v>
      </c>
      <c r="AY661" s="17">
        <v>1.32960515740574E-2</v>
      </c>
      <c r="AZ661" s="17"/>
      <c r="BA661" s="17">
        <v>3.7282938083020897E-2</v>
      </c>
      <c r="BB661" s="17">
        <v>2.3613074623158301E-2</v>
      </c>
      <c r="BC661" s="17">
        <v>2.71956559347169E-2</v>
      </c>
      <c r="BD661" s="17">
        <v>1.20057122042428E-2</v>
      </c>
      <c r="BE661" s="17">
        <v>0</v>
      </c>
      <c r="BF661" s="17"/>
      <c r="BG661" s="17">
        <v>1.8753285167489499E-2</v>
      </c>
      <c r="BH661" s="17">
        <v>2.42060146783948E-2</v>
      </c>
      <c r="BI661" s="17">
        <v>0</v>
      </c>
      <c r="BJ661" s="17">
        <v>1.5104666571903401E-2</v>
      </c>
      <c r="BK661" s="17">
        <v>5.0751116378679802E-2</v>
      </c>
      <c r="BL661" s="17"/>
      <c r="BM661" s="17">
        <v>2.4194963443720501E-2</v>
      </c>
      <c r="BN661" s="17">
        <v>2.73651990902333E-2</v>
      </c>
      <c r="BO661" s="17">
        <v>2.0839400459005699E-2</v>
      </c>
      <c r="BP661" s="17"/>
      <c r="BQ661" s="17">
        <v>1.7461570258225201E-2</v>
      </c>
      <c r="BR661" s="17">
        <v>2.1724105723995499E-2</v>
      </c>
      <c r="BS661" s="17"/>
      <c r="BT661" s="17">
        <v>2.2216827597971101E-2</v>
      </c>
      <c r="BU661" s="17">
        <v>2.0891260835817601E-2</v>
      </c>
    </row>
    <row r="662" spans="2:73" x14ac:dyDescent="0.3">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row>
    <row r="663" spans="2:73" x14ac:dyDescent="0.3">
      <c r="B663" s="6" t="s">
        <v>283</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row>
    <row r="664" spans="2:73" x14ac:dyDescent="0.3">
      <c r="B664" s="24" t="s">
        <v>197</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row>
    <row r="665" spans="2:73" x14ac:dyDescent="0.3">
      <c r="B665" t="s">
        <v>261</v>
      </c>
      <c r="C665" s="17">
        <v>2.2353586528803299E-3</v>
      </c>
      <c r="D665" s="17">
        <v>1.4914458868677601E-3</v>
      </c>
      <c r="E665" s="17">
        <v>2.9494034657622601E-3</v>
      </c>
      <c r="F665" s="17"/>
      <c r="G665" s="17">
        <v>8.0476346885831503E-3</v>
      </c>
      <c r="H665" s="17">
        <v>4.7936531906999204E-3</v>
      </c>
      <c r="I665" s="17">
        <v>1.5580861909082601E-3</v>
      </c>
      <c r="J665" s="17">
        <v>0</v>
      </c>
      <c r="K665" s="17">
        <v>0</v>
      </c>
      <c r="L665" s="17">
        <v>0</v>
      </c>
      <c r="M665" s="17"/>
      <c r="N665" s="17">
        <v>3.73015349357271E-3</v>
      </c>
      <c r="O665" s="17">
        <v>1.85031059996747E-3</v>
      </c>
      <c r="P665" s="17">
        <v>1.7696015653511699E-3</v>
      </c>
      <c r="Q665" s="17">
        <v>1.51857440502057E-3</v>
      </c>
      <c r="R665" s="17"/>
      <c r="S665" s="17">
        <v>9.3388724205272205E-3</v>
      </c>
      <c r="T665" s="17">
        <v>0</v>
      </c>
      <c r="U665" s="17">
        <v>0</v>
      </c>
      <c r="V665" s="17">
        <v>0</v>
      </c>
      <c r="W665" s="17">
        <v>0</v>
      </c>
      <c r="X665" s="17">
        <v>3.88999549910816E-3</v>
      </c>
      <c r="Y665" s="17">
        <v>0</v>
      </c>
      <c r="Z665" s="17">
        <v>0</v>
      </c>
      <c r="AA665" s="17">
        <v>3.0200965691958999E-3</v>
      </c>
      <c r="AB665" s="17"/>
      <c r="AC665" s="17">
        <v>4.65549047618493E-2</v>
      </c>
      <c r="AD665" s="17">
        <v>9.5548061873446492E-3</v>
      </c>
      <c r="AE665" s="17">
        <v>0</v>
      </c>
      <c r="AF665" s="17">
        <v>0</v>
      </c>
      <c r="AG665" s="17">
        <v>0</v>
      </c>
      <c r="AH665" s="17">
        <v>0</v>
      </c>
      <c r="AI665" s="17">
        <v>0</v>
      </c>
      <c r="AJ665" s="17">
        <v>0</v>
      </c>
      <c r="AK665" s="17">
        <v>5.8828060038764998E-3</v>
      </c>
      <c r="AL665" s="17">
        <v>1.3052292951808301E-2</v>
      </c>
      <c r="AM665" s="17">
        <v>0</v>
      </c>
      <c r="AN665" s="17">
        <v>0</v>
      </c>
      <c r="AO665" s="17">
        <v>0</v>
      </c>
      <c r="AP665" s="17">
        <v>8.5645330675164499E-3</v>
      </c>
      <c r="AQ665" s="17">
        <v>0</v>
      </c>
      <c r="AR665" s="17">
        <v>0</v>
      </c>
      <c r="AS665" s="17"/>
      <c r="AT665" s="17">
        <v>4.8974872347950799E-3</v>
      </c>
      <c r="AU665" s="17">
        <v>0</v>
      </c>
      <c r="AV665" s="17">
        <v>7.6299841440612796E-3</v>
      </c>
      <c r="AW665" s="17">
        <v>0</v>
      </c>
      <c r="AX665" s="17">
        <v>0</v>
      </c>
      <c r="AY665" s="17">
        <v>0</v>
      </c>
      <c r="AZ665" s="17"/>
      <c r="BA665" s="17">
        <v>0</v>
      </c>
      <c r="BB665" s="17">
        <v>0</v>
      </c>
      <c r="BC665" s="17">
        <v>5.8563611783426298E-3</v>
      </c>
      <c r="BD665" s="17">
        <v>0</v>
      </c>
      <c r="BE665" s="17">
        <v>0</v>
      </c>
      <c r="BF665" s="17"/>
      <c r="BG665" s="17">
        <v>0</v>
      </c>
      <c r="BH665" s="17">
        <v>5.3395029176849596E-3</v>
      </c>
      <c r="BI665" s="17">
        <v>0</v>
      </c>
      <c r="BJ665" s="17">
        <v>3.3927738846849E-3</v>
      </c>
      <c r="BK665" s="17">
        <v>0</v>
      </c>
      <c r="BL665" s="17"/>
      <c r="BM665" s="17">
        <v>4.7822909603083899E-3</v>
      </c>
      <c r="BN665" s="17">
        <v>0</v>
      </c>
      <c r="BO665" s="17">
        <v>0</v>
      </c>
      <c r="BP665" s="17"/>
      <c r="BQ665" s="17">
        <v>5.1315195102871703E-3</v>
      </c>
      <c r="BR665" s="17">
        <v>6.6612610645134195E-4</v>
      </c>
      <c r="BS665" s="17"/>
      <c r="BT665" s="17">
        <v>2.4023738536421099E-3</v>
      </c>
      <c r="BU665" s="17">
        <v>2.25474433000628E-3</v>
      </c>
    </row>
    <row r="666" spans="2:73" x14ac:dyDescent="0.3">
      <c r="B666" t="s">
        <v>262</v>
      </c>
      <c r="C666" s="17">
        <v>6.4114664255130903E-3</v>
      </c>
      <c r="D666" s="17">
        <v>9.1545882067336007E-3</v>
      </c>
      <c r="E666" s="17">
        <v>3.8153351808813299E-3</v>
      </c>
      <c r="F666" s="17"/>
      <c r="G666" s="17">
        <v>1.43260381374799E-2</v>
      </c>
      <c r="H666" s="17">
        <v>1.9843842251235699E-2</v>
      </c>
      <c r="I666" s="17">
        <v>6.2672811536200797E-3</v>
      </c>
      <c r="J666" s="17">
        <v>0</v>
      </c>
      <c r="K666" s="17">
        <v>0</v>
      </c>
      <c r="L666" s="17">
        <v>0</v>
      </c>
      <c r="M666" s="17"/>
      <c r="N666" s="17">
        <v>1.0345923201415299E-2</v>
      </c>
      <c r="O666" s="17">
        <v>1.02642175799378E-2</v>
      </c>
      <c r="P666" s="17">
        <v>2.3095378665694E-3</v>
      </c>
      <c r="Q666" s="17">
        <v>2.26957712181397E-3</v>
      </c>
      <c r="R666" s="17"/>
      <c r="S666" s="17">
        <v>2.2459382176373902E-2</v>
      </c>
      <c r="T666" s="17">
        <v>2.6271988449575001E-3</v>
      </c>
      <c r="U666" s="17">
        <v>5.0595706726517097E-3</v>
      </c>
      <c r="V666" s="17">
        <v>0</v>
      </c>
      <c r="W666" s="17">
        <v>9.6011872854945297E-3</v>
      </c>
      <c r="X666" s="17">
        <v>2.2162329891084998E-3</v>
      </c>
      <c r="Y666" s="17">
        <v>0</v>
      </c>
      <c r="Z666" s="17">
        <v>0</v>
      </c>
      <c r="AA666" s="17">
        <v>6.8089028086070697E-3</v>
      </c>
      <c r="AB666" s="17"/>
      <c r="AC666" s="17">
        <v>0</v>
      </c>
      <c r="AD666" s="17">
        <v>0</v>
      </c>
      <c r="AE666" s="17">
        <v>0</v>
      </c>
      <c r="AF666" s="17">
        <v>7.25764637510843E-3</v>
      </c>
      <c r="AG666" s="17">
        <v>0</v>
      </c>
      <c r="AH666" s="17">
        <v>3.8136919734386601E-3</v>
      </c>
      <c r="AI666" s="17">
        <v>1.44577963074467E-2</v>
      </c>
      <c r="AJ666" s="17">
        <v>0</v>
      </c>
      <c r="AK666" s="17">
        <v>6.3434150533508002E-3</v>
      </c>
      <c r="AL666" s="17">
        <v>1.04175386012743E-2</v>
      </c>
      <c r="AM666" s="17">
        <v>1.8494374253134601E-2</v>
      </c>
      <c r="AN666" s="17">
        <v>0</v>
      </c>
      <c r="AO666" s="17">
        <v>9.7129964412541892E-3</v>
      </c>
      <c r="AP666" s="17">
        <v>0</v>
      </c>
      <c r="AQ666" s="17">
        <v>0</v>
      </c>
      <c r="AR666" s="17">
        <v>2.4529048525057499E-2</v>
      </c>
      <c r="AS666" s="17"/>
      <c r="AT666" s="17">
        <v>1.5942407265534499E-2</v>
      </c>
      <c r="AU666" s="17">
        <v>8.0222158378616699E-3</v>
      </c>
      <c r="AV666" s="17">
        <v>3.2307666938490502E-3</v>
      </c>
      <c r="AW666" s="17">
        <v>0</v>
      </c>
      <c r="AX666" s="17">
        <v>0</v>
      </c>
      <c r="AY666" s="17">
        <v>0</v>
      </c>
      <c r="AZ666" s="17"/>
      <c r="BA666" s="17">
        <v>2.07309379466855E-3</v>
      </c>
      <c r="BB666" s="17">
        <v>0</v>
      </c>
      <c r="BC666" s="17">
        <v>4.3727902101792001E-3</v>
      </c>
      <c r="BD666" s="17">
        <v>2.48047569010687E-2</v>
      </c>
      <c r="BE666" s="17">
        <v>3.3877132900012201E-2</v>
      </c>
      <c r="BF666" s="17"/>
      <c r="BG666" s="17">
        <v>0</v>
      </c>
      <c r="BH666" s="17">
        <v>1.31074611830507E-2</v>
      </c>
      <c r="BI666" s="17">
        <v>0</v>
      </c>
      <c r="BJ666" s="17">
        <v>1.0723819449343501E-2</v>
      </c>
      <c r="BK666" s="17">
        <v>0</v>
      </c>
      <c r="BL666" s="17"/>
      <c r="BM666" s="17">
        <v>9.9157762240839106E-3</v>
      </c>
      <c r="BN666" s="17">
        <v>2.6310983740191101E-3</v>
      </c>
      <c r="BO666" s="17">
        <v>5.0502111418466297E-3</v>
      </c>
      <c r="BP666" s="17"/>
      <c r="BQ666" s="17">
        <v>1.7809617785069499E-2</v>
      </c>
      <c r="BR666" s="17">
        <v>0</v>
      </c>
      <c r="BS666" s="17"/>
      <c r="BT666" s="17">
        <v>9.5166357028080902E-3</v>
      </c>
      <c r="BU666" s="17">
        <v>2.47354231995483E-3</v>
      </c>
    </row>
    <row r="667" spans="2:73" x14ac:dyDescent="0.3">
      <c r="B667" t="s">
        <v>263</v>
      </c>
      <c r="C667" s="17">
        <v>1.4405228796268999E-2</v>
      </c>
      <c r="D667" s="17">
        <v>1.4037906909029599E-2</v>
      </c>
      <c r="E667" s="17">
        <v>1.4791255504551E-2</v>
      </c>
      <c r="F667" s="17"/>
      <c r="G667" s="17">
        <v>4.4248702468757603E-2</v>
      </c>
      <c r="H667" s="17">
        <v>2.8666059488501799E-2</v>
      </c>
      <c r="I667" s="17">
        <v>1.9006671916951899E-2</v>
      </c>
      <c r="J667" s="17">
        <v>0</v>
      </c>
      <c r="K667" s="17">
        <v>0</v>
      </c>
      <c r="L667" s="17">
        <v>0</v>
      </c>
      <c r="M667" s="17"/>
      <c r="N667" s="17">
        <v>1.8192975484225399E-2</v>
      </c>
      <c r="O667" s="17">
        <v>9.3080171245184997E-3</v>
      </c>
      <c r="P667" s="17">
        <v>1.52339154178522E-2</v>
      </c>
      <c r="Q667" s="17">
        <v>1.3197204799573E-2</v>
      </c>
      <c r="R667" s="17"/>
      <c r="S667" s="17">
        <v>3.7101434005802403E-2</v>
      </c>
      <c r="T667" s="17">
        <v>1.1405059691064E-2</v>
      </c>
      <c r="U667" s="17">
        <v>3.60376081856575E-3</v>
      </c>
      <c r="V667" s="17">
        <v>1.5552716832367201E-2</v>
      </c>
      <c r="W667" s="17">
        <v>4.4062197904028901E-3</v>
      </c>
      <c r="X667" s="17">
        <v>0</v>
      </c>
      <c r="Y667" s="17">
        <v>1.52805151421876E-2</v>
      </c>
      <c r="Z667" s="17">
        <v>1.7273446294183498E-2</v>
      </c>
      <c r="AA667" s="17">
        <v>1.47570275017969E-2</v>
      </c>
      <c r="AB667" s="17"/>
      <c r="AC667" s="17">
        <v>0</v>
      </c>
      <c r="AD667" s="17">
        <v>2.9467375201765001E-2</v>
      </c>
      <c r="AE667" s="17">
        <v>6.3249341442516297E-3</v>
      </c>
      <c r="AF667" s="17">
        <v>1.3819696269439101E-2</v>
      </c>
      <c r="AG667" s="17">
        <v>1.8388037418911901E-2</v>
      </c>
      <c r="AH667" s="17">
        <v>2.8723263689320799E-3</v>
      </c>
      <c r="AI667" s="17">
        <v>2.7958784519618099E-2</v>
      </c>
      <c r="AJ667" s="17">
        <v>2.2085531614925699E-2</v>
      </c>
      <c r="AK667" s="17">
        <v>7.6396123707500197E-3</v>
      </c>
      <c r="AL667" s="17">
        <v>1.4099784797351101E-2</v>
      </c>
      <c r="AM667" s="17">
        <v>0</v>
      </c>
      <c r="AN667" s="17">
        <v>0</v>
      </c>
      <c r="AO667" s="17">
        <v>1.2722723830568701E-2</v>
      </c>
      <c r="AP667" s="17">
        <v>0</v>
      </c>
      <c r="AQ667" s="17">
        <v>2.3843853787057601E-2</v>
      </c>
      <c r="AR667" s="17">
        <v>6.1626608349766999E-2</v>
      </c>
      <c r="AS667" s="17"/>
      <c r="AT667" s="17">
        <v>3.2498550170911598E-2</v>
      </c>
      <c r="AU667" s="17">
        <v>1.16251635582643E-2</v>
      </c>
      <c r="AV667" s="17">
        <v>7.9013484469616403E-3</v>
      </c>
      <c r="AW667" s="17">
        <v>8.3665798706239799E-3</v>
      </c>
      <c r="AX667" s="17">
        <v>4.0850251760577898E-3</v>
      </c>
      <c r="AY667" s="17">
        <v>1.1053180634833499E-2</v>
      </c>
      <c r="AZ667" s="17"/>
      <c r="BA667" s="17">
        <v>8.8096877862056996E-3</v>
      </c>
      <c r="BB667" s="17">
        <v>1.42885150434143E-2</v>
      </c>
      <c r="BC667" s="17">
        <v>1.50057643801117E-2</v>
      </c>
      <c r="BD667" s="17">
        <v>2.3454219138945399E-2</v>
      </c>
      <c r="BE667" s="17">
        <v>6.5447401981436296E-2</v>
      </c>
      <c r="BF667" s="17"/>
      <c r="BG667" s="17">
        <v>1.0746910398524399E-2</v>
      </c>
      <c r="BH667" s="17">
        <v>2.4972606533562501E-2</v>
      </c>
      <c r="BI667" s="17">
        <v>2.9645950809318502E-3</v>
      </c>
      <c r="BJ667" s="17">
        <v>1.4253592555136901E-2</v>
      </c>
      <c r="BK667" s="17">
        <v>1.24995328570657E-2</v>
      </c>
      <c r="BL667" s="17"/>
      <c r="BM667" s="17">
        <v>1.92838401348603E-2</v>
      </c>
      <c r="BN667" s="17">
        <v>1.01588741132757E-2</v>
      </c>
      <c r="BO667" s="17">
        <v>1.00372169483609E-2</v>
      </c>
      <c r="BP667" s="17"/>
      <c r="BQ667" s="17">
        <v>3.3085634528965902E-2</v>
      </c>
      <c r="BR667" s="17">
        <v>4.2823077045215296E-3</v>
      </c>
      <c r="BS667" s="17"/>
      <c r="BT667" s="17">
        <v>1.9094174429093801E-2</v>
      </c>
      <c r="BU667" s="17">
        <v>6.7722156080653002E-3</v>
      </c>
    </row>
    <row r="668" spans="2:73" x14ac:dyDescent="0.3">
      <c r="B668" t="s">
        <v>264</v>
      </c>
      <c r="C668" s="17">
        <v>2.0124862262400799E-2</v>
      </c>
      <c r="D668" s="17">
        <v>2.4894873684098699E-2</v>
      </c>
      <c r="E668" s="17">
        <v>1.56330267583519E-2</v>
      </c>
      <c r="F668" s="17"/>
      <c r="G668" s="17">
        <v>3.28450562523801E-2</v>
      </c>
      <c r="H668" s="17">
        <v>6.2011349427767599E-2</v>
      </c>
      <c r="I668" s="17">
        <v>1.8960166404202599E-2</v>
      </c>
      <c r="J668" s="17">
        <v>5.1130617716151497E-3</v>
      </c>
      <c r="K668" s="17">
        <v>5.1959153938804297E-3</v>
      </c>
      <c r="L668" s="17">
        <v>1.71350613238043E-3</v>
      </c>
      <c r="M668" s="17"/>
      <c r="N668" s="17">
        <v>3.77119786384775E-2</v>
      </c>
      <c r="O668" s="17">
        <v>2.5252369227525599E-2</v>
      </c>
      <c r="P668" s="17">
        <v>8.6298780252842492E-3</v>
      </c>
      <c r="Q668" s="17">
        <v>7.3493636202928304E-3</v>
      </c>
      <c r="R668" s="17"/>
      <c r="S668" s="17">
        <v>4.5335259623759901E-2</v>
      </c>
      <c r="T668" s="17">
        <v>1.44777759829233E-2</v>
      </c>
      <c r="U668" s="17">
        <v>3.11451655140992E-2</v>
      </c>
      <c r="V668" s="17">
        <v>1.0268149678748501E-2</v>
      </c>
      <c r="W668" s="17">
        <v>1.9122166258453401E-2</v>
      </c>
      <c r="X668" s="17">
        <v>1.2016131500486599E-2</v>
      </c>
      <c r="Y668" s="17">
        <v>7.2084150118250897E-3</v>
      </c>
      <c r="Z668" s="17">
        <v>1.5634816658174899E-2</v>
      </c>
      <c r="AA668" s="17">
        <v>1.52316448191463E-2</v>
      </c>
      <c r="AB668" s="17"/>
      <c r="AC668" s="17">
        <v>0</v>
      </c>
      <c r="AD668" s="17">
        <v>2.5789174452982001E-2</v>
      </c>
      <c r="AE668" s="17">
        <v>7.6141322104920101E-3</v>
      </c>
      <c r="AF668" s="17">
        <v>4.97039021277577E-3</v>
      </c>
      <c r="AG668" s="17">
        <v>8.5148139832376402E-3</v>
      </c>
      <c r="AH668" s="17">
        <v>1.3649753619235599E-2</v>
      </c>
      <c r="AI668" s="17">
        <v>3.2380625329300798E-2</v>
      </c>
      <c r="AJ668" s="17">
        <v>3.3197267948293301E-2</v>
      </c>
      <c r="AK668" s="17">
        <v>1.6626688672229099E-2</v>
      </c>
      <c r="AL668" s="17">
        <v>1.72503600266126E-2</v>
      </c>
      <c r="AM668" s="17">
        <v>7.3559588912868396E-3</v>
      </c>
      <c r="AN668" s="17">
        <v>3.0228927940431801E-2</v>
      </c>
      <c r="AO668" s="17">
        <v>1.81899377916514E-2</v>
      </c>
      <c r="AP668" s="17">
        <v>2.3922428043625401E-2</v>
      </c>
      <c r="AQ668" s="17">
        <v>1.4173555539267999E-2</v>
      </c>
      <c r="AR668" s="17">
        <v>8.2943891816950693E-2</v>
      </c>
      <c r="AS668" s="17"/>
      <c r="AT668" s="17">
        <v>4.7668454882649397E-2</v>
      </c>
      <c r="AU668" s="17">
        <v>8.4850413989846496E-3</v>
      </c>
      <c r="AV668" s="17">
        <v>3.1761231846607001E-2</v>
      </c>
      <c r="AW668" s="17">
        <v>8.5594611708416993E-3</v>
      </c>
      <c r="AX668" s="17">
        <v>0</v>
      </c>
      <c r="AY668" s="17">
        <v>1.21486974611336E-2</v>
      </c>
      <c r="AZ668" s="17"/>
      <c r="BA668" s="17">
        <v>4.6826388089893601E-3</v>
      </c>
      <c r="BB668" s="17">
        <v>1.27855231307114E-2</v>
      </c>
      <c r="BC668" s="17">
        <v>2.3974088068506899E-2</v>
      </c>
      <c r="BD668" s="17">
        <v>5.5509812128839903E-2</v>
      </c>
      <c r="BE668" s="17">
        <v>0.15473838444708901</v>
      </c>
      <c r="BF668" s="17"/>
      <c r="BG668" s="17">
        <v>3.33370216472526E-2</v>
      </c>
      <c r="BH668" s="17">
        <v>2.8504117966264401E-2</v>
      </c>
      <c r="BI668" s="17">
        <v>7.9952538328643893E-3</v>
      </c>
      <c r="BJ668" s="17">
        <v>5.2808960464429799E-3</v>
      </c>
      <c r="BK668" s="17">
        <v>1.58079658376277E-2</v>
      </c>
      <c r="BL668" s="17"/>
      <c r="BM668" s="17">
        <v>2.82995096636794E-2</v>
      </c>
      <c r="BN668" s="17">
        <v>1.2611191603763601E-2</v>
      </c>
      <c r="BO668" s="17">
        <v>1.3775013544100099E-2</v>
      </c>
      <c r="BP668" s="17"/>
      <c r="BQ668" s="17">
        <v>4.4915015907716203E-2</v>
      </c>
      <c r="BR668" s="17">
        <v>6.7906056832364196E-3</v>
      </c>
      <c r="BS668" s="17"/>
      <c r="BT668" s="17">
        <v>2.9269028250358899E-2</v>
      </c>
      <c r="BU668" s="17">
        <v>8.6805422296701296E-3</v>
      </c>
    </row>
    <row r="669" spans="2:73" x14ac:dyDescent="0.3">
      <c r="B669" t="s">
        <v>265</v>
      </c>
      <c r="C669" s="17">
        <v>3.2530905271138701E-2</v>
      </c>
      <c r="D669" s="17">
        <v>4.3435364384865102E-2</v>
      </c>
      <c r="E669" s="17">
        <v>2.2228478518063598E-2</v>
      </c>
      <c r="F669" s="17"/>
      <c r="G669" s="17">
        <v>7.5113943449875306E-2</v>
      </c>
      <c r="H669" s="17">
        <v>7.7473448064781694E-2</v>
      </c>
      <c r="I669" s="17">
        <v>3.7391842261389398E-2</v>
      </c>
      <c r="J669" s="17">
        <v>1.44792618478756E-2</v>
      </c>
      <c r="K669" s="17">
        <v>0</v>
      </c>
      <c r="L669" s="17">
        <v>0</v>
      </c>
      <c r="M669" s="17"/>
      <c r="N669" s="17">
        <v>4.9824856820280698E-2</v>
      </c>
      <c r="O669" s="17">
        <v>2.6607336178631098E-2</v>
      </c>
      <c r="P669" s="17">
        <v>4.0669811151755601E-2</v>
      </c>
      <c r="Q669" s="17">
        <v>1.3945469921224699E-2</v>
      </c>
      <c r="R669" s="17"/>
      <c r="S669" s="17">
        <v>8.4268070969235095E-2</v>
      </c>
      <c r="T669" s="17">
        <v>2.20748690836562E-2</v>
      </c>
      <c r="U669" s="17">
        <v>2.74647049307985E-2</v>
      </c>
      <c r="V669" s="17">
        <v>3.0297768808274901E-2</v>
      </c>
      <c r="W669" s="17">
        <v>1.8604640676660698E-2</v>
      </c>
      <c r="X669" s="17">
        <v>2.4980855105665199E-2</v>
      </c>
      <c r="Y669" s="17">
        <v>3.2466308621281199E-2</v>
      </c>
      <c r="Z669" s="17">
        <v>0</v>
      </c>
      <c r="AA669" s="17">
        <v>1.7714067488206399E-2</v>
      </c>
      <c r="AB669" s="17"/>
      <c r="AC669" s="17">
        <v>3.6773465496782301E-2</v>
      </c>
      <c r="AD669" s="17">
        <v>7.6451404771010704E-3</v>
      </c>
      <c r="AE669" s="17">
        <v>4.9065082672880497E-2</v>
      </c>
      <c r="AF669" s="17">
        <v>1.09891061102579E-2</v>
      </c>
      <c r="AG669" s="17">
        <v>8.1891981935990898E-3</v>
      </c>
      <c r="AH669" s="17">
        <v>2.5601798730444301E-2</v>
      </c>
      <c r="AI669" s="17">
        <v>3.5859825716065802E-2</v>
      </c>
      <c r="AJ669" s="17">
        <v>4.0305073813628897E-2</v>
      </c>
      <c r="AK669" s="17">
        <v>3.9658355057076503E-2</v>
      </c>
      <c r="AL669" s="17">
        <v>2.4746456656958699E-2</v>
      </c>
      <c r="AM669" s="17">
        <v>1.8898758553228999E-2</v>
      </c>
      <c r="AN669" s="17">
        <v>3.1848049219538703E-2</v>
      </c>
      <c r="AO669" s="17">
        <v>4.0619717436473302E-2</v>
      </c>
      <c r="AP669" s="17">
        <v>4.7283672478614903E-2</v>
      </c>
      <c r="AQ669" s="17">
        <v>8.4218769309464495E-2</v>
      </c>
      <c r="AR669" s="17">
        <v>9.5794023450083698E-2</v>
      </c>
      <c r="AS669" s="17"/>
      <c r="AT669" s="17">
        <v>7.8173552546045105E-2</v>
      </c>
      <c r="AU669" s="17">
        <v>2.82171584497958E-2</v>
      </c>
      <c r="AV669" s="17">
        <v>2.4876007639414801E-2</v>
      </c>
      <c r="AW669" s="17">
        <v>1.37197704322505E-2</v>
      </c>
      <c r="AX669" s="17">
        <v>0</v>
      </c>
      <c r="AY669" s="17">
        <v>8.7362574150733896E-3</v>
      </c>
      <c r="AZ669" s="17"/>
      <c r="BA669" s="17">
        <v>4.5674583950309601E-3</v>
      </c>
      <c r="BB669" s="17">
        <v>2.99332083881352E-2</v>
      </c>
      <c r="BC669" s="17">
        <v>6.0715115734745702E-2</v>
      </c>
      <c r="BD669" s="17">
        <v>4.0625716857111797E-2</v>
      </c>
      <c r="BE669" s="17">
        <v>0.13620031411500599</v>
      </c>
      <c r="BF669" s="17"/>
      <c r="BG669" s="17">
        <v>2.8855146560836101E-2</v>
      </c>
      <c r="BH669" s="17">
        <v>4.4075442105018903E-2</v>
      </c>
      <c r="BI669" s="17">
        <v>3.7820275598049E-2</v>
      </c>
      <c r="BJ669" s="17">
        <v>1.5505063090987601E-2</v>
      </c>
      <c r="BK669" s="17">
        <v>1.6750832639245199E-2</v>
      </c>
      <c r="BL669" s="17"/>
      <c r="BM669" s="17">
        <v>4.8403259814529698E-2</v>
      </c>
      <c r="BN669" s="17">
        <v>2.2361894813101899E-2</v>
      </c>
      <c r="BO669" s="17">
        <v>9.44979155578448E-3</v>
      </c>
      <c r="BP669" s="17"/>
      <c r="BQ669" s="17">
        <v>7.5279887747826402E-2</v>
      </c>
      <c r="BR669" s="17">
        <v>8.0617492870533099E-3</v>
      </c>
      <c r="BS669" s="17"/>
      <c r="BT669" s="17">
        <v>4.3615776631620203E-2</v>
      </c>
      <c r="BU669" s="17">
        <v>1.8076573712055202E-2</v>
      </c>
    </row>
    <row r="670" spans="2:73" x14ac:dyDescent="0.3">
      <c r="B670" t="s">
        <v>266</v>
      </c>
      <c r="C670" s="17">
        <v>3.5265447739411898E-2</v>
      </c>
      <c r="D670" s="17">
        <v>5.1808342726203403E-2</v>
      </c>
      <c r="E670" s="17">
        <v>1.9193679414094701E-2</v>
      </c>
      <c r="F670" s="17"/>
      <c r="G670" s="17">
        <v>7.6056769481450306E-2</v>
      </c>
      <c r="H670" s="17">
        <v>7.9131068747024899E-2</v>
      </c>
      <c r="I670" s="17">
        <v>3.3179029683313301E-2</v>
      </c>
      <c r="J670" s="17">
        <v>1.7014356024823801E-2</v>
      </c>
      <c r="K670" s="17">
        <v>7.9757943547139401E-3</v>
      </c>
      <c r="L670" s="17">
        <v>7.0545273365500401E-3</v>
      </c>
      <c r="M670" s="17"/>
      <c r="N670" s="17">
        <v>5.5221859608090097E-2</v>
      </c>
      <c r="O670" s="17">
        <v>3.6581111342772803E-2</v>
      </c>
      <c r="P670" s="17">
        <v>3.0612773162869301E-2</v>
      </c>
      <c r="Q670" s="17">
        <v>1.8073465651635399E-2</v>
      </c>
      <c r="R670" s="17"/>
      <c r="S670" s="17">
        <v>5.2803891331114301E-2</v>
      </c>
      <c r="T670" s="17">
        <v>2.4364708222040801E-2</v>
      </c>
      <c r="U670" s="17">
        <v>1.8229423066496699E-2</v>
      </c>
      <c r="V670" s="17">
        <v>3.0733627173742801E-2</v>
      </c>
      <c r="W670" s="17">
        <v>4.9878119890538898E-2</v>
      </c>
      <c r="X670" s="17">
        <v>6.1315753670999902E-2</v>
      </c>
      <c r="Y670" s="17">
        <v>2.0736490455351399E-2</v>
      </c>
      <c r="Z670" s="17">
        <v>0</v>
      </c>
      <c r="AA670" s="17">
        <v>3.9488598574713797E-2</v>
      </c>
      <c r="AB670" s="17"/>
      <c r="AC670" s="17">
        <v>0</v>
      </c>
      <c r="AD670" s="17">
        <v>5.3643386893957298E-2</v>
      </c>
      <c r="AE670" s="17">
        <v>6.2910722136720401E-3</v>
      </c>
      <c r="AF670" s="17">
        <v>1.31258212309255E-2</v>
      </c>
      <c r="AG670" s="17">
        <v>1.3147257688356499E-2</v>
      </c>
      <c r="AH670" s="17">
        <v>2.7691371489033601E-2</v>
      </c>
      <c r="AI670" s="17">
        <v>4.45775958507314E-2</v>
      </c>
      <c r="AJ670" s="17">
        <v>2.1051787508087901E-2</v>
      </c>
      <c r="AK670" s="17">
        <v>4.8021910413801001E-2</v>
      </c>
      <c r="AL670" s="17">
        <v>3.6587309914820697E-2</v>
      </c>
      <c r="AM670" s="17">
        <v>4.4110186629125803E-2</v>
      </c>
      <c r="AN670" s="17">
        <v>9.4838580496334202E-3</v>
      </c>
      <c r="AO670" s="17">
        <v>4.7933771102451103E-2</v>
      </c>
      <c r="AP670" s="17">
        <v>6.1848366956627897E-2</v>
      </c>
      <c r="AQ670" s="17">
        <v>6.6900543181815E-2</v>
      </c>
      <c r="AR670" s="17">
        <v>0.119467389094989</v>
      </c>
      <c r="AS670" s="17"/>
      <c r="AT670" s="17">
        <v>7.9544765056398306E-2</v>
      </c>
      <c r="AU670" s="17">
        <v>1.8484715335263101E-2</v>
      </c>
      <c r="AV670" s="17">
        <v>3.6955912083546101E-2</v>
      </c>
      <c r="AW670" s="17">
        <v>2.4077784931901401E-2</v>
      </c>
      <c r="AX670" s="17">
        <v>4.0886145101679096E-3</v>
      </c>
      <c r="AY670" s="17">
        <v>3.1820044294214901E-2</v>
      </c>
      <c r="AZ670" s="17"/>
      <c r="BA670" s="17">
        <v>1.2236247172718E-2</v>
      </c>
      <c r="BB670" s="17">
        <v>2.3277418542536801E-2</v>
      </c>
      <c r="BC670" s="17">
        <v>4.59967688888165E-2</v>
      </c>
      <c r="BD670" s="17">
        <v>9.5921918236092002E-2</v>
      </c>
      <c r="BE670" s="17">
        <v>2.3380676189992899E-2</v>
      </c>
      <c r="BF670" s="17"/>
      <c r="BG670" s="17">
        <v>2.45536632785315E-2</v>
      </c>
      <c r="BH670" s="17">
        <v>6.2049189395625898E-2</v>
      </c>
      <c r="BI670" s="17">
        <v>2.8897529644582899E-2</v>
      </c>
      <c r="BJ670" s="17">
        <v>6.7973868611697101E-3</v>
      </c>
      <c r="BK670" s="17">
        <v>3.5085463780259202E-2</v>
      </c>
      <c r="BL670" s="17"/>
      <c r="BM670" s="17">
        <v>4.7296312524626398E-2</v>
      </c>
      <c r="BN670" s="17">
        <v>2.1023710375629698E-2</v>
      </c>
      <c r="BO670" s="17">
        <v>3.3664676454382501E-2</v>
      </c>
      <c r="BP670" s="17"/>
      <c r="BQ670" s="17">
        <v>7.2814347999349396E-2</v>
      </c>
      <c r="BR670" s="17">
        <v>1.33059619586366E-2</v>
      </c>
      <c r="BS670" s="17"/>
      <c r="BT670" s="17">
        <v>4.1529656387581902E-2</v>
      </c>
      <c r="BU670" s="17">
        <v>2.6393003897135999E-2</v>
      </c>
    </row>
    <row r="671" spans="2:73" x14ac:dyDescent="0.3">
      <c r="B671" t="s">
        <v>267</v>
      </c>
      <c r="C671" s="17">
        <v>8.7574200909954103E-2</v>
      </c>
      <c r="D671" s="17">
        <v>9.7796805404779294E-2</v>
      </c>
      <c r="E671" s="17">
        <v>7.8059531453128106E-2</v>
      </c>
      <c r="F671" s="17"/>
      <c r="G671" s="17">
        <v>0.12756857759319101</v>
      </c>
      <c r="H671" s="17">
        <v>0.12985650723688999</v>
      </c>
      <c r="I671" s="17">
        <v>0.14365534287364501</v>
      </c>
      <c r="J671" s="17">
        <v>8.4895240176155004E-2</v>
      </c>
      <c r="K671" s="17">
        <v>3.8489841182868599E-2</v>
      </c>
      <c r="L671" s="17">
        <v>1.6831141980458399E-2</v>
      </c>
      <c r="M671" s="17"/>
      <c r="N671" s="17">
        <v>0.12671770449917699</v>
      </c>
      <c r="O671" s="17">
        <v>0.104365332883399</v>
      </c>
      <c r="P671" s="17">
        <v>6.5487209999382401E-2</v>
      </c>
      <c r="Q671" s="17">
        <v>5.1584795985973403E-2</v>
      </c>
      <c r="R671" s="17"/>
      <c r="S671" s="17">
        <v>0.10716458921892399</v>
      </c>
      <c r="T671" s="17">
        <v>7.9152916203008294E-2</v>
      </c>
      <c r="U671" s="17">
        <v>7.3786430032483294E-2</v>
      </c>
      <c r="V671" s="17">
        <v>7.2995479932695506E-2</v>
      </c>
      <c r="W671" s="17">
        <v>8.0310326993358994E-2</v>
      </c>
      <c r="X671" s="17">
        <v>0.111378977735758</v>
      </c>
      <c r="Y671" s="17">
        <v>8.8060968219324104E-2</v>
      </c>
      <c r="Z671" s="17">
        <v>7.2763133037728203E-2</v>
      </c>
      <c r="AA671" s="17">
        <v>9.0072452580819196E-2</v>
      </c>
      <c r="AB671" s="17"/>
      <c r="AC671" s="17">
        <v>8.7973205954412104E-2</v>
      </c>
      <c r="AD671" s="17">
        <v>5.1554056802366299E-2</v>
      </c>
      <c r="AE671" s="17">
        <v>4.8446780049580002E-2</v>
      </c>
      <c r="AF671" s="17">
        <v>6.3945234714763696E-2</v>
      </c>
      <c r="AG671" s="17">
        <v>5.9631908177021103E-2</v>
      </c>
      <c r="AH671" s="17">
        <v>8.4775651982254493E-2</v>
      </c>
      <c r="AI671" s="17">
        <v>8.3913262174021397E-2</v>
      </c>
      <c r="AJ671" s="17">
        <v>0.10742511719011601</v>
      </c>
      <c r="AK671" s="17">
        <v>9.2682286216250298E-2</v>
      </c>
      <c r="AL671" s="17">
        <v>9.8493802083176901E-2</v>
      </c>
      <c r="AM671" s="17">
        <v>0.120098547036388</v>
      </c>
      <c r="AN671" s="17">
        <v>8.8207280421846807E-2</v>
      </c>
      <c r="AO671" s="17">
        <v>0.118345943593753</v>
      </c>
      <c r="AP671" s="17">
        <v>0.156029012495604</v>
      </c>
      <c r="AQ671" s="17">
        <v>9.2347760391966002E-2</v>
      </c>
      <c r="AR671" s="17">
        <v>0.16333940367671801</v>
      </c>
      <c r="AS671" s="17"/>
      <c r="AT671" s="17">
        <v>0.13424697071460501</v>
      </c>
      <c r="AU671" s="17">
        <v>8.5422958831286297E-2</v>
      </c>
      <c r="AV671" s="17">
        <v>8.5412591666755397E-2</v>
      </c>
      <c r="AW671" s="17">
        <v>6.8982349997852493E-2</v>
      </c>
      <c r="AX671" s="17">
        <v>4.5893426405924101E-2</v>
      </c>
      <c r="AY671" s="17">
        <v>4.8144753128705697E-2</v>
      </c>
      <c r="AZ671" s="17"/>
      <c r="BA671" s="17">
        <v>3.9615316835285602E-2</v>
      </c>
      <c r="BB671" s="17">
        <v>7.7322520845109294E-2</v>
      </c>
      <c r="BC671" s="17">
        <v>0.12046063220567201</v>
      </c>
      <c r="BD671" s="17">
        <v>0.180804323158791</v>
      </c>
      <c r="BE671" s="17">
        <v>7.1146857314740602E-2</v>
      </c>
      <c r="BF671" s="17"/>
      <c r="BG671" s="17">
        <v>7.6614253759708997E-2</v>
      </c>
      <c r="BH671" s="17">
        <v>0.125512312460661</v>
      </c>
      <c r="BI671" s="17">
        <v>6.0685379366675202E-2</v>
      </c>
      <c r="BJ671" s="17">
        <v>8.0866717906327795E-2</v>
      </c>
      <c r="BK671" s="17">
        <v>8.2039351410959999E-2</v>
      </c>
      <c r="BL671" s="17"/>
      <c r="BM671" s="17">
        <v>9.0342875833183497E-2</v>
      </c>
      <c r="BN671" s="17">
        <v>8.7470349638123002E-2</v>
      </c>
      <c r="BO671" s="17">
        <v>7.9485745514236206E-2</v>
      </c>
      <c r="BP671" s="17"/>
      <c r="BQ671" s="17">
        <v>0.13481632775636601</v>
      </c>
      <c r="BR671" s="17">
        <v>5.8028949322642402E-2</v>
      </c>
      <c r="BS671" s="17"/>
      <c r="BT671" s="17">
        <v>0.111167590268866</v>
      </c>
      <c r="BU671" s="17">
        <v>5.5655720168598703E-2</v>
      </c>
    </row>
    <row r="672" spans="2:73" x14ac:dyDescent="0.3">
      <c r="B672" t="s">
        <v>268</v>
      </c>
      <c r="C672" s="17">
        <v>0.12957691640322799</v>
      </c>
      <c r="D672" s="17">
        <v>0.126151590847769</v>
      </c>
      <c r="E672" s="17">
        <v>0.133164711370509</v>
      </c>
      <c r="F672" s="17"/>
      <c r="G672" s="17">
        <v>0.15329765714827601</v>
      </c>
      <c r="H672" s="17">
        <v>0.14424114789085801</v>
      </c>
      <c r="I672" s="17">
        <v>0.235487865637484</v>
      </c>
      <c r="J672" s="17">
        <v>0.13292260555934801</v>
      </c>
      <c r="K672" s="17">
        <v>8.17084501335998E-2</v>
      </c>
      <c r="L672" s="17">
        <v>4.6723041186482898E-2</v>
      </c>
      <c r="M672" s="17"/>
      <c r="N672" s="17">
        <v>0.160068157552719</v>
      </c>
      <c r="O672" s="17">
        <v>0.14309476582226099</v>
      </c>
      <c r="P672" s="17">
        <v>0.13566961898087901</v>
      </c>
      <c r="Q672" s="17">
        <v>8.0213894604313996E-2</v>
      </c>
      <c r="R672" s="17"/>
      <c r="S672" s="17">
        <v>0.109969174362547</v>
      </c>
      <c r="T672" s="17">
        <v>0.108449393900227</v>
      </c>
      <c r="U672" s="17">
        <v>0.123297660951474</v>
      </c>
      <c r="V672" s="17">
        <v>0.15484132488302299</v>
      </c>
      <c r="W672" s="17">
        <v>0.15253238427381899</v>
      </c>
      <c r="X672" s="17">
        <v>0.216565678493919</v>
      </c>
      <c r="Y672" s="17">
        <v>0.107790094790745</v>
      </c>
      <c r="Z672" s="17">
        <v>0.11267759136482799</v>
      </c>
      <c r="AA672" s="17">
        <v>0.103199945430271</v>
      </c>
      <c r="AB672" s="17"/>
      <c r="AC672" s="17">
        <v>0.167517515728098</v>
      </c>
      <c r="AD672" s="17">
        <v>0.126829604325947</v>
      </c>
      <c r="AE672" s="17">
        <v>7.2428885531981096E-2</v>
      </c>
      <c r="AF672" s="17">
        <v>0.102803970064397</v>
      </c>
      <c r="AG672" s="17">
        <v>0.13655543483749299</v>
      </c>
      <c r="AH672" s="17">
        <v>0.110543616121781</v>
      </c>
      <c r="AI672" s="17">
        <v>8.5883982027119707E-2</v>
      </c>
      <c r="AJ672" s="17">
        <v>0.13409645090668901</v>
      </c>
      <c r="AK672" s="17">
        <v>0.181737738304286</v>
      </c>
      <c r="AL672" s="17">
        <v>0.13243097838991399</v>
      </c>
      <c r="AM672" s="17">
        <v>0.16378367477726799</v>
      </c>
      <c r="AN672" s="17">
        <v>0.18250556847653701</v>
      </c>
      <c r="AO672" s="17">
        <v>0.18063866489740099</v>
      </c>
      <c r="AP672" s="17">
        <v>0.16744096741307099</v>
      </c>
      <c r="AQ672" s="17">
        <v>0.15906204111504199</v>
      </c>
      <c r="AR672" s="17">
        <v>0.113073096670695</v>
      </c>
      <c r="AS672" s="17"/>
      <c r="AT672" s="17">
        <v>0.12479197308637301</v>
      </c>
      <c r="AU672" s="17">
        <v>0.124166764958552</v>
      </c>
      <c r="AV672" s="17">
        <v>0.15638974599987299</v>
      </c>
      <c r="AW672" s="17">
        <v>0.12233046186555301</v>
      </c>
      <c r="AX672" s="17">
        <v>0.128314564289293</v>
      </c>
      <c r="AY672" s="17">
        <v>0.13420631358747101</v>
      </c>
      <c r="AZ672" s="17"/>
      <c r="BA672" s="17">
        <v>0.116489269969471</v>
      </c>
      <c r="BB672" s="17">
        <v>0.14875334921897701</v>
      </c>
      <c r="BC672" s="17">
        <v>0.12746016923368</v>
      </c>
      <c r="BD672" s="17">
        <v>0.15675745665181501</v>
      </c>
      <c r="BE672" s="17">
        <v>0.15017387998298801</v>
      </c>
      <c r="BF672" s="17"/>
      <c r="BG672" s="17">
        <v>0.12114295866531601</v>
      </c>
      <c r="BH672" s="17">
        <v>0.14576391980807801</v>
      </c>
      <c r="BI672" s="17">
        <v>0.111222720984749</v>
      </c>
      <c r="BJ672" s="17">
        <v>0.13434558826455201</v>
      </c>
      <c r="BK672" s="17">
        <v>0.12927211051510701</v>
      </c>
      <c r="BL672" s="17"/>
      <c r="BM672" s="17">
        <v>0.124121987295654</v>
      </c>
      <c r="BN672" s="17">
        <v>0.140066442030888</v>
      </c>
      <c r="BO672" s="17">
        <v>0.12049416920931599</v>
      </c>
      <c r="BP672" s="17"/>
      <c r="BQ672" s="17">
        <v>0.148855168625844</v>
      </c>
      <c r="BR672" s="17">
        <v>0.118690353202654</v>
      </c>
      <c r="BS672" s="17"/>
      <c r="BT672" s="17">
        <v>0.14123172860760799</v>
      </c>
      <c r="BU672" s="17">
        <v>0.117416705315585</v>
      </c>
    </row>
    <row r="673" spans="2:73" x14ac:dyDescent="0.3">
      <c r="B673" t="s">
        <v>269</v>
      </c>
      <c r="C673" s="17">
        <v>0.29309781054705902</v>
      </c>
      <c r="D673" s="17">
        <v>0.27313607403020301</v>
      </c>
      <c r="E673" s="17">
        <v>0.31164006195972099</v>
      </c>
      <c r="F673" s="17"/>
      <c r="G673" s="17">
        <v>0.307152160714186</v>
      </c>
      <c r="H673" s="17">
        <v>0.260427812376755</v>
      </c>
      <c r="I673" s="17">
        <v>0.31339193929529202</v>
      </c>
      <c r="J673" s="17">
        <v>0.36696761811901102</v>
      </c>
      <c r="K673" s="17">
        <v>0.30436266790843702</v>
      </c>
      <c r="L673" s="17">
        <v>0.22498520325883301</v>
      </c>
      <c r="M673" s="17"/>
      <c r="N673" s="17">
        <v>0.27826374731845599</v>
      </c>
      <c r="O673" s="17">
        <v>0.30426310913614502</v>
      </c>
      <c r="P673" s="17">
        <v>0.30719759628162102</v>
      </c>
      <c r="Q673" s="17">
        <v>0.28264143792767998</v>
      </c>
      <c r="R673" s="17"/>
      <c r="S673" s="17">
        <v>0.264838805030709</v>
      </c>
      <c r="T673" s="17">
        <v>0.33100047949813599</v>
      </c>
      <c r="U673" s="17">
        <v>0.28459396709086299</v>
      </c>
      <c r="V673" s="17">
        <v>0.26841604199399999</v>
      </c>
      <c r="W673" s="17">
        <v>0.28382712032644503</v>
      </c>
      <c r="X673" s="17">
        <v>0.26614640017846602</v>
      </c>
      <c r="Y673" s="17">
        <v>0.28816382428340098</v>
      </c>
      <c r="Z673" s="17">
        <v>0.351797693312629</v>
      </c>
      <c r="AA673" s="17">
        <v>0.31545677328154298</v>
      </c>
      <c r="AB673" s="17"/>
      <c r="AC673" s="17">
        <v>8.0677885220607898E-2</v>
      </c>
      <c r="AD673" s="17">
        <v>0.26274613270778102</v>
      </c>
      <c r="AE673" s="17">
        <v>0.26780446720980799</v>
      </c>
      <c r="AF673" s="17">
        <v>0.32698322271369301</v>
      </c>
      <c r="AG673" s="17">
        <v>0.210266863050073</v>
      </c>
      <c r="AH673" s="17">
        <v>0.33723911370627102</v>
      </c>
      <c r="AI673" s="17">
        <v>0.29497064990086502</v>
      </c>
      <c r="AJ673" s="17">
        <v>0.332159746709623</v>
      </c>
      <c r="AK673" s="17">
        <v>0.24174933637839</v>
      </c>
      <c r="AL673" s="17">
        <v>0.28399529411481</v>
      </c>
      <c r="AM673" s="17">
        <v>0.28470898167233799</v>
      </c>
      <c r="AN673" s="17">
        <v>0.35991842191157603</v>
      </c>
      <c r="AO673" s="17">
        <v>0.41059265047417698</v>
      </c>
      <c r="AP673" s="17">
        <v>0.32674496591902102</v>
      </c>
      <c r="AQ673" s="17">
        <v>0.29134171569016298</v>
      </c>
      <c r="AR673" s="17">
        <v>0.179937780911435</v>
      </c>
      <c r="AS673" s="17"/>
      <c r="AT673" s="17">
        <v>0.241761697792717</v>
      </c>
      <c r="AU673" s="17">
        <v>0.31764090747122897</v>
      </c>
      <c r="AV673" s="17">
        <v>0.29959256657772299</v>
      </c>
      <c r="AW673" s="17">
        <v>0.31793489855770202</v>
      </c>
      <c r="AX673" s="17">
        <v>0.24939367119904199</v>
      </c>
      <c r="AY673" s="17">
        <v>0.36791042978652899</v>
      </c>
      <c r="AZ673" s="17"/>
      <c r="BA673" s="17">
        <v>0.30906205448580598</v>
      </c>
      <c r="BB673" s="17">
        <v>0.32680605479604902</v>
      </c>
      <c r="BC673" s="17">
        <v>0.28365645355772101</v>
      </c>
      <c r="BD673" s="17">
        <v>0.23461887779838</v>
      </c>
      <c r="BE673" s="17">
        <v>0.14523176923480899</v>
      </c>
      <c r="BF673" s="17"/>
      <c r="BG673" s="17">
        <v>0.26342494329879201</v>
      </c>
      <c r="BH673" s="17">
        <v>0.27411884872011699</v>
      </c>
      <c r="BI673" s="17">
        <v>0.29777411585535102</v>
      </c>
      <c r="BJ673" s="17">
        <v>0.28266651327395098</v>
      </c>
      <c r="BK673" s="17">
        <v>0.308256216620584</v>
      </c>
      <c r="BL673" s="17"/>
      <c r="BM673" s="17">
        <v>0.27057013520217399</v>
      </c>
      <c r="BN673" s="17">
        <v>0.30081204675921402</v>
      </c>
      <c r="BO673" s="17">
        <v>0.342200590206161</v>
      </c>
      <c r="BP673" s="17"/>
      <c r="BQ673" s="17">
        <v>0.250329156349203</v>
      </c>
      <c r="BR673" s="17">
        <v>0.30643825686585502</v>
      </c>
      <c r="BS673" s="17"/>
      <c r="BT673" s="17">
        <v>0.28043300771114299</v>
      </c>
      <c r="BU673" s="17">
        <v>0.30769146001046099</v>
      </c>
    </row>
    <row r="674" spans="2:73" x14ac:dyDescent="0.3">
      <c r="B674" t="s">
        <v>270</v>
      </c>
      <c r="C674" s="17">
        <v>0.35899406894118002</v>
      </c>
      <c r="D674" s="17">
        <v>0.34365031984297001</v>
      </c>
      <c r="E674" s="17">
        <v>0.373604785918279</v>
      </c>
      <c r="F674" s="17"/>
      <c r="G674" s="17">
        <v>0.139410682690534</v>
      </c>
      <c r="H674" s="17">
        <v>0.16719713848217699</v>
      </c>
      <c r="I674" s="17">
        <v>0.179710871935778</v>
      </c>
      <c r="J674" s="17">
        <v>0.36851034956138701</v>
      </c>
      <c r="K674" s="17">
        <v>0.550313903914047</v>
      </c>
      <c r="L674" s="17">
        <v>0.66994925982993403</v>
      </c>
      <c r="M674" s="17"/>
      <c r="N674" s="17">
        <v>0.23942642219806601</v>
      </c>
      <c r="O674" s="17">
        <v>0.327156532759802</v>
      </c>
      <c r="P674" s="17">
        <v>0.366555240356843</v>
      </c>
      <c r="Q674" s="17">
        <v>0.50673219924422697</v>
      </c>
      <c r="R674" s="17"/>
      <c r="S674" s="17">
        <v>0.24920814745270001</v>
      </c>
      <c r="T674" s="17">
        <v>0.383390588604622</v>
      </c>
      <c r="U674" s="17">
        <v>0.40360485381905697</v>
      </c>
      <c r="V674" s="17">
        <v>0.40473854433967399</v>
      </c>
      <c r="W674" s="17">
        <v>0.37226885247228803</v>
      </c>
      <c r="X674" s="17">
        <v>0.280675598319228</v>
      </c>
      <c r="Y674" s="17">
        <v>0.41890089209409098</v>
      </c>
      <c r="Z674" s="17">
        <v>0.39491426581716899</v>
      </c>
      <c r="AA674" s="17">
        <v>0.37734019063784502</v>
      </c>
      <c r="AB674" s="17"/>
      <c r="AC674" s="17">
        <v>0.53441635937798104</v>
      </c>
      <c r="AD674" s="17">
        <v>0.39998361700236801</v>
      </c>
      <c r="AE674" s="17">
        <v>0.52537600660631001</v>
      </c>
      <c r="AF674" s="17">
        <v>0.42746106850377102</v>
      </c>
      <c r="AG674" s="17">
        <v>0.53215226375017399</v>
      </c>
      <c r="AH674" s="17">
        <v>0.37468119724486598</v>
      </c>
      <c r="AI674" s="17">
        <v>0.36765163118198302</v>
      </c>
      <c r="AJ674" s="17">
        <v>0.28287615029689001</v>
      </c>
      <c r="AK674" s="17">
        <v>0.34124636196021302</v>
      </c>
      <c r="AL674" s="17">
        <v>0.34352620499782099</v>
      </c>
      <c r="AM674" s="17">
        <v>0.32859774088029697</v>
      </c>
      <c r="AN674" s="17">
        <v>0.27492958316807198</v>
      </c>
      <c r="AO674" s="17">
        <v>0.16124359443227099</v>
      </c>
      <c r="AP674" s="17">
        <v>0.17370535156122499</v>
      </c>
      <c r="AQ674" s="17">
        <v>0.25633084854903998</v>
      </c>
      <c r="AR674" s="17">
        <v>0.15928875750430499</v>
      </c>
      <c r="AS674" s="17"/>
      <c r="AT674" s="17">
        <v>0.21410878387209201</v>
      </c>
      <c r="AU674" s="17">
        <v>0.38032432056437299</v>
      </c>
      <c r="AV674" s="17">
        <v>0.32887239319824102</v>
      </c>
      <c r="AW674" s="17">
        <v>0.42162299530695302</v>
      </c>
      <c r="AX674" s="17">
        <v>0.55216849100372201</v>
      </c>
      <c r="AY674" s="17">
        <v>0.34789874498805801</v>
      </c>
      <c r="AZ674" s="17"/>
      <c r="BA674" s="17">
        <v>0.47883062699647899</v>
      </c>
      <c r="BB674" s="17">
        <v>0.35169244015335999</v>
      </c>
      <c r="BC674" s="17">
        <v>0.28471726914739598</v>
      </c>
      <c r="BD674" s="17">
        <v>0.17204401875089201</v>
      </c>
      <c r="BE674" s="17">
        <v>0.21980358383392501</v>
      </c>
      <c r="BF674" s="17"/>
      <c r="BG674" s="17">
        <v>0.42476382041102501</v>
      </c>
      <c r="BH674" s="17">
        <v>0.25460224150125899</v>
      </c>
      <c r="BI674" s="17">
        <v>0.442132190281951</v>
      </c>
      <c r="BJ674" s="17">
        <v>0.43568629639112699</v>
      </c>
      <c r="BK674" s="17">
        <v>0.37035648796440401</v>
      </c>
      <c r="BL674" s="17"/>
      <c r="BM674" s="17">
        <v>0.338965602944582</v>
      </c>
      <c r="BN674" s="17">
        <v>0.37908688034898302</v>
      </c>
      <c r="BO674" s="17">
        <v>0.37045570706407799</v>
      </c>
      <c r="BP674" s="17"/>
      <c r="BQ674" s="17">
        <v>0.20332892880894099</v>
      </c>
      <c r="BR674" s="17">
        <v>0.46725205018594501</v>
      </c>
      <c r="BS674" s="17"/>
      <c r="BT674" s="17">
        <v>0.30410729054947699</v>
      </c>
      <c r="BU674" s="17">
        <v>0.43957303457568497</v>
      </c>
    </row>
    <row r="675" spans="2:73" x14ac:dyDescent="0.3">
      <c r="B675" t="s">
        <v>92</v>
      </c>
      <c r="C675" s="17">
        <v>1.9783734050965299E-2</v>
      </c>
      <c r="D675" s="17">
        <v>1.4442688076480401E-2</v>
      </c>
      <c r="E675" s="17">
        <v>2.4919730456659E-2</v>
      </c>
      <c r="F675" s="17"/>
      <c r="G675" s="17">
        <v>2.1932777375285602E-2</v>
      </c>
      <c r="H675" s="17">
        <v>2.63579728433079E-2</v>
      </c>
      <c r="I675" s="17">
        <v>1.1390902647415199E-2</v>
      </c>
      <c r="J675" s="17">
        <v>1.00975069397846E-2</v>
      </c>
      <c r="K675" s="17">
        <v>1.19534271124534E-2</v>
      </c>
      <c r="L675" s="17">
        <v>3.27433202753609E-2</v>
      </c>
      <c r="M675" s="17"/>
      <c r="N675" s="17">
        <v>2.0496221185520198E-2</v>
      </c>
      <c r="O675" s="17">
        <v>1.12568973450399E-2</v>
      </c>
      <c r="P675" s="17">
        <v>2.5864817191592001E-2</v>
      </c>
      <c r="Q675" s="17">
        <v>2.24740167182454E-2</v>
      </c>
      <c r="R675" s="17"/>
      <c r="S675" s="17">
        <v>1.75123734083063E-2</v>
      </c>
      <c r="T675" s="17">
        <v>2.3057009969364401E-2</v>
      </c>
      <c r="U675" s="17">
        <v>2.9214463103511602E-2</v>
      </c>
      <c r="V675" s="17">
        <v>1.2156346357473599E-2</v>
      </c>
      <c r="W675" s="17">
        <v>9.4489820325380607E-3</v>
      </c>
      <c r="X675" s="17">
        <v>2.0814376507261E-2</v>
      </c>
      <c r="Y675" s="17">
        <v>2.1392491381793902E-2</v>
      </c>
      <c r="Z675" s="17">
        <v>3.4939053515287803E-2</v>
      </c>
      <c r="AA675" s="17">
        <v>1.6910300307856101E-2</v>
      </c>
      <c r="AB675" s="17"/>
      <c r="AC675" s="17">
        <v>4.6086663460269302E-2</v>
      </c>
      <c r="AD675" s="17">
        <v>3.2786705948387299E-2</v>
      </c>
      <c r="AE675" s="17">
        <v>1.6648639361025001E-2</v>
      </c>
      <c r="AF675" s="17">
        <v>2.8643843804868601E-2</v>
      </c>
      <c r="AG675" s="17">
        <v>1.3154222901133199E-2</v>
      </c>
      <c r="AH675" s="17">
        <v>1.9131478763743898E-2</v>
      </c>
      <c r="AI675" s="17">
        <v>1.23458469928477E-2</v>
      </c>
      <c r="AJ675" s="17">
        <v>2.68028740117464E-2</v>
      </c>
      <c r="AK675" s="17">
        <v>1.8411489569776701E-2</v>
      </c>
      <c r="AL675" s="17">
        <v>2.5399977465452601E-2</v>
      </c>
      <c r="AM675" s="17">
        <v>1.3951777306932599E-2</v>
      </c>
      <c r="AN675" s="17">
        <v>2.2878310812363498E-2</v>
      </c>
      <c r="AO675" s="17">
        <v>0</v>
      </c>
      <c r="AP675" s="17">
        <v>3.4460702064694697E-2</v>
      </c>
      <c r="AQ675" s="17">
        <v>1.1780912436184E-2</v>
      </c>
      <c r="AR675" s="17">
        <v>0</v>
      </c>
      <c r="AS675" s="17"/>
      <c r="AT675" s="17">
        <v>2.6365357377879001E-2</v>
      </c>
      <c r="AU675" s="17">
        <v>1.76107535943908E-2</v>
      </c>
      <c r="AV675" s="17">
        <v>1.7377451702967499E-2</v>
      </c>
      <c r="AW675" s="17">
        <v>1.44056978663225E-2</v>
      </c>
      <c r="AX675" s="17">
        <v>1.60562074157936E-2</v>
      </c>
      <c r="AY675" s="17">
        <v>3.8081578703980101E-2</v>
      </c>
      <c r="AZ675" s="17"/>
      <c r="BA675" s="17">
        <v>2.36336057553461E-2</v>
      </c>
      <c r="BB675" s="17">
        <v>1.51409698817067E-2</v>
      </c>
      <c r="BC675" s="17">
        <v>2.7784587394828499E-2</v>
      </c>
      <c r="BD675" s="17">
        <v>1.54589003780641E-2</v>
      </c>
      <c r="BE675" s="17">
        <v>0</v>
      </c>
      <c r="BF675" s="17"/>
      <c r="BG675" s="17">
        <v>1.6561281980014199E-2</v>
      </c>
      <c r="BH675" s="17">
        <v>2.1954357408676999E-2</v>
      </c>
      <c r="BI675" s="17">
        <v>1.0507939354844901E-2</v>
      </c>
      <c r="BJ675" s="17">
        <v>1.0481352276277001E-2</v>
      </c>
      <c r="BK675" s="17">
        <v>2.99320383747478E-2</v>
      </c>
      <c r="BL675" s="17"/>
      <c r="BM675" s="17">
        <v>1.8018409402319299E-2</v>
      </c>
      <c r="BN675" s="17">
        <v>2.3777511943002001E-2</v>
      </c>
      <c r="BO675" s="17">
        <v>1.5386878361734101E-2</v>
      </c>
      <c r="BP675" s="17"/>
      <c r="BQ675" s="17">
        <v>1.36343949804317E-2</v>
      </c>
      <c r="BR675" s="17">
        <v>1.64836396830043E-2</v>
      </c>
      <c r="BS675" s="17"/>
      <c r="BT675" s="17">
        <v>1.76327376078011E-2</v>
      </c>
      <c r="BU675" s="17">
        <v>1.50124578327821E-2</v>
      </c>
    </row>
    <row r="676" spans="2:73" x14ac:dyDescent="0.3">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row>
    <row r="677" spans="2:73" x14ac:dyDescent="0.3">
      <c r="B677" s="6" t="s">
        <v>300</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row>
    <row r="678" spans="2:73" x14ac:dyDescent="0.3">
      <c r="B678" s="24" t="s">
        <v>94</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row>
    <row r="679" spans="2:73" x14ac:dyDescent="0.3">
      <c r="B679" t="s">
        <v>261</v>
      </c>
      <c r="C679" s="17">
        <v>4.3350992103791596E-3</v>
      </c>
      <c r="D679" s="17">
        <v>5.0812166485697703E-3</v>
      </c>
      <c r="E679" s="17">
        <v>3.62140208490492E-3</v>
      </c>
      <c r="F679" s="17"/>
      <c r="G679" s="17">
        <v>2.2888819709544601E-2</v>
      </c>
      <c r="H679" s="17">
        <v>3.9489972751308201E-3</v>
      </c>
      <c r="I679" s="17">
        <v>2.8542329402590398E-3</v>
      </c>
      <c r="J679" s="17">
        <v>0</v>
      </c>
      <c r="K679" s="17">
        <v>0</v>
      </c>
      <c r="L679" s="17">
        <v>0</v>
      </c>
      <c r="M679" s="17"/>
      <c r="N679" s="17">
        <v>5.4390240048676104E-3</v>
      </c>
      <c r="O679" s="17">
        <v>1.61038743057316E-3</v>
      </c>
      <c r="P679" s="17">
        <v>5.8837872714645103E-3</v>
      </c>
      <c r="Q679" s="17">
        <v>4.7025782230961204E-3</v>
      </c>
      <c r="R679" s="17"/>
      <c r="S679" s="17">
        <v>1.20303145083023E-2</v>
      </c>
      <c r="T679" s="17">
        <v>0</v>
      </c>
      <c r="U679" s="17">
        <v>0</v>
      </c>
      <c r="V679" s="17">
        <v>0</v>
      </c>
      <c r="W679" s="17">
        <v>4.6096696023099201E-3</v>
      </c>
      <c r="X679" s="17">
        <v>5.9254227074522596E-3</v>
      </c>
      <c r="Y679" s="17">
        <v>4.0812588589429497E-3</v>
      </c>
      <c r="Z679" s="17">
        <v>1.33862737002834E-2</v>
      </c>
      <c r="AA679" s="17">
        <v>2.4996606733888099E-3</v>
      </c>
      <c r="AB679" s="17"/>
      <c r="AC679" s="17">
        <v>4.4928414148251397E-2</v>
      </c>
      <c r="AD679" s="17">
        <v>1.8011667903126499E-2</v>
      </c>
      <c r="AE679" s="17">
        <v>0</v>
      </c>
      <c r="AF679" s="17">
        <v>5.9146764017676996E-3</v>
      </c>
      <c r="AG679" s="17">
        <v>0</v>
      </c>
      <c r="AH679" s="17">
        <v>0</v>
      </c>
      <c r="AI679" s="17">
        <v>0</v>
      </c>
      <c r="AJ679" s="17">
        <v>8.5408470072702598E-3</v>
      </c>
      <c r="AK679" s="17">
        <v>0</v>
      </c>
      <c r="AL679" s="17">
        <v>1.6322601978996199E-2</v>
      </c>
      <c r="AM679" s="17">
        <v>0</v>
      </c>
      <c r="AN679" s="17">
        <v>0</v>
      </c>
      <c r="AO679" s="17">
        <v>0</v>
      </c>
      <c r="AP679" s="17">
        <v>2.27179000250337E-2</v>
      </c>
      <c r="AQ679" s="17">
        <v>0</v>
      </c>
      <c r="AR679" s="17">
        <v>1.0203911284974901E-2</v>
      </c>
      <c r="AS679" s="17"/>
      <c r="AT679" s="17">
        <v>1.41623643501905E-2</v>
      </c>
      <c r="AU679" s="17">
        <v>0</v>
      </c>
      <c r="AV679" s="17">
        <v>4.4936377374376803E-3</v>
      </c>
      <c r="AW679" s="17">
        <v>0</v>
      </c>
      <c r="AX679" s="17">
        <v>3.9845788725375499E-3</v>
      </c>
      <c r="AY679" s="17">
        <v>0</v>
      </c>
      <c r="AZ679" s="17"/>
      <c r="BA679" s="17">
        <v>0</v>
      </c>
      <c r="BB679" s="17">
        <v>2.7256861321088002E-3</v>
      </c>
      <c r="BC679" s="17">
        <v>7.1112852796481598E-3</v>
      </c>
      <c r="BD679" s="17">
        <v>9.9002272077337809E-3</v>
      </c>
      <c r="BE679" s="17">
        <v>0</v>
      </c>
      <c r="BF679" s="17"/>
      <c r="BG679" s="17">
        <v>0</v>
      </c>
      <c r="BH679" s="17">
        <v>6.9390883819344003E-3</v>
      </c>
      <c r="BI679" s="17">
        <v>6.2259313263877602E-3</v>
      </c>
      <c r="BJ679" s="17">
        <v>7.56910772746086E-3</v>
      </c>
      <c r="BK679" s="17">
        <v>0</v>
      </c>
      <c r="BL679" s="17"/>
      <c r="BM679" s="17">
        <v>7.9099463448073695E-3</v>
      </c>
      <c r="BN679" s="17">
        <v>1.0770271421347E-3</v>
      </c>
      <c r="BO679" s="17">
        <v>1.56894029968754E-3</v>
      </c>
      <c r="BP679" s="17"/>
      <c r="BQ679" s="17">
        <v>9.9309534409339692E-3</v>
      </c>
      <c r="BR679" s="17">
        <v>5.9545510992714003E-4</v>
      </c>
      <c r="BS679" s="17"/>
      <c r="BT679" s="17">
        <v>5.4619241105853204E-3</v>
      </c>
      <c r="BU679" s="17">
        <v>3.12129950667014E-3</v>
      </c>
    </row>
    <row r="680" spans="2:73" x14ac:dyDescent="0.3">
      <c r="B680" t="s">
        <v>262</v>
      </c>
      <c r="C680" s="17">
        <v>9.5006290073647408E-3</v>
      </c>
      <c r="D680" s="17">
        <v>1.4480541621319201E-2</v>
      </c>
      <c r="E680" s="17">
        <v>4.6771387650105401E-3</v>
      </c>
      <c r="F680" s="17"/>
      <c r="G680" s="17">
        <v>2.2578072050014299E-2</v>
      </c>
      <c r="H680" s="17">
        <v>1.8849357272720999E-2</v>
      </c>
      <c r="I680" s="17">
        <v>1.16386162028707E-2</v>
      </c>
      <c r="J680" s="17">
        <v>2.9803905052830999E-3</v>
      </c>
      <c r="K680" s="17">
        <v>2.3601871931777599E-3</v>
      </c>
      <c r="L680" s="17">
        <v>1.5990235416662301E-3</v>
      </c>
      <c r="M680" s="17"/>
      <c r="N680" s="17">
        <v>1.5477830025212899E-2</v>
      </c>
      <c r="O680" s="17">
        <v>9.9306764344519998E-3</v>
      </c>
      <c r="P680" s="17">
        <v>9.9631713404417892E-3</v>
      </c>
      <c r="Q680" s="17">
        <v>2.3724349130308498E-3</v>
      </c>
      <c r="R680" s="17"/>
      <c r="S680" s="17">
        <v>3.4573678554044099E-2</v>
      </c>
      <c r="T680" s="17">
        <v>3.2856889717762299E-3</v>
      </c>
      <c r="U680" s="17">
        <v>8.2058629401657295E-3</v>
      </c>
      <c r="V680" s="17">
        <v>8.51230249977117E-3</v>
      </c>
      <c r="W680" s="17">
        <v>3.9485594579976198E-3</v>
      </c>
      <c r="X680" s="17">
        <v>2.3228312735708301E-3</v>
      </c>
      <c r="Y680" s="17">
        <v>0</v>
      </c>
      <c r="Z680" s="17">
        <v>1.24904373061848E-2</v>
      </c>
      <c r="AA680" s="17">
        <v>3.6108579063249299E-3</v>
      </c>
      <c r="AB680" s="17"/>
      <c r="AC680" s="17">
        <v>0</v>
      </c>
      <c r="AD680" s="17">
        <v>5.7915114525503098E-3</v>
      </c>
      <c r="AE680" s="17">
        <v>9.4215430939955103E-3</v>
      </c>
      <c r="AF680" s="17">
        <v>1.0032275531980101E-2</v>
      </c>
      <c r="AG680" s="17">
        <v>2.7402985021359901E-2</v>
      </c>
      <c r="AH680" s="17">
        <v>2.1776622826261702E-3</v>
      </c>
      <c r="AI680" s="17">
        <v>8.4861014853114692E-3</v>
      </c>
      <c r="AJ680" s="17">
        <v>3.4670228555190299E-3</v>
      </c>
      <c r="AK680" s="17">
        <v>0</v>
      </c>
      <c r="AL680" s="17">
        <v>4.1218512849351798E-3</v>
      </c>
      <c r="AM680" s="17">
        <v>0</v>
      </c>
      <c r="AN680" s="17">
        <v>0</v>
      </c>
      <c r="AO680" s="17">
        <v>6.4647733191694904E-3</v>
      </c>
      <c r="AP680" s="17">
        <v>8.1617207227268496E-3</v>
      </c>
      <c r="AQ680" s="17">
        <v>0</v>
      </c>
      <c r="AR680" s="17">
        <v>6.4275901608307803E-2</v>
      </c>
      <c r="AS680" s="17"/>
      <c r="AT680" s="17">
        <v>2.36187511184715E-2</v>
      </c>
      <c r="AU680" s="17">
        <v>5.3772596762001103E-3</v>
      </c>
      <c r="AV680" s="17">
        <v>7.7468056966104601E-3</v>
      </c>
      <c r="AW680" s="17">
        <v>7.3846092357989198E-3</v>
      </c>
      <c r="AX680" s="17">
        <v>0</v>
      </c>
      <c r="AY680" s="17">
        <v>0</v>
      </c>
      <c r="AZ680" s="17"/>
      <c r="BA680" s="17">
        <v>6.3405103980150798E-3</v>
      </c>
      <c r="BB680" s="17">
        <v>1.4793909344612199E-3</v>
      </c>
      <c r="BC680" s="17">
        <v>1.7791169987177901E-2</v>
      </c>
      <c r="BD680" s="17">
        <v>1.8976905598616998E-2</v>
      </c>
      <c r="BE680" s="17">
        <v>1.64636575732518E-2</v>
      </c>
      <c r="BF680" s="17"/>
      <c r="BG680" s="17">
        <v>6.2533193710378699E-3</v>
      </c>
      <c r="BH680" s="17">
        <v>1.8193787392429099E-2</v>
      </c>
      <c r="BI680" s="17">
        <v>7.7324719512003801E-3</v>
      </c>
      <c r="BJ680" s="17">
        <v>5.4814291528488199E-3</v>
      </c>
      <c r="BK680" s="17">
        <v>5.6312502009646598E-3</v>
      </c>
      <c r="BL680" s="17"/>
      <c r="BM680" s="17">
        <v>1.67599040654598E-2</v>
      </c>
      <c r="BN680" s="17">
        <v>4.4909925748494702E-3</v>
      </c>
      <c r="BO680" s="17">
        <v>0</v>
      </c>
      <c r="BP680" s="17"/>
      <c r="BQ680" s="17">
        <v>1.60639274826384E-2</v>
      </c>
      <c r="BR680" s="17">
        <v>5.2809605740369199E-3</v>
      </c>
      <c r="BS680" s="17"/>
      <c r="BT680" s="17">
        <v>1.1083633936322401E-2</v>
      </c>
      <c r="BU680" s="17">
        <v>8.2080455436580706E-3</v>
      </c>
    </row>
    <row r="681" spans="2:73" x14ac:dyDescent="0.3">
      <c r="B681" t="s">
        <v>263</v>
      </c>
      <c r="C681" s="17">
        <v>5.6195368037117603E-2</v>
      </c>
      <c r="D681" s="17">
        <v>6.6159249177665497E-2</v>
      </c>
      <c r="E681" s="17">
        <v>4.6285779757327998E-2</v>
      </c>
      <c r="F681" s="17"/>
      <c r="G681" s="17">
        <v>7.2652968491078607E-2</v>
      </c>
      <c r="H681" s="17">
        <v>0.12009804783975001</v>
      </c>
      <c r="I681" s="17">
        <v>6.1937276743103002E-2</v>
      </c>
      <c r="J681" s="17">
        <v>2.32059392838764E-2</v>
      </c>
      <c r="K681" s="17">
        <v>3.08814926026982E-2</v>
      </c>
      <c r="L681" s="17">
        <v>3.2515288083726203E-2</v>
      </c>
      <c r="M681" s="17"/>
      <c r="N681" s="17">
        <v>8.1149821807627004E-2</v>
      </c>
      <c r="O681" s="17">
        <v>5.12660308147979E-2</v>
      </c>
      <c r="P681" s="17">
        <v>4.8097807544640998E-2</v>
      </c>
      <c r="Q681" s="17">
        <v>4.0890904153852901E-2</v>
      </c>
      <c r="R681" s="17"/>
      <c r="S681" s="17">
        <v>0.105951390292222</v>
      </c>
      <c r="T681" s="17">
        <v>4.0120678197072997E-2</v>
      </c>
      <c r="U681" s="17">
        <v>5.4456270413219099E-2</v>
      </c>
      <c r="V681" s="17">
        <v>5.2294218053004098E-2</v>
      </c>
      <c r="W681" s="17">
        <v>4.8499999291030098E-2</v>
      </c>
      <c r="X681" s="17">
        <v>2.8790531561388499E-2</v>
      </c>
      <c r="Y681" s="17">
        <v>6.7373095343956094E-2</v>
      </c>
      <c r="Z681" s="17">
        <v>1.7540878989332601E-2</v>
      </c>
      <c r="AA681" s="17">
        <v>5.2078893633082698E-2</v>
      </c>
      <c r="AB681" s="17"/>
      <c r="AC681" s="17">
        <v>4.29535036856456E-2</v>
      </c>
      <c r="AD681" s="17">
        <v>7.5871775032615899E-2</v>
      </c>
      <c r="AE681" s="17">
        <v>2.3964144246807401E-2</v>
      </c>
      <c r="AF681" s="17">
        <v>3.2653721483643899E-2</v>
      </c>
      <c r="AG681" s="17">
        <v>3.9396567068263499E-2</v>
      </c>
      <c r="AH681" s="17">
        <v>4.3578782743734001E-2</v>
      </c>
      <c r="AI681" s="17">
        <v>7.3396834636325903E-2</v>
      </c>
      <c r="AJ681" s="17">
        <v>5.5271876486980197E-2</v>
      </c>
      <c r="AK681" s="17">
        <v>6.2507612816580904E-2</v>
      </c>
      <c r="AL681" s="17">
        <v>4.0678925113472798E-2</v>
      </c>
      <c r="AM681" s="17">
        <v>5.0681411038566E-2</v>
      </c>
      <c r="AN681" s="17">
        <v>5.1615911021642903E-2</v>
      </c>
      <c r="AO681" s="17">
        <v>8.6539769895262603E-2</v>
      </c>
      <c r="AP681" s="17">
        <v>7.6689758407086195E-2</v>
      </c>
      <c r="AQ681" s="17">
        <v>8.5774082956576805E-2</v>
      </c>
      <c r="AR681" s="17">
        <v>0.13989014731975599</v>
      </c>
      <c r="AS681" s="17"/>
      <c r="AT681" s="17">
        <v>0.10289014121856301</v>
      </c>
      <c r="AU681" s="17">
        <v>4.20635350859025E-2</v>
      </c>
      <c r="AV681" s="17">
        <v>6.6946748743923604E-2</v>
      </c>
      <c r="AW681" s="17">
        <v>3.4875248089221003E-2</v>
      </c>
      <c r="AX681" s="17">
        <v>2.3071845311779499E-2</v>
      </c>
      <c r="AY681" s="17">
        <v>3.6388717529301201E-2</v>
      </c>
      <c r="AZ681" s="17"/>
      <c r="BA681" s="17">
        <v>4.2518978223849799E-2</v>
      </c>
      <c r="BB681" s="17">
        <v>3.1827490439409002E-2</v>
      </c>
      <c r="BC681" s="17">
        <v>6.6880780446431101E-2</v>
      </c>
      <c r="BD681" s="17">
        <v>0.10038929421529399</v>
      </c>
      <c r="BE681" s="17">
        <v>0.166163356342102</v>
      </c>
      <c r="BF681" s="17"/>
      <c r="BG681" s="17">
        <v>4.79741410053151E-2</v>
      </c>
      <c r="BH681" s="17">
        <v>7.9521390743925294E-2</v>
      </c>
      <c r="BI681" s="17">
        <v>6.8722340579762897E-2</v>
      </c>
      <c r="BJ681" s="17">
        <v>4.0828020121562003E-2</v>
      </c>
      <c r="BK681" s="17">
        <v>3.50359645156317E-2</v>
      </c>
      <c r="BL681" s="17"/>
      <c r="BM681" s="17">
        <v>7.5019468933153699E-2</v>
      </c>
      <c r="BN681" s="17">
        <v>4.4711454111172798E-2</v>
      </c>
      <c r="BO681" s="17">
        <v>2.7916827446331501E-2</v>
      </c>
      <c r="BP681" s="17"/>
      <c r="BQ681" s="17">
        <v>0.107972445950945</v>
      </c>
      <c r="BR681" s="17">
        <v>2.64646960923254E-2</v>
      </c>
      <c r="BS681" s="17"/>
      <c r="BT681" s="17">
        <v>7.67512514983371E-2</v>
      </c>
      <c r="BU681" s="17">
        <v>2.78302528065613E-2</v>
      </c>
    </row>
    <row r="682" spans="2:73" x14ac:dyDescent="0.3">
      <c r="B682" t="s">
        <v>264</v>
      </c>
      <c r="C682" s="17">
        <v>8.9511710890898197E-2</v>
      </c>
      <c r="D682" s="17">
        <v>0.100398240056409</v>
      </c>
      <c r="E682" s="17">
        <v>7.91792475974573E-2</v>
      </c>
      <c r="F682" s="17"/>
      <c r="G682" s="17">
        <v>9.9037923575328396E-2</v>
      </c>
      <c r="H682" s="17">
        <v>0.13639922334808399</v>
      </c>
      <c r="I682" s="17">
        <v>6.6603029544388806E-2</v>
      </c>
      <c r="J682" s="17">
        <v>7.5868360042964905E-2</v>
      </c>
      <c r="K682" s="17">
        <v>6.3684841345103105E-2</v>
      </c>
      <c r="L682" s="17">
        <v>9.2147210389132303E-2</v>
      </c>
      <c r="M682" s="17"/>
      <c r="N682" s="17">
        <v>0.11090929302107499</v>
      </c>
      <c r="O682" s="17">
        <v>9.5289934529217399E-2</v>
      </c>
      <c r="P682" s="17">
        <v>8.4566613352306697E-2</v>
      </c>
      <c r="Q682" s="17">
        <v>6.6498655250542493E-2</v>
      </c>
      <c r="R682" s="17"/>
      <c r="S682" s="17">
        <v>0.124754695712897</v>
      </c>
      <c r="T682" s="17">
        <v>9.0583238580570102E-2</v>
      </c>
      <c r="U682" s="17">
        <v>7.0645384136034994E-2</v>
      </c>
      <c r="V682" s="17">
        <v>8.1966233476687397E-2</v>
      </c>
      <c r="W682" s="17">
        <v>9.0214337526485597E-2</v>
      </c>
      <c r="X682" s="17">
        <v>4.97253380894195E-2</v>
      </c>
      <c r="Y682" s="17">
        <v>0.109588204384951</v>
      </c>
      <c r="Z682" s="17">
        <v>6.6808904224761198E-2</v>
      </c>
      <c r="AA682" s="17">
        <v>8.9187698893943304E-2</v>
      </c>
      <c r="AB682" s="17"/>
      <c r="AC682" s="17">
        <v>0.153791122974095</v>
      </c>
      <c r="AD682" s="17">
        <v>6.2913435674768495E-2</v>
      </c>
      <c r="AE682" s="17">
        <v>5.6627415529394202E-2</v>
      </c>
      <c r="AF682" s="17">
        <v>5.2756939274277402E-2</v>
      </c>
      <c r="AG682" s="17">
        <v>8.31332120383447E-2</v>
      </c>
      <c r="AH682" s="17">
        <v>9.6496587913430104E-2</v>
      </c>
      <c r="AI682" s="17">
        <v>0.111562839313709</v>
      </c>
      <c r="AJ682" s="17">
        <v>7.7758122207913505E-2</v>
      </c>
      <c r="AK682" s="17">
        <v>0.104920660932527</v>
      </c>
      <c r="AL682" s="17">
        <v>5.9734322048135301E-2</v>
      </c>
      <c r="AM682" s="17">
        <v>0.131170997537082</v>
      </c>
      <c r="AN682" s="17">
        <v>9.5780115710181801E-2</v>
      </c>
      <c r="AO682" s="17">
        <v>0.104920837962224</v>
      </c>
      <c r="AP682" s="17">
        <v>0.119141911121175</v>
      </c>
      <c r="AQ682" s="17">
        <v>8.2027700844278295E-2</v>
      </c>
      <c r="AR682" s="17">
        <v>0.11280692146206101</v>
      </c>
      <c r="AS682" s="17"/>
      <c r="AT682" s="17">
        <v>0.121349870295304</v>
      </c>
      <c r="AU682" s="17">
        <v>8.2595514057553707E-2</v>
      </c>
      <c r="AV682" s="17">
        <v>7.87973689217389E-2</v>
      </c>
      <c r="AW682" s="17">
        <v>8.1832893643883006E-2</v>
      </c>
      <c r="AX682" s="17">
        <v>6.3376392876409504E-2</v>
      </c>
      <c r="AY682" s="17">
        <v>9.5668974406693197E-2</v>
      </c>
      <c r="AZ682" s="17"/>
      <c r="BA682" s="17">
        <v>5.7426521183393302E-2</v>
      </c>
      <c r="BB682" s="17">
        <v>9.3772055701282206E-2</v>
      </c>
      <c r="BC682" s="17">
        <v>0.104146173978425</v>
      </c>
      <c r="BD682" s="17">
        <v>9.7579669389089504E-2</v>
      </c>
      <c r="BE682" s="17">
        <v>0.14004664101466299</v>
      </c>
      <c r="BF682" s="17"/>
      <c r="BG682" s="17">
        <v>0.107548021723718</v>
      </c>
      <c r="BH682" s="17">
        <v>9.93475031777174E-2</v>
      </c>
      <c r="BI682" s="17">
        <v>8.2756060318590702E-2</v>
      </c>
      <c r="BJ682" s="17">
        <v>8.4787243137583096E-2</v>
      </c>
      <c r="BK682" s="17">
        <v>6.4130024934721905E-2</v>
      </c>
      <c r="BL682" s="17"/>
      <c r="BM682" s="17">
        <v>0.110005292771995</v>
      </c>
      <c r="BN682" s="17">
        <v>8.2632358656933094E-2</v>
      </c>
      <c r="BO682" s="17">
        <v>4.51311103150299E-2</v>
      </c>
      <c r="BP682" s="17"/>
      <c r="BQ682" s="17">
        <v>0.122328638194867</v>
      </c>
      <c r="BR682" s="17">
        <v>6.9555764494454705E-2</v>
      </c>
      <c r="BS682" s="17"/>
      <c r="BT682" s="17">
        <v>0.107598956044058</v>
      </c>
      <c r="BU682" s="17">
        <v>6.5623292108882694E-2</v>
      </c>
    </row>
    <row r="683" spans="2:73" x14ac:dyDescent="0.3">
      <c r="B683" t="s">
        <v>265</v>
      </c>
      <c r="C683" s="17">
        <v>0.17058876364860501</v>
      </c>
      <c r="D683" s="17">
        <v>0.178452758853652</v>
      </c>
      <c r="E683" s="17">
        <v>0.16308301575525799</v>
      </c>
      <c r="F683" s="17"/>
      <c r="G683" s="17">
        <v>0.225672457730827</v>
      </c>
      <c r="H683" s="17">
        <v>0.237252090202036</v>
      </c>
      <c r="I683" s="17">
        <v>0.191260463111743</v>
      </c>
      <c r="J683" s="17">
        <v>0.14276079222660901</v>
      </c>
      <c r="K683" s="17">
        <v>0.121372068353372</v>
      </c>
      <c r="L683" s="17">
        <v>0.118786544517247</v>
      </c>
      <c r="M683" s="17"/>
      <c r="N683" s="17">
        <v>0.21446858003997299</v>
      </c>
      <c r="O683" s="17">
        <v>0.183147403558751</v>
      </c>
      <c r="P683" s="17">
        <v>0.14888065163171099</v>
      </c>
      <c r="Q683" s="17">
        <v>0.12853440887388201</v>
      </c>
      <c r="R683" s="17"/>
      <c r="S683" s="17">
        <v>0.20005841160144</v>
      </c>
      <c r="T683" s="17">
        <v>0.151055412688963</v>
      </c>
      <c r="U683" s="17">
        <v>0.17368494550118299</v>
      </c>
      <c r="V683" s="17">
        <v>0.16243050016649499</v>
      </c>
      <c r="W683" s="17">
        <v>0.17743312144152601</v>
      </c>
      <c r="X683" s="17">
        <v>0.18701111321383099</v>
      </c>
      <c r="Y683" s="17">
        <v>0.174671075297293</v>
      </c>
      <c r="Z683" s="17">
        <v>0.16095639754086799</v>
      </c>
      <c r="AA683" s="17">
        <v>0.14606225206639301</v>
      </c>
      <c r="AB683" s="17"/>
      <c r="AC683" s="17">
        <v>0.12937621426859999</v>
      </c>
      <c r="AD683" s="17">
        <v>0.124279733814035</v>
      </c>
      <c r="AE683" s="17">
        <v>9.94551228192352E-2</v>
      </c>
      <c r="AF683" s="17">
        <v>0.15597902421360699</v>
      </c>
      <c r="AG683" s="17">
        <v>0.133398595090123</v>
      </c>
      <c r="AH683" s="17">
        <v>0.16170118302950501</v>
      </c>
      <c r="AI683" s="17">
        <v>0.17668212355532401</v>
      </c>
      <c r="AJ683" s="17">
        <v>0.17062227624308199</v>
      </c>
      <c r="AK683" s="17">
        <v>0.20732053065953501</v>
      </c>
      <c r="AL683" s="17">
        <v>0.21081399955205099</v>
      </c>
      <c r="AM683" s="17">
        <v>0.157127377915008</v>
      </c>
      <c r="AN683" s="17">
        <v>0.18271175477336299</v>
      </c>
      <c r="AO683" s="17">
        <v>0.242376267675979</v>
      </c>
      <c r="AP683" s="17">
        <v>0.20183733106504201</v>
      </c>
      <c r="AQ683" s="17">
        <v>0.20978218684779901</v>
      </c>
      <c r="AR683" s="17">
        <v>0.225382374279156</v>
      </c>
      <c r="AS683" s="17"/>
      <c r="AT683" s="17">
        <v>0.21585393098480901</v>
      </c>
      <c r="AU683" s="17">
        <v>0.162322360359623</v>
      </c>
      <c r="AV683" s="17">
        <v>0.16416870543213599</v>
      </c>
      <c r="AW683" s="17">
        <v>0.144052995183961</v>
      </c>
      <c r="AX683" s="17">
        <v>0.14485912862476499</v>
      </c>
      <c r="AY683" s="17">
        <v>0.17298488056213901</v>
      </c>
      <c r="AZ683" s="17"/>
      <c r="BA683" s="17">
        <v>0.15433450869242199</v>
      </c>
      <c r="BB683" s="17">
        <v>0.15161721481028601</v>
      </c>
      <c r="BC683" s="17">
        <v>0.18219972141895799</v>
      </c>
      <c r="BD683" s="17">
        <v>0.25900325033192501</v>
      </c>
      <c r="BE683" s="17">
        <v>0.13740115965590499</v>
      </c>
      <c r="BF683" s="17"/>
      <c r="BG683" s="17">
        <v>0.17355799827036</v>
      </c>
      <c r="BH683" s="17">
        <v>0.18316311837098201</v>
      </c>
      <c r="BI683" s="17">
        <v>0.16696209173676399</v>
      </c>
      <c r="BJ683" s="17">
        <v>0.158836604712393</v>
      </c>
      <c r="BK683" s="17">
        <v>0.179519692109536</v>
      </c>
      <c r="BL683" s="17"/>
      <c r="BM683" s="17">
        <v>0.188668276748758</v>
      </c>
      <c r="BN683" s="17">
        <v>0.14822142817843001</v>
      </c>
      <c r="BO683" s="17">
        <v>0.170838298408166</v>
      </c>
      <c r="BP683" s="17"/>
      <c r="BQ683" s="17">
        <v>0.221363222228249</v>
      </c>
      <c r="BR683" s="17">
        <v>0.142908631274028</v>
      </c>
      <c r="BS683" s="17"/>
      <c r="BT683" s="17">
        <v>0.19030178509931001</v>
      </c>
      <c r="BU683" s="17">
        <v>0.146325011687408</v>
      </c>
    </row>
    <row r="684" spans="2:73" x14ac:dyDescent="0.3">
      <c r="B684" t="s">
        <v>266</v>
      </c>
      <c r="C684" s="17">
        <v>0.196417503522065</v>
      </c>
      <c r="D684" s="17">
        <v>0.195887172247007</v>
      </c>
      <c r="E684" s="17">
        <v>0.19712665191430501</v>
      </c>
      <c r="F684" s="17"/>
      <c r="G684" s="17">
        <v>0.198548902955694</v>
      </c>
      <c r="H684" s="17">
        <v>0.15186391117900999</v>
      </c>
      <c r="I684" s="17">
        <v>0.18316342413843201</v>
      </c>
      <c r="J684" s="17">
        <v>0.21882815607115899</v>
      </c>
      <c r="K684" s="17">
        <v>0.199366646113698</v>
      </c>
      <c r="L684" s="17">
        <v>0.221783649750669</v>
      </c>
      <c r="M684" s="17"/>
      <c r="N684" s="17">
        <v>0.19983914145412901</v>
      </c>
      <c r="O684" s="17">
        <v>0.18976161626628499</v>
      </c>
      <c r="P684" s="17">
        <v>0.227856333819351</v>
      </c>
      <c r="Q684" s="17">
        <v>0.17211239322926</v>
      </c>
      <c r="R684" s="17"/>
      <c r="S684" s="17">
        <v>0.152179114497032</v>
      </c>
      <c r="T684" s="17">
        <v>0.196655104899012</v>
      </c>
      <c r="U684" s="17">
        <v>0.19881899698175201</v>
      </c>
      <c r="V684" s="17">
        <v>0.188967311809453</v>
      </c>
      <c r="W684" s="17">
        <v>0.2049825304017</v>
      </c>
      <c r="X684" s="17">
        <v>0.214178315740786</v>
      </c>
      <c r="Y684" s="17">
        <v>0.182486025830294</v>
      </c>
      <c r="Z684" s="17">
        <v>0.20698087080426</v>
      </c>
      <c r="AA684" s="17">
        <v>0.24211651082081101</v>
      </c>
      <c r="AB684" s="17"/>
      <c r="AC684" s="17">
        <v>9.3863255614750896E-2</v>
      </c>
      <c r="AD684" s="17">
        <v>0.14995460369896399</v>
      </c>
      <c r="AE684" s="17">
        <v>0.23836609593552799</v>
      </c>
      <c r="AF684" s="17">
        <v>0.16409604232999001</v>
      </c>
      <c r="AG684" s="17">
        <v>0.17379237134230799</v>
      </c>
      <c r="AH684" s="17">
        <v>0.19910968967057099</v>
      </c>
      <c r="AI684" s="17">
        <v>0.184896942425434</v>
      </c>
      <c r="AJ684" s="17">
        <v>0.180610951943278</v>
      </c>
      <c r="AK684" s="17">
        <v>0.23992576169468799</v>
      </c>
      <c r="AL684" s="17">
        <v>0.21608135935474301</v>
      </c>
      <c r="AM684" s="17">
        <v>0.25432697424939599</v>
      </c>
      <c r="AN684" s="17">
        <v>0.23726154182572701</v>
      </c>
      <c r="AO684" s="17">
        <v>0.17588674041257901</v>
      </c>
      <c r="AP684" s="17">
        <v>0.184044383269239</v>
      </c>
      <c r="AQ684" s="17">
        <v>0.21969456354958999</v>
      </c>
      <c r="AR684" s="17">
        <v>0.16793173889076399</v>
      </c>
      <c r="AS684" s="17"/>
      <c r="AT684" s="17">
        <v>0.16420683290795501</v>
      </c>
      <c r="AU684" s="17">
        <v>0.19377682583806899</v>
      </c>
      <c r="AV684" s="17">
        <v>0.20232930326094301</v>
      </c>
      <c r="AW684" s="17">
        <v>0.20617965737944799</v>
      </c>
      <c r="AX684" s="17">
        <v>0.23892124272357099</v>
      </c>
      <c r="AY684" s="17">
        <v>0.22301342258524201</v>
      </c>
      <c r="AZ684" s="17"/>
      <c r="BA684" s="17">
        <v>0.186008509090555</v>
      </c>
      <c r="BB684" s="17">
        <v>0.21526996490868899</v>
      </c>
      <c r="BC684" s="17">
        <v>0.19760539281091899</v>
      </c>
      <c r="BD684" s="17">
        <v>0.17907992887638899</v>
      </c>
      <c r="BE684" s="17">
        <v>0.204997806975696</v>
      </c>
      <c r="BF684" s="17"/>
      <c r="BG684" s="17">
        <v>0.211639811760755</v>
      </c>
      <c r="BH684" s="17">
        <v>0.20865572443463501</v>
      </c>
      <c r="BI684" s="17">
        <v>0.16061490340878601</v>
      </c>
      <c r="BJ684" s="17">
        <v>0.19289440850526901</v>
      </c>
      <c r="BK684" s="17">
        <v>0.19285708083077899</v>
      </c>
      <c r="BL684" s="17"/>
      <c r="BM684" s="17">
        <v>0.206760652830556</v>
      </c>
      <c r="BN684" s="17">
        <v>0.191461812962234</v>
      </c>
      <c r="BO684" s="17">
        <v>0.177605391872559</v>
      </c>
      <c r="BP684" s="17"/>
      <c r="BQ684" s="17">
        <v>0.19581214081299</v>
      </c>
      <c r="BR684" s="17">
        <v>0.20405746879174799</v>
      </c>
      <c r="BS684" s="17"/>
      <c r="BT684" s="17">
        <v>0.21124697271899501</v>
      </c>
      <c r="BU684" s="17">
        <v>0.183205809477019</v>
      </c>
    </row>
    <row r="685" spans="2:73" x14ac:dyDescent="0.3">
      <c r="B685" t="s">
        <v>267</v>
      </c>
      <c r="C685" s="17">
        <v>0.23462984786879401</v>
      </c>
      <c r="D685" s="17">
        <v>0.20656515902977399</v>
      </c>
      <c r="E685" s="17">
        <v>0.26152817926528399</v>
      </c>
      <c r="F685" s="17"/>
      <c r="G685" s="17">
        <v>0.16980787681172299</v>
      </c>
      <c r="H685" s="17">
        <v>0.18402401608587601</v>
      </c>
      <c r="I685" s="17">
        <v>0.28796756321919198</v>
      </c>
      <c r="J685" s="17">
        <v>0.29233976077152402</v>
      </c>
      <c r="K685" s="17">
        <v>0.27786203165704598</v>
      </c>
      <c r="L685" s="17">
        <v>0.19936470106441601</v>
      </c>
      <c r="M685" s="17"/>
      <c r="N685" s="17">
        <v>0.24243482153986301</v>
      </c>
      <c r="O685" s="17">
        <v>0.26220670735040402</v>
      </c>
      <c r="P685" s="17">
        <v>0.217871900307713</v>
      </c>
      <c r="Q685" s="17">
        <v>0.212747709229827</v>
      </c>
      <c r="R685" s="17"/>
      <c r="S685" s="17">
        <v>0.20464094548584599</v>
      </c>
      <c r="T685" s="17">
        <v>0.229986899258072</v>
      </c>
      <c r="U685" s="17">
        <v>0.24041179183229799</v>
      </c>
      <c r="V685" s="17">
        <v>0.28426210720366102</v>
      </c>
      <c r="W685" s="17">
        <v>0.22803824830870301</v>
      </c>
      <c r="X685" s="17">
        <v>0.253501095664596</v>
      </c>
      <c r="Y685" s="17">
        <v>0.23063767294085999</v>
      </c>
      <c r="Z685" s="17">
        <v>0.22562365144836399</v>
      </c>
      <c r="AA685" s="17">
        <v>0.22736433437166101</v>
      </c>
      <c r="AB685" s="17"/>
      <c r="AC685" s="17">
        <v>0.18542611422063901</v>
      </c>
      <c r="AD685" s="17">
        <v>0.16718438415165399</v>
      </c>
      <c r="AE685" s="17">
        <v>0.187095098214903</v>
      </c>
      <c r="AF685" s="17">
        <v>0.242089820053906</v>
      </c>
      <c r="AG685" s="17">
        <v>0.23689797112928401</v>
      </c>
      <c r="AH685" s="17">
        <v>0.234235601024541</v>
      </c>
      <c r="AI685" s="17">
        <v>0.22972010188310599</v>
      </c>
      <c r="AJ685" s="17">
        <v>0.30764952945719298</v>
      </c>
      <c r="AK685" s="17">
        <v>0.17264635256145</v>
      </c>
      <c r="AL685" s="17">
        <v>0.24249572866965799</v>
      </c>
      <c r="AM685" s="17">
        <v>0.227530508817198</v>
      </c>
      <c r="AN685" s="17">
        <v>0.28751847053224799</v>
      </c>
      <c r="AO685" s="17">
        <v>0.23867641704050599</v>
      </c>
      <c r="AP685" s="17">
        <v>0.23584561368944701</v>
      </c>
      <c r="AQ685" s="17">
        <v>0.30311133006527502</v>
      </c>
      <c r="AR685" s="17">
        <v>0.19440717306665201</v>
      </c>
      <c r="AS685" s="17"/>
      <c r="AT685" s="17">
        <v>0.16188212113849099</v>
      </c>
      <c r="AU685" s="17">
        <v>0.26905611314094302</v>
      </c>
      <c r="AV685" s="17">
        <v>0.21847169468793201</v>
      </c>
      <c r="AW685" s="17">
        <v>0.27509096487595902</v>
      </c>
      <c r="AX685" s="17">
        <v>0.262350888204404</v>
      </c>
      <c r="AY685" s="17">
        <v>0.214040649507096</v>
      </c>
      <c r="AZ685" s="17"/>
      <c r="BA685" s="17">
        <v>0.21958275008348199</v>
      </c>
      <c r="BB685" s="17">
        <v>0.25871373932327202</v>
      </c>
      <c r="BC685" s="17">
        <v>0.242872165725002</v>
      </c>
      <c r="BD685" s="17">
        <v>0.202835444584473</v>
      </c>
      <c r="BE685" s="17">
        <v>0.231797601901434</v>
      </c>
      <c r="BF685" s="17"/>
      <c r="BG685" s="17">
        <v>0.22184404006140801</v>
      </c>
      <c r="BH685" s="17">
        <v>0.23035165363167401</v>
      </c>
      <c r="BI685" s="17">
        <v>0.27075555752292302</v>
      </c>
      <c r="BJ685" s="17">
        <v>0.23728760672594301</v>
      </c>
      <c r="BK685" s="17">
        <v>0.23878366464949499</v>
      </c>
      <c r="BL685" s="17"/>
      <c r="BM685" s="17">
        <v>0.21427295857880799</v>
      </c>
      <c r="BN685" s="17">
        <v>0.25534234312829102</v>
      </c>
      <c r="BO685" s="17">
        <v>0.24516101539792001</v>
      </c>
      <c r="BP685" s="17"/>
      <c r="BQ685" s="17">
        <v>0.18686947748407001</v>
      </c>
      <c r="BR685" s="17">
        <v>0.26467860786164199</v>
      </c>
      <c r="BS685" s="17"/>
      <c r="BT685" s="17">
        <v>0.230358332508494</v>
      </c>
      <c r="BU685" s="17">
        <v>0.24207033995503999</v>
      </c>
    </row>
    <row r="686" spans="2:73" x14ac:dyDescent="0.3">
      <c r="B686" t="s">
        <v>268</v>
      </c>
      <c r="C686" s="17">
        <v>5.39935389968937E-2</v>
      </c>
      <c r="D686" s="17">
        <v>4.3220142939636802E-2</v>
      </c>
      <c r="E686" s="17">
        <v>6.4308822707558694E-2</v>
      </c>
      <c r="F686" s="17"/>
      <c r="G686" s="17">
        <v>7.2442711450938099E-2</v>
      </c>
      <c r="H686" s="17">
        <v>3.03142635733257E-2</v>
      </c>
      <c r="I686" s="17">
        <v>3.9592325646266302E-2</v>
      </c>
      <c r="J686" s="17">
        <v>4.3972586571884797E-2</v>
      </c>
      <c r="K686" s="17">
        <v>6.7164245397086195E-2</v>
      </c>
      <c r="L686" s="17">
        <v>7.2042199183365505E-2</v>
      </c>
      <c r="M686" s="17"/>
      <c r="N686" s="17">
        <v>3.8641880447079502E-2</v>
      </c>
      <c r="O686" s="17">
        <v>4.7397765975767003E-2</v>
      </c>
      <c r="P686" s="17">
        <v>7.3631964645910195E-2</v>
      </c>
      <c r="Q686" s="17">
        <v>5.98648194698451E-2</v>
      </c>
      <c r="R686" s="17"/>
      <c r="S686" s="17">
        <v>3.5795795026928798E-2</v>
      </c>
      <c r="T686" s="17">
        <v>7.0219923701155498E-2</v>
      </c>
      <c r="U686" s="17">
        <v>5.5387059413914197E-2</v>
      </c>
      <c r="V686" s="17">
        <v>5.0219658572257499E-2</v>
      </c>
      <c r="W686" s="17">
        <v>5.7783863308667603E-2</v>
      </c>
      <c r="X686" s="17">
        <v>5.3595381420043602E-2</v>
      </c>
      <c r="Y686" s="17">
        <v>4.9535884128003298E-2</v>
      </c>
      <c r="Z686" s="17">
        <v>8.7131660700499394E-2</v>
      </c>
      <c r="AA686" s="17">
        <v>4.68894951497986E-2</v>
      </c>
      <c r="AB686" s="17"/>
      <c r="AC686" s="17">
        <v>3.8876630658946698E-2</v>
      </c>
      <c r="AD686" s="17">
        <v>6.2490073582634503E-2</v>
      </c>
      <c r="AE686" s="17">
        <v>7.0484108827681899E-2</v>
      </c>
      <c r="AF686" s="17">
        <v>6.55289326458105E-2</v>
      </c>
      <c r="AG686" s="17">
        <v>7.5164668108565202E-2</v>
      </c>
      <c r="AH686" s="17">
        <v>3.6387907365971597E-2</v>
      </c>
      <c r="AI686" s="17">
        <v>6.2409598237738999E-2</v>
      </c>
      <c r="AJ686" s="17">
        <v>4.8755285026162699E-2</v>
      </c>
      <c r="AK686" s="17">
        <v>9.0412112226274904E-2</v>
      </c>
      <c r="AL686" s="17">
        <v>2.8512141704724499E-2</v>
      </c>
      <c r="AM686" s="17">
        <v>5.3473205859160697E-2</v>
      </c>
      <c r="AN686" s="17">
        <v>2.3707040834640699E-2</v>
      </c>
      <c r="AO686" s="17">
        <v>5.7791818751963001E-2</v>
      </c>
      <c r="AP686" s="17">
        <v>5.2001307517292497E-2</v>
      </c>
      <c r="AQ686" s="17">
        <v>2.335314817271E-2</v>
      </c>
      <c r="AR686" s="17">
        <v>3.3138663758040102E-2</v>
      </c>
      <c r="AS686" s="17"/>
      <c r="AT686" s="17">
        <v>3.9773038903482001E-2</v>
      </c>
      <c r="AU686" s="17">
        <v>5.3166423876447801E-2</v>
      </c>
      <c r="AV686" s="17">
        <v>8.2573867700317105E-2</v>
      </c>
      <c r="AW686" s="17">
        <v>5.0630587398645899E-2</v>
      </c>
      <c r="AX686" s="17">
        <v>4.82522137233279E-2</v>
      </c>
      <c r="AY686" s="17">
        <v>6.6645743340653693E-2</v>
      </c>
      <c r="AZ686" s="17"/>
      <c r="BA686" s="17">
        <v>6.5763262289766894E-2</v>
      </c>
      <c r="BB686" s="17">
        <v>6.6677983912492605E-2</v>
      </c>
      <c r="BC686" s="17">
        <v>4.1216870372825003E-2</v>
      </c>
      <c r="BD686" s="17">
        <v>3.9747583850699701E-2</v>
      </c>
      <c r="BE686" s="17">
        <v>4.4267391017646297E-2</v>
      </c>
      <c r="BF686" s="17"/>
      <c r="BG686" s="17">
        <v>6.3178199071150506E-2</v>
      </c>
      <c r="BH686" s="17">
        <v>3.4216461836443397E-2</v>
      </c>
      <c r="BI686" s="17">
        <v>7.7931205693755501E-2</v>
      </c>
      <c r="BJ686" s="17">
        <v>5.0713539939065501E-2</v>
      </c>
      <c r="BK686" s="17">
        <v>7.2967115998983006E-2</v>
      </c>
      <c r="BL686" s="17"/>
      <c r="BM686" s="17">
        <v>4.5406627362192697E-2</v>
      </c>
      <c r="BN686" s="17">
        <v>5.8226582618191497E-2</v>
      </c>
      <c r="BO686" s="17">
        <v>6.93241633988122E-2</v>
      </c>
      <c r="BP686" s="17"/>
      <c r="BQ686" s="17">
        <v>4.84898779533754E-2</v>
      </c>
      <c r="BR686" s="17">
        <v>5.8328273691956201E-2</v>
      </c>
      <c r="BS686" s="17"/>
      <c r="BT686" s="17">
        <v>5.2094552335638498E-2</v>
      </c>
      <c r="BU686" s="17">
        <v>5.6150977597311802E-2</v>
      </c>
    </row>
    <row r="687" spans="2:73" x14ac:dyDescent="0.3">
      <c r="B687" t="s">
        <v>269</v>
      </c>
      <c r="C687" s="17">
        <v>9.9181557241550602E-2</v>
      </c>
      <c r="D687" s="17">
        <v>9.9985762232609895E-2</v>
      </c>
      <c r="E687" s="17">
        <v>9.8703914653704206E-2</v>
      </c>
      <c r="F687" s="17"/>
      <c r="G687" s="17">
        <v>4.60950832415008E-2</v>
      </c>
      <c r="H687" s="17">
        <v>5.6344229074847103E-2</v>
      </c>
      <c r="I687" s="17">
        <v>9.1352314234653703E-2</v>
      </c>
      <c r="J687" s="17">
        <v>0.116258378069689</v>
      </c>
      <c r="K687" s="17">
        <v>0.12291564088724</v>
      </c>
      <c r="L687" s="17">
        <v>0.14570901157657301</v>
      </c>
      <c r="M687" s="17"/>
      <c r="N687" s="17">
        <v>5.5930338265961201E-2</v>
      </c>
      <c r="O687" s="17">
        <v>8.5348713550390101E-2</v>
      </c>
      <c r="P687" s="17">
        <v>0.10413322430891001</v>
      </c>
      <c r="Q687" s="17">
        <v>0.15548507223229899</v>
      </c>
      <c r="R687" s="17"/>
      <c r="S687" s="17">
        <v>6.0486234441945799E-2</v>
      </c>
      <c r="T687" s="17">
        <v>0.12188032311722</v>
      </c>
      <c r="U687" s="17">
        <v>0.10698181220815001</v>
      </c>
      <c r="V687" s="17">
        <v>8.1580213690214606E-2</v>
      </c>
      <c r="W687" s="17">
        <v>9.1742585759331599E-2</v>
      </c>
      <c r="X687" s="17">
        <v>0.101308838731285</v>
      </c>
      <c r="Y687" s="17">
        <v>9.8811086739384102E-2</v>
      </c>
      <c r="Z687" s="17">
        <v>0.12541162441312301</v>
      </c>
      <c r="AA687" s="17">
        <v>0.121473903652112</v>
      </c>
      <c r="AB687" s="17"/>
      <c r="AC687" s="17">
        <v>8.3026938069606801E-2</v>
      </c>
      <c r="AD687" s="17">
        <v>9.2876930981313194E-2</v>
      </c>
      <c r="AE687" s="17">
        <v>0.14622337881595901</v>
      </c>
      <c r="AF687" s="17">
        <v>0.14551479761481201</v>
      </c>
      <c r="AG687" s="17">
        <v>0.13594557336836099</v>
      </c>
      <c r="AH687" s="17">
        <v>0.12995281630615599</v>
      </c>
      <c r="AI687" s="17">
        <v>8.4568888084690499E-2</v>
      </c>
      <c r="AJ687" s="17">
        <v>8.1047840092392395E-2</v>
      </c>
      <c r="AK687" s="17">
        <v>8.7840001244293101E-2</v>
      </c>
      <c r="AL687" s="17">
        <v>0.102213238758733</v>
      </c>
      <c r="AM687" s="17">
        <v>6.9238752911607304E-2</v>
      </c>
      <c r="AN687" s="17">
        <v>7.7182073552729297E-2</v>
      </c>
      <c r="AO687" s="17">
        <v>5.5170701090916499E-2</v>
      </c>
      <c r="AP687" s="17">
        <v>5.5051651848548003E-2</v>
      </c>
      <c r="AQ687" s="17">
        <v>3.80948867381532E-2</v>
      </c>
      <c r="AR687" s="17">
        <v>2.9738497702586499E-2</v>
      </c>
      <c r="AS687" s="17"/>
      <c r="AT687" s="17">
        <v>8.1543808292927095E-2</v>
      </c>
      <c r="AU687" s="17">
        <v>0.105343732547168</v>
      </c>
      <c r="AV687" s="17">
        <v>0.101887326375735</v>
      </c>
      <c r="AW687" s="17">
        <v>0.11314273289436499</v>
      </c>
      <c r="AX687" s="17">
        <v>0.105076338356513</v>
      </c>
      <c r="AY687" s="17">
        <v>7.35044934495553E-2</v>
      </c>
      <c r="AZ687" s="17"/>
      <c r="BA687" s="17">
        <v>0.14960210827707801</v>
      </c>
      <c r="BB687" s="17">
        <v>9.9157234983080503E-2</v>
      </c>
      <c r="BC687" s="17">
        <v>6.2474663249658197E-2</v>
      </c>
      <c r="BD687" s="17">
        <v>4.8575379284998603E-2</v>
      </c>
      <c r="BE687" s="17">
        <v>5.8862385519302798E-2</v>
      </c>
      <c r="BF687" s="17"/>
      <c r="BG687" s="17">
        <v>9.5976011906421105E-2</v>
      </c>
      <c r="BH687" s="17">
        <v>7.5708141183085401E-2</v>
      </c>
      <c r="BI687" s="17">
        <v>9.1292279693733394E-2</v>
      </c>
      <c r="BJ687" s="17">
        <v>0.112698929701692</v>
      </c>
      <c r="BK687" s="17">
        <v>7.8201406241769106E-2</v>
      </c>
      <c r="BL687" s="17"/>
      <c r="BM687" s="17">
        <v>8.1999375592447798E-2</v>
      </c>
      <c r="BN687" s="17">
        <v>0.106891994852058</v>
      </c>
      <c r="BO687" s="17">
        <v>0.13169451988376901</v>
      </c>
      <c r="BP687" s="17"/>
      <c r="BQ687" s="17">
        <v>5.0421934973695598E-2</v>
      </c>
      <c r="BR687" s="17">
        <v>0.123892728525112</v>
      </c>
      <c r="BS687" s="17"/>
      <c r="BT687" s="17">
        <v>6.65888396767121E-2</v>
      </c>
      <c r="BU687" s="17">
        <v>0.13993700648865201</v>
      </c>
    </row>
    <row r="688" spans="2:73" x14ac:dyDescent="0.3">
      <c r="B688" t="s">
        <v>270</v>
      </c>
      <c r="C688" s="17">
        <v>6.5294904895628697E-2</v>
      </c>
      <c r="D688" s="17">
        <v>7.1250433603777003E-2</v>
      </c>
      <c r="E688" s="17">
        <v>5.9286975778915701E-2</v>
      </c>
      <c r="F688" s="17"/>
      <c r="G688" s="17">
        <v>4.3890078624714501E-2</v>
      </c>
      <c r="H688" s="17">
        <v>2.3870324275448999E-2</v>
      </c>
      <c r="I688" s="17">
        <v>4.1090603877982801E-2</v>
      </c>
      <c r="J688" s="17">
        <v>7.2244077906020499E-2</v>
      </c>
      <c r="K688" s="17">
        <v>0.103169627149385</v>
      </c>
      <c r="L688" s="17">
        <v>0.101744859953474</v>
      </c>
      <c r="M688" s="17"/>
      <c r="N688" s="17">
        <v>2.5513131850463399E-2</v>
      </c>
      <c r="O688" s="17">
        <v>5.0278952152492999E-2</v>
      </c>
      <c r="P688" s="17">
        <v>5.91844169941265E-2</v>
      </c>
      <c r="Q688" s="17">
        <v>0.12823333018710301</v>
      </c>
      <c r="R688" s="17"/>
      <c r="S688" s="17">
        <v>4.7657505990234099E-2</v>
      </c>
      <c r="T688" s="17">
        <v>6.3411281594450294E-2</v>
      </c>
      <c r="U688" s="17">
        <v>7.0384366140075705E-2</v>
      </c>
      <c r="V688" s="17">
        <v>6.58526439075338E-2</v>
      </c>
      <c r="W688" s="17">
        <v>8.9321829187587798E-2</v>
      </c>
      <c r="X688" s="17">
        <v>6.6276264827853995E-2</v>
      </c>
      <c r="Y688" s="17">
        <v>7.3878176206191401E-2</v>
      </c>
      <c r="Z688" s="17">
        <v>7.7159453106054501E-2</v>
      </c>
      <c r="AA688" s="17">
        <v>5.6426765818840999E-2</v>
      </c>
      <c r="AB688" s="17"/>
      <c r="AC688" s="17">
        <v>0.22775780635946499</v>
      </c>
      <c r="AD688" s="17">
        <v>0.185528925086896</v>
      </c>
      <c r="AE688" s="17">
        <v>0.146230719972127</v>
      </c>
      <c r="AF688" s="17">
        <v>0.121566827248097</v>
      </c>
      <c r="AG688" s="17">
        <v>7.0948562597411197E-2</v>
      </c>
      <c r="AH688" s="17">
        <v>6.8239385261335397E-2</v>
      </c>
      <c r="AI688" s="17">
        <v>4.8835488901222898E-2</v>
      </c>
      <c r="AJ688" s="17">
        <v>3.4062859800232298E-2</v>
      </c>
      <c r="AK688" s="17">
        <v>3.4426967864650097E-2</v>
      </c>
      <c r="AL688" s="17">
        <v>5.3471141496535098E-2</v>
      </c>
      <c r="AM688" s="17">
        <v>4.80853076560534E-2</v>
      </c>
      <c r="AN688" s="17">
        <v>2.9797796416024199E-2</v>
      </c>
      <c r="AO688" s="17">
        <v>2.64799387758008E-2</v>
      </c>
      <c r="AP688" s="17">
        <v>1.9819105041925501E-2</v>
      </c>
      <c r="AQ688" s="17">
        <v>8.7938602230503097E-3</v>
      </c>
      <c r="AR688" s="17">
        <v>7.9448169221072208E-3</v>
      </c>
      <c r="AS688" s="17"/>
      <c r="AT688" s="17">
        <v>5.5545290651948201E-2</v>
      </c>
      <c r="AU688" s="17">
        <v>6.5467998049335702E-2</v>
      </c>
      <c r="AV688" s="17">
        <v>5.56435085414419E-2</v>
      </c>
      <c r="AW688" s="17">
        <v>6.3915856143269403E-2</v>
      </c>
      <c r="AX688" s="17">
        <v>9.0875055981905303E-2</v>
      </c>
      <c r="AY688" s="17">
        <v>9.15659614923819E-2</v>
      </c>
      <c r="AZ688" s="17"/>
      <c r="BA688" s="17">
        <v>9.2220922131004204E-2</v>
      </c>
      <c r="BB688" s="17">
        <v>6.6044907916458603E-2</v>
      </c>
      <c r="BC688" s="17">
        <v>5.0572985218468897E-2</v>
      </c>
      <c r="BD688" s="17">
        <v>2.8490942653968999E-2</v>
      </c>
      <c r="BE688" s="17">
        <v>0</v>
      </c>
      <c r="BF688" s="17"/>
      <c r="BG688" s="17">
        <v>6.0337060473043297E-2</v>
      </c>
      <c r="BH688" s="17">
        <v>4.89151726429276E-2</v>
      </c>
      <c r="BI688" s="17">
        <v>5.4182529647231498E-2</v>
      </c>
      <c r="BJ688" s="17">
        <v>7.9451729424739395E-2</v>
      </c>
      <c r="BK688" s="17">
        <v>9.0242358626291097E-2</v>
      </c>
      <c r="BL688" s="17"/>
      <c r="BM688" s="17">
        <v>3.6727269169624002E-2</v>
      </c>
      <c r="BN688" s="17">
        <v>8.6008806089106396E-2</v>
      </c>
      <c r="BO688" s="17">
        <v>0.10026705474186901</v>
      </c>
      <c r="BP688" s="17"/>
      <c r="BQ688" s="17">
        <v>3.2702408303801299E-2</v>
      </c>
      <c r="BR688" s="17">
        <v>8.5912909890070999E-2</v>
      </c>
      <c r="BS688" s="17"/>
      <c r="BT688" s="17">
        <v>3.8584181798765597E-2</v>
      </c>
      <c r="BU688" s="17">
        <v>0.101640444449631</v>
      </c>
    </row>
    <row r="689" spans="2:73" x14ac:dyDescent="0.3">
      <c r="B689" t="s">
        <v>92</v>
      </c>
      <c r="C689" s="17">
        <v>2.0351076680703201E-2</v>
      </c>
      <c r="D689" s="17">
        <v>1.8519323589580101E-2</v>
      </c>
      <c r="E689" s="17">
        <v>2.2198871720273301E-2</v>
      </c>
      <c r="F689" s="17"/>
      <c r="G689" s="17">
        <v>2.63851053586369E-2</v>
      </c>
      <c r="H689" s="17">
        <v>3.703553987377E-2</v>
      </c>
      <c r="I689" s="17">
        <v>2.25401503411095E-2</v>
      </c>
      <c r="J689" s="17">
        <v>1.15415585509891E-2</v>
      </c>
      <c r="K689" s="17">
        <v>1.1223219301193001E-2</v>
      </c>
      <c r="L689" s="17">
        <v>1.43075119397297E-2</v>
      </c>
      <c r="M689" s="17"/>
      <c r="N689" s="17">
        <v>1.0196137543748899E-2</v>
      </c>
      <c r="O689" s="17">
        <v>2.37618119368696E-2</v>
      </c>
      <c r="P689" s="17">
        <v>1.9930128783423401E-2</v>
      </c>
      <c r="Q689" s="17">
        <v>2.8557694237262E-2</v>
      </c>
      <c r="R689" s="17"/>
      <c r="S689" s="17">
        <v>2.1871913889106899E-2</v>
      </c>
      <c r="T689" s="17">
        <v>3.2801448991707803E-2</v>
      </c>
      <c r="U689" s="17">
        <v>2.1023510433207101E-2</v>
      </c>
      <c r="V689" s="17">
        <v>2.3914810620922301E-2</v>
      </c>
      <c r="W689" s="17">
        <v>3.4252557146596E-3</v>
      </c>
      <c r="X689" s="17">
        <v>3.73648667697732E-2</v>
      </c>
      <c r="Y689" s="17">
        <v>8.9375202701245608E-3</v>
      </c>
      <c r="Z689" s="17">
        <v>6.50984776626937E-3</v>
      </c>
      <c r="AA689" s="17">
        <v>1.22896270136426E-2</v>
      </c>
      <c r="AB689" s="17"/>
      <c r="AC689" s="17">
        <v>0</v>
      </c>
      <c r="AD689" s="17">
        <v>5.5096958621441698E-2</v>
      </c>
      <c r="AE689" s="17">
        <v>2.2132372544369699E-2</v>
      </c>
      <c r="AF689" s="17">
        <v>3.8669432021081599E-3</v>
      </c>
      <c r="AG689" s="17">
        <v>2.3919494235978701E-2</v>
      </c>
      <c r="AH689" s="17">
        <v>2.81203844021286E-2</v>
      </c>
      <c r="AI689" s="17">
        <v>1.9441081477136898E-2</v>
      </c>
      <c r="AJ689" s="17">
        <v>3.2213388879977503E-2</v>
      </c>
      <c r="AK689" s="17">
        <v>0</v>
      </c>
      <c r="AL689" s="17">
        <v>2.5554690038016199E-2</v>
      </c>
      <c r="AM689" s="17">
        <v>8.36546401592894E-3</v>
      </c>
      <c r="AN689" s="17">
        <v>1.4425295333442801E-2</v>
      </c>
      <c r="AO689" s="17">
        <v>5.6927350755995197E-3</v>
      </c>
      <c r="AP689" s="17">
        <v>2.4689317292484001E-2</v>
      </c>
      <c r="AQ689" s="17">
        <v>2.9368240602567701E-2</v>
      </c>
      <c r="AR689" s="17">
        <v>1.42798537055943E-2</v>
      </c>
      <c r="AS689" s="17"/>
      <c r="AT689" s="17">
        <v>1.91738501378576E-2</v>
      </c>
      <c r="AU689" s="17">
        <v>2.08302373687584E-2</v>
      </c>
      <c r="AV689" s="17">
        <v>1.6941032901784999E-2</v>
      </c>
      <c r="AW689" s="17">
        <v>2.2894455155448301E-2</v>
      </c>
      <c r="AX689" s="17">
        <v>1.9232315324786999E-2</v>
      </c>
      <c r="AY689" s="17">
        <v>2.6187157126938101E-2</v>
      </c>
      <c r="AZ689" s="17"/>
      <c r="BA689" s="17">
        <v>2.62019296304342E-2</v>
      </c>
      <c r="BB689" s="17">
        <v>1.27143309384605E-2</v>
      </c>
      <c r="BC689" s="17">
        <v>2.7128791512486799E-2</v>
      </c>
      <c r="BD689" s="17">
        <v>1.5421374006811201E-2</v>
      </c>
      <c r="BE689" s="17">
        <v>0</v>
      </c>
      <c r="BF689" s="17"/>
      <c r="BG689" s="17">
        <v>1.1691396356790999E-2</v>
      </c>
      <c r="BH689" s="17">
        <v>1.4987958204246501E-2</v>
      </c>
      <c r="BI689" s="17">
        <v>1.28246281208647E-2</v>
      </c>
      <c r="BJ689" s="17">
        <v>2.9451380851443599E-2</v>
      </c>
      <c r="BK689" s="17">
        <v>4.2631441891829297E-2</v>
      </c>
      <c r="BL689" s="17"/>
      <c r="BM689" s="17">
        <v>1.6470227602198E-2</v>
      </c>
      <c r="BN689" s="17">
        <v>2.09351996865993E-2</v>
      </c>
      <c r="BO689" s="17">
        <v>3.04926782358559E-2</v>
      </c>
      <c r="BP689" s="17"/>
      <c r="BQ689" s="17">
        <v>8.0449731744353502E-3</v>
      </c>
      <c r="BR689" s="17">
        <v>1.83245036946986E-2</v>
      </c>
      <c r="BS689" s="17"/>
      <c r="BT689" s="17">
        <v>9.9295702727814107E-3</v>
      </c>
      <c r="BU689" s="17">
        <v>2.5887520379165401E-2</v>
      </c>
    </row>
    <row r="690" spans="2:73" x14ac:dyDescent="0.3">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row>
    <row r="691" spans="2:73" x14ac:dyDescent="0.3">
      <c r="B691" s="6" t="s">
        <v>301</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row>
    <row r="692" spans="2:73" x14ac:dyDescent="0.3">
      <c r="B692" s="24" t="s">
        <v>94</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row>
    <row r="693" spans="2:73" x14ac:dyDescent="0.3">
      <c r="B693" t="s">
        <v>261</v>
      </c>
      <c r="C693" s="17">
        <v>2.4189163287836402E-3</v>
      </c>
      <c r="D693" s="17">
        <v>1.35962862101584E-3</v>
      </c>
      <c r="E693" s="17">
        <v>3.4586306556471302E-3</v>
      </c>
      <c r="F693" s="17"/>
      <c r="G693" s="17">
        <v>1.0983850855887401E-2</v>
      </c>
      <c r="H693" s="17">
        <v>5.2526404777764601E-3</v>
      </c>
      <c r="I693" s="17">
        <v>0</v>
      </c>
      <c r="J693" s="17">
        <v>0</v>
      </c>
      <c r="K693" s="17">
        <v>0</v>
      </c>
      <c r="L693" s="17">
        <v>0</v>
      </c>
      <c r="M693" s="17"/>
      <c r="N693" s="17">
        <v>2.0341809962216299E-3</v>
      </c>
      <c r="O693" s="17">
        <v>1.7008286633017301E-3</v>
      </c>
      <c r="P693" s="17">
        <v>3.0626178211357099E-3</v>
      </c>
      <c r="Q693" s="17">
        <v>3.0646331040216899E-3</v>
      </c>
      <c r="R693" s="17"/>
      <c r="S693" s="17">
        <v>1.1718436357722E-3</v>
      </c>
      <c r="T693" s="17">
        <v>0</v>
      </c>
      <c r="U693" s="17">
        <v>0</v>
      </c>
      <c r="V693" s="17">
        <v>0</v>
      </c>
      <c r="W693" s="17">
        <v>4.6096696023099201E-3</v>
      </c>
      <c r="X693" s="17">
        <v>1.1461331117496301E-2</v>
      </c>
      <c r="Y693" s="17">
        <v>0</v>
      </c>
      <c r="Z693" s="17">
        <v>1.33862737002834E-2</v>
      </c>
      <c r="AA693" s="17">
        <v>0</v>
      </c>
      <c r="AB693" s="17"/>
      <c r="AC693" s="17">
        <v>0</v>
      </c>
      <c r="AD693" s="17">
        <v>1.8801563599665901E-2</v>
      </c>
      <c r="AE693" s="17">
        <v>0</v>
      </c>
      <c r="AF693" s="17">
        <v>5.9146764017676996E-3</v>
      </c>
      <c r="AG693" s="17">
        <v>0</v>
      </c>
      <c r="AH693" s="17">
        <v>3.3642104622814599E-3</v>
      </c>
      <c r="AI693" s="17">
        <v>0</v>
      </c>
      <c r="AJ693" s="17">
        <v>0</v>
      </c>
      <c r="AK693" s="17">
        <v>0</v>
      </c>
      <c r="AL693" s="17">
        <v>0</v>
      </c>
      <c r="AM693" s="17">
        <v>0</v>
      </c>
      <c r="AN693" s="17">
        <v>0</v>
      </c>
      <c r="AO693" s="17">
        <v>0</v>
      </c>
      <c r="AP693" s="17">
        <v>2.27179000250337E-2</v>
      </c>
      <c r="AQ693" s="17">
        <v>0</v>
      </c>
      <c r="AR693" s="17">
        <v>3.3852436454221901E-3</v>
      </c>
      <c r="AS693" s="17"/>
      <c r="AT693" s="17">
        <v>1.0454939622308399E-2</v>
      </c>
      <c r="AU693" s="17">
        <v>0</v>
      </c>
      <c r="AV693" s="17">
        <v>0</v>
      </c>
      <c r="AW693" s="17">
        <v>0</v>
      </c>
      <c r="AX693" s="17">
        <v>0</v>
      </c>
      <c r="AY693" s="17">
        <v>0</v>
      </c>
      <c r="AZ693" s="17"/>
      <c r="BA693" s="17">
        <v>0</v>
      </c>
      <c r="BB693" s="17">
        <v>0</v>
      </c>
      <c r="BC693" s="17">
        <v>4.5425943310966497E-3</v>
      </c>
      <c r="BD693" s="17">
        <v>4.8629675738736597E-3</v>
      </c>
      <c r="BE693" s="17">
        <v>0</v>
      </c>
      <c r="BF693" s="17"/>
      <c r="BG693" s="17">
        <v>0</v>
      </c>
      <c r="BH693" s="17">
        <v>5.8966926304355599E-3</v>
      </c>
      <c r="BI693" s="17">
        <v>0</v>
      </c>
      <c r="BJ693" s="17">
        <v>3.2228910349213599E-3</v>
      </c>
      <c r="BK693" s="17">
        <v>0</v>
      </c>
      <c r="BL693" s="17"/>
      <c r="BM693" s="17">
        <v>4.2499804462801504E-3</v>
      </c>
      <c r="BN693" s="17">
        <v>0</v>
      </c>
      <c r="BO693" s="17">
        <v>2.81549838676187E-3</v>
      </c>
      <c r="BP693" s="17"/>
      <c r="BQ693" s="17">
        <v>4.5238118382427096E-3</v>
      </c>
      <c r="BR693" s="17">
        <v>1.34929637993309E-3</v>
      </c>
      <c r="BS693" s="17"/>
      <c r="BT693" s="17">
        <v>2.19571312590454E-3</v>
      </c>
      <c r="BU693" s="17">
        <v>3.0558757807875501E-3</v>
      </c>
    </row>
    <row r="694" spans="2:73" x14ac:dyDescent="0.3">
      <c r="B694" t="s">
        <v>262</v>
      </c>
      <c r="C694" s="17">
        <v>1.0061109940593199E-2</v>
      </c>
      <c r="D694" s="17">
        <v>1.38323408257237E-2</v>
      </c>
      <c r="E694" s="17">
        <v>6.4171805061853096E-3</v>
      </c>
      <c r="F694" s="17"/>
      <c r="G694" s="17">
        <v>2.3277040774583899E-2</v>
      </c>
      <c r="H694" s="17">
        <v>2.5529315896363401E-2</v>
      </c>
      <c r="I694" s="17">
        <v>7.9471164853721007E-3</v>
      </c>
      <c r="J694" s="17">
        <v>4.57667050194655E-3</v>
      </c>
      <c r="K694" s="17">
        <v>0</v>
      </c>
      <c r="L694" s="17">
        <v>1.66701566805046E-3</v>
      </c>
      <c r="M694" s="17"/>
      <c r="N694" s="17">
        <v>1.51300031567029E-2</v>
      </c>
      <c r="O694" s="17">
        <v>1.23565158767824E-2</v>
      </c>
      <c r="P694" s="17">
        <v>4.9937086189958098E-3</v>
      </c>
      <c r="Q694" s="17">
        <v>6.8501993898389497E-3</v>
      </c>
      <c r="R694" s="17"/>
      <c r="S694" s="17">
        <v>2.8961081136871701E-2</v>
      </c>
      <c r="T694" s="17">
        <v>0</v>
      </c>
      <c r="U694" s="17">
        <v>6.6388330796517099E-3</v>
      </c>
      <c r="V694" s="17">
        <v>0</v>
      </c>
      <c r="W694" s="17">
        <v>7.7619680492714603E-3</v>
      </c>
      <c r="X694" s="17">
        <v>7.5109409195652996E-3</v>
      </c>
      <c r="Y694" s="17">
        <v>1.3247604882941501E-2</v>
      </c>
      <c r="Z694" s="17">
        <v>1.52333072453974E-2</v>
      </c>
      <c r="AA694" s="17">
        <v>9.4430651743034003E-3</v>
      </c>
      <c r="AB694" s="17"/>
      <c r="AC694" s="17">
        <v>0</v>
      </c>
      <c r="AD694" s="17">
        <v>1.13284963092829E-2</v>
      </c>
      <c r="AE694" s="17">
        <v>9.9737541385995707E-3</v>
      </c>
      <c r="AF694" s="17">
        <v>1.3818398579223999E-2</v>
      </c>
      <c r="AG694" s="17">
        <v>6.3299278448031198E-3</v>
      </c>
      <c r="AH694" s="17">
        <v>9.1856179152317793E-3</v>
      </c>
      <c r="AI694" s="17">
        <v>6.6313657475983098E-3</v>
      </c>
      <c r="AJ694" s="17">
        <v>8.5408470072702598E-3</v>
      </c>
      <c r="AK694" s="17">
        <v>0</v>
      </c>
      <c r="AL694" s="17">
        <v>4.5609193141795202E-3</v>
      </c>
      <c r="AM694" s="17">
        <v>6.6165942609071699E-3</v>
      </c>
      <c r="AN694" s="17">
        <v>6.2150880787184499E-3</v>
      </c>
      <c r="AO694" s="17">
        <v>8.8709192308250497E-3</v>
      </c>
      <c r="AP694" s="17">
        <v>0</v>
      </c>
      <c r="AQ694" s="17">
        <v>2.10926432088187E-2</v>
      </c>
      <c r="AR694" s="17">
        <v>4.2171359855679602E-2</v>
      </c>
      <c r="AS694" s="17"/>
      <c r="AT694" s="17">
        <v>2.4983669164071201E-2</v>
      </c>
      <c r="AU694" s="17">
        <v>6.4201899121296797E-3</v>
      </c>
      <c r="AV694" s="17">
        <v>8.4943342160895899E-3</v>
      </c>
      <c r="AW694" s="17">
        <v>2.6271152737297699E-3</v>
      </c>
      <c r="AX694" s="17">
        <v>3.4173295239703001E-3</v>
      </c>
      <c r="AY694" s="17">
        <v>7.4919999206172396E-3</v>
      </c>
      <c r="AZ694" s="17"/>
      <c r="BA694" s="17">
        <v>6.1884455295963502E-3</v>
      </c>
      <c r="BB694" s="17">
        <v>6.3806639529638302E-3</v>
      </c>
      <c r="BC694" s="17">
        <v>1.1001728752118699E-2</v>
      </c>
      <c r="BD694" s="17">
        <v>2.82196895985641E-2</v>
      </c>
      <c r="BE694" s="17">
        <v>3.3063808308396302E-2</v>
      </c>
      <c r="BF694" s="17"/>
      <c r="BG694" s="17">
        <v>3.4012468422461098E-3</v>
      </c>
      <c r="BH694" s="17">
        <v>1.25100825038087E-2</v>
      </c>
      <c r="BI694" s="17">
        <v>6.9910824394236997E-3</v>
      </c>
      <c r="BJ694" s="17">
        <v>8.7726580385641701E-3</v>
      </c>
      <c r="BK694" s="17">
        <v>1.42764683046011E-2</v>
      </c>
      <c r="BL694" s="17"/>
      <c r="BM694" s="17">
        <v>1.08045062317246E-2</v>
      </c>
      <c r="BN694" s="17">
        <v>8.7129965954391708E-3</v>
      </c>
      <c r="BO694" s="17">
        <v>1.1107077400488699E-2</v>
      </c>
      <c r="BP694" s="17"/>
      <c r="BQ694" s="17">
        <v>2.3933713433675698E-2</v>
      </c>
      <c r="BR694" s="17">
        <v>2.45340428925789E-3</v>
      </c>
      <c r="BS694" s="17"/>
      <c r="BT694" s="17">
        <v>1.53171970516326E-2</v>
      </c>
      <c r="BU694" s="17">
        <v>3.17016472793333E-3</v>
      </c>
    </row>
    <row r="695" spans="2:73" x14ac:dyDescent="0.3">
      <c r="B695" t="s">
        <v>263</v>
      </c>
      <c r="C695" s="17">
        <v>5.4331299754626299E-2</v>
      </c>
      <c r="D695" s="17">
        <v>7.0159574281283693E-2</v>
      </c>
      <c r="E695" s="17">
        <v>3.9074670892804302E-2</v>
      </c>
      <c r="F695" s="17"/>
      <c r="G695" s="17">
        <v>9.0909906011179695E-2</v>
      </c>
      <c r="H695" s="17">
        <v>0.102573482764328</v>
      </c>
      <c r="I695" s="17">
        <v>6.1799753605644998E-2</v>
      </c>
      <c r="J695" s="17">
        <v>2.3052662434795299E-2</v>
      </c>
      <c r="K695" s="17">
        <v>3.8414786401824302E-2</v>
      </c>
      <c r="L695" s="17">
        <v>2.0948295623379298E-2</v>
      </c>
      <c r="M695" s="17"/>
      <c r="N695" s="17">
        <v>7.5122265377064498E-2</v>
      </c>
      <c r="O695" s="17">
        <v>4.9327741603777599E-2</v>
      </c>
      <c r="P695" s="17">
        <v>3.7937127845233898E-2</v>
      </c>
      <c r="Q695" s="17">
        <v>5.0869979796953298E-2</v>
      </c>
      <c r="R695" s="17"/>
      <c r="S695" s="17">
        <v>0.105049782894715</v>
      </c>
      <c r="T695" s="17">
        <v>5.0324660903633099E-2</v>
      </c>
      <c r="U695" s="17">
        <v>6.3406787608660503E-2</v>
      </c>
      <c r="V695" s="17">
        <v>5.0396422422142102E-2</v>
      </c>
      <c r="W695" s="17">
        <v>3.4154727574153602E-2</v>
      </c>
      <c r="X695" s="17">
        <v>1.9593663365866602E-2</v>
      </c>
      <c r="Y695" s="17">
        <v>2.4137607938111299E-2</v>
      </c>
      <c r="Z695" s="17">
        <v>3.5730137182485001E-2</v>
      </c>
      <c r="AA695" s="17">
        <v>6.4176843129041095E-2</v>
      </c>
      <c r="AB695" s="17"/>
      <c r="AC695" s="17">
        <v>0</v>
      </c>
      <c r="AD695" s="17">
        <v>9.2554091700116706E-2</v>
      </c>
      <c r="AE695" s="17">
        <v>2.1410129594932801E-2</v>
      </c>
      <c r="AF695" s="17">
        <v>4.6560853503753399E-2</v>
      </c>
      <c r="AG695" s="17">
        <v>6.4385963536977897E-2</v>
      </c>
      <c r="AH695" s="17">
        <v>3.7703525935998503E-2</v>
      </c>
      <c r="AI695" s="17">
        <v>5.8769644775139802E-2</v>
      </c>
      <c r="AJ695" s="17">
        <v>3.6792891907160598E-2</v>
      </c>
      <c r="AK695" s="17">
        <v>2.49434288068268E-2</v>
      </c>
      <c r="AL695" s="17">
        <v>3.0323374305201999E-2</v>
      </c>
      <c r="AM695" s="17">
        <v>3.1321371135072697E-2</v>
      </c>
      <c r="AN695" s="17">
        <v>5.0399156109724098E-2</v>
      </c>
      <c r="AO695" s="17">
        <v>8.7781082842979002E-2</v>
      </c>
      <c r="AP695" s="17">
        <v>0.13422550070800199</v>
      </c>
      <c r="AQ695" s="17">
        <v>6.2755599385462796E-2</v>
      </c>
      <c r="AR695" s="17">
        <v>0.17325632218824499</v>
      </c>
      <c r="AS695" s="17"/>
      <c r="AT695" s="17">
        <v>0.10239535919775999</v>
      </c>
      <c r="AU695" s="17">
        <v>5.0974691117492303E-2</v>
      </c>
      <c r="AV695" s="17">
        <v>4.9603065701449602E-2</v>
      </c>
      <c r="AW695" s="17">
        <v>3.25797414266039E-2</v>
      </c>
      <c r="AX695" s="17">
        <v>1.6985358195797599E-2</v>
      </c>
      <c r="AY695" s="17">
        <v>2.0373355227120301E-2</v>
      </c>
      <c r="AZ695" s="17"/>
      <c r="BA695" s="17">
        <v>4.42737723629993E-2</v>
      </c>
      <c r="BB695" s="17">
        <v>5.142889213679E-2</v>
      </c>
      <c r="BC695" s="17">
        <v>5.0436763859163597E-2</v>
      </c>
      <c r="BD695" s="17">
        <v>9.5181073211276307E-2</v>
      </c>
      <c r="BE695" s="17">
        <v>8.8481172385503501E-2</v>
      </c>
      <c r="BF695" s="17"/>
      <c r="BG695" s="17">
        <v>3.3736270164748103E-2</v>
      </c>
      <c r="BH695" s="17">
        <v>8.31595901899842E-2</v>
      </c>
      <c r="BI695" s="17">
        <v>6.0506542515960403E-2</v>
      </c>
      <c r="BJ695" s="17">
        <v>4.0169395860469102E-2</v>
      </c>
      <c r="BK695" s="17">
        <v>6.2931501260220304E-2</v>
      </c>
      <c r="BL695" s="17"/>
      <c r="BM695" s="17">
        <v>7.1946910518475599E-2</v>
      </c>
      <c r="BN695" s="17">
        <v>4.46919976847737E-2</v>
      </c>
      <c r="BO695" s="17">
        <v>2.5191116098100399E-2</v>
      </c>
      <c r="BP695" s="17"/>
      <c r="BQ695" s="17">
        <v>0.10175271435422401</v>
      </c>
      <c r="BR695" s="17">
        <v>2.4120840751368101E-2</v>
      </c>
      <c r="BS695" s="17"/>
      <c r="BT695" s="17">
        <v>6.8194378696867494E-2</v>
      </c>
      <c r="BU695" s="17">
        <v>3.1416439468548198E-2</v>
      </c>
    </row>
    <row r="696" spans="2:73" x14ac:dyDescent="0.3">
      <c r="B696" t="s">
        <v>264</v>
      </c>
      <c r="C696" s="17">
        <v>8.9247487757444594E-2</v>
      </c>
      <c r="D696" s="17">
        <v>0.10301240108878</v>
      </c>
      <c r="E696" s="17">
        <v>7.6109292779782095E-2</v>
      </c>
      <c r="F696" s="17"/>
      <c r="G696" s="17">
        <v>0.108803430054904</v>
      </c>
      <c r="H696" s="17">
        <v>0.12134361260858199</v>
      </c>
      <c r="I696" s="17">
        <v>9.7885216589889495E-2</v>
      </c>
      <c r="J696" s="17">
        <v>6.8348330423775E-2</v>
      </c>
      <c r="K696" s="17">
        <v>5.2239022690690799E-2</v>
      </c>
      <c r="L696" s="17">
        <v>8.5032120491215293E-2</v>
      </c>
      <c r="M696" s="17"/>
      <c r="N696" s="17">
        <v>0.108854928896795</v>
      </c>
      <c r="O696" s="17">
        <v>7.5539066374091204E-2</v>
      </c>
      <c r="P696" s="17">
        <v>9.2062297187540804E-2</v>
      </c>
      <c r="Q696" s="17">
        <v>8.1628261662623103E-2</v>
      </c>
      <c r="R696" s="17"/>
      <c r="S696" s="17">
        <v>0.10450598825007</v>
      </c>
      <c r="T696" s="17">
        <v>9.1948822261053706E-2</v>
      </c>
      <c r="U696" s="17">
        <v>8.3977020890591295E-2</v>
      </c>
      <c r="V696" s="17">
        <v>9.8271783984961905E-2</v>
      </c>
      <c r="W696" s="17">
        <v>9.6785402230162507E-2</v>
      </c>
      <c r="X696" s="17">
        <v>5.6377243065450798E-2</v>
      </c>
      <c r="Y696" s="17">
        <v>7.5304045431095604E-2</v>
      </c>
      <c r="Z696" s="17">
        <v>8.0184525881510399E-2</v>
      </c>
      <c r="AA696" s="17">
        <v>9.7845788215570204E-2</v>
      </c>
      <c r="AB696" s="17"/>
      <c r="AC696" s="17">
        <v>0</v>
      </c>
      <c r="AD696" s="17">
        <v>0.11798239203616701</v>
      </c>
      <c r="AE696" s="17">
        <v>8.9689451952341195E-2</v>
      </c>
      <c r="AF696" s="17">
        <v>8.9694415704083902E-2</v>
      </c>
      <c r="AG696" s="17">
        <v>7.4383221799351196E-2</v>
      </c>
      <c r="AH696" s="17">
        <v>9.7498750541581802E-2</v>
      </c>
      <c r="AI696" s="17">
        <v>8.56807397400315E-2</v>
      </c>
      <c r="AJ696" s="17">
        <v>7.7979604860752103E-2</v>
      </c>
      <c r="AK696" s="17">
        <v>0.12589381962044999</v>
      </c>
      <c r="AL696" s="17">
        <v>9.4440251330435404E-2</v>
      </c>
      <c r="AM696" s="17">
        <v>7.3252426068912496E-2</v>
      </c>
      <c r="AN696" s="17">
        <v>8.1842986382557506E-2</v>
      </c>
      <c r="AO696" s="17">
        <v>0.115184206465577</v>
      </c>
      <c r="AP696" s="17">
        <v>0.150779323904152</v>
      </c>
      <c r="AQ696" s="17">
        <v>4.9193859228034903E-2</v>
      </c>
      <c r="AR696" s="17">
        <v>0.110184655388611</v>
      </c>
      <c r="AS696" s="17"/>
      <c r="AT696" s="17">
        <v>0.116374057546327</v>
      </c>
      <c r="AU696" s="17">
        <v>8.4113244874869E-2</v>
      </c>
      <c r="AV696" s="17">
        <v>8.5048934009189198E-2</v>
      </c>
      <c r="AW696" s="17">
        <v>6.7565538650390097E-2</v>
      </c>
      <c r="AX696" s="17">
        <v>8.59686443011317E-2</v>
      </c>
      <c r="AY696" s="17">
        <v>9.2685709982077105E-2</v>
      </c>
      <c r="AZ696" s="17"/>
      <c r="BA696" s="17">
        <v>6.1130524942101201E-2</v>
      </c>
      <c r="BB696" s="17">
        <v>0.10060016469192901</v>
      </c>
      <c r="BC696" s="17">
        <v>9.3341844470317001E-2</v>
      </c>
      <c r="BD696" s="17">
        <v>0.10325520186627</v>
      </c>
      <c r="BE696" s="17">
        <v>0.17049926293916301</v>
      </c>
      <c r="BF696" s="17"/>
      <c r="BG696" s="17">
        <v>9.1537822316438894E-2</v>
      </c>
      <c r="BH696" s="17">
        <v>0.106232354456893</v>
      </c>
      <c r="BI696" s="17">
        <v>7.1856247739570098E-2</v>
      </c>
      <c r="BJ696" s="17">
        <v>0.117190488090663</v>
      </c>
      <c r="BK696" s="17">
        <v>9.3486472610881902E-2</v>
      </c>
      <c r="BL696" s="17"/>
      <c r="BM696" s="17">
        <v>9.9522456622466102E-2</v>
      </c>
      <c r="BN696" s="17">
        <v>8.3864263845355405E-2</v>
      </c>
      <c r="BO696" s="17">
        <v>7.1671945943842005E-2</v>
      </c>
      <c r="BP696" s="17"/>
      <c r="BQ696" s="17">
        <v>0.12892131357419101</v>
      </c>
      <c r="BR696" s="17">
        <v>6.4367979218451304E-2</v>
      </c>
      <c r="BS696" s="17"/>
      <c r="BT696" s="17">
        <v>0.103886770690559</v>
      </c>
      <c r="BU696" s="17">
        <v>7.1650975649174706E-2</v>
      </c>
    </row>
    <row r="697" spans="2:73" x14ac:dyDescent="0.3">
      <c r="B697" t="s">
        <v>265</v>
      </c>
      <c r="C697" s="17">
        <v>0.16633022014527801</v>
      </c>
      <c r="D697" s="17">
        <v>0.17959155706742999</v>
      </c>
      <c r="E697" s="17">
        <v>0.15354717375815299</v>
      </c>
      <c r="F697" s="17"/>
      <c r="G697" s="17">
        <v>0.26690892506499497</v>
      </c>
      <c r="H697" s="17">
        <v>0.236137649875861</v>
      </c>
      <c r="I697" s="17">
        <v>0.19544085619141999</v>
      </c>
      <c r="J697" s="17">
        <v>0.13433886797486499</v>
      </c>
      <c r="K697" s="17">
        <v>9.2176884421833902E-2</v>
      </c>
      <c r="L697" s="17">
        <v>9.5103067281123402E-2</v>
      </c>
      <c r="M697" s="17"/>
      <c r="N697" s="17">
        <v>0.194802557251363</v>
      </c>
      <c r="O697" s="17">
        <v>0.17584164808411701</v>
      </c>
      <c r="P697" s="17">
        <v>0.16637780994542301</v>
      </c>
      <c r="Q697" s="17">
        <v>0.127618268611634</v>
      </c>
      <c r="R697" s="17"/>
      <c r="S697" s="17">
        <v>0.204706052831958</v>
      </c>
      <c r="T697" s="17">
        <v>0.110559064113815</v>
      </c>
      <c r="U697" s="17">
        <v>0.15427456682742299</v>
      </c>
      <c r="V697" s="17">
        <v>0.18277566983598301</v>
      </c>
      <c r="W697" s="17">
        <v>0.16247960441130199</v>
      </c>
      <c r="X697" s="17">
        <v>0.19371283165876199</v>
      </c>
      <c r="Y697" s="17">
        <v>0.18141005441175101</v>
      </c>
      <c r="Z697" s="17">
        <v>0.13871981736965899</v>
      </c>
      <c r="AA697" s="17">
        <v>0.163745956627178</v>
      </c>
      <c r="AB697" s="17"/>
      <c r="AC697" s="17">
        <v>0.16334189556928699</v>
      </c>
      <c r="AD697" s="17">
        <v>8.9769380447963398E-2</v>
      </c>
      <c r="AE697" s="17">
        <v>0.10075259974775699</v>
      </c>
      <c r="AF697" s="17">
        <v>0.112886000228969</v>
      </c>
      <c r="AG697" s="17">
        <v>0.15237418240069001</v>
      </c>
      <c r="AH697" s="17">
        <v>0.158667232850459</v>
      </c>
      <c r="AI697" s="17">
        <v>0.19026679693172699</v>
      </c>
      <c r="AJ697" s="17">
        <v>0.20689641487153701</v>
      </c>
      <c r="AK697" s="17">
        <v>0.22445452277787201</v>
      </c>
      <c r="AL697" s="17">
        <v>0.14314493329425201</v>
      </c>
      <c r="AM697" s="17">
        <v>0.16562578916214199</v>
      </c>
      <c r="AN697" s="17">
        <v>0.17600756921972599</v>
      </c>
      <c r="AO697" s="17">
        <v>0.293877623409801</v>
      </c>
      <c r="AP697" s="17">
        <v>0.190085283060832</v>
      </c>
      <c r="AQ697" s="17">
        <v>0.14072097949465301</v>
      </c>
      <c r="AR697" s="17">
        <v>0.200797225049897</v>
      </c>
      <c r="AS697" s="17"/>
      <c r="AT697" s="17">
        <v>0.22267131488710601</v>
      </c>
      <c r="AU697" s="17">
        <v>0.14264467289991301</v>
      </c>
      <c r="AV697" s="17">
        <v>0.170757085941389</v>
      </c>
      <c r="AW697" s="17">
        <v>0.142562952675966</v>
      </c>
      <c r="AX697" s="17">
        <v>0.14945654893232599</v>
      </c>
      <c r="AY697" s="17">
        <v>0.15214105565722899</v>
      </c>
      <c r="AZ697" s="17"/>
      <c r="BA697" s="17">
        <v>0.14503162699154501</v>
      </c>
      <c r="BB697" s="17">
        <v>0.151397850790881</v>
      </c>
      <c r="BC697" s="17">
        <v>0.20717468029043901</v>
      </c>
      <c r="BD697" s="17">
        <v>0.166857511246773</v>
      </c>
      <c r="BE697" s="17">
        <v>9.2962698758791706E-2</v>
      </c>
      <c r="BF697" s="17"/>
      <c r="BG697" s="17">
        <v>0.14533140923718599</v>
      </c>
      <c r="BH697" s="17">
        <v>0.187375470356306</v>
      </c>
      <c r="BI697" s="17">
        <v>0.118366957020687</v>
      </c>
      <c r="BJ697" s="17">
        <v>0.16331133253084401</v>
      </c>
      <c r="BK697" s="17">
        <v>0.10614572890198901</v>
      </c>
      <c r="BL697" s="17"/>
      <c r="BM697" s="17">
        <v>0.194750091433187</v>
      </c>
      <c r="BN697" s="17">
        <v>0.137089271902918</v>
      </c>
      <c r="BO697" s="17">
        <v>0.152412648869485</v>
      </c>
      <c r="BP697" s="17"/>
      <c r="BQ697" s="17">
        <v>0.211061130714708</v>
      </c>
      <c r="BR697" s="17">
        <v>0.14244971555656599</v>
      </c>
      <c r="BS697" s="17"/>
      <c r="BT697" s="17">
        <v>0.18977072587058699</v>
      </c>
      <c r="BU697" s="17">
        <v>0.14178821000767899</v>
      </c>
    </row>
    <row r="698" spans="2:73" x14ac:dyDescent="0.3">
      <c r="B698" t="s">
        <v>266</v>
      </c>
      <c r="C698" s="17">
        <v>0.20390788928694401</v>
      </c>
      <c r="D698" s="17">
        <v>0.18644435675288701</v>
      </c>
      <c r="E698" s="17">
        <v>0.22077230503770001</v>
      </c>
      <c r="F698" s="17"/>
      <c r="G698" s="17">
        <v>0.18039173398058</v>
      </c>
      <c r="H698" s="17">
        <v>0.18172415922945601</v>
      </c>
      <c r="I698" s="17">
        <v>0.21157184754687</v>
      </c>
      <c r="J698" s="17">
        <v>0.21841532154226601</v>
      </c>
      <c r="K698" s="17">
        <v>0.2223173247171</v>
      </c>
      <c r="L698" s="17">
        <v>0.20712549592454099</v>
      </c>
      <c r="M698" s="17"/>
      <c r="N698" s="17">
        <v>0.199201912615977</v>
      </c>
      <c r="O698" s="17">
        <v>0.23777977185534299</v>
      </c>
      <c r="P698" s="17">
        <v>0.20979852656506101</v>
      </c>
      <c r="Q698" s="17">
        <v>0.17000710647293299</v>
      </c>
      <c r="R698" s="17"/>
      <c r="S698" s="17">
        <v>0.16597738649499</v>
      </c>
      <c r="T698" s="17">
        <v>0.223074796428234</v>
      </c>
      <c r="U698" s="17">
        <v>0.173020939344808</v>
      </c>
      <c r="V698" s="17">
        <v>0.214575644968483</v>
      </c>
      <c r="W698" s="17">
        <v>0.22473411094326901</v>
      </c>
      <c r="X698" s="17">
        <v>0.23367702085644901</v>
      </c>
      <c r="Y698" s="17">
        <v>0.20992421123315999</v>
      </c>
      <c r="Z698" s="17">
        <v>0.16301143954244701</v>
      </c>
      <c r="AA698" s="17">
        <v>0.21558964056678201</v>
      </c>
      <c r="AB698" s="17"/>
      <c r="AC698" s="17">
        <v>0.46022935428977901</v>
      </c>
      <c r="AD698" s="17">
        <v>0.120331059228363</v>
      </c>
      <c r="AE698" s="17">
        <v>0.18541273749310899</v>
      </c>
      <c r="AF698" s="17">
        <v>0.18704158403443399</v>
      </c>
      <c r="AG698" s="17">
        <v>0.16610077646927501</v>
      </c>
      <c r="AH698" s="17">
        <v>0.217504419192005</v>
      </c>
      <c r="AI698" s="17">
        <v>0.21848398596514301</v>
      </c>
      <c r="AJ698" s="17">
        <v>0.18075711600615099</v>
      </c>
      <c r="AK698" s="17">
        <v>0.234655928314808</v>
      </c>
      <c r="AL698" s="17">
        <v>0.20816137887320901</v>
      </c>
      <c r="AM698" s="17">
        <v>0.268676905710104</v>
      </c>
      <c r="AN698" s="17">
        <v>0.28618863979967002</v>
      </c>
      <c r="AO698" s="17">
        <v>0.14816869366573901</v>
      </c>
      <c r="AP698" s="17">
        <v>0.15867383044646199</v>
      </c>
      <c r="AQ698" s="17">
        <v>0.363538422663641</v>
      </c>
      <c r="AR698" s="17">
        <v>0.12527416194839999</v>
      </c>
      <c r="AS698" s="17"/>
      <c r="AT698" s="17">
        <v>0.17476145406410301</v>
      </c>
      <c r="AU698" s="17">
        <v>0.21575674498500599</v>
      </c>
      <c r="AV698" s="17">
        <v>0.20218988525735099</v>
      </c>
      <c r="AW698" s="17">
        <v>0.20152263375593599</v>
      </c>
      <c r="AX698" s="17">
        <v>0.227326335597303</v>
      </c>
      <c r="AY698" s="17">
        <v>0.238639579270084</v>
      </c>
      <c r="AZ698" s="17"/>
      <c r="BA698" s="17">
        <v>0.21326668320049599</v>
      </c>
      <c r="BB698" s="17">
        <v>0.20862692159415</v>
      </c>
      <c r="BC698" s="17">
        <v>0.188580783674933</v>
      </c>
      <c r="BD698" s="17">
        <v>0.21501865119169999</v>
      </c>
      <c r="BE698" s="17">
        <v>0.208852049257749</v>
      </c>
      <c r="BF698" s="17"/>
      <c r="BG698" s="17">
        <v>0.23533483112233</v>
      </c>
      <c r="BH698" s="17">
        <v>0.210810070768845</v>
      </c>
      <c r="BI698" s="17">
        <v>0.22099433375659899</v>
      </c>
      <c r="BJ698" s="17">
        <v>0.18401849559960201</v>
      </c>
      <c r="BK698" s="17">
        <v>0.19301409094027</v>
      </c>
      <c r="BL698" s="17"/>
      <c r="BM698" s="17">
        <v>0.194886735119293</v>
      </c>
      <c r="BN698" s="17">
        <v>0.212350649313229</v>
      </c>
      <c r="BO698" s="17">
        <v>0.21035405505611199</v>
      </c>
      <c r="BP698" s="17"/>
      <c r="BQ698" s="17">
        <v>0.18659040362402499</v>
      </c>
      <c r="BR698" s="17">
        <v>0.220424439713134</v>
      </c>
      <c r="BS698" s="17"/>
      <c r="BT698" s="17">
        <v>0.20515764734498601</v>
      </c>
      <c r="BU698" s="17">
        <v>0.214349377412072</v>
      </c>
    </row>
    <row r="699" spans="2:73" x14ac:dyDescent="0.3">
      <c r="B699" t="s">
        <v>267</v>
      </c>
      <c r="C699" s="17">
        <v>0.27130653646717601</v>
      </c>
      <c r="D699" s="17">
        <v>0.25777989292291498</v>
      </c>
      <c r="E699" s="17">
        <v>0.28380132542453801</v>
      </c>
      <c r="F699" s="17"/>
      <c r="G699" s="17">
        <v>0.205895200991249</v>
      </c>
      <c r="H699" s="17">
        <v>0.19412867652707799</v>
      </c>
      <c r="I699" s="17">
        <v>0.27907767550228302</v>
      </c>
      <c r="J699" s="17">
        <v>0.34486265449329401</v>
      </c>
      <c r="K699" s="17">
        <v>0.35635188191238398</v>
      </c>
      <c r="L699" s="17">
        <v>0.254106762253758</v>
      </c>
      <c r="M699" s="17"/>
      <c r="N699" s="17">
        <v>0.25148766426915398</v>
      </c>
      <c r="O699" s="17">
        <v>0.29052912711729201</v>
      </c>
      <c r="P699" s="17">
        <v>0.29503486269006401</v>
      </c>
      <c r="Q699" s="17">
        <v>0.25060208577089499</v>
      </c>
      <c r="R699" s="17"/>
      <c r="S699" s="17">
        <v>0.239080333452902</v>
      </c>
      <c r="T699" s="17">
        <v>0.29893372113820899</v>
      </c>
      <c r="U699" s="17">
        <v>0.29709472540931298</v>
      </c>
      <c r="V699" s="17">
        <v>0.28454525523589003</v>
      </c>
      <c r="W699" s="17">
        <v>0.28652839891024401</v>
      </c>
      <c r="X699" s="17">
        <v>0.23850200430178201</v>
      </c>
      <c r="Y699" s="17">
        <v>0.27083544521174402</v>
      </c>
      <c r="Z699" s="17">
        <v>0.34875072418272202</v>
      </c>
      <c r="AA699" s="17">
        <v>0.23117289142578601</v>
      </c>
      <c r="AB699" s="17"/>
      <c r="AC699" s="17">
        <v>0.14993740479340401</v>
      </c>
      <c r="AD699" s="17">
        <v>0.165147487990499</v>
      </c>
      <c r="AE699" s="17">
        <v>0.25872363602901499</v>
      </c>
      <c r="AF699" s="17">
        <v>0.24316317458442699</v>
      </c>
      <c r="AG699" s="17">
        <v>0.241199421392334</v>
      </c>
      <c r="AH699" s="17">
        <v>0.26445772547934399</v>
      </c>
      <c r="AI699" s="17">
        <v>0.27650395673747202</v>
      </c>
      <c r="AJ699" s="17">
        <v>0.294337117502043</v>
      </c>
      <c r="AK699" s="17">
        <v>0.24887980336971999</v>
      </c>
      <c r="AL699" s="17">
        <v>0.38370705391960702</v>
      </c>
      <c r="AM699" s="17">
        <v>0.300250053322352</v>
      </c>
      <c r="AN699" s="17">
        <v>0.29089929169325801</v>
      </c>
      <c r="AO699" s="17">
        <v>0.268145330644735</v>
      </c>
      <c r="AP699" s="17">
        <v>0.297607976233905</v>
      </c>
      <c r="AQ699" s="17">
        <v>0.24633510526417901</v>
      </c>
      <c r="AR699" s="17">
        <v>0.219828909810932</v>
      </c>
      <c r="AS699" s="17"/>
      <c r="AT699" s="17">
        <v>0.189517794412697</v>
      </c>
      <c r="AU699" s="17">
        <v>0.282330326974498</v>
      </c>
      <c r="AV699" s="17">
        <v>0.32032852406052598</v>
      </c>
      <c r="AW699" s="17">
        <v>0.331039508699778</v>
      </c>
      <c r="AX699" s="17">
        <v>0.25536526559434902</v>
      </c>
      <c r="AY699" s="17">
        <v>0.257888562497044</v>
      </c>
      <c r="AZ699" s="17"/>
      <c r="BA699" s="17">
        <v>0.29152209091421299</v>
      </c>
      <c r="BB699" s="17">
        <v>0.28104796923091502</v>
      </c>
      <c r="BC699" s="17">
        <v>0.27410743996431503</v>
      </c>
      <c r="BD699" s="17">
        <v>0.21628263356841201</v>
      </c>
      <c r="BE699" s="17">
        <v>0.22505765322254501</v>
      </c>
      <c r="BF699" s="17"/>
      <c r="BG699" s="17">
        <v>0.27283622060416202</v>
      </c>
      <c r="BH699" s="17">
        <v>0.248047548361088</v>
      </c>
      <c r="BI699" s="17">
        <v>0.30502352090796397</v>
      </c>
      <c r="BJ699" s="17">
        <v>0.28117604774861998</v>
      </c>
      <c r="BK699" s="17">
        <v>0.28583811990357</v>
      </c>
      <c r="BL699" s="17"/>
      <c r="BM699" s="17">
        <v>0.25540734248542601</v>
      </c>
      <c r="BN699" s="17">
        <v>0.28354747459450103</v>
      </c>
      <c r="BO699" s="17">
        <v>0.28904712378262798</v>
      </c>
      <c r="BP699" s="17"/>
      <c r="BQ699" s="17">
        <v>0.209010214104945</v>
      </c>
      <c r="BR699" s="17">
        <v>0.30665424166396499</v>
      </c>
      <c r="BS699" s="17"/>
      <c r="BT699" s="17">
        <v>0.2487815480633</v>
      </c>
      <c r="BU699" s="17">
        <v>0.29666272224811902</v>
      </c>
    </row>
    <row r="700" spans="2:73" x14ac:dyDescent="0.3">
      <c r="B700" t="s">
        <v>268</v>
      </c>
      <c r="C700" s="17">
        <v>5.24737012600121E-2</v>
      </c>
      <c r="D700" s="17">
        <v>4.6570046684452103E-2</v>
      </c>
      <c r="E700" s="17">
        <v>5.8388584708462699E-2</v>
      </c>
      <c r="F700" s="17"/>
      <c r="G700" s="17">
        <v>1.8148598971951299E-2</v>
      </c>
      <c r="H700" s="17">
        <v>4.91951683210008E-2</v>
      </c>
      <c r="I700" s="17">
        <v>4.9738981779828398E-2</v>
      </c>
      <c r="J700" s="17">
        <v>5.1276012193840599E-2</v>
      </c>
      <c r="K700" s="17">
        <v>4.9716876187515302E-2</v>
      </c>
      <c r="L700" s="17">
        <v>8.2927665914809906E-2</v>
      </c>
      <c r="M700" s="17"/>
      <c r="N700" s="17">
        <v>4.6107802636778897E-2</v>
      </c>
      <c r="O700" s="17">
        <v>4.9866561774860603E-2</v>
      </c>
      <c r="P700" s="17">
        <v>5.1461760705318799E-2</v>
      </c>
      <c r="Q700" s="17">
        <v>6.4012242601802993E-2</v>
      </c>
      <c r="R700" s="17"/>
      <c r="S700" s="17">
        <v>2.7488564446248899E-2</v>
      </c>
      <c r="T700" s="17">
        <v>5.9469686823454597E-2</v>
      </c>
      <c r="U700" s="17">
        <v>5.1786751242919503E-2</v>
      </c>
      <c r="V700" s="17">
        <v>5.50294038340364E-2</v>
      </c>
      <c r="W700" s="17">
        <v>3.73647103500057E-2</v>
      </c>
      <c r="X700" s="17">
        <v>6.0112916597221899E-2</v>
      </c>
      <c r="Y700" s="17">
        <v>6.1460619017800797E-2</v>
      </c>
      <c r="Z700" s="17">
        <v>7.1991075556310596E-2</v>
      </c>
      <c r="AA700" s="17">
        <v>6.3144706621189595E-2</v>
      </c>
      <c r="AB700" s="17"/>
      <c r="AC700" s="17">
        <v>0</v>
      </c>
      <c r="AD700" s="17">
        <v>4.6436498220330497E-2</v>
      </c>
      <c r="AE700" s="17">
        <v>9.8715755173222605E-2</v>
      </c>
      <c r="AF700" s="17">
        <v>7.0800744362814999E-2</v>
      </c>
      <c r="AG700" s="17">
        <v>8.8862069018023696E-2</v>
      </c>
      <c r="AH700" s="17">
        <v>4.9443988627169901E-2</v>
      </c>
      <c r="AI700" s="17">
        <v>4.1166823522851601E-2</v>
      </c>
      <c r="AJ700" s="17">
        <v>5.0887848858243399E-2</v>
      </c>
      <c r="AK700" s="17">
        <v>4.4456811591734702E-2</v>
      </c>
      <c r="AL700" s="17">
        <v>3.4131861542938902E-2</v>
      </c>
      <c r="AM700" s="17">
        <v>3.91118103453496E-2</v>
      </c>
      <c r="AN700" s="17">
        <v>4.79380805466494E-2</v>
      </c>
      <c r="AO700" s="17">
        <v>3.3026724367702098E-2</v>
      </c>
      <c r="AP700" s="17">
        <v>1.25467269434357E-2</v>
      </c>
      <c r="AQ700" s="17">
        <v>6.1933436393476399E-2</v>
      </c>
      <c r="AR700" s="17">
        <v>3.6803412888594803E-2</v>
      </c>
      <c r="AS700" s="17"/>
      <c r="AT700" s="17">
        <v>2.4649084463345201E-2</v>
      </c>
      <c r="AU700" s="17">
        <v>5.4682890367632603E-2</v>
      </c>
      <c r="AV700" s="17">
        <v>5.17661015189625E-2</v>
      </c>
      <c r="AW700" s="17">
        <v>7.2119572742981794E-2</v>
      </c>
      <c r="AX700" s="17">
        <v>7.5063619520592206E-2</v>
      </c>
      <c r="AY700" s="17">
        <v>5.23857869535179E-2</v>
      </c>
      <c r="AZ700" s="17"/>
      <c r="BA700" s="17">
        <v>5.3704681875593803E-2</v>
      </c>
      <c r="BB700" s="17">
        <v>6.0757168107229899E-2</v>
      </c>
      <c r="BC700" s="17">
        <v>4.5749008850926601E-2</v>
      </c>
      <c r="BD700" s="17">
        <v>4.9709361989723498E-2</v>
      </c>
      <c r="BE700" s="17">
        <v>6.8365055632543706E-2</v>
      </c>
      <c r="BF700" s="17"/>
      <c r="BG700" s="17">
        <v>6.1380783086366401E-2</v>
      </c>
      <c r="BH700" s="17">
        <v>3.6029764097700201E-2</v>
      </c>
      <c r="BI700" s="17">
        <v>7.2821494177569904E-2</v>
      </c>
      <c r="BJ700" s="17">
        <v>4.9040228186413001E-2</v>
      </c>
      <c r="BK700" s="17">
        <v>7.8653627027586701E-2</v>
      </c>
      <c r="BL700" s="17"/>
      <c r="BM700" s="17">
        <v>4.7366078793421897E-2</v>
      </c>
      <c r="BN700" s="17">
        <v>6.0670489944857103E-2</v>
      </c>
      <c r="BO700" s="17">
        <v>4.7863462710912102E-2</v>
      </c>
      <c r="BP700" s="17"/>
      <c r="BQ700" s="17">
        <v>4.8697394534391203E-2</v>
      </c>
      <c r="BR700" s="17">
        <v>5.6665473068025898E-2</v>
      </c>
      <c r="BS700" s="17"/>
      <c r="BT700" s="17">
        <v>4.7512773313371198E-2</v>
      </c>
      <c r="BU700" s="17">
        <v>5.6163441971934201E-2</v>
      </c>
    </row>
    <row r="701" spans="2:73" x14ac:dyDescent="0.3">
      <c r="B701" t="s">
        <v>269</v>
      </c>
      <c r="C701" s="17">
        <v>8.3693893589765797E-2</v>
      </c>
      <c r="D701" s="17">
        <v>7.2088627438896394E-2</v>
      </c>
      <c r="E701" s="17">
        <v>9.4855310406857005E-2</v>
      </c>
      <c r="F701" s="17"/>
      <c r="G701" s="17">
        <v>3.74616089786926E-2</v>
      </c>
      <c r="H701" s="17">
        <v>5.2355457146719499E-2</v>
      </c>
      <c r="I701" s="17">
        <v>6.7642837565000502E-2</v>
      </c>
      <c r="J701" s="17">
        <v>9.7614442770647805E-2</v>
      </c>
      <c r="K701" s="17">
        <v>0.108835248111644</v>
      </c>
      <c r="L701" s="17">
        <v>0.12463928738242699</v>
      </c>
      <c r="M701" s="17"/>
      <c r="N701" s="17">
        <v>6.8706664673103102E-2</v>
      </c>
      <c r="O701" s="17">
        <v>6.3181137765529694E-2</v>
      </c>
      <c r="P701" s="17">
        <v>6.35863028242835E-2</v>
      </c>
      <c r="Q701" s="17">
        <v>0.13670593729059799</v>
      </c>
      <c r="R701" s="17"/>
      <c r="S701" s="17">
        <v>7.3412547657224894E-2</v>
      </c>
      <c r="T701" s="17">
        <v>9.6460476601229403E-2</v>
      </c>
      <c r="U701" s="17">
        <v>0.100108225744771</v>
      </c>
      <c r="V701" s="17">
        <v>6.2565044622489796E-2</v>
      </c>
      <c r="W701" s="17">
        <v>7.0105658734892204E-2</v>
      </c>
      <c r="X701" s="17">
        <v>7.31820199956075E-2</v>
      </c>
      <c r="Y701" s="17">
        <v>9.0918838156101203E-2</v>
      </c>
      <c r="Z701" s="17">
        <v>6.9976007626022907E-2</v>
      </c>
      <c r="AA701" s="17">
        <v>0.103109636706555</v>
      </c>
      <c r="AB701" s="17"/>
      <c r="AC701" s="17">
        <v>8.3169574366848506E-2</v>
      </c>
      <c r="AD701" s="17">
        <v>0.15213748725506901</v>
      </c>
      <c r="AE701" s="17">
        <v>0.13889182236379299</v>
      </c>
      <c r="AF701" s="17">
        <v>0.14026421324350499</v>
      </c>
      <c r="AG701" s="17">
        <v>0.10361896728966299</v>
      </c>
      <c r="AH701" s="17">
        <v>8.2159025518111495E-2</v>
      </c>
      <c r="AI701" s="17">
        <v>8.3478858630508607E-2</v>
      </c>
      <c r="AJ701" s="17">
        <v>8.6258903730998204E-2</v>
      </c>
      <c r="AK701" s="17">
        <v>6.1603384604463102E-2</v>
      </c>
      <c r="AL701" s="17">
        <v>6.8793896772230106E-2</v>
      </c>
      <c r="AM701" s="17">
        <v>7.0923731818881494E-2</v>
      </c>
      <c r="AN701" s="17">
        <v>1.5680208095124101E-2</v>
      </c>
      <c r="AO701" s="17">
        <v>3.9583204409730698E-2</v>
      </c>
      <c r="AP701" s="17">
        <v>2.0844100259649001E-2</v>
      </c>
      <c r="AQ701" s="17">
        <v>2.5061713759165698E-2</v>
      </c>
      <c r="AR701" s="17">
        <v>6.1876566064257697E-2</v>
      </c>
      <c r="AS701" s="17"/>
      <c r="AT701" s="17">
        <v>7.0084006622373504E-2</v>
      </c>
      <c r="AU701" s="17">
        <v>9.2197569105729502E-2</v>
      </c>
      <c r="AV701" s="17">
        <v>5.9016744683040502E-2</v>
      </c>
      <c r="AW701" s="17">
        <v>8.8325390943595705E-2</v>
      </c>
      <c r="AX701" s="17">
        <v>0.104784749776174</v>
      </c>
      <c r="AY701" s="17">
        <v>0.104304065983764</v>
      </c>
      <c r="AZ701" s="17"/>
      <c r="BA701" s="17">
        <v>9.5265351038178805E-2</v>
      </c>
      <c r="BB701" s="17">
        <v>8.7422005652446705E-2</v>
      </c>
      <c r="BC701" s="17">
        <v>6.5813113827485198E-2</v>
      </c>
      <c r="BD701" s="17">
        <v>8.1516158232311606E-2</v>
      </c>
      <c r="BE701" s="17">
        <v>8.0003043637032298E-2</v>
      </c>
      <c r="BF701" s="17"/>
      <c r="BG701" s="17">
        <v>0.10199821216351999</v>
      </c>
      <c r="BH701" s="17">
        <v>5.5529312392162397E-2</v>
      </c>
      <c r="BI701" s="17">
        <v>7.3749506980682E-2</v>
      </c>
      <c r="BJ701" s="17">
        <v>8.3143104512535704E-2</v>
      </c>
      <c r="BK701" s="17">
        <v>8.2984227143085801E-2</v>
      </c>
      <c r="BL701" s="17"/>
      <c r="BM701" s="17">
        <v>6.8574347486608997E-2</v>
      </c>
      <c r="BN701" s="17">
        <v>9.2034310123594296E-2</v>
      </c>
      <c r="BO701" s="17">
        <v>0.108543128547161</v>
      </c>
      <c r="BP701" s="17"/>
      <c r="BQ701" s="17">
        <v>5.20141813469647E-2</v>
      </c>
      <c r="BR701" s="17">
        <v>9.8895565256349502E-2</v>
      </c>
      <c r="BS701" s="17"/>
      <c r="BT701" s="17">
        <v>7.19417086441657E-2</v>
      </c>
      <c r="BU701" s="17">
        <v>9.19493576100332E-2</v>
      </c>
    </row>
    <row r="702" spans="2:73" x14ac:dyDescent="0.3">
      <c r="B702" t="s">
        <v>270</v>
      </c>
      <c r="C702" s="17">
        <v>4.8912881894324398E-2</v>
      </c>
      <c r="D702" s="17">
        <v>5.5909122743548499E-2</v>
      </c>
      <c r="E702" s="17">
        <v>4.2246139065378198E-2</v>
      </c>
      <c r="F702" s="17"/>
      <c r="G702" s="17">
        <v>2.62614506944987E-2</v>
      </c>
      <c r="H702" s="17">
        <v>5.5131174859357999E-3</v>
      </c>
      <c r="I702" s="17">
        <v>1.7281099464478099E-2</v>
      </c>
      <c r="J702" s="17">
        <v>3.9996423799316803E-2</v>
      </c>
      <c r="K702" s="17">
        <v>7.5531372290245494E-2</v>
      </c>
      <c r="L702" s="17">
        <v>0.114301945080448</v>
      </c>
      <c r="M702" s="17"/>
      <c r="N702" s="17">
        <v>2.35414140191622E-2</v>
      </c>
      <c r="O702" s="17">
        <v>2.9243261800729701E-2</v>
      </c>
      <c r="P702" s="17">
        <v>6.0853200554216599E-2</v>
      </c>
      <c r="Q702" s="17">
        <v>8.3507198408475897E-2</v>
      </c>
      <c r="R702" s="17"/>
      <c r="S702" s="17">
        <v>2.97765413985791E-2</v>
      </c>
      <c r="T702" s="17">
        <v>5.0820983326281703E-2</v>
      </c>
      <c r="U702" s="17">
        <v>5.8789275216544701E-2</v>
      </c>
      <c r="V702" s="17">
        <v>4.7374336195781602E-2</v>
      </c>
      <c r="W702" s="17">
        <v>7.2050493479729805E-2</v>
      </c>
      <c r="X702" s="17">
        <v>4.8966945778580601E-2</v>
      </c>
      <c r="Y702" s="17">
        <v>5.4697429166182497E-2</v>
      </c>
      <c r="Z702" s="17">
        <v>4.89532196388296E-2</v>
      </c>
      <c r="AA702" s="17">
        <v>4.3340197704853201E-2</v>
      </c>
      <c r="AB702" s="17"/>
      <c r="AC702" s="17">
        <v>0.143321770980682</v>
      </c>
      <c r="AD702" s="17">
        <v>0.131598023216763</v>
      </c>
      <c r="AE702" s="17">
        <v>9.3433137210576805E-2</v>
      </c>
      <c r="AF702" s="17">
        <v>8.00622761416592E-2</v>
      </c>
      <c r="AG702" s="17">
        <v>8.1619899069502802E-2</v>
      </c>
      <c r="AH702" s="17">
        <v>5.9958101617522103E-2</v>
      </c>
      <c r="AI702" s="17">
        <v>3.22081984568851E-2</v>
      </c>
      <c r="AJ702" s="17">
        <v>3.04307704325547E-2</v>
      </c>
      <c r="AK702" s="17">
        <v>2.52058079225124E-2</v>
      </c>
      <c r="AL702" s="17">
        <v>1.6555130573498E-2</v>
      </c>
      <c r="AM702" s="17">
        <v>2.75823270888443E-2</v>
      </c>
      <c r="AN702" s="17">
        <v>2.1094194560986799E-2</v>
      </c>
      <c r="AO702" s="17">
        <v>5.3622149629115401E-3</v>
      </c>
      <c r="AP702" s="17">
        <v>0</v>
      </c>
      <c r="AQ702" s="17">
        <v>0</v>
      </c>
      <c r="AR702" s="17">
        <v>1.91182019012552E-2</v>
      </c>
      <c r="AS702" s="17"/>
      <c r="AT702" s="17">
        <v>4.0577512133416697E-2</v>
      </c>
      <c r="AU702" s="17">
        <v>5.2983646772679902E-2</v>
      </c>
      <c r="AV702" s="17">
        <v>3.7422352176588201E-2</v>
      </c>
      <c r="AW702" s="17">
        <v>4.9551748133048801E-2</v>
      </c>
      <c r="AX702" s="17">
        <v>6.6628091820388299E-2</v>
      </c>
      <c r="AY702" s="17">
        <v>5.9368569490402798E-2</v>
      </c>
      <c r="AZ702" s="17"/>
      <c r="BA702" s="17">
        <v>5.96681747401357E-2</v>
      </c>
      <c r="BB702" s="17">
        <v>4.4056556206327202E-2</v>
      </c>
      <c r="BC702" s="17">
        <v>3.90895188229341E-2</v>
      </c>
      <c r="BD702" s="17">
        <v>2.3206078634064601E-2</v>
      </c>
      <c r="BE702" s="17">
        <v>3.27152558582752E-2</v>
      </c>
      <c r="BF702" s="17"/>
      <c r="BG702" s="17">
        <v>4.8098961672335697E-2</v>
      </c>
      <c r="BH702" s="17">
        <v>3.8510343983470197E-2</v>
      </c>
      <c r="BI702" s="17">
        <v>5.6084511865140102E-2</v>
      </c>
      <c r="BJ702" s="17">
        <v>5.9834838338317403E-2</v>
      </c>
      <c r="BK702" s="17">
        <v>6.1120619372059398E-2</v>
      </c>
      <c r="BL702" s="17"/>
      <c r="BM702" s="17">
        <v>3.6657800313708598E-2</v>
      </c>
      <c r="BN702" s="17">
        <v>5.75492314447816E-2</v>
      </c>
      <c r="BO702" s="17">
        <v>6.4518824445182199E-2</v>
      </c>
      <c r="BP702" s="17"/>
      <c r="BQ702" s="17">
        <v>2.2512601427064599E-2</v>
      </c>
      <c r="BR702" s="17">
        <v>6.6652220142560101E-2</v>
      </c>
      <c r="BS702" s="17"/>
      <c r="BT702" s="17">
        <v>3.4905213592196602E-2</v>
      </c>
      <c r="BU702" s="17">
        <v>7.1553563365255299E-2</v>
      </c>
    </row>
    <row r="703" spans="2:73" x14ac:dyDescent="0.3">
      <c r="B703" t="s">
        <v>92</v>
      </c>
      <c r="C703" s="17">
        <v>1.73160635750528E-2</v>
      </c>
      <c r="D703" s="17">
        <v>1.3252451573067901E-2</v>
      </c>
      <c r="E703" s="17">
        <v>2.1329386764491899E-2</v>
      </c>
      <c r="F703" s="17"/>
      <c r="G703" s="17">
        <v>3.0958253621478801E-2</v>
      </c>
      <c r="H703" s="17">
        <v>2.62467196668991E-2</v>
      </c>
      <c r="I703" s="17">
        <v>1.1614615269213801E-2</v>
      </c>
      <c r="J703" s="17">
        <v>1.7518613865253701E-2</v>
      </c>
      <c r="K703" s="17">
        <v>4.4166032667618E-3</v>
      </c>
      <c r="L703" s="17">
        <v>1.41483443802483E-2</v>
      </c>
      <c r="M703" s="17"/>
      <c r="N703" s="17">
        <v>1.50106061076775E-2</v>
      </c>
      <c r="O703" s="17">
        <v>1.46343390841748E-2</v>
      </c>
      <c r="P703" s="17">
        <v>1.4831785242727101E-2</v>
      </c>
      <c r="Q703" s="17">
        <v>2.5134086890223201E-2</v>
      </c>
      <c r="R703" s="17"/>
      <c r="S703" s="17">
        <v>1.9869877800668699E-2</v>
      </c>
      <c r="T703" s="17">
        <v>1.84077884040891E-2</v>
      </c>
      <c r="U703" s="17">
        <v>1.0902874635317901E-2</v>
      </c>
      <c r="V703" s="17">
        <v>4.4664389002319798E-3</v>
      </c>
      <c r="W703" s="17">
        <v>3.4252557146596E-3</v>
      </c>
      <c r="X703" s="17">
        <v>5.6903082343218302E-2</v>
      </c>
      <c r="Y703" s="17">
        <v>1.80641445511119E-2</v>
      </c>
      <c r="Z703" s="17">
        <v>1.40634720743324E-2</v>
      </c>
      <c r="AA703" s="17">
        <v>8.4312738287417206E-3</v>
      </c>
      <c r="AB703" s="17"/>
      <c r="AC703" s="17">
        <v>0</v>
      </c>
      <c r="AD703" s="17">
        <v>5.3913519995778501E-2</v>
      </c>
      <c r="AE703" s="17">
        <v>2.9969762966522802E-3</v>
      </c>
      <c r="AF703" s="17">
        <v>9.7936632153621493E-3</v>
      </c>
      <c r="AG703" s="17">
        <v>2.1125571179379202E-2</v>
      </c>
      <c r="AH703" s="17">
        <v>2.00574018602938E-2</v>
      </c>
      <c r="AI703" s="17">
        <v>6.80962949264333E-3</v>
      </c>
      <c r="AJ703" s="17">
        <v>2.7118484823289601E-2</v>
      </c>
      <c r="AK703" s="17">
        <v>9.9064929916125605E-3</v>
      </c>
      <c r="AL703" s="17">
        <v>1.6181200074447899E-2</v>
      </c>
      <c r="AM703" s="17">
        <v>1.6638991087434302E-2</v>
      </c>
      <c r="AN703" s="17">
        <v>2.3734785513585901E-2</v>
      </c>
      <c r="AO703" s="17">
        <v>0</v>
      </c>
      <c r="AP703" s="17">
        <v>1.2519358418529299E-2</v>
      </c>
      <c r="AQ703" s="17">
        <v>2.9368240602567701E-2</v>
      </c>
      <c r="AR703" s="17">
        <v>7.30394125870539E-3</v>
      </c>
      <c r="AS703" s="17"/>
      <c r="AT703" s="17">
        <v>2.3530807886491201E-2</v>
      </c>
      <c r="AU703" s="17">
        <v>1.7896022990050501E-2</v>
      </c>
      <c r="AV703" s="17">
        <v>1.5372972435414601E-2</v>
      </c>
      <c r="AW703" s="17">
        <v>1.21057976979699E-2</v>
      </c>
      <c r="AX703" s="17">
        <v>1.5004056737968299E-2</v>
      </c>
      <c r="AY703" s="17">
        <v>1.47213150181444E-2</v>
      </c>
      <c r="AZ703" s="17"/>
      <c r="BA703" s="17">
        <v>2.99486484051413E-2</v>
      </c>
      <c r="BB703" s="17">
        <v>8.2818076363679501E-3</v>
      </c>
      <c r="BC703" s="17">
        <v>2.0162523156271501E-2</v>
      </c>
      <c r="BD703" s="17">
        <v>1.58906728870323E-2</v>
      </c>
      <c r="BE703" s="17">
        <v>0</v>
      </c>
      <c r="BF703" s="17"/>
      <c r="BG703" s="17">
        <v>6.3442427906664298E-3</v>
      </c>
      <c r="BH703" s="17">
        <v>1.58987702593072E-2</v>
      </c>
      <c r="BI703" s="17">
        <v>1.3605802596403401E-2</v>
      </c>
      <c r="BJ703" s="17">
        <v>1.0120520059050101E-2</v>
      </c>
      <c r="BK703" s="17">
        <v>2.1549144535735702E-2</v>
      </c>
      <c r="BL703" s="17"/>
      <c r="BM703" s="17">
        <v>1.5833750549409002E-2</v>
      </c>
      <c r="BN703" s="17">
        <v>1.9489314550549901E-2</v>
      </c>
      <c r="BO703" s="17">
        <v>1.6475118759326401E-2</v>
      </c>
      <c r="BP703" s="17"/>
      <c r="BQ703" s="17">
        <v>1.0982521047567599E-2</v>
      </c>
      <c r="BR703" s="17">
        <v>1.5966823960389301E-2</v>
      </c>
      <c r="BS703" s="17"/>
      <c r="BT703" s="17">
        <v>1.2336323606430499E-2</v>
      </c>
      <c r="BU703" s="17">
        <v>1.8239871758464501E-2</v>
      </c>
    </row>
    <row r="704" spans="2:73" x14ac:dyDescent="0.3">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row>
    <row r="705" spans="2:73" x14ac:dyDescent="0.3">
      <c r="B705" s="6" t="s">
        <v>302</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row>
    <row r="706" spans="2:73" x14ac:dyDescent="0.3">
      <c r="B706" s="24" t="s">
        <v>94</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row>
    <row r="707" spans="2:73" x14ac:dyDescent="0.3">
      <c r="B707" t="s">
        <v>261</v>
      </c>
      <c r="C707" s="17">
        <v>2.1904891246925799E-2</v>
      </c>
      <c r="D707" s="17">
        <v>2.3122658758655101E-2</v>
      </c>
      <c r="E707" s="17">
        <v>2.0785796006191699E-2</v>
      </c>
      <c r="F707" s="17"/>
      <c r="G707" s="17">
        <v>6.1410703511803402E-2</v>
      </c>
      <c r="H707" s="17">
        <v>2.2122895127404601E-2</v>
      </c>
      <c r="I707" s="17">
        <v>2.6427329203257001E-2</v>
      </c>
      <c r="J707" s="17">
        <v>1.72157738515549E-2</v>
      </c>
      <c r="K707" s="17">
        <v>4.3962596473813096E-3</v>
      </c>
      <c r="L707" s="17">
        <v>7.4510461502603903E-3</v>
      </c>
      <c r="M707" s="17"/>
      <c r="N707" s="17">
        <v>9.8680588983396204E-3</v>
      </c>
      <c r="O707" s="17">
        <v>9.0340729272343403E-3</v>
      </c>
      <c r="P707" s="17">
        <v>3.1982110617081498E-2</v>
      </c>
      <c r="Q707" s="17">
        <v>3.9893676215970598E-2</v>
      </c>
      <c r="R707" s="17"/>
      <c r="S707" s="17">
        <v>4.4951406202131401E-2</v>
      </c>
      <c r="T707" s="17">
        <v>1.8342655188812899E-2</v>
      </c>
      <c r="U707" s="17">
        <v>0</v>
      </c>
      <c r="V707" s="17">
        <v>1.4540947162242201E-2</v>
      </c>
      <c r="W707" s="17">
        <v>1.2619916035909499E-2</v>
      </c>
      <c r="X707" s="17">
        <v>3.8211318369304699E-2</v>
      </c>
      <c r="Y707" s="17">
        <v>1.5940585502018201E-2</v>
      </c>
      <c r="Z707" s="17">
        <v>1.80857659384683E-2</v>
      </c>
      <c r="AA707" s="17">
        <v>2.0917207781808E-2</v>
      </c>
      <c r="AB707" s="17"/>
      <c r="AC707" s="17">
        <v>0</v>
      </c>
      <c r="AD707" s="17">
        <v>0.107379385032118</v>
      </c>
      <c r="AE707" s="17">
        <v>2.8930452907046302E-2</v>
      </c>
      <c r="AF707" s="17">
        <v>3.9257671020580399E-2</v>
      </c>
      <c r="AG707" s="17">
        <v>4.2176010697541802E-2</v>
      </c>
      <c r="AH707" s="17">
        <v>1.66680007271581E-2</v>
      </c>
      <c r="AI707" s="17">
        <v>5.3158073399408199E-3</v>
      </c>
      <c r="AJ707" s="17">
        <v>2.1314926173995399E-2</v>
      </c>
      <c r="AK707" s="17">
        <v>2.0749907098636299E-2</v>
      </c>
      <c r="AL707" s="17">
        <v>4.1167161594461103E-3</v>
      </c>
      <c r="AM707" s="17">
        <v>7.3576226987323102E-3</v>
      </c>
      <c r="AN707" s="17">
        <v>0</v>
      </c>
      <c r="AO707" s="17">
        <v>5.4965467100196097E-3</v>
      </c>
      <c r="AP707" s="17">
        <v>2.0926883231705998E-2</v>
      </c>
      <c r="AQ707" s="17">
        <v>1.7173371935973802E-2</v>
      </c>
      <c r="AR707" s="17">
        <v>1.7428282011074599E-2</v>
      </c>
      <c r="AS707" s="17"/>
      <c r="AT707" s="17">
        <v>4.79481505421945E-2</v>
      </c>
      <c r="AU707" s="17">
        <v>7.6914257113140103E-3</v>
      </c>
      <c r="AV707" s="17">
        <v>2.22553518532153E-2</v>
      </c>
      <c r="AW707" s="17">
        <v>2.3918180200217298E-2</v>
      </c>
      <c r="AX707" s="17">
        <v>4.7853796905396101E-3</v>
      </c>
      <c r="AY707" s="17">
        <v>9.8635104251687308E-3</v>
      </c>
      <c r="AZ707" s="17"/>
      <c r="BA707" s="17">
        <v>2.6448449172256701E-2</v>
      </c>
      <c r="BB707" s="17">
        <v>2.6889377528961401E-2</v>
      </c>
      <c r="BC707" s="17">
        <v>1.6443756947182201E-2</v>
      </c>
      <c r="BD707" s="17">
        <v>1.9873168428726901E-2</v>
      </c>
      <c r="BE707" s="17">
        <v>2.5372384252437499E-2</v>
      </c>
      <c r="BF707" s="17"/>
      <c r="BG707" s="17">
        <v>1.0272587309997E-2</v>
      </c>
      <c r="BH707" s="17">
        <v>2.9125677841270299E-2</v>
      </c>
      <c r="BI707" s="17">
        <v>1.09104696622593E-2</v>
      </c>
      <c r="BJ707" s="17">
        <v>1.8439454469574301E-2</v>
      </c>
      <c r="BK707" s="17">
        <v>6.5297867779581199E-3</v>
      </c>
      <c r="BL707" s="17"/>
      <c r="BM707" s="17">
        <v>2.0995994785438999E-2</v>
      </c>
      <c r="BN707" s="17">
        <v>2.1702013281142601E-2</v>
      </c>
      <c r="BO707" s="17">
        <v>2.5101255590601699E-2</v>
      </c>
      <c r="BP707" s="17"/>
      <c r="BQ707" s="17">
        <v>3.19524832797188E-2</v>
      </c>
      <c r="BR707" s="17">
        <v>1.6279702339699699E-2</v>
      </c>
      <c r="BS707" s="17"/>
      <c r="BT707" s="17">
        <v>2.4072242200643201E-2</v>
      </c>
      <c r="BU707" s="17">
        <v>1.6891779594191698E-2</v>
      </c>
    </row>
    <row r="708" spans="2:73" x14ac:dyDescent="0.3">
      <c r="B708" t="s">
        <v>262</v>
      </c>
      <c r="C708" s="17">
        <v>6.8947869645407597E-2</v>
      </c>
      <c r="D708" s="17">
        <v>8.1916088733926598E-2</v>
      </c>
      <c r="E708" s="17">
        <v>5.6109682216663299E-2</v>
      </c>
      <c r="F708" s="17"/>
      <c r="G708" s="17">
        <v>8.6633931725568297E-2</v>
      </c>
      <c r="H708" s="17">
        <v>8.5982909984108194E-2</v>
      </c>
      <c r="I708" s="17">
        <v>4.8508829636152599E-2</v>
      </c>
      <c r="J708" s="17">
        <v>4.4299245574780398E-2</v>
      </c>
      <c r="K708" s="17">
        <v>6.38785249659551E-2</v>
      </c>
      <c r="L708" s="17">
        <v>8.3460164693792402E-2</v>
      </c>
      <c r="M708" s="17"/>
      <c r="N708" s="17">
        <v>5.4039366848145899E-2</v>
      </c>
      <c r="O708" s="17">
        <v>6.8041532390023904E-2</v>
      </c>
      <c r="P708" s="17">
        <v>7.7132173919232799E-2</v>
      </c>
      <c r="Q708" s="17">
        <v>7.7567609532817994E-2</v>
      </c>
      <c r="R708" s="17"/>
      <c r="S708" s="17">
        <v>8.8588423353761006E-2</v>
      </c>
      <c r="T708" s="17">
        <v>6.2275020024620799E-2</v>
      </c>
      <c r="U708" s="17">
        <v>8.1294213943012006E-2</v>
      </c>
      <c r="V708" s="17">
        <v>4.7900862361601203E-2</v>
      </c>
      <c r="W708" s="17">
        <v>3.6496774648336297E-2</v>
      </c>
      <c r="X708" s="17">
        <v>7.4153653697262803E-2</v>
      </c>
      <c r="Y708" s="17">
        <v>7.0658169001272794E-2</v>
      </c>
      <c r="Z708" s="17">
        <v>7.9117852663600205E-2</v>
      </c>
      <c r="AA708" s="17">
        <v>7.4476550147675E-2</v>
      </c>
      <c r="AB708" s="17"/>
      <c r="AC708" s="17">
        <v>0.151732579158319</v>
      </c>
      <c r="AD708" s="17">
        <v>6.6518607838717006E-2</v>
      </c>
      <c r="AE708" s="17">
        <v>7.5655285740594602E-2</v>
      </c>
      <c r="AF708" s="17">
        <v>8.9642031042757503E-2</v>
      </c>
      <c r="AG708" s="17">
        <v>6.5250304970717807E-2</v>
      </c>
      <c r="AH708" s="17">
        <v>0.11286852776843501</v>
      </c>
      <c r="AI708" s="17">
        <v>5.0945750739880002E-2</v>
      </c>
      <c r="AJ708" s="17">
        <v>7.0983326214662204E-2</v>
      </c>
      <c r="AK708" s="17">
        <v>8.8740852466247494E-2</v>
      </c>
      <c r="AL708" s="17">
        <v>5.4356423576708099E-2</v>
      </c>
      <c r="AM708" s="17">
        <v>4.0094097855516202E-2</v>
      </c>
      <c r="AN708" s="17">
        <v>2.3987276640013901E-2</v>
      </c>
      <c r="AO708" s="17">
        <v>3.85358238388862E-2</v>
      </c>
      <c r="AP708" s="17">
        <v>5.57003249935367E-2</v>
      </c>
      <c r="AQ708" s="17">
        <v>3.9715125392294E-2</v>
      </c>
      <c r="AR708" s="17">
        <v>0.102181769171969</v>
      </c>
      <c r="AS708" s="17"/>
      <c r="AT708" s="17">
        <v>7.6584325038037304E-2</v>
      </c>
      <c r="AU708" s="17">
        <v>6.4003985091953194E-2</v>
      </c>
      <c r="AV708" s="17">
        <v>7.5562075484148006E-2</v>
      </c>
      <c r="AW708" s="17">
        <v>5.4584336134163802E-2</v>
      </c>
      <c r="AX708" s="17">
        <v>5.9818705197268403E-2</v>
      </c>
      <c r="AY708" s="17">
        <v>0.116765623939736</v>
      </c>
      <c r="AZ708" s="17"/>
      <c r="BA708" s="17">
        <v>7.53096516630955E-2</v>
      </c>
      <c r="BB708" s="17">
        <v>6.82032709725445E-2</v>
      </c>
      <c r="BC708" s="17">
        <v>5.3112882558217299E-2</v>
      </c>
      <c r="BD708" s="17">
        <v>8.4237023930847907E-2</v>
      </c>
      <c r="BE708" s="17">
        <v>4.6855728452014897E-2</v>
      </c>
      <c r="BF708" s="17"/>
      <c r="BG708" s="17">
        <v>6.6162894171632805E-2</v>
      </c>
      <c r="BH708" s="17">
        <v>6.4051905248816501E-2</v>
      </c>
      <c r="BI708" s="17">
        <v>8.7643163087814294E-2</v>
      </c>
      <c r="BJ708" s="17">
        <v>6.88390271628532E-2</v>
      </c>
      <c r="BK708" s="17">
        <v>7.79572283841726E-2</v>
      </c>
      <c r="BL708" s="17"/>
      <c r="BM708" s="17">
        <v>6.9812154615590899E-2</v>
      </c>
      <c r="BN708" s="17">
        <v>5.9276195721912603E-2</v>
      </c>
      <c r="BO708" s="17">
        <v>8.9756661797206899E-2</v>
      </c>
      <c r="BP708" s="17"/>
      <c r="BQ708" s="17">
        <v>0.102340110838138</v>
      </c>
      <c r="BR708" s="17">
        <v>4.9882135921972798E-2</v>
      </c>
      <c r="BS708" s="17"/>
      <c r="BT708" s="17">
        <v>7.9063792770264096E-2</v>
      </c>
      <c r="BU708" s="17">
        <v>5.6836449539490699E-2</v>
      </c>
    </row>
    <row r="709" spans="2:73" x14ac:dyDescent="0.3">
      <c r="B709" t="s">
        <v>263</v>
      </c>
      <c r="C709" s="17">
        <v>0.27463562123896801</v>
      </c>
      <c r="D709" s="17">
        <v>0.27984864491338202</v>
      </c>
      <c r="E709" s="17">
        <v>0.26966080787907198</v>
      </c>
      <c r="F709" s="17"/>
      <c r="G709" s="17">
        <v>0.27509554216772902</v>
      </c>
      <c r="H709" s="17">
        <v>0.29411760961251598</v>
      </c>
      <c r="I709" s="17">
        <v>0.29694399758166701</v>
      </c>
      <c r="J709" s="17">
        <v>0.27182405950257399</v>
      </c>
      <c r="K709" s="17">
        <v>0.27439876476507802</v>
      </c>
      <c r="L709" s="17">
        <v>0.242804397936106</v>
      </c>
      <c r="M709" s="17"/>
      <c r="N709" s="17">
        <v>0.28402419774537802</v>
      </c>
      <c r="O709" s="17">
        <v>0.26237206494855098</v>
      </c>
      <c r="P709" s="17">
        <v>0.28021004975311498</v>
      </c>
      <c r="Q709" s="17">
        <v>0.27090065406401298</v>
      </c>
      <c r="R709" s="17"/>
      <c r="S709" s="17">
        <v>0.25595778264355901</v>
      </c>
      <c r="T709" s="17">
        <v>0.275582572279228</v>
      </c>
      <c r="U709" s="17">
        <v>0.27931062021382402</v>
      </c>
      <c r="V709" s="17">
        <v>0.26240237269217997</v>
      </c>
      <c r="W709" s="17">
        <v>0.27203712771326499</v>
      </c>
      <c r="X709" s="17">
        <v>0.24923636307288799</v>
      </c>
      <c r="Y709" s="17">
        <v>0.26473193373793702</v>
      </c>
      <c r="Z709" s="17">
        <v>0.34967188055008303</v>
      </c>
      <c r="AA709" s="17">
        <v>0.30330630009429999</v>
      </c>
      <c r="AB709" s="17"/>
      <c r="AC709" s="17">
        <v>0.28713486836573499</v>
      </c>
      <c r="AD709" s="17">
        <v>0.316224684904302</v>
      </c>
      <c r="AE709" s="17">
        <v>0.25187168814890698</v>
      </c>
      <c r="AF709" s="17">
        <v>0.259616267388175</v>
      </c>
      <c r="AG709" s="17">
        <v>0.29097164511840901</v>
      </c>
      <c r="AH709" s="17">
        <v>0.26361536834976002</v>
      </c>
      <c r="AI709" s="17">
        <v>0.31733493345491298</v>
      </c>
      <c r="AJ709" s="17">
        <v>0.320582444165189</v>
      </c>
      <c r="AK709" s="17">
        <v>0.20723602894889601</v>
      </c>
      <c r="AL709" s="17">
        <v>0.26291003694606901</v>
      </c>
      <c r="AM709" s="17">
        <v>0.25795319664754601</v>
      </c>
      <c r="AN709" s="17">
        <v>0.340365145166098</v>
      </c>
      <c r="AO709" s="17">
        <v>0.32699809446711198</v>
      </c>
      <c r="AP709" s="17">
        <v>0.35550033225422401</v>
      </c>
      <c r="AQ709" s="17">
        <v>0.21257986060741799</v>
      </c>
      <c r="AR709" s="17">
        <v>0.202074012067644</v>
      </c>
      <c r="AS709" s="17"/>
      <c r="AT709" s="17">
        <v>0.27313046181397999</v>
      </c>
      <c r="AU709" s="17">
        <v>0.24666393955971699</v>
      </c>
      <c r="AV709" s="17">
        <v>0.31160137778784203</v>
      </c>
      <c r="AW709" s="17">
        <v>0.29615152310853399</v>
      </c>
      <c r="AX709" s="17">
        <v>0.27961711889736501</v>
      </c>
      <c r="AY709" s="17">
        <v>0.24148026680658699</v>
      </c>
      <c r="AZ709" s="17"/>
      <c r="BA709" s="17">
        <v>0.28829911343519099</v>
      </c>
      <c r="BB709" s="17">
        <v>0.29012247836531002</v>
      </c>
      <c r="BC709" s="17">
        <v>0.27109179697386099</v>
      </c>
      <c r="BD709" s="17">
        <v>0.23940666713494901</v>
      </c>
      <c r="BE709" s="17">
        <v>0.113090984907699</v>
      </c>
      <c r="BF709" s="17"/>
      <c r="BG709" s="17">
        <v>0.26514794873313802</v>
      </c>
      <c r="BH709" s="17">
        <v>0.301839028751899</v>
      </c>
      <c r="BI709" s="17">
        <v>0.24539152224050501</v>
      </c>
      <c r="BJ709" s="17">
        <v>0.28590724153844399</v>
      </c>
      <c r="BK709" s="17">
        <v>0.227632888003132</v>
      </c>
      <c r="BL709" s="17"/>
      <c r="BM709" s="17">
        <v>0.257216486902136</v>
      </c>
      <c r="BN709" s="17">
        <v>0.285637714727836</v>
      </c>
      <c r="BO709" s="17">
        <v>0.29989623797611198</v>
      </c>
      <c r="BP709" s="17"/>
      <c r="BQ709" s="17">
        <v>0.28180291480767999</v>
      </c>
      <c r="BR709" s="17">
        <v>0.26689564492499801</v>
      </c>
      <c r="BS709" s="17"/>
      <c r="BT709" s="17">
        <v>0.287544806751655</v>
      </c>
      <c r="BU709" s="17">
        <v>0.25832564147458498</v>
      </c>
    </row>
    <row r="710" spans="2:73" x14ac:dyDescent="0.3">
      <c r="B710" t="s">
        <v>264</v>
      </c>
      <c r="C710" s="17">
        <v>0.225601881335076</v>
      </c>
      <c r="D710" s="17">
        <v>0.227016722701504</v>
      </c>
      <c r="E710" s="17">
        <v>0.224919272430506</v>
      </c>
      <c r="F710" s="17"/>
      <c r="G710" s="17">
        <v>0.16807399998022299</v>
      </c>
      <c r="H710" s="17">
        <v>0.213863206410669</v>
      </c>
      <c r="I710" s="17">
        <v>0.20011707482921101</v>
      </c>
      <c r="J710" s="17">
        <v>0.218658534883961</v>
      </c>
      <c r="K710" s="17">
        <v>0.24131223318358999</v>
      </c>
      <c r="L710" s="17">
        <v>0.28907622692865897</v>
      </c>
      <c r="M710" s="17"/>
      <c r="N710" s="17">
        <v>0.23432053671493899</v>
      </c>
      <c r="O710" s="17">
        <v>0.22980142324935199</v>
      </c>
      <c r="P710" s="17">
        <v>0.232969850902741</v>
      </c>
      <c r="Q710" s="17">
        <v>0.20717787076233399</v>
      </c>
      <c r="R710" s="17"/>
      <c r="S710" s="17">
        <v>0.22267632543788099</v>
      </c>
      <c r="T710" s="17">
        <v>0.224188263503872</v>
      </c>
      <c r="U710" s="17">
        <v>0.199665109712792</v>
      </c>
      <c r="V710" s="17">
        <v>0.22417703826274801</v>
      </c>
      <c r="W710" s="17">
        <v>0.288463747747844</v>
      </c>
      <c r="X710" s="17">
        <v>0.188124244042327</v>
      </c>
      <c r="Y710" s="17">
        <v>0.243136367578072</v>
      </c>
      <c r="Z710" s="17">
        <v>0.24094691862373299</v>
      </c>
      <c r="AA710" s="17">
        <v>0.218177052932613</v>
      </c>
      <c r="AB710" s="17"/>
      <c r="AC710" s="17">
        <v>0.13038966040901101</v>
      </c>
      <c r="AD710" s="17">
        <v>0.12537295922048999</v>
      </c>
      <c r="AE710" s="17">
        <v>0.24004055718817599</v>
      </c>
      <c r="AF710" s="17">
        <v>0.24375889537416301</v>
      </c>
      <c r="AG710" s="17">
        <v>0.21266329396066799</v>
      </c>
      <c r="AH710" s="17">
        <v>0.19178828990275501</v>
      </c>
      <c r="AI710" s="17">
        <v>0.25452303699502399</v>
      </c>
      <c r="AJ710" s="17">
        <v>0.21776430804004099</v>
      </c>
      <c r="AK710" s="17">
        <v>0.25944868328378901</v>
      </c>
      <c r="AL710" s="17">
        <v>0.28896303519765298</v>
      </c>
      <c r="AM710" s="17">
        <v>0.238983128849976</v>
      </c>
      <c r="AN710" s="17">
        <v>0.22702607126929999</v>
      </c>
      <c r="AO710" s="17">
        <v>0.19919442790121999</v>
      </c>
      <c r="AP710" s="17">
        <v>0.212186612237557</v>
      </c>
      <c r="AQ710" s="17">
        <v>0.222330086718773</v>
      </c>
      <c r="AR710" s="17">
        <v>0.26124952574574201</v>
      </c>
      <c r="AS710" s="17"/>
      <c r="AT710" s="17">
        <v>0.19905411627758501</v>
      </c>
      <c r="AU710" s="17">
        <v>0.22378766606470099</v>
      </c>
      <c r="AV710" s="17">
        <v>0.202363834433826</v>
      </c>
      <c r="AW710" s="17">
        <v>0.25037376340784501</v>
      </c>
      <c r="AX710" s="17">
        <v>0.26394777808679698</v>
      </c>
      <c r="AY710" s="17">
        <v>0.25945323694615102</v>
      </c>
      <c r="AZ710" s="17"/>
      <c r="BA710" s="17">
        <v>0.206117140203427</v>
      </c>
      <c r="BB710" s="17">
        <v>0.22694688870290999</v>
      </c>
      <c r="BC710" s="17">
        <v>0.227331994252776</v>
      </c>
      <c r="BD710" s="17">
        <v>0.231996069486398</v>
      </c>
      <c r="BE710" s="17">
        <v>0.311607746841708</v>
      </c>
      <c r="BF710" s="17"/>
      <c r="BG710" s="17">
        <v>0.26793595387166702</v>
      </c>
      <c r="BH710" s="17">
        <v>0.20766401397060699</v>
      </c>
      <c r="BI710" s="17">
        <v>0.23582681791040799</v>
      </c>
      <c r="BJ710" s="17">
        <v>0.26513375387536098</v>
      </c>
      <c r="BK710" s="17">
        <v>0.19137715515082601</v>
      </c>
      <c r="BL710" s="17"/>
      <c r="BM710" s="17">
        <v>0.220889259653892</v>
      </c>
      <c r="BN710" s="17">
        <v>0.24985966035585699</v>
      </c>
      <c r="BO710" s="17">
        <v>0.18098723583554799</v>
      </c>
      <c r="BP710" s="17"/>
      <c r="BQ710" s="17">
        <v>0.21557458291942599</v>
      </c>
      <c r="BR710" s="17">
        <v>0.240489584280104</v>
      </c>
      <c r="BS710" s="17"/>
      <c r="BT710" s="17">
        <v>0.22503816020349099</v>
      </c>
      <c r="BU710" s="17">
        <v>0.22776279272648101</v>
      </c>
    </row>
    <row r="711" spans="2:73" x14ac:dyDescent="0.3">
      <c r="B711" t="s">
        <v>265</v>
      </c>
      <c r="C711" s="17">
        <v>0.16432775535694</v>
      </c>
      <c r="D711" s="17">
        <v>0.16203217909759099</v>
      </c>
      <c r="E711" s="17">
        <v>0.16590750480760999</v>
      </c>
      <c r="F711" s="17"/>
      <c r="G711" s="17">
        <v>0.173856597246457</v>
      </c>
      <c r="H711" s="17">
        <v>0.17282794085627101</v>
      </c>
      <c r="I711" s="17">
        <v>0.16319731334467399</v>
      </c>
      <c r="J711" s="17">
        <v>0.19428353359949599</v>
      </c>
      <c r="K711" s="17">
        <v>0.16979724218895001</v>
      </c>
      <c r="L711" s="17">
        <v>0.123971900596932</v>
      </c>
      <c r="M711" s="17"/>
      <c r="N711" s="17">
        <v>0.17626441400106799</v>
      </c>
      <c r="O711" s="17">
        <v>0.183078676538071</v>
      </c>
      <c r="P711" s="17">
        <v>0.13874886489712199</v>
      </c>
      <c r="Q711" s="17">
        <v>0.15239433866153301</v>
      </c>
      <c r="R711" s="17"/>
      <c r="S711" s="17">
        <v>0.159152174634273</v>
      </c>
      <c r="T711" s="17">
        <v>0.18223156882894601</v>
      </c>
      <c r="U711" s="17">
        <v>0.19313063929784299</v>
      </c>
      <c r="V711" s="17">
        <v>0.172568454300774</v>
      </c>
      <c r="W711" s="17">
        <v>0.177850321588778</v>
      </c>
      <c r="X711" s="17">
        <v>0.168486903921058</v>
      </c>
      <c r="Y711" s="17">
        <v>0.16716162411566801</v>
      </c>
      <c r="Z711" s="17">
        <v>0.10501055304409899</v>
      </c>
      <c r="AA711" s="17">
        <v>0.12759590042275801</v>
      </c>
      <c r="AB711" s="17"/>
      <c r="AC711" s="17">
        <v>0.117744184930079</v>
      </c>
      <c r="AD711" s="17">
        <v>0.13932681890364701</v>
      </c>
      <c r="AE711" s="17">
        <v>0.12945124225846799</v>
      </c>
      <c r="AF711" s="17">
        <v>0.152933722837609</v>
      </c>
      <c r="AG711" s="17">
        <v>0.12883970778474901</v>
      </c>
      <c r="AH711" s="17">
        <v>0.17465185545832901</v>
      </c>
      <c r="AI711" s="17">
        <v>0.154738893689498</v>
      </c>
      <c r="AJ711" s="17">
        <v>0.16570532062137999</v>
      </c>
      <c r="AK711" s="17">
        <v>0.169076987736519</v>
      </c>
      <c r="AL711" s="17">
        <v>0.185124077982526</v>
      </c>
      <c r="AM711" s="17">
        <v>0.22870256290650601</v>
      </c>
      <c r="AN711" s="17">
        <v>0.139236678479043</v>
      </c>
      <c r="AO711" s="17">
        <v>0.171736102789184</v>
      </c>
      <c r="AP711" s="17">
        <v>0.169241451575599</v>
      </c>
      <c r="AQ711" s="17">
        <v>0.15134268558595601</v>
      </c>
      <c r="AR711" s="17">
        <v>0.19798477395129799</v>
      </c>
      <c r="AS711" s="17"/>
      <c r="AT711" s="17">
        <v>0.17875293856462399</v>
      </c>
      <c r="AU711" s="17">
        <v>0.16939960542770899</v>
      </c>
      <c r="AV711" s="17">
        <v>0.17311199964682999</v>
      </c>
      <c r="AW711" s="17">
        <v>0.138404102963262</v>
      </c>
      <c r="AX711" s="17">
        <v>0.149328376618764</v>
      </c>
      <c r="AY711" s="17">
        <v>0.169933278184172</v>
      </c>
      <c r="AZ711" s="17"/>
      <c r="BA711" s="17">
        <v>0.16627039413252201</v>
      </c>
      <c r="BB711" s="17">
        <v>0.13478416973490501</v>
      </c>
      <c r="BC711" s="17">
        <v>0.17962039296799101</v>
      </c>
      <c r="BD711" s="17">
        <v>0.17595991632545599</v>
      </c>
      <c r="BE711" s="17">
        <v>0.11225733331316499</v>
      </c>
      <c r="BF711" s="17"/>
      <c r="BG711" s="17">
        <v>0.18177582468418499</v>
      </c>
      <c r="BH711" s="17">
        <v>0.15359947116810799</v>
      </c>
      <c r="BI711" s="17">
        <v>0.146635234049804</v>
      </c>
      <c r="BJ711" s="17">
        <v>0.15744403654814501</v>
      </c>
      <c r="BK711" s="17">
        <v>0.208962719099407</v>
      </c>
      <c r="BL711" s="17"/>
      <c r="BM711" s="17">
        <v>0.170172020419637</v>
      </c>
      <c r="BN711" s="17">
        <v>0.15472116084107901</v>
      </c>
      <c r="BO711" s="17">
        <v>0.170153213347219</v>
      </c>
      <c r="BP711" s="17"/>
      <c r="BQ711" s="17">
        <v>0.16658712455195901</v>
      </c>
      <c r="BR711" s="17">
        <v>0.15772326699692499</v>
      </c>
      <c r="BS711" s="17"/>
      <c r="BT711" s="17">
        <v>0.16691174841638101</v>
      </c>
      <c r="BU711" s="17">
        <v>0.15387105008375701</v>
      </c>
    </row>
    <row r="712" spans="2:73" x14ac:dyDescent="0.3">
      <c r="B712" t="s">
        <v>266</v>
      </c>
      <c r="C712" s="17">
        <v>8.4784353088202605E-2</v>
      </c>
      <c r="D712" s="17">
        <v>7.92908024067248E-2</v>
      </c>
      <c r="E712" s="17">
        <v>9.0399298287339794E-2</v>
      </c>
      <c r="F712" s="17"/>
      <c r="G712" s="17">
        <v>0.106010391625177</v>
      </c>
      <c r="H712" s="17">
        <v>8.6762959145990498E-2</v>
      </c>
      <c r="I712" s="17">
        <v>5.5066588082435301E-2</v>
      </c>
      <c r="J712" s="17">
        <v>7.3214798365647704E-2</v>
      </c>
      <c r="K712" s="17">
        <v>6.9777137155980606E-2</v>
      </c>
      <c r="L712" s="17">
        <v>0.112763370543959</v>
      </c>
      <c r="M712" s="17"/>
      <c r="N712" s="17">
        <v>9.1560236239109E-2</v>
      </c>
      <c r="O712" s="17">
        <v>7.2266050806243501E-2</v>
      </c>
      <c r="P712" s="17">
        <v>9.3177505682244199E-2</v>
      </c>
      <c r="Q712" s="17">
        <v>8.2312413275453702E-2</v>
      </c>
      <c r="R712" s="17"/>
      <c r="S712" s="17">
        <v>9.6770461054532103E-2</v>
      </c>
      <c r="T712" s="17">
        <v>5.3548125286766897E-2</v>
      </c>
      <c r="U712" s="17">
        <v>9.30678031165426E-2</v>
      </c>
      <c r="V712" s="17">
        <v>9.9407440380697099E-2</v>
      </c>
      <c r="W712" s="17">
        <v>6.4895935096385998E-2</v>
      </c>
      <c r="X712" s="17">
        <v>9.7748965630324897E-2</v>
      </c>
      <c r="Y712" s="17">
        <v>9.1702911500675E-2</v>
      </c>
      <c r="Z712" s="17">
        <v>5.7140662562603702E-2</v>
      </c>
      <c r="AA712" s="17">
        <v>9.8834106324943202E-2</v>
      </c>
      <c r="AB712" s="17"/>
      <c r="AC712" s="17">
        <v>7.7645620408033494E-2</v>
      </c>
      <c r="AD712" s="17">
        <v>7.1996847681008197E-2</v>
      </c>
      <c r="AE712" s="17">
        <v>8.7595048382019397E-2</v>
      </c>
      <c r="AF712" s="17">
        <v>0.11653668476640699</v>
      </c>
      <c r="AG712" s="17">
        <v>4.2827851280704501E-2</v>
      </c>
      <c r="AH712" s="17">
        <v>8.3264541670886399E-2</v>
      </c>
      <c r="AI712" s="17">
        <v>8.4873130133939198E-2</v>
      </c>
      <c r="AJ712" s="17">
        <v>5.9847387469134601E-2</v>
      </c>
      <c r="AK712" s="17">
        <v>0.10409685295351601</v>
      </c>
      <c r="AL712" s="17">
        <v>9.3771298990134103E-2</v>
      </c>
      <c r="AM712" s="17">
        <v>5.8795948961445098E-2</v>
      </c>
      <c r="AN712" s="17">
        <v>0.122409232535677</v>
      </c>
      <c r="AO712" s="17">
        <v>8.7654440762836502E-2</v>
      </c>
      <c r="AP712" s="17">
        <v>9.2985637465131901E-2</v>
      </c>
      <c r="AQ712" s="17">
        <v>0.12973218297361899</v>
      </c>
      <c r="AR712" s="17">
        <v>8.5060210653218601E-2</v>
      </c>
      <c r="AS712" s="17"/>
      <c r="AT712" s="17">
        <v>8.3907682009976295E-2</v>
      </c>
      <c r="AU712" s="17">
        <v>9.7996173930446406E-2</v>
      </c>
      <c r="AV712" s="17">
        <v>6.3797524994292101E-2</v>
      </c>
      <c r="AW712" s="17">
        <v>7.1567172517396999E-2</v>
      </c>
      <c r="AX712" s="17">
        <v>9.8203739514598404E-2</v>
      </c>
      <c r="AY712" s="17">
        <v>9.5308231336424104E-2</v>
      </c>
      <c r="AZ712" s="17"/>
      <c r="BA712" s="17">
        <v>7.6022138345189505E-2</v>
      </c>
      <c r="BB712" s="17">
        <v>8.6080611250309302E-2</v>
      </c>
      <c r="BC712" s="17">
        <v>7.6940232355060603E-2</v>
      </c>
      <c r="BD712" s="17">
        <v>8.1290245038677406E-2</v>
      </c>
      <c r="BE712" s="17">
        <v>0.18668237890263401</v>
      </c>
      <c r="BF712" s="17"/>
      <c r="BG712" s="17">
        <v>7.3195333625490702E-2</v>
      </c>
      <c r="BH712" s="17">
        <v>0.103076856421345</v>
      </c>
      <c r="BI712" s="17">
        <v>8.6516518934372594E-2</v>
      </c>
      <c r="BJ712" s="17">
        <v>6.8346822140806895E-2</v>
      </c>
      <c r="BK712" s="17">
        <v>4.7021098874842203E-2</v>
      </c>
      <c r="BL712" s="17"/>
      <c r="BM712" s="17">
        <v>9.8459172860121805E-2</v>
      </c>
      <c r="BN712" s="17">
        <v>7.0673747360971803E-2</v>
      </c>
      <c r="BO712" s="17">
        <v>7.8186033343045802E-2</v>
      </c>
      <c r="BP712" s="17"/>
      <c r="BQ712" s="17">
        <v>7.5445072556232201E-2</v>
      </c>
      <c r="BR712" s="17">
        <v>8.89600741385424E-2</v>
      </c>
      <c r="BS712" s="17"/>
      <c r="BT712" s="17">
        <v>8.4853106551515303E-2</v>
      </c>
      <c r="BU712" s="17">
        <v>8.99548086065797E-2</v>
      </c>
    </row>
    <row r="713" spans="2:73" x14ac:dyDescent="0.3">
      <c r="B713" t="s">
        <v>267</v>
      </c>
      <c r="C713" s="17">
        <v>9.5978058073791006E-2</v>
      </c>
      <c r="D713" s="17">
        <v>9.6555472336600306E-2</v>
      </c>
      <c r="E713" s="17">
        <v>9.4946187394924095E-2</v>
      </c>
      <c r="F713" s="17"/>
      <c r="G713" s="17">
        <v>8.5846567475160396E-2</v>
      </c>
      <c r="H713" s="17">
        <v>6.41374337939528E-2</v>
      </c>
      <c r="I713" s="17">
        <v>0.13823441416267701</v>
      </c>
      <c r="J713" s="17">
        <v>0.10434200519483799</v>
      </c>
      <c r="K713" s="17">
        <v>0.10273577111172</v>
      </c>
      <c r="L713" s="17">
        <v>8.28821105898956E-2</v>
      </c>
      <c r="M713" s="17"/>
      <c r="N713" s="17">
        <v>9.5132089143287094E-2</v>
      </c>
      <c r="O713" s="17">
        <v>0.11378336838274</v>
      </c>
      <c r="P713" s="17">
        <v>8.3189852829458899E-2</v>
      </c>
      <c r="Q713" s="17">
        <v>9.1524751118745307E-2</v>
      </c>
      <c r="R713" s="17"/>
      <c r="S713" s="17">
        <v>6.6542792909973295E-2</v>
      </c>
      <c r="T713" s="17">
        <v>0.11217276167243601</v>
      </c>
      <c r="U713" s="17">
        <v>9.9036634000968196E-2</v>
      </c>
      <c r="V713" s="17">
        <v>0.12225697387583399</v>
      </c>
      <c r="W713" s="17">
        <v>8.5566254374249001E-2</v>
      </c>
      <c r="X713" s="17">
        <v>0.106384838778542</v>
      </c>
      <c r="Y713" s="17">
        <v>9.7494173454495694E-2</v>
      </c>
      <c r="Z713" s="17">
        <v>0.101696571282255</v>
      </c>
      <c r="AA713" s="17">
        <v>8.3492877960128498E-2</v>
      </c>
      <c r="AB713" s="17"/>
      <c r="AC713" s="17">
        <v>0.15038928712946101</v>
      </c>
      <c r="AD713" s="17">
        <v>7.8502176124030307E-2</v>
      </c>
      <c r="AE713" s="17">
        <v>0.102049396781841</v>
      </c>
      <c r="AF713" s="17">
        <v>5.1310101526968598E-2</v>
      </c>
      <c r="AG713" s="17">
        <v>0.12961866581158901</v>
      </c>
      <c r="AH713" s="17">
        <v>9.4117234291595797E-2</v>
      </c>
      <c r="AI713" s="17">
        <v>0.103333780965468</v>
      </c>
      <c r="AJ713" s="17">
        <v>8.4238801647701603E-2</v>
      </c>
      <c r="AK713" s="17">
        <v>0.101989451828643</v>
      </c>
      <c r="AL713" s="17">
        <v>6.5433710333414996E-2</v>
      </c>
      <c r="AM713" s="17">
        <v>0.106245535618714</v>
      </c>
      <c r="AN713" s="17">
        <v>8.2019277541736296E-2</v>
      </c>
      <c r="AO713" s="17">
        <v>0.132749105060191</v>
      </c>
      <c r="AP713" s="17">
        <v>4.4333621713602403E-2</v>
      </c>
      <c r="AQ713" s="17">
        <v>0.14945001942216299</v>
      </c>
      <c r="AR713" s="17">
        <v>0.101813839125106</v>
      </c>
      <c r="AS713" s="17"/>
      <c r="AT713" s="17">
        <v>7.77745823594677E-2</v>
      </c>
      <c r="AU713" s="17">
        <v>0.113149922681463</v>
      </c>
      <c r="AV713" s="17">
        <v>9.2937532494200101E-2</v>
      </c>
      <c r="AW713" s="17">
        <v>0.10879228689231001</v>
      </c>
      <c r="AX713" s="17">
        <v>9.0751992855617705E-2</v>
      </c>
      <c r="AY713" s="17">
        <v>5.2101730174577601E-2</v>
      </c>
      <c r="AZ713" s="17"/>
      <c r="BA713" s="17">
        <v>8.6105323282747795E-2</v>
      </c>
      <c r="BB713" s="17">
        <v>0.116414041826085</v>
      </c>
      <c r="BC713" s="17">
        <v>9.6787392800824296E-2</v>
      </c>
      <c r="BD713" s="17">
        <v>0.113161746292683</v>
      </c>
      <c r="BE713" s="17">
        <v>0.108803131305184</v>
      </c>
      <c r="BF713" s="17"/>
      <c r="BG713" s="17">
        <v>8.3097990500752603E-2</v>
      </c>
      <c r="BH713" s="17">
        <v>8.16766138392475E-2</v>
      </c>
      <c r="BI713" s="17">
        <v>0.11414033093000001</v>
      </c>
      <c r="BJ713" s="17">
        <v>7.1242048857380905E-2</v>
      </c>
      <c r="BK713" s="17">
        <v>0.16333600808384699</v>
      </c>
      <c r="BL713" s="17"/>
      <c r="BM713" s="17">
        <v>9.9895847895987197E-2</v>
      </c>
      <c r="BN713" s="17">
        <v>9.3721133524649405E-2</v>
      </c>
      <c r="BO713" s="17">
        <v>8.9770581138834293E-2</v>
      </c>
      <c r="BP713" s="17"/>
      <c r="BQ713" s="17">
        <v>7.98183760100354E-2</v>
      </c>
      <c r="BR713" s="17">
        <v>0.106869848746318</v>
      </c>
      <c r="BS713" s="17"/>
      <c r="BT713" s="17">
        <v>8.5481732891683898E-2</v>
      </c>
      <c r="BU713" s="17">
        <v>0.1152351382331</v>
      </c>
    </row>
    <row r="714" spans="2:73" x14ac:dyDescent="0.3">
      <c r="B714" t="s">
        <v>268</v>
      </c>
      <c r="C714" s="17">
        <v>1.6060502140289399E-2</v>
      </c>
      <c r="D714" s="17">
        <v>9.4932227156068506E-3</v>
      </c>
      <c r="E714" s="17">
        <v>2.25097150601868E-2</v>
      </c>
      <c r="F714" s="17"/>
      <c r="G714" s="17">
        <v>2.2018957471966399E-2</v>
      </c>
      <c r="H714" s="17">
        <v>1.4405865455303399E-2</v>
      </c>
      <c r="I714" s="17">
        <v>1.9602239928887901E-2</v>
      </c>
      <c r="J714" s="17">
        <v>1.6124135869256599E-2</v>
      </c>
      <c r="K714" s="17">
        <v>1.7193593555127399E-2</v>
      </c>
      <c r="L714" s="17">
        <v>9.7667131036133503E-3</v>
      </c>
      <c r="M714" s="17"/>
      <c r="N714" s="17">
        <v>1.6032896450523099E-2</v>
      </c>
      <c r="O714" s="17">
        <v>1.66929526935264E-2</v>
      </c>
      <c r="P714" s="17">
        <v>1.8217499984212598E-2</v>
      </c>
      <c r="Q714" s="17">
        <v>1.38548131902061E-2</v>
      </c>
      <c r="R714" s="17"/>
      <c r="S714" s="17">
        <v>1.55732386696104E-2</v>
      </c>
      <c r="T714" s="17">
        <v>1.81296568242417E-2</v>
      </c>
      <c r="U714" s="17">
        <v>6.9920200824563497E-3</v>
      </c>
      <c r="V714" s="17">
        <v>1.76731610921197E-2</v>
      </c>
      <c r="W714" s="17">
        <v>1.05991012828378E-2</v>
      </c>
      <c r="X714" s="17">
        <v>8.1594680433865995E-3</v>
      </c>
      <c r="Y714" s="17">
        <v>1.5035886936377999E-2</v>
      </c>
      <c r="Z714" s="17">
        <v>2.49419525268448E-2</v>
      </c>
      <c r="AA714" s="17">
        <v>2.69602095221105E-2</v>
      </c>
      <c r="AB714" s="17"/>
      <c r="AC714" s="17">
        <v>3.54887094272349E-2</v>
      </c>
      <c r="AD714" s="17">
        <v>7.8992702769622603E-3</v>
      </c>
      <c r="AE714" s="17">
        <v>1.7603501523998599E-2</v>
      </c>
      <c r="AF714" s="17">
        <v>0</v>
      </c>
      <c r="AG714" s="17">
        <v>2.3912033584013399E-2</v>
      </c>
      <c r="AH714" s="17">
        <v>1.16261813776642E-2</v>
      </c>
      <c r="AI714" s="17">
        <v>5.96954146242306E-3</v>
      </c>
      <c r="AJ714" s="17">
        <v>2.4091556832978998E-2</v>
      </c>
      <c r="AK714" s="17">
        <v>2.1933952883245601E-2</v>
      </c>
      <c r="AL714" s="17">
        <v>1.9605885898041402E-2</v>
      </c>
      <c r="AM714" s="17">
        <v>2.49773736828349E-2</v>
      </c>
      <c r="AN714" s="17">
        <v>7.0483516916779497E-3</v>
      </c>
      <c r="AO714" s="17">
        <v>1.74098770473003E-2</v>
      </c>
      <c r="AP714" s="17">
        <v>0</v>
      </c>
      <c r="AQ714" s="17">
        <v>4.1024242566896102E-2</v>
      </c>
      <c r="AR714" s="17">
        <v>7.4576066823272801E-3</v>
      </c>
      <c r="AS714" s="17"/>
      <c r="AT714" s="17">
        <v>5.5565461823872597E-3</v>
      </c>
      <c r="AU714" s="17">
        <v>2.46963587984276E-2</v>
      </c>
      <c r="AV714" s="17">
        <v>2.6350940835447201E-2</v>
      </c>
      <c r="AW714" s="17">
        <v>1.2532180044635599E-2</v>
      </c>
      <c r="AX714" s="17">
        <v>1.21899120026993E-2</v>
      </c>
      <c r="AY714" s="17">
        <v>5.4447694595462096E-3</v>
      </c>
      <c r="AZ714" s="17"/>
      <c r="BA714" s="17">
        <v>1.5092153559138601E-2</v>
      </c>
      <c r="BB714" s="17">
        <v>1.1317814762673E-2</v>
      </c>
      <c r="BC714" s="17">
        <v>1.4117528332733401E-2</v>
      </c>
      <c r="BD714" s="17">
        <v>2.7047734808309999E-2</v>
      </c>
      <c r="BE714" s="17">
        <v>3.0329274120544598E-2</v>
      </c>
      <c r="BF714" s="17"/>
      <c r="BG714" s="17">
        <v>9.0264027663593208E-3</v>
      </c>
      <c r="BH714" s="17">
        <v>1.6194057665739801E-2</v>
      </c>
      <c r="BI714" s="17">
        <v>1.6259746563995099E-2</v>
      </c>
      <c r="BJ714" s="17">
        <v>1.8015601387890601E-2</v>
      </c>
      <c r="BK714" s="17">
        <v>3.2672476183893101E-2</v>
      </c>
      <c r="BL714" s="17"/>
      <c r="BM714" s="17">
        <v>1.4587796745969699E-2</v>
      </c>
      <c r="BN714" s="17">
        <v>1.33366697645762E-2</v>
      </c>
      <c r="BO714" s="17">
        <v>2.70299575127553E-2</v>
      </c>
      <c r="BP714" s="17"/>
      <c r="BQ714" s="17">
        <v>1.4154360664882799E-2</v>
      </c>
      <c r="BR714" s="17">
        <v>1.80547566510907E-2</v>
      </c>
      <c r="BS714" s="17"/>
      <c r="BT714" s="17">
        <v>1.41502387399484E-2</v>
      </c>
      <c r="BU714" s="17">
        <v>1.8191937278405301E-2</v>
      </c>
    </row>
    <row r="715" spans="2:73" x14ac:dyDescent="0.3">
      <c r="B715" t="s">
        <v>269</v>
      </c>
      <c r="C715" s="17">
        <v>2.7845559107548701E-2</v>
      </c>
      <c r="D715" s="17">
        <v>2.2543276118133199E-2</v>
      </c>
      <c r="E715" s="17">
        <v>3.3098427440060398E-2</v>
      </c>
      <c r="F715" s="17"/>
      <c r="G715" s="17">
        <v>1.36955823352462E-2</v>
      </c>
      <c r="H715" s="17">
        <v>2.26546478147409E-2</v>
      </c>
      <c r="I715" s="17">
        <v>3.00185515747519E-2</v>
      </c>
      <c r="J715" s="17">
        <v>3.1750343372605003E-2</v>
      </c>
      <c r="K715" s="17">
        <v>3.29611956380928E-2</v>
      </c>
      <c r="L715" s="17">
        <v>3.3060941619242203E-2</v>
      </c>
      <c r="M715" s="17"/>
      <c r="N715" s="17">
        <v>2.6775835950417701E-2</v>
      </c>
      <c r="O715" s="17">
        <v>2.2341190409977799E-2</v>
      </c>
      <c r="P715" s="17">
        <v>2.7492117604632101E-2</v>
      </c>
      <c r="Q715" s="17">
        <v>3.5602108723247601E-2</v>
      </c>
      <c r="R715" s="17"/>
      <c r="S715" s="17">
        <v>2.9819636120696599E-2</v>
      </c>
      <c r="T715" s="17">
        <v>3.22089070416363E-2</v>
      </c>
      <c r="U715" s="17">
        <v>2.76914718613041E-2</v>
      </c>
      <c r="V715" s="17">
        <v>2.4955759017614501E-2</v>
      </c>
      <c r="W715" s="17">
        <v>2.5898042854838502E-2</v>
      </c>
      <c r="X715" s="17">
        <v>4.5039104695877803E-2</v>
      </c>
      <c r="Y715" s="17">
        <v>2.2195228525243901E-2</v>
      </c>
      <c r="Z715" s="17">
        <v>2.3387842808313099E-2</v>
      </c>
      <c r="AA715" s="17">
        <v>1.6759241685369301E-2</v>
      </c>
      <c r="AB715" s="17"/>
      <c r="AC715" s="17">
        <v>0</v>
      </c>
      <c r="AD715" s="17">
        <v>4.6101815370664802E-2</v>
      </c>
      <c r="AE715" s="17">
        <v>4.6436218305009998E-2</v>
      </c>
      <c r="AF715" s="17">
        <v>3.1709832985547699E-2</v>
      </c>
      <c r="AG715" s="17">
        <v>3.62038149526758E-2</v>
      </c>
      <c r="AH715" s="17">
        <v>2.8161725408449099E-2</v>
      </c>
      <c r="AI715" s="17">
        <v>1.6246629165594301E-2</v>
      </c>
      <c r="AJ715" s="17">
        <v>1.5917880116625999E-2</v>
      </c>
      <c r="AK715" s="17">
        <v>1.8624786847472E-2</v>
      </c>
      <c r="AL715" s="17">
        <v>1.08451492540334E-2</v>
      </c>
      <c r="AM715" s="17">
        <v>2.54389222527046E-2</v>
      </c>
      <c r="AN715" s="17">
        <v>3.3158052053914401E-2</v>
      </c>
      <c r="AO715" s="17">
        <v>2.0225581423250798E-2</v>
      </c>
      <c r="AP715" s="17">
        <v>3.9482935613369199E-2</v>
      </c>
      <c r="AQ715" s="17">
        <v>7.6013698769240197E-3</v>
      </c>
      <c r="AR715" s="17">
        <v>1.8550919719274798E-2</v>
      </c>
      <c r="AS715" s="17"/>
      <c r="AT715" s="17">
        <v>3.7303077394028702E-2</v>
      </c>
      <c r="AU715" s="17">
        <v>2.6771540072117399E-2</v>
      </c>
      <c r="AV715" s="17">
        <v>2.0112202159408E-2</v>
      </c>
      <c r="AW715" s="17">
        <v>2.6637896588561499E-2</v>
      </c>
      <c r="AX715" s="17">
        <v>2.2174257669106801E-2</v>
      </c>
      <c r="AY715" s="17">
        <v>2.89483610271879E-2</v>
      </c>
      <c r="AZ715" s="17"/>
      <c r="BA715" s="17">
        <v>4.2710227908085797E-2</v>
      </c>
      <c r="BB715" s="17">
        <v>1.9007599170797401E-2</v>
      </c>
      <c r="BC715" s="17">
        <v>3.08379704480632E-2</v>
      </c>
      <c r="BD715" s="17">
        <v>1.98129343286918E-2</v>
      </c>
      <c r="BE715" s="17">
        <v>4.59907472580805E-2</v>
      </c>
      <c r="BF715" s="17"/>
      <c r="BG715" s="17">
        <v>2.2581160617261301E-2</v>
      </c>
      <c r="BH715" s="17">
        <v>2.77226737914796E-2</v>
      </c>
      <c r="BI715" s="17">
        <v>4.2347056301591197E-2</v>
      </c>
      <c r="BJ715" s="17">
        <v>2.5192103608909201E-2</v>
      </c>
      <c r="BK715" s="17">
        <v>0</v>
      </c>
      <c r="BL715" s="17"/>
      <c r="BM715" s="17">
        <v>2.94137984953932E-2</v>
      </c>
      <c r="BN715" s="17">
        <v>2.8248175669914201E-2</v>
      </c>
      <c r="BO715" s="17">
        <v>2.22033709769082E-2</v>
      </c>
      <c r="BP715" s="17"/>
      <c r="BQ715" s="17">
        <v>2.1811822934812299E-2</v>
      </c>
      <c r="BR715" s="17">
        <v>3.0590191630016299E-2</v>
      </c>
      <c r="BS715" s="17"/>
      <c r="BT715" s="17">
        <v>1.76598461306752E-2</v>
      </c>
      <c r="BU715" s="17">
        <v>4.1002972460285302E-2</v>
      </c>
    </row>
    <row r="716" spans="2:73" x14ac:dyDescent="0.3">
      <c r="B716" t="s">
        <v>270</v>
      </c>
      <c r="C716" s="17">
        <v>1.2567145407861101E-2</v>
      </c>
      <c r="D716" s="17">
        <v>1.09828879898374E-2</v>
      </c>
      <c r="E716" s="17">
        <v>1.4149743645127799E-2</v>
      </c>
      <c r="F716" s="17"/>
      <c r="G716" s="17">
        <v>2.91065419609241E-3</v>
      </c>
      <c r="H716" s="17">
        <v>6.1845724962720904E-3</v>
      </c>
      <c r="I716" s="17">
        <v>1.4535960147568999E-2</v>
      </c>
      <c r="J716" s="17">
        <v>1.6627066428028699E-2</v>
      </c>
      <c r="K716" s="17">
        <v>2.3549277788124399E-2</v>
      </c>
      <c r="L716" s="17">
        <v>1.1875432152769001E-2</v>
      </c>
      <c r="M716" s="17"/>
      <c r="N716" s="17">
        <v>4.0071534228435799E-3</v>
      </c>
      <c r="O716" s="17">
        <v>1.50642163258142E-2</v>
      </c>
      <c r="P716" s="17">
        <v>1.1615695556186601E-2</v>
      </c>
      <c r="Q716" s="17">
        <v>2.03116856693955E-2</v>
      </c>
      <c r="R716" s="17"/>
      <c r="S716" s="17">
        <v>4.5938954701815696E-3</v>
      </c>
      <c r="T716" s="17">
        <v>1.46525967717199E-2</v>
      </c>
      <c r="U716" s="17">
        <v>1.35726679587428E-2</v>
      </c>
      <c r="V716" s="17">
        <v>1.4116990854189699E-2</v>
      </c>
      <c r="W716" s="17">
        <v>2.21475229428959E-2</v>
      </c>
      <c r="X716" s="17">
        <v>7.3023428155493597E-3</v>
      </c>
      <c r="Y716" s="17">
        <v>9.1911273457136108E-3</v>
      </c>
      <c r="Z716" s="17">
        <v>0</v>
      </c>
      <c r="AA716" s="17">
        <v>2.26005596758143E-2</v>
      </c>
      <c r="AB716" s="17"/>
      <c r="AC716" s="17">
        <v>4.9475090172127797E-2</v>
      </c>
      <c r="AD716" s="17">
        <v>2.7330741618191899E-2</v>
      </c>
      <c r="AE716" s="17">
        <v>2.0366608763939201E-2</v>
      </c>
      <c r="AF716" s="17">
        <v>1.205293176212E-2</v>
      </c>
      <c r="AG716" s="17">
        <v>2.4074163306439501E-2</v>
      </c>
      <c r="AH716" s="17">
        <v>8.9701455310650397E-3</v>
      </c>
      <c r="AI716" s="17">
        <v>6.7184960533200897E-3</v>
      </c>
      <c r="AJ716" s="17">
        <v>1.28489896610298E-2</v>
      </c>
      <c r="AK716" s="17">
        <v>4.4016419077532402E-3</v>
      </c>
      <c r="AL716" s="17">
        <v>4.4445819684180796E-3</v>
      </c>
      <c r="AM716" s="17">
        <v>8.1495195215760003E-3</v>
      </c>
      <c r="AN716" s="17">
        <v>1.0007946014761101E-2</v>
      </c>
      <c r="AO716" s="17">
        <v>0</v>
      </c>
      <c r="AP716" s="17">
        <v>9.6422009152739799E-3</v>
      </c>
      <c r="AQ716" s="17">
        <v>0</v>
      </c>
      <c r="AR716" s="17">
        <v>6.1990608723454504E-3</v>
      </c>
      <c r="AS716" s="17"/>
      <c r="AT716" s="17">
        <v>1.19233676462158E-2</v>
      </c>
      <c r="AU716" s="17">
        <v>1.7818391448092899E-2</v>
      </c>
      <c r="AV716" s="17">
        <v>6.2168202656436499E-3</v>
      </c>
      <c r="AW716" s="17">
        <v>1.05615946797102E-2</v>
      </c>
      <c r="AX716" s="17">
        <v>1.17158017683757E-2</v>
      </c>
      <c r="AY716" s="17">
        <v>1.27659416974296E-2</v>
      </c>
      <c r="AZ716" s="17"/>
      <c r="BA716" s="17">
        <v>1.5864831697524E-2</v>
      </c>
      <c r="BB716" s="17">
        <v>1.05975380714041E-2</v>
      </c>
      <c r="BC716" s="17">
        <v>1.93990002563693E-2</v>
      </c>
      <c r="BD716" s="17">
        <v>0</v>
      </c>
      <c r="BE716" s="17">
        <v>0</v>
      </c>
      <c r="BF716" s="17"/>
      <c r="BG716" s="17">
        <v>1.7931439126187099E-2</v>
      </c>
      <c r="BH716" s="17">
        <v>7.49619463172322E-3</v>
      </c>
      <c r="BI716" s="17">
        <v>7.3182338907841404E-3</v>
      </c>
      <c r="BJ716" s="17">
        <v>1.7641574028095301E-2</v>
      </c>
      <c r="BK716" s="17">
        <v>1.5668162135330999E-2</v>
      </c>
      <c r="BL716" s="17"/>
      <c r="BM716" s="17">
        <v>1.24082524959076E-2</v>
      </c>
      <c r="BN716" s="17">
        <v>1.26974355589748E-2</v>
      </c>
      <c r="BO716" s="17">
        <v>1.2725204212402599E-2</v>
      </c>
      <c r="BP716" s="17"/>
      <c r="BQ716" s="17">
        <v>6.5259423473222004E-3</v>
      </c>
      <c r="BR716" s="17">
        <v>1.7068789141965201E-2</v>
      </c>
      <c r="BS716" s="17"/>
      <c r="BT716" s="17">
        <v>1.02784255581727E-2</v>
      </c>
      <c r="BU716" s="17">
        <v>1.36524045324538E-2</v>
      </c>
    </row>
    <row r="717" spans="2:73" x14ac:dyDescent="0.3">
      <c r="B717" t="s">
        <v>92</v>
      </c>
      <c r="C717" s="17">
        <v>7.3463633589896998E-3</v>
      </c>
      <c r="D717" s="17">
        <v>7.1980442280388298E-3</v>
      </c>
      <c r="E717" s="17">
        <v>7.5135648323184498E-3</v>
      </c>
      <c r="F717" s="17"/>
      <c r="G717" s="17">
        <v>4.4470722645770303E-3</v>
      </c>
      <c r="H717" s="17">
        <v>1.6939959302771101E-2</v>
      </c>
      <c r="I717" s="17">
        <v>7.3477015087178004E-3</v>
      </c>
      <c r="J717" s="17">
        <v>1.16605033572586E-2</v>
      </c>
      <c r="K717" s="17">
        <v>0</v>
      </c>
      <c r="L717" s="17">
        <v>2.8876956847721201E-3</v>
      </c>
      <c r="M717" s="17"/>
      <c r="N717" s="17">
        <v>7.9752145859488706E-3</v>
      </c>
      <c r="O717" s="17">
        <v>7.5244513284668203E-3</v>
      </c>
      <c r="P717" s="17">
        <v>5.2642782539732702E-3</v>
      </c>
      <c r="Q717" s="17">
        <v>8.4600787862832601E-3</v>
      </c>
      <c r="R717" s="17"/>
      <c r="S717" s="17">
        <v>1.53738635034006E-2</v>
      </c>
      <c r="T717" s="17">
        <v>6.6678725777197202E-3</v>
      </c>
      <c r="U717" s="17">
        <v>6.23881981251389E-3</v>
      </c>
      <c r="V717" s="17">
        <v>0</v>
      </c>
      <c r="W717" s="17">
        <v>3.4252557146596E-3</v>
      </c>
      <c r="X717" s="17">
        <v>1.7152796933479798E-2</v>
      </c>
      <c r="Y717" s="17">
        <v>2.7519923025260298E-3</v>
      </c>
      <c r="Z717" s="17">
        <v>0</v>
      </c>
      <c r="AA717" s="17">
        <v>6.8799934524796302E-3</v>
      </c>
      <c r="AB717" s="17"/>
      <c r="AC717" s="17">
        <v>0</v>
      </c>
      <c r="AD717" s="17">
        <v>1.33466930298683E-2</v>
      </c>
      <c r="AE717" s="17">
        <v>0</v>
      </c>
      <c r="AF717" s="17">
        <v>3.1818612956723601E-3</v>
      </c>
      <c r="AG717" s="17">
        <v>3.46250853249293E-3</v>
      </c>
      <c r="AH717" s="17">
        <v>1.4268129513901899E-2</v>
      </c>
      <c r="AI717" s="17">
        <v>0</v>
      </c>
      <c r="AJ717" s="17">
        <v>6.70505905726134E-3</v>
      </c>
      <c r="AK717" s="17">
        <v>3.70085404528229E-3</v>
      </c>
      <c r="AL717" s="17">
        <v>1.04290836935552E-2</v>
      </c>
      <c r="AM717" s="17">
        <v>3.3020910044486E-3</v>
      </c>
      <c r="AN717" s="17">
        <v>1.47419686077789E-2</v>
      </c>
      <c r="AO717" s="17">
        <v>0</v>
      </c>
      <c r="AP717" s="17">
        <v>0</v>
      </c>
      <c r="AQ717" s="17">
        <v>2.90510549199825E-2</v>
      </c>
      <c r="AR717" s="17">
        <v>0</v>
      </c>
      <c r="AS717" s="17"/>
      <c r="AT717" s="17">
        <v>8.0647521715027405E-3</v>
      </c>
      <c r="AU717" s="17">
        <v>8.0209912140587793E-3</v>
      </c>
      <c r="AV717" s="17">
        <v>5.6903400451476897E-3</v>
      </c>
      <c r="AW717" s="17">
        <v>6.4769634633643101E-3</v>
      </c>
      <c r="AX717" s="17">
        <v>7.4669376988680397E-3</v>
      </c>
      <c r="AY717" s="17">
        <v>7.9350500030183901E-3</v>
      </c>
      <c r="AZ717" s="17"/>
      <c r="BA717" s="17">
        <v>1.7605766008213599E-3</v>
      </c>
      <c r="BB717" s="17">
        <v>9.6362096141009001E-3</v>
      </c>
      <c r="BC717" s="17">
        <v>1.4317052106921699E-2</v>
      </c>
      <c r="BD717" s="17">
        <v>7.2144942252595403E-3</v>
      </c>
      <c r="BE717" s="17">
        <v>1.9010290646531602E-2</v>
      </c>
      <c r="BF717" s="17"/>
      <c r="BG717" s="17">
        <v>2.8724645933294801E-3</v>
      </c>
      <c r="BH717" s="17">
        <v>7.5535066697644399E-3</v>
      </c>
      <c r="BI717" s="17">
        <v>7.0109064284668001E-3</v>
      </c>
      <c r="BJ717" s="17">
        <v>3.7983363825389001E-3</v>
      </c>
      <c r="BK717" s="17">
        <v>2.88424773065914E-2</v>
      </c>
      <c r="BL717" s="17"/>
      <c r="BM717" s="17">
        <v>6.1492151299250104E-3</v>
      </c>
      <c r="BN717" s="17">
        <v>1.01260931930864E-2</v>
      </c>
      <c r="BO717" s="17">
        <v>4.19024826936673E-3</v>
      </c>
      <c r="BP717" s="17"/>
      <c r="BQ717" s="17">
        <v>3.9872090897932E-3</v>
      </c>
      <c r="BR717" s="17">
        <v>7.1860052283697299E-3</v>
      </c>
      <c r="BS717" s="17"/>
      <c r="BT717" s="17">
        <v>4.94589978557045E-3</v>
      </c>
      <c r="BU717" s="17">
        <v>8.2750254706702598E-3</v>
      </c>
    </row>
    <row r="718" spans="2:73" x14ac:dyDescent="0.3">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row>
    <row r="719" spans="2:73" x14ac:dyDescent="0.3">
      <c r="B719" s="6" t="s">
        <v>303</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row>
    <row r="720" spans="2:73" x14ac:dyDescent="0.3">
      <c r="B720" s="24" t="s">
        <v>94</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row>
    <row r="721" spans="2:73" x14ac:dyDescent="0.3">
      <c r="B721" t="s">
        <v>261</v>
      </c>
      <c r="C721" s="17">
        <v>9.3832237021055209E-3</v>
      </c>
      <c r="D721" s="17">
        <v>1.03821669109772E-2</v>
      </c>
      <c r="E721" s="17">
        <v>8.4387304803188509E-3</v>
      </c>
      <c r="F721" s="17"/>
      <c r="G721" s="17">
        <v>1.2929863671288301E-2</v>
      </c>
      <c r="H721" s="17">
        <v>9.6731995747826593E-3</v>
      </c>
      <c r="I721" s="17">
        <v>1.22529163673669E-2</v>
      </c>
      <c r="J721" s="17">
        <v>1.15674794267943E-2</v>
      </c>
      <c r="K721" s="17">
        <v>6.9513151636592602E-3</v>
      </c>
      <c r="L721" s="17">
        <v>4.3202591166186504E-3</v>
      </c>
      <c r="M721" s="17"/>
      <c r="N721" s="17">
        <v>5.1364753959377398E-3</v>
      </c>
      <c r="O721" s="17">
        <v>1.20968507816852E-2</v>
      </c>
      <c r="P721" s="17">
        <v>9.0798732872511001E-3</v>
      </c>
      <c r="Q721" s="17">
        <v>1.0347860873860099E-2</v>
      </c>
      <c r="R721" s="17"/>
      <c r="S721" s="17">
        <v>1.52235339913128E-2</v>
      </c>
      <c r="T721" s="17">
        <v>6.1977730254037799E-3</v>
      </c>
      <c r="U721" s="17">
        <v>0</v>
      </c>
      <c r="V721" s="17">
        <v>6.1876396318698602E-3</v>
      </c>
      <c r="W721" s="17">
        <v>6.4193060388843303E-3</v>
      </c>
      <c r="X721" s="17">
        <v>9.3246201180325703E-3</v>
      </c>
      <c r="Y721" s="17">
        <v>1.07297688173954E-2</v>
      </c>
      <c r="Z721" s="17">
        <v>2.9799634994402999E-2</v>
      </c>
      <c r="AA721" s="17">
        <v>9.2431728682622703E-3</v>
      </c>
      <c r="AB721" s="17"/>
      <c r="AC721" s="17">
        <v>0</v>
      </c>
      <c r="AD721" s="17">
        <v>4.53987845928608E-2</v>
      </c>
      <c r="AE721" s="17">
        <v>9.0558798280340608E-3</v>
      </c>
      <c r="AF721" s="17">
        <v>4.4612735543165197E-3</v>
      </c>
      <c r="AG721" s="17">
        <v>1.01050827707147E-2</v>
      </c>
      <c r="AH721" s="17">
        <v>1.33245352990432E-2</v>
      </c>
      <c r="AI721" s="17">
        <v>2.3607089932569499E-2</v>
      </c>
      <c r="AJ721" s="17">
        <v>7.5578188840704904E-3</v>
      </c>
      <c r="AK721" s="17">
        <v>6.2686905122217203E-3</v>
      </c>
      <c r="AL721" s="17">
        <v>0</v>
      </c>
      <c r="AM721" s="17">
        <v>0</v>
      </c>
      <c r="AN721" s="17">
        <v>0</v>
      </c>
      <c r="AO721" s="17">
        <v>0</v>
      </c>
      <c r="AP721" s="17">
        <v>0</v>
      </c>
      <c r="AQ721" s="17">
        <v>0</v>
      </c>
      <c r="AR721" s="17">
        <v>1.43521823648491E-2</v>
      </c>
      <c r="AS721" s="17"/>
      <c r="AT721" s="17">
        <v>1.7763027860685399E-2</v>
      </c>
      <c r="AU721" s="17">
        <v>4.4972256405026402E-3</v>
      </c>
      <c r="AV721" s="17">
        <v>6.4498328226043804E-3</v>
      </c>
      <c r="AW721" s="17">
        <v>1.20128608334683E-2</v>
      </c>
      <c r="AX721" s="17">
        <v>5.0558989575283002E-3</v>
      </c>
      <c r="AY721" s="17">
        <v>6.4963723458115602E-3</v>
      </c>
      <c r="AZ721" s="17"/>
      <c r="BA721" s="17">
        <v>9.7496767326866497E-3</v>
      </c>
      <c r="BB721" s="17">
        <v>1.31216995319839E-2</v>
      </c>
      <c r="BC721" s="17">
        <v>5.0848690172892704E-3</v>
      </c>
      <c r="BD721" s="17">
        <v>9.8037375176158997E-3</v>
      </c>
      <c r="BE721" s="17">
        <v>2.6303802387655499E-2</v>
      </c>
      <c r="BF721" s="17"/>
      <c r="BG721" s="17">
        <v>8.10608847227085E-3</v>
      </c>
      <c r="BH721" s="17">
        <v>7.4205079504400797E-3</v>
      </c>
      <c r="BI721" s="17">
        <v>6.1231381158702598E-3</v>
      </c>
      <c r="BJ721" s="17">
        <v>1.1030165149334E-2</v>
      </c>
      <c r="BK721" s="17">
        <v>1.25007895193858E-2</v>
      </c>
      <c r="BL721" s="17"/>
      <c r="BM721" s="17">
        <v>6.5700675546150897E-3</v>
      </c>
      <c r="BN721" s="17">
        <v>1.15321090170943E-2</v>
      </c>
      <c r="BO721" s="17">
        <v>1.2563264678652E-2</v>
      </c>
      <c r="BP721" s="17"/>
      <c r="BQ721" s="17">
        <v>1.0546587556278599E-2</v>
      </c>
      <c r="BR721" s="17">
        <v>9.1311726191640602E-3</v>
      </c>
      <c r="BS721" s="17"/>
      <c r="BT721" s="17">
        <v>8.9652062200559698E-3</v>
      </c>
      <c r="BU721" s="17">
        <v>7.5902374590428104E-3</v>
      </c>
    </row>
    <row r="722" spans="2:73" x14ac:dyDescent="0.3">
      <c r="B722" t="s">
        <v>262</v>
      </c>
      <c r="C722" s="17">
        <v>4.0993429274568602E-2</v>
      </c>
      <c r="D722" s="17">
        <v>4.3704914550149902E-2</v>
      </c>
      <c r="E722" s="17">
        <v>3.84776417089321E-2</v>
      </c>
      <c r="F722" s="17"/>
      <c r="G722" s="17">
        <v>4.3096630420493602E-2</v>
      </c>
      <c r="H722" s="17">
        <v>3.3277397913077003E-2</v>
      </c>
      <c r="I722" s="17">
        <v>3.7831942061720497E-2</v>
      </c>
      <c r="J722" s="17">
        <v>3.6667976717766101E-2</v>
      </c>
      <c r="K722" s="17">
        <v>4.1881088981281199E-2</v>
      </c>
      <c r="L722" s="17">
        <v>5.13675436025193E-2</v>
      </c>
      <c r="M722" s="17"/>
      <c r="N722" s="17">
        <v>4.1019207119862497E-2</v>
      </c>
      <c r="O722" s="17">
        <v>3.5573778978686903E-2</v>
      </c>
      <c r="P722" s="17">
        <v>4.6268217382575798E-2</v>
      </c>
      <c r="Q722" s="17">
        <v>4.2787272389747201E-2</v>
      </c>
      <c r="R722" s="17"/>
      <c r="S722" s="17">
        <v>5.1103131580805199E-2</v>
      </c>
      <c r="T722" s="17">
        <v>5.6747982278193901E-2</v>
      </c>
      <c r="U722" s="17">
        <v>5.9276527882885101E-2</v>
      </c>
      <c r="V722" s="17">
        <v>2.1789304877182499E-2</v>
      </c>
      <c r="W722" s="17">
        <v>3.8452274881360403E-2</v>
      </c>
      <c r="X722" s="17">
        <v>3.52291213936664E-2</v>
      </c>
      <c r="Y722" s="17">
        <v>4.1265265231053401E-2</v>
      </c>
      <c r="Z722" s="17">
        <v>1.7503587428142099E-2</v>
      </c>
      <c r="AA722" s="17">
        <v>2.63415367362008E-2</v>
      </c>
      <c r="AB722" s="17"/>
      <c r="AC722" s="17">
        <v>4.4928414148251397E-2</v>
      </c>
      <c r="AD722" s="17">
        <v>1.83557198628998E-2</v>
      </c>
      <c r="AE722" s="17">
        <v>6.7599517825725403E-2</v>
      </c>
      <c r="AF722" s="17">
        <v>5.4648159298833002E-2</v>
      </c>
      <c r="AG722" s="17">
        <v>4.5071576805505699E-2</v>
      </c>
      <c r="AH722" s="17">
        <v>4.8532164040088602E-2</v>
      </c>
      <c r="AI722" s="17">
        <v>3.1248946549154999E-2</v>
      </c>
      <c r="AJ722" s="17">
        <v>3.1489914638837303E-2</v>
      </c>
      <c r="AK722" s="17">
        <v>3.7889870492064902E-2</v>
      </c>
      <c r="AL722" s="17">
        <v>4.05689912987722E-2</v>
      </c>
      <c r="AM722" s="17">
        <v>5.1958934527563699E-2</v>
      </c>
      <c r="AN722" s="17">
        <v>4.6194064572044398E-2</v>
      </c>
      <c r="AO722" s="17">
        <v>4.3257794489429902E-2</v>
      </c>
      <c r="AP722" s="17">
        <v>2.3672048216823501E-2</v>
      </c>
      <c r="AQ722" s="17">
        <v>0</v>
      </c>
      <c r="AR722" s="17">
        <v>3.3234112287790898E-2</v>
      </c>
      <c r="AS722" s="17"/>
      <c r="AT722" s="17">
        <v>4.2258206646359701E-2</v>
      </c>
      <c r="AU722" s="17">
        <v>5.0330114852697602E-2</v>
      </c>
      <c r="AV722" s="17">
        <v>2.6629233263314501E-2</v>
      </c>
      <c r="AW722" s="17">
        <v>4.03840884884753E-2</v>
      </c>
      <c r="AX722" s="17">
        <v>3.1150686052128999E-2</v>
      </c>
      <c r="AY722" s="17">
        <v>4.5526130375413802E-2</v>
      </c>
      <c r="AZ722" s="17"/>
      <c r="BA722" s="17">
        <v>5.6277271605826303E-2</v>
      </c>
      <c r="BB722" s="17">
        <v>4.6593944225846298E-2</v>
      </c>
      <c r="BC722" s="17">
        <v>2.9439203784964299E-2</v>
      </c>
      <c r="BD722" s="17">
        <v>3.46828495031659E-2</v>
      </c>
      <c r="BE722" s="17">
        <v>4.2465468916489002E-2</v>
      </c>
      <c r="BF722" s="17"/>
      <c r="BG722" s="17">
        <v>3.1754086764205401E-2</v>
      </c>
      <c r="BH722" s="17">
        <v>3.3530679392523202E-2</v>
      </c>
      <c r="BI722" s="17">
        <v>5.9773326670990501E-2</v>
      </c>
      <c r="BJ722" s="17">
        <v>4.5718903355916697E-2</v>
      </c>
      <c r="BK722" s="17">
        <v>6.0773521972731698E-2</v>
      </c>
      <c r="BL722" s="17"/>
      <c r="BM722" s="17">
        <v>4.1630425462320098E-2</v>
      </c>
      <c r="BN722" s="17">
        <v>4.3826161558389101E-2</v>
      </c>
      <c r="BO722" s="17">
        <v>3.2248708590047498E-2</v>
      </c>
      <c r="BP722" s="17"/>
      <c r="BQ722" s="17">
        <v>5.1593399862485699E-2</v>
      </c>
      <c r="BR722" s="17">
        <v>3.6774009924179202E-2</v>
      </c>
      <c r="BS722" s="17"/>
      <c r="BT722" s="17">
        <v>4.2951718123968301E-2</v>
      </c>
      <c r="BU722" s="17">
        <v>4.0211948963309603E-2</v>
      </c>
    </row>
    <row r="723" spans="2:73" x14ac:dyDescent="0.3">
      <c r="B723" t="s">
        <v>263</v>
      </c>
      <c r="C723" s="17">
        <v>0.25698525941887401</v>
      </c>
      <c r="D723" s="17">
        <v>0.27840241587115899</v>
      </c>
      <c r="E723" s="17">
        <v>0.23612057357671801</v>
      </c>
      <c r="F723" s="17"/>
      <c r="G723" s="17">
        <v>0.23785565819936499</v>
      </c>
      <c r="H723" s="17">
        <v>0.22334165330344599</v>
      </c>
      <c r="I723" s="17">
        <v>0.30914201197413199</v>
      </c>
      <c r="J723" s="17">
        <v>0.282154330021476</v>
      </c>
      <c r="K723" s="17">
        <v>0.26429253624355797</v>
      </c>
      <c r="L723" s="17">
        <v>0.229222494467275</v>
      </c>
      <c r="M723" s="17"/>
      <c r="N723" s="17">
        <v>0.26133930137088501</v>
      </c>
      <c r="O723" s="17">
        <v>0.27603774120323199</v>
      </c>
      <c r="P723" s="17">
        <v>0.235140091563797</v>
      </c>
      <c r="Q723" s="17">
        <v>0.25410110034238598</v>
      </c>
      <c r="R723" s="17"/>
      <c r="S723" s="17">
        <v>0.24388204368085201</v>
      </c>
      <c r="T723" s="17">
        <v>0.24062450958318299</v>
      </c>
      <c r="U723" s="17">
        <v>0.26767705907610101</v>
      </c>
      <c r="V723" s="17">
        <v>0.27302416781467997</v>
      </c>
      <c r="W723" s="17">
        <v>0.273721396023898</v>
      </c>
      <c r="X723" s="17">
        <v>0.20469042139886201</v>
      </c>
      <c r="Y723" s="17">
        <v>0.29736825880358198</v>
      </c>
      <c r="Z723" s="17">
        <v>0.31259852887564699</v>
      </c>
      <c r="AA723" s="17">
        <v>0.24775545300490201</v>
      </c>
      <c r="AB723" s="17"/>
      <c r="AC723" s="17">
        <v>0.19367194456018699</v>
      </c>
      <c r="AD723" s="17">
        <v>0.26104600530588101</v>
      </c>
      <c r="AE723" s="17">
        <v>0.249348138608318</v>
      </c>
      <c r="AF723" s="17">
        <v>0.27359485239447801</v>
      </c>
      <c r="AG723" s="17">
        <v>0.25514348129370101</v>
      </c>
      <c r="AH723" s="17">
        <v>0.25957786381326903</v>
      </c>
      <c r="AI723" s="17">
        <v>0.25869366845382602</v>
      </c>
      <c r="AJ723" s="17">
        <v>0.264350372515474</v>
      </c>
      <c r="AK723" s="17">
        <v>0.241526195707265</v>
      </c>
      <c r="AL723" s="17">
        <v>0.264572658394649</v>
      </c>
      <c r="AM723" s="17">
        <v>0.23444321865179199</v>
      </c>
      <c r="AN723" s="17">
        <v>0.28852218025024401</v>
      </c>
      <c r="AO723" s="17">
        <v>0.25221543381456601</v>
      </c>
      <c r="AP723" s="17">
        <v>0.41192907417230301</v>
      </c>
      <c r="AQ723" s="17">
        <v>0.22500498227201199</v>
      </c>
      <c r="AR723" s="17">
        <v>0.272874799895649</v>
      </c>
      <c r="AS723" s="17"/>
      <c r="AT723" s="17">
        <v>0.26851343506285702</v>
      </c>
      <c r="AU723" s="17">
        <v>0.23700202464351999</v>
      </c>
      <c r="AV723" s="17">
        <v>0.30866313040509902</v>
      </c>
      <c r="AW723" s="17">
        <v>0.25604259820982</v>
      </c>
      <c r="AX723" s="17">
        <v>0.253513268020709</v>
      </c>
      <c r="AY723" s="17">
        <v>0.178514351248517</v>
      </c>
      <c r="AZ723" s="17"/>
      <c r="BA723" s="17">
        <v>0.25403171150374998</v>
      </c>
      <c r="BB723" s="17">
        <v>0.29304925833034101</v>
      </c>
      <c r="BC723" s="17">
        <v>0.265151065170179</v>
      </c>
      <c r="BD723" s="17">
        <v>0.219179634302655</v>
      </c>
      <c r="BE723" s="17">
        <v>0.13444919558212401</v>
      </c>
      <c r="BF723" s="17"/>
      <c r="BG723" s="17">
        <v>0.25934913433810097</v>
      </c>
      <c r="BH723" s="17">
        <v>0.25802188452149699</v>
      </c>
      <c r="BI723" s="17">
        <v>0.28138524336013798</v>
      </c>
      <c r="BJ723" s="17">
        <v>0.24322136354437701</v>
      </c>
      <c r="BK723" s="17">
        <v>0.26196381593579798</v>
      </c>
      <c r="BL723" s="17"/>
      <c r="BM723" s="17">
        <v>0.26509052512367598</v>
      </c>
      <c r="BN723" s="17">
        <v>0.23538931699736301</v>
      </c>
      <c r="BO723" s="17">
        <v>0.285064439602012</v>
      </c>
      <c r="BP723" s="17"/>
      <c r="BQ723" s="17">
        <v>0.26345071611652598</v>
      </c>
      <c r="BR723" s="17">
        <v>0.25683505106606602</v>
      </c>
      <c r="BS723" s="17"/>
      <c r="BT723" s="17">
        <v>0.27002162480537101</v>
      </c>
      <c r="BU723" s="17">
        <v>0.25140838703089202</v>
      </c>
    </row>
    <row r="724" spans="2:73" x14ac:dyDescent="0.3">
      <c r="B724" t="s">
        <v>264</v>
      </c>
      <c r="C724" s="17">
        <v>0.25615994421163801</v>
      </c>
      <c r="D724" s="17">
        <v>0.25988204928834402</v>
      </c>
      <c r="E724" s="17">
        <v>0.25290764275309802</v>
      </c>
      <c r="F724" s="17"/>
      <c r="G724" s="17">
        <v>0.18572371902145801</v>
      </c>
      <c r="H724" s="17">
        <v>0.17392902448298</v>
      </c>
      <c r="I724" s="17">
        <v>0.21919792890742101</v>
      </c>
      <c r="J724" s="17">
        <v>0.25190150739844902</v>
      </c>
      <c r="K724" s="17">
        <v>0.29564331130976301</v>
      </c>
      <c r="L724" s="17">
        <v>0.37668021131539098</v>
      </c>
      <c r="M724" s="17"/>
      <c r="N724" s="17">
        <v>0.22903390415490399</v>
      </c>
      <c r="O724" s="17">
        <v>0.26847347670505201</v>
      </c>
      <c r="P724" s="17">
        <v>0.30646084177040001</v>
      </c>
      <c r="Q724" s="17">
        <v>0.22708240092437099</v>
      </c>
      <c r="R724" s="17"/>
      <c r="S724" s="17">
        <v>0.18702437643269401</v>
      </c>
      <c r="T724" s="17">
        <v>0.28404475797355599</v>
      </c>
      <c r="U724" s="17">
        <v>0.25541264708844802</v>
      </c>
      <c r="V724" s="17">
        <v>0.27475704087398001</v>
      </c>
      <c r="W724" s="17">
        <v>0.28456077772225102</v>
      </c>
      <c r="X724" s="17">
        <v>0.24515004424087899</v>
      </c>
      <c r="Y724" s="17">
        <v>0.28044499865041</v>
      </c>
      <c r="Z724" s="17">
        <v>0.24454590983604699</v>
      </c>
      <c r="AA724" s="17">
        <v>0.26648608037201998</v>
      </c>
      <c r="AB724" s="17"/>
      <c r="AC724" s="17">
        <v>0.19820238518038499</v>
      </c>
      <c r="AD724" s="17">
        <v>0.173975528690549</v>
      </c>
      <c r="AE724" s="17">
        <v>0.26646521033839499</v>
      </c>
      <c r="AF724" s="17">
        <v>0.28971588160603301</v>
      </c>
      <c r="AG724" s="17">
        <v>0.22325051080854899</v>
      </c>
      <c r="AH724" s="17">
        <v>0.25818351146368301</v>
      </c>
      <c r="AI724" s="17">
        <v>0.29466694599003301</v>
      </c>
      <c r="AJ724" s="17">
        <v>0.25334044643699299</v>
      </c>
      <c r="AK724" s="17">
        <v>0.32484177559879202</v>
      </c>
      <c r="AL724" s="17">
        <v>0.239036682138725</v>
      </c>
      <c r="AM724" s="17">
        <v>0.24903479469484999</v>
      </c>
      <c r="AN724" s="17">
        <v>0.24427896238395899</v>
      </c>
      <c r="AO724" s="17">
        <v>0.27453939516480302</v>
      </c>
      <c r="AP724" s="17">
        <v>0.20905141547292599</v>
      </c>
      <c r="AQ724" s="17">
        <v>0.21122842807846201</v>
      </c>
      <c r="AR724" s="17">
        <v>0.203766465349904</v>
      </c>
      <c r="AS724" s="17"/>
      <c r="AT724" s="17">
        <v>0.17067795539164701</v>
      </c>
      <c r="AU724" s="17">
        <v>0.25593385977857203</v>
      </c>
      <c r="AV724" s="17">
        <v>0.22254128842418899</v>
      </c>
      <c r="AW724" s="17">
        <v>0.30091197561773703</v>
      </c>
      <c r="AX724" s="17">
        <v>0.37331867565753402</v>
      </c>
      <c r="AY724" s="17">
        <v>0.35161849964436998</v>
      </c>
      <c r="AZ724" s="17"/>
      <c r="BA724" s="17">
        <v>0.26537838035769101</v>
      </c>
      <c r="BB724" s="17">
        <v>0.24252383247617901</v>
      </c>
      <c r="BC724" s="17">
        <v>0.22583230718771399</v>
      </c>
      <c r="BD724" s="17">
        <v>0.23669542232514801</v>
      </c>
      <c r="BE724" s="17">
        <v>0.35899503324022702</v>
      </c>
      <c r="BF724" s="17"/>
      <c r="BG724" s="17">
        <v>0.30632924427158098</v>
      </c>
      <c r="BH724" s="17">
        <v>0.249325508310969</v>
      </c>
      <c r="BI724" s="17">
        <v>0.27069402761450201</v>
      </c>
      <c r="BJ724" s="17">
        <v>0.30191771692017</v>
      </c>
      <c r="BK724" s="17">
        <v>0.168131841027305</v>
      </c>
      <c r="BL724" s="17"/>
      <c r="BM724" s="17">
        <v>0.269560073442419</v>
      </c>
      <c r="BN724" s="17">
        <v>0.25573744441601098</v>
      </c>
      <c r="BO724" s="17">
        <v>0.21728756474774499</v>
      </c>
      <c r="BP724" s="17"/>
      <c r="BQ724" s="17">
        <v>0.22863312808435801</v>
      </c>
      <c r="BR724" s="17">
        <v>0.28297822787085802</v>
      </c>
      <c r="BS724" s="17"/>
      <c r="BT724" s="17">
        <v>0.24202392799502401</v>
      </c>
      <c r="BU724" s="17">
        <v>0.27948740253218102</v>
      </c>
    </row>
    <row r="725" spans="2:73" x14ac:dyDescent="0.3">
      <c r="B725" t="s">
        <v>265</v>
      </c>
      <c r="C725" s="17">
        <v>0.16983766123556801</v>
      </c>
      <c r="D725" s="17">
        <v>0.14701996456636299</v>
      </c>
      <c r="E725" s="17">
        <v>0.19183861059808599</v>
      </c>
      <c r="F725" s="17"/>
      <c r="G725" s="17">
        <v>0.16729829851731701</v>
      </c>
      <c r="H725" s="17">
        <v>0.22213219713052301</v>
      </c>
      <c r="I725" s="17">
        <v>0.179263769907992</v>
      </c>
      <c r="J725" s="17">
        <v>0.17211997418384201</v>
      </c>
      <c r="K725" s="17">
        <v>0.13930507373642101</v>
      </c>
      <c r="L725" s="17">
        <v>0.13998373306845199</v>
      </c>
      <c r="M725" s="17"/>
      <c r="N725" s="17">
        <v>0.19113934150353601</v>
      </c>
      <c r="O725" s="17">
        <v>0.183789653395312</v>
      </c>
      <c r="P725" s="17">
        <v>0.14892103190793499</v>
      </c>
      <c r="Q725" s="17">
        <v>0.14834543399617101</v>
      </c>
      <c r="R725" s="17"/>
      <c r="S725" s="17">
        <v>0.19668374634767</v>
      </c>
      <c r="T725" s="17">
        <v>0.166261727191895</v>
      </c>
      <c r="U725" s="17">
        <v>0.15437743438638801</v>
      </c>
      <c r="V725" s="17">
        <v>0.190326196075148</v>
      </c>
      <c r="W725" s="17">
        <v>0.19012569436322699</v>
      </c>
      <c r="X725" s="17">
        <v>0.14953631889612601</v>
      </c>
      <c r="Y725" s="17">
        <v>0.147099078888002</v>
      </c>
      <c r="Z725" s="17">
        <v>0.16792671369567699</v>
      </c>
      <c r="AA725" s="17">
        <v>0.15553440420067299</v>
      </c>
      <c r="AB725" s="17"/>
      <c r="AC725" s="17">
        <v>5.8203163984364099E-2</v>
      </c>
      <c r="AD725" s="17">
        <v>0.175013425904604</v>
      </c>
      <c r="AE725" s="17">
        <v>9.0735000779327807E-2</v>
      </c>
      <c r="AF725" s="17">
        <v>0.15737323981867199</v>
      </c>
      <c r="AG725" s="17">
        <v>0.18332308419652099</v>
      </c>
      <c r="AH725" s="17">
        <v>0.21137477571712601</v>
      </c>
      <c r="AI725" s="17">
        <v>0.156998556116416</v>
      </c>
      <c r="AJ725" s="17">
        <v>0.18609460220292101</v>
      </c>
      <c r="AK725" s="17">
        <v>0.13164863841414501</v>
      </c>
      <c r="AL725" s="17">
        <v>0.20099254827170199</v>
      </c>
      <c r="AM725" s="17">
        <v>0.169296490816987</v>
      </c>
      <c r="AN725" s="17">
        <v>0.18859009339032301</v>
      </c>
      <c r="AO725" s="17">
        <v>0.17988531374567199</v>
      </c>
      <c r="AP725" s="17">
        <v>0.120628859069634</v>
      </c>
      <c r="AQ725" s="17">
        <v>0.17409189917607901</v>
      </c>
      <c r="AR725" s="17">
        <v>0.19913034478930899</v>
      </c>
      <c r="AS725" s="17"/>
      <c r="AT725" s="17">
        <v>0.18701856296832201</v>
      </c>
      <c r="AU725" s="17">
        <v>0.18231400483284699</v>
      </c>
      <c r="AV725" s="17">
        <v>0.17314930824385499</v>
      </c>
      <c r="AW725" s="17">
        <v>0.152282964235325</v>
      </c>
      <c r="AX725" s="17">
        <v>0.13072864159011</v>
      </c>
      <c r="AY725" s="17">
        <v>0.153395649967522</v>
      </c>
      <c r="AZ725" s="17"/>
      <c r="BA725" s="17">
        <v>0.15363946995007299</v>
      </c>
      <c r="BB725" s="17">
        <v>0.15714699021449799</v>
      </c>
      <c r="BC725" s="17">
        <v>0.19118934985935199</v>
      </c>
      <c r="BD725" s="17">
        <v>0.18892411592320801</v>
      </c>
      <c r="BE725" s="17">
        <v>0.17879924533602401</v>
      </c>
      <c r="BF725" s="17"/>
      <c r="BG725" s="17">
        <v>0.16951006206393501</v>
      </c>
      <c r="BH725" s="17">
        <v>0.17595914332579399</v>
      </c>
      <c r="BI725" s="17">
        <v>0.14197183627297999</v>
      </c>
      <c r="BJ725" s="17">
        <v>0.154019829734337</v>
      </c>
      <c r="BK725" s="17">
        <v>0.18529436462155399</v>
      </c>
      <c r="BL725" s="17"/>
      <c r="BM725" s="17">
        <v>0.16552834454350801</v>
      </c>
      <c r="BN725" s="17">
        <v>0.16162368863295601</v>
      </c>
      <c r="BO725" s="17">
        <v>0.202524805263014</v>
      </c>
      <c r="BP725" s="17"/>
      <c r="BQ725" s="17">
        <v>0.16900904321403401</v>
      </c>
      <c r="BR725" s="17">
        <v>0.16431569934919801</v>
      </c>
      <c r="BS725" s="17"/>
      <c r="BT725" s="17">
        <v>0.17691957794642199</v>
      </c>
      <c r="BU725" s="17">
        <v>0.15757903558321101</v>
      </c>
    </row>
    <row r="726" spans="2:73" x14ac:dyDescent="0.3">
      <c r="B726" t="s">
        <v>266</v>
      </c>
      <c r="C726" s="17">
        <v>7.8990690575587899E-2</v>
      </c>
      <c r="D726" s="17">
        <v>7.78650898892361E-2</v>
      </c>
      <c r="E726" s="17">
        <v>8.0331296174681502E-2</v>
      </c>
      <c r="F726" s="17"/>
      <c r="G726" s="17">
        <v>9.0815519357309804E-2</v>
      </c>
      <c r="H726" s="17">
        <v>0.101254089195148</v>
      </c>
      <c r="I726" s="17">
        <v>7.2078662161720097E-2</v>
      </c>
      <c r="J726" s="17">
        <v>8.0053697889558004E-2</v>
      </c>
      <c r="K726" s="17">
        <v>7.3931895701650402E-2</v>
      </c>
      <c r="L726" s="17">
        <v>6.1206836412352403E-2</v>
      </c>
      <c r="M726" s="17"/>
      <c r="N726" s="17">
        <v>9.6120745703095103E-2</v>
      </c>
      <c r="O726" s="17">
        <v>6.4642742344696497E-2</v>
      </c>
      <c r="P726" s="17">
        <v>7.3784119487966093E-2</v>
      </c>
      <c r="Q726" s="17">
        <v>8.1569984090764006E-2</v>
      </c>
      <c r="R726" s="17"/>
      <c r="S726" s="17">
        <v>0.105298066201249</v>
      </c>
      <c r="T726" s="17">
        <v>7.2092673714672401E-2</v>
      </c>
      <c r="U726" s="17">
        <v>5.0767384975785E-2</v>
      </c>
      <c r="V726" s="17">
        <v>7.5776312876809804E-2</v>
      </c>
      <c r="W726" s="17">
        <v>7.0354551396676498E-2</v>
      </c>
      <c r="X726" s="17">
        <v>0.102309010977139</v>
      </c>
      <c r="Y726" s="17">
        <v>5.1795584787413501E-2</v>
      </c>
      <c r="Z726" s="17">
        <v>7.0566728382206595E-2</v>
      </c>
      <c r="AA726" s="17">
        <v>9.1674090495256905E-2</v>
      </c>
      <c r="AB726" s="17"/>
      <c r="AC726" s="17">
        <v>0.12715372129342301</v>
      </c>
      <c r="AD726" s="17">
        <v>3.5950739430117701E-2</v>
      </c>
      <c r="AE726" s="17">
        <v>8.8540985477162507E-2</v>
      </c>
      <c r="AF726" s="17">
        <v>7.4779009612003899E-2</v>
      </c>
      <c r="AG726" s="17">
        <v>6.2846393680610596E-2</v>
      </c>
      <c r="AH726" s="17">
        <v>7.3714772668239795E-2</v>
      </c>
      <c r="AI726" s="17">
        <v>7.4412852197532894E-2</v>
      </c>
      <c r="AJ726" s="17">
        <v>8.8697945455402896E-2</v>
      </c>
      <c r="AK726" s="17">
        <v>6.6276843935566196E-2</v>
      </c>
      <c r="AL726" s="17">
        <v>0.103245749562797</v>
      </c>
      <c r="AM726" s="17">
        <v>7.5216867088032394E-2</v>
      </c>
      <c r="AN726" s="17">
        <v>6.3161465139814396E-2</v>
      </c>
      <c r="AO726" s="17">
        <v>0.102024768323738</v>
      </c>
      <c r="AP726" s="17">
        <v>6.9138906422848007E-2</v>
      </c>
      <c r="AQ726" s="17">
        <v>0.16135251159462399</v>
      </c>
      <c r="AR726" s="17">
        <v>9.6010993169546296E-2</v>
      </c>
      <c r="AS726" s="17"/>
      <c r="AT726" s="17">
        <v>0.10028538305070001</v>
      </c>
      <c r="AU726" s="17">
        <v>8.0359254288137796E-2</v>
      </c>
      <c r="AV726" s="17">
        <v>7.8574334432245901E-2</v>
      </c>
      <c r="AW726" s="17">
        <v>5.8946211888662697E-2</v>
      </c>
      <c r="AX726" s="17">
        <v>6.0276936908821903E-2</v>
      </c>
      <c r="AY726" s="17">
        <v>8.0375418193834994E-2</v>
      </c>
      <c r="AZ726" s="17"/>
      <c r="BA726" s="17">
        <v>6.8270324036369998E-2</v>
      </c>
      <c r="BB726" s="17">
        <v>6.9481339749551896E-2</v>
      </c>
      <c r="BC726" s="17">
        <v>8.3852513993694894E-2</v>
      </c>
      <c r="BD726" s="17">
        <v>0.114587816782767</v>
      </c>
      <c r="BE726" s="17">
        <v>6.6031356597202398E-2</v>
      </c>
      <c r="BF726" s="17"/>
      <c r="BG726" s="17">
        <v>7.1316851929824607E-2</v>
      </c>
      <c r="BH726" s="17">
        <v>8.9594342838934998E-2</v>
      </c>
      <c r="BI726" s="17">
        <v>7.8260282437811995E-2</v>
      </c>
      <c r="BJ726" s="17">
        <v>7.1798351919031403E-2</v>
      </c>
      <c r="BK726" s="17">
        <v>6.4985551473731903E-2</v>
      </c>
      <c r="BL726" s="17"/>
      <c r="BM726" s="17">
        <v>8.2588250427897997E-2</v>
      </c>
      <c r="BN726" s="17">
        <v>7.7134468422001903E-2</v>
      </c>
      <c r="BO726" s="17">
        <v>7.2767853900130797E-2</v>
      </c>
      <c r="BP726" s="17"/>
      <c r="BQ726" s="17">
        <v>9.6253807312938894E-2</v>
      </c>
      <c r="BR726" s="17">
        <v>6.8285601387098604E-2</v>
      </c>
      <c r="BS726" s="17"/>
      <c r="BT726" s="17">
        <v>8.3675164546302402E-2</v>
      </c>
      <c r="BU726" s="17">
        <v>7.3576841452938593E-2</v>
      </c>
    </row>
    <row r="727" spans="2:73" x14ac:dyDescent="0.3">
      <c r="B727" t="s">
        <v>267</v>
      </c>
      <c r="C727" s="17">
        <v>9.4778404996064894E-2</v>
      </c>
      <c r="D727" s="17">
        <v>9.6294376930602596E-2</v>
      </c>
      <c r="E727" s="17">
        <v>9.3243840406702097E-2</v>
      </c>
      <c r="F727" s="17"/>
      <c r="G727" s="17">
        <v>9.7694189299823098E-2</v>
      </c>
      <c r="H727" s="17">
        <v>0.111351990154426</v>
      </c>
      <c r="I727" s="17">
        <v>9.6593236199220306E-2</v>
      </c>
      <c r="J727" s="17">
        <v>8.9185110494641395E-2</v>
      </c>
      <c r="K727" s="17">
        <v>0.11141835088942401</v>
      </c>
      <c r="L727" s="17">
        <v>7.12768472973134E-2</v>
      </c>
      <c r="M727" s="17"/>
      <c r="N727" s="17">
        <v>0.10878674599119199</v>
      </c>
      <c r="O727" s="17">
        <v>9.2029566986843905E-2</v>
      </c>
      <c r="P727" s="17">
        <v>8.5037589093417201E-2</v>
      </c>
      <c r="Q727" s="17">
        <v>9.1652695581930496E-2</v>
      </c>
      <c r="R727" s="17"/>
      <c r="S727" s="17">
        <v>9.0996857874023604E-2</v>
      </c>
      <c r="T727" s="17">
        <v>0.10303330246339</v>
      </c>
      <c r="U727" s="17">
        <v>0.121002805109172</v>
      </c>
      <c r="V727" s="17">
        <v>9.2020812606039504E-2</v>
      </c>
      <c r="W727" s="17">
        <v>5.9584178945566502E-2</v>
      </c>
      <c r="X727" s="17">
        <v>0.116317750728045</v>
      </c>
      <c r="Y727" s="17">
        <v>7.6147273865565607E-2</v>
      </c>
      <c r="Z727" s="17">
        <v>7.6629654166638903E-2</v>
      </c>
      <c r="AA727" s="17">
        <v>0.100432265625441</v>
      </c>
      <c r="AB727" s="17"/>
      <c r="AC727" s="17">
        <v>0.120168063281793</v>
      </c>
      <c r="AD727" s="17">
        <v>8.2367544347559593E-2</v>
      </c>
      <c r="AE727" s="17">
        <v>8.5859998453875E-2</v>
      </c>
      <c r="AF727" s="17">
        <v>5.3310920661405803E-2</v>
      </c>
      <c r="AG727" s="17">
        <v>0.108857313430767</v>
      </c>
      <c r="AH727" s="17">
        <v>4.66478375995098E-2</v>
      </c>
      <c r="AI727" s="17">
        <v>9.0689551251470907E-2</v>
      </c>
      <c r="AJ727" s="17">
        <v>0.117276858846349</v>
      </c>
      <c r="AK727" s="17">
        <v>0.10354228719888001</v>
      </c>
      <c r="AL727" s="17">
        <v>0.104433923830537</v>
      </c>
      <c r="AM727" s="17">
        <v>0.101154633673808</v>
      </c>
      <c r="AN727" s="17">
        <v>0.109213157857583</v>
      </c>
      <c r="AO727" s="17">
        <v>8.5954327811626097E-2</v>
      </c>
      <c r="AP727" s="17">
        <v>0.15491250051246899</v>
      </c>
      <c r="AQ727" s="17">
        <v>0.17006353569485799</v>
      </c>
      <c r="AR727" s="17">
        <v>8.53368279578266E-2</v>
      </c>
      <c r="AS727" s="17"/>
      <c r="AT727" s="17">
        <v>8.9737043125959703E-2</v>
      </c>
      <c r="AU727" s="17">
        <v>9.2551966452110696E-2</v>
      </c>
      <c r="AV727" s="17">
        <v>9.7912204575517095E-2</v>
      </c>
      <c r="AW727" s="17">
        <v>0.10922448977200799</v>
      </c>
      <c r="AX727" s="17">
        <v>8.7690922441936006E-2</v>
      </c>
      <c r="AY727" s="17">
        <v>8.3381373090025898E-2</v>
      </c>
      <c r="AZ727" s="17"/>
      <c r="BA727" s="17">
        <v>8.6196605650530098E-2</v>
      </c>
      <c r="BB727" s="17">
        <v>9.2510023762046201E-2</v>
      </c>
      <c r="BC727" s="17">
        <v>0.111559228926689</v>
      </c>
      <c r="BD727" s="17">
        <v>9.5400526210456096E-2</v>
      </c>
      <c r="BE727" s="17">
        <v>7.4195401774099307E-2</v>
      </c>
      <c r="BF727" s="17"/>
      <c r="BG727" s="17">
        <v>9.0465112559313804E-2</v>
      </c>
      <c r="BH727" s="17">
        <v>8.8941586054606003E-2</v>
      </c>
      <c r="BI727" s="17">
        <v>0.103706893119447</v>
      </c>
      <c r="BJ727" s="17">
        <v>0.106392320130937</v>
      </c>
      <c r="BK727" s="17">
        <v>0.141471981968112</v>
      </c>
      <c r="BL727" s="17"/>
      <c r="BM727" s="17">
        <v>8.7757580164116597E-2</v>
      </c>
      <c r="BN727" s="17">
        <v>0.10366711338355999</v>
      </c>
      <c r="BO727" s="17">
        <v>9.4191241492015396E-2</v>
      </c>
      <c r="BP727" s="17"/>
      <c r="BQ727" s="17">
        <v>0.101616524383721</v>
      </c>
      <c r="BR727" s="17">
        <v>9.0902635638313398E-2</v>
      </c>
      <c r="BS727" s="17"/>
      <c r="BT727" s="17">
        <v>9.4958401574834803E-2</v>
      </c>
      <c r="BU727" s="17">
        <v>9.4997027742649898E-2</v>
      </c>
    </row>
    <row r="728" spans="2:73" x14ac:dyDescent="0.3">
      <c r="B728" t="s">
        <v>268</v>
      </c>
      <c r="C728" s="17">
        <v>2.0379161016619698E-2</v>
      </c>
      <c r="D728" s="17">
        <v>2.2984771023479698E-2</v>
      </c>
      <c r="E728" s="17">
        <v>1.7902938708664801E-2</v>
      </c>
      <c r="F728" s="17"/>
      <c r="G728" s="17">
        <v>2.7139767274263701E-2</v>
      </c>
      <c r="H728" s="17">
        <v>3.5940381216309797E-2</v>
      </c>
      <c r="I728" s="17">
        <v>1.25382784697439E-2</v>
      </c>
      <c r="J728" s="17">
        <v>1.6957504517674901E-2</v>
      </c>
      <c r="K728" s="17">
        <v>1.69962238694913E-2</v>
      </c>
      <c r="L728" s="17">
        <v>1.4678877228919101E-2</v>
      </c>
      <c r="M728" s="17"/>
      <c r="N728" s="17">
        <v>1.9070106174773199E-2</v>
      </c>
      <c r="O728" s="17">
        <v>1.7051450614155299E-2</v>
      </c>
      <c r="P728" s="17">
        <v>2.1570626309822399E-2</v>
      </c>
      <c r="Q728" s="17">
        <v>2.4619035180349799E-2</v>
      </c>
      <c r="R728" s="17"/>
      <c r="S728" s="17">
        <v>3.39937444542176E-2</v>
      </c>
      <c r="T728" s="17">
        <v>1.16423905818311E-2</v>
      </c>
      <c r="U728" s="17">
        <v>2.3553274240583299E-2</v>
      </c>
      <c r="V728" s="17">
        <v>7.5437878300937599E-3</v>
      </c>
      <c r="W728" s="17">
        <v>1.07368350097213E-2</v>
      </c>
      <c r="X728" s="17">
        <v>1.40127849368696E-2</v>
      </c>
      <c r="Y728" s="17">
        <v>2.86056719436193E-2</v>
      </c>
      <c r="Z728" s="17">
        <v>2.99826859736958E-2</v>
      </c>
      <c r="AA728" s="17">
        <v>2.4349011255814498E-2</v>
      </c>
      <c r="AB728" s="17"/>
      <c r="AC728" s="17">
        <v>0</v>
      </c>
      <c r="AD728" s="17">
        <v>1.0820525055152E-2</v>
      </c>
      <c r="AE728" s="17">
        <v>3.56268117839314E-2</v>
      </c>
      <c r="AF728" s="17">
        <v>1.9861815535917801E-2</v>
      </c>
      <c r="AG728" s="17">
        <v>2.2649074068273999E-2</v>
      </c>
      <c r="AH728" s="17">
        <v>2.44092136009121E-2</v>
      </c>
      <c r="AI728" s="17">
        <v>2.4800525314463001E-2</v>
      </c>
      <c r="AJ728" s="17">
        <v>9.8213743195966208E-3</v>
      </c>
      <c r="AK728" s="17">
        <v>3.5931110186662403E-2</v>
      </c>
      <c r="AL728" s="17">
        <v>9.8674647819980005E-3</v>
      </c>
      <c r="AM728" s="17">
        <v>2.3879314765284199E-2</v>
      </c>
      <c r="AN728" s="17">
        <v>1.0798095599677E-2</v>
      </c>
      <c r="AO728" s="17">
        <v>2.97338626048003E-2</v>
      </c>
      <c r="AP728" s="17">
        <v>0</v>
      </c>
      <c r="AQ728" s="17">
        <v>8.6120023712649794E-3</v>
      </c>
      <c r="AR728" s="17">
        <v>3.2978463102179098E-2</v>
      </c>
      <c r="AS728" s="17"/>
      <c r="AT728" s="17">
        <v>2.56844744307109E-2</v>
      </c>
      <c r="AU728" s="17">
        <v>1.95392855195889E-2</v>
      </c>
      <c r="AV728" s="17">
        <v>1.3449007437094301E-2</v>
      </c>
      <c r="AW728" s="17">
        <v>1.43944638494254E-2</v>
      </c>
      <c r="AX728" s="17">
        <v>1.7959982991888598E-2</v>
      </c>
      <c r="AY728" s="17">
        <v>4.8946691707702501E-2</v>
      </c>
      <c r="AZ728" s="17"/>
      <c r="BA728" s="17">
        <v>1.96348696912826E-2</v>
      </c>
      <c r="BB728" s="17">
        <v>1.13438889255543E-2</v>
      </c>
      <c r="BC728" s="17">
        <v>2.1094134633538E-2</v>
      </c>
      <c r="BD728" s="17">
        <v>2.7294164138240502E-2</v>
      </c>
      <c r="BE728" s="17">
        <v>8.2045825581926302E-2</v>
      </c>
      <c r="BF728" s="17"/>
      <c r="BG728" s="17">
        <v>1.8091524888541301E-2</v>
      </c>
      <c r="BH728" s="17">
        <v>2.8305158045687201E-2</v>
      </c>
      <c r="BI728" s="17">
        <v>2.19504186030153E-2</v>
      </c>
      <c r="BJ728" s="17">
        <v>1.19536384973545E-2</v>
      </c>
      <c r="BK728" s="17">
        <v>1.7617645980936202E-2</v>
      </c>
      <c r="BL728" s="17"/>
      <c r="BM728" s="17">
        <v>2.12037626727094E-2</v>
      </c>
      <c r="BN728" s="17">
        <v>2.1874726954649301E-2</v>
      </c>
      <c r="BO728" s="17">
        <v>1.43085989738323E-2</v>
      </c>
      <c r="BP728" s="17"/>
      <c r="BQ728" s="17">
        <v>2.6637816649823402E-2</v>
      </c>
      <c r="BR728" s="17">
        <v>1.7270553095987899E-2</v>
      </c>
      <c r="BS728" s="17"/>
      <c r="BT728" s="17">
        <v>2.4637909162249901E-2</v>
      </c>
      <c r="BU728" s="17">
        <v>1.6275013891047099E-2</v>
      </c>
    </row>
    <row r="729" spans="2:73" x14ac:dyDescent="0.3">
      <c r="B729" t="s">
        <v>269</v>
      </c>
      <c r="C729" s="17">
        <v>2.9589822455401999E-2</v>
      </c>
      <c r="D729" s="17">
        <v>2.6036614170165801E-2</v>
      </c>
      <c r="E729" s="17">
        <v>3.2737757610283698E-2</v>
      </c>
      <c r="F729" s="17"/>
      <c r="G729" s="17">
        <v>4.4736605417333597E-2</v>
      </c>
      <c r="H729" s="17">
        <v>3.5034353649645397E-2</v>
      </c>
      <c r="I729" s="17">
        <v>3.2054877886560001E-2</v>
      </c>
      <c r="J729" s="17">
        <v>2.58867267483519E-2</v>
      </c>
      <c r="K729" s="17">
        <v>1.29106195235599E-2</v>
      </c>
      <c r="L729" s="17">
        <v>2.7337276726346602E-2</v>
      </c>
      <c r="M729" s="17"/>
      <c r="N729" s="17">
        <v>2.3329282419976501E-2</v>
      </c>
      <c r="O729" s="17">
        <v>1.38110867552399E-2</v>
      </c>
      <c r="P729" s="17">
        <v>2.3320466878756701E-2</v>
      </c>
      <c r="Q729" s="17">
        <v>5.6341539362273901E-2</v>
      </c>
      <c r="R729" s="17"/>
      <c r="S729" s="17">
        <v>4.2778710238620503E-2</v>
      </c>
      <c r="T729" s="17">
        <v>2.4307190287245001E-2</v>
      </c>
      <c r="U729" s="17">
        <v>2.6867538791315398E-2</v>
      </c>
      <c r="V729" s="17">
        <v>2.68588722019691E-2</v>
      </c>
      <c r="W729" s="17">
        <v>2.85360343622145E-2</v>
      </c>
      <c r="X729" s="17">
        <v>3.33132585371523E-2</v>
      </c>
      <c r="Y729" s="17">
        <v>3.6405797967245399E-2</v>
      </c>
      <c r="Z729" s="17">
        <v>2.04801569278691E-2</v>
      </c>
      <c r="AA729" s="17">
        <v>2.0393734850388999E-2</v>
      </c>
      <c r="AB729" s="17"/>
      <c r="AC729" s="17">
        <v>7.7859238641745501E-2</v>
      </c>
      <c r="AD729" s="17">
        <v>7.7745846689913606E-2</v>
      </c>
      <c r="AE729" s="17">
        <v>5.3588801311445E-2</v>
      </c>
      <c r="AF729" s="17">
        <v>4.8030979285387701E-2</v>
      </c>
      <c r="AG729" s="17">
        <v>4.0405532840513902E-2</v>
      </c>
      <c r="AH729" s="17">
        <v>1.3635312779188599E-2</v>
      </c>
      <c r="AI729" s="17">
        <v>1.3335856023828601E-2</v>
      </c>
      <c r="AJ729" s="17">
        <v>1.1347266622620001E-2</v>
      </c>
      <c r="AK729" s="17">
        <v>2.3844636806140001E-2</v>
      </c>
      <c r="AL729" s="17">
        <v>2.1121589304056099E-2</v>
      </c>
      <c r="AM729" s="17">
        <v>4.2823098970322701E-2</v>
      </c>
      <c r="AN729" s="17">
        <v>1.8142736337897401E-2</v>
      </c>
      <c r="AO729" s="17">
        <v>1.4228335923355401E-2</v>
      </c>
      <c r="AP729" s="17">
        <v>1.06671961329974E-2</v>
      </c>
      <c r="AQ729" s="17">
        <v>1.21687013414888E-2</v>
      </c>
      <c r="AR729" s="17">
        <v>3.1367280446333502E-2</v>
      </c>
      <c r="AS729" s="17"/>
      <c r="AT729" s="17">
        <v>3.78989733945235E-2</v>
      </c>
      <c r="AU729" s="17">
        <v>3.3056150882016098E-2</v>
      </c>
      <c r="AV729" s="17">
        <v>2.5448198401948501E-2</v>
      </c>
      <c r="AW729" s="17">
        <v>2.43540455743185E-2</v>
      </c>
      <c r="AX729" s="17">
        <v>1.56069185758733E-2</v>
      </c>
      <c r="AY729" s="17">
        <v>3.1154391828492601E-2</v>
      </c>
      <c r="AZ729" s="17"/>
      <c r="BA729" s="17">
        <v>3.0755661230737901E-2</v>
      </c>
      <c r="BB729" s="17">
        <v>3.3157147748765603E-2</v>
      </c>
      <c r="BC729" s="17">
        <v>1.7856173296617601E-2</v>
      </c>
      <c r="BD729" s="17">
        <v>3.9912829486862499E-2</v>
      </c>
      <c r="BE729" s="17">
        <v>1.78726914397291E-2</v>
      </c>
      <c r="BF729" s="17"/>
      <c r="BG729" s="17">
        <v>2.5364964489882898E-2</v>
      </c>
      <c r="BH729" s="17">
        <v>2.8933770215368099E-2</v>
      </c>
      <c r="BI729" s="17">
        <v>1.94192486108552E-2</v>
      </c>
      <c r="BJ729" s="17">
        <v>3.1194443497272802E-2</v>
      </c>
      <c r="BK729" s="17">
        <v>2.3242859255599699E-2</v>
      </c>
      <c r="BL729" s="17"/>
      <c r="BM729" s="17">
        <v>2.24007096182227E-2</v>
      </c>
      <c r="BN729" s="17">
        <v>3.9898801725340299E-2</v>
      </c>
      <c r="BO729" s="17">
        <v>2.6070079514109199E-2</v>
      </c>
      <c r="BP729" s="17"/>
      <c r="BQ729" s="17">
        <v>2.4547704796531698E-2</v>
      </c>
      <c r="BR729" s="17">
        <v>2.8864151542233499E-2</v>
      </c>
      <c r="BS729" s="17"/>
      <c r="BT729" s="17">
        <v>2.5897329118647699E-2</v>
      </c>
      <c r="BU729" s="17">
        <v>3.2503141876584901E-2</v>
      </c>
    </row>
    <row r="730" spans="2:73" x14ac:dyDescent="0.3">
      <c r="B730" t="s">
        <v>270</v>
      </c>
      <c r="C730" s="17">
        <v>1.98584391400125E-2</v>
      </c>
      <c r="D730" s="17">
        <v>1.75235336915316E-2</v>
      </c>
      <c r="E730" s="17">
        <v>2.21950240058034E-2</v>
      </c>
      <c r="F730" s="17"/>
      <c r="G730" s="17">
        <v>3.2748157564893202E-2</v>
      </c>
      <c r="H730" s="17">
        <v>1.54258887338347E-2</v>
      </c>
      <c r="I730" s="17">
        <v>1.4844351080896901E-2</v>
      </c>
      <c r="J730" s="17">
        <v>1.7562668286946598E-2</v>
      </c>
      <c r="K730" s="17">
        <v>2.5237005249000199E-2</v>
      </c>
      <c r="L730" s="17">
        <v>1.7256128014102701E-2</v>
      </c>
      <c r="M730" s="17"/>
      <c r="N730" s="17">
        <v>1.09183291282672E-2</v>
      </c>
      <c r="O730" s="17">
        <v>1.92847047683684E-2</v>
      </c>
      <c r="P730" s="17">
        <v>1.81092266123405E-2</v>
      </c>
      <c r="Q730" s="17">
        <v>3.20596026322034E-2</v>
      </c>
      <c r="R730" s="17"/>
      <c r="S730" s="17">
        <v>6.7687887072468197E-3</v>
      </c>
      <c r="T730" s="17">
        <v>1.20732811652424E-2</v>
      </c>
      <c r="U730" s="17">
        <v>2.1306983578551101E-2</v>
      </c>
      <c r="V730" s="17">
        <v>2.2164883609377999E-2</v>
      </c>
      <c r="W730" s="17">
        <v>2.34085446306187E-2</v>
      </c>
      <c r="X730" s="17">
        <v>4.5205892980093199E-2</v>
      </c>
      <c r="Y730" s="17">
        <v>1.8186100630024401E-2</v>
      </c>
      <c r="Z730" s="17">
        <v>1.5537986557762101E-2</v>
      </c>
      <c r="AA730" s="17">
        <v>2.3476007089727701E-2</v>
      </c>
      <c r="AB730" s="17"/>
      <c r="AC730" s="17">
        <v>0.135336537097657</v>
      </c>
      <c r="AD730" s="17">
        <v>6.5923865605086299E-2</v>
      </c>
      <c r="AE730" s="17">
        <v>2.8480200545655698E-2</v>
      </c>
      <c r="AF730" s="17">
        <v>3.5786622532303801E-3</v>
      </c>
      <c r="AG730" s="17">
        <v>3.0148354322954402E-2</v>
      </c>
      <c r="AH730" s="17">
        <v>2.13677578052268E-2</v>
      </c>
      <c r="AI730" s="17">
        <v>1.9784178216419E-2</v>
      </c>
      <c r="AJ730" s="17">
        <v>1.9439873634414E-2</v>
      </c>
      <c r="AK730" s="17">
        <v>2.8229951148263301E-2</v>
      </c>
      <c r="AL730" s="17">
        <v>4.49277206599916E-3</v>
      </c>
      <c r="AM730" s="17">
        <v>9.8886013474547198E-3</v>
      </c>
      <c r="AN730" s="17">
        <v>5.49593885921194E-3</v>
      </c>
      <c r="AO730" s="17">
        <v>0</v>
      </c>
      <c r="AP730" s="17">
        <v>0</v>
      </c>
      <c r="AQ730" s="17">
        <v>8.1096988686432392E-3</v>
      </c>
      <c r="AR730" s="17">
        <v>6.1990608723454504E-3</v>
      </c>
      <c r="AS730" s="17"/>
      <c r="AT730" s="17">
        <v>2.2046638767628302E-2</v>
      </c>
      <c r="AU730" s="17">
        <v>2.1847905912364601E-2</v>
      </c>
      <c r="AV730" s="17">
        <v>3.3310251235171E-2</v>
      </c>
      <c r="AW730" s="17">
        <v>1.17823561908167E-2</v>
      </c>
      <c r="AX730" s="17">
        <v>8.1712000208468503E-3</v>
      </c>
      <c r="AY730" s="17">
        <v>1.2656071595290501E-2</v>
      </c>
      <c r="AZ730" s="17"/>
      <c r="BA730" s="17">
        <v>2.65081550578171E-2</v>
      </c>
      <c r="BB730" s="17">
        <v>2.1557549027802901E-2</v>
      </c>
      <c r="BC730" s="17">
        <v>1.7231637835937601E-2</v>
      </c>
      <c r="BD730" s="17">
        <v>2.08597801244657E-2</v>
      </c>
      <c r="BE730" s="17">
        <v>0</v>
      </c>
      <c r="BF730" s="17"/>
      <c r="BG730" s="17">
        <v>1.7959799052495399E-2</v>
      </c>
      <c r="BH730" s="17">
        <v>1.52821307923908E-2</v>
      </c>
      <c r="BI730" s="17">
        <v>1.40483315385474E-2</v>
      </c>
      <c r="BJ730" s="17">
        <v>8.7242808277867793E-3</v>
      </c>
      <c r="BK730" s="17">
        <v>2.0045429753695301E-2</v>
      </c>
      <c r="BL730" s="17"/>
      <c r="BM730" s="17">
        <v>1.9369815527586098E-2</v>
      </c>
      <c r="BN730" s="17">
        <v>2.2578455279398099E-2</v>
      </c>
      <c r="BO730" s="17">
        <v>1.47373224811008E-2</v>
      </c>
      <c r="BP730" s="17"/>
      <c r="BQ730" s="17">
        <v>1.5128579556135099E-2</v>
      </c>
      <c r="BR730" s="17">
        <v>2.2809990122022498E-2</v>
      </c>
      <c r="BS730" s="17"/>
      <c r="BT730" s="17">
        <v>1.55691140544816E-2</v>
      </c>
      <c r="BU730" s="17">
        <v>2.4027784214430602E-2</v>
      </c>
    </row>
    <row r="731" spans="2:73" x14ac:dyDescent="0.3">
      <c r="B731" t="s">
        <v>92</v>
      </c>
      <c r="C731" s="17">
        <v>2.30439639735588E-2</v>
      </c>
      <c r="D731" s="17">
        <v>1.99041031079908E-2</v>
      </c>
      <c r="E731" s="17">
        <v>2.5805943976712101E-2</v>
      </c>
      <c r="F731" s="17"/>
      <c r="G731" s="17">
        <v>5.9961591256453797E-2</v>
      </c>
      <c r="H731" s="17">
        <v>3.8639824645828297E-2</v>
      </c>
      <c r="I731" s="17">
        <v>1.42020249832263E-2</v>
      </c>
      <c r="J731" s="17">
        <v>1.5943024314499898E-2</v>
      </c>
      <c r="K731" s="17">
        <v>1.14325793321927E-2</v>
      </c>
      <c r="L731" s="17">
        <v>6.6697927507106203E-3</v>
      </c>
      <c r="M731" s="17"/>
      <c r="N731" s="17">
        <v>1.41065610375699E-2</v>
      </c>
      <c r="O731" s="17">
        <v>1.72089474667271E-2</v>
      </c>
      <c r="P731" s="17">
        <v>3.2307915705737898E-2</v>
      </c>
      <c r="Q731" s="17">
        <v>3.1093074625942602E-2</v>
      </c>
      <c r="R731" s="17"/>
      <c r="S731" s="17">
        <v>2.62470004913085E-2</v>
      </c>
      <c r="T731" s="17">
        <v>2.29744117353874E-2</v>
      </c>
      <c r="U731" s="17">
        <v>1.9758344870771102E-2</v>
      </c>
      <c r="V731" s="17">
        <v>9.5509816028490103E-3</v>
      </c>
      <c r="W731" s="17">
        <v>1.41004066255805E-2</v>
      </c>
      <c r="X731" s="17">
        <v>4.4910775793136203E-2</v>
      </c>
      <c r="Y731" s="17">
        <v>1.19522004156884E-2</v>
      </c>
      <c r="Z731" s="17">
        <v>1.44284131619119E-2</v>
      </c>
      <c r="AA731" s="17">
        <v>3.4314243501312999E-2</v>
      </c>
      <c r="AB731" s="17"/>
      <c r="AC731" s="17">
        <v>4.4476531812194298E-2</v>
      </c>
      <c r="AD731" s="17">
        <v>5.3402014515376003E-2</v>
      </c>
      <c r="AE731" s="17">
        <v>2.46994550481296E-2</v>
      </c>
      <c r="AF731" s="17">
        <v>2.06452059797213E-2</v>
      </c>
      <c r="AG731" s="17">
        <v>1.81995957818889E-2</v>
      </c>
      <c r="AH731" s="17">
        <v>2.9232255213713799E-2</v>
      </c>
      <c r="AI731" s="17">
        <v>1.17618299542857E-2</v>
      </c>
      <c r="AJ731" s="17">
        <v>1.05835264433214E-2</v>
      </c>
      <c r="AK731" s="17">
        <v>0</v>
      </c>
      <c r="AL731" s="17">
        <v>1.1667620350765E-2</v>
      </c>
      <c r="AM731" s="17">
        <v>4.2304045463905697E-2</v>
      </c>
      <c r="AN731" s="17">
        <v>2.56033056092465E-2</v>
      </c>
      <c r="AO731" s="17">
        <v>1.81607681220094E-2</v>
      </c>
      <c r="AP731" s="17">
        <v>0</v>
      </c>
      <c r="AQ731" s="17">
        <v>2.9368240602567701E-2</v>
      </c>
      <c r="AR731" s="17">
        <v>2.4749469764266899E-2</v>
      </c>
      <c r="AS731" s="17"/>
      <c r="AT731" s="17">
        <v>3.8116299300606803E-2</v>
      </c>
      <c r="AU731" s="17">
        <v>2.2568207197642302E-2</v>
      </c>
      <c r="AV731" s="17">
        <v>1.3873210758962201E-2</v>
      </c>
      <c r="AW731" s="17">
        <v>1.9663945339942299E-2</v>
      </c>
      <c r="AX731" s="17">
        <v>1.6526868782623098E-2</v>
      </c>
      <c r="AY731" s="17">
        <v>7.9350500030183901E-3</v>
      </c>
      <c r="AZ731" s="17"/>
      <c r="BA731" s="17">
        <v>2.9557874183235099E-2</v>
      </c>
      <c r="BB731" s="17">
        <v>1.9514326007431498E-2</v>
      </c>
      <c r="BC731" s="17">
        <v>3.17095162940252E-2</v>
      </c>
      <c r="BD731" s="17">
        <v>1.2659123685415399E-2</v>
      </c>
      <c r="BE731" s="17">
        <v>1.8841979144522999E-2</v>
      </c>
      <c r="BF731" s="17"/>
      <c r="BG731" s="17">
        <v>1.7531311698486E-3</v>
      </c>
      <c r="BH731" s="17">
        <v>2.46852885517902E-2</v>
      </c>
      <c r="BI731" s="17">
        <v>2.66725365584273E-3</v>
      </c>
      <c r="BJ731" s="17">
        <v>1.40289864234838E-2</v>
      </c>
      <c r="BK731" s="17">
        <v>4.3972198491150201E-2</v>
      </c>
      <c r="BL731" s="17"/>
      <c r="BM731" s="17">
        <v>1.83004454629286E-2</v>
      </c>
      <c r="BN731" s="17">
        <v>2.67377136132371E-2</v>
      </c>
      <c r="BO731" s="17">
        <v>2.82361207573406E-2</v>
      </c>
      <c r="BP731" s="17"/>
      <c r="BQ731" s="17">
        <v>1.2582692467167599E-2</v>
      </c>
      <c r="BR731" s="17">
        <v>2.1832907384878499E-2</v>
      </c>
      <c r="BS731" s="17"/>
      <c r="BT731" s="17">
        <v>1.43800264526416E-2</v>
      </c>
      <c r="BU731" s="17">
        <v>2.2343179253712701E-2</v>
      </c>
    </row>
    <row r="732" spans="2:73" x14ac:dyDescent="0.3">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row>
    <row r="733" spans="2:73" x14ac:dyDescent="0.3">
      <c r="B733" s="6" t="s">
        <v>304</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row>
    <row r="734" spans="2:73" x14ac:dyDescent="0.3">
      <c r="B734" s="24" t="s">
        <v>94</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row>
    <row r="735" spans="2:73" x14ac:dyDescent="0.3">
      <c r="B735" t="s">
        <v>261</v>
      </c>
      <c r="C735" s="17">
        <v>4.9588975187729502E-3</v>
      </c>
      <c r="D735" s="17">
        <v>6.4625270179105004E-3</v>
      </c>
      <c r="E735" s="17">
        <v>3.5089478426125302E-3</v>
      </c>
      <c r="F735" s="17"/>
      <c r="G735" s="17">
        <v>2.2291517682936701E-2</v>
      </c>
      <c r="H735" s="17">
        <v>4.2818969908421604E-3</v>
      </c>
      <c r="I735" s="17">
        <v>6.6711956658561502E-3</v>
      </c>
      <c r="J735" s="17">
        <v>0</v>
      </c>
      <c r="K735" s="17">
        <v>0</v>
      </c>
      <c r="L735" s="17">
        <v>0</v>
      </c>
      <c r="M735" s="17"/>
      <c r="N735" s="17">
        <v>7.3989424239983099E-3</v>
      </c>
      <c r="O735" s="17">
        <v>1.817882209279E-3</v>
      </c>
      <c r="P735" s="17">
        <v>7.8938500697017504E-3</v>
      </c>
      <c r="Q735" s="17">
        <v>3.1076592757670802E-3</v>
      </c>
      <c r="R735" s="17"/>
      <c r="S735" s="17">
        <v>7.0961614133839201E-3</v>
      </c>
      <c r="T735" s="17">
        <v>0</v>
      </c>
      <c r="U735" s="17">
        <v>3.8110005305495099E-3</v>
      </c>
      <c r="V735" s="17">
        <v>0</v>
      </c>
      <c r="W735" s="17">
        <v>0</v>
      </c>
      <c r="X735" s="17">
        <v>7.33953625823895E-3</v>
      </c>
      <c r="Y735" s="17">
        <v>9.4268107688952295E-3</v>
      </c>
      <c r="Z735" s="17">
        <v>2.6772547400566799E-2</v>
      </c>
      <c r="AA735" s="17">
        <v>3.2805115430878402E-3</v>
      </c>
      <c r="AB735" s="17"/>
      <c r="AC735" s="17">
        <v>0</v>
      </c>
      <c r="AD735" s="17">
        <v>1.8431029007854899E-2</v>
      </c>
      <c r="AE735" s="17">
        <v>0</v>
      </c>
      <c r="AF735" s="17">
        <v>0</v>
      </c>
      <c r="AG735" s="17">
        <v>7.5398940896032798E-3</v>
      </c>
      <c r="AH735" s="17">
        <v>0</v>
      </c>
      <c r="AI735" s="17">
        <v>7.5797960764356796E-3</v>
      </c>
      <c r="AJ735" s="17">
        <v>0</v>
      </c>
      <c r="AK735" s="17">
        <v>0</v>
      </c>
      <c r="AL735" s="17">
        <v>0</v>
      </c>
      <c r="AM735" s="17">
        <v>4.8524649566977001E-3</v>
      </c>
      <c r="AN735" s="17">
        <v>0</v>
      </c>
      <c r="AO735" s="17">
        <v>2.1783234531477201E-2</v>
      </c>
      <c r="AP735" s="17">
        <v>3.5653221115562697E-2</v>
      </c>
      <c r="AQ735" s="17">
        <v>0</v>
      </c>
      <c r="AR735" s="17">
        <v>8.49160659666383E-3</v>
      </c>
      <c r="AS735" s="17"/>
      <c r="AT735" s="17">
        <v>9.3090844171877397E-3</v>
      </c>
      <c r="AU735" s="17">
        <v>4.58849703853731E-3</v>
      </c>
      <c r="AV735" s="17">
        <v>2.94113177345371E-3</v>
      </c>
      <c r="AW735" s="17">
        <v>3.6438207318215802E-3</v>
      </c>
      <c r="AX735" s="17">
        <v>3.73308250759169E-3</v>
      </c>
      <c r="AY735" s="17">
        <v>0</v>
      </c>
      <c r="AZ735" s="17"/>
      <c r="BA735" s="17">
        <v>1.7289647586635399E-3</v>
      </c>
      <c r="BB735" s="17">
        <v>7.7968651734151E-3</v>
      </c>
      <c r="BC735" s="17">
        <v>2.7411830029164599E-3</v>
      </c>
      <c r="BD735" s="17">
        <v>5.3905409132294999E-3</v>
      </c>
      <c r="BE735" s="17">
        <v>2.6303802387655499E-2</v>
      </c>
      <c r="BF735" s="17"/>
      <c r="BG735" s="17">
        <v>9.2959936140655907E-3</v>
      </c>
      <c r="BH735" s="17">
        <v>4.9947374837164202E-3</v>
      </c>
      <c r="BI735" s="17">
        <v>0</v>
      </c>
      <c r="BJ735" s="17">
        <v>6.2768117120706101E-3</v>
      </c>
      <c r="BK735" s="17">
        <v>0</v>
      </c>
      <c r="BL735" s="17"/>
      <c r="BM735" s="17">
        <v>8.9048453647448001E-3</v>
      </c>
      <c r="BN735" s="17">
        <v>2.150835429983E-3</v>
      </c>
      <c r="BO735" s="17">
        <v>0</v>
      </c>
      <c r="BP735" s="17"/>
      <c r="BQ735" s="17">
        <v>1.0932325846840601E-2</v>
      </c>
      <c r="BR735" s="17">
        <v>1.74256506971895E-3</v>
      </c>
      <c r="BS735" s="17"/>
      <c r="BT735" s="17">
        <v>5.7307582923036204E-3</v>
      </c>
      <c r="BU735" s="17">
        <v>2.5835827047225499E-3</v>
      </c>
    </row>
    <row r="736" spans="2:73" x14ac:dyDescent="0.3">
      <c r="B736" t="s">
        <v>262</v>
      </c>
      <c r="C736" s="17">
        <v>1.18511731324961E-2</v>
      </c>
      <c r="D736" s="17">
        <v>2.0037260291542999E-2</v>
      </c>
      <c r="E736" s="17">
        <v>3.91059549617868E-3</v>
      </c>
      <c r="F736" s="17"/>
      <c r="G736" s="17">
        <v>1.9261015148670901E-2</v>
      </c>
      <c r="H736" s="17">
        <v>2.3271042757961699E-2</v>
      </c>
      <c r="I736" s="17">
        <v>8.5876884770606492E-3</v>
      </c>
      <c r="J736" s="17">
        <v>8.6054844511270594E-3</v>
      </c>
      <c r="K736" s="17">
        <v>7.1115933416631997E-3</v>
      </c>
      <c r="L736" s="17">
        <v>6.1343852563758103E-3</v>
      </c>
      <c r="M736" s="17"/>
      <c r="N736" s="17">
        <v>1.22557061480176E-2</v>
      </c>
      <c r="O736" s="17">
        <v>1.41904367291605E-2</v>
      </c>
      <c r="P736" s="17">
        <v>1.10826453537155E-2</v>
      </c>
      <c r="Q736" s="17">
        <v>9.8911128476956104E-3</v>
      </c>
      <c r="R736" s="17"/>
      <c r="S736" s="17">
        <v>3.9569621101414099E-2</v>
      </c>
      <c r="T736" s="17">
        <v>6.5116046393564201E-3</v>
      </c>
      <c r="U736" s="17">
        <v>3.7096579961056401E-3</v>
      </c>
      <c r="V736" s="17">
        <v>7.3618381216789697E-3</v>
      </c>
      <c r="W736" s="17">
        <v>1.94639850350324E-2</v>
      </c>
      <c r="X736" s="17">
        <v>5.1829830772015502E-3</v>
      </c>
      <c r="Y736" s="17">
        <v>8.6962033820377101E-3</v>
      </c>
      <c r="Z736" s="17">
        <v>0</v>
      </c>
      <c r="AA736" s="17">
        <v>1.21364912826421E-3</v>
      </c>
      <c r="AB736" s="17"/>
      <c r="AC736" s="17">
        <v>0</v>
      </c>
      <c r="AD736" s="17">
        <v>0</v>
      </c>
      <c r="AE736" s="17">
        <v>0</v>
      </c>
      <c r="AF736" s="17">
        <v>3.2356139086380298E-2</v>
      </c>
      <c r="AG736" s="17">
        <v>1.54873226393221E-2</v>
      </c>
      <c r="AH736" s="17">
        <v>7.7795905201028404E-3</v>
      </c>
      <c r="AI736" s="17">
        <v>3.6855256299610502E-3</v>
      </c>
      <c r="AJ736" s="17">
        <v>1.5897113759521301E-2</v>
      </c>
      <c r="AK736" s="17">
        <v>5.6162145972689197E-3</v>
      </c>
      <c r="AL736" s="17">
        <v>2.2553288023331099E-2</v>
      </c>
      <c r="AM736" s="17">
        <v>1.03893461169683E-2</v>
      </c>
      <c r="AN736" s="17">
        <v>1.34211700462517E-2</v>
      </c>
      <c r="AO736" s="17">
        <v>1.6117257946709498E-2</v>
      </c>
      <c r="AP736" s="17">
        <v>0</v>
      </c>
      <c r="AQ736" s="17">
        <v>5.23813407837238E-3</v>
      </c>
      <c r="AR736" s="17">
        <v>3.3148966628646401E-2</v>
      </c>
      <c r="AS736" s="17"/>
      <c r="AT736" s="17">
        <v>2.2545097556570401E-2</v>
      </c>
      <c r="AU736" s="17">
        <v>1.0252332908581E-2</v>
      </c>
      <c r="AV736" s="17">
        <v>9.5868090212918502E-3</v>
      </c>
      <c r="AW736" s="17">
        <v>9.7336879442226302E-3</v>
      </c>
      <c r="AX736" s="17">
        <v>4.7957700668142603E-3</v>
      </c>
      <c r="AY736" s="17">
        <v>0</v>
      </c>
      <c r="AZ736" s="17"/>
      <c r="BA736" s="17">
        <v>4.5199527778033198E-3</v>
      </c>
      <c r="BB736" s="17">
        <v>1.16059866535999E-2</v>
      </c>
      <c r="BC736" s="17">
        <v>1.7202136372860902E-2</v>
      </c>
      <c r="BD736" s="17">
        <v>1.6059764449892398E-2</v>
      </c>
      <c r="BE736" s="17">
        <v>1.2984771197968399E-2</v>
      </c>
      <c r="BF736" s="17"/>
      <c r="BG736" s="17">
        <v>1.18205778052871E-2</v>
      </c>
      <c r="BH736" s="17">
        <v>1.6173065687818101E-2</v>
      </c>
      <c r="BI736" s="17">
        <v>1.03825644402257E-2</v>
      </c>
      <c r="BJ736" s="17">
        <v>1.2375881398385399E-2</v>
      </c>
      <c r="BK736" s="17">
        <v>0</v>
      </c>
      <c r="BL736" s="17"/>
      <c r="BM736" s="17">
        <v>1.8356111202953499E-2</v>
      </c>
      <c r="BN736" s="17">
        <v>6.9489524479584503E-3</v>
      </c>
      <c r="BO736" s="17">
        <v>4.3366119641190803E-3</v>
      </c>
      <c r="BP736" s="17"/>
      <c r="BQ736" s="17">
        <v>2.4797413948170598E-2</v>
      </c>
      <c r="BR736" s="17">
        <v>4.4996478069787502E-3</v>
      </c>
      <c r="BS736" s="17"/>
      <c r="BT736" s="17">
        <v>1.64042260220628E-2</v>
      </c>
      <c r="BU736" s="17">
        <v>6.2613051784733203E-3</v>
      </c>
    </row>
    <row r="737" spans="2:73" x14ac:dyDescent="0.3">
      <c r="B737" t="s">
        <v>263</v>
      </c>
      <c r="C737" s="17">
        <v>7.5438900099858E-2</v>
      </c>
      <c r="D737" s="17">
        <v>0.105663593073322</v>
      </c>
      <c r="E737" s="17">
        <v>4.62184363344528E-2</v>
      </c>
      <c r="F737" s="17"/>
      <c r="G737" s="17">
        <v>0.139856656204603</v>
      </c>
      <c r="H737" s="17">
        <v>9.1284844746200994E-2</v>
      </c>
      <c r="I737" s="17">
        <v>8.2340282209093396E-2</v>
      </c>
      <c r="J737" s="17">
        <v>4.6507291035300997E-2</v>
      </c>
      <c r="K737" s="17">
        <v>5.2715877758885303E-2</v>
      </c>
      <c r="L737" s="17">
        <v>5.3072252549697198E-2</v>
      </c>
      <c r="M737" s="17"/>
      <c r="N737" s="17">
        <v>0.100234436882308</v>
      </c>
      <c r="O737" s="17">
        <v>7.5691810731584597E-2</v>
      </c>
      <c r="P737" s="17">
        <v>7.1733530869601297E-2</v>
      </c>
      <c r="Q737" s="17">
        <v>5.31327983125542E-2</v>
      </c>
      <c r="R737" s="17"/>
      <c r="S737" s="17">
        <v>0.112285016061697</v>
      </c>
      <c r="T737" s="17">
        <v>7.1941637212488502E-2</v>
      </c>
      <c r="U737" s="17">
        <v>6.8186741554315103E-2</v>
      </c>
      <c r="V737" s="17">
        <v>6.4835738120031405E-2</v>
      </c>
      <c r="W737" s="17">
        <v>7.1070169233378805E-2</v>
      </c>
      <c r="X737" s="17">
        <v>6.7481597217530498E-2</v>
      </c>
      <c r="Y737" s="17">
        <v>8.3963574106833402E-2</v>
      </c>
      <c r="Z737" s="17">
        <v>5.6034316757847202E-2</v>
      </c>
      <c r="AA737" s="17">
        <v>5.8995280827193103E-2</v>
      </c>
      <c r="AB737" s="17"/>
      <c r="AC737" s="17">
        <v>3.3705161783248699E-2</v>
      </c>
      <c r="AD737" s="17">
        <v>7.4807172400863001E-2</v>
      </c>
      <c r="AE737" s="17">
        <v>4.83935330550576E-2</v>
      </c>
      <c r="AF737" s="17">
        <v>4.7506646945060002E-2</v>
      </c>
      <c r="AG737" s="17">
        <v>6.2939197861451898E-2</v>
      </c>
      <c r="AH737" s="17">
        <v>7.3493162439191295E-2</v>
      </c>
      <c r="AI737" s="17">
        <v>8.7723552926467802E-2</v>
      </c>
      <c r="AJ737" s="17">
        <v>5.86106391713773E-2</v>
      </c>
      <c r="AK737" s="17">
        <v>5.3269743953101301E-2</v>
      </c>
      <c r="AL737" s="17">
        <v>9.35931389110361E-2</v>
      </c>
      <c r="AM737" s="17">
        <v>0.111206502999459</v>
      </c>
      <c r="AN737" s="17">
        <v>8.1287416000742102E-2</v>
      </c>
      <c r="AO737" s="17">
        <v>9.8621754814603502E-2</v>
      </c>
      <c r="AP737" s="17">
        <v>9.2455859861068607E-2</v>
      </c>
      <c r="AQ737" s="17">
        <v>5.7687344462302302E-2</v>
      </c>
      <c r="AR737" s="17">
        <v>0.152963463309607</v>
      </c>
      <c r="AS737" s="17"/>
      <c r="AT737" s="17">
        <v>0.12897801674498599</v>
      </c>
      <c r="AU737" s="17">
        <v>5.9493931901773697E-2</v>
      </c>
      <c r="AV737" s="17">
        <v>6.9193135600032596E-2</v>
      </c>
      <c r="AW737" s="17">
        <v>5.3075766327489497E-2</v>
      </c>
      <c r="AX737" s="17">
        <v>6.8282750087975394E-2</v>
      </c>
      <c r="AY737" s="17">
        <v>3.3751359606617501E-2</v>
      </c>
      <c r="AZ737" s="17"/>
      <c r="BA737" s="17">
        <v>6.1854777555567397E-2</v>
      </c>
      <c r="BB737" s="17">
        <v>7.9811415265992905E-2</v>
      </c>
      <c r="BC737" s="17">
        <v>8.5739019332754005E-2</v>
      </c>
      <c r="BD737" s="17">
        <v>8.9464860356215398E-2</v>
      </c>
      <c r="BE737" s="17">
        <v>9.1237564825238496E-2</v>
      </c>
      <c r="BF737" s="17"/>
      <c r="BG737" s="17">
        <v>7.2766322376447604E-2</v>
      </c>
      <c r="BH737" s="17">
        <v>9.1245451461941102E-2</v>
      </c>
      <c r="BI737" s="17">
        <v>7.1755236063666003E-2</v>
      </c>
      <c r="BJ737" s="17">
        <v>7.15797689033177E-2</v>
      </c>
      <c r="BK737" s="17">
        <v>6.8117968090450301E-2</v>
      </c>
      <c r="BL737" s="17"/>
      <c r="BM737" s="17">
        <v>8.9844037688552494E-2</v>
      </c>
      <c r="BN737" s="17">
        <v>6.7155486659127198E-2</v>
      </c>
      <c r="BO737" s="17">
        <v>5.2578736832192302E-2</v>
      </c>
      <c r="BP737" s="17"/>
      <c r="BQ737" s="17">
        <v>0.12584145543311101</v>
      </c>
      <c r="BR737" s="17">
        <v>4.6357329863650203E-2</v>
      </c>
      <c r="BS737" s="17"/>
      <c r="BT737" s="17">
        <v>8.9731292315062897E-2</v>
      </c>
      <c r="BU737" s="17">
        <v>5.7230872939968397E-2</v>
      </c>
    </row>
    <row r="738" spans="2:73" x14ac:dyDescent="0.3">
      <c r="B738" t="s">
        <v>264</v>
      </c>
      <c r="C738" s="17">
        <v>0.11541008916272801</v>
      </c>
      <c r="D738" s="17">
        <v>0.14149585494029099</v>
      </c>
      <c r="E738" s="17">
        <v>8.9932531255360396E-2</v>
      </c>
      <c r="F738" s="17"/>
      <c r="G738" s="17">
        <v>8.5252870536852696E-2</v>
      </c>
      <c r="H738" s="17">
        <v>0.151809678497724</v>
      </c>
      <c r="I738" s="17">
        <v>9.3417505844790097E-2</v>
      </c>
      <c r="J738" s="17">
        <v>0.11106974129307801</v>
      </c>
      <c r="K738" s="17">
        <v>0.128429321425476</v>
      </c>
      <c r="L738" s="17">
        <v>0.118464558289625</v>
      </c>
      <c r="M738" s="17"/>
      <c r="N738" s="17">
        <v>0.123789194929668</v>
      </c>
      <c r="O738" s="17">
        <v>0.11450385541136</v>
      </c>
      <c r="P738" s="17">
        <v>0.120930178567118</v>
      </c>
      <c r="Q738" s="17">
        <v>9.9432251544791406E-2</v>
      </c>
      <c r="R738" s="17"/>
      <c r="S738" s="17">
        <v>0.11852205714111499</v>
      </c>
      <c r="T738" s="17">
        <v>0.113628586331677</v>
      </c>
      <c r="U738" s="17">
        <v>0.114286503506677</v>
      </c>
      <c r="V738" s="17">
        <v>0.102546041369833</v>
      </c>
      <c r="W738" s="17">
        <v>0.137820417268985</v>
      </c>
      <c r="X738" s="17">
        <v>0.10759179093469599</v>
      </c>
      <c r="Y738" s="17">
        <v>0.120867712498287</v>
      </c>
      <c r="Z738" s="17">
        <v>7.55216087092766E-2</v>
      </c>
      <c r="AA738" s="17">
        <v>0.12723640094723099</v>
      </c>
      <c r="AB738" s="17"/>
      <c r="AC738" s="17">
        <v>0.15935602873996099</v>
      </c>
      <c r="AD738" s="17">
        <v>4.1138219550098699E-2</v>
      </c>
      <c r="AE738" s="17">
        <v>6.8091914272084594E-2</v>
      </c>
      <c r="AF738" s="17">
        <v>0.137641180210098</v>
      </c>
      <c r="AG738" s="17">
        <v>0.122961460003946</v>
      </c>
      <c r="AH738" s="17">
        <v>0.112168412685275</v>
      </c>
      <c r="AI738" s="17">
        <v>0.1088845658428</v>
      </c>
      <c r="AJ738" s="17">
        <v>0.120525130432412</v>
      </c>
      <c r="AK738" s="17">
        <v>0.119739891693356</v>
      </c>
      <c r="AL738" s="17">
        <v>0.110525567157679</v>
      </c>
      <c r="AM738" s="17">
        <v>0.122335980248766</v>
      </c>
      <c r="AN738" s="17">
        <v>0.14063627927727201</v>
      </c>
      <c r="AO738" s="17">
        <v>0.16178578557897899</v>
      </c>
      <c r="AP738" s="17">
        <v>0.15661906603594999</v>
      </c>
      <c r="AQ738" s="17">
        <v>8.7523498296293301E-2</v>
      </c>
      <c r="AR738" s="17">
        <v>0.12716941843184101</v>
      </c>
      <c r="AS738" s="17"/>
      <c r="AT738" s="17">
        <v>0.12168325602291</v>
      </c>
      <c r="AU738" s="17">
        <v>9.7657979910992204E-2</v>
      </c>
      <c r="AV738" s="17">
        <v>0.13878773143463</v>
      </c>
      <c r="AW738" s="17">
        <v>0.122688768132173</v>
      </c>
      <c r="AX738" s="17">
        <v>9.7154016993619002E-2</v>
      </c>
      <c r="AY738" s="17">
        <v>0.13323744886354999</v>
      </c>
      <c r="AZ738" s="17"/>
      <c r="BA738" s="17">
        <v>0.100154137113733</v>
      </c>
      <c r="BB738" s="17">
        <v>0.124027546386566</v>
      </c>
      <c r="BC738" s="17">
        <v>0.10755404098935401</v>
      </c>
      <c r="BD738" s="17">
        <v>0.12869812126983901</v>
      </c>
      <c r="BE738" s="17">
        <v>0.134358668386616</v>
      </c>
      <c r="BF738" s="17"/>
      <c r="BG738" s="17">
        <v>0.13360307868433599</v>
      </c>
      <c r="BH738" s="17">
        <v>0.124187367761164</v>
      </c>
      <c r="BI738" s="17">
        <v>9.9855159204965793E-2</v>
      </c>
      <c r="BJ738" s="17">
        <v>0.15262960732622699</v>
      </c>
      <c r="BK738" s="17">
        <v>0.10379189166795801</v>
      </c>
      <c r="BL738" s="17"/>
      <c r="BM738" s="17">
        <v>0.13302053454114199</v>
      </c>
      <c r="BN738" s="17">
        <v>0.105134362756775</v>
      </c>
      <c r="BO738" s="17">
        <v>8.7823878855325804E-2</v>
      </c>
      <c r="BP738" s="17"/>
      <c r="BQ738" s="17">
        <v>0.13106007189218</v>
      </c>
      <c r="BR738" s="17">
        <v>0.110120381440746</v>
      </c>
      <c r="BS738" s="17"/>
      <c r="BT738" s="17">
        <v>0.119424652516276</v>
      </c>
      <c r="BU738" s="17">
        <v>0.11299445248817901</v>
      </c>
    </row>
    <row r="739" spans="2:73" x14ac:dyDescent="0.3">
      <c r="B739" t="s">
        <v>265</v>
      </c>
      <c r="C739" s="17">
        <v>0.14704975395714701</v>
      </c>
      <c r="D739" s="17">
        <v>0.15804406378762101</v>
      </c>
      <c r="E739" s="17">
        <v>0.13641637908778201</v>
      </c>
      <c r="F739" s="17"/>
      <c r="G739" s="17">
        <v>0.18457550317464499</v>
      </c>
      <c r="H739" s="17">
        <v>0.21721978841687101</v>
      </c>
      <c r="I739" s="17">
        <v>0.156672079788611</v>
      </c>
      <c r="J739" s="17">
        <v>0.14125385466369</v>
      </c>
      <c r="K739" s="17">
        <v>0.107507314546191</v>
      </c>
      <c r="L739" s="17">
        <v>8.8584600399945798E-2</v>
      </c>
      <c r="M739" s="17"/>
      <c r="N739" s="17">
        <v>0.18996527085199699</v>
      </c>
      <c r="O739" s="17">
        <v>0.166050442874525</v>
      </c>
      <c r="P739" s="17">
        <v>0.11731515785065499</v>
      </c>
      <c r="Q739" s="17">
        <v>0.10677021096070199</v>
      </c>
      <c r="R739" s="17"/>
      <c r="S739" s="17">
        <v>0.15610912379602601</v>
      </c>
      <c r="T739" s="17">
        <v>0.142304709896131</v>
      </c>
      <c r="U739" s="17">
        <v>0.14577827335149701</v>
      </c>
      <c r="V739" s="17">
        <v>0.13892077716399401</v>
      </c>
      <c r="W739" s="17">
        <v>0.12078314207337799</v>
      </c>
      <c r="X739" s="17">
        <v>0.17387622171254299</v>
      </c>
      <c r="Y739" s="17">
        <v>0.14873048760631399</v>
      </c>
      <c r="Z739" s="17">
        <v>0.124999179933203</v>
      </c>
      <c r="AA739" s="17">
        <v>0.15429308020473601</v>
      </c>
      <c r="AB739" s="17"/>
      <c r="AC739" s="17">
        <v>0</v>
      </c>
      <c r="AD739" s="17">
        <v>0.17829889721506401</v>
      </c>
      <c r="AE739" s="17">
        <v>8.2068383879407306E-2</v>
      </c>
      <c r="AF739" s="17">
        <v>0.117963307489027</v>
      </c>
      <c r="AG739" s="17">
        <v>0.10491394852797301</v>
      </c>
      <c r="AH739" s="17">
        <v>0.14222834194754899</v>
      </c>
      <c r="AI739" s="17">
        <v>0.124722962496088</v>
      </c>
      <c r="AJ739" s="17">
        <v>0.15273144228717001</v>
      </c>
      <c r="AK739" s="17">
        <v>0.15454702303967199</v>
      </c>
      <c r="AL739" s="17">
        <v>0.15042556233946999</v>
      </c>
      <c r="AM739" s="17">
        <v>0.17832674703177201</v>
      </c>
      <c r="AN739" s="17">
        <v>0.179251892803719</v>
      </c>
      <c r="AO739" s="17">
        <v>0.197400694066001</v>
      </c>
      <c r="AP739" s="17">
        <v>0.236536478129138</v>
      </c>
      <c r="AQ739" s="17">
        <v>0.21465180419798499</v>
      </c>
      <c r="AR739" s="17">
        <v>0.198843469426532</v>
      </c>
      <c r="AS739" s="17"/>
      <c r="AT739" s="17">
        <v>0.17801762115742001</v>
      </c>
      <c r="AU739" s="17">
        <v>0.139032630206537</v>
      </c>
      <c r="AV739" s="17">
        <v>0.14913972858900701</v>
      </c>
      <c r="AW739" s="17">
        <v>0.120361898803024</v>
      </c>
      <c r="AX739" s="17">
        <v>0.136189164131471</v>
      </c>
      <c r="AY739" s="17">
        <v>0.16600425794326801</v>
      </c>
      <c r="AZ739" s="17"/>
      <c r="BA739" s="17">
        <v>9.7076533498676398E-2</v>
      </c>
      <c r="BB739" s="17">
        <v>0.122970088384943</v>
      </c>
      <c r="BC739" s="17">
        <v>0.205052636423664</v>
      </c>
      <c r="BD739" s="17">
        <v>0.17429582521763001</v>
      </c>
      <c r="BE739" s="17">
        <v>0.18401578622676601</v>
      </c>
      <c r="BF739" s="17"/>
      <c r="BG739" s="17">
        <v>0.11788381007023301</v>
      </c>
      <c r="BH739" s="17">
        <v>0.17847404207088199</v>
      </c>
      <c r="BI739" s="17">
        <v>0.151088762745064</v>
      </c>
      <c r="BJ739" s="17">
        <v>0.13679445522424399</v>
      </c>
      <c r="BK739" s="17">
        <v>0.121052778083238</v>
      </c>
      <c r="BL739" s="17"/>
      <c r="BM739" s="17">
        <v>0.16060358265043301</v>
      </c>
      <c r="BN739" s="17">
        <v>0.13831934759446601</v>
      </c>
      <c r="BO739" s="17">
        <v>0.12780467298536899</v>
      </c>
      <c r="BP739" s="17"/>
      <c r="BQ739" s="17">
        <v>0.181021880801645</v>
      </c>
      <c r="BR739" s="17">
        <v>0.12581553593914399</v>
      </c>
      <c r="BS739" s="17"/>
      <c r="BT739" s="17">
        <v>0.16882411093503599</v>
      </c>
      <c r="BU739" s="17">
        <v>0.11914153630478599</v>
      </c>
    </row>
    <row r="740" spans="2:73" x14ac:dyDescent="0.3">
      <c r="B740" t="s">
        <v>266</v>
      </c>
      <c r="C740" s="17">
        <v>0.16256572158353899</v>
      </c>
      <c r="D740" s="17">
        <v>0.15856563691929401</v>
      </c>
      <c r="E740" s="17">
        <v>0.16696532314076901</v>
      </c>
      <c r="F740" s="17"/>
      <c r="G740" s="17">
        <v>0.113573789782786</v>
      </c>
      <c r="H740" s="17">
        <v>0.137271874611643</v>
      </c>
      <c r="I740" s="17">
        <v>0.182250267030477</v>
      </c>
      <c r="J740" s="17">
        <v>0.19865839805949101</v>
      </c>
      <c r="K740" s="17">
        <v>0.16474725394985101</v>
      </c>
      <c r="L740" s="17">
        <v>0.16874609669649199</v>
      </c>
      <c r="M740" s="17"/>
      <c r="N740" s="17">
        <v>0.17107077357040101</v>
      </c>
      <c r="O740" s="17">
        <v>0.17544523793035399</v>
      </c>
      <c r="P740" s="17">
        <v>0.164015256184872</v>
      </c>
      <c r="Q740" s="17">
        <v>0.139499977975996</v>
      </c>
      <c r="R740" s="17"/>
      <c r="S740" s="17">
        <v>0.13592903597109199</v>
      </c>
      <c r="T740" s="17">
        <v>0.143410891432393</v>
      </c>
      <c r="U740" s="17">
        <v>0.20036144718144699</v>
      </c>
      <c r="V740" s="17">
        <v>0.177465984719027</v>
      </c>
      <c r="W740" s="17">
        <v>0.14866650908664</v>
      </c>
      <c r="X740" s="17">
        <v>0.16830257505752</v>
      </c>
      <c r="Y740" s="17">
        <v>0.13398633134799401</v>
      </c>
      <c r="Z740" s="17">
        <v>0.19293548182136899</v>
      </c>
      <c r="AA740" s="17">
        <v>0.192685183949308</v>
      </c>
      <c r="AB740" s="17"/>
      <c r="AC740" s="17">
        <v>0</v>
      </c>
      <c r="AD740" s="17">
        <v>0.107513233321046</v>
      </c>
      <c r="AE740" s="17">
        <v>0.18831195277221699</v>
      </c>
      <c r="AF740" s="17">
        <v>9.9012466324550893E-2</v>
      </c>
      <c r="AG740" s="17">
        <v>0.109877436709483</v>
      </c>
      <c r="AH740" s="17">
        <v>0.16882079277486101</v>
      </c>
      <c r="AI740" s="17">
        <v>0.18431880019504299</v>
      </c>
      <c r="AJ740" s="17">
        <v>0.17811301784967601</v>
      </c>
      <c r="AK740" s="17">
        <v>0.18779131646945499</v>
      </c>
      <c r="AL740" s="17">
        <v>0.173838829998994</v>
      </c>
      <c r="AM740" s="17">
        <v>0.163871205781805</v>
      </c>
      <c r="AN740" s="17">
        <v>0.201319490355828</v>
      </c>
      <c r="AO740" s="17">
        <v>0.143181262251353</v>
      </c>
      <c r="AP740" s="17">
        <v>0.19487877018376301</v>
      </c>
      <c r="AQ740" s="17">
        <v>0.26989387308963603</v>
      </c>
      <c r="AR740" s="17">
        <v>0.19598053334186</v>
      </c>
      <c r="AS740" s="17"/>
      <c r="AT740" s="17">
        <v>0.13203492593167099</v>
      </c>
      <c r="AU740" s="17">
        <v>0.168348843214463</v>
      </c>
      <c r="AV740" s="17">
        <v>0.183115699124106</v>
      </c>
      <c r="AW740" s="17">
        <v>0.17797471043577601</v>
      </c>
      <c r="AX740" s="17">
        <v>0.14866251432417199</v>
      </c>
      <c r="AY740" s="17">
        <v>0.17828517255690299</v>
      </c>
      <c r="AZ740" s="17"/>
      <c r="BA740" s="17">
        <v>0.18164291675806299</v>
      </c>
      <c r="BB740" s="17">
        <v>0.14158146012134901</v>
      </c>
      <c r="BC740" s="17">
        <v>0.171328986425931</v>
      </c>
      <c r="BD740" s="17">
        <v>0.140735760250528</v>
      </c>
      <c r="BE740" s="17">
        <v>0.19338052850227799</v>
      </c>
      <c r="BF740" s="17"/>
      <c r="BG740" s="17">
        <v>0.17335623309517001</v>
      </c>
      <c r="BH740" s="17">
        <v>0.18061367376559301</v>
      </c>
      <c r="BI740" s="17">
        <v>0.144879445984091</v>
      </c>
      <c r="BJ740" s="17">
        <v>0.17592200193213101</v>
      </c>
      <c r="BK740" s="17">
        <v>0.14133714138352599</v>
      </c>
      <c r="BL740" s="17"/>
      <c r="BM740" s="17">
        <v>0.16694349453788801</v>
      </c>
      <c r="BN740" s="17">
        <v>0.17184142935658001</v>
      </c>
      <c r="BO740" s="17">
        <v>0.127107964275086</v>
      </c>
      <c r="BP740" s="17"/>
      <c r="BQ740" s="17">
        <v>0.16158646333072399</v>
      </c>
      <c r="BR740" s="17">
        <v>0.165587412740267</v>
      </c>
      <c r="BS740" s="17"/>
      <c r="BT740" s="17">
        <v>0.17722892089751199</v>
      </c>
      <c r="BU740" s="17">
        <v>0.14527901373784399</v>
      </c>
    </row>
    <row r="741" spans="2:73" x14ac:dyDescent="0.3">
      <c r="B741" t="s">
        <v>267</v>
      </c>
      <c r="C741" s="17">
        <v>0.18772220457966701</v>
      </c>
      <c r="D741" s="17">
        <v>0.15830033470916099</v>
      </c>
      <c r="E741" s="17">
        <v>0.21544860178629899</v>
      </c>
      <c r="F741" s="17"/>
      <c r="G741" s="17">
        <v>0.120899950995111</v>
      </c>
      <c r="H741" s="17">
        <v>0.115565051097802</v>
      </c>
      <c r="I741" s="17">
        <v>0.207592552998036</v>
      </c>
      <c r="J741" s="17">
        <v>0.24756979273448099</v>
      </c>
      <c r="K741" s="17">
        <v>0.24369785483265599</v>
      </c>
      <c r="L741" s="17">
        <v>0.188213789077043</v>
      </c>
      <c r="M741" s="17"/>
      <c r="N741" s="17">
        <v>0.18751721469361801</v>
      </c>
      <c r="O741" s="17">
        <v>0.18406066707235</v>
      </c>
      <c r="P741" s="17">
        <v>0.209625629013861</v>
      </c>
      <c r="Q741" s="17">
        <v>0.17213181711901701</v>
      </c>
      <c r="R741" s="17"/>
      <c r="S741" s="17">
        <v>0.129095050132608</v>
      </c>
      <c r="T741" s="17">
        <v>0.21533129792269601</v>
      </c>
      <c r="U741" s="17">
        <v>0.18415487075782699</v>
      </c>
      <c r="V741" s="17">
        <v>0.22114949808863699</v>
      </c>
      <c r="W741" s="17">
        <v>0.183643495574803</v>
      </c>
      <c r="X741" s="17">
        <v>0.17590406487150101</v>
      </c>
      <c r="Y741" s="17">
        <v>0.20766750426029901</v>
      </c>
      <c r="Z741" s="17">
        <v>0.19674790315537699</v>
      </c>
      <c r="AA741" s="17">
        <v>0.19351095845038299</v>
      </c>
      <c r="AB741" s="17"/>
      <c r="AC741" s="17">
        <v>0.11456816212854599</v>
      </c>
      <c r="AD741" s="17">
        <v>0.103441107025146</v>
      </c>
      <c r="AE741" s="17">
        <v>0.20597477766712299</v>
      </c>
      <c r="AF741" s="17">
        <v>0.161147931090104</v>
      </c>
      <c r="AG741" s="17">
        <v>0.195318056595081</v>
      </c>
      <c r="AH741" s="17">
        <v>0.18435531220481399</v>
      </c>
      <c r="AI741" s="17">
        <v>0.19296939034483901</v>
      </c>
      <c r="AJ741" s="17">
        <v>0.21612802882225901</v>
      </c>
      <c r="AK741" s="17">
        <v>0.20890174550997601</v>
      </c>
      <c r="AL741" s="17">
        <v>0.20890929501707101</v>
      </c>
      <c r="AM741" s="17">
        <v>0.19431679797217699</v>
      </c>
      <c r="AN741" s="17">
        <v>0.19630589259589601</v>
      </c>
      <c r="AO741" s="17">
        <v>0.215093141887642</v>
      </c>
      <c r="AP741" s="17">
        <v>0.15118314403840799</v>
      </c>
      <c r="AQ741" s="17">
        <v>0.20826336735092801</v>
      </c>
      <c r="AR741" s="17">
        <v>0.110327165059212</v>
      </c>
      <c r="AS741" s="17"/>
      <c r="AT741" s="17">
        <v>0.13524950321821</v>
      </c>
      <c r="AU741" s="17">
        <v>0.20123685668913099</v>
      </c>
      <c r="AV741" s="17">
        <v>0.16785465098952901</v>
      </c>
      <c r="AW741" s="17">
        <v>0.226320088871165</v>
      </c>
      <c r="AX741" s="17">
        <v>0.21856157149130101</v>
      </c>
      <c r="AY741" s="17">
        <v>0.206786370733618</v>
      </c>
      <c r="AZ741" s="17"/>
      <c r="BA741" s="17">
        <v>0.18937453599385301</v>
      </c>
      <c r="BB741" s="17">
        <v>0.21602597124479</v>
      </c>
      <c r="BC741" s="17">
        <v>0.157405615025663</v>
      </c>
      <c r="BD741" s="17">
        <v>0.20607984891729</v>
      </c>
      <c r="BE741" s="17">
        <v>0.13869918182823701</v>
      </c>
      <c r="BF741" s="17"/>
      <c r="BG741" s="17">
        <v>0.193077944692647</v>
      </c>
      <c r="BH741" s="17">
        <v>0.169094850472884</v>
      </c>
      <c r="BI741" s="17">
        <v>0.189551736412397</v>
      </c>
      <c r="BJ741" s="17">
        <v>0.19118683224123101</v>
      </c>
      <c r="BK741" s="17">
        <v>0.21523250089394999</v>
      </c>
      <c r="BL741" s="17"/>
      <c r="BM741" s="17">
        <v>0.17420182793184899</v>
      </c>
      <c r="BN741" s="17">
        <v>0.1969170192703</v>
      </c>
      <c r="BO741" s="17">
        <v>0.205744958795129</v>
      </c>
      <c r="BP741" s="17"/>
      <c r="BQ741" s="17">
        <v>0.163689706222819</v>
      </c>
      <c r="BR741" s="17">
        <v>0.20026434931659401</v>
      </c>
      <c r="BS741" s="17"/>
      <c r="BT741" s="17">
        <v>0.18133807712819899</v>
      </c>
      <c r="BU741" s="17">
        <v>0.20509320014223001</v>
      </c>
    </row>
    <row r="742" spans="2:73" x14ac:dyDescent="0.3">
      <c r="B742" t="s">
        <v>268</v>
      </c>
      <c r="C742" s="17">
        <v>4.8552913083704401E-2</v>
      </c>
      <c r="D742" s="17">
        <v>4.23927229916779E-2</v>
      </c>
      <c r="E742" s="17">
        <v>5.4705686210451701E-2</v>
      </c>
      <c r="F742" s="17"/>
      <c r="G742" s="17">
        <v>3.67894037560502E-2</v>
      </c>
      <c r="H742" s="17">
        <v>3.8478392296334901E-2</v>
      </c>
      <c r="I742" s="17">
        <v>4.6372508272342801E-2</v>
      </c>
      <c r="J742" s="17">
        <v>3.4915362954019098E-2</v>
      </c>
      <c r="K742" s="17">
        <v>4.7715404495137899E-2</v>
      </c>
      <c r="L742" s="17">
        <v>7.7970231714523996E-2</v>
      </c>
      <c r="M742" s="17"/>
      <c r="N742" s="17">
        <v>4.7220744525784598E-2</v>
      </c>
      <c r="O742" s="17">
        <v>3.4526453791675502E-2</v>
      </c>
      <c r="P742" s="17">
        <v>5.4885675122214601E-2</v>
      </c>
      <c r="Q742" s="17">
        <v>5.99978786282198E-2</v>
      </c>
      <c r="R742" s="17"/>
      <c r="S742" s="17">
        <v>4.2374926421096901E-2</v>
      </c>
      <c r="T742" s="17">
        <v>6.9471224697534903E-2</v>
      </c>
      <c r="U742" s="17">
        <v>4.7627873006251098E-2</v>
      </c>
      <c r="V742" s="17">
        <v>5.1899848156516298E-2</v>
      </c>
      <c r="W742" s="17">
        <v>3.7218563240947099E-2</v>
      </c>
      <c r="X742" s="17">
        <v>3.2333370596931997E-2</v>
      </c>
      <c r="Y742" s="17">
        <v>4.1464214709877399E-2</v>
      </c>
      <c r="Z742" s="17">
        <v>5.6592350363667901E-2</v>
      </c>
      <c r="AA742" s="17">
        <v>5.0946422442588901E-2</v>
      </c>
      <c r="AB742" s="17"/>
      <c r="AC742" s="17">
        <v>0</v>
      </c>
      <c r="AD742" s="17">
        <v>2.3104980261217899E-2</v>
      </c>
      <c r="AE742" s="17">
        <v>7.2212486269514306E-2</v>
      </c>
      <c r="AF742" s="17">
        <v>5.4906177394420698E-2</v>
      </c>
      <c r="AG742" s="17">
        <v>5.6926943188408297E-2</v>
      </c>
      <c r="AH742" s="17">
        <v>4.0549685441794901E-2</v>
      </c>
      <c r="AI742" s="17">
        <v>6.4689296781500399E-2</v>
      </c>
      <c r="AJ742" s="17">
        <v>5.6502475507485703E-2</v>
      </c>
      <c r="AK742" s="17">
        <v>7.7032524665404695E-2</v>
      </c>
      <c r="AL742" s="17">
        <v>2.87354009855929E-2</v>
      </c>
      <c r="AM742" s="17">
        <v>4.8101572298407502E-2</v>
      </c>
      <c r="AN742" s="17">
        <v>4.4526867445973201E-2</v>
      </c>
      <c r="AO742" s="17">
        <v>3.5199357984237602E-2</v>
      </c>
      <c r="AP742" s="17">
        <v>2.52205974075085E-2</v>
      </c>
      <c r="AQ742" s="17">
        <v>5.1783355664045301E-2</v>
      </c>
      <c r="AR742" s="17">
        <v>4.2914916561136399E-2</v>
      </c>
      <c r="AS742" s="17"/>
      <c r="AT742" s="17">
        <v>4.16537641577642E-2</v>
      </c>
      <c r="AU742" s="17">
        <v>4.6936748900055801E-2</v>
      </c>
      <c r="AV742" s="17">
        <v>4.37208388871018E-2</v>
      </c>
      <c r="AW742" s="17">
        <v>4.9827374194838001E-2</v>
      </c>
      <c r="AX742" s="17">
        <v>5.89546143033177E-2</v>
      </c>
      <c r="AY742" s="17">
        <v>7.9357780668797895E-2</v>
      </c>
      <c r="AZ742" s="17"/>
      <c r="BA742" s="17">
        <v>5.68328984643309E-2</v>
      </c>
      <c r="BB742" s="17">
        <v>4.7828312203369201E-2</v>
      </c>
      <c r="BC742" s="17">
        <v>4.7040699572333103E-2</v>
      </c>
      <c r="BD742" s="17">
        <v>3.5515268475714103E-2</v>
      </c>
      <c r="BE742" s="17">
        <v>0.107231643670243</v>
      </c>
      <c r="BF742" s="17"/>
      <c r="BG742" s="17">
        <v>6.5804266571557801E-2</v>
      </c>
      <c r="BH742" s="17">
        <v>3.6848306687769797E-2</v>
      </c>
      <c r="BI742" s="17">
        <v>7.2148862919215004E-2</v>
      </c>
      <c r="BJ742" s="17">
        <v>3.84282467239788E-2</v>
      </c>
      <c r="BK742" s="17">
        <v>0.105802508843597</v>
      </c>
      <c r="BL742" s="17"/>
      <c r="BM742" s="17">
        <v>4.7964635915921601E-2</v>
      </c>
      <c r="BN742" s="17">
        <v>4.3012549487986301E-2</v>
      </c>
      <c r="BO742" s="17">
        <v>6.3698458302173203E-2</v>
      </c>
      <c r="BP742" s="17"/>
      <c r="BQ742" s="17">
        <v>4.0881495294584201E-2</v>
      </c>
      <c r="BR742" s="17">
        <v>5.5621612282745002E-2</v>
      </c>
      <c r="BS742" s="17"/>
      <c r="BT742" s="17">
        <v>4.0654800864571301E-2</v>
      </c>
      <c r="BU742" s="17">
        <v>5.7240012115404498E-2</v>
      </c>
    </row>
    <row r="743" spans="2:73" x14ac:dyDescent="0.3">
      <c r="B743" t="s">
        <v>269</v>
      </c>
      <c r="C743" s="17">
        <v>9.7628010671145807E-2</v>
      </c>
      <c r="D743" s="17">
        <v>7.9730341649073305E-2</v>
      </c>
      <c r="E743" s="17">
        <v>0.115370102506093</v>
      </c>
      <c r="F743" s="17"/>
      <c r="G743" s="17">
        <v>7.9694904313257597E-2</v>
      </c>
      <c r="H743" s="17">
        <v>7.7778338770610606E-2</v>
      </c>
      <c r="I743" s="17">
        <v>7.8290914276090307E-2</v>
      </c>
      <c r="J743" s="17">
        <v>9.2094619885259105E-2</v>
      </c>
      <c r="K743" s="17">
        <v>0.112712805599212</v>
      </c>
      <c r="L743" s="17">
        <v>0.13574088497166101</v>
      </c>
      <c r="M743" s="17"/>
      <c r="N743" s="17">
        <v>6.6751075599605594E-2</v>
      </c>
      <c r="O743" s="17">
        <v>9.6578217213607098E-2</v>
      </c>
      <c r="P743" s="17">
        <v>9.4214075979277598E-2</v>
      </c>
      <c r="Q743" s="17">
        <v>0.134508510940795</v>
      </c>
      <c r="R743" s="17"/>
      <c r="S743" s="17">
        <v>8.75942390373525E-2</v>
      </c>
      <c r="T743" s="17">
        <v>0.10286888616227</v>
      </c>
      <c r="U743" s="17">
        <v>8.5493553890141599E-2</v>
      </c>
      <c r="V743" s="17">
        <v>0.104373644341376</v>
      </c>
      <c r="W743" s="17">
        <v>0.125826731839979</v>
      </c>
      <c r="X743" s="17">
        <v>9.4214256010368799E-2</v>
      </c>
      <c r="Y743" s="17">
        <v>0.106783376338587</v>
      </c>
      <c r="Z743" s="17">
        <v>0.12117632437593499</v>
      </c>
      <c r="AA743" s="17">
        <v>7.4203426895094599E-2</v>
      </c>
      <c r="AB743" s="17"/>
      <c r="AC743" s="17">
        <v>6.4849018748323897E-2</v>
      </c>
      <c r="AD743" s="17">
        <v>0.113068358372843</v>
      </c>
      <c r="AE743" s="17">
        <v>0.12712286471027201</v>
      </c>
      <c r="AF743" s="17">
        <v>0.11229966197027701</v>
      </c>
      <c r="AG743" s="17">
        <v>0.139534552899269</v>
      </c>
      <c r="AH743" s="17">
        <v>0.102339927791551</v>
      </c>
      <c r="AI743" s="17">
        <v>9.7491092612407598E-2</v>
      </c>
      <c r="AJ743" s="17">
        <v>9.4564089438073803E-2</v>
      </c>
      <c r="AK743" s="17">
        <v>8.6078946799850203E-2</v>
      </c>
      <c r="AL743" s="17">
        <v>0.108573796041461</v>
      </c>
      <c r="AM743" s="17">
        <v>3.79305681629198E-2</v>
      </c>
      <c r="AN743" s="17">
        <v>6.7206802256900997E-2</v>
      </c>
      <c r="AO743" s="17">
        <v>7.1920021182675806E-2</v>
      </c>
      <c r="AP743" s="17">
        <v>4.3300951800267697E-2</v>
      </c>
      <c r="AQ743" s="17">
        <v>4.1048937390635899E-2</v>
      </c>
      <c r="AR743" s="17">
        <v>7.6496103290071601E-2</v>
      </c>
      <c r="AS743" s="17"/>
      <c r="AT743" s="17">
        <v>7.5973525946552295E-2</v>
      </c>
      <c r="AU743" s="17">
        <v>0.12139714028439801</v>
      </c>
      <c r="AV743" s="17">
        <v>7.5852613872140706E-2</v>
      </c>
      <c r="AW743" s="17">
        <v>9.1105968083780894E-2</v>
      </c>
      <c r="AX743" s="17">
        <v>0.121835491760113</v>
      </c>
      <c r="AY743" s="17">
        <v>9.8537128073851996E-2</v>
      </c>
      <c r="AZ743" s="17"/>
      <c r="BA743" s="17">
        <v>0.13426138265629101</v>
      </c>
      <c r="BB743" s="17">
        <v>7.9492043902748805E-2</v>
      </c>
      <c r="BC743" s="17">
        <v>7.3987502489939502E-2</v>
      </c>
      <c r="BD743" s="17">
        <v>9.6107009422990303E-2</v>
      </c>
      <c r="BE743" s="17">
        <v>4.7778111905760999E-2</v>
      </c>
      <c r="BF743" s="17"/>
      <c r="BG743" s="17">
        <v>0.102632815785046</v>
      </c>
      <c r="BH743" s="17">
        <v>8.4723338640298601E-2</v>
      </c>
      <c r="BI743" s="17">
        <v>8.1652022021846099E-2</v>
      </c>
      <c r="BJ743" s="17">
        <v>0.102022632445607</v>
      </c>
      <c r="BK743" s="17">
        <v>6.2732226989296702E-2</v>
      </c>
      <c r="BL743" s="17"/>
      <c r="BM743" s="17">
        <v>8.2544890533313695E-2</v>
      </c>
      <c r="BN743" s="17">
        <v>0.10580131819440899</v>
      </c>
      <c r="BO743" s="17">
        <v>0.122772797557459</v>
      </c>
      <c r="BP743" s="17"/>
      <c r="BQ743" s="17">
        <v>7.2303270562876096E-2</v>
      </c>
      <c r="BR743" s="17">
        <v>0.113715735024305</v>
      </c>
      <c r="BS743" s="17"/>
      <c r="BT743" s="17">
        <v>8.5769729397926098E-2</v>
      </c>
      <c r="BU743" s="17">
        <v>0.110638552887379</v>
      </c>
    </row>
    <row r="744" spans="2:73" x14ac:dyDescent="0.3">
      <c r="B744" t="s">
        <v>270</v>
      </c>
      <c r="C744" s="17">
        <v>0.135563126468181</v>
      </c>
      <c r="D744" s="17">
        <v>0.116050567103801</v>
      </c>
      <c r="E744" s="17">
        <v>0.15422121549293999</v>
      </c>
      <c r="F744" s="17"/>
      <c r="G744" s="17">
        <v>0.17973982750887299</v>
      </c>
      <c r="H744" s="17">
        <v>0.119283814761711</v>
      </c>
      <c r="I744" s="17">
        <v>0.13051953155361901</v>
      </c>
      <c r="J744" s="17">
        <v>0.109337131584541</v>
      </c>
      <c r="K744" s="17">
        <v>0.12056867329597</v>
      </c>
      <c r="L744" s="17">
        <v>0.15504318254191701</v>
      </c>
      <c r="M744" s="17"/>
      <c r="N744" s="17">
        <v>8.3832750916315701E-2</v>
      </c>
      <c r="O744" s="17">
        <v>0.126485352508797</v>
      </c>
      <c r="P744" s="17">
        <v>0.13460840948779501</v>
      </c>
      <c r="Q744" s="17">
        <v>0.202106636450954</v>
      </c>
      <c r="R744" s="17"/>
      <c r="S744" s="17">
        <v>0.154653207702278</v>
      </c>
      <c r="T744" s="17">
        <v>0.12864929602021499</v>
      </c>
      <c r="U744" s="17">
        <v>0.131339180851865</v>
      </c>
      <c r="V744" s="17">
        <v>0.117540478463997</v>
      </c>
      <c r="W744" s="17">
        <v>0.146316633771605</v>
      </c>
      <c r="X744" s="17">
        <v>0.146466171528077</v>
      </c>
      <c r="Y744" s="17">
        <v>0.12000346898806</v>
      </c>
      <c r="Z744" s="17">
        <v>0.14105885234536</v>
      </c>
      <c r="AA744" s="17">
        <v>0.13307512065581401</v>
      </c>
      <c r="AB744" s="17"/>
      <c r="AC744" s="17">
        <v>0.627521628599921</v>
      </c>
      <c r="AD744" s="17">
        <v>0.30722954528851798</v>
      </c>
      <c r="AE744" s="17">
        <v>0.20243901892567601</v>
      </c>
      <c r="AF744" s="17">
        <v>0.22221381899246101</v>
      </c>
      <c r="AG744" s="17">
        <v>0.16120146713737199</v>
      </c>
      <c r="AH744" s="17">
        <v>0.151240449822166</v>
      </c>
      <c r="AI744" s="17">
        <v>0.109281674955576</v>
      </c>
      <c r="AJ744" s="17">
        <v>0.103380961433842</v>
      </c>
      <c r="AK744" s="17">
        <v>0.107022593271917</v>
      </c>
      <c r="AL744" s="17">
        <v>7.4277312072861507E-2</v>
      </c>
      <c r="AM744" s="17">
        <v>0.121157104572373</v>
      </c>
      <c r="AN744" s="17">
        <v>7.0764866200252602E-2</v>
      </c>
      <c r="AO744" s="17">
        <v>3.8897489756320701E-2</v>
      </c>
      <c r="AP744" s="17">
        <v>6.4151911428333902E-2</v>
      </c>
      <c r="AQ744" s="17">
        <v>3.48586305498189E-2</v>
      </c>
      <c r="AR744" s="17">
        <v>4.6360416095724097E-2</v>
      </c>
      <c r="AS744" s="17"/>
      <c r="AT744" s="17">
        <v>0.13514359329360401</v>
      </c>
      <c r="AU744" s="17">
        <v>0.13396843669799399</v>
      </c>
      <c r="AV744" s="17">
        <v>0.15001894870305399</v>
      </c>
      <c r="AW744" s="17">
        <v>0.13339480129418199</v>
      </c>
      <c r="AX744" s="17">
        <v>0.13964497481146901</v>
      </c>
      <c r="AY744" s="17">
        <v>0.104040481553393</v>
      </c>
      <c r="AZ744" s="17"/>
      <c r="BA744" s="17">
        <v>0.15674331577956699</v>
      </c>
      <c r="BB744" s="17">
        <v>0.156565107726236</v>
      </c>
      <c r="BC744" s="17">
        <v>0.114768185035522</v>
      </c>
      <c r="BD744" s="17">
        <v>0.100143966680761</v>
      </c>
      <c r="BE744" s="17">
        <v>2.6157671278182099E-2</v>
      </c>
      <c r="BF744" s="17"/>
      <c r="BG744" s="17">
        <v>0.10941738883233799</v>
      </c>
      <c r="BH744" s="17">
        <v>9.9781800511693497E-2</v>
      </c>
      <c r="BI744" s="17">
        <v>0.17595504375061</v>
      </c>
      <c r="BJ744" s="17">
        <v>0.10099194631019801</v>
      </c>
      <c r="BK744" s="17">
        <v>0.15424387949688001</v>
      </c>
      <c r="BL744" s="17"/>
      <c r="BM744" s="17">
        <v>0.10651200266880501</v>
      </c>
      <c r="BN744" s="17">
        <v>0.14771596296742501</v>
      </c>
      <c r="BO744" s="17">
        <v>0.192671584361326</v>
      </c>
      <c r="BP744" s="17"/>
      <c r="BQ744" s="17">
        <v>8.2363254748805098E-2</v>
      </c>
      <c r="BR744" s="17">
        <v>0.161468317003062</v>
      </c>
      <c r="BS744" s="17"/>
      <c r="BT744" s="17">
        <v>0.10545366732707601</v>
      </c>
      <c r="BU744" s="17">
        <v>0.16992019104624401</v>
      </c>
    </row>
    <row r="745" spans="2:73" x14ac:dyDescent="0.3">
      <c r="B745" t="s">
        <v>92</v>
      </c>
      <c r="C745" s="17">
        <v>1.32592097427616E-2</v>
      </c>
      <c r="D745" s="17">
        <v>1.32570975163056E-2</v>
      </c>
      <c r="E745" s="17">
        <v>1.33021808470616E-2</v>
      </c>
      <c r="F745" s="17"/>
      <c r="G745" s="17">
        <v>1.8064560896214301E-2</v>
      </c>
      <c r="H745" s="17">
        <v>2.3755277052299101E-2</v>
      </c>
      <c r="I745" s="17">
        <v>7.2854738840234497E-3</v>
      </c>
      <c r="J745" s="17">
        <v>9.9883233390135797E-3</v>
      </c>
      <c r="K745" s="17">
        <v>1.47939007549575E-2</v>
      </c>
      <c r="L745" s="17">
        <v>8.0300185027194892E-3</v>
      </c>
      <c r="M745" s="17"/>
      <c r="N745" s="17">
        <v>9.9638894582867506E-3</v>
      </c>
      <c r="O745" s="17">
        <v>1.0649643527306501E-2</v>
      </c>
      <c r="P745" s="17">
        <v>1.36955915011873E-2</v>
      </c>
      <c r="Q745" s="17">
        <v>1.9421145943508401E-2</v>
      </c>
      <c r="R745" s="17"/>
      <c r="S745" s="17">
        <v>1.67715612219357E-2</v>
      </c>
      <c r="T745" s="17">
        <v>5.8818656852373304E-3</v>
      </c>
      <c r="U745" s="17">
        <v>1.5250897373323601E-2</v>
      </c>
      <c r="V745" s="17">
        <v>1.3906151454909799E-2</v>
      </c>
      <c r="W745" s="17">
        <v>9.1903528752518993E-3</v>
      </c>
      <c r="X745" s="17">
        <v>2.1307432735393001E-2</v>
      </c>
      <c r="Y745" s="17">
        <v>1.8410315992813699E-2</v>
      </c>
      <c r="Z745" s="17">
        <v>8.1614351373975307E-3</v>
      </c>
      <c r="AA745" s="17">
        <v>1.05599649563001E-2</v>
      </c>
      <c r="AB745" s="17"/>
      <c r="AC745" s="17">
        <v>0</v>
      </c>
      <c r="AD745" s="17">
        <v>3.2967457557348E-2</v>
      </c>
      <c r="AE745" s="17">
        <v>5.3850684486478903E-3</v>
      </c>
      <c r="AF745" s="17">
        <v>1.4952670497621201E-2</v>
      </c>
      <c r="AG745" s="17">
        <v>2.3299720348091101E-2</v>
      </c>
      <c r="AH745" s="17">
        <v>1.7024324372695E-2</v>
      </c>
      <c r="AI745" s="17">
        <v>1.8653342138881899E-2</v>
      </c>
      <c r="AJ745" s="17">
        <v>3.5471012981835599E-3</v>
      </c>
      <c r="AK745" s="17">
        <v>0</v>
      </c>
      <c r="AL745" s="17">
        <v>2.85678094525035E-2</v>
      </c>
      <c r="AM745" s="17">
        <v>7.5117098586544497E-3</v>
      </c>
      <c r="AN745" s="17">
        <v>5.2793230171638101E-3</v>
      </c>
      <c r="AO745" s="17">
        <v>0</v>
      </c>
      <c r="AP745" s="17">
        <v>0</v>
      </c>
      <c r="AQ745" s="17">
        <v>2.90510549199825E-2</v>
      </c>
      <c r="AR745" s="17">
        <v>7.30394125870539E-3</v>
      </c>
      <c r="AS745" s="17"/>
      <c r="AT745" s="17">
        <v>1.9411611553124802E-2</v>
      </c>
      <c r="AU745" s="17">
        <v>1.7086602247536602E-2</v>
      </c>
      <c r="AV745" s="17">
        <v>9.7887120056536596E-3</v>
      </c>
      <c r="AW745" s="17">
        <v>1.18731151815272E-2</v>
      </c>
      <c r="AX745" s="17">
        <v>2.1860495221551002E-3</v>
      </c>
      <c r="AY745" s="17">
        <v>0</v>
      </c>
      <c r="AZ745" s="17"/>
      <c r="BA745" s="17">
        <v>1.58105846434511E-2</v>
      </c>
      <c r="BB745" s="17">
        <v>1.22952029369907E-2</v>
      </c>
      <c r="BC745" s="17">
        <v>1.71799953290621E-2</v>
      </c>
      <c r="BD745" s="17">
        <v>7.5090340459109499E-3</v>
      </c>
      <c r="BE745" s="17">
        <v>3.7852269791054598E-2</v>
      </c>
      <c r="BF745" s="17"/>
      <c r="BG745" s="17">
        <v>1.0341568472872599E-2</v>
      </c>
      <c r="BH745" s="17">
        <v>1.38633654562397E-2</v>
      </c>
      <c r="BI745" s="17">
        <v>2.7311664579193901E-3</v>
      </c>
      <c r="BJ745" s="17">
        <v>1.1791815782609801E-2</v>
      </c>
      <c r="BK745" s="17">
        <v>2.76891045511042E-2</v>
      </c>
      <c r="BL745" s="17"/>
      <c r="BM745" s="17">
        <v>1.1104036964395599E-2</v>
      </c>
      <c r="BN745" s="17">
        <v>1.50027358349908E-2</v>
      </c>
      <c r="BO745" s="17">
        <v>1.5460336071819999E-2</v>
      </c>
      <c r="BP745" s="17"/>
      <c r="BQ745" s="17">
        <v>5.5226619182439998E-3</v>
      </c>
      <c r="BR745" s="17">
        <v>1.4807113512789899E-2</v>
      </c>
      <c r="BS745" s="17"/>
      <c r="BT745" s="17">
        <v>9.4397643039757801E-3</v>
      </c>
      <c r="BU745" s="17">
        <v>1.36172804547703E-2</v>
      </c>
    </row>
    <row r="746" spans="2:73" x14ac:dyDescent="0.3">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row>
    <row r="747" spans="2:73" x14ac:dyDescent="0.3">
      <c r="B747" s="6" t="s">
        <v>305</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row>
    <row r="748" spans="2:73" x14ac:dyDescent="0.3">
      <c r="B748" s="24" t="s">
        <v>94</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row>
    <row r="749" spans="2:73" x14ac:dyDescent="0.3">
      <c r="B749" t="s">
        <v>261</v>
      </c>
      <c r="C749" s="17">
        <v>2.4138830351252902E-3</v>
      </c>
      <c r="D749" s="17">
        <v>2.69026693107135E-3</v>
      </c>
      <c r="E749" s="17">
        <v>2.15200186053387E-3</v>
      </c>
      <c r="F749" s="17"/>
      <c r="G749" s="17">
        <v>9.5524086861348695E-3</v>
      </c>
      <c r="H749" s="17">
        <v>2.0420178442847798E-3</v>
      </c>
      <c r="I749" s="17">
        <v>2.9893894962162099E-3</v>
      </c>
      <c r="J749" s="17">
        <v>1.3570819621625599E-3</v>
      </c>
      <c r="K749" s="17">
        <v>0</v>
      </c>
      <c r="L749" s="17">
        <v>0</v>
      </c>
      <c r="M749" s="17"/>
      <c r="N749" s="17">
        <v>3.5867181075596899E-3</v>
      </c>
      <c r="O749" s="17">
        <v>0</v>
      </c>
      <c r="P749" s="17">
        <v>3.8787788273601299E-3</v>
      </c>
      <c r="Q749" s="17">
        <v>2.41848360757921E-3</v>
      </c>
      <c r="R749" s="17"/>
      <c r="S749" s="17">
        <v>3.8550137775090199E-3</v>
      </c>
      <c r="T749" s="17">
        <v>3.02822075447387E-3</v>
      </c>
      <c r="U749" s="17">
        <v>0</v>
      </c>
      <c r="V749" s="17">
        <v>0</v>
      </c>
      <c r="W749" s="17">
        <v>2.8459181095231898E-3</v>
      </c>
      <c r="X749" s="17">
        <v>3.4743520151360998E-3</v>
      </c>
      <c r="Y749" s="17">
        <v>7.1016100013482197E-3</v>
      </c>
      <c r="Z749" s="17">
        <v>0</v>
      </c>
      <c r="AA749" s="17">
        <v>0</v>
      </c>
      <c r="AB749" s="17"/>
      <c r="AC749" s="17">
        <v>0</v>
      </c>
      <c r="AD749" s="17">
        <v>8.2972779639387505E-3</v>
      </c>
      <c r="AE749" s="17">
        <v>4.0486067341269803E-3</v>
      </c>
      <c r="AF749" s="17">
        <v>0</v>
      </c>
      <c r="AG749" s="17">
        <v>0</v>
      </c>
      <c r="AH749" s="17">
        <v>0</v>
      </c>
      <c r="AI749" s="17">
        <v>7.1069791015307303E-3</v>
      </c>
      <c r="AJ749" s="17">
        <v>0</v>
      </c>
      <c r="AK749" s="17">
        <v>0</v>
      </c>
      <c r="AL749" s="17">
        <v>0</v>
      </c>
      <c r="AM749" s="17">
        <v>0</v>
      </c>
      <c r="AN749" s="17">
        <v>4.4228062278527701E-3</v>
      </c>
      <c r="AO749" s="17">
        <v>1.6259486822100998E-2</v>
      </c>
      <c r="AP749" s="17">
        <v>0</v>
      </c>
      <c r="AQ749" s="17">
        <v>0</v>
      </c>
      <c r="AR749" s="17">
        <v>0</v>
      </c>
      <c r="AS749" s="17"/>
      <c r="AT749" s="17">
        <v>5.2755116204751097E-3</v>
      </c>
      <c r="AU749" s="17">
        <v>2.4491633307208598E-3</v>
      </c>
      <c r="AV749" s="17">
        <v>0</v>
      </c>
      <c r="AW749" s="17">
        <v>1.3783496038434399E-3</v>
      </c>
      <c r="AX749" s="17">
        <v>2.2640762370098101E-3</v>
      </c>
      <c r="AY749" s="17">
        <v>0</v>
      </c>
      <c r="AZ749" s="17"/>
      <c r="BA749" s="17">
        <v>1.03159673086821E-3</v>
      </c>
      <c r="BB749" s="17">
        <v>5.8548335477768302E-3</v>
      </c>
      <c r="BC749" s="17">
        <v>0</v>
      </c>
      <c r="BD749" s="17">
        <v>0</v>
      </c>
      <c r="BE749" s="17">
        <v>0</v>
      </c>
      <c r="BF749" s="17"/>
      <c r="BG749" s="17">
        <v>3.7519395952971299E-3</v>
      </c>
      <c r="BH749" s="17">
        <v>2.8757078313047099E-3</v>
      </c>
      <c r="BI749" s="17">
        <v>2.5472992785078598E-3</v>
      </c>
      <c r="BJ749" s="17">
        <v>1.8712239592836399E-3</v>
      </c>
      <c r="BK749" s="17">
        <v>0</v>
      </c>
      <c r="BL749" s="17"/>
      <c r="BM749" s="17">
        <v>3.5944822736176502E-3</v>
      </c>
      <c r="BN749" s="17">
        <v>1.2823327124160001E-3</v>
      </c>
      <c r="BO749" s="17">
        <v>1.63469009083696E-3</v>
      </c>
      <c r="BP749" s="17"/>
      <c r="BQ749" s="17">
        <v>4.3863865470885497E-3</v>
      </c>
      <c r="BR749" s="17">
        <v>1.4255026990680601E-3</v>
      </c>
      <c r="BS749" s="17"/>
      <c r="BT749" s="17">
        <v>3.1298871463152902E-3</v>
      </c>
      <c r="BU749" s="17">
        <v>1.60139382656991E-3</v>
      </c>
    </row>
    <row r="750" spans="2:73" x14ac:dyDescent="0.3">
      <c r="B750" t="s">
        <v>262</v>
      </c>
      <c r="C750" s="17">
        <v>1.1166011308011699E-2</v>
      </c>
      <c r="D750" s="17">
        <v>1.7361488950859899E-2</v>
      </c>
      <c r="E750" s="17">
        <v>5.1631207993182403E-3</v>
      </c>
      <c r="F750" s="17"/>
      <c r="G750" s="17">
        <v>2.4750399312755501E-2</v>
      </c>
      <c r="H750" s="17">
        <v>2.0676814958686E-2</v>
      </c>
      <c r="I750" s="17">
        <v>7.0044334189556601E-3</v>
      </c>
      <c r="J750" s="17">
        <v>2.5538578879808799E-3</v>
      </c>
      <c r="K750" s="17">
        <v>7.1115933416631997E-3</v>
      </c>
      <c r="L750" s="17">
        <v>7.5482692648545296E-3</v>
      </c>
      <c r="M750" s="17"/>
      <c r="N750" s="17">
        <v>1.39661188689782E-2</v>
      </c>
      <c r="O750" s="17">
        <v>1.2096362145563399E-2</v>
      </c>
      <c r="P750" s="17">
        <v>1.1040843307136601E-2</v>
      </c>
      <c r="Q750" s="17">
        <v>7.5028243935132003E-3</v>
      </c>
      <c r="R750" s="17"/>
      <c r="S750" s="17">
        <v>2.4239024910942E-2</v>
      </c>
      <c r="T750" s="17">
        <v>1.0883996057981101E-2</v>
      </c>
      <c r="U750" s="17">
        <v>3.8110005305495099E-3</v>
      </c>
      <c r="V750" s="17">
        <v>0</v>
      </c>
      <c r="W750" s="17">
        <v>1.33897018872586E-2</v>
      </c>
      <c r="X750" s="17">
        <v>1.1245145806907801E-2</v>
      </c>
      <c r="Y750" s="17">
        <v>3.05847969642773E-3</v>
      </c>
      <c r="Z750" s="17">
        <v>2.86195809456808E-2</v>
      </c>
      <c r="AA750" s="17">
        <v>8.4329337772197296E-3</v>
      </c>
      <c r="AB750" s="17"/>
      <c r="AC750" s="17">
        <v>0</v>
      </c>
      <c r="AD750" s="17">
        <v>6.8903889243945096E-3</v>
      </c>
      <c r="AE750" s="17">
        <v>0</v>
      </c>
      <c r="AF750" s="17">
        <v>1.8977702583287501E-2</v>
      </c>
      <c r="AG750" s="17">
        <v>1.11072212366214E-2</v>
      </c>
      <c r="AH750" s="17">
        <v>1.1050217435757299E-2</v>
      </c>
      <c r="AI750" s="17">
        <v>6.6313657475983098E-3</v>
      </c>
      <c r="AJ750" s="17">
        <v>1.7869578524967102E-2</v>
      </c>
      <c r="AK750" s="17">
        <v>5.6162145972689197E-3</v>
      </c>
      <c r="AL750" s="17">
        <v>1.9248992476460398E-2</v>
      </c>
      <c r="AM750" s="17">
        <v>3.4829415892423301E-3</v>
      </c>
      <c r="AN750" s="17">
        <v>5.2793230171638101E-3</v>
      </c>
      <c r="AO750" s="17">
        <v>1.9254141698222899E-2</v>
      </c>
      <c r="AP750" s="17">
        <v>0</v>
      </c>
      <c r="AQ750" s="17">
        <v>5.23813407837238E-3</v>
      </c>
      <c r="AR750" s="17">
        <v>3.1486891439708099E-2</v>
      </c>
      <c r="AS750" s="17"/>
      <c r="AT750" s="17">
        <v>1.6333505966374801E-2</v>
      </c>
      <c r="AU750" s="17">
        <v>9.0693007496502904E-3</v>
      </c>
      <c r="AV750" s="17">
        <v>1.32517036771797E-2</v>
      </c>
      <c r="AW750" s="17">
        <v>1.2051947146253499E-2</v>
      </c>
      <c r="AX750" s="17">
        <v>6.1349117955706196E-3</v>
      </c>
      <c r="AY750" s="17">
        <v>0</v>
      </c>
      <c r="AZ750" s="17"/>
      <c r="BA750" s="17">
        <v>6.94277479659112E-3</v>
      </c>
      <c r="BB750" s="17">
        <v>8.3447736185511996E-3</v>
      </c>
      <c r="BC750" s="17">
        <v>8.7667411484331006E-3</v>
      </c>
      <c r="BD750" s="17">
        <v>3.1258084032525502E-2</v>
      </c>
      <c r="BE750" s="17">
        <v>0</v>
      </c>
      <c r="BF750" s="17"/>
      <c r="BG750" s="17">
        <v>1.25109484639561E-2</v>
      </c>
      <c r="BH750" s="17">
        <v>1.05712868313632E-2</v>
      </c>
      <c r="BI750" s="17">
        <v>1.03825644402257E-2</v>
      </c>
      <c r="BJ750" s="17">
        <v>1.50386437411059E-2</v>
      </c>
      <c r="BK750" s="17">
        <v>4.7897090067493204E-3</v>
      </c>
      <c r="BL750" s="17"/>
      <c r="BM750" s="17">
        <v>1.51546826977032E-2</v>
      </c>
      <c r="BN750" s="17">
        <v>5.3501009168709498E-3</v>
      </c>
      <c r="BO750" s="17">
        <v>1.3351580805539101E-2</v>
      </c>
      <c r="BP750" s="17"/>
      <c r="BQ750" s="17">
        <v>1.9965195378185099E-2</v>
      </c>
      <c r="BR750" s="17">
        <v>6.7946891069576498E-3</v>
      </c>
      <c r="BS750" s="17"/>
      <c r="BT750" s="17">
        <v>1.1458390783756101E-2</v>
      </c>
      <c r="BU750" s="17">
        <v>1.02812937408362E-2</v>
      </c>
    </row>
    <row r="751" spans="2:73" x14ac:dyDescent="0.3">
      <c r="B751" t="s">
        <v>263</v>
      </c>
      <c r="C751" s="17">
        <v>3.6896079266645697E-2</v>
      </c>
      <c r="D751" s="17">
        <v>5.2900880998746701E-2</v>
      </c>
      <c r="E751" s="17">
        <v>2.1413630529934401E-2</v>
      </c>
      <c r="F751" s="17"/>
      <c r="G751" s="17">
        <v>4.9410764384255602E-2</v>
      </c>
      <c r="H751" s="17">
        <v>7.6478697895351805E-2</v>
      </c>
      <c r="I751" s="17">
        <v>4.2601752566718602E-2</v>
      </c>
      <c r="J751" s="17">
        <v>2.00749527807964E-2</v>
      </c>
      <c r="K751" s="17">
        <v>2.6959214132143701E-2</v>
      </c>
      <c r="L751" s="17">
        <v>1.21474226576638E-2</v>
      </c>
      <c r="M751" s="17"/>
      <c r="N751" s="17">
        <v>5.8164039292599397E-2</v>
      </c>
      <c r="O751" s="17">
        <v>3.3127362700822699E-2</v>
      </c>
      <c r="P751" s="17">
        <v>2.5397594935009399E-2</v>
      </c>
      <c r="Q751" s="17">
        <v>2.8679403139631E-2</v>
      </c>
      <c r="R751" s="17"/>
      <c r="S751" s="17">
        <v>7.4480626139508899E-2</v>
      </c>
      <c r="T751" s="17">
        <v>3.0510772521530199E-2</v>
      </c>
      <c r="U751" s="17">
        <v>4.6532362030462203E-2</v>
      </c>
      <c r="V751" s="17">
        <v>4.3628000287316102E-2</v>
      </c>
      <c r="W751" s="17">
        <v>2.1955876253171899E-2</v>
      </c>
      <c r="X751" s="17">
        <v>2.9568310680616799E-2</v>
      </c>
      <c r="Y751" s="17">
        <v>1.8612801137759E-2</v>
      </c>
      <c r="Z751" s="17">
        <v>5.4339478074726597E-3</v>
      </c>
      <c r="AA751" s="17">
        <v>2.7460984468009E-2</v>
      </c>
      <c r="AB751" s="17"/>
      <c r="AC751" s="17">
        <v>7.9942455988294595E-2</v>
      </c>
      <c r="AD751" s="17">
        <v>3.3564101790408703E-2</v>
      </c>
      <c r="AE751" s="17">
        <v>2.33706300624382E-2</v>
      </c>
      <c r="AF751" s="17">
        <v>3.3312710561368399E-2</v>
      </c>
      <c r="AG751" s="17">
        <v>4.1798903932265999E-2</v>
      </c>
      <c r="AH751" s="17">
        <v>2.7891406433805301E-2</v>
      </c>
      <c r="AI751" s="17">
        <v>2.6312106714532199E-2</v>
      </c>
      <c r="AJ751" s="17">
        <v>7.1776428002292298E-3</v>
      </c>
      <c r="AK751" s="17">
        <v>2.5591769412250599E-2</v>
      </c>
      <c r="AL751" s="17">
        <v>3.6764502281268499E-2</v>
      </c>
      <c r="AM751" s="17">
        <v>5.2257441440000399E-2</v>
      </c>
      <c r="AN751" s="17">
        <v>3.1009768194762699E-2</v>
      </c>
      <c r="AO751" s="17">
        <v>5.53716936831673E-2</v>
      </c>
      <c r="AP751" s="17">
        <v>3.7354554856858103E-2</v>
      </c>
      <c r="AQ751" s="17">
        <v>7.5865247537039299E-2</v>
      </c>
      <c r="AR751" s="17">
        <v>0.102043905110816</v>
      </c>
      <c r="AS751" s="17"/>
      <c r="AT751" s="17">
        <v>7.1593431984743203E-2</v>
      </c>
      <c r="AU751" s="17">
        <v>2.7950786398092599E-2</v>
      </c>
      <c r="AV751" s="17">
        <v>3.5510790715146498E-2</v>
      </c>
      <c r="AW751" s="17">
        <v>2.0781810214603201E-2</v>
      </c>
      <c r="AX751" s="17">
        <v>1.9275800056056398E-2</v>
      </c>
      <c r="AY751" s="17">
        <v>2.72235593347935E-2</v>
      </c>
      <c r="AZ751" s="17"/>
      <c r="BA751" s="17">
        <v>2.6259531940054301E-2</v>
      </c>
      <c r="BB751" s="17">
        <v>3.24896902688891E-2</v>
      </c>
      <c r="BC751" s="17">
        <v>3.9812266148374201E-2</v>
      </c>
      <c r="BD751" s="17">
        <v>5.5153292275789599E-2</v>
      </c>
      <c r="BE751" s="17">
        <v>9.1672907342342694E-2</v>
      </c>
      <c r="BF751" s="17"/>
      <c r="BG751" s="17">
        <v>3.8945640697495502E-2</v>
      </c>
      <c r="BH751" s="17">
        <v>5.01629780135723E-2</v>
      </c>
      <c r="BI751" s="17">
        <v>3.7689676024167E-2</v>
      </c>
      <c r="BJ751" s="17">
        <v>1.6444741234992601E-2</v>
      </c>
      <c r="BK751" s="17">
        <v>3.7377037719217E-2</v>
      </c>
      <c r="BL751" s="17"/>
      <c r="BM751" s="17">
        <v>5.2160436991833599E-2</v>
      </c>
      <c r="BN751" s="17">
        <v>2.1183008557199401E-2</v>
      </c>
      <c r="BO751" s="17">
        <v>2.94395722083233E-2</v>
      </c>
      <c r="BP751" s="17"/>
      <c r="BQ751" s="17">
        <v>6.7730663084664897E-2</v>
      </c>
      <c r="BR751" s="17">
        <v>1.99179555567582E-2</v>
      </c>
      <c r="BS751" s="17"/>
      <c r="BT751" s="17">
        <v>5.1040785279441399E-2</v>
      </c>
      <c r="BU751" s="17">
        <v>1.8940039366619501E-2</v>
      </c>
    </row>
    <row r="752" spans="2:73" x14ac:dyDescent="0.3">
      <c r="B752" t="s">
        <v>264</v>
      </c>
      <c r="C752" s="17">
        <v>8.47519088058728E-2</v>
      </c>
      <c r="D752" s="17">
        <v>0.104785601379108</v>
      </c>
      <c r="E752" s="17">
        <v>6.5491067060953395E-2</v>
      </c>
      <c r="F752" s="17"/>
      <c r="G752" s="17">
        <v>8.1219852827858194E-2</v>
      </c>
      <c r="H752" s="17">
        <v>9.7343186755477595E-2</v>
      </c>
      <c r="I752" s="17">
        <v>9.3294714770166001E-2</v>
      </c>
      <c r="J752" s="17">
        <v>5.9985541622291798E-2</v>
      </c>
      <c r="K752" s="17">
        <v>7.2379529928604705E-2</v>
      </c>
      <c r="L752" s="17">
        <v>9.8373169015873493E-2</v>
      </c>
      <c r="M752" s="17"/>
      <c r="N752" s="17">
        <v>0.104426859930871</v>
      </c>
      <c r="O752" s="17">
        <v>7.2524053579004197E-2</v>
      </c>
      <c r="P752" s="17">
        <v>8.4536988702465607E-2</v>
      </c>
      <c r="Q752" s="17">
        <v>7.6790146671340903E-2</v>
      </c>
      <c r="R752" s="17"/>
      <c r="S752" s="17">
        <v>0.11316055182196701</v>
      </c>
      <c r="T752" s="17">
        <v>7.24195073394477E-2</v>
      </c>
      <c r="U752" s="17">
        <v>6.9476884790315094E-2</v>
      </c>
      <c r="V752" s="17">
        <v>9.1875981367251697E-2</v>
      </c>
      <c r="W752" s="17">
        <v>9.8580119447262499E-2</v>
      </c>
      <c r="X752" s="17">
        <v>5.84710685608828E-2</v>
      </c>
      <c r="Y752" s="17">
        <v>9.4705986674267106E-2</v>
      </c>
      <c r="Z752" s="17">
        <v>7.0264702209642399E-2</v>
      </c>
      <c r="AA752" s="17">
        <v>7.9302410791768502E-2</v>
      </c>
      <c r="AB752" s="17"/>
      <c r="AC752" s="17">
        <v>3.4937040939471697E-2</v>
      </c>
      <c r="AD752" s="17">
        <v>5.07481327950252E-2</v>
      </c>
      <c r="AE752" s="17">
        <v>4.9569561281778002E-2</v>
      </c>
      <c r="AF752" s="17">
        <v>0.10963924288105099</v>
      </c>
      <c r="AG752" s="17">
        <v>8.9323021641042694E-2</v>
      </c>
      <c r="AH752" s="17">
        <v>9.8347917672511706E-2</v>
      </c>
      <c r="AI752" s="17">
        <v>4.9399755129928898E-2</v>
      </c>
      <c r="AJ752" s="17">
        <v>0.11374116374275201</v>
      </c>
      <c r="AK752" s="17">
        <v>8.2575058081363506E-2</v>
      </c>
      <c r="AL752" s="17">
        <v>9.7926815941400402E-2</v>
      </c>
      <c r="AM752" s="17">
        <v>8.7385651014165996E-2</v>
      </c>
      <c r="AN752" s="17">
        <v>7.9026453563338594E-2</v>
      </c>
      <c r="AO752" s="17">
        <v>8.1407563132374003E-2</v>
      </c>
      <c r="AP752" s="17">
        <v>0.17835041415804001</v>
      </c>
      <c r="AQ752" s="17">
        <v>4.0844472794785001E-2</v>
      </c>
      <c r="AR752" s="17">
        <v>0.12805294688364699</v>
      </c>
      <c r="AS752" s="17"/>
      <c r="AT752" s="17">
        <v>9.8483550269335807E-2</v>
      </c>
      <c r="AU752" s="17">
        <v>8.6628900001212594E-2</v>
      </c>
      <c r="AV752" s="17">
        <v>9.2261023991961094E-2</v>
      </c>
      <c r="AW752" s="17">
        <v>6.4484156875082702E-2</v>
      </c>
      <c r="AX752" s="17">
        <v>7.5669317370339398E-2</v>
      </c>
      <c r="AY752" s="17">
        <v>8.2072464321357605E-2</v>
      </c>
      <c r="AZ752" s="17"/>
      <c r="BA752" s="17">
        <v>8.2219071745021105E-2</v>
      </c>
      <c r="BB752" s="17">
        <v>6.6576431240622194E-2</v>
      </c>
      <c r="BC752" s="17">
        <v>8.7956516493517004E-2</v>
      </c>
      <c r="BD752" s="17">
        <v>8.0730743317505405E-2</v>
      </c>
      <c r="BE752" s="17">
        <v>0.23853588473437801</v>
      </c>
      <c r="BF752" s="17"/>
      <c r="BG752" s="17">
        <v>0.11014053758265099</v>
      </c>
      <c r="BH752" s="17">
        <v>9.6347872441208807E-2</v>
      </c>
      <c r="BI752" s="17">
        <v>6.9820297137625803E-2</v>
      </c>
      <c r="BJ752" s="17">
        <v>9.7897579008171101E-2</v>
      </c>
      <c r="BK752" s="17">
        <v>6.6583681486540106E-2</v>
      </c>
      <c r="BL752" s="17"/>
      <c r="BM752" s="17">
        <v>0.102902860815933</v>
      </c>
      <c r="BN752" s="17">
        <v>7.1207594938590094E-2</v>
      </c>
      <c r="BO752" s="17">
        <v>6.3458558413351004E-2</v>
      </c>
      <c r="BP752" s="17"/>
      <c r="BQ752" s="17">
        <v>0.11777065286408001</v>
      </c>
      <c r="BR752" s="17">
        <v>6.8603989694827505E-2</v>
      </c>
      <c r="BS752" s="17"/>
      <c r="BT752" s="17">
        <v>9.3609412066129105E-2</v>
      </c>
      <c r="BU752" s="17">
        <v>7.7382838184508501E-2</v>
      </c>
    </row>
    <row r="753" spans="2:73" x14ac:dyDescent="0.3">
      <c r="B753" t="s">
        <v>265</v>
      </c>
      <c r="C753" s="17">
        <v>0.13269236412447899</v>
      </c>
      <c r="D753" s="17">
        <v>0.14703760720035799</v>
      </c>
      <c r="E753" s="17">
        <v>0.11874928375801901</v>
      </c>
      <c r="F753" s="17"/>
      <c r="G753" s="17">
        <v>0.21602138360793699</v>
      </c>
      <c r="H753" s="17">
        <v>0.16229466449989099</v>
      </c>
      <c r="I753" s="17">
        <v>0.14258330747091899</v>
      </c>
      <c r="J753" s="17">
        <v>0.135521586797372</v>
      </c>
      <c r="K753" s="17">
        <v>8.2548294004479106E-2</v>
      </c>
      <c r="L753" s="17">
        <v>7.6745561136278798E-2</v>
      </c>
      <c r="M753" s="17"/>
      <c r="N753" s="17">
        <v>0.15470191582606199</v>
      </c>
      <c r="O753" s="17">
        <v>0.15379097820604601</v>
      </c>
      <c r="P753" s="17">
        <v>0.13968166853415601</v>
      </c>
      <c r="Q753" s="17">
        <v>8.0230318501828199E-2</v>
      </c>
      <c r="R753" s="17"/>
      <c r="S753" s="17">
        <v>0.14548332007317399</v>
      </c>
      <c r="T753" s="17">
        <v>0.12954633535598101</v>
      </c>
      <c r="U753" s="17">
        <v>0.12965993956698299</v>
      </c>
      <c r="V753" s="17">
        <v>0.129577511202839</v>
      </c>
      <c r="W753" s="17">
        <v>0.175711706366763</v>
      </c>
      <c r="X753" s="17">
        <v>0.13900620180041001</v>
      </c>
      <c r="Y753" s="17">
        <v>0.110415370004771</v>
      </c>
      <c r="Z753" s="17">
        <v>8.0970839262865094E-2</v>
      </c>
      <c r="AA753" s="17">
        <v>0.12820697512854401</v>
      </c>
      <c r="AB753" s="17"/>
      <c r="AC753" s="17">
        <v>4.4476531812194298E-2</v>
      </c>
      <c r="AD753" s="17">
        <v>7.4813797092517204E-2</v>
      </c>
      <c r="AE753" s="17">
        <v>0.100819824198206</v>
      </c>
      <c r="AF753" s="17">
        <v>8.5223773313268095E-2</v>
      </c>
      <c r="AG753" s="17">
        <v>9.7580754577102705E-2</v>
      </c>
      <c r="AH753" s="17">
        <v>0.13633323393855501</v>
      </c>
      <c r="AI753" s="17">
        <v>0.15789005133560499</v>
      </c>
      <c r="AJ753" s="17">
        <v>0.12755299872044401</v>
      </c>
      <c r="AK753" s="17">
        <v>0.14274274614482299</v>
      </c>
      <c r="AL753" s="17">
        <v>0.17014989624958099</v>
      </c>
      <c r="AM753" s="17">
        <v>0.15057140586891399</v>
      </c>
      <c r="AN753" s="17">
        <v>0.13335235261894901</v>
      </c>
      <c r="AO753" s="17">
        <v>0.22891292554268</v>
      </c>
      <c r="AP753" s="17">
        <v>0.17142730526152999</v>
      </c>
      <c r="AQ753" s="17">
        <v>0.14226298302276499</v>
      </c>
      <c r="AR753" s="17">
        <v>0.16939059212685101</v>
      </c>
      <c r="AS753" s="17"/>
      <c r="AT753" s="17">
        <v>0.18361719884057301</v>
      </c>
      <c r="AU753" s="17">
        <v>0.11850980688186399</v>
      </c>
      <c r="AV753" s="17">
        <v>0.165209177590354</v>
      </c>
      <c r="AW753" s="17">
        <v>0.102160229799219</v>
      </c>
      <c r="AX753" s="17">
        <v>9.3766842899329697E-2</v>
      </c>
      <c r="AY753" s="17">
        <v>7.5250539216158999E-2</v>
      </c>
      <c r="AZ753" s="17"/>
      <c r="BA753" s="17">
        <v>9.4577450867246907E-2</v>
      </c>
      <c r="BB753" s="17">
        <v>0.13575583080262499</v>
      </c>
      <c r="BC753" s="17">
        <v>0.16211296619141299</v>
      </c>
      <c r="BD753" s="17">
        <v>0.16308775569984699</v>
      </c>
      <c r="BE753" s="17">
        <v>0.11208949946574701</v>
      </c>
      <c r="BF753" s="17"/>
      <c r="BG753" s="17">
        <v>9.9396244452389607E-2</v>
      </c>
      <c r="BH753" s="17">
        <v>0.17452978834758301</v>
      </c>
      <c r="BI753" s="17">
        <v>8.8459247816633502E-2</v>
      </c>
      <c r="BJ753" s="17">
        <v>0.14191518809836001</v>
      </c>
      <c r="BK753" s="17">
        <v>5.4203111814967203E-2</v>
      </c>
      <c r="BL753" s="17"/>
      <c r="BM753" s="17">
        <v>0.14960825124240201</v>
      </c>
      <c r="BN753" s="17">
        <v>0.127763316329885</v>
      </c>
      <c r="BO753" s="17">
        <v>9.4248009689307202E-2</v>
      </c>
      <c r="BP753" s="17"/>
      <c r="BQ753" s="17">
        <v>0.18655601944463299</v>
      </c>
      <c r="BR753" s="17">
        <v>0.102417953454984</v>
      </c>
      <c r="BS753" s="17"/>
      <c r="BT753" s="17">
        <v>0.151217064718491</v>
      </c>
      <c r="BU753" s="17">
        <v>0.106239536395187</v>
      </c>
    </row>
    <row r="754" spans="2:73" x14ac:dyDescent="0.3">
      <c r="B754" t="s">
        <v>266</v>
      </c>
      <c r="C754" s="17">
        <v>0.178039316396364</v>
      </c>
      <c r="D754" s="17">
        <v>0.17766897458310099</v>
      </c>
      <c r="E754" s="17">
        <v>0.17894956605173801</v>
      </c>
      <c r="F754" s="17"/>
      <c r="G754" s="17">
        <v>0.12153952177876901</v>
      </c>
      <c r="H754" s="17">
        <v>0.18175804897933001</v>
      </c>
      <c r="I754" s="17">
        <v>0.18326508422124699</v>
      </c>
      <c r="J754" s="17">
        <v>0.20056697534852</v>
      </c>
      <c r="K754" s="17">
        <v>0.21563458470039501</v>
      </c>
      <c r="L754" s="17">
        <v>0.164622386109748</v>
      </c>
      <c r="M754" s="17"/>
      <c r="N754" s="17">
        <v>0.17041927564297599</v>
      </c>
      <c r="O754" s="17">
        <v>0.195755759228363</v>
      </c>
      <c r="P754" s="17">
        <v>0.17790565782109699</v>
      </c>
      <c r="Q754" s="17">
        <v>0.16880540362316199</v>
      </c>
      <c r="R754" s="17"/>
      <c r="S754" s="17">
        <v>0.15977459359351201</v>
      </c>
      <c r="T754" s="17">
        <v>0.15913441513257201</v>
      </c>
      <c r="U754" s="17">
        <v>0.20904889401326601</v>
      </c>
      <c r="V754" s="17">
        <v>0.180309542473161</v>
      </c>
      <c r="W754" s="17">
        <v>0.15006132356582</v>
      </c>
      <c r="X754" s="17">
        <v>0.16919632658962999</v>
      </c>
      <c r="Y754" s="17">
        <v>0.19117970160369199</v>
      </c>
      <c r="Z754" s="17">
        <v>0.188929950416344</v>
      </c>
      <c r="AA754" s="17">
        <v>0.20989442393168001</v>
      </c>
      <c r="AB754" s="17"/>
      <c r="AC754" s="17">
        <v>3.3705161783248699E-2</v>
      </c>
      <c r="AD754" s="17">
        <v>0.16991832754066</v>
      </c>
      <c r="AE754" s="17">
        <v>0.14687440651137099</v>
      </c>
      <c r="AF754" s="17">
        <v>0.14652485186121</v>
      </c>
      <c r="AG754" s="17">
        <v>0.15139221296131999</v>
      </c>
      <c r="AH754" s="17">
        <v>0.16284770047463401</v>
      </c>
      <c r="AI754" s="17">
        <v>0.169474033776883</v>
      </c>
      <c r="AJ754" s="17">
        <v>0.20171180137161801</v>
      </c>
      <c r="AK754" s="17">
        <v>0.21201930078440201</v>
      </c>
      <c r="AL754" s="17">
        <v>0.182311852436293</v>
      </c>
      <c r="AM754" s="17">
        <v>0.18426590034321</v>
      </c>
      <c r="AN754" s="17">
        <v>0.25604596459206802</v>
      </c>
      <c r="AO754" s="17">
        <v>0.19499482105754501</v>
      </c>
      <c r="AP754" s="17">
        <v>0.14854019057321799</v>
      </c>
      <c r="AQ754" s="17">
        <v>0.32770888917566099</v>
      </c>
      <c r="AR754" s="17">
        <v>0.14916547165503399</v>
      </c>
      <c r="AS754" s="17"/>
      <c r="AT754" s="17">
        <v>0.16543873224810199</v>
      </c>
      <c r="AU754" s="17">
        <v>0.17139829719569299</v>
      </c>
      <c r="AV754" s="17">
        <v>0.193386650275859</v>
      </c>
      <c r="AW754" s="17">
        <v>0.20479369893375099</v>
      </c>
      <c r="AX754" s="17">
        <v>0.15202853560190399</v>
      </c>
      <c r="AY754" s="17">
        <v>0.18642308288093601</v>
      </c>
      <c r="AZ754" s="17"/>
      <c r="BA754" s="17">
        <v>0.19834416857283199</v>
      </c>
      <c r="BB754" s="17">
        <v>0.15997051005829899</v>
      </c>
      <c r="BC754" s="17">
        <v>0.18599642286955401</v>
      </c>
      <c r="BD754" s="17">
        <v>0.17076976516144701</v>
      </c>
      <c r="BE754" s="17">
        <v>0.13049824260003901</v>
      </c>
      <c r="BF754" s="17"/>
      <c r="BG754" s="17">
        <v>0.198827017171126</v>
      </c>
      <c r="BH754" s="17">
        <v>0.195268309405292</v>
      </c>
      <c r="BI754" s="17">
        <v>0.16654943280564199</v>
      </c>
      <c r="BJ754" s="17">
        <v>0.19963442055849501</v>
      </c>
      <c r="BK754" s="17">
        <v>0.217755852382753</v>
      </c>
      <c r="BL754" s="17"/>
      <c r="BM754" s="17">
        <v>0.17502295306743501</v>
      </c>
      <c r="BN754" s="17">
        <v>0.183158552520645</v>
      </c>
      <c r="BO754" s="17">
        <v>0.174643321998045</v>
      </c>
      <c r="BP754" s="17"/>
      <c r="BQ754" s="17">
        <v>0.17772015754350601</v>
      </c>
      <c r="BR754" s="17">
        <v>0.175079094583978</v>
      </c>
      <c r="BS754" s="17"/>
      <c r="BT754" s="17">
        <v>0.18751313368067701</v>
      </c>
      <c r="BU754" s="17">
        <v>0.16591638909013201</v>
      </c>
    </row>
    <row r="755" spans="2:73" x14ac:dyDescent="0.3">
      <c r="B755" t="s">
        <v>267</v>
      </c>
      <c r="C755" s="17">
        <v>0.226507516425352</v>
      </c>
      <c r="D755" s="17">
        <v>0.20863853026784199</v>
      </c>
      <c r="E755" s="17">
        <v>0.24344531751019599</v>
      </c>
      <c r="F755" s="17"/>
      <c r="G755" s="17">
        <v>0.14575551170249099</v>
      </c>
      <c r="H755" s="17">
        <v>0.19641729201695199</v>
      </c>
      <c r="I755" s="17">
        <v>0.24542787333619501</v>
      </c>
      <c r="J755" s="17">
        <v>0.29843291224803897</v>
      </c>
      <c r="K755" s="17">
        <v>0.269080726382672</v>
      </c>
      <c r="L755" s="17">
        <v>0.20196782980502301</v>
      </c>
      <c r="M755" s="17"/>
      <c r="N755" s="17">
        <v>0.226318753934168</v>
      </c>
      <c r="O755" s="17">
        <v>0.243387847013988</v>
      </c>
      <c r="P755" s="17">
        <v>0.23740882738538899</v>
      </c>
      <c r="Q755" s="17">
        <v>0.198990379692884</v>
      </c>
      <c r="R755" s="17"/>
      <c r="S755" s="17">
        <v>0.17249649859723201</v>
      </c>
      <c r="T755" s="17">
        <v>0.27300792600691598</v>
      </c>
      <c r="U755" s="17">
        <v>0.22242824421818999</v>
      </c>
      <c r="V755" s="17">
        <v>0.23366004859341399</v>
      </c>
      <c r="W755" s="17">
        <v>0.21241788574536599</v>
      </c>
      <c r="X755" s="17">
        <v>0.21278121474131401</v>
      </c>
      <c r="Y755" s="17">
        <v>0.22476996726310899</v>
      </c>
      <c r="Z755" s="17">
        <v>0.25946043526079798</v>
      </c>
      <c r="AA755" s="17">
        <v>0.24180258551122899</v>
      </c>
      <c r="AB755" s="17"/>
      <c r="AC755" s="17">
        <v>0.11456816212854599</v>
      </c>
      <c r="AD755" s="17">
        <v>0.11351358564012699</v>
      </c>
      <c r="AE755" s="17">
        <v>0.22336830608823799</v>
      </c>
      <c r="AF755" s="17">
        <v>0.199000339531792</v>
      </c>
      <c r="AG755" s="17">
        <v>0.19890555975735999</v>
      </c>
      <c r="AH755" s="17">
        <v>0.23261168448632599</v>
      </c>
      <c r="AI755" s="17">
        <v>0.22962161370749501</v>
      </c>
      <c r="AJ755" s="17">
        <v>0.26158059029281799</v>
      </c>
      <c r="AK755" s="17">
        <v>0.27248298143302102</v>
      </c>
      <c r="AL755" s="17">
        <v>0.26378662025821897</v>
      </c>
      <c r="AM755" s="17">
        <v>0.22189300196200101</v>
      </c>
      <c r="AN755" s="17">
        <v>0.27366451119816998</v>
      </c>
      <c r="AO755" s="17">
        <v>0.197388106385886</v>
      </c>
      <c r="AP755" s="17">
        <v>0.280235041274212</v>
      </c>
      <c r="AQ755" s="17">
        <v>0.22182915636390199</v>
      </c>
      <c r="AR755" s="17">
        <v>0.209544767984532</v>
      </c>
      <c r="AS755" s="17"/>
      <c r="AT755" s="17">
        <v>0.17797608489501199</v>
      </c>
      <c r="AU755" s="17">
        <v>0.232312634106421</v>
      </c>
      <c r="AV755" s="17">
        <v>0.21818800932910001</v>
      </c>
      <c r="AW755" s="17">
        <v>0.26046447462290601</v>
      </c>
      <c r="AX755" s="17">
        <v>0.27000116349140602</v>
      </c>
      <c r="AY755" s="17">
        <v>0.22927078036705401</v>
      </c>
      <c r="AZ755" s="17"/>
      <c r="BA755" s="17">
        <v>0.21353889381080199</v>
      </c>
      <c r="BB755" s="17">
        <v>0.25985582714694899</v>
      </c>
      <c r="BC755" s="17">
        <v>0.22818816880669601</v>
      </c>
      <c r="BD755" s="17">
        <v>0.20725648927293799</v>
      </c>
      <c r="BE755" s="17">
        <v>0.19859096773260199</v>
      </c>
      <c r="BF755" s="17"/>
      <c r="BG755" s="17">
        <v>0.22130779602446499</v>
      </c>
      <c r="BH755" s="17">
        <v>0.201002465158611</v>
      </c>
      <c r="BI755" s="17">
        <v>0.26390404335999301</v>
      </c>
      <c r="BJ755" s="17">
        <v>0.22762664090516499</v>
      </c>
      <c r="BK755" s="17">
        <v>0.27162421946932302</v>
      </c>
      <c r="BL755" s="17"/>
      <c r="BM755" s="17">
        <v>0.22490777629415201</v>
      </c>
      <c r="BN755" s="17">
        <v>0.23181461162406</v>
      </c>
      <c r="BO755" s="17">
        <v>0.21843990312912301</v>
      </c>
      <c r="BP755" s="17"/>
      <c r="BQ755" s="17">
        <v>0.195691281793377</v>
      </c>
      <c r="BR755" s="17">
        <v>0.244960029301485</v>
      </c>
      <c r="BS755" s="17"/>
      <c r="BT755" s="17">
        <v>0.22093628869575099</v>
      </c>
      <c r="BU755" s="17">
        <v>0.238780706922438</v>
      </c>
    </row>
    <row r="756" spans="2:73" x14ac:dyDescent="0.3">
      <c r="B756" t="s">
        <v>268</v>
      </c>
      <c r="C756" s="17">
        <v>6.1625040128668901E-2</v>
      </c>
      <c r="D756" s="17">
        <v>4.98792064002474E-2</v>
      </c>
      <c r="E756" s="17">
        <v>7.2911488906287805E-2</v>
      </c>
      <c r="F756" s="17"/>
      <c r="G756" s="17">
        <v>4.1729088629724402E-2</v>
      </c>
      <c r="H756" s="17">
        <v>2.8979302476710701E-2</v>
      </c>
      <c r="I756" s="17">
        <v>5.7544499768566397E-2</v>
      </c>
      <c r="J756" s="17">
        <v>5.0848157648077201E-2</v>
      </c>
      <c r="K756" s="17">
        <v>7.8567935869032005E-2</v>
      </c>
      <c r="L756" s="17">
        <v>0.102059218631345</v>
      </c>
      <c r="M756" s="17"/>
      <c r="N756" s="17">
        <v>5.3208545383859697E-2</v>
      </c>
      <c r="O756" s="17">
        <v>5.2392708296129603E-2</v>
      </c>
      <c r="P756" s="17">
        <v>6.0921270759857302E-2</v>
      </c>
      <c r="Q756" s="17">
        <v>8.2191829174801098E-2</v>
      </c>
      <c r="R756" s="17"/>
      <c r="S756" s="17">
        <v>4.9300141219963199E-2</v>
      </c>
      <c r="T756" s="17">
        <v>7.6199637336402407E-2</v>
      </c>
      <c r="U756" s="17">
        <v>4.0738579307928298E-2</v>
      </c>
      <c r="V756" s="17">
        <v>6.5276327505038298E-2</v>
      </c>
      <c r="W756" s="17">
        <v>6.09114649227206E-2</v>
      </c>
      <c r="X756" s="17">
        <v>6.5966731735451298E-2</v>
      </c>
      <c r="Y756" s="17">
        <v>7.48548042916303E-2</v>
      </c>
      <c r="Z756" s="17">
        <v>0.10425679654164501</v>
      </c>
      <c r="AA756" s="17">
        <v>4.24197114864618E-2</v>
      </c>
      <c r="AB756" s="17"/>
      <c r="AC756" s="17">
        <v>7.7772916621923704E-2</v>
      </c>
      <c r="AD756" s="17">
        <v>5.6749921045339199E-2</v>
      </c>
      <c r="AE756" s="17">
        <v>9.6182096745259099E-2</v>
      </c>
      <c r="AF756" s="17">
        <v>6.8074517214288796E-2</v>
      </c>
      <c r="AG756" s="17">
        <v>8.0066390330426701E-2</v>
      </c>
      <c r="AH756" s="17">
        <v>6.3866742705008597E-2</v>
      </c>
      <c r="AI756" s="17">
        <v>8.8264105597943898E-2</v>
      </c>
      <c r="AJ756" s="17">
        <v>5.8910441016686299E-2</v>
      </c>
      <c r="AK756" s="17">
        <v>5.8587575438346397E-2</v>
      </c>
      <c r="AL756" s="17">
        <v>6.6093337379119405E-2</v>
      </c>
      <c r="AM756" s="17">
        <v>5.0446268248292597E-2</v>
      </c>
      <c r="AN756" s="17">
        <v>2.4933698751910299E-2</v>
      </c>
      <c r="AO756" s="17">
        <v>5.1120709800064001E-2</v>
      </c>
      <c r="AP756" s="17">
        <v>3.4066086174624498E-2</v>
      </c>
      <c r="AQ756" s="17">
        <v>4.9143600301979298E-2</v>
      </c>
      <c r="AR756" s="17">
        <v>3.5455973423074001E-2</v>
      </c>
      <c r="AS756" s="17"/>
      <c r="AT756" s="17">
        <v>4.4387401204457298E-2</v>
      </c>
      <c r="AU756" s="17">
        <v>6.4345686414369704E-2</v>
      </c>
      <c r="AV756" s="17">
        <v>5.2154869423895203E-2</v>
      </c>
      <c r="AW756" s="17">
        <v>6.9322760073532594E-2</v>
      </c>
      <c r="AX756" s="17">
        <v>8.9013203340559302E-2</v>
      </c>
      <c r="AY756" s="17">
        <v>6.3404712963169102E-2</v>
      </c>
      <c r="AZ756" s="17"/>
      <c r="BA756" s="17">
        <v>7.3385904569450794E-2</v>
      </c>
      <c r="BB756" s="17">
        <v>5.3734974512909497E-2</v>
      </c>
      <c r="BC756" s="17">
        <v>5.7382546676054802E-2</v>
      </c>
      <c r="BD756" s="17">
        <v>6.3299394285132995E-2</v>
      </c>
      <c r="BE756" s="17">
        <v>9.2273162915498905E-2</v>
      </c>
      <c r="BF756" s="17"/>
      <c r="BG756" s="17">
        <v>8.1235531819347701E-2</v>
      </c>
      <c r="BH756" s="17">
        <v>5.55352509826392E-2</v>
      </c>
      <c r="BI756" s="17">
        <v>7.16500096777615E-2</v>
      </c>
      <c r="BJ756" s="17">
        <v>6.7781467518236105E-2</v>
      </c>
      <c r="BK756" s="17">
        <v>7.4399087193188093E-2</v>
      </c>
      <c r="BL756" s="17"/>
      <c r="BM756" s="17">
        <v>5.6036883939587202E-2</v>
      </c>
      <c r="BN756" s="17">
        <v>6.7870735955913197E-2</v>
      </c>
      <c r="BO756" s="17">
        <v>6.3162296566368098E-2</v>
      </c>
      <c r="BP756" s="17"/>
      <c r="BQ756" s="17">
        <v>4.95334129710083E-2</v>
      </c>
      <c r="BR756" s="17">
        <v>7.1543713391204897E-2</v>
      </c>
      <c r="BS756" s="17"/>
      <c r="BT756" s="17">
        <v>5.9200345010913598E-2</v>
      </c>
      <c r="BU756" s="17">
        <v>6.5019358066684102E-2</v>
      </c>
    </row>
    <row r="757" spans="2:73" x14ac:dyDescent="0.3">
      <c r="B757" t="s">
        <v>269</v>
      </c>
      <c r="C757" s="17">
        <v>0.114040686353516</v>
      </c>
      <c r="D757" s="17">
        <v>0.10300955487189099</v>
      </c>
      <c r="E757" s="17">
        <v>0.12514214506631199</v>
      </c>
      <c r="F757" s="17"/>
      <c r="G757" s="17">
        <v>8.8969126628631004E-2</v>
      </c>
      <c r="H757" s="17">
        <v>9.5603166303407303E-2</v>
      </c>
      <c r="I757" s="17">
        <v>8.7882717088368201E-2</v>
      </c>
      <c r="J757" s="17">
        <v>0.11875104904554699</v>
      </c>
      <c r="K757" s="17">
        <v>0.13799910881316599</v>
      </c>
      <c r="L757" s="17">
        <v>0.146984744354866</v>
      </c>
      <c r="M757" s="17"/>
      <c r="N757" s="17">
        <v>0.107232840701215</v>
      </c>
      <c r="O757" s="17">
        <v>9.7258217552535206E-2</v>
      </c>
      <c r="P757" s="17">
        <v>0.101637126863307</v>
      </c>
      <c r="Q757" s="17">
        <v>0.148151006397305</v>
      </c>
      <c r="R757" s="17"/>
      <c r="S757" s="17">
        <v>8.1096608890431396E-2</v>
      </c>
      <c r="T757" s="17">
        <v>0.11952719811883</v>
      </c>
      <c r="U757" s="17">
        <v>0.12667972421298099</v>
      </c>
      <c r="V757" s="17">
        <v>0.114313133126732</v>
      </c>
      <c r="W757" s="17">
        <v>9.4748655880808802E-2</v>
      </c>
      <c r="X757" s="17">
        <v>0.14655940094158201</v>
      </c>
      <c r="Y757" s="17">
        <v>0.13003330078980099</v>
      </c>
      <c r="Z757" s="17">
        <v>9.2259767906350001E-2</v>
      </c>
      <c r="AA757" s="17">
        <v>0.122298844250102</v>
      </c>
      <c r="AB757" s="17"/>
      <c r="AC757" s="17">
        <v>6.4849018748323897E-2</v>
      </c>
      <c r="AD757" s="17">
        <v>0.13614253484122399</v>
      </c>
      <c r="AE757" s="17">
        <v>0.142227614890927</v>
      </c>
      <c r="AF757" s="17">
        <v>0.14936582629765999</v>
      </c>
      <c r="AG757" s="17">
        <v>0.128402914479504</v>
      </c>
      <c r="AH757" s="17">
        <v>0.13017796805940199</v>
      </c>
      <c r="AI757" s="17">
        <v>0.102410512483366</v>
      </c>
      <c r="AJ757" s="17">
        <v>0.10478079528564101</v>
      </c>
      <c r="AK757" s="17">
        <v>8.8991338705655898E-2</v>
      </c>
      <c r="AL757" s="17">
        <v>5.5772340018868501E-2</v>
      </c>
      <c r="AM757" s="17">
        <v>0.118713373297616</v>
      </c>
      <c r="AN757" s="17">
        <v>9.3861444888287196E-2</v>
      </c>
      <c r="AO757" s="17">
        <v>8.0939694568637505E-2</v>
      </c>
      <c r="AP757" s="17">
        <v>7.5619365965469795E-2</v>
      </c>
      <c r="AQ757" s="17">
        <v>7.7354677172881206E-2</v>
      </c>
      <c r="AR757" s="17">
        <v>0.11541779735494</v>
      </c>
      <c r="AS757" s="17"/>
      <c r="AT757" s="17">
        <v>7.1870328782409898E-2</v>
      </c>
      <c r="AU757" s="17">
        <v>0.14188350007602399</v>
      </c>
      <c r="AV757" s="17">
        <v>8.0339273468455902E-2</v>
      </c>
      <c r="AW757" s="17">
        <v>0.116060936005746</v>
      </c>
      <c r="AX757" s="17">
        <v>0.14505146098625299</v>
      </c>
      <c r="AY757" s="17">
        <v>0.17809020705112899</v>
      </c>
      <c r="AZ757" s="17"/>
      <c r="BA757" s="17">
        <v>0.12975726088690601</v>
      </c>
      <c r="BB757" s="17">
        <v>0.118291281776332</v>
      </c>
      <c r="BC757" s="17">
        <v>0.100189407089744</v>
      </c>
      <c r="BD757" s="17">
        <v>8.9570383026977105E-2</v>
      </c>
      <c r="BE757" s="17">
        <v>0.12641179066038799</v>
      </c>
      <c r="BF757" s="17"/>
      <c r="BG757" s="17">
        <v>0.113220017721015</v>
      </c>
      <c r="BH757" s="17">
        <v>9.5641091479878204E-2</v>
      </c>
      <c r="BI757" s="17">
        <v>0.121877725000847</v>
      </c>
      <c r="BJ757" s="17">
        <v>0.107228754821157</v>
      </c>
      <c r="BK757" s="17">
        <v>9.0173688691139897E-2</v>
      </c>
      <c r="BL757" s="17"/>
      <c r="BM757" s="17">
        <v>9.63580729559603E-2</v>
      </c>
      <c r="BN757" s="17">
        <v>0.12791339413905001</v>
      </c>
      <c r="BO757" s="17">
        <v>0.133145823577139</v>
      </c>
      <c r="BP757" s="17"/>
      <c r="BQ757" s="17">
        <v>8.7801445788804305E-2</v>
      </c>
      <c r="BR757" s="17">
        <v>0.133343780029375</v>
      </c>
      <c r="BS757" s="17"/>
      <c r="BT757" s="17">
        <v>9.8430467001684604E-2</v>
      </c>
      <c r="BU757" s="17">
        <v>0.13719707349628099</v>
      </c>
    </row>
    <row r="758" spans="2:73" x14ac:dyDescent="0.3">
      <c r="B758" t="s">
        <v>270</v>
      </c>
      <c r="C758" s="17">
        <v>0.13003793882707501</v>
      </c>
      <c r="D758" s="17">
        <v>0.11733880695110099</v>
      </c>
      <c r="E758" s="17">
        <v>0.1416257423127</v>
      </c>
      <c r="F758" s="17"/>
      <c r="G758" s="17">
        <v>0.18167514536639101</v>
      </c>
      <c r="H758" s="17">
        <v>0.10614703678432</v>
      </c>
      <c r="I758" s="17">
        <v>0.118122480295536</v>
      </c>
      <c r="J758" s="17">
        <v>9.6058454781531993E-2</v>
      </c>
      <c r="K758" s="17">
        <v>0.103049341886795</v>
      </c>
      <c r="L758" s="17">
        <v>0.17071306557330901</v>
      </c>
      <c r="M758" s="17"/>
      <c r="N758" s="17">
        <v>9.0465286112027601E-2</v>
      </c>
      <c r="O758" s="17">
        <v>0.12185956360603301</v>
      </c>
      <c r="P758" s="17">
        <v>0.12604065748406701</v>
      </c>
      <c r="Q758" s="17">
        <v>0.183669842695346</v>
      </c>
      <c r="R758" s="17"/>
      <c r="S758" s="17">
        <v>0.152695512926495</v>
      </c>
      <c r="T758" s="17">
        <v>0.11058175811598001</v>
      </c>
      <c r="U758" s="17">
        <v>0.135797380332774</v>
      </c>
      <c r="V758" s="17">
        <v>0.13145574958907399</v>
      </c>
      <c r="W758" s="17">
        <v>0.14865137247108801</v>
      </c>
      <c r="X758" s="17">
        <v>0.11459618134596899</v>
      </c>
      <c r="Y758" s="17">
        <v>0.13084670313251201</v>
      </c>
      <c r="Z758" s="17">
        <v>0.13247658618466401</v>
      </c>
      <c r="AA758" s="17">
        <v>0.117923547473093</v>
      </c>
      <c r="AB758" s="17"/>
      <c r="AC758" s="17">
        <v>0.54974871197799702</v>
      </c>
      <c r="AD758" s="17">
        <v>0.30768315679923403</v>
      </c>
      <c r="AE758" s="17">
        <v>0.19370541089286999</v>
      </c>
      <c r="AF758" s="17">
        <v>0.17072218104677001</v>
      </c>
      <c r="AG758" s="17">
        <v>0.16362253486056499</v>
      </c>
      <c r="AH758" s="17">
        <v>0.117391835726224</v>
      </c>
      <c r="AI758" s="17">
        <v>0.13198745509944901</v>
      </c>
      <c r="AJ758" s="17">
        <v>0.103311801737551</v>
      </c>
      <c r="AK758" s="17">
        <v>9.8864786496443896E-2</v>
      </c>
      <c r="AL758" s="17">
        <v>7.9783747403417801E-2</v>
      </c>
      <c r="AM758" s="17">
        <v>0.106503847119095</v>
      </c>
      <c r="AN758" s="17">
        <v>7.29090733132296E-2</v>
      </c>
      <c r="AO758" s="17">
        <v>7.4350857309322199E-2</v>
      </c>
      <c r="AP758" s="17">
        <v>6.1887683317518802E-2</v>
      </c>
      <c r="AQ758" s="17">
        <v>3.2608928416471498E-2</v>
      </c>
      <c r="AR758" s="17">
        <v>4.8814852777805798E-2</v>
      </c>
      <c r="AS758" s="17"/>
      <c r="AT758" s="17">
        <v>0.13472281836674099</v>
      </c>
      <c r="AU758" s="17">
        <v>0.12793218495540401</v>
      </c>
      <c r="AV758" s="17">
        <v>0.12159507719783599</v>
      </c>
      <c r="AW758" s="17">
        <v>0.125011559072641</v>
      </c>
      <c r="AX758" s="17">
        <v>0.139279452130398</v>
      </c>
      <c r="AY758" s="17">
        <v>0.145983431601581</v>
      </c>
      <c r="AZ758" s="17"/>
      <c r="BA758" s="17">
        <v>0.152408512905609</v>
      </c>
      <c r="BB758" s="17">
        <v>0.13857983980756899</v>
      </c>
      <c r="BC758" s="17">
        <v>0.104019180061852</v>
      </c>
      <c r="BD758" s="17">
        <v>0.11704690491654</v>
      </c>
      <c r="BE758" s="17">
        <v>9.9275445490041095E-3</v>
      </c>
      <c r="BF758" s="17"/>
      <c r="BG758" s="17">
        <v>0.107141166535191</v>
      </c>
      <c r="BH758" s="17">
        <v>0.10538190414795</v>
      </c>
      <c r="BI758" s="17">
        <v>0.154753318085494</v>
      </c>
      <c r="BJ758" s="17">
        <v>9.9578503704292304E-2</v>
      </c>
      <c r="BK758" s="17">
        <v>0.14874427237293</v>
      </c>
      <c r="BL758" s="17"/>
      <c r="BM758" s="17">
        <v>0.103676848887035</v>
      </c>
      <c r="BN758" s="17">
        <v>0.14273011073062</v>
      </c>
      <c r="BO758" s="17">
        <v>0.17783396501576501</v>
      </c>
      <c r="BP758" s="17"/>
      <c r="BQ758" s="17">
        <v>8.0916337816935593E-2</v>
      </c>
      <c r="BR758" s="17">
        <v>0.154243150965019</v>
      </c>
      <c r="BS758" s="17"/>
      <c r="BT758" s="17">
        <v>0.107723825462555</v>
      </c>
      <c r="BU758" s="17">
        <v>0.15542142515284299</v>
      </c>
    </row>
    <row r="759" spans="2:73" x14ac:dyDescent="0.3">
      <c r="B759" t="s">
        <v>92</v>
      </c>
      <c r="C759" s="17">
        <v>2.1829255328888901E-2</v>
      </c>
      <c r="D759" s="17">
        <v>1.86890814656747E-2</v>
      </c>
      <c r="E759" s="17">
        <v>2.4956636144006901E-2</v>
      </c>
      <c r="F759" s="17"/>
      <c r="G759" s="17">
        <v>3.9376797075053101E-2</v>
      </c>
      <c r="H759" s="17">
        <v>3.22597714855892E-2</v>
      </c>
      <c r="I759" s="17">
        <v>1.92837475671125E-2</v>
      </c>
      <c r="J759" s="17">
        <v>1.5849429877680201E-2</v>
      </c>
      <c r="K759" s="17">
        <v>6.6696709410492697E-3</v>
      </c>
      <c r="L759" s="17">
        <v>1.8838333451038299E-2</v>
      </c>
      <c r="M759" s="17"/>
      <c r="N759" s="17">
        <v>1.7509646199685001E-2</v>
      </c>
      <c r="O759" s="17">
        <v>1.78071476715158E-2</v>
      </c>
      <c r="P759" s="17">
        <v>3.1550585380154803E-2</v>
      </c>
      <c r="Q759" s="17">
        <v>2.2570362102609699E-2</v>
      </c>
      <c r="R759" s="17"/>
      <c r="S759" s="17">
        <v>2.34181080492653E-2</v>
      </c>
      <c r="T759" s="17">
        <v>1.51602332598856E-2</v>
      </c>
      <c r="U759" s="17">
        <v>1.5826990996551299E-2</v>
      </c>
      <c r="V759" s="17">
        <v>9.9037058551739599E-3</v>
      </c>
      <c r="W759" s="17">
        <v>2.0725975350217699E-2</v>
      </c>
      <c r="X759" s="17">
        <v>4.9135065782100397E-2</v>
      </c>
      <c r="Y759" s="17">
        <v>1.4421275404682901E-2</v>
      </c>
      <c r="Z759" s="17">
        <v>3.7327393464538797E-2</v>
      </c>
      <c r="AA759" s="17">
        <v>2.22575831818928E-2</v>
      </c>
      <c r="AB759" s="17"/>
      <c r="AC759" s="17">
        <v>0</v>
      </c>
      <c r="AD759" s="17">
        <v>4.1678775567132197E-2</v>
      </c>
      <c r="AE759" s="17">
        <v>1.9833542594786001E-2</v>
      </c>
      <c r="AF759" s="17">
        <v>1.91588547093039E-2</v>
      </c>
      <c r="AG759" s="17">
        <v>3.78004862237915E-2</v>
      </c>
      <c r="AH759" s="17">
        <v>1.9481293067776299E-2</v>
      </c>
      <c r="AI759" s="17">
        <v>3.0902021305668499E-2</v>
      </c>
      <c r="AJ759" s="17">
        <v>3.36318650729227E-3</v>
      </c>
      <c r="AK759" s="17">
        <v>1.25282289064247E-2</v>
      </c>
      <c r="AL759" s="17">
        <v>2.81618955553712E-2</v>
      </c>
      <c r="AM759" s="17">
        <v>2.44801691174646E-2</v>
      </c>
      <c r="AN759" s="17">
        <v>2.5494603634268101E-2</v>
      </c>
      <c r="AO759" s="17">
        <v>0</v>
      </c>
      <c r="AP759" s="17">
        <v>1.2519358418529299E-2</v>
      </c>
      <c r="AQ759" s="17">
        <v>2.7143911136142999E-2</v>
      </c>
      <c r="AR759" s="17">
        <v>1.0626801243592599E-2</v>
      </c>
      <c r="AS759" s="17"/>
      <c r="AT759" s="17">
        <v>3.0301435821776398E-2</v>
      </c>
      <c r="AU759" s="17">
        <v>1.7519739890547E-2</v>
      </c>
      <c r="AV759" s="17">
        <v>2.8103424330212901E-2</v>
      </c>
      <c r="AW759" s="17">
        <v>2.3490077652421899E-2</v>
      </c>
      <c r="AX759" s="17">
        <v>7.5152360911738096E-3</v>
      </c>
      <c r="AY759" s="17">
        <v>1.2281222263822E-2</v>
      </c>
      <c r="AZ759" s="17"/>
      <c r="BA759" s="17">
        <v>2.1534833174617799E-2</v>
      </c>
      <c r="BB759" s="17">
        <v>2.05460072194781E-2</v>
      </c>
      <c r="BC759" s="17">
        <v>2.5575784514361301E-2</v>
      </c>
      <c r="BD759" s="17">
        <v>2.18271880112983E-2</v>
      </c>
      <c r="BE759" s="17">
        <v>0</v>
      </c>
      <c r="BF759" s="17"/>
      <c r="BG759" s="17">
        <v>1.35231599370652E-2</v>
      </c>
      <c r="BH759" s="17">
        <v>1.2683345360597899E-2</v>
      </c>
      <c r="BI759" s="17">
        <v>1.2366386373103199E-2</v>
      </c>
      <c r="BJ759" s="17">
        <v>2.49828364507424E-2</v>
      </c>
      <c r="BK759" s="17">
        <v>3.4349339863192101E-2</v>
      </c>
      <c r="BL759" s="17"/>
      <c r="BM759" s="17">
        <v>2.0576750834341798E-2</v>
      </c>
      <c r="BN759" s="17">
        <v>1.9726241574750902E-2</v>
      </c>
      <c r="BO759" s="17">
        <v>3.0642278506201898E-2</v>
      </c>
      <c r="BP759" s="17"/>
      <c r="BQ759" s="17">
        <v>1.19284467677178E-2</v>
      </c>
      <c r="BR759" s="17">
        <v>2.1670141216342202E-2</v>
      </c>
      <c r="BS759" s="17"/>
      <c r="BT759" s="17">
        <v>1.5740400154284798E-2</v>
      </c>
      <c r="BU759" s="17">
        <v>2.3219945757900502E-2</v>
      </c>
    </row>
    <row r="760" spans="2:73" x14ac:dyDescent="0.3">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row>
    <row r="761" spans="2:73" x14ac:dyDescent="0.3">
      <c r="B761" s="6" t="s">
        <v>306</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row>
    <row r="762" spans="2:73" x14ac:dyDescent="0.3">
      <c r="B762" s="24" t="s">
        <v>94</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row>
    <row r="763" spans="2:73" x14ac:dyDescent="0.3">
      <c r="B763" t="s">
        <v>261</v>
      </c>
      <c r="C763" s="17">
        <v>1.6372340789480701E-3</v>
      </c>
      <c r="D763" s="17">
        <v>2.6167638475918498E-3</v>
      </c>
      <c r="E763" s="17">
        <v>6.87757663008347E-4</v>
      </c>
      <c r="F763" s="17"/>
      <c r="G763" s="17">
        <v>5.1053364215578496E-3</v>
      </c>
      <c r="H763" s="17">
        <v>5.4530478915721103E-3</v>
      </c>
      <c r="I763" s="17">
        <v>0</v>
      </c>
      <c r="J763" s="17">
        <v>0</v>
      </c>
      <c r="K763" s="17">
        <v>0</v>
      </c>
      <c r="L763" s="17">
        <v>0</v>
      </c>
      <c r="M763" s="17"/>
      <c r="N763" s="17">
        <v>4.7968939764042101E-3</v>
      </c>
      <c r="O763" s="17">
        <v>0</v>
      </c>
      <c r="P763" s="17">
        <v>0</v>
      </c>
      <c r="Q763" s="17">
        <v>1.3990056017633601E-3</v>
      </c>
      <c r="R763" s="17"/>
      <c r="S763" s="17">
        <v>0</v>
      </c>
      <c r="T763" s="17">
        <v>0</v>
      </c>
      <c r="U763" s="17">
        <v>0</v>
      </c>
      <c r="V763" s="17">
        <v>0</v>
      </c>
      <c r="W763" s="17">
        <v>0</v>
      </c>
      <c r="X763" s="17">
        <v>3.4743520151360998E-3</v>
      </c>
      <c r="Y763" s="17">
        <v>1.29245224566599E-2</v>
      </c>
      <c r="Z763" s="17">
        <v>0</v>
      </c>
      <c r="AA763" s="17">
        <v>0</v>
      </c>
      <c r="AB763" s="17"/>
      <c r="AC763" s="17">
        <v>0</v>
      </c>
      <c r="AD763" s="17">
        <v>8.2972779639387505E-3</v>
      </c>
      <c r="AE763" s="17">
        <v>0</v>
      </c>
      <c r="AF763" s="17">
        <v>0</v>
      </c>
      <c r="AG763" s="17">
        <v>0</v>
      </c>
      <c r="AH763" s="17">
        <v>0</v>
      </c>
      <c r="AI763" s="17">
        <v>0</v>
      </c>
      <c r="AJ763" s="17">
        <v>0</v>
      </c>
      <c r="AK763" s="17">
        <v>0</v>
      </c>
      <c r="AL763" s="17">
        <v>0</v>
      </c>
      <c r="AM763" s="17">
        <v>0</v>
      </c>
      <c r="AN763" s="17">
        <v>1.00510838074754E-2</v>
      </c>
      <c r="AO763" s="17">
        <v>1.6259486822100998E-2</v>
      </c>
      <c r="AP763" s="17">
        <v>0</v>
      </c>
      <c r="AQ763" s="17">
        <v>0</v>
      </c>
      <c r="AR763" s="17">
        <v>0</v>
      </c>
      <c r="AS763" s="17"/>
      <c r="AT763" s="17">
        <v>4.0140785666934204E-3</v>
      </c>
      <c r="AU763" s="17">
        <v>2.4491633307208598E-3</v>
      </c>
      <c r="AV763" s="17">
        <v>0</v>
      </c>
      <c r="AW763" s="17">
        <v>0</v>
      </c>
      <c r="AX763" s="17">
        <v>0</v>
      </c>
      <c r="AY763" s="17">
        <v>0</v>
      </c>
      <c r="AZ763" s="17"/>
      <c r="BA763" s="17">
        <v>0</v>
      </c>
      <c r="BB763" s="17">
        <v>3.12914741566803E-3</v>
      </c>
      <c r="BC763" s="17">
        <v>0</v>
      </c>
      <c r="BD763" s="17">
        <v>4.6954644596868501E-3</v>
      </c>
      <c r="BE763" s="17">
        <v>0</v>
      </c>
      <c r="BF763" s="17"/>
      <c r="BG763" s="17">
        <v>6.8283146422069398E-3</v>
      </c>
      <c r="BH763" s="17">
        <v>1.0364528497025401E-3</v>
      </c>
      <c r="BI763" s="17">
        <v>0</v>
      </c>
      <c r="BJ763" s="17">
        <v>0</v>
      </c>
      <c r="BK763" s="17">
        <v>0</v>
      </c>
      <c r="BL763" s="17"/>
      <c r="BM763" s="17">
        <v>2.26885819967721E-3</v>
      </c>
      <c r="BN763" s="17">
        <v>1.5366422413767701E-3</v>
      </c>
      <c r="BO763" s="17">
        <v>0</v>
      </c>
      <c r="BP763" s="17"/>
      <c r="BQ763" s="17">
        <v>3.57681636462171E-3</v>
      </c>
      <c r="BR763" s="17">
        <v>5.9545510992714003E-4</v>
      </c>
      <c r="BS763" s="17"/>
      <c r="BT763" s="17">
        <v>2.2264647904534202E-3</v>
      </c>
      <c r="BU763" s="17">
        <v>9.2634861240306805E-4</v>
      </c>
    </row>
    <row r="764" spans="2:73" x14ac:dyDescent="0.3">
      <c r="B764" t="s">
        <v>262</v>
      </c>
      <c r="C764" s="17">
        <v>4.6588003453098999E-3</v>
      </c>
      <c r="D764" s="17">
        <v>8.3158948016243805E-3</v>
      </c>
      <c r="E764" s="17">
        <v>1.1094246888601999E-3</v>
      </c>
      <c r="F764" s="17"/>
      <c r="G764" s="17">
        <v>1.0676100938715301E-2</v>
      </c>
      <c r="H764" s="17">
        <v>1.16150849979474E-2</v>
      </c>
      <c r="I764" s="17">
        <v>1.4134592963574999E-3</v>
      </c>
      <c r="J764" s="17">
        <v>1.60610471567024E-3</v>
      </c>
      <c r="K764" s="17">
        <v>2.1943641990429001E-3</v>
      </c>
      <c r="L764" s="17">
        <v>1.7941245467836199E-3</v>
      </c>
      <c r="M764" s="17"/>
      <c r="N764" s="17">
        <v>9.1027895912972803E-3</v>
      </c>
      <c r="O764" s="17">
        <v>1.4518672635857801E-3</v>
      </c>
      <c r="P764" s="17">
        <v>4.2320015551479797E-3</v>
      </c>
      <c r="Q764" s="17">
        <v>3.6616118986662902E-3</v>
      </c>
      <c r="R764" s="17"/>
      <c r="S764" s="17">
        <v>1.7429037325601301E-2</v>
      </c>
      <c r="T764" s="17">
        <v>0</v>
      </c>
      <c r="U764" s="17">
        <v>0</v>
      </c>
      <c r="V764" s="17">
        <v>0</v>
      </c>
      <c r="W764" s="17">
        <v>7.6201374544772396E-3</v>
      </c>
      <c r="X764" s="17">
        <v>6.2098103794142002E-3</v>
      </c>
      <c r="Y764" s="17">
        <v>5.6377236856099801E-3</v>
      </c>
      <c r="Z764" s="17">
        <v>0</v>
      </c>
      <c r="AA764" s="17">
        <v>0</v>
      </c>
      <c r="AB764" s="17"/>
      <c r="AC764" s="17">
        <v>0</v>
      </c>
      <c r="AD764" s="17">
        <v>0</v>
      </c>
      <c r="AE764" s="17">
        <v>0</v>
      </c>
      <c r="AF764" s="17">
        <v>0</v>
      </c>
      <c r="AG764" s="17">
        <v>6.3299278448031198E-3</v>
      </c>
      <c r="AH764" s="17">
        <v>0</v>
      </c>
      <c r="AI764" s="17">
        <v>1.14350052636965E-2</v>
      </c>
      <c r="AJ764" s="17">
        <v>0</v>
      </c>
      <c r="AK764" s="17">
        <v>4.67857748271639E-3</v>
      </c>
      <c r="AL764" s="17">
        <v>1.18559074277307E-2</v>
      </c>
      <c r="AM764" s="17">
        <v>1.01311700349809E-2</v>
      </c>
      <c r="AN764" s="17">
        <v>0</v>
      </c>
      <c r="AO764" s="17">
        <v>1.35048754967909E-2</v>
      </c>
      <c r="AP764" s="17">
        <v>0</v>
      </c>
      <c r="AQ764" s="17">
        <v>0</v>
      </c>
      <c r="AR764" s="17">
        <v>1.34829402369259E-2</v>
      </c>
      <c r="AS764" s="17"/>
      <c r="AT764" s="17">
        <v>9.3683759627323504E-3</v>
      </c>
      <c r="AU764" s="17">
        <v>1.84581930718497E-3</v>
      </c>
      <c r="AV764" s="17">
        <v>8.7827954456887996E-3</v>
      </c>
      <c r="AW764" s="17">
        <v>0</v>
      </c>
      <c r="AX764" s="17">
        <v>6.6981361602230297E-3</v>
      </c>
      <c r="AY764" s="17">
        <v>0</v>
      </c>
      <c r="AZ764" s="17"/>
      <c r="BA764" s="17">
        <v>0</v>
      </c>
      <c r="BB764" s="17">
        <v>7.78220645553457E-3</v>
      </c>
      <c r="BC764" s="17">
        <v>2.6644806448843199E-3</v>
      </c>
      <c r="BD764" s="17">
        <v>1.3388109583467801E-2</v>
      </c>
      <c r="BE764" s="17">
        <v>1.19183649409676E-2</v>
      </c>
      <c r="BF764" s="17"/>
      <c r="BG764" s="17">
        <v>3.1163023569166001E-3</v>
      </c>
      <c r="BH764" s="17">
        <v>6.9266363348936101E-3</v>
      </c>
      <c r="BI764" s="17">
        <v>0</v>
      </c>
      <c r="BJ764" s="17">
        <v>4.7554737456576802E-3</v>
      </c>
      <c r="BK764" s="17">
        <v>0</v>
      </c>
      <c r="BL764" s="17"/>
      <c r="BM764" s="17">
        <v>6.7403379741192999E-3</v>
      </c>
      <c r="BN764" s="17">
        <v>4.0225445450122596E-3</v>
      </c>
      <c r="BO764" s="17">
        <v>0</v>
      </c>
      <c r="BP764" s="17"/>
      <c r="BQ764" s="17">
        <v>1.29230516248291E-2</v>
      </c>
      <c r="BR764" s="17">
        <v>0</v>
      </c>
      <c r="BS764" s="17"/>
      <c r="BT764" s="17">
        <v>7.0281133283033497E-3</v>
      </c>
      <c r="BU764" s="17">
        <v>1.56747555111894E-3</v>
      </c>
    </row>
    <row r="765" spans="2:73" x14ac:dyDescent="0.3">
      <c r="B765" t="s">
        <v>263</v>
      </c>
      <c r="C765" s="17">
        <v>1.1070364907040201E-2</v>
      </c>
      <c r="D765" s="17">
        <v>1.5199373189464601E-2</v>
      </c>
      <c r="E765" s="17">
        <v>7.0809041427793203E-3</v>
      </c>
      <c r="F765" s="17"/>
      <c r="G765" s="17">
        <v>2.20134914245061E-2</v>
      </c>
      <c r="H765" s="17">
        <v>1.9630564656007501E-2</v>
      </c>
      <c r="I765" s="17">
        <v>1.2164137098305799E-2</v>
      </c>
      <c r="J765" s="17">
        <v>9.8413303885211308E-3</v>
      </c>
      <c r="K765" s="17">
        <v>0</v>
      </c>
      <c r="L765" s="17">
        <v>4.4050293627045101E-3</v>
      </c>
      <c r="M765" s="17"/>
      <c r="N765" s="17">
        <v>1.5658948182347698E-2</v>
      </c>
      <c r="O765" s="17">
        <v>1.20473209353295E-2</v>
      </c>
      <c r="P765" s="17">
        <v>1.0917111586054301E-2</v>
      </c>
      <c r="Q765" s="17">
        <v>5.4475102018240896E-3</v>
      </c>
      <c r="R765" s="17"/>
      <c r="S765" s="17">
        <v>3.0323538967395099E-2</v>
      </c>
      <c r="T765" s="17">
        <v>1.00176045629109E-2</v>
      </c>
      <c r="U765" s="17">
        <v>2.4278192819643801E-3</v>
      </c>
      <c r="V765" s="17">
        <v>3.2514374980357201E-3</v>
      </c>
      <c r="W765" s="17">
        <v>3.4252557146596E-3</v>
      </c>
      <c r="X765" s="17">
        <v>1.32603295386659E-2</v>
      </c>
      <c r="Y765" s="17">
        <v>1.1916955297724E-2</v>
      </c>
      <c r="Z765" s="17">
        <v>1.24904373061848E-2</v>
      </c>
      <c r="AA765" s="17">
        <v>4.3263140071054399E-3</v>
      </c>
      <c r="AB765" s="17"/>
      <c r="AC765" s="17">
        <v>4.29535036856456E-2</v>
      </c>
      <c r="AD765" s="17">
        <v>0</v>
      </c>
      <c r="AE765" s="17">
        <v>1.0352384644395101E-2</v>
      </c>
      <c r="AF765" s="17">
        <v>4.5279985226954304E-3</v>
      </c>
      <c r="AG765" s="17">
        <v>2.1537002890133699E-2</v>
      </c>
      <c r="AH765" s="17">
        <v>1.1930181896692401E-2</v>
      </c>
      <c r="AI765" s="17">
        <v>6.3216811596700801E-3</v>
      </c>
      <c r="AJ765" s="17">
        <v>3.36318650729227E-3</v>
      </c>
      <c r="AK765" s="17">
        <v>5.8093107814208497E-3</v>
      </c>
      <c r="AL765" s="17">
        <v>5.2044274687514797E-3</v>
      </c>
      <c r="AM765" s="17">
        <v>1.42480298920412E-2</v>
      </c>
      <c r="AN765" s="17">
        <v>0</v>
      </c>
      <c r="AO765" s="17">
        <v>1.6117257946709498E-2</v>
      </c>
      <c r="AP765" s="17">
        <v>5.1090775738708197E-2</v>
      </c>
      <c r="AQ765" s="17">
        <v>0</v>
      </c>
      <c r="AR765" s="17">
        <v>2.58080308439111E-2</v>
      </c>
      <c r="AS765" s="17"/>
      <c r="AT765" s="17">
        <v>2.2111832975232101E-2</v>
      </c>
      <c r="AU765" s="17">
        <v>8.5916593263346101E-3</v>
      </c>
      <c r="AV765" s="17">
        <v>7.0636980934007396E-3</v>
      </c>
      <c r="AW765" s="17">
        <v>9.2219079476876503E-3</v>
      </c>
      <c r="AX765" s="17">
        <v>2.8262503670925098E-3</v>
      </c>
      <c r="AY765" s="17">
        <v>9.5863777039271597E-3</v>
      </c>
      <c r="AZ765" s="17"/>
      <c r="BA765" s="17">
        <v>4.9400644718739896E-3</v>
      </c>
      <c r="BB765" s="17">
        <v>5.6992505720802802E-3</v>
      </c>
      <c r="BC765" s="17">
        <v>2.12238095256655E-2</v>
      </c>
      <c r="BD765" s="17">
        <v>1.8158240747462698E-2</v>
      </c>
      <c r="BE765" s="17">
        <v>1.64636575732518E-2</v>
      </c>
      <c r="BF765" s="17"/>
      <c r="BG765" s="17">
        <v>1.1531630694669099E-2</v>
      </c>
      <c r="BH765" s="17">
        <v>1.3530851697915E-2</v>
      </c>
      <c r="BI765" s="17">
        <v>6.6697961931923202E-3</v>
      </c>
      <c r="BJ765" s="17">
        <v>7.5549229214305997E-3</v>
      </c>
      <c r="BK765" s="17">
        <v>2.2662050767314701E-2</v>
      </c>
      <c r="BL765" s="17"/>
      <c r="BM765" s="17">
        <v>1.6455352058208899E-2</v>
      </c>
      <c r="BN765" s="17">
        <v>1.8270734213697501E-3</v>
      </c>
      <c r="BO765" s="17">
        <v>1.7384840918980699E-2</v>
      </c>
      <c r="BP765" s="17"/>
      <c r="BQ765" s="17">
        <v>2.27879129098283E-2</v>
      </c>
      <c r="BR765" s="17">
        <v>3.0292197200549298E-3</v>
      </c>
      <c r="BS765" s="17"/>
      <c r="BT765" s="17">
        <v>1.4463367600493399E-2</v>
      </c>
      <c r="BU765" s="17">
        <v>7.1755506735725902E-3</v>
      </c>
    </row>
    <row r="766" spans="2:73" x14ac:dyDescent="0.3">
      <c r="B766" t="s">
        <v>264</v>
      </c>
      <c r="C766" s="17">
        <v>2.7527076524317101E-2</v>
      </c>
      <c r="D766" s="17">
        <v>2.86328974719861E-2</v>
      </c>
      <c r="E766" s="17">
        <v>2.6120703282473401E-2</v>
      </c>
      <c r="F766" s="17"/>
      <c r="G766" s="17">
        <v>5.7843301773512698E-2</v>
      </c>
      <c r="H766" s="17">
        <v>6.4704291766092298E-2</v>
      </c>
      <c r="I766" s="17">
        <v>2.0813111212893001E-2</v>
      </c>
      <c r="J766" s="17">
        <v>1.24549387393605E-2</v>
      </c>
      <c r="K766" s="17">
        <v>2.29565204029603E-3</v>
      </c>
      <c r="L766" s="17">
        <v>1.18823452825523E-2</v>
      </c>
      <c r="M766" s="17"/>
      <c r="N766" s="17">
        <v>3.2210446843988799E-2</v>
      </c>
      <c r="O766" s="17">
        <v>3.69558954033102E-2</v>
      </c>
      <c r="P766" s="17">
        <v>2.8924478150746901E-2</v>
      </c>
      <c r="Q766" s="17">
        <v>1.19650767918822E-2</v>
      </c>
      <c r="R766" s="17"/>
      <c r="S766" s="17">
        <v>5.6764144668484499E-2</v>
      </c>
      <c r="T766" s="17">
        <v>1.45390031493306E-2</v>
      </c>
      <c r="U766" s="17">
        <v>1.4646898178181E-2</v>
      </c>
      <c r="V766" s="17">
        <v>1.8338392572193302E-2</v>
      </c>
      <c r="W766" s="17">
        <v>3.71119620467645E-2</v>
      </c>
      <c r="X766" s="17">
        <v>2.9276268790555102E-2</v>
      </c>
      <c r="Y766" s="17">
        <v>2.8601331526141301E-2</v>
      </c>
      <c r="Z766" s="17">
        <v>3.4453743870580499E-2</v>
      </c>
      <c r="AA766" s="17">
        <v>1.3744301816886901E-2</v>
      </c>
      <c r="AB766" s="17"/>
      <c r="AC766" s="17">
        <v>0</v>
      </c>
      <c r="AD766" s="17">
        <v>1.53057874695354E-2</v>
      </c>
      <c r="AE766" s="17">
        <v>9.5683370724311094E-3</v>
      </c>
      <c r="AF766" s="17">
        <v>2.7600464390843099E-2</v>
      </c>
      <c r="AG766" s="17">
        <v>2.30812047858047E-2</v>
      </c>
      <c r="AH766" s="17">
        <v>2.3049397374230899E-2</v>
      </c>
      <c r="AI766" s="17">
        <v>5.4551582069843799E-2</v>
      </c>
      <c r="AJ766" s="17">
        <v>4.2523519470138701E-2</v>
      </c>
      <c r="AK766" s="17">
        <v>3.3333567708206398E-2</v>
      </c>
      <c r="AL766" s="17">
        <v>2.06496531828965E-2</v>
      </c>
      <c r="AM766" s="17">
        <v>2.6361881490407201E-2</v>
      </c>
      <c r="AN766" s="17">
        <v>4.8373700021739699E-3</v>
      </c>
      <c r="AO766" s="17">
        <v>3.3169864776781098E-2</v>
      </c>
      <c r="AP766" s="17">
        <v>3.05949569633998E-2</v>
      </c>
      <c r="AQ766" s="17">
        <v>7.3129347159044096E-3</v>
      </c>
      <c r="AR766" s="17">
        <v>6.7666517608848106E-2</v>
      </c>
      <c r="AS766" s="17"/>
      <c r="AT766" s="17">
        <v>5.4522109184437999E-2</v>
      </c>
      <c r="AU766" s="17">
        <v>1.45540737138527E-2</v>
      </c>
      <c r="AV766" s="17">
        <v>2.8888936751449799E-2</v>
      </c>
      <c r="AW766" s="17">
        <v>2.2491703092239301E-2</v>
      </c>
      <c r="AX766" s="17">
        <v>9.0762659533412306E-3</v>
      </c>
      <c r="AY766" s="17">
        <v>3.02140738481021E-2</v>
      </c>
      <c r="AZ766" s="17"/>
      <c r="BA766" s="17">
        <v>1.1660394493576099E-2</v>
      </c>
      <c r="BB766" s="17">
        <v>2.0938263937382701E-2</v>
      </c>
      <c r="BC766" s="17">
        <v>3.8667445197319197E-2</v>
      </c>
      <c r="BD766" s="17">
        <v>4.2274087486613897E-2</v>
      </c>
      <c r="BE766" s="17">
        <v>0.11388408082530301</v>
      </c>
      <c r="BF766" s="17"/>
      <c r="BG766" s="17">
        <v>2.7196130647655602E-2</v>
      </c>
      <c r="BH766" s="17">
        <v>4.0233264933916102E-2</v>
      </c>
      <c r="BI766" s="17">
        <v>3.7267852014087E-2</v>
      </c>
      <c r="BJ766" s="17">
        <v>1.98692460945246E-2</v>
      </c>
      <c r="BK766" s="17">
        <v>4.7897090067493204E-3</v>
      </c>
      <c r="BL766" s="17"/>
      <c r="BM766" s="17">
        <v>3.9782428322543702E-2</v>
      </c>
      <c r="BN766" s="17">
        <v>1.8802442890285102E-2</v>
      </c>
      <c r="BO766" s="17">
        <v>1.2133761760333E-2</v>
      </c>
      <c r="BP766" s="17"/>
      <c r="BQ766" s="17">
        <v>5.9957102400947503E-2</v>
      </c>
      <c r="BR766" s="17">
        <v>9.7016610583339005E-3</v>
      </c>
      <c r="BS766" s="17"/>
      <c r="BT766" s="17">
        <v>3.7288250355661703E-2</v>
      </c>
      <c r="BU766" s="17">
        <v>1.48422570814877E-2</v>
      </c>
    </row>
    <row r="767" spans="2:73" x14ac:dyDescent="0.3">
      <c r="B767" t="s">
        <v>265</v>
      </c>
      <c r="C767" s="17">
        <v>4.8200648152686099E-2</v>
      </c>
      <c r="D767" s="17">
        <v>5.81458662437618E-2</v>
      </c>
      <c r="E767" s="17">
        <v>3.8657999991210001E-2</v>
      </c>
      <c r="F767" s="17"/>
      <c r="G767" s="17">
        <v>6.1969530329976402E-2</v>
      </c>
      <c r="H767" s="17">
        <v>8.8431477685112905E-2</v>
      </c>
      <c r="I767" s="17">
        <v>5.99421507174892E-2</v>
      </c>
      <c r="J767" s="17">
        <v>3.1080092760407799E-2</v>
      </c>
      <c r="K767" s="17">
        <v>3.9341157724182001E-2</v>
      </c>
      <c r="L767" s="17">
        <v>1.6707861974651399E-2</v>
      </c>
      <c r="M767" s="17"/>
      <c r="N767" s="17">
        <v>7.4510747364690502E-2</v>
      </c>
      <c r="O767" s="17">
        <v>5.56908228506948E-2</v>
      </c>
      <c r="P767" s="17">
        <v>3.1273120350019397E-2</v>
      </c>
      <c r="Q767" s="17">
        <v>2.7811129715312799E-2</v>
      </c>
      <c r="R767" s="17"/>
      <c r="S767" s="17">
        <v>8.10044182286314E-2</v>
      </c>
      <c r="T767" s="17">
        <v>3.66818989497361E-2</v>
      </c>
      <c r="U767" s="17">
        <v>5.12960064008244E-2</v>
      </c>
      <c r="V767" s="17">
        <v>4.47631054525321E-2</v>
      </c>
      <c r="W767" s="17">
        <v>4.0479791571797499E-2</v>
      </c>
      <c r="X767" s="17">
        <v>3.9286916167373599E-2</v>
      </c>
      <c r="Y767" s="17">
        <v>3.6840692872783201E-2</v>
      </c>
      <c r="Z767" s="17">
        <v>6.1953285668115497E-2</v>
      </c>
      <c r="AA767" s="17">
        <v>3.8131253631832999E-2</v>
      </c>
      <c r="AB767" s="17"/>
      <c r="AC767" s="17">
        <v>8.4899682456406195E-2</v>
      </c>
      <c r="AD767" s="17">
        <v>4.08749040062946E-2</v>
      </c>
      <c r="AE767" s="17">
        <v>2.2169035362165301E-2</v>
      </c>
      <c r="AF767" s="17">
        <v>3.4205124125151698E-2</v>
      </c>
      <c r="AG767" s="17">
        <v>2.25591640624664E-2</v>
      </c>
      <c r="AH767" s="17">
        <v>5.5855259011382399E-2</v>
      </c>
      <c r="AI767" s="17">
        <v>3.1579658048312101E-2</v>
      </c>
      <c r="AJ767" s="17">
        <v>5.9836628632937601E-2</v>
      </c>
      <c r="AK767" s="17">
        <v>3.9146879063652697E-2</v>
      </c>
      <c r="AL767" s="17">
        <v>5.7980061925400297E-2</v>
      </c>
      <c r="AM767" s="17">
        <v>6.2604128282324006E-2</v>
      </c>
      <c r="AN767" s="17">
        <v>9.0930550292501799E-2</v>
      </c>
      <c r="AO767" s="17">
        <v>4.2773568361510299E-2</v>
      </c>
      <c r="AP767" s="17">
        <v>3.7637292599501403E-2</v>
      </c>
      <c r="AQ767" s="17">
        <v>5.1051267133875998E-2</v>
      </c>
      <c r="AR767" s="17">
        <v>9.6832591955833699E-2</v>
      </c>
      <c r="AS767" s="17"/>
      <c r="AT767" s="17">
        <v>0.10037723597159801</v>
      </c>
      <c r="AU767" s="17">
        <v>3.0986719323543001E-2</v>
      </c>
      <c r="AV767" s="17">
        <v>3.3883481338416899E-2</v>
      </c>
      <c r="AW767" s="17">
        <v>3.6080902860658397E-2</v>
      </c>
      <c r="AX767" s="17">
        <v>2.9651200158050801E-2</v>
      </c>
      <c r="AY767" s="17">
        <v>2.9913179678784901E-2</v>
      </c>
      <c r="AZ767" s="17"/>
      <c r="BA767" s="17">
        <v>1.3583772624169601E-2</v>
      </c>
      <c r="BB767" s="17">
        <v>4.1964058075093701E-2</v>
      </c>
      <c r="BC767" s="17">
        <v>6.7291897568365899E-2</v>
      </c>
      <c r="BD767" s="17">
        <v>0.10377907091654</v>
      </c>
      <c r="BE767" s="17">
        <v>6.7814880107725004E-2</v>
      </c>
      <c r="BF767" s="17"/>
      <c r="BG767" s="17">
        <v>3.5193204315392003E-2</v>
      </c>
      <c r="BH767" s="17">
        <v>7.13098943362592E-2</v>
      </c>
      <c r="BI767" s="17">
        <v>3.5964042851015003E-2</v>
      </c>
      <c r="BJ767" s="17">
        <v>4.2066077662957897E-2</v>
      </c>
      <c r="BK767" s="17">
        <v>5.2937836813393403E-2</v>
      </c>
      <c r="BL767" s="17"/>
      <c r="BM767" s="17">
        <v>5.5248998400389202E-2</v>
      </c>
      <c r="BN767" s="17">
        <v>3.5604405297830898E-2</v>
      </c>
      <c r="BO767" s="17">
        <v>5.7669060107201901E-2</v>
      </c>
      <c r="BP767" s="17"/>
      <c r="BQ767" s="17">
        <v>7.2843105903451E-2</v>
      </c>
      <c r="BR767" s="17">
        <v>3.36509735731454E-2</v>
      </c>
      <c r="BS767" s="17"/>
      <c r="BT767" s="17">
        <v>6.5289035821885194E-2</v>
      </c>
      <c r="BU767" s="17">
        <v>2.4586454296542999E-2</v>
      </c>
    </row>
    <row r="768" spans="2:73" x14ac:dyDescent="0.3">
      <c r="B768" t="s">
        <v>266</v>
      </c>
      <c r="C768" s="17">
        <v>8.6761296735458598E-2</v>
      </c>
      <c r="D768" s="17">
        <v>9.8909340036541393E-2</v>
      </c>
      <c r="E768" s="17">
        <v>7.51910314332703E-2</v>
      </c>
      <c r="F768" s="17"/>
      <c r="G768" s="17">
        <v>0.114054830511495</v>
      </c>
      <c r="H768" s="17">
        <v>0.12840794141276901</v>
      </c>
      <c r="I768" s="17">
        <v>0.107131849773031</v>
      </c>
      <c r="J768" s="17">
        <v>5.9651498531573199E-2</v>
      </c>
      <c r="K768" s="17">
        <v>4.5797989039388497E-2</v>
      </c>
      <c r="L768" s="17">
        <v>6.7827300444748898E-2</v>
      </c>
      <c r="M768" s="17"/>
      <c r="N768" s="17">
        <v>0.146078884498932</v>
      </c>
      <c r="O768" s="17">
        <v>7.8896596531486105E-2</v>
      </c>
      <c r="P768" s="17">
        <v>6.0172223198526303E-2</v>
      </c>
      <c r="Q768" s="17">
        <v>5.5942596960169601E-2</v>
      </c>
      <c r="R768" s="17"/>
      <c r="S768" s="17">
        <v>0.138631471661808</v>
      </c>
      <c r="T768" s="17">
        <v>5.6972427244691697E-2</v>
      </c>
      <c r="U768" s="17">
        <v>0.100032475707049</v>
      </c>
      <c r="V768" s="17">
        <v>7.94407161531685E-2</v>
      </c>
      <c r="W768" s="17">
        <v>8.7249373278566397E-2</v>
      </c>
      <c r="X768" s="17">
        <v>4.7049265362717398E-2</v>
      </c>
      <c r="Y768" s="17">
        <v>8.2927766682834705E-2</v>
      </c>
      <c r="Z768" s="17">
        <v>5.7395326875793497E-2</v>
      </c>
      <c r="AA768" s="17">
        <v>0.10004237696204001</v>
      </c>
      <c r="AB768" s="17"/>
      <c r="AC768" s="17">
        <v>0.109337376413035</v>
      </c>
      <c r="AD768" s="17">
        <v>4.83991250907942E-2</v>
      </c>
      <c r="AE768" s="17">
        <v>5.3008141354007499E-2</v>
      </c>
      <c r="AF768" s="17">
        <v>5.6980582609337901E-2</v>
      </c>
      <c r="AG768" s="17">
        <v>5.4846671547760899E-2</v>
      </c>
      <c r="AH768" s="17">
        <v>5.0162822149667698E-2</v>
      </c>
      <c r="AI768" s="17">
        <v>0.10393621727456</v>
      </c>
      <c r="AJ768" s="17">
        <v>8.3297909428434E-2</v>
      </c>
      <c r="AK768" s="17">
        <v>7.3058911746679903E-2</v>
      </c>
      <c r="AL768" s="17">
        <v>8.9161594763996793E-2</v>
      </c>
      <c r="AM768" s="17">
        <v>7.1267330809131904E-2</v>
      </c>
      <c r="AN768" s="17">
        <v>8.6368808152390106E-2</v>
      </c>
      <c r="AO768" s="17">
        <v>0.131406539721553</v>
      </c>
      <c r="AP768" s="17">
        <v>0.15806398338666999</v>
      </c>
      <c r="AQ768" s="17">
        <v>0.22800560477581999</v>
      </c>
      <c r="AR768" s="17">
        <v>0.19421196818272299</v>
      </c>
      <c r="AS768" s="17"/>
      <c r="AT768" s="17">
        <v>0.121729768547494</v>
      </c>
      <c r="AU768" s="17">
        <v>8.41865547492371E-2</v>
      </c>
      <c r="AV768" s="17">
        <v>0.10380088077470701</v>
      </c>
      <c r="AW768" s="17">
        <v>5.7481098535498598E-2</v>
      </c>
      <c r="AX768" s="17">
        <v>6.1437979303791503E-2</v>
      </c>
      <c r="AY768" s="17">
        <v>4.8938292263774101E-2</v>
      </c>
      <c r="AZ768" s="17"/>
      <c r="BA768" s="17">
        <v>3.90938232973757E-2</v>
      </c>
      <c r="BB768" s="17">
        <v>6.2157471503799099E-2</v>
      </c>
      <c r="BC768" s="17">
        <v>0.11126499541629099</v>
      </c>
      <c r="BD768" s="17">
        <v>0.16054010452609899</v>
      </c>
      <c r="BE768" s="17">
        <v>0.15833284968712999</v>
      </c>
      <c r="BF768" s="17"/>
      <c r="BG768" s="17">
        <v>7.99085131392471E-2</v>
      </c>
      <c r="BH768" s="17">
        <v>0.124717861134805</v>
      </c>
      <c r="BI768" s="17">
        <v>8.0977947133965694E-2</v>
      </c>
      <c r="BJ768" s="17">
        <v>7.6154650072426305E-2</v>
      </c>
      <c r="BK768" s="17">
        <v>6.9998506311179695E-2</v>
      </c>
      <c r="BL768" s="17"/>
      <c r="BM768" s="17">
        <v>0.10611164152913399</v>
      </c>
      <c r="BN768" s="17">
        <v>7.0782285205503906E-2</v>
      </c>
      <c r="BO768" s="17">
        <v>6.7783242411531802E-2</v>
      </c>
      <c r="BP768" s="17"/>
      <c r="BQ768" s="17">
        <v>0.14442364503173799</v>
      </c>
      <c r="BR768" s="17">
        <v>5.5313100651800298E-2</v>
      </c>
      <c r="BS768" s="17"/>
      <c r="BT768" s="17">
        <v>0.111939325073904</v>
      </c>
      <c r="BU768" s="17">
        <v>5.5266238404618299E-2</v>
      </c>
    </row>
    <row r="769" spans="2:73" x14ac:dyDescent="0.3">
      <c r="B769" t="s">
        <v>267</v>
      </c>
      <c r="C769" s="17">
        <v>0.243576614602594</v>
      </c>
      <c r="D769" s="17">
        <v>0.244401214313511</v>
      </c>
      <c r="E769" s="17">
        <v>0.24239282053028799</v>
      </c>
      <c r="F769" s="17"/>
      <c r="G769" s="17">
        <v>0.20018932677666801</v>
      </c>
      <c r="H769" s="17">
        <v>0.24637003407567501</v>
      </c>
      <c r="I769" s="17">
        <v>0.290152195530545</v>
      </c>
      <c r="J769" s="17">
        <v>0.27134960045836798</v>
      </c>
      <c r="K769" s="17">
        <v>0.259402704208615</v>
      </c>
      <c r="L769" s="17">
        <v>0.19895868447101001</v>
      </c>
      <c r="M769" s="17"/>
      <c r="N769" s="17">
        <v>0.28438846466613399</v>
      </c>
      <c r="O769" s="17">
        <v>0.25880894238394597</v>
      </c>
      <c r="P769" s="17">
        <v>0.226482166651223</v>
      </c>
      <c r="Q769" s="17">
        <v>0.192769768428078</v>
      </c>
      <c r="R769" s="17"/>
      <c r="S769" s="17">
        <v>0.275141130831764</v>
      </c>
      <c r="T769" s="17">
        <v>0.25705017659441598</v>
      </c>
      <c r="U769" s="17">
        <v>0.28743719202400397</v>
      </c>
      <c r="V769" s="17">
        <v>0.235440760956241</v>
      </c>
      <c r="W769" s="17">
        <v>0.20925228069156601</v>
      </c>
      <c r="X769" s="17">
        <v>0.24790993642789499</v>
      </c>
      <c r="Y769" s="17">
        <v>0.21617726377132401</v>
      </c>
      <c r="Z769" s="17">
        <v>0.26333018380107098</v>
      </c>
      <c r="AA769" s="17">
        <v>0.19500383636978799</v>
      </c>
      <c r="AB769" s="17"/>
      <c r="AC769" s="17">
        <v>4.4928414148251397E-2</v>
      </c>
      <c r="AD769" s="17">
        <v>0.17279394654858099</v>
      </c>
      <c r="AE769" s="17">
        <v>0.180986848468287</v>
      </c>
      <c r="AF769" s="17">
        <v>0.16082708241629001</v>
      </c>
      <c r="AG769" s="17">
        <v>0.18165368811424901</v>
      </c>
      <c r="AH769" s="17">
        <v>0.22174864035773201</v>
      </c>
      <c r="AI769" s="17">
        <v>0.261736746644808</v>
      </c>
      <c r="AJ769" s="17">
        <v>0.29631017129446502</v>
      </c>
      <c r="AK769" s="17">
        <v>0.28875106411052298</v>
      </c>
      <c r="AL769" s="17">
        <v>0.24927868326704999</v>
      </c>
      <c r="AM769" s="17">
        <v>0.23707054975062</v>
      </c>
      <c r="AN769" s="17">
        <v>0.344350076313718</v>
      </c>
      <c r="AO769" s="17">
        <v>0.243754606900389</v>
      </c>
      <c r="AP769" s="17">
        <v>0.33801597217705998</v>
      </c>
      <c r="AQ769" s="17">
        <v>0.33057062497758499</v>
      </c>
      <c r="AR769" s="17">
        <v>0.32675443373690399</v>
      </c>
      <c r="AS769" s="17"/>
      <c r="AT769" s="17">
        <v>0.26727762001848299</v>
      </c>
      <c r="AU769" s="17">
        <v>0.25420608179068099</v>
      </c>
      <c r="AV769" s="17">
        <v>0.20117874833138499</v>
      </c>
      <c r="AW769" s="17">
        <v>0.23390876123926599</v>
      </c>
      <c r="AX769" s="17">
        <v>0.22131056455352499</v>
      </c>
      <c r="AY769" s="17">
        <v>0.27914378205059998</v>
      </c>
      <c r="AZ769" s="17"/>
      <c r="BA769" s="17">
        <v>0.18082454468786799</v>
      </c>
      <c r="BB769" s="17">
        <v>0.25117910587157399</v>
      </c>
      <c r="BC769" s="17">
        <v>0.28011822697684602</v>
      </c>
      <c r="BD769" s="17">
        <v>0.29244231481286997</v>
      </c>
      <c r="BE769" s="17">
        <v>0.31468293058754199</v>
      </c>
      <c r="BF769" s="17"/>
      <c r="BG769" s="17">
        <v>0.23451596112022</v>
      </c>
      <c r="BH769" s="17">
        <v>0.248991513087894</v>
      </c>
      <c r="BI769" s="17">
        <v>0.32559384535341002</v>
      </c>
      <c r="BJ769" s="17">
        <v>0.21978157382894001</v>
      </c>
      <c r="BK769" s="17">
        <v>0.28783927559649602</v>
      </c>
      <c r="BL769" s="17"/>
      <c r="BM769" s="17">
        <v>0.27348383962513201</v>
      </c>
      <c r="BN769" s="17">
        <v>0.23223769172459099</v>
      </c>
      <c r="BO769" s="17">
        <v>0.18195175348871001</v>
      </c>
      <c r="BP769" s="17"/>
      <c r="BQ769" s="17">
        <v>0.260657422135324</v>
      </c>
      <c r="BR769" s="17">
        <v>0.23476391117967799</v>
      </c>
      <c r="BS769" s="17"/>
      <c r="BT769" s="17">
        <v>0.28531997753597199</v>
      </c>
      <c r="BU769" s="17">
        <v>0.184202425116824</v>
      </c>
    </row>
    <row r="770" spans="2:73" x14ac:dyDescent="0.3">
      <c r="B770" t="s">
        <v>268</v>
      </c>
      <c r="C770" s="17">
        <v>0.17302047586785099</v>
      </c>
      <c r="D770" s="17">
        <v>0.16261361156586199</v>
      </c>
      <c r="E770" s="17">
        <v>0.18327998026536199</v>
      </c>
      <c r="F770" s="17"/>
      <c r="G770" s="17">
        <v>0.14594940842291701</v>
      </c>
      <c r="H770" s="17">
        <v>0.13351932261300001</v>
      </c>
      <c r="I770" s="17">
        <v>0.18791401198058399</v>
      </c>
      <c r="J770" s="17">
        <v>0.20006642831487301</v>
      </c>
      <c r="K770" s="17">
        <v>0.17672600143512901</v>
      </c>
      <c r="L770" s="17">
        <v>0.18646336929469401</v>
      </c>
      <c r="M770" s="17"/>
      <c r="N770" s="17">
        <v>0.169162944732341</v>
      </c>
      <c r="O770" s="17">
        <v>0.201886439134529</v>
      </c>
      <c r="P770" s="17">
        <v>0.17602801422532299</v>
      </c>
      <c r="Q770" s="17">
        <v>0.14544626040146499</v>
      </c>
      <c r="R770" s="17"/>
      <c r="S770" s="17">
        <v>0.13947125482998499</v>
      </c>
      <c r="T770" s="17">
        <v>0.197945071132969</v>
      </c>
      <c r="U770" s="17">
        <v>0.14220552517832299</v>
      </c>
      <c r="V770" s="17">
        <v>0.15982131853619599</v>
      </c>
      <c r="W770" s="17">
        <v>0.181494051003177</v>
      </c>
      <c r="X770" s="17">
        <v>0.165092182904747</v>
      </c>
      <c r="Y770" s="17">
        <v>0.18650447780310001</v>
      </c>
      <c r="Z770" s="17">
        <v>0.16764090629884901</v>
      </c>
      <c r="AA770" s="17">
        <v>0.210534659607682</v>
      </c>
      <c r="AB770" s="17"/>
      <c r="AC770" s="17">
        <v>0.138305375454882</v>
      </c>
      <c r="AD770" s="17">
        <v>0.17298438314172901</v>
      </c>
      <c r="AE770" s="17">
        <v>0.19241627083573101</v>
      </c>
      <c r="AF770" s="17">
        <v>0.17029155481119901</v>
      </c>
      <c r="AG770" s="17">
        <v>0.161691585811744</v>
      </c>
      <c r="AH770" s="17">
        <v>0.171935264202073</v>
      </c>
      <c r="AI770" s="17">
        <v>0.19907844890461501</v>
      </c>
      <c r="AJ770" s="17">
        <v>0.13415317752266201</v>
      </c>
      <c r="AK770" s="17">
        <v>0.23201187221118999</v>
      </c>
      <c r="AL770" s="17">
        <v>0.21066462438980799</v>
      </c>
      <c r="AM770" s="17">
        <v>0.19354954047697701</v>
      </c>
      <c r="AN770" s="17">
        <v>0.181311649361897</v>
      </c>
      <c r="AO770" s="17">
        <v>0.18136492456332101</v>
      </c>
      <c r="AP770" s="17">
        <v>0.115282010295817</v>
      </c>
      <c r="AQ770" s="17">
        <v>0.15569717497253299</v>
      </c>
      <c r="AR770" s="17">
        <v>0.10166257799497599</v>
      </c>
      <c r="AS770" s="17"/>
      <c r="AT770" s="17">
        <v>0.12546155145999299</v>
      </c>
      <c r="AU770" s="17">
        <v>0.16867352436109401</v>
      </c>
      <c r="AV770" s="17">
        <v>0.19572801350312499</v>
      </c>
      <c r="AW770" s="17">
        <v>0.18505514701379899</v>
      </c>
      <c r="AX770" s="17">
        <v>0.23210393004620899</v>
      </c>
      <c r="AY770" s="17">
        <v>0.182970238264407</v>
      </c>
      <c r="AZ770" s="17"/>
      <c r="BA770" s="17">
        <v>0.16989500483213099</v>
      </c>
      <c r="BB770" s="17">
        <v>0.19949727100445899</v>
      </c>
      <c r="BC770" s="17">
        <v>0.173773481861727</v>
      </c>
      <c r="BD770" s="17">
        <v>0.15306182507441499</v>
      </c>
      <c r="BE770" s="17">
        <v>0.14285779182444899</v>
      </c>
      <c r="BF770" s="17"/>
      <c r="BG770" s="17">
        <v>0.18400325312240801</v>
      </c>
      <c r="BH770" s="17">
        <v>0.15889869720703201</v>
      </c>
      <c r="BI770" s="17">
        <v>0.20362764453190399</v>
      </c>
      <c r="BJ770" s="17">
        <v>0.17506900406987499</v>
      </c>
      <c r="BK770" s="17">
        <v>0.197340917458557</v>
      </c>
      <c r="BL770" s="17"/>
      <c r="BM770" s="17">
        <v>0.166283355287898</v>
      </c>
      <c r="BN770" s="17">
        <v>0.173355623479587</v>
      </c>
      <c r="BO770" s="17">
        <v>0.192267455248916</v>
      </c>
      <c r="BP770" s="17"/>
      <c r="BQ770" s="17">
        <v>0.15571757413582199</v>
      </c>
      <c r="BR770" s="17">
        <v>0.18383167900561101</v>
      </c>
      <c r="BS770" s="17"/>
      <c r="BT770" s="17">
        <v>0.17122629987593399</v>
      </c>
      <c r="BU770" s="17">
        <v>0.18215499400259599</v>
      </c>
    </row>
    <row r="771" spans="2:73" x14ac:dyDescent="0.3">
      <c r="B771" t="s">
        <v>269</v>
      </c>
      <c r="C771" s="17">
        <v>0.24144914539817899</v>
      </c>
      <c r="D771" s="17">
        <v>0.22820053930252801</v>
      </c>
      <c r="E771" s="17">
        <v>0.254754877436974</v>
      </c>
      <c r="F771" s="17"/>
      <c r="G771" s="17">
        <v>0.21752975520672099</v>
      </c>
      <c r="H771" s="17">
        <v>0.19081161648780001</v>
      </c>
      <c r="I771" s="17">
        <v>0.197541647507638</v>
      </c>
      <c r="J771" s="17">
        <v>0.25364979284755501</v>
      </c>
      <c r="K771" s="17">
        <v>0.268162294803723</v>
      </c>
      <c r="L771" s="17">
        <v>0.30629216338201898</v>
      </c>
      <c r="M771" s="17"/>
      <c r="N771" s="17">
        <v>0.167063939664266</v>
      </c>
      <c r="O771" s="17">
        <v>0.229410127504314</v>
      </c>
      <c r="P771" s="17">
        <v>0.29706820070047901</v>
      </c>
      <c r="Q771" s="17">
        <v>0.287858834280247</v>
      </c>
      <c r="R771" s="17"/>
      <c r="S771" s="17">
        <v>0.15979735777277199</v>
      </c>
      <c r="T771" s="17">
        <v>0.27935229551227198</v>
      </c>
      <c r="U771" s="17">
        <v>0.249846350877657</v>
      </c>
      <c r="V771" s="17">
        <v>0.27141127732479398</v>
      </c>
      <c r="W771" s="17">
        <v>0.26464895311363801</v>
      </c>
      <c r="X771" s="17">
        <v>0.231213119698327</v>
      </c>
      <c r="Y771" s="17">
        <v>0.27245738082424997</v>
      </c>
      <c r="Z771" s="17">
        <v>0.19296795118448701</v>
      </c>
      <c r="AA771" s="17">
        <v>0.250220897030422</v>
      </c>
      <c r="AB771" s="17"/>
      <c r="AC771" s="17">
        <v>0.20383256055215501</v>
      </c>
      <c r="AD771" s="17">
        <v>0.26456925359157002</v>
      </c>
      <c r="AE771" s="17">
        <v>0.28589230927725301</v>
      </c>
      <c r="AF771" s="17">
        <v>0.30827684625152302</v>
      </c>
      <c r="AG771" s="17">
        <v>0.26185141803022899</v>
      </c>
      <c r="AH771" s="17">
        <v>0.27668761022574201</v>
      </c>
      <c r="AI771" s="17">
        <v>0.19975011870463699</v>
      </c>
      <c r="AJ771" s="17">
        <v>0.27254070377676598</v>
      </c>
      <c r="AK771" s="17">
        <v>0.22229559219293099</v>
      </c>
      <c r="AL771" s="17">
        <v>0.24289463856708399</v>
      </c>
      <c r="AM771" s="17">
        <v>0.24205785705956401</v>
      </c>
      <c r="AN771" s="17">
        <v>0.201096316418336</v>
      </c>
      <c r="AO771" s="17">
        <v>0.25848080442166899</v>
      </c>
      <c r="AP771" s="17">
        <v>0.203604620746063</v>
      </c>
      <c r="AQ771" s="17">
        <v>0.13077592766049601</v>
      </c>
      <c r="AR771" s="17">
        <v>0.12996228354029099</v>
      </c>
      <c r="AS771" s="17"/>
      <c r="AT771" s="17">
        <v>0.16950082067643099</v>
      </c>
      <c r="AU771" s="17">
        <v>0.25011621959729302</v>
      </c>
      <c r="AV771" s="17">
        <v>0.27039786689019002</v>
      </c>
      <c r="AW771" s="17">
        <v>0.28027824918848498</v>
      </c>
      <c r="AX771" s="17">
        <v>0.26444557466087798</v>
      </c>
      <c r="AY771" s="17">
        <v>0.25236687856773699</v>
      </c>
      <c r="AZ771" s="17"/>
      <c r="BA771" s="17">
        <v>0.30965028463350502</v>
      </c>
      <c r="BB771" s="17">
        <v>0.25765424895414102</v>
      </c>
      <c r="BC771" s="17">
        <v>0.20455068537596599</v>
      </c>
      <c r="BD771" s="17">
        <v>0.12121719415282101</v>
      </c>
      <c r="BE771" s="17">
        <v>0.14940136756247899</v>
      </c>
      <c r="BF771" s="17"/>
      <c r="BG771" s="17">
        <v>0.24769589680468701</v>
      </c>
      <c r="BH771" s="17">
        <v>0.21527414882572801</v>
      </c>
      <c r="BI771" s="17">
        <v>0.205388038137508</v>
      </c>
      <c r="BJ771" s="17">
        <v>0.27619661491636799</v>
      </c>
      <c r="BK771" s="17">
        <v>0.243319298134827</v>
      </c>
      <c r="BL771" s="17"/>
      <c r="BM771" s="17">
        <v>0.19845086189591701</v>
      </c>
      <c r="BN771" s="17">
        <v>0.273312060874568</v>
      </c>
      <c r="BO771" s="17">
        <v>0.292429637333883</v>
      </c>
      <c r="BP771" s="17"/>
      <c r="BQ771" s="17">
        <v>0.17615565264027899</v>
      </c>
      <c r="BR771" s="17">
        <v>0.27669874811628697</v>
      </c>
      <c r="BS771" s="17"/>
      <c r="BT771" s="17">
        <v>0.20895167006419499</v>
      </c>
      <c r="BU771" s="17">
        <v>0.28327360974695798</v>
      </c>
    </row>
    <row r="772" spans="2:73" x14ac:dyDescent="0.3">
      <c r="B772" t="s">
        <v>270</v>
      </c>
      <c r="C772" s="17">
        <v>0.14346329279787101</v>
      </c>
      <c r="D772" s="17">
        <v>0.13389133605116901</v>
      </c>
      <c r="E772" s="17">
        <v>0.1524588796379</v>
      </c>
      <c r="F772" s="17"/>
      <c r="G772" s="17">
        <v>0.13935290294417799</v>
      </c>
      <c r="H772" s="17">
        <v>7.5169789938860698E-2</v>
      </c>
      <c r="I772" s="17">
        <v>0.11566718662636399</v>
      </c>
      <c r="J772" s="17">
        <v>0.14874450812256801</v>
      </c>
      <c r="K772" s="17">
        <v>0.197073761923483</v>
      </c>
      <c r="L772" s="17">
        <v>0.184012889091444</v>
      </c>
      <c r="M772" s="17"/>
      <c r="N772" s="17">
        <v>8.0040388805167104E-2</v>
      </c>
      <c r="O772" s="17">
        <v>0.11370908191481301</v>
      </c>
      <c r="P772" s="17">
        <v>0.145999993879525</v>
      </c>
      <c r="Q772" s="17">
        <v>0.24240927764874801</v>
      </c>
      <c r="R772" s="17"/>
      <c r="S772" s="17">
        <v>8.3572144479484994E-2</v>
      </c>
      <c r="T772" s="17">
        <v>0.12834585876132901</v>
      </c>
      <c r="U772" s="17">
        <v>0.124803413087056</v>
      </c>
      <c r="V772" s="17">
        <v>0.170983754227472</v>
      </c>
      <c r="W772" s="17">
        <v>0.16215289627330301</v>
      </c>
      <c r="X772" s="17">
        <v>0.189042829682282</v>
      </c>
      <c r="Y772" s="17">
        <v>0.13558449701900999</v>
      </c>
      <c r="Z772" s="17">
        <v>0.191535445656901</v>
      </c>
      <c r="AA772" s="17">
        <v>0.16644889129858401</v>
      </c>
      <c r="AB772" s="17"/>
      <c r="AC772" s="17">
        <v>0.35301311580665701</v>
      </c>
      <c r="AD772" s="17">
        <v>0.24885579796415599</v>
      </c>
      <c r="AE772" s="17">
        <v>0.23487618420181</v>
      </c>
      <c r="AF772" s="17">
        <v>0.219351834006911</v>
      </c>
      <c r="AG772" s="17">
        <v>0.24575746082743299</v>
      </c>
      <c r="AH772" s="17">
        <v>0.16190485820249001</v>
      </c>
      <c r="AI772" s="17">
        <v>0.112691451668801</v>
      </c>
      <c r="AJ772" s="17">
        <v>8.7551437899865803E-2</v>
      </c>
      <c r="AK772" s="17">
        <v>8.8385995796256306E-2</v>
      </c>
      <c r="AL772" s="17">
        <v>9.1869895558087195E-2</v>
      </c>
      <c r="AM772" s="17">
        <v>0.126888667585357</v>
      </c>
      <c r="AN772" s="17">
        <v>6.35926870713487E-2</v>
      </c>
      <c r="AO772" s="17">
        <v>6.3168070989175595E-2</v>
      </c>
      <c r="AP772" s="17">
        <v>6.5710388092780597E-2</v>
      </c>
      <c r="AQ772" s="17">
        <v>6.7808308696067701E-2</v>
      </c>
      <c r="AR772" s="17">
        <v>3.6314714640883101E-2</v>
      </c>
      <c r="AS772" s="17"/>
      <c r="AT772" s="17">
        <v>0.104560291273183</v>
      </c>
      <c r="AU772" s="17">
        <v>0.166573184619736</v>
      </c>
      <c r="AV772" s="17">
        <v>0.13113326947697801</v>
      </c>
      <c r="AW772" s="17">
        <v>0.15467962107636099</v>
      </c>
      <c r="AX772" s="17">
        <v>0.16258261616676001</v>
      </c>
      <c r="AY772" s="17">
        <v>0.14612799955552999</v>
      </c>
      <c r="AZ772" s="17"/>
      <c r="BA772" s="17">
        <v>0.244993308456704</v>
      </c>
      <c r="BB772" s="17">
        <v>0.13883477799159899</v>
      </c>
      <c r="BC772" s="17">
        <v>7.3625015313737996E-2</v>
      </c>
      <c r="BD772" s="17">
        <v>7.5941911222691005E-2</v>
      </c>
      <c r="BE772" s="17">
        <v>2.46440768911519E-2</v>
      </c>
      <c r="BF772" s="17"/>
      <c r="BG772" s="17">
        <v>0.151976722984175</v>
      </c>
      <c r="BH772" s="17">
        <v>0.10086847992808</v>
      </c>
      <c r="BI772" s="17">
        <v>9.7216573806826495E-2</v>
      </c>
      <c r="BJ772" s="17">
        <v>0.16677220294459799</v>
      </c>
      <c r="BK772" s="17">
        <v>9.2269928604891804E-2</v>
      </c>
      <c r="BL772" s="17"/>
      <c r="BM772" s="17">
        <v>0.121204454592483</v>
      </c>
      <c r="BN772" s="17">
        <v>0.161859448247307</v>
      </c>
      <c r="BO772" s="17">
        <v>0.165256686775129</v>
      </c>
      <c r="BP772" s="17"/>
      <c r="BQ772" s="17">
        <v>8.4189154421809895E-2</v>
      </c>
      <c r="BR772" s="17">
        <v>0.18191422984366001</v>
      </c>
      <c r="BS772" s="17"/>
      <c r="BT772" s="17">
        <v>8.4593808515185498E-2</v>
      </c>
      <c r="BU772" s="17">
        <v>0.22152534683592501</v>
      </c>
    </row>
    <row r="773" spans="2:73" x14ac:dyDescent="0.3">
      <c r="B773" t="s">
        <v>92</v>
      </c>
      <c r="C773" s="17">
        <v>1.86350505897445E-2</v>
      </c>
      <c r="D773" s="17">
        <v>1.9073163175960001E-2</v>
      </c>
      <c r="E773" s="17">
        <v>1.82656209278735E-2</v>
      </c>
      <c r="F773" s="17"/>
      <c r="G773" s="17">
        <v>2.5316015249752698E-2</v>
      </c>
      <c r="H773" s="17">
        <v>3.5886828475162898E-2</v>
      </c>
      <c r="I773" s="17">
        <v>7.2602502567924799E-3</v>
      </c>
      <c r="J773" s="17">
        <v>1.15557051211033E-2</v>
      </c>
      <c r="K773" s="17">
        <v>9.0060746261407497E-3</v>
      </c>
      <c r="L773" s="17">
        <v>2.1656232149390699E-2</v>
      </c>
      <c r="M773" s="17"/>
      <c r="N773" s="17">
        <v>1.6985551674432098E-2</v>
      </c>
      <c r="O773" s="17">
        <v>1.11429060779912E-2</v>
      </c>
      <c r="P773" s="17">
        <v>1.8902689702955298E-2</v>
      </c>
      <c r="Q773" s="17">
        <v>2.5288928071842898E-2</v>
      </c>
      <c r="R773" s="17"/>
      <c r="S773" s="17">
        <v>1.7865501234074599E-2</v>
      </c>
      <c r="T773" s="17">
        <v>1.9095664092344498E-2</v>
      </c>
      <c r="U773" s="17">
        <v>2.7304319264940799E-2</v>
      </c>
      <c r="V773" s="17">
        <v>1.6549237279367999E-2</v>
      </c>
      <c r="W773" s="17">
        <v>6.5652988520500596E-3</v>
      </c>
      <c r="X773" s="17">
        <v>2.8184989032886999E-2</v>
      </c>
      <c r="Y773" s="17">
        <v>1.04273880605625E-2</v>
      </c>
      <c r="Z773" s="17">
        <v>1.8232719338017098E-2</v>
      </c>
      <c r="AA773" s="17">
        <v>2.15474692756575E-2</v>
      </c>
      <c r="AB773" s="17"/>
      <c r="AC773" s="17">
        <v>2.27299714829684E-2</v>
      </c>
      <c r="AD773" s="17">
        <v>2.7919524223400501E-2</v>
      </c>
      <c r="AE773" s="17">
        <v>1.0730488783921299E-2</v>
      </c>
      <c r="AF773" s="17">
        <v>1.79385128660495E-2</v>
      </c>
      <c r="AG773" s="17">
        <v>2.06918760853756E-2</v>
      </c>
      <c r="AH773" s="17">
        <v>2.67259665799898E-2</v>
      </c>
      <c r="AI773" s="17">
        <v>1.89190902610562E-2</v>
      </c>
      <c r="AJ773" s="17">
        <v>2.0423265467438501E-2</v>
      </c>
      <c r="AK773" s="17">
        <v>1.25282289064247E-2</v>
      </c>
      <c r="AL773" s="17">
        <v>2.0440513449194699E-2</v>
      </c>
      <c r="AM773" s="17">
        <v>1.58208446185964E-2</v>
      </c>
      <c r="AN773" s="17">
        <v>1.7461458580158601E-2</v>
      </c>
      <c r="AO773" s="17">
        <v>0</v>
      </c>
      <c r="AP773" s="17">
        <v>0</v>
      </c>
      <c r="AQ773" s="17">
        <v>2.8778157067718399E-2</v>
      </c>
      <c r="AR773" s="17">
        <v>7.30394125870539E-3</v>
      </c>
      <c r="AS773" s="17"/>
      <c r="AT773" s="17">
        <v>2.10763153637227E-2</v>
      </c>
      <c r="AU773" s="17">
        <v>1.7816999880321999E-2</v>
      </c>
      <c r="AV773" s="17">
        <v>1.9142309394659301E-2</v>
      </c>
      <c r="AW773" s="17">
        <v>2.08026090460047E-2</v>
      </c>
      <c r="AX773" s="17">
        <v>9.8674826301281202E-3</v>
      </c>
      <c r="AY773" s="17">
        <v>2.0739178067138399E-2</v>
      </c>
      <c r="AZ773" s="17"/>
      <c r="BA773" s="17">
        <v>2.5358802502797002E-2</v>
      </c>
      <c r="BB773" s="17">
        <v>1.11641982186691E-2</v>
      </c>
      <c r="BC773" s="17">
        <v>2.6819962119197301E-2</v>
      </c>
      <c r="BD773" s="17">
        <v>1.45016770173331E-2</v>
      </c>
      <c r="BE773" s="17">
        <v>0</v>
      </c>
      <c r="BF773" s="17"/>
      <c r="BG773" s="17">
        <v>1.8034070172422999E-2</v>
      </c>
      <c r="BH773" s="17">
        <v>1.8212199663773999E-2</v>
      </c>
      <c r="BI773" s="17">
        <v>7.2942599780915999E-3</v>
      </c>
      <c r="BJ773" s="17">
        <v>1.17802337432225E-2</v>
      </c>
      <c r="BK773" s="17">
        <v>2.88424773065914E-2</v>
      </c>
      <c r="BL773" s="17"/>
      <c r="BM773" s="17">
        <v>1.3969872114497E-2</v>
      </c>
      <c r="BN773" s="17">
        <v>2.6659782072568299E-2</v>
      </c>
      <c r="BO773" s="17">
        <v>1.3123561955315E-2</v>
      </c>
      <c r="BP773" s="17"/>
      <c r="BQ773" s="17">
        <v>6.7685624313491401E-3</v>
      </c>
      <c r="BR773" s="17">
        <v>2.0501021741502298E-2</v>
      </c>
      <c r="BS773" s="17"/>
      <c r="BT773" s="17">
        <v>1.16736870380126E-2</v>
      </c>
      <c r="BU773" s="17">
        <v>2.4479299677952999E-2</v>
      </c>
    </row>
    <row r="774" spans="2:73" x14ac:dyDescent="0.3">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row>
    <row r="775" spans="2:73" x14ac:dyDescent="0.3">
      <c r="B775" s="6" t="s">
        <v>307</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row>
    <row r="776" spans="2:73" x14ac:dyDescent="0.3">
      <c r="B776" s="24" t="s">
        <v>94</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row>
    <row r="777" spans="2:73" x14ac:dyDescent="0.3">
      <c r="B777" t="s">
        <v>261</v>
      </c>
      <c r="C777" s="17">
        <v>1.5041827399248101E-2</v>
      </c>
      <c r="D777" s="17">
        <v>1.1665018084350699E-2</v>
      </c>
      <c r="E777" s="17">
        <v>1.8378860415453301E-2</v>
      </c>
      <c r="F777" s="17"/>
      <c r="G777" s="17">
        <v>3.0141300568299001E-2</v>
      </c>
      <c r="H777" s="17">
        <v>1.7856515825810999E-2</v>
      </c>
      <c r="I777" s="17">
        <v>1.40908129512441E-2</v>
      </c>
      <c r="J777" s="17">
        <v>1.7008440355817001E-2</v>
      </c>
      <c r="K777" s="17">
        <v>9.1341496228922892E-3</v>
      </c>
      <c r="L777" s="17">
        <v>5.8893747777292197E-3</v>
      </c>
      <c r="M777" s="17"/>
      <c r="N777" s="17">
        <v>1.0871916511698099E-2</v>
      </c>
      <c r="O777" s="17">
        <v>1.2290330703296E-2</v>
      </c>
      <c r="P777" s="17">
        <v>2.1277215088328801E-2</v>
      </c>
      <c r="Q777" s="17">
        <v>1.7229811646630899E-2</v>
      </c>
      <c r="R777" s="17"/>
      <c r="S777" s="17">
        <v>1.29657243791597E-2</v>
      </c>
      <c r="T777" s="17">
        <v>1.34753907948861E-2</v>
      </c>
      <c r="U777" s="17">
        <v>8.7760023367350701E-3</v>
      </c>
      <c r="V777" s="17">
        <v>1.03821416221885E-2</v>
      </c>
      <c r="W777" s="17">
        <v>1.9417112440466601E-2</v>
      </c>
      <c r="X777" s="17">
        <v>1.6407269352117799E-2</v>
      </c>
      <c r="Y777" s="17">
        <v>3.5069527128449497E-2</v>
      </c>
      <c r="Z777" s="17">
        <v>1.9653251724797701E-2</v>
      </c>
      <c r="AA777" s="17">
        <v>7.0722174915565398E-3</v>
      </c>
      <c r="AB777" s="17"/>
      <c r="AC777" s="17">
        <v>0</v>
      </c>
      <c r="AD777" s="17">
        <v>4.39314381870426E-2</v>
      </c>
      <c r="AE777" s="17">
        <v>1.0989534272910899E-2</v>
      </c>
      <c r="AF777" s="17">
        <v>2.3497028990467E-2</v>
      </c>
      <c r="AG777" s="17">
        <v>1.6664484646295E-2</v>
      </c>
      <c r="AH777" s="17">
        <v>9.6240112468728208E-3</v>
      </c>
      <c r="AI777" s="17">
        <v>1.2107079045172201E-2</v>
      </c>
      <c r="AJ777" s="17">
        <v>6.6137203770986804E-3</v>
      </c>
      <c r="AK777" s="17">
        <v>1.1196794976590201E-2</v>
      </c>
      <c r="AL777" s="17">
        <v>2.0934464726701699E-2</v>
      </c>
      <c r="AM777" s="17">
        <v>6.8446167451397298E-3</v>
      </c>
      <c r="AN777" s="17">
        <v>6.9040113561778301E-3</v>
      </c>
      <c r="AO777" s="17">
        <v>1.45872227955849E-2</v>
      </c>
      <c r="AP777" s="17">
        <v>5.3684481914077403E-2</v>
      </c>
      <c r="AQ777" s="17">
        <v>2.0452563068450599E-2</v>
      </c>
      <c r="AR777" s="17">
        <v>1.5143155373726401E-2</v>
      </c>
      <c r="AS777" s="17"/>
      <c r="AT777" s="17">
        <v>2.2664315548183399E-2</v>
      </c>
      <c r="AU777" s="17">
        <v>9.4294302797992592E-3</v>
      </c>
      <c r="AV777" s="17">
        <v>1.769225247098E-2</v>
      </c>
      <c r="AW777" s="17">
        <v>1.0731504937898999E-2</v>
      </c>
      <c r="AX777" s="17">
        <v>1.81038472358796E-2</v>
      </c>
      <c r="AY777" s="17">
        <v>1.42081519572355E-2</v>
      </c>
      <c r="AZ777" s="17"/>
      <c r="BA777" s="17">
        <v>1.64615370291811E-2</v>
      </c>
      <c r="BB777" s="17">
        <v>1.3183513345009799E-2</v>
      </c>
      <c r="BC777" s="17">
        <v>1.26850589031981E-2</v>
      </c>
      <c r="BD777" s="17">
        <v>1.6429231112779202E-2</v>
      </c>
      <c r="BE777" s="17">
        <v>3.8222167328623102E-2</v>
      </c>
      <c r="BF777" s="17"/>
      <c r="BG777" s="17">
        <v>1.9823906494794E-2</v>
      </c>
      <c r="BH777" s="17">
        <v>2.0322207056322299E-2</v>
      </c>
      <c r="BI777" s="17">
        <v>1.7108437210894001E-3</v>
      </c>
      <c r="BJ777" s="17">
        <v>6.24989675379517E-3</v>
      </c>
      <c r="BK777" s="17">
        <v>3.1994720747589397E-2</v>
      </c>
      <c r="BL777" s="17"/>
      <c r="BM777" s="17">
        <v>1.4404637714752099E-2</v>
      </c>
      <c r="BN777" s="17">
        <v>1.18430461931951E-2</v>
      </c>
      <c r="BO777" s="17">
        <v>2.46720701595038E-2</v>
      </c>
      <c r="BP777" s="17"/>
      <c r="BQ777" s="17">
        <v>2.1502719707359699E-2</v>
      </c>
      <c r="BR777" s="17">
        <v>1.14886166938695E-2</v>
      </c>
      <c r="BS777" s="17"/>
      <c r="BT777" s="17">
        <v>1.56762843312909E-2</v>
      </c>
      <c r="BU777" s="17">
        <v>1.40944114846616E-2</v>
      </c>
    </row>
    <row r="778" spans="2:73" x14ac:dyDescent="0.3">
      <c r="B778" t="s">
        <v>262</v>
      </c>
      <c r="C778" s="17">
        <v>4.3398122611154097E-2</v>
      </c>
      <c r="D778" s="17">
        <v>4.2830220773418998E-2</v>
      </c>
      <c r="E778" s="17">
        <v>4.4085439155428098E-2</v>
      </c>
      <c r="F778" s="17"/>
      <c r="G778" s="17">
        <v>6.2600535908160795E-2</v>
      </c>
      <c r="H778" s="17">
        <v>3.8826543945678901E-2</v>
      </c>
      <c r="I778" s="17">
        <v>3.6583680856376297E-2</v>
      </c>
      <c r="J778" s="17">
        <v>3.9888579234325199E-2</v>
      </c>
      <c r="K778" s="17">
        <v>3.4441476262252899E-2</v>
      </c>
      <c r="L778" s="17">
        <v>4.8802884899634802E-2</v>
      </c>
      <c r="M778" s="17"/>
      <c r="N778" s="17">
        <v>4.9433504524995502E-2</v>
      </c>
      <c r="O778" s="17">
        <v>3.4896473108361699E-2</v>
      </c>
      <c r="P778" s="17">
        <v>5.0734056697245199E-2</v>
      </c>
      <c r="Q778" s="17">
        <v>3.8833231678961397E-2</v>
      </c>
      <c r="R778" s="17"/>
      <c r="S778" s="17">
        <v>5.0862695876994102E-2</v>
      </c>
      <c r="T778" s="17">
        <v>3.4995862787041303E-2</v>
      </c>
      <c r="U778" s="17">
        <v>4.7106728874508501E-2</v>
      </c>
      <c r="V778" s="17">
        <v>2.7288885126726701E-2</v>
      </c>
      <c r="W778" s="17">
        <v>4.3650935007014301E-2</v>
      </c>
      <c r="X778" s="17">
        <v>4.27646555757299E-2</v>
      </c>
      <c r="Y778" s="17">
        <v>5.4291358944384201E-2</v>
      </c>
      <c r="Z778" s="17">
        <v>3.4974455809867099E-2</v>
      </c>
      <c r="AA778" s="17">
        <v>5.0533517353141599E-2</v>
      </c>
      <c r="AB778" s="17"/>
      <c r="AC778" s="17">
        <v>0.122818958773369</v>
      </c>
      <c r="AD778" s="17">
        <v>7.8593795389312604E-2</v>
      </c>
      <c r="AE778" s="17">
        <v>3.7175600922805897E-2</v>
      </c>
      <c r="AF778" s="17">
        <v>3.9972914991839401E-2</v>
      </c>
      <c r="AG778" s="17">
        <v>6.6723463694429594E-2</v>
      </c>
      <c r="AH778" s="17">
        <v>3.8103812888124797E-2</v>
      </c>
      <c r="AI778" s="17">
        <v>3.6371404016759597E-2</v>
      </c>
      <c r="AJ778" s="17">
        <v>4.1568345625750902E-2</v>
      </c>
      <c r="AK778" s="17">
        <v>3.6680301192436399E-2</v>
      </c>
      <c r="AL778" s="17">
        <v>6.0888932493939597E-2</v>
      </c>
      <c r="AM778" s="17">
        <v>4.4324261056025001E-2</v>
      </c>
      <c r="AN778" s="17">
        <v>1.9433565863302301E-2</v>
      </c>
      <c r="AO778" s="17">
        <v>4.5409648250124099E-2</v>
      </c>
      <c r="AP778" s="17">
        <v>0</v>
      </c>
      <c r="AQ778" s="17">
        <v>2.35054216057634E-2</v>
      </c>
      <c r="AR778" s="17">
        <v>4.5682090214571203E-2</v>
      </c>
      <c r="AS778" s="17"/>
      <c r="AT778" s="17">
        <v>5.2133986634528097E-2</v>
      </c>
      <c r="AU778" s="17">
        <v>3.9808369256806898E-2</v>
      </c>
      <c r="AV778" s="17">
        <v>4.8596768498497797E-2</v>
      </c>
      <c r="AW778" s="17">
        <v>3.7188001419106602E-2</v>
      </c>
      <c r="AX778" s="17">
        <v>3.9646167990342498E-2</v>
      </c>
      <c r="AY778" s="17">
        <v>3.9275424194880698E-2</v>
      </c>
      <c r="AZ778" s="17"/>
      <c r="BA778" s="17">
        <v>4.4203273863518702E-2</v>
      </c>
      <c r="BB778" s="17">
        <v>4.8943952590039301E-2</v>
      </c>
      <c r="BC778" s="17">
        <v>3.9042448761264698E-2</v>
      </c>
      <c r="BD778" s="17">
        <v>4.8739995919581697E-2</v>
      </c>
      <c r="BE778" s="17">
        <v>1.21106123752603E-2</v>
      </c>
      <c r="BF778" s="17"/>
      <c r="BG778" s="17">
        <v>3.9609065069001401E-2</v>
      </c>
      <c r="BH778" s="17">
        <v>4.6003179663818602E-2</v>
      </c>
      <c r="BI778" s="17">
        <v>3.5582387955337899E-2</v>
      </c>
      <c r="BJ778" s="17">
        <v>5.6837400228473799E-2</v>
      </c>
      <c r="BK778" s="17">
        <v>4.9849329512745497E-2</v>
      </c>
      <c r="BL778" s="17"/>
      <c r="BM778" s="17">
        <v>4.3127226789520301E-2</v>
      </c>
      <c r="BN778" s="17">
        <v>3.9121127728988597E-2</v>
      </c>
      <c r="BO778" s="17">
        <v>5.4544512968867698E-2</v>
      </c>
      <c r="BP778" s="17"/>
      <c r="BQ778" s="17">
        <v>4.6944544580508098E-2</v>
      </c>
      <c r="BR778" s="17">
        <v>4.06572754019595E-2</v>
      </c>
      <c r="BS778" s="17"/>
      <c r="BT778" s="17">
        <v>4.89769391179136E-2</v>
      </c>
      <c r="BU778" s="17">
        <v>3.6920589059378402E-2</v>
      </c>
    </row>
    <row r="779" spans="2:73" x14ac:dyDescent="0.3">
      <c r="B779" t="s">
        <v>263</v>
      </c>
      <c r="C779" s="17">
        <v>0.12857591995029699</v>
      </c>
      <c r="D779" s="17">
        <v>0.146441528734611</v>
      </c>
      <c r="E779" s="17">
        <v>0.110774016092184</v>
      </c>
      <c r="F779" s="17"/>
      <c r="G779" s="17">
        <v>0.17714996383501599</v>
      </c>
      <c r="H779" s="17">
        <v>0.141812281154783</v>
      </c>
      <c r="I779" s="17">
        <v>0.13039407946599199</v>
      </c>
      <c r="J779" s="17">
        <v>0.136900340427211</v>
      </c>
      <c r="K779" s="17">
        <v>0.119717634046085</v>
      </c>
      <c r="L779" s="17">
        <v>8.3330018164999894E-2</v>
      </c>
      <c r="M779" s="17"/>
      <c r="N779" s="17">
        <v>0.152118421558356</v>
      </c>
      <c r="O779" s="17">
        <v>0.120265331592785</v>
      </c>
      <c r="P779" s="17">
        <v>0.131384721659837</v>
      </c>
      <c r="Q779" s="17">
        <v>0.11047705962863</v>
      </c>
      <c r="R779" s="17"/>
      <c r="S779" s="17">
        <v>0.16320807277907701</v>
      </c>
      <c r="T779" s="17">
        <v>0.14423431046764601</v>
      </c>
      <c r="U779" s="17">
        <v>0.104004939092552</v>
      </c>
      <c r="V779" s="17">
        <v>0.13109331741827099</v>
      </c>
      <c r="W779" s="17">
        <v>0.10137941582222899</v>
      </c>
      <c r="X779" s="17">
        <v>0.105729678665184</v>
      </c>
      <c r="Y779" s="17">
        <v>0.17303507435058199</v>
      </c>
      <c r="Z779" s="17">
        <v>9.7861848220839903E-2</v>
      </c>
      <c r="AA779" s="17">
        <v>9.7503888397671504E-2</v>
      </c>
      <c r="AB779" s="17"/>
      <c r="AC779" s="17">
        <v>0.23409550761286599</v>
      </c>
      <c r="AD779" s="17">
        <v>0.12486787315633301</v>
      </c>
      <c r="AE779" s="17">
        <v>6.07996474325787E-2</v>
      </c>
      <c r="AF779" s="17">
        <v>0.12979170115299199</v>
      </c>
      <c r="AG779" s="17">
        <v>0.110718993422187</v>
      </c>
      <c r="AH779" s="17">
        <v>0.11052833527886401</v>
      </c>
      <c r="AI779" s="17">
        <v>0.15605580892753501</v>
      </c>
      <c r="AJ779" s="17">
        <v>0.138172357846847</v>
      </c>
      <c r="AK779" s="17">
        <v>0.13288309054998301</v>
      </c>
      <c r="AL779" s="17">
        <v>0.138919229872464</v>
      </c>
      <c r="AM779" s="17">
        <v>0.13585326507036</v>
      </c>
      <c r="AN779" s="17">
        <v>0.18220761891621801</v>
      </c>
      <c r="AO779" s="17">
        <v>0.20755115925935699</v>
      </c>
      <c r="AP779" s="17">
        <v>0.17565475088141799</v>
      </c>
      <c r="AQ779" s="17">
        <v>6.8489397905111202E-2</v>
      </c>
      <c r="AR779" s="17">
        <v>0.10490689990918201</v>
      </c>
      <c r="AS779" s="17"/>
      <c r="AT779" s="17">
        <v>0.138693887872398</v>
      </c>
      <c r="AU779" s="17">
        <v>0.136775927177924</v>
      </c>
      <c r="AV779" s="17">
        <v>0.14470520864073599</v>
      </c>
      <c r="AW779" s="17">
        <v>0.12743692899383499</v>
      </c>
      <c r="AX779" s="17">
        <v>8.41912910200458E-2</v>
      </c>
      <c r="AY779" s="17">
        <v>8.1398547082146805E-2</v>
      </c>
      <c r="AZ779" s="17"/>
      <c r="BA779" s="17">
        <v>0.117113556696623</v>
      </c>
      <c r="BB779" s="17">
        <v>0.157767473431488</v>
      </c>
      <c r="BC779" s="17">
        <v>0.124820786554453</v>
      </c>
      <c r="BD779" s="17">
        <v>0.12908484726264799</v>
      </c>
      <c r="BE779" s="17">
        <v>0.12663281333433199</v>
      </c>
      <c r="BF779" s="17"/>
      <c r="BG779" s="17">
        <v>0.12862071194781399</v>
      </c>
      <c r="BH779" s="17">
        <v>0.14442415159265701</v>
      </c>
      <c r="BI779" s="17">
        <v>0.112241892109886</v>
      </c>
      <c r="BJ779" s="17">
        <v>0.14021338486562199</v>
      </c>
      <c r="BK779" s="17">
        <v>0.111586206372009</v>
      </c>
      <c r="BL779" s="17"/>
      <c r="BM779" s="17">
        <v>0.144456420475538</v>
      </c>
      <c r="BN779" s="17">
        <v>0.110728696634632</v>
      </c>
      <c r="BO779" s="17">
        <v>0.124444528075753</v>
      </c>
      <c r="BP779" s="17"/>
      <c r="BQ779" s="17">
        <v>0.150061552230948</v>
      </c>
      <c r="BR779" s="17">
        <v>0.11251378230024101</v>
      </c>
      <c r="BS779" s="17"/>
      <c r="BT779" s="17">
        <v>0.14446117661677499</v>
      </c>
      <c r="BU779" s="17">
        <v>0.103936291036718</v>
      </c>
    </row>
    <row r="780" spans="2:73" x14ac:dyDescent="0.3">
      <c r="B780" t="s">
        <v>264</v>
      </c>
      <c r="C780" s="17">
        <v>0.13643856661978801</v>
      </c>
      <c r="D780" s="17">
        <v>0.14593669564749201</v>
      </c>
      <c r="E780" s="17">
        <v>0.12719014897374101</v>
      </c>
      <c r="F780" s="17"/>
      <c r="G780" s="17">
        <v>0.14944127047723599</v>
      </c>
      <c r="H780" s="17">
        <v>0.14916976627443701</v>
      </c>
      <c r="I780" s="17">
        <v>0.143663776296893</v>
      </c>
      <c r="J780" s="17">
        <v>0.112479367895442</v>
      </c>
      <c r="K780" s="17">
        <v>0.11350193267789301</v>
      </c>
      <c r="L780" s="17">
        <v>0.14649918643889201</v>
      </c>
      <c r="M780" s="17"/>
      <c r="N780" s="17">
        <v>0.15027040061826</v>
      </c>
      <c r="O780" s="17">
        <v>0.146207652204845</v>
      </c>
      <c r="P780" s="17">
        <v>0.13841045600246599</v>
      </c>
      <c r="Q780" s="17">
        <v>0.110998354914444</v>
      </c>
      <c r="R780" s="17"/>
      <c r="S780" s="17">
        <v>0.16743493705172099</v>
      </c>
      <c r="T780" s="17">
        <v>0.114143991640339</v>
      </c>
      <c r="U780" s="17">
        <v>0.14933913992976799</v>
      </c>
      <c r="V780" s="17">
        <v>0.13954324100114901</v>
      </c>
      <c r="W780" s="17">
        <v>0.184587255618619</v>
      </c>
      <c r="X780" s="17">
        <v>0.106575856225968</v>
      </c>
      <c r="Y780" s="17">
        <v>0.116940955784663</v>
      </c>
      <c r="Z780" s="17">
        <v>0.10301509242665099</v>
      </c>
      <c r="AA780" s="17">
        <v>0.13071478144627099</v>
      </c>
      <c r="AB780" s="17"/>
      <c r="AC780" s="17">
        <v>0</v>
      </c>
      <c r="AD780" s="17">
        <v>0.103938194942677</v>
      </c>
      <c r="AE780" s="17">
        <v>0.13503628804290499</v>
      </c>
      <c r="AF780" s="17">
        <v>0.12144167808730801</v>
      </c>
      <c r="AG780" s="17">
        <v>0.126103886584086</v>
      </c>
      <c r="AH780" s="17">
        <v>0.13519740908558101</v>
      </c>
      <c r="AI780" s="17">
        <v>0.106742344396031</v>
      </c>
      <c r="AJ780" s="17">
        <v>0.139349710975088</v>
      </c>
      <c r="AK780" s="17">
        <v>0.17987236122297401</v>
      </c>
      <c r="AL780" s="17">
        <v>0.133268278471387</v>
      </c>
      <c r="AM780" s="17">
        <v>0.136681664578265</v>
      </c>
      <c r="AN780" s="17">
        <v>0.195852100731367</v>
      </c>
      <c r="AO780" s="17">
        <v>0.16274034686066799</v>
      </c>
      <c r="AP780" s="17">
        <v>0.16253476732503999</v>
      </c>
      <c r="AQ780" s="17">
        <v>0.12084758412597001</v>
      </c>
      <c r="AR780" s="17">
        <v>0.166806010539332</v>
      </c>
      <c r="AS780" s="17"/>
      <c r="AT780" s="17">
        <v>0.16399960124493501</v>
      </c>
      <c r="AU780" s="17">
        <v>0.13120234262899699</v>
      </c>
      <c r="AV780" s="17">
        <v>0.12780372688759301</v>
      </c>
      <c r="AW780" s="17">
        <v>0.113350493072361</v>
      </c>
      <c r="AX780" s="17">
        <v>0.13170659160453599</v>
      </c>
      <c r="AY780" s="17">
        <v>0.154453990307168</v>
      </c>
      <c r="AZ780" s="17"/>
      <c r="BA780" s="17">
        <v>0.113611451432496</v>
      </c>
      <c r="BB780" s="17">
        <v>0.112059684915004</v>
      </c>
      <c r="BC780" s="17">
        <v>0.14882030073542399</v>
      </c>
      <c r="BD780" s="17">
        <v>0.16989674398811799</v>
      </c>
      <c r="BE780" s="17">
        <v>0.15479422917435301</v>
      </c>
      <c r="BF780" s="17"/>
      <c r="BG780" s="17">
        <v>0.13186611939776199</v>
      </c>
      <c r="BH780" s="17">
        <v>0.15400534822120501</v>
      </c>
      <c r="BI780" s="17">
        <v>0.152879222915909</v>
      </c>
      <c r="BJ780" s="17">
        <v>0.13253233555233801</v>
      </c>
      <c r="BK780" s="17">
        <v>0.11197674929538499</v>
      </c>
      <c r="BL780" s="17"/>
      <c r="BM780" s="17">
        <v>0.135879753917343</v>
      </c>
      <c r="BN780" s="17">
        <v>0.14930466782809099</v>
      </c>
      <c r="BO780" s="17">
        <v>0.10699762029297701</v>
      </c>
      <c r="BP780" s="17"/>
      <c r="BQ780" s="17">
        <v>0.159341750803844</v>
      </c>
      <c r="BR780" s="17">
        <v>0.1255557004982</v>
      </c>
      <c r="BS780" s="17"/>
      <c r="BT780" s="17">
        <v>0.14964655508092001</v>
      </c>
      <c r="BU780" s="17">
        <v>0.118192438632685</v>
      </c>
    </row>
    <row r="781" spans="2:73" x14ac:dyDescent="0.3">
      <c r="B781" t="s">
        <v>265</v>
      </c>
      <c r="C781" s="17">
        <v>0.17401984472582399</v>
      </c>
      <c r="D781" s="17">
        <v>0.177642091126368</v>
      </c>
      <c r="E781" s="17">
        <v>0.16989976383213801</v>
      </c>
      <c r="F781" s="17"/>
      <c r="G781" s="17">
        <v>0.16988920461352799</v>
      </c>
      <c r="H781" s="17">
        <v>0.21134182945396199</v>
      </c>
      <c r="I781" s="17">
        <v>0.23176833171476199</v>
      </c>
      <c r="J781" s="17">
        <v>0.17185176176629</v>
      </c>
      <c r="K781" s="17">
        <v>0.14334861572480401</v>
      </c>
      <c r="L781" s="17">
        <v>0.12182625642500999</v>
      </c>
      <c r="M781" s="17"/>
      <c r="N781" s="17">
        <v>0.18029827738311999</v>
      </c>
      <c r="O781" s="17">
        <v>0.20239186102592399</v>
      </c>
      <c r="P781" s="17">
        <v>0.18175483105061099</v>
      </c>
      <c r="Q781" s="17">
        <v>0.131164695846227</v>
      </c>
      <c r="R781" s="17"/>
      <c r="S781" s="17">
        <v>0.19825900452176401</v>
      </c>
      <c r="T781" s="17">
        <v>0.16744680364908501</v>
      </c>
      <c r="U781" s="17">
        <v>0.172230226416348</v>
      </c>
      <c r="V781" s="17">
        <v>0.16129165560710501</v>
      </c>
      <c r="W781" s="17">
        <v>0.17362121027080199</v>
      </c>
      <c r="X781" s="17">
        <v>0.17987898656524601</v>
      </c>
      <c r="Y781" s="17">
        <v>0.13809658118672999</v>
      </c>
      <c r="Z781" s="17">
        <v>0.21843918723344699</v>
      </c>
      <c r="AA781" s="17">
        <v>0.170646466271798</v>
      </c>
      <c r="AB781" s="17"/>
      <c r="AC781" s="17">
        <v>8.0934399603807397E-2</v>
      </c>
      <c r="AD781" s="17">
        <v>0.13717719642170201</v>
      </c>
      <c r="AE781" s="17">
        <v>0.111458739534396</v>
      </c>
      <c r="AF781" s="17">
        <v>0.125739178393241</v>
      </c>
      <c r="AG781" s="17">
        <v>0.134348898303603</v>
      </c>
      <c r="AH781" s="17">
        <v>0.18315329249859699</v>
      </c>
      <c r="AI781" s="17">
        <v>0.17643110899183301</v>
      </c>
      <c r="AJ781" s="17">
        <v>0.228635029246336</v>
      </c>
      <c r="AK781" s="17">
        <v>0.15312260162643601</v>
      </c>
      <c r="AL781" s="17">
        <v>0.17498491948251499</v>
      </c>
      <c r="AM781" s="17">
        <v>0.21905464729478</v>
      </c>
      <c r="AN781" s="17">
        <v>0.157783364697865</v>
      </c>
      <c r="AO781" s="17">
        <v>0.20174386003454001</v>
      </c>
      <c r="AP781" s="17">
        <v>0.286452743685222</v>
      </c>
      <c r="AQ781" s="17">
        <v>0.19474890367991901</v>
      </c>
      <c r="AR781" s="17">
        <v>0.22340827228243099</v>
      </c>
      <c r="AS781" s="17"/>
      <c r="AT781" s="17">
        <v>0.199345849060105</v>
      </c>
      <c r="AU781" s="17">
        <v>0.17081441515257201</v>
      </c>
      <c r="AV781" s="17">
        <v>0.17622315307095199</v>
      </c>
      <c r="AW781" s="17">
        <v>0.158574454384311</v>
      </c>
      <c r="AX781" s="17">
        <v>0.17601780521510901</v>
      </c>
      <c r="AY781" s="17">
        <v>0.12066462695741199</v>
      </c>
      <c r="AZ781" s="17"/>
      <c r="BA781" s="17">
        <v>0.13188750124455001</v>
      </c>
      <c r="BB781" s="17">
        <v>0.16989282793447599</v>
      </c>
      <c r="BC781" s="17">
        <v>0.20432954775198101</v>
      </c>
      <c r="BD781" s="17">
        <v>0.183280009878069</v>
      </c>
      <c r="BE781" s="17">
        <v>0.137300672112037</v>
      </c>
      <c r="BF781" s="17"/>
      <c r="BG781" s="17">
        <v>0.14313643713830701</v>
      </c>
      <c r="BH781" s="17">
        <v>0.18908295993007501</v>
      </c>
      <c r="BI781" s="17">
        <v>0.18136880689793</v>
      </c>
      <c r="BJ781" s="17">
        <v>0.14648418410865399</v>
      </c>
      <c r="BK781" s="17">
        <v>0.17061240668046199</v>
      </c>
      <c r="BL781" s="17"/>
      <c r="BM781" s="17">
        <v>0.178353796448083</v>
      </c>
      <c r="BN781" s="17">
        <v>0.17787108533385201</v>
      </c>
      <c r="BO781" s="17">
        <v>0.151806534905218</v>
      </c>
      <c r="BP781" s="17"/>
      <c r="BQ781" s="17">
        <v>0.19403661767774399</v>
      </c>
      <c r="BR781" s="17">
        <v>0.16087094100768901</v>
      </c>
      <c r="BS781" s="17"/>
      <c r="BT781" s="17">
        <v>0.192820083012085</v>
      </c>
      <c r="BU781" s="17">
        <v>0.149854548581453</v>
      </c>
    </row>
    <row r="782" spans="2:73" x14ac:dyDescent="0.3">
      <c r="B782" t="s">
        <v>266</v>
      </c>
      <c r="C782" s="17">
        <v>0.13176235313187601</v>
      </c>
      <c r="D782" s="17">
        <v>0.137222165644624</v>
      </c>
      <c r="E782" s="17">
        <v>0.12684846430612101</v>
      </c>
      <c r="F782" s="17"/>
      <c r="G782" s="17">
        <v>0.117618738673074</v>
      </c>
      <c r="H782" s="17">
        <v>0.15768632278967301</v>
      </c>
      <c r="I782" s="17">
        <v>0.14356961671273699</v>
      </c>
      <c r="J782" s="17">
        <v>0.116783077335639</v>
      </c>
      <c r="K782" s="17">
        <v>0.11822988316492899</v>
      </c>
      <c r="L782" s="17">
        <v>0.131734044564813</v>
      </c>
      <c r="M782" s="17"/>
      <c r="N782" s="17">
        <v>0.13093723491727599</v>
      </c>
      <c r="O782" s="17">
        <v>0.14050615502938901</v>
      </c>
      <c r="P782" s="17">
        <v>0.14646018126166099</v>
      </c>
      <c r="Q782" s="17">
        <v>0.111994191056852</v>
      </c>
      <c r="R782" s="17"/>
      <c r="S782" s="17">
        <v>0.14677920502569999</v>
      </c>
      <c r="T782" s="17">
        <v>0.12463419452239</v>
      </c>
      <c r="U782" s="17">
        <v>0.143076455377143</v>
      </c>
      <c r="V782" s="17">
        <v>0.14365199764508099</v>
      </c>
      <c r="W782" s="17">
        <v>0.110658028241215</v>
      </c>
      <c r="X782" s="17">
        <v>0.15135669320241599</v>
      </c>
      <c r="Y782" s="17">
        <v>0.127797162308112</v>
      </c>
      <c r="Z782" s="17">
        <v>0.13454162999751301</v>
      </c>
      <c r="AA782" s="17">
        <v>0.10472454005333599</v>
      </c>
      <c r="AB782" s="17"/>
      <c r="AC782" s="17">
        <v>0.224794579691491</v>
      </c>
      <c r="AD782" s="17">
        <v>7.1151765004574694E-2</v>
      </c>
      <c r="AE782" s="17">
        <v>0.130332375203462</v>
      </c>
      <c r="AF782" s="17">
        <v>0.142869027021199</v>
      </c>
      <c r="AG782" s="17">
        <v>0.102944599994698</v>
      </c>
      <c r="AH782" s="17">
        <v>0.16335488928844999</v>
      </c>
      <c r="AI782" s="17">
        <v>0.16542271658691299</v>
      </c>
      <c r="AJ782" s="17">
        <v>0.121797917769275</v>
      </c>
      <c r="AK782" s="17">
        <v>0.17337519883609001</v>
      </c>
      <c r="AL782" s="17">
        <v>0.145364605354767</v>
      </c>
      <c r="AM782" s="17">
        <v>0.111326346108618</v>
      </c>
      <c r="AN782" s="17">
        <v>0.10847729461142</v>
      </c>
      <c r="AO782" s="17">
        <v>0.142550644972398</v>
      </c>
      <c r="AP782" s="17">
        <v>5.4950844758876703E-2</v>
      </c>
      <c r="AQ782" s="17">
        <v>0.19232570180826</v>
      </c>
      <c r="AR782" s="17">
        <v>0.11788352693076</v>
      </c>
      <c r="AS782" s="17"/>
      <c r="AT782" s="17">
        <v>0.13735029989255701</v>
      </c>
      <c r="AU782" s="17">
        <v>0.13168398547281199</v>
      </c>
      <c r="AV782" s="17">
        <v>0.12787575080907801</v>
      </c>
      <c r="AW782" s="17">
        <v>0.131195939035574</v>
      </c>
      <c r="AX782" s="17">
        <v>0.124619876405292</v>
      </c>
      <c r="AY782" s="17">
        <v>0.135206077980637</v>
      </c>
      <c r="AZ782" s="17"/>
      <c r="BA782" s="17">
        <v>0.115132523667046</v>
      </c>
      <c r="BB782" s="17">
        <v>0.13014212311630699</v>
      </c>
      <c r="BC782" s="17">
        <v>0.12968887689233699</v>
      </c>
      <c r="BD782" s="17">
        <v>0.15714631233040899</v>
      </c>
      <c r="BE782" s="17">
        <v>0.23338266222953999</v>
      </c>
      <c r="BF782" s="17"/>
      <c r="BG782" s="17">
        <v>0.12188041216693001</v>
      </c>
      <c r="BH782" s="17">
        <v>0.13532089958805801</v>
      </c>
      <c r="BI782" s="17">
        <v>0.133285761168352</v>
      </c>
      <c r="BJ782" s="17">
        <v>0.14274440365527399</v>
      </c>
      <c r="BK782" s="17">
        <v>0.17527964187474501</v>
      </c>
      <c r="BL782" s="17"/>
      <c r="BM782" s="17">
        <v>0.12898684422908899</v>
      </c>
      <c r="BN782" s="17">
        <v>0.13456897517300101</v>
      </c>
      <c r="BO782" s="17">
        <v>0.13324019432423501</v>
      </c>
      <c r="BP782" s="17"/>
      <c r="BQ782" s="17">
        <v>0.15692565650160201</v>
      </c>
      <c r="BR782" s="17">
        <v>0.114498656025376</v>
      </c>
      <c r="BS782" s="17"/>
      <c r="BT782" s="17">
        <v>0.13439278736785401</v>
      </c>
      <c r="BU782" s="17">
        <v>0.13279281329984699</v>
      </c>
    </row>
    <row r="783" spans="2:73" x14ac:dyDescent="0.3">
      <c r="B783" t="s">
        <v>267</v>
      </c>
      <c r="C783" s="17">
        <v>0.188093195541115</v>
      </c>
      <c r="D783" s="17">
        <v>0.17882583328003801</v>
      </c>
      <c r="E783" s="17">
        <v>0.19735466505339799</v>
      </c>
      <c r="F783" s="17"/>
      <c r="G783" s="17">
        <v>0.15646068611127101</v>
      </c>
      <c r="H783" s="17">
        <v>0.16989040597476299</v>
      </c>
      <c r="I783" s="17">
        <v>0.185081473967807</v>
      </c>
      <c r="J783" s="17">
        <v>0.22081985751778299</v>
      </c>
      <c r="K783" s="17">
        <v>0.21357218074596401</v>
      </c>
      <c r="L783" s="17">
        <v>0.18255550676479301</v>
      </c>
      <c r="M783" s="17"/>
      <c r="N783" s="17">
        <v>0.19637245694312</v>
      </c>
      <c r="O783" s="17">
        <v>0.19344222785660301</v>
      </c>
      <c r="P783" s="17">
        <v>0.16592778846099901</v>
      </c>
      <c r="Q783" s="17">
        <v>0.19186175205897699</v>
      </c>
      <c r="R783" s="17"/>
      <c r="S783" s="17">
        <v>0.151520371314739</v>
      </c>
      <c r="T783" s="17">
        <v>0.21988947381944901</v>
      </c>
      <c r="U783" s="17">
        <v>0.167442734756204</v>
      </c>
      <c r="V783" s="17">
        <v>0.206925921470203</v>
      </c>
      <c r="W783" s="17">
        <v>0.18317339814825401</v>
      </c>
      <c r="X783" s="17">
        <v>0.16442181509418799</v>
      </c>
      <c r="Y783" s="17">
        <v>0.16085096121898801</v>
      </c>
      <c r="Z783" s="17">
        <v>0.16962581305612601</v>
      </c>
      <c r="AA783" s="17">
        <v>0.24360735389711</v>
      </c>
      <c r="AB783" s="17"/>
      <c r="AC783" s="17">
        <v>0.13081953449190101</v>
      </c>
      <c r="AD783" s="17">
        <v>0.11840019984637901</v>
      </c>
      <c r="AE783" s="17">
        <v>0.206406304198748</v>
      </c>
      <c r="AF783" s="17">
        <v>0.20540504625796199</v>
      </c>
      <c r="AG783" s="17">
        <v>0.156085551200244</v>
      </c>
      <c r="AH783" s="17">
        <v>0.15416338579795399</v>
      </c>
      <c r="AI783" s="17">
        <v>0.20424231441218499</v>
      </c>
      <c r="AJ783" s="17">
        <v>0.20060018551210901</v>
      </c>
      <c r="AK783" s="17">
        <v>0.16082871334599999</v>
      </c>
      <c r="AL783" s="17">
        <v>0.190238903184342</v>
      </c>
      <c r="AM783" s="17">
        <v>0.19503626133664301</v>
      </c>
      <c r="AN783" s="17">
        <v>0.229881331625618</v>
      </c>
      <c r="AO783" s="17">
        <v>0.18654332422070599</v>
      </c>
      <c r="AP783" s="17">
        <v>0.17764639934824</v>
      </c>
      <c r="AQ783" s="17">
        <v>0.24485328873464501</v>
      </c>
      <c r="AR783" s="17">
        <v>0.236581492394284</v>
      </c>
      <c r="AS783" s="17"/>
      <c r="AT783" s="17">
        <v>0.179235034842575</v>
      </c>
      <c r="AU783" s="17">
        <v>0.18210831124285101</v>
      </c>
      <c r="AV783" s="17">
        <v>0.20329832490452601</v>
      </c>
      <c r="AW783" s="17">
        <v>0.20457981631038299</v>
      </c>
      <c r="AX783" s="17">
        <v>0.16734747501526601</v>
      </c>
      <c r="AY783" s="17">
        <v>0.203086159340022</v>
      </c>
      <c r="AZ783" s="17"/>
      <c r="BA783" s="17">
        <v>0.18457968852277001</v>
      </c>
      <c r="BB783" s="17">
        <v>0.19338714520429501</v>
      </c>
      <c r="BC783" s="17">
        <v>0.196886685966981</v>
      </c>
      <c r="BD783" s="17">
        <v>0.187719670023481</v>
      </c>
      <c r="BE783" s="17">
        <v>0.27968415200612501</v>
      </c>
      <c r="BF783" s="17"/>
      <c r="BG783" s="17">
        <v>0.20313234740473299</v>
      </c>
      <c r="BH783" s="17">
        <v>0.17814944270357899</v>
      </c>
      <c r="BI783" s="17">
        <v>0.20803090566277599</v>
      </c>
      <c r="BJ783" s="17">
        <v>0.16777119845883801</v>
      </c>
      <c r="BK783" s="17">
        <v>0.19631189534471299</v>
      </c>
      <c r="BL783" s="17"/>
      <c r="BM783" s="17">
        <v>0.20347138704724499</v>
      </c>
      <c r="BN783" s="17">
        <v>0.16768139061269999</v>
      </c>
      <c r="BO783" s="17">
        <v>0.19165727351704401</v>
      </c>
      <c r="BP783" s="17"/>
      <c r="BQ783" s="17">
        <v>0.168217896734463</v>
      </c>
      <c r="BR783" s="17">
        <v>0.20541828063748799</v>
      </c>
      <c r="BS783" s="17"/>
      <c r="BT783" s="17">
        <v>0.18576177388948201</v>
      </c>
      <c r="BU783" s="17">
        <v>0.18804200247876399</v>
      </c>
    </row>
    <row r="784" spans="2:73" x14ac:dyDescent="0.3">
      <c r="B784" t="s">
        <v>268</v>
      </c>
      <c r="C784" s="17">
        <v>4.2210617424265899E-2</v>
      </c>
      <c r="D784" s="17">
        <v>3.8566355755768097E-2</v>
      </c>
      <c r="E784" s="17">
        <v>4.58921087222759E-2</v>
      </c>
      <c r="F784" s="17"/>
      <c r="G784" s="17">
        <v>3.9020260812861599E-2</v>
      </c>
      <c r="H784" s="17">
        <v>3.0978548200467401E-2</v>
      </c>
      <c r="I784" s="17">
        <v>2.11810383616002E-2</v>
      </c>
      <c r="J784" s="17">
        <v>3.8772189475320802E-2</v>
      </c>
      <c r="K784" s="17">
        <v>5.1039994880846401E-2</v>
      </c>
      <c r="L784" s="17">
        <v>6.7421299326243397E-2</v>
      </c>
      <c r="M784" s="17"/>
      <c r="N784" s="17">
        <v>4.0908618154477099E-2</v>
      </c>
      <c r="O784" s="17">
        <v>4.24112082338505E-2</v>
      </c>
      <c r="P784" s="17">
        <v>3.3556051553870897E-2</v>
      </c>
      <c r="Q784" s="17">
        <v>4.8061716478127299E-2</v>
      </c>
      <c r="R784" s="17"/>
      <c r="S784" s="17">
        <v>3.5279299122918301E-2</v>
      </c>
      <c r="T784" s="17">
        <v>4.9249801131598603E-2</v>
      </c>
      <c r="U784" s="17">
        <v>3.7234156276238203E-2</v>
      </c>
      <c r="V784" s="17">
        <v>2.3473688792055102E-2</v>
      </c>
      <c r="W784" s="17">
        <v>2.5397284343024601E-2</v>
      </c>
      <c r="X784" s="17">
        <v>5.6112798600186801E-2</v>
      </c>
      <c r="Y784" s="17">
        <v>5.9054164550116403E-2</v>
      </c>
      <c r="Z784" s="17">
        <v>4.9308539660084E-2</v>
      </c>
      <c r="AA784" s="17">
        <v>4.7026212101191803E-2</v>
      </c>
      <c r="AB784" s="17"/>
      <c r="AC784" s="17">
        <v>0</v>
      </c>
      <c r="AD784" s="17">
        <v>8.2183451451040807E-2</v>
      </c>
      <c r="AE784" s="17">
        <v>5.2940739707441897E-2</v>
      </c>
      <c r="AF784" s="17">
        <v>4.6691378529071903E-2</v>
      </c>
      <c r="AG784" s="17">
        <v>4.9483659396920003E-2</v>
      </c>
      <c r="AH784" s="17">
        <v>4.3421683969528897E-2</v>
      </c>
      <c r="AI784" s="17">
        <v>3.1705076506016998E-2</v>
      </c>
      <c r="AJ784" s="17">
        <v>4.8671074645061201E-2</v>
      </c>
      <c r="AK784" s="17">
        <v>2.78658278973564E-2</v>
      </c>
      <c r="AL784" s="17">
        <v>4.6944223791378997E-2</v>
      </c>
      <c r="AM784" s="17">
        <v>3.8022753675696602E-2</v>
      </c>
      <c r="AN784" s="17">
        <v>3.8148980556890998E-2</v>
      </c>
      <c r="AO784" s="17">
        <v>1.76378338255689E-2</v>
      </c>
      <c r="AP784" s="17">
        <v>8.8757904734494998E-3</v>
      </c>
      <c r="AQ784" s="17">
        <v>6.7962409674429194E-2</v>
      </c>
      <c r="AR784" s="17">
        <v>3.8808747058031202E-2</v>
      </c>
      <c r="AS784" s="17"/>
      <c r="AT784" s="17">
        <v>3.3407022829826501E-2</v>
      </c>
      <c r="AU784" s="17">
        <v>3.99924763911109E-2</v>
      </c>
      <c r="AV784" s="17">
        <v>4.1485785364153802E-2</v>
      </c>
      <c r="AW784" s="17">
        <v>4.7796035671116302E-2</v>
      </c>
      <c r="AX784" s="17">
        <v>5.63149196142727E-2</v>
      </c>
      <c r="AY784" s="17">
        <v>4.9025435860958401E-2</v>
      </c>
      <c r="AZ784" s="17"/>
      <c r="BA784" s="17">
        <v>4.6463477730016599E-2</v>
      </c>
      <c r="BB784" s="17">
        <v>4.4795374517823998E-2</v>
      </c>
      <c r="BC784" s="17">
        <v>4.50250733060273E-2</v>
      </c>
      <c r="BD784" s="17">
        <v>3.3722947476872399E-2</v>
      </c>
      <c r="BE784" s="17">
        <v>0</v>
      </c>
      <c r="BF784" s="17"/>
      <c r="BG784" s="17">
        <v>4.9772539883841997E-2</v>
      </c>
      <c r="BH784" s="17">
        <v>3.6177754240311499E-2</v>
      </c>
      <c r="BI784" s="17">
        <v>4.15519601447693E-2</v>
      </c>
      <c r="BJ784" s="17">
        <v>3.7703798329442199E-2</v>
      </c>
      <c r="BK784" s="17">
        <v>5.81614147542159E-2</v>
      </c>
      <c r="BL784" s="17"/>
      <c r="BM784" s="17">
        <v>3.4744576058064199E-2</v>
      </c>
      <c r="BN784" s="17">
        <v>4.6961371284900202E-2</v>
      </c>
      <c r="BO784" s="17">
        <v>5.2952679341275198E-2</v>
      </c>
      <c r="BP784" s="17"/>
      <c r="BQ784" s="17">
        <v>3.03183534690308E-2</v>
      </c>
      <c r="BR784" s="17">
        <v>5.0861379273464402E-2</v>
      </c>
      <c r="BS784" s="17"/>
      <c r="BT784" s="17">
        <v>3.4619832741098699E-2</v>
      </c>
      <c r="BU784" s="17">
        <v>5.7258634430259303E-2</v>
      </c>
    </row>
    <row r="785" spans="2:73" x14ac:dyDescent="0.3">
      <c r="B785" t="s">
        <v>269</v>
      </c>
      <c r="C785" s="17">
        <v>8.7491222488428194E-2</v>
      </c>
      <c r="D785" s="17">
        <v>7.3664781583046707E-2</v>
      </c>
      <c r="E785" s="17">
        <v>0.101234721878297</v>
      </c>
      <c r="F785" s="17"/>
      <c r="G785" s="17">
        <v>6.5523173043286906E-2</v>
      </c>
      <c r="H785" s="17">
        <v>5.3261411313317499E-2</v>
      </c>
      <c r="I785" s="17">
        <v>5.8395534692307703E-2</v>
      </c>
      <c r="J785" s="17">
        <v>8.63659874454486E-2</v>
      </c>
      <c r="K785" s="17">
        <v>0.114043189993754</v>
      </c>
      <c r="L785" s="17">
        <v>0.136614555815359</v>
      </c>
      <c r="M785" s="17"/>
      <c r="N785" s="17">
        <v>5.9805710578388099E-2</v>
      </c>
      <c r="O785" s="17">
        <v>7.3546970934388306E-2</v>
      </c>
      <c r="P785" s="17">
        <v>7.8279432087468501E-2</v>
      </c>
      <c r="Q785" s="17">
        <v>0.14180530332137101</v>
      </c>
      <c r="R785" s="17"/>
      <c r="S785" s="17">
        <v>4.6561528542229003E-2</v>
      </c>
      <c r="T785" s="17">
        <v>8.7507182877816295E-2</v>
      </c>
      <c r="U785" s="17">
        <v>9.6395301980863393E-2</v>
      </c>
      <c r="V785" s="17">
        <v>0.103559409943713</v>
      </c>
      <c r="W785" s="17">
        <v>9.3164521123020899E-2</v>
      </c>
      <c r="X785" s="17">
        <v>0.107508829115288</v>
      </c>
      <c r="Y785" s="17">
        <v>7.6698573727192798E-2</v>
      </c>
      <c r="Z785" s="17">
        <v>0.134325520805511</v>
      </c>
      <c r="AA785" s="17">
        <v>8.8336865982189802E-2</v>
      </c>
      <c r="AB785" s="17"/>
      <c r="AC785" s="17">
        <v>0.104273548447197</v>
      </c>
      <c r="AD785" s="17">
        <v>0.135713104893461</v>
      </c>
      <c r="AE785" s="17">
        <v>0.13668934698983601</v>
      </c>
      <c r="AF785" s="17">
        <v>9.5820889142588794E-2</v>
      </c>
      <c r="AG785" s="17">
        <v>0.12594379704844799</v>
      </c>
      <c r="AH785" s="17">
        <v>9.1700541511574196E-2</v>
      </c>
      <c r="AI785" s="17">
        <v>8.8477892235078598E-2</v>
      </c>
      <c r="AJ785" s="17">
        <v>6.0158840671612403E-2</v>
      </c>
      <c r="AK785" s="17">
        <v>8.7302105869527094E-2</v>
      </c>
      <c r="AL785" s="17">
        <v>6.9890228165284202E-2</v>
      </c>
      <c r="AM785" s="17">
        <v>8.0517895127108496E-2</v>
      </c>
      <c r="AN785" s="17">
        <v>4.7305201062994399E-2</v>
      </c>
      <c r="AO785" s="17">
        <v>2.12359597810527E-2</v>
      </c>
      <c r="AP785" s="17">
        <v>6.1872284947142697E-2</v>
      </c>
      <c r="AQ785" s="17">
        <v>4.1141304334953201E-2</v>
      </c>
      <c r="AR785" s="17">
        <v>3.72768031666314E-2</v>
      </c>
      <c r="AS785" s="17"/>
      <c r="AT785" s="17">
        <v>3.8585618437426097E-2</v>
      </c>
      <c r="AU785" s="17">
        <v>0.10165439799423399</v>
      </c>
      <c r="AV785" s="17">
        <v>6.5812136659797099E-2</v>
      </c>
      <c r="AW785" s="17">
        <v>0.113769271985278</v>
      </c>
      <c r="AX785" s="17">
        <v>0.123881763220374</v>
      </c>
      <c r="AY785" s="17">
        <v>0.12565687593642799</v>
      </c>
      <c r="AZ785" s="17"/>
      <c r="BA785" s="17">
        <v>0.142253742325717</v>
      </c>
      <c r="BB785" s="17">
        <v>7.4890599756475301E-2</v>
      </c>
      <c r="BC785" s="17">
        <v>6.5111942791151498E-2</v>
      </c>
      <c r="BD785" s="17">
        <v>5.4026531088013099E-2</v>
      </c>
      <c r="BE785" s="17">
        <v>1.78726914397291E-2</v>
      </c>
      <c r="BF785" s="17"/>
      <c r="BG785" s="17">
        <v>0.102919975268303</v>
      </c>
      <c r="BH785" s="17">
        <v>6.1883596322177603E-2</v>
      </c>
      <c r="BI785" s="17">
        <v>9.61442719203114E-2</v>
      </c>
      <c r="BJ785" s="17">
        <v>0.122500152150265</v>
      </c>
      <c r="BK785" s="17">
        <v>3.7239572701757803E-2</v>
      </c>
      <c r="BL785" s="17"/>
      <c r="BM785" s="17">
        <v>7.7404810660903905E-2</v>
      </c>
      <c r="BN785" s="17">
        <v>9.4908304421747997E-2</v>
      </c>
      <c r="BO785" s="17">
        <v>9.9588429154123401E-2</v>
      </c>
      <c r="BP785" s="17"/>
      <c r="BQ785" s="17">
        <v>5.0697283789348097E-2</v>
      </c>
      <c r="BR785" s="17">
        <v>0.109635481283698</v>
      </c>
      <c r="BS785" s="17"/>
      <c r="BT785" s="17">
        <v>6.7290307198124996E-2</v>
      </c>
      <c r="BU785" s="17">
        <v>0.11476308341064601</v>
      </c>
    </row>
    <row r="786" spans="2:73" x14ac:dyDescent="0.3">
      <c r="B786" t="s">
        <v>270</v>
      </c>
      <c r="C786" s="17">
        <v>4.3896379781620497E-2</v>
      </c>
      <c r="D786" s="17">
        <v>3.8941175178766899E-2</v>
      </c>
      <c r="E786" s="17">
        <v>4.84546712510735E-2</v>
      </c>
      <c r="F786" s="17"/>
      <c r="G786" s="17">
        <v>1.8725019286117799E-2</v>
      </c>
      <c r="H786" s="17">
        <v>1.2956562941718699E-2</v>
      </c>
      <c r="I786" s="17">
        <v>2.7947887435627001E-2</v>
      </c>
      <c r="J786" s="17">
        <v>5.0688568696717902E-2</v>
      </c>
      <c r="K786" s="17">
        <v>8.0745351248224004E-2</v>
      </c>
      <c r="L786" s="17">
        <v>6.8422614795075901E-2</v>
      </c>
      <c r="M786" s="17"/>
      <c r="N786" s="17">
        <v>2.0276106026606799E-2</v>
      </c>
      <c r="O786" s="17">
        <v>2.7765029701443601E-2</v>
      </c>
      <c r="P786" s="17">
        <v>4.56864182444571E-2</v>
      </c>
      <c r="Q786" s="17">
        <v>8.4143141280151601E-2</v>
      </c>
      <c r="R786" s="17"/>
      <c r="S786" s="17">
        <v>1.48318471492529E-2</v>
      </c>
      <c r="T786" s="17">
        <v>3.85656516536707E-2</v>
      </c>
      <c r="U786" s="17">
        <v>6.1311860311298899E-2</v>
      </c>
      <c r="V786" s="17">
        <v>4.7466626483834401E-2</v>
      </c>
      <c r="W786" s="17">
        <v>6.4950838985353102E-2</v>
      </c>
      <c r="X786" s="17">
        <v>4.6441732380220098E-2</v>
      </c>
      <c r="Y786" s="17">
        <v>5.0675225170966003E-2</v>
      </c>
      <c r="Z786" s="17">
        <v>3.8254661065162801E-2</v>
      </c>
      <c r="AA786" s="17">
        <v>5.0287015205003699E-2</v>
      </c>
      <c r="AB786" s="17"/>
      <c r="AC786" s="17">
        <v>0.102263471379369</v>
      </c>
      <c r="AD786" s="17">
        <v>8.1767273226033901E-2</v>
      </c>
      <c r="AE786" s="17">
        <v>0.118171423694916</v>
      </c>
      <c r="AF786" s="17">
        <v>5.8160615711497402E-2</v>
      </c>
      <c r="AG786" s="17">
        <v>9.4206611599671794E-2</v>
      </c>
      <c r="AH786" s="17">
        <v>5.2065969769024299E-2</v>
      </c>
      <c r="AI786" s="17">
        <v>2.24442548824751E-2</v>
      </c>
      <c r="AJ786" s="17">
        <v>1.44328173308214E-2</v>
      </c>
      <c r="AK786" s="17">
        <v>2.9431170117211101E-2</v>
      </c>
      <c r="AL786" s="17">
        <v>9.9233844656759895E-3</v>
      </c>
      <c r="AM786" s="17">
        <v>2.4826579148709099E-2</v>
      </c>
      <c r="AN786" s="17">
        <v>1.4006530578145699E-2</v>
      </c>
      <c r="AO786" s="17">
        <v>0</v>
      </c>
      <c r="AP786" s="17">
        <v>1.83279366665333E-2</v>
      </c>
      <c r="AQ786" s="17">
        <v>7.9199215018372106E-3</v>
      </c>
      <c r="AR786" s="17">
        <v>6.1990608723454504E-3</v>
      </c>
      <c r="AS786" s="17"/>
      <c r="AT786" s="17">
        <v>2.7131759454787199E-2</v>
      </c>
      <c r="AU786" s="17">
        <v>4.3976987447450197E-2</v>
      </c>
      <c r="AV786" s="17">
        <v>3.90787547365034E-2</v>
      </c>
      <c r="AW786" s="17">
        <v>4.48922833111444E-2</v>
      </c>
      <c r="AX786" s="17">
        <v>7.5781190785092906E-2</v>
      </c>
      <c r="AY786" s="17">
        <v>6.72984906496987E-2</v>
      </c>
      <c r="AZ786" s="17"/>
      <c r="BA786" s="17">
        <v>7.4318499783023295E-2</v>
      </c>
      <c r="BB786" s="17">
        <v>4.5268918215615003E-2</v>
      </c>
      <c r="BC786" s="17">
        <v>2.5321082616107899E-2</v>
      </c>
      <c r="BD786" s="17">
        <v>1.29430508269281E-2</v>
      </c>
      <c r="BE786" s="17">
        <v>0</v>
      </c>
      <c r="BF786" s="17"/>
      <c r="BG786" s="17">
        <v>5.4982722958041103E-2</v>
      </c>
      <c r="BH786" s="17">
        <v>2.6054324221499899E-2</v>
      </c>
      <c r="BI786" s="17">
        <v>3.3074990417343603E-2</v>
      </c>
      <c r="BJ786" s="17">
        <v>4.2496800322438098E-2</v>
      </c>
      <c r="BK786" s="17">
        <v>3.54389181806418E-2</v>
      </c>
      <c r="BL786" s="17"/>
      <c r="BM786" s="17">
        <v>3.3391856031475702E-2</v>
      </c>
      <c r="BN786" s="17">
        <v>5.4298628235796301E-2</v>
      </c>
      <c r="BO786" s="17">
        <v>5.0021530472282298E-2</v>
      </c>
      <c r="BP786" s="17"/>
      <c r="BQ786" s="17">
        <v>1.9271781856192698E-2</v>
      </c>
      <c r="BR786" s="17">
        <v>6.0351246931286802E-2</v>
      </c>
      <c r="BS786" s="17"/>
      <c r="BT786" s="17">
        <v>2.1720490952141899E-2</v>
      </c>
      <c r="BU786" s="17">
        <v>7.4774729793119193E-2</v>
      </c>
    </row>
    <row r="787" spans="2:73" x14ac:dyDescent="0.3">
      <c r="B787" t="s">
        <v>92</v>
      </c>
      <c r="C787" s="17">
        <v>9.0719503263837608E-3</v>
      </c>
      <c r="D787" s="17">
        <v>8.2641341915160298E-3</v>
      </c>
      <c r="E787" s="17">
        <v>9.8871403198906496E-3</v>
      </c>
      <c r="F787" s="17"/>
      <c r="G787" s="17">
        <v>1.3429846671149499E-2</v>
      </c>
      <c r="H787" s="17">
        <v>1.6219812125388401E-2</v>
      </c>
      <c r="I787" s="17">
        <v>7.3237675446543096E-3</v>
      </c>
      <c r="J787" s="17">
        <v>8.4418298500060808E-3</v>
      </c>
      <c r="K787" s="17">
        <v>2.2255916323554899E-3</v>
      </c>
      <c r="L787" s="17">
        <v>6.9042580274494498E-3</v>
      </c>
      <c r="M787" s="17"/>
      <c r="N787" s="17">
        <v>8.7073527837013796E-3</v>
      </c>
      <c r="O787" s="17">
        <v>6.2767596091142502E-3</v>
      </c>
      <c r="P787" s="17">
        <v>6.5288478930560102E-3</v>
      </c>
      <c r="Q787" s="17">
        <v>1.34307420896268E-2</v>
      </c>
      <c r="R787" s="17"/>
      <c r="S787" s="17">
        <v>1.22973142364445E-2</v>
      </c>
      <c r="T787" s="17">
        <v>5.8573366560778599E-3</v>
      </c>
      <c r="U787" s="17">
        <v>1.3082454648341599E-2</v>
      </c>
      <c r="V787" s="17">
        <v>5.3231148896724801E-3</v>
      </c>
      <c r="W787" s="17">
        <v>0</v>
      </c>
      <c r="X787" s="17">
        <v>2.2801685223454798E-2</v>
      </c>
      <c r="Y787" s="17">
        <v>7.4904156298167997E-3</v>
      </c>
      <c r="Z787" s="17">
        <v>0</v>
      </c>
      <c r="AA787" s="17">
        <v>9.5471418007304805E-3</v>
      </c>
      <c r="AB787" s="17"/>
      <c r="AC787" s="17">
        <v>0</v>
      </c>
      <c r="AD787" s="17">
        <v>2.22757074814432E-2</v>
      </c>
      <c r="AE787" s="17">
        <v>0</v>
      </c>
      <c r="AF787" s="17">
        <v>1.0610541721834E-2</v>
      </c>
      <c r="AG787" s="17">
        <v>1.67760541094173E-2</v>
      </c>
      <c r="AH787" s="17">
        <v>1.8686668665428501E-2</v>
      </c>
      <c r="AI787" s="17">
        <v>0</v>
      </c>
      <c r="AJ787" s="17">
        <v>0</v>
      </c>
      <c r="AK787" s="17">
        <v>7.4418343653959796E-3</v>
      </c>
      <c r="AL787" s="17">
        <v>8.6428299915443495E-3</v>
      </c>
      <c r="AM787" s="17">
        <v>7.5117098586544497E-3</v>
      </c>
      <c r="AN787" s="17">
        <v>0</v>
      </c>
      <c r="AO787" s="17">
        <v>0</v>
      </c>
      <c r="AP787" s="17">
        <v>0</v>
      </c>
      <c r="AQ787" s="17">
        <v>1.7753503560660799E-2</v>
      </c>
      <c r="AR787" s="17">
        <v>7.30394125870539E-3</v>
      </c>
      <c r="AS787" s="17"/>
      <c r="AT787" s="17">
        <v>7.4526241826789403E-3</v>
      </c>
      <c r="AU787" s="17">
        <v>1.25533569554426E-2</v>
      </c>
      <c r="AV787" s="17">
        <v>7.4281379571830798E-3</v>
      </c>
      <c r="AW787" s="17">
        <v>1.04852708789922E-2</v>
      </c>
      <c r="AX787" s="17">
        <v>2.3890718937898802E-3</v>
      </c>
      <c r="AY787" s="17">
        <v>9.7262197334131405E-3</v>
      </c>
      <c r="AZ787" s="17"/>
      <c r="BA787" s="17">
        <v>1.39747477050587E-2</v>
      </c>
      <c r="BB787" s="17">
        <v>9.6683869734662895E-3</v>
      </c>
      <c r="BC787" s="17">
        <v>8.2681957210735801E-3</v>
      </c>
      <c r="BD787" s="17">
        <v>7.0106600931014902E-3</v>
      </c>
      <c r="BE787" s="17">
        <v>0</v>
      </c>
      <c r="BF787" s="17"/>
      <c r="BG787" s="17">
        <v>4.2557622704726197E-3</v>
      </c>
      <c r="BH787" s="17">
        <v>8.5761364602946304E-3</v>
      </c>
      <c r="BI787" s="17">
        <v>4.1289570862951602E-3</v>
      </c>
      <c r="BJ787" s="17">
        <v>4.4664455748595899E-3</v>
      </c>
      <c r="BK787" s="17">
        <v>2.1549144535735702E-2</v>
      </c>
      <c r="BL787" s="17"/>
      <c r="BM787" s="17">
        <v>5.7786906279851504E-3</v>
      </c>
      <c r="BN787" s="17">
        <v>1.27127065530966E-2</v>
      </c>
      <c r="BO787" s="17">
        <v>1.00746267887202E-2</v>
      </c>
      <c r="BP787" s="17"/>
      <c r="BQ787" s="17">
        <v>2.6818426489594099E-3</v>
      </c>
      <c r="BR787" s="17">
        <v>8.1486399467271802E-3</v>
      </c>
      <c r="BS787" s="17"/>
      <c r="BT787" s="17">
        <v>4.6337696923138801E-3</v>
      </c>
      <c r="BU787" s="17">
        <v>9.3704577924687404E-3</v>
      </c>
    </row>
    <row r="788" spans="2:73" x14ac:dyDescent="0.3">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row>
    <row r="789" spans="2:73" x14ac:dyDescent="0.3">
      <c r="B789" s="6" t="s">
        <v>308</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row>
    <row r="790" spans="2:73" x14ac:dyDescent="0.3">
      <c r="B790" s="24" t="s">
        <v>94</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row>
    <row r="791" spans="2:73" x14ac:dyDescent="0.3">
      <c r="B791" t="s">
        <v>261</v>
      </c>
      <c r="C791" s="17">
        <v>1.2940061349271E-3</v>
      </c>
      <c r="D791" s="17">
        <v>1.35962862101584E-3</v>
      </c>
      <c r="E791" s="17">
        <v>1.23405139694756E-3</v>
      </c>
      <c r="F791" s="17"/>
      <c r="G791" s="17">
        <v>4.8276727113235303E-3</v>
      </c>
      <c r="H791" s="17">
        <v>2.0420178442847798E-3</v>
      </c>
      <c r="I791" s="17">
        <v>1.6222004503654E-3</v>
      </c>
      <c r="J791" s="17">
        <v>0</v>
      </c>
      <c r="K791" s="17">
        <v>0</v>
      </c>
      <c r="L791" s="17">
        <v>0</v>
      </c>
      <c r="M791" s="17"/>
      <c r="N791" s="17">
        <v>0</v>
      </c>
      <c r="O791" s="17">
        <v>1.06713770269268E-3</v>
      </c>
      <c r="P791" s="17">
        <v>3.0626178211357099E-3</v>
      </c>
      <c r="Q791" s="17">
        <v>1.3990056017633601E-3</v>
      </c>
      <c r="R791" s="17"/>
      <c r="S791" s="17">
        <v>0</v>
      </c>
      <c r="T791" s="17">
        <v>0</v>
      </c>
      <c r="U791" s="17">
        <v>0</v>
      </c>
      <c r="V791" s="17">
        <v>0</v>
      </c>
      <c r="W791" s="17">
        <v>0</v>
      </c>
      <c r="X791" s="17">
        <v>3.4743520151360998E-3</v>
      </c>
      <c r="Y791" s="17">
        <v>0</v>
      </c>
      <c r="Z791" s="17">
        <v>1.33862737002834E-2</v>
      </c>
      <c r="AA791" s="17">
        <v>2.1261082022419201E-3</v>
      </c>
      <c r="AB791" s="17"/>
      <c r="AC791" s="17">
        <v>0</v>
      </c>
      <c r="AD791" s="17">
        <v>8.2972779639387505E-3</v>
      </c>
      <c r="AE791" s="17">
        <v>0</v>
      </c>
      <c r="AF791" s="17">
        <v>0</v>
      </c>
      <c r="AG791" s="17">
        <v>0</v>
      </c>
      <c r="AH791" s="17">
        <v>2.5872444500766398E-3</v>
      </c>
      <c r="AI791" s="17">
        <v>0</v>
      </c>
      <c r="AJ791" s="17">
        <v>0</v>
      </c>
      <c r="AK791" s="17">
        <v>0</v>
      </c>
      <c r="AL791" s="17">
        <v>0</v>
      </c>
      <c r="AM791" s="17">
        <v>0</v>
      </c>
      <c r="AN791" s="17">
        <v>0</v>
      </c>
      <c r="AO791" s="17">
        <v>0</v>
      </c>
      <c r="AP791" s="17">
        <v>2.27179000250337E-2</v>
      </c>
      <c r="AQ791" s="17">
        <v>0</v>
      </c>
      <c r="AR791" s="17">
        <v>0</v>
      </c>
      <c r="AS791" s="17"/>
      <c r="AT791" s="17">
        <v>4.39892003428821E-3</v>
      </c>
      <c r="AU791" s="17">
        <v>9.54917735904325E-4</v>
      </c>
      <c r="AV791" s="17">
        <v>0</v>
      </c>
      <c r="AW791" s="17">
        <v>0</v>
      </c>
      <c r="AX791" s="17">
        <v>0</v>
      </c>
      <c r="AY791" s="17">
        <v>0</v>
      </c>
      <c r="AZ791" s="17"/>
      <c r="BA791" s="17">
        <v>0</v>
      </c>
      <c r="BB791" s="17">
        <v>0</v>
      </c>
      <c r="BC791" s="17">
        <v>3.8714285049101902E-3</v>
      </c>
      <c r="BD791" s="17">
        <v>0</v>
      </c>
      <c r="BE791" s="17">
        <v>0</v>
      </c>
      <c r="BF791" s="17"/>
      <c r="BG791" s="17">
        <v>0</v>
      </c>
      <c r="BH791" s="17">
        <v>3.8563858319714101E-3</v>
      </c>
      <c r="BI791" s="17">
        <v>0</v>
      </c>
      <c r="BJ791" s="17">
        <v>0</v>
      </c>
      <c r="BK791" s="17">
        <v>0</v>
      </c>
      <c r="BL791" s="17"/>
      <c r="BM791" s="17">
        <v>2.7794503472329799E-3</v>
      </c>
      <c r="BN791" s="17">
        <v>0</v>
      </c>
      <c r="BO791" s="17">
        <v>0</v>
      </c>
      <c r="BP791" s="17"/>
      <c r="BQ791" s="17">
        <v>2.6247359767741698E-3</v>
      </c>
      <c r="BR791" s="17">
        <v>5.9545510992714003E-4</v>
      </c>
      <c r="BS791" s="17"/>
      <c r="BT791" s="17">
        <v>1.6338222712034901E-3</v>
      </c>
      <c r="BU791" s="17">
        <v>9.2634861240306805E-4</v>
      </c>
    </row>
    <row r="792" spans="2:73" x14ac:dyDescent="0.3">
      <c r="B792" t="s">
        <v>262</v>
      </c>
      <c r="C792" s="17">
        <v>1.76842719903336E-3</v>
      </c>
      <c r="D792" s="17">
        <v>2.33911718764952E-3</v>
      </c>
      <c r="E792" s="17">
        <v>1.2177601627611E-3</v>
      </c>
      <c r="F792" s="17"/>
      <c r="G792" s="17">
        <v>0</v>
      </c>
      <c r="H792" s="17">
        <v>8.7647393429147302E-3</v>
      </c>
      <c r="I792" s="17">
        <v>1.61890399770129E-3</v>
      </c>
      <c r="J792" s="17">
        <v>0</v>
      </c>
      <c r="K792" s="17">
        <v>0</v>
      </c>
      <c r="L792" s="17">
        <v>0</v>
      </c>
      <c r="M792" s="17"/>
      <c r="N792" s="17">
        <v>5.5531491064097199E-3</v>
      </c>
      <c r="O792" s="17">
        <v>1.0649691858967299E-3</v>
      </c>
      <c r="P792" s="17">
        <v>0</v>
      </c>
      <c r="Q792" s="17">
        <v>0</v>
      </c>
      <c r="R792" s="17"/>
      <c r="S792" s="17">
        <v>7.2996431001301496E-3</v>
      </c>
      <c r="T792" s="17">
        <v>0</v>
      </c>
      <c r="U792" s="17">
        <v>0</v>
      </c>
      <c r="V792" s="17">
        <v>0</v>
      </c>
      <c r="W792" s="17">
        <v>6.6775522433954798E-3</v>
      </c>
      <c r="X792" s="17">
        <v>0</v>
      </c>
      <c r="Y792" s="17">
        <v>0</v>
      </c>
      <c r="Z792" s="17">
        <v>0</v>
      </c>
      <c r="AA792" s="17">
        <v>0</v>
      </c>
      <c r="AB792" s="17"/>
      <c r="AC792" s="17">
        <v>0</v>
      </c>
      <c r="AD792" s="17">
        <v>0</v>
      </c>
      <c r="AE792" s="17">
        <v>0</v>
      </c>
      <c r="AF792" s="17">
        <v>4.6299426641207902E-3</v>
      </c>
      <c r="AG792" s="17">
        <v>0</v>
      </c>
      <c r="AH792" s="17">
        <v>0</v>
      </c>
      <c r="AI792" s="17">
        <v>0</v>
      </c>
      <c r="AJ792" s="17">
        <v>0</v>
      </c>
      <c r="AK792" s="17">
        <v>0</v>
      </c>
      <c r="AL792" s="17">
        <v>0</v>
      </c>
      <c r="AM792" s="17">
        <v>0</v>
      </c>
      <c r="AN792" s="17">
        <v>4.7697348915155804E-3</v>
      </c>
      <c r="AO792" s="17">
        <v>7.8049575359114796E-3</v>
      </c>
      <c r="AP792" s="17">
        <v>0</v>
      </c>
      <c r="AQ792" s="17">
        <v>0</v>
      </c>
      <c r="AR792" s="17">
        <v>1.4950288429831499E-2</v>
      </c>
      <c r="AS792" s="17"/>
      <c r="AT792" s="17">
        <v>1.2730631214105299E-3</v>
      </c>
      <c r="AU792" s="17">
        <v>3.0214785394803399E-3</v>
      </c>
      <c r="AV792" s="17">
        <v>2.2365084746481102E-3</v>
      </c>
      <c r="AW792" s="17">
        <v>1.4993683441848599E-3</v>
      </c>
      <c r="AX792" s="17">
        <v>0</v>
      </c>
      <c r="AY792" s="17">
        <v>0</v>
      </c>
      <c r="AZ792" s="17"/>
      <c r="BA792" s="17">
        <v>0</v>
      </c>
      <c r="BB792" s="17">
        <v>0</v>
      </c>
      <c r="BC792" s="17">
        <v>0</v>
      </c>
      <c r="BD792" s="17">
        <v>9.2929807693408906E-3</v>
      </c>
      <c r="BE792" s="17">
        <v>1.64636575732518E-2</v>
      </c>
      <c r="BF792" s="17"/>
      <c r="BG792" s="17">
        <v>0</v>
      </c>
      <c r="BH792" s="17">
        <v>4.2566765021296703E-3</v>
      </c>
      <c r="BI792" s="17">
        <v>3.7445336809954601E-3</v>
      </c>
      <c r="BJ792" s="17">
        <v>0</v>
      </c>
      <c r="BK792" s="17">
        <v>0</v>
      </c>
      <c r="BL792" s="17"/>
      <c r="BM792" s="17">
        <v>3.10228412506771E-3</v>
      </c>
      <c r="BN792" s="17">
        <v>8.5733352965592302E-4</v>
      </c>
      <c r="BO792" s="17">
        <v>0</v>
      </c>
      <c r="BP792" s="17"/>
      <c r="BQ792" s="17">
        <v>4.1407199526806897E-3</v>
      </c>
      <c r="BR792" s="17">
        <v>4.7201563622236402E-4</v>
      </c>
      <c r="BS792" s="17"/>
      <c r="BT792" s="17">
        <v>3.05349598889653E-3</v>
      </c>
      <c r="BU792" s="17">
        <v>0</v>
      </c>
    </row>
    <row r="793" spans="2:73" x14ac:dyDescent="0.3">
      <c r="B793" t="s">
        <v>263</v>
      </c>
      <c r="C793" s="17">
        <v>1.33778490446501E-2</v>
      </c>
      <c r="D793" s="17">
        <v>2.2651550555222999E-2</v>
      </c>
      <c r="E793" s="17">
        <v>4.38212801672354E-3</v>
      </c>
      <c r="F793" s="17"/>
      <c r="G793" s="17">
        <v>2.9599047891910601E-2</v>
      </c>
      <c r="H793" s="17">
        <v>2.28988521949634E-2</v>
      </c>
      <c r="I793" s="17">
        <v>2.4601043697805601E-2</v>
      </c>
      <c r="J793" s="17">
        <v>3.1646334374615401E-3</v>
      </c>
      <c r="K793" s="17">
        <v>2.3079457498802899E-3</v>
      </c>
      <c r="L793" s="17">
        <v>1.5118094437167201E-3</v>
      </c>
      <c r="M793" s="17"/>
      <c r="N793" s="17">
        <v>2.0229490941692501E-2</v>
      </c>
      <c r="O793" s="17">
        <v>1.69981921215119E-2</v>
      </c>
      <c r="P793" s="17">
        <v>9.0652038673423897E-3</v>
      </c>
      <c r="Q793" s="17">
        <v>6.2616410862000003E-3</v>
      </c>
      <c r="R793" s="17"/>
      <c r="S793" s="17">
        <v>3.1941215898668801E-2</v>
      </c>
      <c r="T793" s="17">
        <v>6.0807280068005103E-3</v>
      </c>
      <c r="U793" s="17">
        <v>0</v>
      </c>
      <c r="V793" s="17">
        <v>1.26039015996991E-2</v>
      </c>
      <c r="W793" s="17">
        <v>1.49714274640658E-2</v>
      </c>
      <c r="X793" s="17">
        <v>1.1292600221116699E-2</v>
      </c>
      <c r="Y793" s="17">
        <v>2.3001098470174602E-2</v>
      </c>
      <c r="Z793" s="17">
        <v>0</v>
      </c>
      <c r="AA793" s="17">
        <v>8.7268416779381908E-3</v>
      </c>
      <c r="AB793" s="17"/>
      <c r="AC793" s="17">
        <v>0</v>
      </c>
      <c r="AD793" s="17">
        <v>2.17646868482799E-2</v>
      </c>
      <c r="AE793" s="17">
        <v>0</v>
      </c>
      <c r="AF793" s="17">
        <v>6.7814770052320597E-3</v>
      </c>
      <c r="AG793" s="17">
        <v>1.2024814106829099E-2</v>
      </c>
      <c r="AH793" s="17">
        <v>1.91164251726702E-2</v>
      </c>
      <c r="AI793" s="17">
        <v>9.7783787004157002E-3</v>
      </c>
      <c r="AJ793" s="17">
        <v>2.1267219139630301E-2</v>
      </c>
      <c r="AK793" s="17">
        <v>0</v>
      </c>
      <c r="AL793" s="17">
        <v>0</v>
      </c>
      <c r="AM793" s="17">
        <v>1.7700467304996199E-2</v>
      </c>
      <c r="AN793" s="17">
        <v>8.1418470290878907E-3</v>
      </c>
      <c r="AO793" s="17">
        <v>1.0933282247758001E-2</v>
      </c>
      <c r="AP793" s="17">
        <v>2.2002171784275298E-2</v>
      </c>
      <c r="AQ793" s="17">
        <v>2.10926432088187E-2</v>
      </c>
      <c r="AR793" s="17">
        <v>5.1484150401679599E-2</v>
      </c>
      <c r="AS793" s="17"/>
      <c r="AT793" s="17">
        <v>3.3892973573100699E-2</v>
      </c>
      <c r="AU793" s="17">
        <v>1.90822523332511E-3</v>
      </c>
      <c r="AV793" s="17">
        <v>1.1203765032740899E-2</v>
      </c>
      <c r="AW793" s="17">
        <v>1.0588067503986999E-2</v>
      </c>
      <c r="AX793" s="17">
        <v>4.6989569771545402E-3</v>
      </c>
      <c r="AY793" s="17">
        <v>1.9417094800157401E-2</v>
      </c>
      <c r="AZ793" s="17"/>
      <c r="BA793" s="17">
        <v>3.0479268163989999E-3</v>
      </c>
      <c r="BB793" s="17">
        <v>1.5092231260390301E-2</v>
      </c>
      <c r="BC793" s="17">
        <v>1.24145501621014E-2</v>
      </c>
      <c r="BD793" s="17">
        <v>2.1846437938973701E-2</v>
      </c>
      <c r="BE793" s="17">
        <v>6.06565918138052E-2</v>
      </c>
      <c r="BF793" s="17"/>
      <c r="BG793" s="17">
        <v>6.2291492216048697E-3</v>
      </c>
      <c r="BH793" s="17">
        <v>1.9258256546843201E-2</v>
      </c>
      <c r="BI793" s="17">
        <v>6.9910824394236997E-3</v>
      </c>
      <c r="BJ793" s="17">
        <v>1.79489374134774E-2</v>
      </c>
      <c r="BK793" s="17">
        <v>5.6312502009646598E-3</v>
      </c>
      <c r="BL793" s="17"/>
      <c r="BM793" s="17">
        <v>2.2672691840046801E-2</v>
      </c>
      <c r="BN793" s="17">
        <v>4.3633870459992901E-3</v>
      </c>
      <c r="BO793" s="17">
        <v>7.4990042995243499E-3</v>
      </c>
      <c r="BP793" s="17"/>
      <c r="BQ793" s="17">
        <v>2.9654471472001599E-2</v>
      </c>
      <c r="BR793" s="17">
        <v>3.2945251042121198E-3</v>
      </c>
      <c r="BS793" s="17"/>
      <c r="BT793" s="17">
        <v>2.0886940972794098E-2</v>
      </c>
      <c r="BU793" s="17">
        <v>3.4126350237555399E-3</v>
      </c>
    </row>
    <row r="794" spans="2:73" x14ac:dyDescent="0.3">
      <c r="B794" t="s">
        <v>264</v>
      </c>
      <c r="C794" s="17">
        <v>1.3282598922359499E-2</v>
      </c>
      <c r="D794" s="17">
        <v>1.37024860553524E-2</v>
      </c>
      <c r="E794" s="17">
        <v>1.2500698800077901E-2</v>
      </c>
      <c r="F794" s="17"/>
      <c r="G794" s="17">
        <v>2.4381998688513099E-2</v>
      </c>
      <c r="H794" s="17">
        <v>3.13168895760359E-2</v>
      </c>
      <c r="I794" s="17">
        <v>9.7545269080187604E-3</v>
      </c>
      <c r="J794" s="17">
        <v>9.7197551012009106E-3</v>
      </c>
      <c r="K794" s="17">
        <v>4.2798781645556703E-3</v>
      </c>
      <c r="L794" s="17">
        <v>3.0794551165140801E-3</v>
      </c>
      <c r="M794" s="17"/>
      <c r="N794" s="17">
        <v>2.2882030534859699E-2</v>
      </c>
      <c r="O794" s="17">
        <v>1.2594900623298299E-2</v>
      </c>
      <c r="P794" s="17">
        <v>7.9112726170282293E-3</v>
      </c>
      <c r="Q794" s="17">
        <v>8.6109558279370505E-3</v>
      </c>
      <c r="R794" s="17"/>
      <c r="S794" s="17">
        <v>2.82595213577546E-2</v>
      </c>
      <c r="T794" s="17">
        <v>7.4399605750351504E-3</v>
      </c>
      <c r="U794" s="17">
        <v>1.0843489371196601E-2</v>
      </c>
      <c r="V794" s="17">
        <v>1.1475356791198901E-2</v>
      </c>
      <c r="W794" s="17">
        <v>1.04901684290393E-2</v>
      </c>
      <c r="X794" s="17">
        <v>6.0769910076962502E-3</v>
      </c>
      <c r="Y794" s="17">
        <v>1.55350958272622E-2</v>
      </c>
      <c r="Z794" s="17">
        <v>0</v>
      </c>
      <c r="AA794" s="17">
        <v>1.63062433531126E-2</v>
      </c>
      <c r="AB794" s="17"/>
      <c r="AC794" s="17">
        <v>0</v>
      </c>
      <c r="AD794" s="17">
        <v>1.01337510439162E-2</v>
      </c>
      <c r="AE794" s="17">
        <v>9.35551136733416E-3</v>
      </c>
      <c r="AF794" s="17">
        <v>1.4469203807104401E-2</v>
      </c>
      <c r="AG794" s="17">
        <v>1.72989147069686E-2</v>
      </c>
      <c r="AH794" s="17">
        <v>9.3530124301564894E-3</v>
      </c>
      <c r="AI794" s="17">
        <v>7.4380955873447297E-3</v>
      </c>
      <c r="AJ794" s="17">
        <v>8.3014261661139496E-3</v>
      </c>
      <c r="AK794" s="17">
        <v>2.7779693631665998E-2</v>
      </c>
      <c r="AL794" s="17">
        <v>5.2044274687514797E-3</v>
      </c>
      <c r="AM794" s="17">
        <v>6.27375415653144E-3</v>
      </c>
      <c r="AN794" s="17">
        <v>2.7709972717364601E-2</v>
      </c>
      <c r="AO794" s="17">
        <v>0</v>
      </c>
      <c r="AP794" s="17">
        <v>1.6038777661093E-2</v>
      </c>
      <c r="AQ794" s="17">
        <v>1.5498020925986299E-2</v>
      </c>
      <c r="AR794" s="17">
        <v>3.4536822616392703E-2</v>
      </c>
      <c r="AS794" s="17"/>
      <c r="AT794" s="17">
        <v>3.1504132730755002E-2</v>
      </c>
      <c r="AU794" s="17">
        <v>5.7498941902346399E-3</v>
      </c>
      <c r="AV794" s="17">
        <v>1.8549634907917101E-2</v>
      </c>
      <c r="AW794" s="17">
        <v>4.0716316524036702E-3</v>
      </c>
      <c r="AX794" s="17">
        <v>1.31782900256391E-3</v>
      </c>
      <c r="AY794" s="17">
        <v>1.5780774225496001E-2</v>
      </c>
      <c r="AZ794" s="17"/>
      <c r="BA794" s="17">
        <v>6.7583538718468603E-3</v>
      </c>
      <c r="BB794" s="17">
        <v>6.9952896539653203E-3</v>
      </c>
      <c r="BC794" s="17">
        <v>1.52707848414375E-2</v>
      </c>
      <c r="BD794" s="17">
        <v>3.6262303648914897E-2</v>
      </c>
      <c r="BE794" s="17">
        <v>8.8828223696941197E-2</v>
      </c>
      <c r="BF794" s="17"/>
      <c r="BG794" s="17">
        <v>1.48619875191109E-2</v>
      </c>
      <c r="BH794" s="17">
        <v>1.5743522104350899E-2</v>
      </c>
      <c r="BI794" s="17">
        <v>2.3483820581145801E-2</v>
      </c>
      <c r="BJ794" s="17">
        <v>2.0043383205156102E-3</v>
      </c>
      <c r="BK794" s="17">
        <v>1.10927167142503E-2</v>
      </c>
      <c r="BL794" s="17"/>
      <c r="BM794" s="17">
        <v>2.0958872939568302E-2</v>
      </c>
      <c r="BN794" s="17">
        <v>6.1634162615408503E-3</v>
      </c>
      <c r="BO794" s="17">
        <v>7.6404728557307204E-3</v>
      </c>
      <c r="BP794" s="17"/>
      <c r="BQ794" s="17">
        <v>2.7049358638663399E-2</v>
      </c>
      <c r="BR794" s="17">
        <v>5.4733133515944997E-3</v>
      </c>
      <c r="BS794" s="17"/>
      <c r="BT794" s="17">
        <v>1.9149248825098199E-2</v>
      </c>
      <c r="BU794" s="17">
        <v>5.8395249589552403E-3</v>
      </c>
    </row>
    <row r="795" spans="2:73" x14ac:dyDescent="0.3">
      <c r="B795" t="s">
        <v>265</v>
      </c>
      <c r="C795" s="17">
        <v>4.2263982489138499E-2</v>
      </c>
      <c r="D795" s="17">
        <v>5.0817618550502E-2</v>
      </c>
      <c r="E795" s="17">
        <v>3.3669520787569102E-2</v>
      </c>
      <c r="F795" s="17"/>
      <c r="G795" s="17">
        <v>6.7432678726309994E-2</v>
      </c>
      <c r="H795" s="17">
        <v>8.1687555372212395E-2</v>
      </c>
      <c r="I795" s="17">
        <v>4.1223266880110097E-2</v>
      </c>
      <c r="J795" s="17">
        <v>3.3101162589672599E-2</v>
      </c>
      <c r="K795" s="17">
        <v>1.96218999603988E-2</v>
      </c>
      <c r="L795" s="17">
        <v>1.7043523867491001E-2</v>
      </c>
      <c r="M795" s="17"/>
      <c r="N795" s="17">
        <v>7.4328505469535205E-2</v>
      </c>
      <c r="O795" s="17">
        <v>4.6394114676479699E-2</v>
      </c>
      <c r="P795" s="17">
        <v>2.5022953325449401E-2</v>
      </c>
      <c r="Q795" s="17">
        <v>1.7912651815363001E-2</v>
      </c>
      <c r="R795" s="17"/>
      <c r="S795" s="17">
        <v>6.5199845620595595E-2</v>
      </c>
      <c r="T795" s="17">
        <v>5.4620513510099902E-2</v>
      </c>
      <c r="U795" s="17">
        <v>6.0971881506137103E-2</v>
      </c>
      <c r="V795" s="17">
        <v>2.63279672090759E-2</v>
      </c>
      <c r="W795" s="17">
        <v>4.8547046724643002E-2</v>
      </c>
      <c r="X795" s="17">
        <v>3.4059349565066399E-2</v>
      </c>
      <c r="Y795" s="17">
        <v>2.6765455105579799E-2</v>
      </c>
      <c r="Z795" s="17">
        <v>1.7211759532628702E-2</v>
      </c>
      <c r="AA795" s="17">
        <v>2.13909679088682E-2</v>
      </c>
      <c r="AB795" s="17"/>
      <c r="AC795" s="17">
        <v>8.0417123575486305E-2</v>
      </c>
      <c r="AD795" s="17">
        <v>5.3514793758945203E-2</v>
      </c>
      <c r="AE795" s="17">
        <v>1.78889530885234E-2</v>
      </c>
      <c r="AF795" s="17">
        <v>3.7522249872559102E-2</v>
      </c>
      <c r="AG795" s="17">
        <v>7.8954075688000107E-3</v>
      </c>
      <c r="AH795" s="17">
        <v>1.6190545215206801E-2</v>
      </c>
      <c r="AI795" s="17">
        <v>4.4189316295780399E-2</v>
      </c>
      <c r="AJ795" s="17">
        <v>6.4067792822519704E-2</v>
      </c>
      <c r="AK795" s="17">
        <v>6.5647003775907195E-2</v>
      </c>
      <c r="AL795" s="17">
        <v>7.0300339601758799E-2</v>
      </c>
      <c r="AM795" s="17">
        <v>2.7227892239259099E-2</v>
      </c>
      <c r="AN795" s="17">
        <v>4.38303960794841E-2</v>
      </c>
      <c r="AO795" s="17">
        <v>7.2899538335063602E-2</v>
      </c>
      <c r="AP795" s="17">
        <v>0</v>
      </c>
      <c r="AQ795" s="17">
        <v>2.0446638973862501E-2</v>
      </c>
      <c r="AR795" s="17">
        <v>0.13918779610346499</v>
      </c>
      <c r="AS795" s="17"/>
      <c r="AT795" s="17">
        <v>8.9112487164897405E-2</v>
      </c>
      <c r="AU795" s="17">
        <v>3.2557956845338701E-2</v>
      </c>
      <c r="AV795" s="17">
        <v>3.8004281333828001E-2</v>
      </c>
      <c r="AW795" s="17">
        <v>2.4951282010923299E-2</v>
      </c>
      <c r="AX795" s="17">
        <v>1.23420372093699E-2</v>
      </c>
      <c r="AY795" s="17">
        <v>1.8120131584098201E-2</v>
      </c>
      <c r="AZ795" s="17"/>
      <c r="BA795" s="17">
        <v>1.28857495496442E-2</v>
      </c>
      <c r="BB795" s="17">
        <v>2.6640487260631E-2</v>
      </c>
      <c r="BC795" s="17">
        <v>7.7697622824937196E-2</v>
      </c>
      <c r="BD795" s="17">
        <v>6.8235314894927401E-2</v>
      </c>
      <c r="BE795" s="17">
        <v>0.115931548065143</v>
      </c>
      <c r="BF795" s="17"/>
      <c r="BG795" s="17">
        <v>3.3156113044365498E-2</v>
      </c>
      <c r="BH795" s="17">
        <v>6.2603949479570695E-2</v>
      </c>
      <c r="BI795" s="17">
        <v>4.6504865793184698E-2</v>
      </c>
      <c r="BJ795" s="17">
        <v>3.1600200935681298E-2</v>
      </c>
      <c r="BK795" s="17">
        <v>6.4215805342433194E-2</v>
      </c>
      <c r="BL795" s="17"/>
      <c r="BM795" s="17">
        <v>5.3407555280161702E-2</v>
      </c>
      <c r="BN795" s="17">
        <v>3.5981921946043598E-2</v>
      </c>
      <c r="BO795" s="17">
        <v>2.4275495552620499E-2</v>
      </c>
      <c r="BP795" s="17"/>
      <c r="BQ795" s="17">
        <v>8.4257784095794597E-2</v>
      </c>
      <c r="BR795" s="17">
        <v>1.8100804465669099E-2</v>
      </c>
      <c r="BS795" s="17"/>
      <c r="BT795" s="17">
        <v>5.6938346202379898E-2</v>
      </c>
      <c r="BU795" s="17">
        <v>2.4740138704457501E-2</v>
      </c>
    </row>
    <row r="796" spans="2:73" x14ac:dyDescent="0.3">
      <c r="B796" t="s">
        <v>266</v>
      </c>
      <c r="C796" s="17">
        <v>5.6568265862034103E-2</v>
      </c>
      <c r="D796" s="17">
        <v>6.3289575938515003E-2</v>
      </c>
      <c r="E796" s="17">
        <v>5.0193058035318899E-2</v>
      </c>
      <c r="F796" s="17"/>
      <c r="G796" s="17">
        <v>9.8313156631507803E-2</v>
      </c>
      <c r="H796" s="17">
        <v>0.109165303442998</v>
      </c>
      <c r="I796" s="17">
        <v>5.8681797371655998E-2</v>
      </c>
      <c r="J796" s="17">
        <v>3.1098899614296498E-2</v>
      </c>
      <c r="K796" s="17">
        <v>3.40609762386807E-2</v>
      </c>
      <c r="L796" s="17">
        <v>2.0272499877803302E-2</v>
      </c>
      <c r="M796" s="17"/>
      <c r="N796" s="17">
        <v>9.4372308138024205E-2</v>
      </c>
      <c r="O796" s="17">
        <v>5.2264907872607097E-2</v>
      </c>
      <c r="P796" s="17">
        <v>4.20781915356244E-2</v>
      </c>
      <c r="Q796" s="17">
        <v>3.40533556584015E-2</v>
      </c>
      <c r="R796" s="17"/>
      <c r="S796" s="17">
        <v>9.3873281701308403E-2</v>
      </c>
      <c r="T796" s="17">
        <v>5.1968836377043498E-2</v>
      </c>
      <c r="U796" s="17">
        <v>3.4946042152251902E-2</v>
      </c>
      <c r="V796" s="17">
        <v>5.8268658774482202E-2</v>
      </c>
      <c r="W796" s="17">
        <v>4.5196352265374697E-2</v>
      </c>
      <c r="X796" s="17">
        <v>5.7048553645838898E-2</v>
      </c>
      <c r="Y796" s="17">
        <v>3.9254570367809299E-2</v>
      </c>
      <c r="Z796" s="17">
        <v>5.9696327666521103E-2</v>
      </c>
      <c r="AA796" s="17">
        <v>5.1069300459993597E-2</v>
      </c>
      <c r="AB796" s="17"/>
      <c r="AC796" s="17">
        <v>0</v>
      </c>
      <c r="AD796" s="17">
        <v>5.0958458729097697E-2</v>
      </c>
      <c r="AE796" s="17">
        <v>2.4474783816090199E-2</v>
      </c>
      <c r="AF796" s="17">
        <v>2.4849717083082298E-2</v>
      </c>
      <c r="AG796" s="17">
        <v>2.63550210841626E-2</v>
      </c>
      <c r="AH796" s="17">
        <v>5.4202742553624998E-2</v>
      </c>
      <c r="AI796" s="17">
        <v>5.3315075760532703E-2</v>
      </c>
      <c r="AJ796" s="17">
        <v>7.0981142228836697E-2</v>
      </c>
      <c r="AK796" s="17">
        <v>4.7989601578265997E-2</v>
      </c>
      <c r="AL796" s="17">
        <v>7.5472924457176002E-2</v>
      </c>
      <c r="AM796" s="17">
        <v>5.1778591216170899E-2</v>
      </c>
      <c r="AN796" s="17">
        <v>5.1139043242010102E-2</v>
      </c>
      <c r="AO796" s="17">
        <v>0.104171519213765</v>
      </c>
      <c r="AP796" s="17">
        <v>6.7817823732876203E-2</v>
      </c>
      <c r="AQ796" s="17">
        <v>0.10044943881476601</v>
      </c>
      <c r="AR796" s="17">
        <v>0.14542307867485399</v>
      </c>
      <c r="AS796" s="17"/>
      <c r="AT796" s="17">
        <v>8.1342054759555998E-2</v>
      </c>
      <c r="AU796" s="17">
        <v>5.62672821403273E-2</v>
      </c>
      <c r="AV796" s="17">
        <v>7.9894894176302605E-2</v>
      </c>
      <c r="AW796" s="17">
        <v>2.8867452471951702E-2</v>
      </c>
      <c r="AX796" s="17">
        <v>2.4709206073822699E-2</v>
      </c>
      <c r="AY796" s="17">
        <v>4.2842125108634603E-2</v>
      </c>
      <c r="AZ796" s="17"/>
      <c r="BA796" s="17">
        <v>2.1857940135056701E-2</v>
      </c>
      <c r="BB796" s="17">
        <v>5.4106002083181198E-2</v>
      </c>
      <c r="BC796" s="17">
        <v>6.9026578326341306E-2</v>
      </c>
      <c r="BD796" s="17">
        <v>9.4927155624386098E-2</v>
      </c>
      <c r="BE796" s="17">
        <v>0.172291076072872</v>
      </c>
      <c r="BF796" s="17"/>
      <c r="BG796" s="17">
        <v>4.7791044645125798E-2</v>
      </c>
      <c r="BH796" s="17">
        <v>8.5585655780377107E-2</v>
      </c>
      <c r="BI796" s="17">
        <v>2.3360925332134901E-2</v>
      </c>
      <c r="BJ796" s="17">
        <v>5.1326347242629397E-2</v>
      </c>
      <c r="BK796" s="17">
        <v>4.9280933596977203E-2</v>
      </c>
      <c r="BL796" s="17"/>
      <c r="BM796" s="17">
        <v>7.2014120129995099E-2</v>
      </c>
      <c r="BN796" s="17">
        <v>4.950676976559E-2</v>
      </c>
      <c r="BO796" s="17">
        <v>2.7655702570762501E-2</v>
      </c>
      <c r="BP796" s="17"/>
      <c r="BQ796" s="17">
        <v>0.10265231162108999</v>
      </c>
      <c r="BR796" s="17">
        <v>3.2231937499386097E-2</v>
      </c>
      <c r="BS796" s="17"/>
      <c r="BT796" s="17">
        <v>7.4945314903430302E-2</v>
      </c>
      <c r="BU796" s="17">
        <v>3.3168433029598599E-2</v>
      </c>
    </row>
    <row r="797" spans="2:73" x14ac:dyDescent="0.3">
      <c r="B797" t="s">
        <v>267</v>
      </c>
      <c r="C797" s="17">
        <v>0.23295663974139399</v>
      </c>
      <c r="D797" s="17">
        <v>0.23446447791168801</v>
      </c>
      <c r="E797" s="17">
        <v>0.230698490196309</v>
      </c>
      <c r="F797" s="17"/>
      <c r="G797" s="17">
        <v>0.21832641246481899</v>
      </c>
      <c r="H797" s="17">
        <v>0.24609622585084701</v>
      </c>
      <c r="I797" s="17">
        <v>0.25515481837979598</v>
      </c>
      <c r="J797" s="17">
        <v>0.25682383204050901</v>
      </c>
      <c r="K797" s="17">
        <v>0.24166205940875499</v>
      </c>
      <c r="L797" s="17">
        <v>0.18865229957219001</v>
      </c>
      <c r="M797" s="17"/>
      <c r="N797" s="17">
        <v>0.29001026853338702</v>
      </c>
      <c r="O797" s="17">
        <v>0.25517531874113603</v>
      </c>
      <c r="P797" s="17">
        <v>0.19077253211112699</v>
      </c>
      <c r="Q797" s="17">
        <v>0.184642785981009</v>
      </c>
      <c r="R797" s="17"/>
      <c r="S797" s="17">
        <v>0.27546504387919701</v>
      </c>
      <c r="T797" s="17">
        <v>0.24448412380455001</v>
      </c>
      <c r="U797" s="17">
        <v>0.24578443902911101</v>
      </c>
      <c r="V797" s="17">
        <v>0.24464720606887499</v>
      </c>
      <c r="W797" s="17">
        <v>0.192399048974433</v>
      </c>
      <c r="X797" s="17">
        <v>0.154914859666513</v>
      </c>
      <c r="Y797" s="17">
        <v>0.219035359354146</v>
      </c>
      <c r="Z797" s="17">
        <v>0.221432546539541</v>
      </c>
      <c r="AA797" s="17">
        <v>0.249884110328634</v>
      </c>
      <c r="AB797" s="17"/>
      <c r="AC797" s="17">
        <v>0</v>
      </c>
      <c r="AD797" s="17">
        <v>0.12962479310476599</v>
      </c>
      <c r="AE797" s="17">
        <v>0.142413018873427</v>
      </c>
      <c r="AF797" s="17">
        <v>0.188244610982894</v>
      </c>
      <c r="AG797" s="17">
        <v>0.22019459438529401</v>
      </c>
      <c r="AH797" s="17">
        <v>0.18924020310419701</v>
      </c>
      <c r="AI797" s="17">
        <v>0.22828069091025999</v>
      </c>
      <c r="AJ797" s="17">
        <v>0.21887473723671799</v>
      </c>
      <c r="AK797" s="17">
        <v>0.27002893641490799</v>
      </c>
      <c r="AL797" s="17">
        <v>0.25865017306015498</v>
      </c>
      <c r="AM797" s="17">
        <v>0.25501110523696102</v>
      </c>
      <c r="AN797" s="17">
        <v>0.30246698161696101</v>
      </c>
      <c r="AO797" s="17">
        <v>0.29349103739274301</v>
      </c>
      <c r="AP797" s="17">
        <v>0.392308654512523</v>
      </c>
      <c r="AQ797" s="17">
        <v>0.33721238339772602</v>
      </c>
      <c r="AR797" s="17">
        <v>0.32025282417246598</v>
      </c>
      <c r="AS797" s="17"/>
      <c r="AT797" s="17">
        <v>0.23654630994238399</v>
      </c>
      <c r="AU797" s="17">
        <v>0.237662191613319</v>
      </c>
      <c r="AV797" s="17">
        <v>0.24257076124988999</v>
      </c>
      <c r="AW797" s="17">
        <v>0.224538560665972</v>
      </c>
      <c r="AX797" s="17">
        <v>0.193723026354781</v>
      </c>
      <c r="AY797" s="17">
        <v>0.27538911009780198</v>
      </c>
      <c r="AZ797" s="17"/>
      <c r="BA797" s="17">
        <v>0.19280930275505001</v>
      </c>
      <c r="BB797" s="17">
        <v>0.214297683753993</v>
      </c>
      <c r="BC797" s="17">
        <v>0.29250917721586001</v>
      </c>
      <c r="BD797" s="17">
        <v>0.26152858270253898</v>
      </c>
      <c r="BE797" s="17">
        <v>0.28090386777881798</v>
      </c>
      <c r="BF797" s="17"/>
      <c r="BG797" s="17">
        <v>0.25758430549759298</v>
      </c>
      <c r="BH797" s="17">
        <v>0.25434205983008401</v>
      </c>
      <c r="BI797" s="17">
        <v>0.26718198781755398</v>
      </c>
      <c r="BJ797" s="17">
        <v>0.17470546018185101</v>
      </c>
      <c r="BK797" s="17">
        <v>0.226805292491044</v>
      </c>
      <c r="BL797" s="17"/>
      <c r="BM797" s="17">
        <v>0.27695605606137103</v>
      </c>
      <c r="BN797" s="17">
        <v>0.201443001173713</v>
      </c>
      <c r="BO797" s="17">
        <v>0.17815125617775801</v>
      </c>
      <c r="BP797" s="17"/>
      <c r="BQ797" s="17">
        <v>0.27227038927876501</v>
      </c>
      <c r="BR797" s="17">
        <v>0.214062981785825</v>
      </c>
      <c r="BS797" s="17"/>
      <c r="BT797" s="17">
        <v>0.25636923991471899</v>
      </c>
      <c r="BU797" s="17">
        <v>0.207072648312083</v>
      </c>
    </row>
    <row r="798" spans="2:73" x14ac:dyDescent="0.3">
      <c r="B798" t="s">
        <v>268</v>
      </c>
      <c r="C798" s="17">
        <v>0.170322774601877</v>
      </c>
      <c r="D798" s="17">
        <v>0.14549465842248799</v>
      </c>
      <c r="E798" s="17">
        <v>0.19504272902509201</v>
      </c>
      <c r="F798" s="17"/>
      <c r="G798" s="17">
        <v>0.1408340936703</v>
      </c>
      <c r="H798" s="17">
        <v>0.16670224015579199</v>
      </c>
      <c r="I798" s="17">
        <v>0.168780059072938</v>
      </c>
      <c r="J798" s="17">
        <v>0.18303089657209901</v>
      </c>
      <c r="K798" s="17">
        <v>0.193367495964576</v>
      </c>
      <c r="L798" s="17">
        <v>0.168241376186539</v>
      </c>
      <c r="M798" s="17"/>
      <c r="N798" s="17">
        <v>0.180635822137174</v>
      </c>
      <c r="O798" s="17">
        <v>0.197281655696043</v>
      </c>
      <c r="P798" s="17">
        <v>0.18972601742893</v>
      </c>
      <c r="Q798" s="17">
        <v>0.114755832604943</v>
      </c>
      <c r="R798" s="17"/>
      <c r="S798" s="17">
        <v>0.15049088945722999</v>
      </c>
      <c r="T798" s="17">
        <v>0.16066802696818699</v>
      </c>
      <c r="U798" s="17">
        <v>0.178542869483761</v>
      </c>
      <c r="V798" s="17">
        <v>0.14770694431429901</v>
      </c>
      <c r="W798" s="17">
        <v>0.156020120989386</v>
      </c>
      <c r="X798" s="17">
        <v>0.23302095514761001</v>
      </c>
      <c r="Y798" s="17">
        <v>0.18853145810875199</v>
      </c>
      <c r="Z798" s="17">
        <v>0.17402852944244099</v>
      </c>
      <c r="AA798" s="17">
        <v>0.16565139997896799</v>
      </c>
      <c r="AB798" s="17"/>
      <c r="AC798" s="17">
        <v>0.195966069441111</v>
      </c>
      <c r="AD798" s="17">
        <v>9.5367639992726599E-2</v>
      </c>
      <c r="AE798" s="17">
        <v>0.144289272944116</v>
      </c>
      <c r="AF798" s="17">
        <v>0.177045726296959</v>
      </c>
      <c r="AG798" s="17">
        <v>0.11947055823681101</v>
      </c>
      <c r="AH798" s="17">
        <v>0.15481872560836099</v>
      </c>
      <c r="AI798" s="17">
        <v>0.19826707228417101</v>
      </c>
      <c r="AJ798" s="17">
        <v>0.14224359728645899</v>
      </c>
      <c r="AK798" s="17">
        <v>0.191892585751436</v>
      </c>
      <c r="AL798" s="17">
        <v>0.17088478506841301</v>
      </c>
      <c r="AM798" s="17">
        <v>0.224908278550006</v>
      </c>
      <c r="AN798" s="17">
        <v>0.22394848818577801</v>
      </c>
      <c r="AO798" s="17">
        <v>0.16768689918699201</v>
      </c>
      <c r="AP798" s="17">
        <v>0.22213080733055801</v>
      </c>
      <c r="AQ798" s="17">
        <v>0.21593374106565999</v>
      </c>
      <c r="AR798" s="17">
        <v>0.107013656434189</v>
      </c>
      <c r="AS798" s="17"/>
      <c r="AT798" s="17">
        <v>0.15385064100784601</v>
      </c>
      <c r="AU798" s="17">
        <v>0.16792457550399101</v>
      </c>
      <c r="AV798" s="17">
        <v>0.15711577334283999</v>
      </c>
      <c r="AW798" s="17">
        <v>0.19359269319980599</v>
      </c>
      <c r="AX798" s="17">
        <v>0.22199134788276501</v>
      </c>
      <c r="AY798" s="17">
        <v>0.10604964831597199</v>
      </c>
      <c r="AZ798" s="17"/>
      <c r="BA798" s="17">
        <v>0.13447913170586501</v>
      </c>
      <c r="BB798" s="17">
        <v>0.17999350759610799</v>
      </c>
      <c r="BC798" s="17">
        <v>0.17286028208375201</v>
      </c>
      <c r="BD798" s="17">
        <v>0.19951520960650401</v>
      </c>
      <c r="BE798" s="17">
        <v>5.1052627447707902E-2</v>
      </c>
      <c r="BF798" s="17"/>
      <c r="BG798" s="17">
        <v>0.174830742310218</v>
      </c>
      <c r="BH798" s="17">
        <v>0.15828604305749699</v>
      </c>
      <c r="BI798" s="17">
        <v>0.17241370590244701</v>
      </c>
      <c r="BJ798" s="17">
        <v>0.20060839226327601</v>
      </c>
      <c r="BK798" s="17">
        <v>0.19117147232544199</v>
      </c>
      <c r="BL798" s="17"/>
      <c r="BM798" s="17">
        <v>0.154502190958551</v>
      </c>
      <c r="BN798" s="17">
        <v>0.191719381556229</v>
      </c>
      <c r="BO798" s="17">
        <v>0.165694931226475</v>
      </c>
      <c r="BP798" s="17"/>
      <c r="BQ798" s="17">
        <v>0.16159157256138201</v>
      </c>
      <c r="BR798" s="17">
        <v>0.17862220924072</v>
      </c>
      <c r="BS798" s="17"/>
      <c r="BT798" s="17">
        <v>0.18545078681548199</v>
      </c>
      <c r="BU798" s="17">
        <v>0.15299557643796699</v>
      </c>
    </row>
    <row r="799" spans="2:73" x14ac:dyDescent="0.3">
      <c r="B799" t="s">
        <v>269</v>
      </c>
      <c r="C799" s="17">
        <v>0.25025774571190401</v>
      </c>
      <c r="D799" s="17">
        <v>0.23828601090148899</v>
      </c>
      <c r="E799" s="17">
        <v>0.26232726903661302</v>
      </c>
      <c r="F799" s="17"/>
      <c r="G799" s="17">
        <v>0.21838336332598099</v>
      </c>
      <c r="H799" s="17">
        <v>0.207628959433031</v>
      </c>
      <c r="I799" s="17">
        <v>0.26252953702999399</v>
      </c>
      <c r="J799" s="17">
        <v>0.26611645927106098</v>
      </c>
      <c r="K799" s="17">
        <v>0.26333343491065497</v>
      </c>
      <c r="L799" s="17">
        <v>0.27437019264932699</v>
      </c>
      <c r="M799" s="17"/>
      <c r="N799" s="17">
        <v>0.18311134394327599</v>
      </c>
      <c r="O799" s="17">
        <v>0.27360613579733201</v>
      </c>
      <c r="P799" s="17">
        <v>0.28180933331129299</v>
      </c>
      <c r="Q799" s="17">
        <v>0.27189607647314701</v>
      </c>
      <c r="R799" s="17"/>
      <c r="S799" s="17">
        <v>0.19927921998778</v>
      </c>
      <c r="T799" s="17">
        <v>0.270745757110119</v>
      </c>
      <c r="U799" s="17">
        <v>0.25174805947442203</v>
      </c>
      <c r="V799" s="17">
        <v>0.27118799782389902</v>
      </c>
      <c r="W799" s="17">
        <v>0.28083503668364401</v>
      </c>
      <c r="X799" s="17">
        <v>0.21958631307908699</v>
      </c>
      <c r="Y799" s="17">
        <v>0.25166486881546402</v>
      </c>
      <c r="Z799" s="17">
        <v>0.28489204636580201</v>
      </c>
      <c r="AA799" s="17">
        <v>0.25702050691384898</v>
      </c>
      <c r="AB799" s="17"/>
      <c r="AC799" s="17">
        <v>0.24020038773555899</v>
      </c>
      <c r="AD799" s="17">
        <v>0.18455319038736201</v>
      </c>
      <c r="AE799" s="17">
        <v>0.30725240337024901</v>
      </c>
      <c r="AF799" s="17">
        <v>0.30353788632747303</v>
      </c>
      <c r="AG799" s="17">
        <v>0.27921784280545398</v>
      </c>
      <c r="AH799" s="17">
        <v>0.29504261738656001</v>
      </c>
      <c r="AI799" s="17">
        <v>0.27084176690995998</v>
      </c>
      <c r="AJ799" s="17">
        <v>0.29841660911363999</v>
      </c>
      <c r="AK799" s="17">
        <v>0.26401698552485398</v>
      </c>
      <c r="AL799" s="17">
        <v>0.21336648869840799</v>
      </c>
      <c r="AM799" s="17">
        <v>0.226189644479691</v>
      </c>
      <c r="AN799" s="17">
        <v>0.23340468730915401</v>
      </c>
      <c r="AO799" s="17">
        <v>0.221483673380341</v>
      </c>
      <c r="AP799" s="17">
        <v>0.17852554431780801</v>
      </c>
      <c r="AQ799" s="17">
        <v>0.21515000017288799</v>
      </c>
      <c r="AR799" s="17">
        <v>0.153938000706244</v>
      </c>
      <c r="AS799" s="17"/>
      <c r="AT799" s="17">
        <v>0.192400164550909</v>
      </c>
      <c r="AU799" s="17">
        <v>0.27058433314536501</v>
      </c>
      <c r="AV799" s="17">
        <v>0.228854083927886</v>
      </c>
      <c r="AW799" s="17">
        <v>0.275207540021907</v>
      </c>
      <c r="AX799" s="17">
        <v>0.27335507096127298</v>
      </c>
      <c r="AY799" s="17">
        <v>0.32183999369185001</v>
      </c>
      <c r="AZ799" s="17"/>
      <c r="BA799" s="17">
        <v>0.29956881466675001</v>
      </c>
      <c r="BB799" s="17">
        <v>0.280622838530657</v>
      </c>
      <c r="BC799" s="17">
        <v>0.20353066029369199</v>
      </c>
      <c r="BD799" s="17">
        <v>0.193604657485142</v>
      </c>
      <c r="BE799" s="17">
        <v>0.13450421882173</v>
      </c>
      <c r="BF799" s="17"/>
      <c r="BG799" s="17">
        <v>0.24204580558587999</v>
      </c>
      <c r="BH799" s="17">
        <v>0.22738919203787999</v>
      </c>
      <c r="BI799" s="17">
        <v>0.285525487239919</v>
      </c>
      <c r="BJ799" s="17">
        <v>0.28858407724108098</v>
      </c>
      <c r="BK799" s="17">
        <v>0.227433791336799</v>
      </c>
      <c r="BL799" s="17"/>
      <c r="BM799" s="17">
        <v>0.21780172482190299</v>
      </c>
      <c r="BN799" s="17">
        <v>0.27045426612490397</v>
      </c>
      <c r="BO799" s="17">
        <v>0.298056886789136</v>
      </c>
      <c r="BP799" s="17"/>
      <c r="BQ799" s="17">
        <v>0.20204140984360999</v>
      </c>
      <c r="BR799" s="17">
        <v>0.27463834262165099</v>
      </c>
      <c r="BS799" s="17"/>
      <c r="BT799" s="17">
        <v>0.230855955465056</v>
      </c>
      <c r="BU799" s="17">
        <v>0.27934530343385</v>
      </c>
    </row>
    <row r="800" spans="2:73" x14ac:dyDescent="0.3">
      <c r="B800" t="s">
        <v>270</v>
      </c>
      <c r="C800" s="17">
        <v>0.20188004466634199</v>
      </c>
      <c r="D800" s="17">
        <v>0.215104155172095</v>
      </c>
      <c r="E800" s="17">
        <v>0.189210505653197</v>
      </c>
      <c r="F800" s="17"/>
      <c r="G800" s="17">
        <v>0.17558150249253099</v>
      </c>
      <c r="H800" s="17">
        <v>0.10190630089667201</v>
      </c>
      <c r="I800" s="17">
        <v>0.16577089049666699</v>
      </c>
      <c r="J800" s="17">
        <v>0.202674755029081</v>
      </c>
      <c r="K800" s="17">
        <v>0.22775472242195499</v>
      </c>
      <c r="L800" s="17">
        <v>0.31191623336980001</v>
      </c>
      <c r="M800" s="17"/>
      <c r="N800" s="17">
        <v>0.118638951841604</v>
      </c>
      <c r="O800" s="17">
        <v>0.133638963352992</v>
      </c>
      <c r="P800" s="17">
        <v>0.23430604561957999</v>
      </c>
      <c r="Q800" s="17">
        <v>0.33338759734474099</v>
      </c>
      <c r="R800" s="17"/>
      <c r="S800" s="17">
        <v>0.12532871864130701</v>
      </c>
      <c r="T800" s="17">
        <v>0.185440883303405</v>
      </c>
      <c r="U800" s="17">
        <v>0.20719925670271999</v>
      </c>
      <c r="V800" s="17">
        <v>0.22052128999853199</v>
      </c>
      <c r="W800" s="17">
        <v>0.23838442399950699</v>
      </c>
      <c r="X800" s="17">
        <v>0.24638367022691901</v>
      </c>
      <c r="Y800" s="17">
        <v>0.22317682107419201</v>
      </c>
      <c r="Z800" s="17">
        <v>0.21777057663182101</v>
      </c>
      <c r="AA800" s="17">
        <v>0.21457528055509201</v>
      </c>
      <c r="AB800" s="17"/>
      <c r="AC800" s="17">
        <v>0.460686447764875</v>
      </c>
      <c r="AD800" s="17">
        <v>0.40230881573460597</v>
      </c>
      <c r="AE800" s="17">
        <v>0.34931912590294101</v>
      </c>
      <c r="AF800" s="17">
        <v>0.22439787728771801</v>
      </c>
      <c r="AG800" s="17">
        <v>0.301598909726978</v>
      </c>
      <c r="AH800" s="17">
        <v>0.243144257423207</v>
      </c>
      <c r="AI800" s="17">
        <v>0.176367353010182</v>
      </c>
      <c r="AJ800" s="17">
        <v>0.13591039833958801</v>
      </c>
      <c r="AK800" s="17">
        <v>0.123857944736651</v>
      </c>
      <c r="AL800" s="17">
        <v>0.17815300925708899</v>
      </c>
      <c r="AM800" s="17">
        <v>0.187304564748872</v>
      </c>
      <c r="AN800" s="17">
        <v>9.8305400624289704E-2</v>
      </c>
      <c r="AO800" s="17">
        <v>0.114737341261767</v>
      </c>
      <c r="AP800" s="17">
        <v>7.8458320635832496E-2</v>
      </c>
      <c r="AQ800" s="17">
        <v>5.6463629879631702E-2</v>
      </c>
      <c r="AR800" s="17">
        <v>3.3213382460878703E-2</v>
      </c>
      <c r="AS800" s="17"/>
      <c r="AT800" s="17">
        <v>0.15896921977516101</v>
      </c>
      <c r="AU800" s="17">
        <v>0.20991638391235301</v>
      </c>
      <c r="AV800" s="17">
        <v>0.19681752163591701</v>
      </c>
      <c r="AW800" s="17">
        <v>0.217484574586575</v>
      </c>
      <c r="AX800" s="17">
        <v>0.26468379070140202</v>
      </c>
      <c r="AY800" s="17">
        <v>0.18334444238896</v>
      </c>
      <c r="AZ800" s="17"/>
      <c r="BA800" s="17">
        <v>0.30676283290996298</v>
      </c>
      <c r="BB800" s="17">
        <v>0.20598509756403499</v>
      </c>
      <c r="BC800" s="17">
        <v>0.133825613496556</v>
      </c>
      <c r="BD800" s="17">
        <v>0.10511215863847501</v>
      </c>
      <c r="BE800" s="17">
        <v>6.3138062000553094E-2</v>
      </c>
      <c r="BF800" s="17"/>
      <c r="BG800" s="17">
        <v>0.205472421755035</v>
      </c>
      <c r="BH800" s="17">
        <v>0.15393425428896701</v>
      </c>
      <c r="BI800" s="17">
        <v>0.16390490249562201</v>
      </c>
      <c r="BJ800" s="17">
        <v>0.221525635124207</v>
      </c>
      <c r="BK800" s="17">
        <v>0.19001939812889701</v>
      </c>
      <c r="BL800" s="17"/>
      <c r="BM800" s="17">
        <v>0.163080533437998</v>
      </c>
      <c r="BN800" s="17">
        <v>0.22096679624370399</v>
      </c>
      <c r="BO800" s="17">
        <v>0.271247455762748</v>
      </c>
      <c r="BP800" s="17"/>
      <c r="BQ800" s="17">
        <v>0.10662777719465499</v>
      </c>
      <c r="BR800" s="17">
        <v>0.25586539380063</v>
      </c>
      <c r="BS800" s="17"/>
      <c r="BT800" s="17">
        <v>0.140093242628542</v>
      </c>
      <c r="BU800" s="17">
        <v>0.2749591922697</v>
      </c>
    </row>
    <row r="801" spans="2:73" x14ac:dyDescent="0.3">
      <c r="B801" t="s">
        <v>92</v>
      </c>
      <c r="C801" s="17">
        <v>1.6027665626339699E-2</v>
      </c>
      <c r="D801" s="17">
        <v>1.2490720683981601E-2</v>
      </c>
      <c r="E801" s="17">
        <v>1.9523788889390301E-2</v>
      </c>
      <c r="F801" s="17"/>
      <c r="G801" s="17">
        <v>2.2320073396805098E-2</v>
      </c>
      <c r="H801" s="17">
        <v>2.1790915890247599E-2</v>
      </c>
      <c r="I801" s="17">
        <v>1.02629557149476E-2</v>
      </c>
      <c r="J801" s="17">
        <v>1.42696063446186E-2</v>
      </c>
      <c r="K801" s="17">
        <v>1.3611587180543601E-2</v>
      </c>
      <c r="L801" s="17">
        <v>1.4912609916619199E-2</v>
      </c>
      <c r="M801" s="17"/>
      <c r="N801" s="17">
        <v>1.02381293540379E-2</v>
      </c>
      <c r="O801" s="17">
        <v>9.9137042300108807E-3</v>
      </c>
      <c r="P801" s="17">
        <v>1.6245832362490401E-2</v>
      </c>
      <c r="Q801" s="17">
        <v>2.70800976064954E-2</v>
      </c>
      <c r="R801" s="17"/>
      <c r="S801" s="17">
        <v>2.2862620356028401E-2</v>
      </c>
      <c r="T801" s="17">
        <v>1.85511703447593E-2</v>
      </c>
      <c r="U801" s="17">
        <v>9.9639622803993598E-3</v>
      </c>
      <c r="V801" s="17">
        <v>7.2606774199404003E-3</v>
      </c>
      <c r="W801" s="17">
        <v>6.4788222265112598E-3</v>
      </c>
      <c r="X801" s="17">
        <v>3.4142355425016799E-2</v>
      </c>
      <c r="Y801" s="17">
        <v>1.3035272876621099E-2</v>
      </c>
      <c r="Z801" s="17">
        <v>1.1581940120962499E-2</v>
      </c>
      <c r="AA801" s="17">
        <v>1.3249240621303299E-2</v>
      </c>
      <c r="AB801" s="17"/>
      <c r="AC801" s="17">
        <v>2.27299714829684E-2</v>
      </c>
      <c r="AD801" s="17">
        <v>4.3476592436362697E-2</v>
      </c>
      <c r="AE801" s="17">
        <v>5.00693063731808E-3</v>
      </c>
      <c r="AF801" s="17">
        <v>1.8521308672858401E-2</v>
      </c>
      <c r="AG801" s="17">
        <v>1.5943937378701901E-2</v>
      </c>
      <c r="AH801" s="17">
        <v>1.6304226655939599E-2</v>
      </c>
      <c r="AI801" s="17">
        <v>1.1522250541352801E-2</v>
      </c>
      <c r="AJ801" s="17">
        <v>3.9937077666494798E-2</v>
      </c>
      <c r="AK801" s="17">
        <v>8.7872485863109799E-3</v>
      </c>
      <c r="AL801" s="17">
        <v>2.7967852388248001E-2</v>
      </c>
      <c r="AM801" s="17">
        <v>3.6057020675114202E-3</v>
      </c>
      <c r="AN801" s="17">
        <v>6.2834483043549003E-3</v>
      </c>
      <c r="AO801" s="17">
        <v>6.7917514456587499E-3</v>
      </c>
      <c r="AP801" s="17">
        <v>0</v>
      </c>
      <c r="AQ801" s="17">
        <v>1.7753503560660799E-2</v>
      </c>
      <c r="AR801" s="17">
        <v>0</v>
      </c>
      <c r="AS801" s="17"/>
      <c r="AT801" s="17">
        <v>1.6710033339691399E-2</v>
      </c>
      <c r="AU801" s="17">
        <v>1.34527611403619E-2</v>
      </c>
      <c r="AV801" s="17">
        <v>2.4752775918030202E-2</v>
      </c>
      <c r="AW801" s="17">
        <v>1.91988295422898E-2</v>
      </c>
      <c r="AX801" s="17">
        <v>3.1787348368681701E-3</v>
      </c>
      <c r="AY801" s="17">
        <v>1.72166797870296E-2</v>
      </c>
      <c r="AZ801" s="17"/>
      <c r="BA801" s="17">
        <v>2.1829947589424401E-2</v>
      </c>
      <c r="BB801" s="17">
        <v>1.6266862297038099E-2</v>
      </c>
      <c r="BC801" s="17">
        <v>1.8993302250412299E-2</v>
      </c>
      <c r="BD801" s="17">
        <v>9.6751986907969E-3</v>
      </c>
      <c r="BE801" s="17">
        <v>1.6230126729178E-2</v>
      </c>
      <c r="BF801" s="17"/>
      <c r="BG801" s="17">
        <v>1.8028430421066399E-2</v>
      </c>
      <c r="BH801" s="17">
        <v>1.4744004540328899E-2</v>
      </c>
      <c r="BI801" s="17">
        <v>6.8886887175729997E-3</v>
      </c>
      <c r="BJ801" s="17">
        <v>1.16966112772806E-2</v>
      </c>
      <c r="BK801" s="17">
        <v>3.4349339863192101E-2</v>
      </c>
      <c r="BL801" s="17"/>
      <c r="BM801" s="17">
        <v>1.27245200581051E-2</v>
      </c>
      <c r="BN801" s="17">
        <v>1.8543726352619999E-2</v>
      </c>
      <c r="BO801" s="17">
        <v>1.9778794765245501E-2</v>
      </c>
      <c r="BP801" s="17"/>
      <c r="BQ801" s="17">
        <v>7.0894693645824798E-3</v>
      </c>
      <c r="BR801" s="17">
        <v>1.6643021384162501E-2</v>
      </c>
      <c r="BS801" s="17"/>
      <c r="BT801" s="17">
        <v>1.0623606012398999E-2</v>
      </c>
      <c r="BU801" s="17">
        <v>1.7540199217228599E-2</v>
      </c>
    </row>
    <row r="802" spans="2:73" x14ac:dyDescent="0.3">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row>
    <row r="803" spans="2:73" x14ac:dyDescent="0.3">
      <c r="B803" s="6" t="s">
        <v>309</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row>
    <row r="804" spans="2:73" x14ac:dyDescent="0.3">
      <c r="B804" s="24" t="s">
        <v>94</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row>
    <row r="805" spans="2:73" x14ac:dyDescent="0.3">
      <c r="B805" t="s">
        <v>261</v>
      </c>
      <c r="C805" s="17">
        <v>1.01776001434275E-3</v>
      </c>
      <c r="D805" s="17">
        <v>1.35962862101584E-3</v>
      </c>
      <c r="E805" s="17">
        <v>6.87757663008347E-4</v>
      </c>
      <c r="F805" s="17"/>
      <c r="G805" s="17">
        <v>4.8276727113235303E-3</v>
      </c>
      <c r="H805" s="17">
        <v>2.0420178442847798E-3</v>
      </c>
      <c r="I805" s="17">
        <v>0</v>
      </c>
      <c r="J805" s="17">
        <v>0</v>
      </c>
      <c r="K805" s="17">
        <v>0</v>
      </c>
      <c r="L805" s="17">
        <v>0</v>
      </c>
      <c r="M805" s="17"/>
      <c r="N805" s="17">
        <v>0</v>
      </c>
      <c r="O805" s="17">
        <v>0</v>
      </c>
      <c r="P805" s="17">
        <v>3.0626178211357099E-3</v>
      </c>
      <c r="Q805" s="17">
        <v>1.3990056017633601E-3</v>
      </c>
      <c r="R805" s="17"/>
      <c r="S805" s="17">
        <v>0</v>
      </c>
      <c r="T805" s="17">
        <v>0</v>
      </c>
      <c r="U805" s="17">
        <v>0</v>
      </c>
      <c r="V805" s="17">
        <v>0</v>
      </c>
      <c r="W805" s="17">
        <v>0</v>
      </c>
      <c r="X805" s="17">
        <v>3.4743520151360998E-3</v>
      </c>
      <c r="Y805" s="17">
        <v>0</v>
      </c>
      <c r="Z805" s="17">
        <v>1.33862737002834E-2</v>
      </c>
      <c r="AA805" s="17">
        <v>0</v>
      </c>
      <c r="AB805" s="17"/>
      <c r="AC805" s="17">
        <v>0</v>
      </c>
      <c r="AD805" s="17">
        <v>8.2972779639387505E-3</v>
      </c>
      <c r="AE805" s="17">
        <v>0</v>
      </c>
      <c r="AF805" s="17">
        <v>0</v>
      </c>
      <c r="AG805" s="17">
        <v>0</v>
      </c>
      <c r="AH805" s="17">
        <v>0</v>
      </c>
      <c r="AI805" s="17">
        <v>0</v>
      </c>
      <c r="AJ805" s="17">
        <v>0</v>
      </c>
      <c r="AK805" s="17">
        <v>0</v>
      </c>
      <c r="AL805" s="17">
        <v>0</v>
      </c>
      <c r="AM805" s="17">
        <v>0</v>
      </c>
      <c r="AN805" s="17">
        <v>0</v>
      </c>
      <c r="AO805" s="17">
        <v>0</v>
      </c>
      <c r="AP805" s="17">
        <v>2.27179000250337E-2</v>
      </c>
      <c r="AQ805" s="17">
        <v>0</v>
      </c>
      <c r="AR805" s="17">
        <v>0</v>
      </c>
      <c r="AS805" s="17"/>
      <c r="AT805" s="17">
        <v>4.39892003428821E-3</v>
      </c>
      <c r="AU805" s="17">
        <v>0</v>
      </c>
      <c r="AV805" s="17">
        <v>0</v>
      </c>
      <c r="AW805" s="17">
        <v>0</v>
      </c>
      <c r="AX805" s="17">
        <v>0</v>
      </c>
      <c r="AY805" s="17">
        <v>0</v>
      </c>
      <c r="AZ805" s="17"/>
      <c r="BA805" s="17">
        <v>0</v>
      </c>
      <c r="BB805" s="17">
        <v>0</v>
      </c>
      <c r="BC805" s="17">
        <v>2.7411830029164599E-3</v>
      </c>
      <c r="BD805" s="17">
        <v>0</v>
      </c>
      <c r="BE805" s="17">
        <v>0</v>
      </c>
      <c r="BF805" s="17"/>
      <c r="BG805" s="17">
        <v>0</v>
      </c>
      <c r="BH805" s="17">
        <v>3.0331195453563399E-3</v>
      </c>
      <c r="BI805" s="17">
        <v>0</v>
      </c>
      <c r="BJ805" s="17">
        <v>0</v>
      </c>
      <c r="BK805" s="17">
        <v>0</v>
      </c>
      <c r="BL805" s="17"/>
      <c r="BM805" s="17">
        <v>2.1860896551500301E-3</v>
      </c>
      <c r="BN805" s="17">
        <v>0</v>
      </c>
      <c r="BO805" s="17">
        <v>0</v>
      </c>
      <c r="BP805" s="17"/>
      <c r="BQ805" s="17">
        <v>1.85845654583349E-3</v>
      </c>
      <c r="BR805" s="17">
        <v>5.9545510992714003E-4</v>
      </c>
      <c r="BS805" s="17"/>
      <c r="BT805" s="17">
        <v>1.15683547660227E-3</v>
      </c>
      <c r="BU805" s="17">
        <v>9.2634861240306805E-4</v>
      </c>
    </row>
    <row r="806" spans="2:73" x14ac:dyDescent="0.3">
      <c r="B806" t="s">
        <v>262</v>
      </c>
      <c r="C806" s="17">
        <v>4.3633924912898098E-3</v>
      </c>
      <c r="D806" s="17">
        <v>7.7009459530407503E-3</v>
      </c>
      <c r="E806" s="17">
        <v>1.12449036244992E-3</v>
      </c>
      <c r="F806" s="17"/>
      <c r="G806" s="17">
        <v>1.5364413913949799E-3</v>
      </c>
      <c r="H806" s="17">
        <v>1.5048697844552201E-2</v>
      </c>
      <c r="I806" s="17">
        <v>9.3204534620176197E-3</v>
      </c>
      <c r="J806" s="17">
        <v>0</v>
      </c>
      <c r="K806" s="17">
        <v>0</v>
      </c>
      <c r="L806" s="17">
        <v>0</v>
      </c>
      <c r="M806" s="17"/>
      <c r="N806" s="17">
        <v>1.128191167631E-2</v>
      </c>
      <c r="O806" s="17">
        <v>0</v>
      </c>
      <c r="P806" s="17">
        <v>4.14126442610781E-3</v>
      </c>
      <c r="Q806" s="17">
        <v>1.7086536740037201E-3</v>
      </c>
      <c r="R806" s="17"/>
      <c r="S806" s="17">
        <v>1.5839027350552402E-2</v>
      </c>
      <c r="T806" s="17">
        <v>0</v>
      </c>
      <c r="U806" s="17">
        <v>0</v>
      </c>
      <c r="V806" s="17">
        <v>0</v>
      </c>
      <c r="W806" s="17">
        <v>0</v>
      </c>
      <c r="X806" s="17">
        <v>9.2081786368965104E-3</v>
      </c>
      <c r="Y806" s="17">
        <v>5.5182591007532202E-3</v>
      </c>
      <c r="Z806" s="17">
        <v>0</v>
      </c>
      <c r="AA806" s="17">
        <v>2.7353022153361701E-3</v>
      </c>
      <c r="AB806" s="17"/>
      <c r="AC806" s="17">
        <v>0</v>
      </c>
      <c r="AD806" s="17">
        <v>1.01337510439162E-2</v>
      </c>
      <c r="AE806" s="17">
        <v>8.7949834282314496E-3</v>
      </c>
      <c r="AF806" s="17">
        <v>0</v>
      </c>
      <c r="AG806" s="17">
        <v>3.9996312863922797E-3</v>
      </c>
      <c r="AH806" s="17">
        <v>4.3163495208215601E-3</v>
      </c>
      <c r="AI806" s="17">
        <v>0</v>
      </c>
      <c r="AJ806" s="17">
        <v>6.3779112748893196E-3</v>
      </c>
      <c r="AK806" s="17">
        <v>0</v>
      </c>
      <c r="AL806" s="17">
        <v>0</v>
      </c>
      <c r="AM806" s="17">
        <v>6.6969958744991101E-3</v>
      </c>
      <c r="AN806" s="17">
        <v>0</v>
      </c>
      <c r="AO806" s="17">
        <v>5.5237477093762503E-3</v>
      </c>
      <c r="AP806" s="17">
        <v>7.2301342719783496E-3</v>
      </c>
      <c r="AQ806" s="17">
        <v>0</v>
      </c>
      <c r="AR806" s="17">
        <v>2.02652197539753E-2</v>
      </c>
      <c r="AS806" s="17"/>
      <c r="AT806" s="17">
        <v>7.7302483693547103E-3</v>
      </c>
      <c r="AU806" s="17">
        <v>2.5828904039527901E-3</v>
      </c>
      <c r="AV806" s="17">
        <v>6.9789532857895504E-3</v>
      </c>
      <c r="AW806" s="17">
        <v>1.93291036025218E-3</v>
      </c>
      <c r="AX806" s="17">
        <v>0</v>
      </c>
      <c r="AY806" s="17">
        <v>9.5863777039271597E-3</v>
      </c>
      <c r="AZ806" s="17"/>
      <c r="BA806" s="17">
        <v>3.9699520287101797E-3</v>
      </c>
      <c r="BB806" s="17">
        <v>0</v>
      </c>
      <c r="BC806" s="17">
        <v>4.2121062178255104E-3</v>
      </c>
      <c r="BD806" s="17">
        <v>1.05771633059612E-2</v>
      </c>
      <c r="BE806" s="17">
        <v>3.29273151465036E-2</v>
      </c>
      <c r="BF806" s="17"/>
      <c r="BG806" s="17">
        <v>7.09359241912877E-3</v>
      </c>
      <c r="BH806" s="17">
        <v>4.9017655038190496E-3</v>
      </c>
      <c r="BI806" s="17">
        <v>0</v>
      </c>
      <c r="BJ806" s="17">
        <v>0</v>
      </c>
      <c r="BK806" s="17">
        <v>1.6156897554133701E-2</v>
      </c>
      <c r="BL806" s="17"/>
      <c r="BM806" s="17">
        <v>8.6089383469712399E-3</v>
      </c>
      <c r="BN806" s="17">
        <v>0</v>
      </c>
      <c r="BO806" s="17">
        <v>2.2726634893004399E-3</v>
      </c>
      <c r="BP806" s="17"/>
      <c r="BQ806" s="17">
        <v>1.08252207731468E-2</v>
      </c>
      <c r="BR806" s="17">
        <v>0</v>
      </c>
      <c r="BS806" s="17"/>
      <c r="BT806" s="17">
        <v>5.5542738848949596E-3</v>
      </c>
      <c r="BU806" s="17">
        <v>3.05420091347175E-3</v>
      </c>
    </row>
    <row r="807" spans="2:73" x14ac:dyDescent="0.3">
      <c r="B807" t="s">
        <v>263</v>
      </c>
      <c r="C807" s="17">
        <v>1.08554774063614E-2</v>
      </c>
      <c r="D807" s="17">
        <v>1.2147851744805999E-2</v>
      </c>
      <c r="E807" s="17">
        <v>9.6295853855980895E-3</v>
      </c>
      <c r="F807" s="17"/>
      <c r="G807" s="17">
        <v>3.1529350546706698E-2</v>
      </c>
      <c r="H807" s="17">
        <v>2.1591954368420201E-2</v>
      </c>
      <c r="I807" s="17">
        <v>1.27984610989393E-2</v>
      </c>
      <c r="J807" s="17">
        <v>1.60610471567024E-3</v>
      </c>
      <c r="K807" s="17">
        <v>0</v>
      </c>
      <c r="L807" s="17">
        <v>1.66701566805046E-3</v>
      </c>
      <c r="M807" s="17"/>
      <c r="N807" s="17">
        <v>2.2559243934290402E-2</v>
      </c>
      <c r="O807" s="17">
        <v>7.9008939814565297E-3</v>
      </c>
      <c r="P807" s="17">
        <v>1.1096679975826E-3</v>
      </c>
      <c r="Q807" s="17">
        <v>1.0069932568481099E-2</v>
      </c>
      <c r="R807" s="17"/>
      <c r="S807" s="17">
        <v>2.0843714526034601E-2</v>
      </c>
      <c r="T807" s="17">
        <v>1.16093926228305E-2</v>
      </c>
      <c r="U807" s="17">
        <v>7.2973183443896302E-3</v>
      </c>
      <c r="V807" s="17">
        <v>2.9083686328870298E-3</v>
      </c>
      <c r="W807" s="17">
        <v>3.6083979087777099E-3</v>
      </c>
      <c r="X807" s="17">
        <v>2.7354583642780999E-3</v>
      </c>
      <c r="Y807" s="17">
        <v>2.7903961804379301E-2</v>
      </c>
      <c r="Z807" s="17">
        <v>7.1807276136769899E-3</v>
      </c>
      <c r="AA807" s="17">
        <v>6.6821148056572096E-3</v>
      </c>
      <c r="AB807" s="17"/>
      <c r="AC807" s="17">
        <v>0</v>
      </c>
      <c r="AD807" s="17">
        <v>1.5505901391738E-2</v>
      </c>
      <c r="AE807" s="17">
        <v>6.01099559665586E-3</v>
      </c>
      <c r="AF807" s="17">
        <v>4.6299426641207902E-3</v>
      </c>
      <c r="AG807" s="17">
        <v>6.3299278448031198E-3</v>
      </c>
      <c r="AH807" s="17">
        <v>6.3245731670277796E-3</v>
      </c>
      <c r="AI807" s="17">
        <v>6.3569252288460101E-3</v>
      </c>
      <c r="AJ807" s="17">
        <v>1.15435514173948E-2</v>
      </c>
      <c r="AK807" s="17">
        <v>5.8093107814208497E-3</v>
      </c>
      <c r="AL807" s="17">
        <v>6.3575320700319602E-3</v>
      </c>
      <c r="AM807" s="17">
        <v>1.6355900508441198E-2</v>
      </c>
      <c r="AN807" s="17">
        <v>0</v>
      </c>
      <c r="AO807" s="17">
        <v>4.3388548767908999E-2</v>
      </c>
      <c r="AP807" s="17">
        <v>2.2002171784275298E-2</v>
      </c>
      <c r="AQ807" s="17">
        <v>0</v>
      </c>
      <c r="AR807" s="17">
        <v>4.1595523101625502E-2</v>
      </c>
      <c r="AS807" s="17"/>
      <c r="AT807" s="17">
        <v>1.6987070434430599E-2</v>
      </c>
      <c r="AU807" s="17">
        <v>8.33396874524347E-3</v>
      </c>
      <c r="AV807" s="17">
        <v>2.1069861168345201E-2</v>
      </c>
      <c r="AW807" s="17">
        <v>5.73044980298347E-3</v>
      </c>
      <c r="AX807" s="17">
        <v>3.9845788725375499E-3</v>
      </c>
      <c r="AY807" s="17">
        <v>0</v>
      </c>
      <c r="AZ807" s="17"/>
      <c r="BA807" s="17">
        <v>2.4510214492866802E-3</v>
      </c>
      <c r="BB807" s="17">
        <v>1.4456684816383399E-2</v>
      </c>
      <c r="BC807" s="17">
        <v>1.54478453449323E-2</v>
      </c>
      <c r="BD807" s="17">
        <v>1.4309947120815E-2</v>
      </c>
      <c r="BE807" s="17">
        <v>2.6303802387655499E-2</v>
      </c>
      <c r="BF807" s="17"/>
      <c r="BG807" s="17">
        <v>7.6200833427650296E-3</v>
      </c>
      <c r="BH807" s="17">
        <v>8.9614043316488395E-3</v>
      </c>
      <c r="BI807" s="17">
        <v>8.3875734585968399E-3</v>
      </c>
      <c r="BJ807" s="17">
        <v>1.8190930933991399E-2</v>
      </c>
      <c r="BK807" s="17">
        <v>1.1292012796011899E-2</v>
      </c>
      <c r="BL807" s="17"/>
      <c r="BM807" s="17">
        <v>1.33950177958188E-2</v>
      </c>
      <c r="BN807" s="17">
        <v>1.14877066512649E-2</v>
      </c>
      <c r="BO807" s="17">
        <v>1.7665062596907801E-3</v>
      </c>
      <c r="BP807" s="17"/>
      <c r="BQ807" s="17">
        <v>2.0020827635958301E-2</v>
      </c>
      <c r="BR807" s="17">
        <v>4.8384828904623504E-3</v>
      </c>
      <c r="BS807" s="17"/>
      <c r="BT807" s="17">
        <v>1.4848394380464199E-2</v>
      </c>
      <c r="BU807" s="17">
        <v>5.0519458219315701E-3</v>
      </c>
    </row>
    <row r="808" spans="2:73" x14ac:dyDescent="0.3">
      <c r="B808" t="s">
        <v>264</v>
      </c>
      <c r="C808" s="17">
        <v>1.8250710848934301E-2</v>
      </c>
      <c r="D808" s="17">
        <v>2.4643326318165501E-2</v>
      </c>
      <c r="E808" s="17">
        <v>1.2077574893668E-2</v>
      </c>
      <c r="F808" s="17"/>
      <c r="G808" s="17">
        <v>2.9522936276771598E-2</v>
      </c>
      <c r="H808" s="17">
        <v>4.7087847128141E-2</v>
      </c>
      <c r="I808" s="17">
        <v>2.04819850455744E-2</v>
      </c>
      <c r="J808" s="17">
        <v>1.00469457170601E-2</v>
      </c>
      <c r="K808" s="17">
        <v>4.5905895873674498E-3</v>
      </c>
      <c r="L808" s="17">
        <v>1.3723951401976801E-3</v>
      </c>
      <c r="M808" s="17"/>
      <c r="N808" s="17">
        <v>2.8674477983709E-2</v>
      </c>
      <c r="O808" s="17">
        <v>2.1257597790775799E-2</v>
      </c>
      <c r="P808" s="17">
        <v>1.00358882216881E-2</v>
      </c>
      <c r="Q808" s="17">
        <v>1.14420305140489E-2</v>
      </c>
      <c r="R808" s="17"/>
      <c r="S808" s="17">
        <v>3.8145255430175898E-2</v>
      </c>
      <c r="T808" s="17">
        <v>7.88933049558878E-3</v>
      </c>
      <c r="U808" s="17">
        <v>1.27244340318777E-2</v>
      </c>
      <c r="V808" s="17">
        <v>2.1240774639051201E-2</v>
      </c>
      <c r="W808" s="17">
        <v>2.1153150659471098E-2</v>
      </c>
      <c r="X808" s="17">
        <v>2.2139600584712801E-2</v>
      </c>
      <c r="Y808" s="17">
        <v>1.03828930232158E-2</v>
      </c>
      <c r="Z808" s="17">
        <v>0</v>
      </c>
      <c r="AA808" s="17">
        <v>1.6298618898107999E-2</v>
      </c>
      <c r="AB808" s="17"/>
      <c r="AC808" s="17">
        <v>0</v>
      </c>
      <c r="AD808" s="17">
        <v>1.5887659476662298E-2</v>
      </c>
      <c r="AE808" s="17">
        <v>1.75487093636645E-2</v>
      </c>
      <c r="AF808" s="17">
        <v>1.0442857047255E-2</v>
      </c>
      <c r="AG808" s="17">
        <v>3.3232410259847402E-3</v>
      </c>
      <c r="AH808" s="17">
        <v>1.6907463589857001E-2</v>
      </c>
      <c r="AI808" s="17">
        <v>9.0471869650125599E-3</v>
      </c>
      <c r="AJ808" s="17">
        <v>1.5283714023230499E-2</v>
      </c>
      <c r="AK808" s="17">
        <v>2.3433226973334401E-2</v>
      </c>
      <c r="AL808" s="17">
        <v>2.58027462917052E-2</v>
      </c>
      <c r="AM808" s="17">
        <v>1.61130010070928E-2</v>
      </c>
      <c r="AN808" s="17">
        <v>3.3925060796082998E-2</v>
      </c>
      <c r="AO808" s="17">
        <v>1.9615641039437599E-2</v>
      </c>
      <c r="AP808" s="17">
        <v>2.5983209100999698E-2</v>
      </c>
      <c r="AQ808" s="17">
        <v>3.8830128570317403E-2</v>
      </c>
      <c r="AR808" s="17">
        <v>4.9910030633882697E-2</v>
      </c>
      <c r="AS808" s="17"/>
      <c r="AT808" s="17">
        <v>4.4773952121968399E-2</v>
      </c>
      <c r="AU808" s="17">
        <v>4.1410234083410101E-3</v>
      </c>
      <c r="AV808" s="17">
        <v>1.9721657411886199E-2</v>
      </c>
      <c r="AW808" s="17">
        <v>5.2071696632720998E-3</v>
      </c>
      <c r="AX808" s="17">
        <v>1.3844038880457101E-2</v>
      </c>
      <c r="AY808" s="17">
        <v>3.0438584100998398E-2</v>
      </c>
      <c r="AZ808" s="17"/>
      <c r="BA808" s="17">
        <v>4.3008292760396E-3</v>
      </c>
      <c r="BB808" s="17">
        <v>7.5361447635639602E-3</v>
      </c>
      <c r="BC808" s="17">
        <v>2.8590880540559499E-2</v>
      </c>
      <c r="BD808" s="17">
        <v>3.3487491238254799E-2</v>
      </c>
      <c r="BE808" s="17">
        <v>0.11698260146080799</v>
      </c>
      <c r="BF808" s="17"/>
      <c r="BG808" s="17">
        <v>8.2208481807413691E-3</v>
      </c>
      <c r="BH808" s="17">
        <v>3.0413283608721801E-2</v>
      </c>
      <c r="BI808" s="17">
        <v>2.2572860601786E-2</v>
      </c>
      <c r="BJ808" s="17">
        <v>7.9917582158790905E-3</v>
      </c>
      <c r="BK808" s="17">
        <v>1.10927167142503E-2</v>
      </c>
      <c r="BL808" s="17"/>
      <c r="BM808" s="17">
        <v>2.4469609371266798E-2</v>
      </c>
      <c r="BN808" s="17">
        <v>1.25310354579287E-2</v>
      </c>
      <c r="BO808" s="17">
        <v>1.35639714156224E-2</v>
      </c>
      <c r="BP808" s="17"/>
      <c r="BQ808" s="17">
        <v>4.4400949398550701E-2</v>
      </c>
      <c r="BR808" s="17">
        <v>3.84213257895914E-3</v>
      </c>
      <c r="BS808" s="17"/>
      <c r="BT808" s="17">
        <v>2.6099921926809499E-2</v>
      </c>
      <c r="BU808" s="17">
        <v>8.3503437395724602E-3</v>
      </c>
    </row>
    <row r="809" spans="2:73" x14ac:dyDescent="0.3">
      <c r="B809" t="s">
        <v>265</v>
      </c>
      <c r="C809" s="17">
        <v>4.4376844885778699E-2</v>
      </c>
      <c r="D809" s="17">
        <v>4.9838283371101501E-2</v>
      </c>
      <c r="E809" s="17">
        <v>3.9191733726595603E-2</v>
      </c>
      <c r="F809" s="17"/>
      <c r="G809" s="17">
        <v>0.102517917062936</v>
      </c>
      <c r="H809" s="17">
        <v>8.7961173414342397E-2</v>
      </c>
      <c r="I809" s="17">
        <v>3.5262002239755501E-2</v>
      </c>
      <c r="J809" s="17">
        <v>2.79143819168183E-2</v>
      </c>
      <c r="K809" s="17">
        <v>2.0237952113325401E-2</v>
      </c>
      <c r="L809" s="17">
        <v>7.4392891563026496E-3</v>
      </c>
      <c r="M809" s="17"/>
      <c r="N809" s="17">
        <v>7.0410014380490105E-2</v>
      </c>
      <c r="O809" s="17">
        <v>5.1005023057337E-2</v>
      </c>
      <c r="P809" s="17">
        <v>3.6232185350750401E-2</v>
      </c>
      <c r="Q809" s="17">
        <v>1.7379005358055099E-2</v>
      </c>
      <c r="R809" s="17"/>
      <c r="S809" s="17">
        <v>0.107135865309631</v>
      </c>
      <c r="T809" s="17">
        <v>2.5546163305606901E-2</v>
      </c>
      <c r="U809" s="17">
        <v>4.9769528588989399E-2</v>
      </c>
      <c r="V809" s="17">
        <v>3.2853335739754498E-2</v>
      </c>
      <c r="W809" s="17">
        <v>3.5657594301586298E-2</v>
      </c>
      <c r="X809" s="17">
        <v>1.6236319936540101E-2</v>
      </c>
      <c r="Y809" s="17">
        <v>3.00911838635287E-2</v>
      </c>
      <c r="Z809" s="17">
        <v>3.9214929092945702E-2</v>
      </c>
      <c r="AA809" s="17">
        <v>3.6521266517538203E-2</v>
      </c>
      <c r="AB809" s="17"/>
      <c r="AC809" s="17">
        <v>4.4928414148251397E-2</v>
      </c>
      <c r="AD809" s="17">
        <v>2.2395006732874999E-2</v>
      </c>
      <c r="AE809" s="17">
        <v>1.9722133277930098E-2</v>
      </c>
      <c r="AF809" s="17">
        <v>4.6066780614854801E-2</v>
      </c>
      <c r="AG809" s="17">
        <v>2.7979793103775099E-2</v>
      </c>
      <c r="AH809" s="17">
        <v>2.4842832892787901E-2</v>
      </c>
      <c r="AI809" s="17">
        <v>5.7063319024334397E-2</v>
      </c>
      <c r="AJ809" s="17">
        <v>5.6314148642237702E-2</v>
      </c>
      <c r="AK809" s="17">
        <v>5.5446283183845001E-2</v>
      </c>
      <c r="AL809" s="17">
        <v>5.1287752008300803E-2</v>
      </c>
      <c r="AM809" s="17">
        <v>3.8323743861185297E-2</v>
      </c>
      <c r="AN809" s="17">
        <v>6.9766497518884807E-2</v>
      </c>
      <c r="AO809" s="17">
        <v>4.28047690596665E-2</v>
      </c>
      <c r="AP809" s="17">
        <v>4.5458593497411097E-2</v>
      </c>
      <c r="AQ809" s="17">
        <v>9.1462911757505802E-2</v>
      </c>
      <c r="AR809" s="17">
        <v>7.4684885236536797E-2</v>
      </c>
      <c r="AS809" s="17"/>
      <c r="AT809" s="17">
        <v>9.2391505666644405E-2</v>
      </c>
      <c r="AU809" s="17">
        <v>4.2166880636309599E-2</v>
      </c>
      <c r="AV809" s="17">
        <v>3.0666609008566499E-2</v>
      </c>
      <c r="AW809" s="17">
        <v>2.3241944940905802E-2</v>
      </c>
      <c r="AX809" s="17">
        <v>1.3840936546909001E-2</v>
      </c>
      <c r="AY809" s="17">
        <v>1.39388413598835E-2</v>
      </c>
      <c r="AZ809" s="17"/>
      <c r="BA809" s="17">
        <v>1.8342844152488502E-2</v>
      </c>
      <c r="BB809" s="17">
        <v>3.1326314667028503E-2</v>
      </c>
      <c r="BC809" s="17">
        <v>6.8038248824846603E-2</v>
      </c>
      <c r="BD809" s="17">
        <v>8.6735694073419495E-2</v>
      </c>
      <c r="BE809" s="17">
        <v>4.5557022159439201E-2</v>
      </c>
      <c r="BF809" s="17"/>
      <c r="BG809" s="17">
        <v>4.8967289869264602E-2</v>
      </c>
      <c r="BH809" s="17">
        <v>6.8418928655744296E-2</v>
      </c>
      <c r="BI809" s="17">
        <v>1.9271167800353799E-2</v>
      </c>
      <c r="BJ809" s="17">
        <v>1.51397840353202E-2</v>
      </c>
      <c r="BK809" s="17">
        <v>5.98661868022091E-2</v>
      </c>
      <c r="BL809" s="17"/>
      <c r="BM809" s="17">
        <v>5.4819126388406303E-2</v>
      </c>
      <c r="BN809" s="17">
        <v>3.5683617114048397E-2</v>
      </c>
      <c r="BO809" s="17">
        <v>3.4305333180403498E-2</v>
      </c>
      <c r="BP809" s="17"/>
      <c r="BQ809" s="17">
        <v>8.5325719332240493E-2</v>
      </c>
      <c r="BR809" s="17">
        <v>1.9007603785326298E-2</v>
      </c>
      <c r="BS809" s="17"/>
      <c r="BT809" s="17">
        <v>5.8811397286033497E-2</v>
      </c>
      <c r="BU809" s="17">
        <v>2.67734129797913E-2</v>
      </c>
    </row>
    <row r="810" spans="2:73" x14ac:dyDescent="0.3">
      <c r="B810" t="s">
        <v>266</v>
      </c>
      <c r="C810" s="17">
        <v>4.9576662481144E-2</v>
      </c>
      <c r="D810" s="17">
        <v>5.53416575565054E-2</v>
      </c>
      <c r="E810" s="17">
        <v>4.3698072190808297E-2</v>
      </c>
      <c r="F810" s="17"/>
      <c r="G810" s="17">
        <v>9.3915985211843397E-2</v>
      </c>
      <c r="H810" s="17">
        <v>9.2050815623683002E-2</v>
      </c>
      <c r="I810" s="17">
        <v>4.88386328411528E-2</v>
      </c>
      <c r="J810" s="17">
        <v>4.0208148557057399E-2</v>
      </c>
      <c r="K810" s="17">
        <v>1.9650930172947601E-2</v>
      </c>
      <c r="L810" s="17">
        <v>1.3987503746243199E-2</v>
      </c>
      <c r="M810" s="17"/>
      <c r="N810" s="17">
        <v>7.3891814038994502E-2</v>
      </c>
      <c r="O810" s="17">
        <v>4.6828041072229799E-2</v>
      </c>
      <c r="P810" s="17">
        <v>3.9370844257417499E-2</v>
      </c>
      <c r="Q810" s="17">
        <v>3.61187629769067E-2</v>
      </c>
      <c r="R810" s="17"/>
      <c r="S810" s="17">
        <v>7.36826319210966E-2</v>
      </c>
      <c r="T810" s="17">
        <v>2.7936970718869299E-2</v>
      </c>
      <c r="U810" s="17">
        <v>3.8464865138503397E-2</v>
      </c>
      <c r="V810" s="17">
        <v>3.32987471299847E-2</v>
      </c>
      <c r="W810" s="17">
        <v>7.7566866147691704E-2</v>
      </c>
      <c r="X810" s="17">
        <v>5.2763684742548798E-2</v>
      </c>
      <c r="Y810" s="17">
        <v>3.7447324646078098E-2</v>
      </c>
      <c r="Z810" s="17">
        <v>3.4743377672499298E-2</v>
      </c>
      <c r="AA810" s="17">
        <v>6.2106625489581103E-2</v>
      </c>
      <c r="AB810" s="17"/>
      <c r="AC810" s="17">
        <v>3.54887094272349E-2</v>
      </c>
      <c r="AD810" s="17">
        <v>5.59758067149052E-2</v>
      </c>
      <c r="AE810" s="17">
        <v>2.4024888292029301E-2</v>
      </c>
      <c r="AF810" s="17">
        <v>2.8898729711380099E-2</v>
      </c>
      <c r="AG810" s="17">
        <v>3.7034546012349102E-2</v>
      </c>
      <c r="AH810" s="17">
        <v>3.6154764129771998E-2</v>
      </c>
      <c r="AI810" s="17">
        <v>5.98621984334433E-2</v>
      </c>
      <c r="AJ810" s="17">
        <v>7.7624212542024701E-2</v>
      </c>
      <c r="AK810" s="17">
        <v>6.1833014246605998E-2</v>
      </c>
      <c r="AL810" s="17">
        <v>6.68253009752659E-2</v>
      </c>
      <c r="AM810" s="17">
        <v>1.2522055362300199E-2</v>
      </c>
      <c r="AN810" s="17">
        <v>4.4040139898688699E-2</v>
      </c>
      <c r="AO810" s="17">
        <v>5.2343160249420498E-2</v>
      </c>
      <c r="AP810" s="17">
        <v>5.5155885369535397E-2</v>
      </c>
      <c r="AQ810" s="17">
        <v>0.10656959138545601</v>
      </c>
      <c r="AR810" s="17">
        <v>9.4011544376955594E-2</v>
      </c>
      <c r="AS810" s="17"/>
      <c r="AT810" s="17">
        <v>7.1799884879539602E-2</v>
      </c>
      <c r="AU810" s="17">
        <v>4.6642873224445297E-2</v>
      </c>
      <c r="AV810" s="17">
        <v>5.5544683798156302E-2</v>
      </c>
      <c r="AW810" s="17">
        <v>3.4895692379951798E-2</v>
      </c>
      <c r="AX810" s="17">
        <v>2.3634989877075099E-2</v>
      </c>
      <c r="AY810" s="17">
        <v>4.7807905017906799E-2</v>
      </c>
      <c r="AZ810" s="17"/>
      <c r="BA810" s="17">
        <v>2.0108304790996599E-2</v>
      </c>
      <c r="BB810" s="17">
        <v>5.0037141251110799E-2</v>
      </c>
      <c r="BC810" s="17">
        <v>4.9495484367191298E-2</v>
      </c>
      <c r="BD810" s="17">
        <v>9.9801003782698294E-2</v>
      </c>
      <c r="BE810" s="17">
        <v>0.108475442307871</v>
      </c>
      <c r="BF810" s="17"/>
      <c r="BG810" s="17">
        <v>2.4364879396969099E-2</v>
      </c>
      <c r="BH810" s="17">
        <v>7.71457505231158E-2</v>
      </c>
      <c r="BI810" s="17">
        <v>5.5658960210810599E-2</v>
      </c>
      <c r="BJ810" s="17">
        <v>4.0953971315519699E-2</v>
      </c>
      <c r="BK810" s="17">
        <v>2.7969983624079001E-2</v>
      </c>
      <c r="BL810" s="17"/>
      <c r="BM810" s="17">
        <v>6.0220009802326301E-2</v>
      </c>
      <c r="BN810" s="17">
        <v>4.2573833551572599E-2</v>
      </c>
      <c r="BO810" s="17">
        <v>3.4819909384773903E-2</v>
      </c>
      <c r="BP810" s="17"/>
      <c r="BQ810" s="17">
        <v>9.30730600829585E-2</v>
      </c>
      <c r="BR810" s="17">
        <v>2.5574736313975801E-2</v>
      </c>
      <c r="BS810" s="17"/>
      <c r="BT810" s="17">
        <v>6.00961895488724E-2</v>
      </c>
      <c r="BU810" s="17">
        <v>3.7563520324861002E-2</v>
      </c>
    </row>
    <row r="811" spans="2:73" x14ac:dyDescent="0.3">
      <c r="B811" t="s">
        <v>267</v>
      </c>
      <c r="C811" s="17">
        <v>0.238438827867894</v>
      </c>
      <c r="D811" s="17">
        <v>0.21750838288102001</v>
      </c>
      <c r="E811" s="17">
        <v>0.25767360484598401</v>
      </c>
      <c r="F811" s="17"/>
      <c r="G811" s="17">
        <v>0.211033642496879</v>
      </c>
      <c r="H811" s="17">
        <v>0.28078243246387002</v>
      </c>
      <c r="I811" s="17">
        <v>0.29654317514989398</v>
      </c>
      <c r="J811" s="17">
        <v>0.269749845577338</v>
      </c>
      <c r="K811" s="17">
        <v>0.22451369404394</v>
      </c>
      <c r="L811" s="17">
        <v>0.158802298124018</v>
      </c>
      <c r="M811" s="17"/>
      <c r="N811" s="17">
        <v>0.30109630664738801</v>
      </c>
      <c r="O811" s="17">
        <v>0.24336243119435</v>
      </c>
      <c r="P811" s="17">
        <v>0.230429290462461</v>
      </c>
      <c r="Q811" s="17">
        <v>0.170408080125763</v>
      </c>
      <c r="R811" s="17"/>
      <c r="S811" s="17">
        <v>0.186547931930512</v>
      </c>
      <c r="T811" s="17">
        <v>0.280764051854134</v>
      </c>
      <c r="U811" s="17">
        <v>0.27216235136398798</v>
      </c>
      <c r="V811" s="17">
        <v>0.28029621963860102</v>
      </c>
      <c r="W811" s="17">
        <v>0.19786703676667999</v>
      </c>
      <c r="X811" s="17">
        <v>0.23492661947481699</v>
      </c>
      <c r="Y811" s="17">
        <v>0.252447044011604</v>
      </c>
      <c r="Z811" s="17">
        <v>0.23395660941656701</v>
      </c>
      <c r="AA811" s="17">
        <v>0.21051805194808801</v>
      </c>
      <c r="AB811" s="17"/>
      <c r="AC811" s="17">
        <v>4.4476531812194298E-2</v>
      </c>
      <c r="AD811" s="17">
        <v>0.16848848085798401</v>
      </c>
      <c r="AE811" s="17">
        <v>0.159873929222272</v>
      </c>
      <c r="AF811" s="17">
        <v>0.153732365887537</v>
      </c>
      <c r="AG811" s="17">
        <v>0.20483421029562901</v>
      </c>
      <c r="AH811" s="17">
        <v>0.207850477874922</v>
      </c>
      <c r="AI811" s="17">
        <v>0.22712831064650099</v>
      </c>
      <c r="AJ811" s="17">
        <v>0.24583200615245901</v>
      </c>
      <c r="AK811" s="17">
        <v>0.279823374887611</v>
      </c>
      <c r="AL811" s="17">
        <v>0.27842858039720197</v>
      </c>
      <c r="AM811" s="17">
        <v>0.27166200107969701</v>
      </c>
      <c r="AN811" s="17">
        <v>0.36206090664095703</v>
      </c>
      <c r="AO811" s="17">
        <v>0.325739025851494</v>
      </c>
      <c r="AP811" s="17">
        <v>0.31653334944085798</v>
      </c>
      <c r="AQ811" s="17">
        <v>0.204791016237027</v>
      </c>
      <c r="AR811" s="17">
        <v>0.34846213988762398</v>
      </c>
      <c r="AS811" s="17"/>
      <c r="AT811" s="17">
        <v>0.26199909518806502</v>
      </c>
      <c r="AU811" s="17">
        <v>0.21298107044377099</v>
      </c>
      <c r="AV811" s="17">
        <v>0.24452700212752199</v>
      </c>
      <c r="AW811" s="17">
        <v>0.24262598342785199</v>
      </c>
      <c r="AX811" s="17">
        <v>0.23263973179928499</v>
      </c>
      <c r="AY811" s="17">
        <v>0.25765009305902198</v>
      </c>
      <c r="AZ811" s="17"/>
      <c r="BA811" s="17">
        <v>0.181616596100523</v>
      </c>
      <c r="BB811" s="17">
        <v>0.22320702502852599</v>
      </c>
      <c r="BC811" s="17">
        <v>0.29501367652858101</v>
      </c>
      <c r="BD811" s="17">
        <v>0.28992954225506301</v>
      </c>
      <c r="BE811" s="17">
        <v>0.33224036249657002</v>
      </c>
      <c r="BF811" s="17"/>
      <c r="BG811" s="17">
        <v>0.26474086238571798</v>
      </c>
      <c r="BH811" s="17">
        <v>0.25340863372435002</v>
      </c>
      <c r="BI811" s="17">
        <v>0.28137557692920001</v>
      </c>
      <c r="BJ811" s="17">
        <v>0.18862365532137601</v>
      </c>
      <c r="BK811" s="17">
        <v>0.25079800806472102</v>
      </c>
      <c r="BL811" s="17"/>
      <c r="BM811" s="17">
        <v>0.26020355626916802</v>
      </c>
      <c r="BN811" s="17">
        <v>0.22295697454132801</v>
      </c>
      <c r="BO811" s="17">
        <v>0.21107095184895</v>
      </c>
      <c r="BP811" s="17"/>
      <c r="BQ811" s="17">
        <v>0.274498414464242</v>
      </c>
      <c r="BR811" s="17">
        <v>0.21438496496047599</v>
      </c>
      <c r="BS811" s="17"/>
      <c r="BT811" s="17">
        <v>0.29096861444244398</v>
      </c>
      <c r="BU811" s="17">
        <v>0.165550007310939</v>
      </c>
    </row>
    <row r="812" spans="2:73" x14ac:dyDescent="0.3">
      <c r="B812" t="s">
        <v>268</v>
      </c>
      <c r="C812" s="17">
        <v>0.22031794142529501</v>
      </c>
      <c r="D812" s="17">
        <v>0.21768116076014099</v>
      </c>
      <c r="E812" s="17">
        <v>0.22356723690629099</v>
      </c>
      <c r="F812" s="17"/>
      <c r="G812" s="17">
        <v>0.16103780040010299</v>
      </c>
      <c r="H812" s="17">
        <v>0.15590366130804101</v>
      </c>
      <c r="I812" s="17">
        <v>0.242943455380357</v>
      </c>
      <c r="J812" s="17">
        <v>0.254474403559458</v>
      </c>
      <c r="K812" s="17">
        <v>0.26515722625381599</v>
      </c>
      <c r="L812" s="17">
        <v>0.23566371684725601</v>
      </c>
      <c r="M812" s="17"/>
      <c r="N812" s="17">
        <v>0.21574614398402001</v>
      </c>
      <c r="O812" s="17">
        <v>0.23799178930807199</v>
      </c>
      <c r="P812" s="17">
        <v>0.25253856893721399</v>
      </c>
      <c r="Q812" s="17">
        <v>0.18151398392749499</v>
      </c>
      <c r="R812" s="17"/>
      <c r="S812" s="17">
        <v>0.200511451864861</v>
      </c>
      <c r="T812" s="17">
        <v>0.23349735654018899</v>
      </c>
      <c r="U812" s="17">
        <v>0.217697880694287</v>
      </c>
      <c r="V812" s="17">
        <v>0.22705278300520801</v>
      </c>
      <c r="W812" s="17">
        <v>0.22287630072195899</v>
      </c>
      <c r="X812" s="17">
        <v>0.20340300384268301</v>
      </c>
      <c r="Y812" s="17">
        <v>0.25593396420504799</v>
      </c>
      <c r="Z812" s="17">
        <v>0.221660739490977</v>
      </c>
      <c r="AA812" s="17">
        <v>0.208195440241705</v>
      </c>
      <c r="AB812" s="17"/>
      <c r="AC812" s="17">
        <v>0.195966069441111</v>
      </c>
      <c r="AD812" s="17">
        <v>0.171275225116716</v>
      </c>
      <c r="AE812" s="17">
        <v>0.182682915135366</v>
      </c>
      <c r="AF812" s="17">
        <v>0.20888408925667701</v>
      </c>
      <c r="AG812" s="17">
        <v>0.19387717163860699</v>
      </c>
      <c r="AH812" s="17">
        <v>0.209604931520115</v>
      </c>
      <c r="AI812" s="17">
        <v>0.250537888177635</v>
      </c>
      <c r="AJ812" s="17">
        <v>0.25053491192674499</v>
      </c>
      <c r="AK812" s="17">
        <v>0.20479270582654599</v>
      </c>
      <c r="AL812" s="17">
        <v>0.218474536754454</v>
      </c>
      <c r="AM812" s="17">
        <v>0.24869242913981901</v>
      </c>
      <c r="AN812" s="17">
        <v>0.201419132825361</v>
      </c>
      <c r="AO812" s="17">
        <v>0.29646061570416699</v>
      </c>
      <c r="AP812" s="17">
        <v>0.20846919892905399</v>
      </c>
      <c r="AQ812" s="17">
        <v>0.25211040929879103</v>
      </c>
      <c r="AR812" s="17">
        <v>0.199137789591361</v>
      </c>
      <c r="AS812" s="17"/>
      <c r="AT812" s="17">
        <v>0.160993411591315</v>
      </c>
      <c r="AU812" s="17">
        <v>0.22527360894573101</v>
      </c>
      <c r="AV812" s="17">
        <v>0.22014825582862299</v>
      </c>
      <c r="AW812" s="17">
        <v>0.26548067121916202</v>
      </c>
      <c r="AX812" s="17">
        <v>0.27192350903889101</v>
      </c>
      <c r="AY812" s="17">
        <v>0.19543000790859999</v>
      </c>
      <c r="AZ812" s="17"/>
      <c r="BA812" s="17">
        <v>0.22114939759385899</v>
      </c>
      <c r="BB812" s="17">
        <v>0.235497485747232</v>
      </c>
      <c r="BC812" s="17">
        <v>0.201628325944431</v>
      </c>
      <c r="BD812" s="17">
        <v>0.21485505167152399</v>
      </c>
      <c r="BE812" s="17">
        <v>0.13131417819281699</v>
      </c>
      <c r="BF812" s="17"/>
      <c r="BG812" s="17">
        <v>0.23826759918235599</v>
      </c>
      <c r="BH812" s="17">
        <v>0.213859701048736</v>
      </c>
      <c r="BI812" s="17">
        <v>0.20430170647325699</v>
      </c>
      <c r="BJ812" s="17">
        <v>0.260325822144991</v>
      </c>
      <c r="BK812" s="17">
        <v>0.234103533788139</v>
      </c>
      <c r="BL812" s="17"/>
      <c r="BM812" s="17">
        <v>0.21461172158827199</v>
      </c>
      <c r="BN812" s="17">
        <v>0.226875490394783</v>
      </c>
      <c r="BO812" s="17">
        <v>0.221452763218252</v>
      </c>
      <c r="BP812" s="17"/>
      <c r="BQ812" s="17">
        <v>0.21028181483307501</v>
      </c>
      <c r="BR812" s="17">
        <v>0.23291044690895399</v>
      </c>
      <c r="BS812" s="17"/>
      <c r="BT812" s="17">
        <v>0.23392080215476799</v>
      </c>
      <c r="BU812" s="17">
        <v>0.20570708596366399</v>
      </c>
    </row>
    <row r="813" spans="2:73" x14ac:dyDescent="0.3">
      <c r="B813" t="s">
        <v>269</v>
      </c>
      <c r="C813" s="17">
        <v>0.221502578230585</v>
      </c>
      <c r="D813" s="17">
        <v>0.215478674216841</v>
      </c>
      <c r="E813" s="17">
        <v>0.22768735565465401</v>
      </c>
      <c r="F813" s="17"/>
      <c r="G813" s="17">
        <v>0.19441687546612499</v>
      </c>
      <c r="H813" s="17">
        <v>0.180373506580016</v>
      </c>
      <c r="I813" s="17">
        <v>0.189210496507043</v>
      </c>
      <c r="J813" s="17">
        <v>0.21190012033095401</v>
      </c>
      <c r="K813" s="17">
        <v>0.25649818503988298</v>
      </c>
      <c r="L813" s="17">
        <v>0.283453776669158</v>
      </c>
      <c r="M813" s="17"/>
      <c r="N813" s="17">
        <v>0.160027464478982</v>
      </c>
      <c r="O813" s="17">
        <v>0.22834194880126499</v>
      </c>
      <c r="P813" s="17">
        <v>0.22808086833192101</v>
      </c>
      <c r="Q813" s="17">
        <v>0.27585424544092801</v>
      </c>
      <c r="R813" s="17"/>
      <c r="S813" s="17">
        <v>0.206756886673475</v>
      </c>
      <c r="T813" s="17">
        <v>0.23997880658363799</v>
      </c>
      <c r="U813" s="17">
        <v>0.23708181312288801</v>
      </c>
      <c r="V813" s="17">
        <v>0.19468978838232701</v>
      </c>
      <c r="W813" s="17">
        <v>0.234633175813214</v>
      </c>
      <c r="X813" s="17">
        <v>0.23154793785997699</v>
      </c>
      <c r="Y813" s="17">
        <v>0.199138697037363</v>
      </c>
      <c r="Z813" s="17">
        <v>0.23683449250782401</v>
      </c>
      <c r="AA813" s="17">
        <v>0.222062239352563</v>
      </c>
      <c r="AB813" s="17"/>
      <c r="AC813" s="17">
        <v>0.115022133225008</v>
      </c>
      <c r="AD813" s="17">
        <v>0.21350223064846299</v>
      </c>
      <c r="AE813" s="17">
        <v>0.22875609492928001</v>
      </c>
      <c r="AF813" s="17">
        <v>0.31095936296056098</v>
      </c>
      <c r="AG813" s="17">
        <v>0.256950506994994</v>
      </c>
      <c r="AH813" s="17">
        <v>0.27864236380565299</v>
      </c>
      <c r="AI813" s="17">
        <v>0.23396642432763401</v>
      </c>
      <c r="AJ813" s="17">
        <v>0.179967063255492</v>
      </c>
      <c r="AK813" s="17">
        <v>0.214313710838859</v>
      </c>
      <c r="AL813" s="17">
        <v>0.17982680989365199</v>
      </c>
      <c r="AM813" s="17">
        <v>0.22144684507742399</v>
      </c>
      <c r="AN813" s="17">
        <v>0.207217558096295</v>
      </c>
      <c r="AO813" s="17">
        <v>0.14210424338417699</v>
      </c>
      <c r="AP813" s="17">
        <v>0.20683185408799801</v>
      </c>
      <c r="AQ813" s="17">
        <v>0.24244558263407001</v>
      </c>
      <c r="AR813" s="17">
        <v>0.119414201337981</v>
      </c>
      <c r="AS813" s="17"/>
      <c r="AT813" s="17">
        <v>0.181264606533523</v>
      </c>
      <c r="AU813" s="17">
        <v>0.254525635090392</v>
      </c>
      <c r="AV813" s="17">
        <v>0.22181423202459499</v>
      </c>
      <c r="AW813" s="17">
        <v>0.229749152427208</v>
      </c>
      <c r="AX813" s="17">
        <v>0.19583690722689501</v>
      </c>
      <c r="AY813" s="17">
        <v>0.23985890455147901</v>
      </c>
      <c r="AZ813" s="17"/>
      <c r="BA813" s="17">
        <v>0.27431988720019002</v>
      </c>
      <c r="BB813" s="17">
        <v>0.23642845785574401</v>
      </c>
      <c r="BC813" s="17">
        <v>0.18541652125090199</v>
      </c>
      <c r="BD813" s="17">
        <v>0.152985939631259</v>
      </c>
      <c r="BE813" s="17">
        <v>0.15712896257946901</v>
      </c>
      <c r="BF813" s="17"/>
      <c r="BG813" s="17">
        <v>0.20784272724984901</v>
      </c>
      <c r="BH813" s="17">
        <v>0.20661317128134199</v>
      </c>
      <c r="BI813" s="17">
        <v>0.21302803792670599</v>
      </c>
      <c r="BJ813" s="17">
        <v>0.24225327122158599</v>
      </c>
      <c r="BK813" s="17">
        <v>0.22061063683323801</v>
      </c>
      <c r="BL813" s="17"/>
      <c r="BM813" s="17">
        <v>0.20238570983621901</v>
      </c>
      <c r="BN813" s="17">
        <v>0.24005864479983199</v>
      </c>
      <c r="BO813" s="17">
        <v>0.233555354514526</v>
      </c>
      <c r="BP813" s="17"/>
      <c r="BQ813" s="17">
        <v>0.173788487619191</v>
      </c>
      <c r="BR813" s="17">
        <v>0.24957365822098501</v>
      </c>
      <c r="BS813" s="17"/>
      <c r="BT813" s="17">
        <v>0.19265057240586</v>
      </c>
      <c r="BU813" s="17">
        <v>0.259065299398339</v>
      </c>
    </row>
    <row r="814" spans="2:73" x14ac:dyDescent="0.3">
      <c r="B814" t="s">
        <v>270</v>
      </c>
      <c r="C814" s="17">
        <v>0.17190135547329599</v>
      </c>
      <c r="D814" s="17">
        <v>0.179194765502799</v>
      </c>
      <c r="E814" s="17">
        <v>0.16491863932109499</v>
      </c>
      <c r="F814" s="17"/>
      <c r="G814" s="17">
        <v>0.143772950596117</v>
      </c>
      <c r="H814" s="17">
        <v>8.3744242134893607E-2</v>
      </c>
      <c r="I814" s="17">
        <v>0.13191825631112999</v>
      </c>
      <c r="J814" s="17">
        <v>0.17101812808466599</v>
      </c>
      <c r="K814" s="17">
        <v>0.20267264743086899</v>
      </c>
      <c r="L814" s="17">
        <v>0.27476987192676899</v>
      </c>
      <c r="M814" s="17"/>
      <c r="N814" s="17">
        <v>9.8030508480579995E-2</v>
      </c>
      <c r="O814" s="17">
        <v>0.14934023655433601</v>
      </c>
      <c r="P814" s="17">
        <v>0.17671500080066299</v>
      </c>
      <c r="Q814" s="17">
        <v>0.26784671610480099</v>
      </c>
      <c r="R814" s="17"/>
      <c r="S814" s="17">
        <v>0.122092529448131</v>
      </c>
      <c r="T814" s="17">
        <v>0.14942303327277801</v>
      </c>
      <c r="U814" s="17">
        <v>0.14609590875161199</v>
      </c>
      <c r="V814" s="17">
        <v>0.195429120478052</v>
      </c>
      <c r="W814" s="17">
        <v>0.20386723853039401</v>
      </c>
      <c r="X814" s="17">
        <v>0.18933874014034399</v>
      </c>
      <c r="Y814" s="17">
        <v>0.16824254436386199</v>
      </c>
      <c r="Z814" s="17">
        <v>0.20144091038426501</v>
      </c>
      <c r="AA814" s="17">
        <v>0.216821508967069</v>
      </c>
      <c r="AB814" s="17"/>
      <c r="AC814" s="17">
        <v>0.56411814194620002</v>
      </c>
      <c r="AD814" s="17">
        <v>0.27650824475441699</v>
      </c>
      <c r="AE814" s="17">
        <v>0.33217584314634002</v>
      </c>
      <c r="AF814" s="17">
        <v>0.222640516919002</v>
      </c>
      <c r="AG814" s="17">
        <v>0.24942026044441901</v>
      </c>
      <c r="AH814" s="17">
        <v>0.201746100872537</v>
      </c>
      <c r="AI814" s="17">
        <v>0.12773694421767501</v>
      </c>
      <c r="AJ814" s="17">
        <v>0.132665535541278</v>
      </c>
      <c r="AK814" s="17">
        <v>0.14576112467546701</v>
      </c>
      <c r="AL814" s="17">
        <v>0.13983637476013899</v>
      </c>
      <c r="AM814" s="17">
        <v>0.144627998803945</v>
      </c>
      <c r="AN814" s="17">
        <v>6.9691259627875701E-2</v>
      </c>
      <c r="AO814" s="17">
        <v>6.6327513158753404E-2</v>
      </c>
      <c r="AP814" s="17">
        <v>8.9617703492856499E-2</v>
      </c>
      <c r="AQ814" s="17">
        <v>4.6036856556172998E-2</v>
      </c>
      <c r="AR814" s="17">
        <v>3.16260315659724E-2</v>
      </c>
      <c r="AS814" s="17"/>
      <c r="AT814" s="17">
        <v>0.13225589102690699</v>
      </c>
      <c r="AU814" s="17">
        <v>0.18363849367575799</v>
      </c>
      <c r="AV814" s="17">
        <v>0.15967020859318201</v>
      </c>
      <c r="AW814" s="17">
        <v>0.173992260053426</v>
      </c>
      <c r="AX814" s="17">
        <v>0.233302893736339</v>
      </c>
      <c r="AY814" s="17">
        <v>0.19147405098838199</v>
      </c>
      <c r="AZ814" s="17"/>
      <c r="BA814" s="17">
        <v>0.25058478646684801</v>
      </c>
      <c r="BB814" s="17">
        <v>0.18735241144546</v>
      </c>
      <c r="BC814" s="17">
        <v>0.121998421910963</v>
      </c>
      <c r="BD814" s="17">
        <v>7.8290804723299107E-2</v>
      </c>
      <c r="BE814" s="17">
        <v>4.9070313268866697E-2</v>
      </c>
      <c r="BF814" s="17"/>
      <c r="BG814" s="17">
        <v>0.17150472098442399</v>
      </c>
      <c r="BH814" s="17">
        <v>0.11834586808112001</v>
      </c>
      <c r="BI814" s="17">
        <v>0.18134069851010001</v>
      </c>
      <c r="BJ814" s="17">
        <v>0.212535880030919</v>
      </c>
      <c r="BK814" s="17">
        <v>0.12549827581763301</v>
      </c>
      <c r="BL814" s="17"/>
      <c r="BM814" s="17">
        <v>0.14413368062242801</v>
      </c>
      <c r="BN814" s="17">
        <v>0.18350152530026601</v>
      </c>
      <c r="BO814" s="17">
        <v>0.226524937253861</v>
      </c>
      <c r="BP814" s="17"/>
      <c r="BQ814" s="17">
        <v>7.3806538014811601E-2</v>
      </c>
      <c r="BR814" s="17">
        <v>0.23078534950817201</v>
      </c>
      <c r="BS814" s="17"/>
      <c r="BT814" s="17">
        <v>0.104503433748312</v>
      </c>
      <c r="BU814" s="17">
        <v>0.26738428265111702</v>
      </c>
    </row>
    <row r="815" spans="2:73" x14ac:dyDescent="0.3">
      <c r="B815" t="s">
        <v>92</v>
      </c>
      <c r="C815" s="17">
        <v>1.9398448875078501E-2</v>
      </c>
      <c r="D815" s="17">
        <v>1.9105323074562901E-2</v>
      </c>
      <c r="E815" s="17">
        <v>1.9743949049848102E-2</v>
      </c>
      <c r="F815" s="17"/>
      <c r="G815" s="17">
        <v>2.5888427839799801E-2</v>
      </c>
      <c r="H815" s="17">
        <v>3.34136512897555E-2</v>
      </c>
      <c r="I815" s="17">
        <v>1.26830819641364E-2</v>
      </c>
      <c r="J815" s="17">
        <v>1.3081921540977599E-2</v>
      </c>
      <c r="K815" s="17">
        <v>6.6787753578517999E-3</v>
      </c>
      <c r="L815" s="17">
        <v>2.2844132722004199E-2</v>
      </c>
      <c r="M815" s="17"/>
      <c r="N815" s="17">
        <v>1.8282114395235801E-2</v>
      </c>
      <c r="O815" s="17">
        <v>1.39720382401775E-2</v>
      </c>
      <c r="P815" s="17">
        <v>1.82838033930591E-2</v>
      </c>
      <c r="Q815" s="17">
        <v>2.6259583707753699E-2</v>
      </c>
      <c r="R815" s="17"/>
      <c r="S815" s="17">
        <v>2.84447055455305E-2</v>
      </c>
      <c r="T815" s="17">
        <v>2.3354894606366999E-2</v>
      </c>
      <c r="U815" s="17">
        <v>1.8705899963465E-2</v>
      </c>
      <c r="V815" s="17">
        <v>1.22308623541346E-2</v>
      </c>
      <c r="W815" s="17">
        <v>2.7702391502244799E-3</v>
      </c>
      <c r="X815" s="17">
        <v>3.4226104402066297E-2</v>
      </c>
      <c r="Y815" s="17">
        <v>1.2894127944166899E-2</v>
      </c>
      <c r="Z815" s="17">
        <v>1.1581940120962499E-2</v>
      </c>
      <c r="AA815" s="17">
        <v>1.8058831564355698E-2</v>
      </c>
      <c r="AB815" s="17"/>
      <c r="AC815" s="17">
        <v>0</v>
      </c>
      <c r="AD815" s="17">
        <v>4.2030415298384499E-2</v>
      </c>
      <c r="AE815" s="17">
        <v>2.04095076082315E-2</v>
      </c>
      <c r="AF815" s="17">
        <v>1.3745354938612E-2</v>
      </c>
      <c r="AG815" s="17">
        <v>1.6250711353047599E-2</v>
      </c>
      <c r="AH815" s="17">
        <v>1.36101426265076E-2</v>
      </c>
      <c r="AI815" s="17">
        <v>2.8300802978919098E-2</v>
      </c>
      <c r="AJ815" s="17">
        <v>2.38569452242487E-2</v>
      </c>
      <c r="AK815" s="17">
        <v>8.7872485863109799E-3</v>
      </c>
      <c r="AL815" s="17">
        <v>3.3160366849249501E-2</v>
      </c>
      <c r="AM815" s="17">
        <v>2.3559029285597499E-2</v>
      </c>
      <c r="AN815" s="17">
        <v>1.18794445958549E-2</v>
      </c>
      <c r="AO815" s="17">
        <v>5.6927350755995197E-3</v>
      </c>
      <c r="AP815" s="17">
        <v>0</v>
      </c>
      <c r="AQ815" s="17">
        <v>1.7753503560660799E-2</v>
      </c>
      <c r="AR815" s="17">
        <v>2.0892634514085701E-2</v>
      </c>
      <c r="AS815" s="17"/>
      <c r="AT815" s="17">
        <v>2.5405414153965401E-2</v>
      </c>
      <c r="AU815" s="17">
        <v>1.9713555426055199E-2</v>
      </c>
      <c r="AV815" s="17">
        <v>1.9858536753333999E-2</v>
      </c>
      <c r="AW815" s="17">
        <v>1.7143765724987901E-2</v>
      </c>
      <c r="AX815" s="17">
        <v>1.09924140216102E-2</v>
      </c>
      <c r="AY815" s="17">
        <v>1.38152353098003E-2</v>
      </c>
      <c r="AZ815" s="17"/>
      <c r="BA815" s="17">
        <v>2.31563809410592E-2</v>
      </c>
      <c r="BB815" s="17">
        <v>1.4158334424952099E-2</v>
      </c>
      <c r="BC815" s="17">
        <v>2.74173060668517E-2</v>
      </c>
      <c r="BD815" s="17">
        <v>1.9027362197706298E-2</v>
      </c>
      <c r="BE815" s="17">
        <v>0</v>
      </c>
      <c r="BF815" s="17"/>
      <c r="BG815" s="17">
        <v>2.1377396988785099E-2</v>
      </c>
      <c r="BH815" s="17">
        <v>1.48983736960452E-2</v>
      </c>
      <c r="BI815" s="17">
        <v>1.40634180891899E-2</v>
      </c>
      <c r="BJ815" s="17">
        <v>1.39849267804172E-2</v>
      </c>
      <c r="BK815" s="17">
        <v>4.2611748005584697E-2</v>
      </c>
      <c r="BL815" s="17"/>
      <c r="BM815" s="17">
        <v>1.49665403239739E-2</v>
      </c>
      <c r="BN815" s="17">
        <v>2.4331172188976E-2</v>
      </c>
      <c r="BO815" s="17">
        <v>2.06676094346201E-2</v>
      </c>
      <c r="BP815" s="17"/>
      <c r="BQ815" s="17">
        <v>1.2120511299992099E-2</v>
      </c>
      <c r="BR815" s="17">
        <v>1.8487169722762799E-2</v>
      </c>
      <c r="BS815" s="17"/>
      <c r="BT815" s="17">
        <v>1.1389564744939599E-2</v>
      </c>
      <c r="BU815" s="17">
        <v>2.0573552283909301E-2</v>
      </c>
    </row>
    <row r="816" spans="2:73" x14ac:dyDescent="0.3">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row>
    <row r="817" spans="2:73" x14ac:dyDescent="0.3">
      <c r="B817" s="6" t="s">
        <v>310</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row>
    <row r="818" spans="2:73" x14ac:dyDescent="0.3">
      <c r="B818" s="24" t="s">
        <v>94</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row>
    <row r="819" spans="2:73" x14ac:dyDescent="0.3">
      <c r="B819" t="s">
        <v>261</v>
      </c>
      <c r="C819" s="17">
        <v>1.47065696056438E-2</v>
      </c>
      <c r="D819" s="17">
        <v>1.79874978609878E-2</v>
      </c>
      <c r="E819" s="17">
        <v>1.1554762425503899E-2</v>
      </c>
      <c r="F819" s="17"/>
      <c r="G819" s="17">
        <v>3.8438740795330502E-2</v>
      </c>
      <c r="H819" s="17">
        <v>2.42782527619902E-2</v>
      </c>
      <c r="I819" s="17">
        <v>2.0521420474856E-2</v>
      </c>
      <c r="J819" s="17">
        <v>4.3545419938564598E-3</v>
      </c>
      <c r="K819" s="17">
        <v>2.3648618433200798E-3</v>
      </c>
      <c r="L819" s="17">
        <v>3.1868043955334199E-3</v>
      </c>
      <c r="M819" s="17"/>
      <c r="N819" s="17">
        <v>6.31623532003812E-3</v>
      </c>
      <c r="O819" s="17">
        <v>1.3294785253788599E-2</v>
      </c>
      <c r="P819" s="17">
        <v>1.5382063072307099E-2</v>
      </c>
      <c r="Q819" s="17">
        <v>2.49491529929932E-2</v>
      </c>
      <c r="R819" s="17"/>
      <c r="S819" s="17">
        <v>2.9028692566772901E-2</v>
      </c>
      <c r="T819" s="17">
        <v>8.1223922742513794E-3</v>
      </c>
      <c r="U819" s="17">
        <v>1.3851058326791999E-2</v>
      </c>
      <c r="V819" s="17">
        <v>2.10973673187594E-2</v>
      </c>
      <c r="W819" s="17">
        <v>1.1646757738702E-2</v>
      </c>
      <c r="X819" s="17">
        <v>1.6007477099447401E-2</v>
      </c>
      <c r="Y819" s="17">
        <v>9.5130352013231192E-3</v>
      </c>
      <c r="Z819" s="17">
        <v>0</v>
      </c>
      <c r="AA819" s="17">
        <v>1.11848168006439E-2</v>
      </c>
      <c r="AB819" s="17"/>
      <c r="AC819" s="17">
        <v>0.116791079551247</v>
      </c>
      <c r="AD819" s="17">
        <v>4.6620615634779899E-2</v>
      </c>
      <c r="AE819" s="17">
        <v>4.0486067341269803E-3</v>
      </c>
      <c r="AF819" s="17">
        <v>3.2745641206972202E-2</v>
      </c>
      <c r="AG819" s="17">
        <v>1.2264542174319E-2</v>
      </c>
      <c r="AH819" s="17">
        <v>1.5479208629382899E-2</v>
      </c>
      <c r="AI819" s="17">
        <v>6.6313657475983098E-3</v>
      </c>
      <c r="AJ819" s="17">
        <v>9.9608277757648397E-3</v>
      </c>
      <c r="AK819" s="17">
        <v>2.0370652544991302E-2</v>
      </c>
      <c r="AL819" s="17">
        <v>9.9231819836580592E-3</v>
      </c>
      <c r="AM819" s="17">
        <v>5.0555456951866199E-3</v>
      </c>
      <c r="AN819" s="17">
        <v>5.8243729831078898E-3</v>
      </c>
      <c r="AO819" s="17">
        <v>0</v>
      </c>
      <c r="AP819" s="17">
        <v>0</v>
      </c>
      <c r="AQ819" s="17">
        <v>1.7173371935973802E-2</v>
      </c>
      <c r="AR819" s="17">
        <v>3.4992386302483101E-2</v>
      </c>
      <c r="AS819" s="17"/>
      <c r="AT819" s="17">
        <v>2.9477351692195598E-2</v>
      </c>
      <c r="AU819" s="17">
        <v>7.16415105064997E-3</v>
      </c>
      <c r="AV819" s="17">
        <v>1.22133985065822E-2</v>
      </c>
      <c r="AW819" s="17">
        <v>1.5939190360366801E-2</v>
      </c>
      <c r="AX819" s="17">
        <v>3.29431278525657E-3</v>
      </c>
      <c r="AY819" s="17">
        <v>1.6155375670855301E-2</v>
      </c>
      <c r="AZ819" s="17"/>
      <c r="BA819" s="17">
        <v>1.1629665400166401E-2</v>
      </c>
      <c r="BB819" s="17">
        <v>1.9656103395200599E-2</v>
      </c>
      <c r="BC819" s="17">
        <v>9.0936083604869003E-3</v>
      </c>
      <c r="BD819" s="17">
        <v>2.2672688796177402E-2</v>
      </c>
      <c r="BE819" s="17">
        <v>5.1676186640092998E-2</v>
      </c>
      <c r="BF819" s="17"/>
      <c r="BG819" s="17">
        <v>3.1492433203968201E-3</v>
      </c>
      <c r="BH819" s="17">
        <v>2.2226826143903498E-2</v>
      </c>
      <c r="BI819" s="17">
        <v>3.4707671675728503E-2</v>
      </c>
      <c r="BJ819" s="17">
        <v>3.44469516609326E-3</v>
      </c>
      <c r="BK819" s="17">
        <v>0</v>
      </c>
      <c r="BL819" s="17"/>
      <c r="BM819" s="17">
        <v>1.22008170680719E-2</v>
      </c>
      <c r="BN819" s="17">
        <v>1.9230677899577799E-2</v>
      </c>
      <c r="BO819" s="17">
        <v>1.12291838765534E-2</v>
      </c>
      <c r="BP819" s="17"/>
      <c r="BQ819" s="17">
        <v>2.75870639093037E-2</v>
      </c>
      <c r="BR819" s="17">
        <v>7.72754812573792E-3</v>
      </c>
      <c r="BS819" s="17"/>
      <c r="BT819" s="17">
        <v>1.8935596697364599E-2</v>
      </c>
      <c r="BU819" s="17">
        <v>8.1371295045386104E-3</v>
      </c>
    </row>
    <row r="820" spans="2:73" x14ac:dyDescent="0.3">
      <c r="B820" t="s">
        <v>262</v>
      </c>
      <c r="C820" s="17">
        <v>3.23301380654182E-2</v>
      </c>
      <c r="D820" s="17">
        <v>4.7109547469618297E-2</v>
      </c>
      <c r="E820" s="17">
        <v>1.80277160601208E-2</v>
      </c>
      <c r="F820" s="17"/>
      <c r="G820" s="17">
        <v>5.4263205852805502E-2</v>
      </c>
      <c r="H820" s="17">
        <v>4.4789004881461501E-2</v>
      </c>
      <c r="I820" s="17">
        <v>1.8855714877336401E-2</v>
      </c>
      <c r="J820" s="17">
        <v>1.85569967795884E-2</v>
      </c>
      <c r="K820" s="17">
        <v>2.4065990692115499E-2</v>
      </c>
      <c r="L820" s="17">
        <v>3.5381882278194901E-2</v>
      </c>
      <c r="M820" s="17"/>
      <c r="N820" s="17">
        <v>4.1096436768016498E-2</v>
      </c>
      <c r="O820" s="17">
        <v>1.8546930440147099E-2</v>
      </c>
      <c r="P820" s="17">
        <v>3.8607779321192699E-2</v>
      </c>
      <c r="Q820" s="17">
        <v>3.2326039065017499E-2</v>
      </c>
      <c r="R820" s="17"/>
      <c r="S820" s="17">
        <v>5.1289261900383701E-2</v>
      </c>
      <c r="T820" s="17">
        <v>5.4053532794530301E-3</v>
      </c>
      <c r="U820" s="17">
        <v>3.2586540072339999E-2</v>
      </c>
      <c r="V820" s="17">
        <v>2.0013755883572099E-2</v>
      </c>
      <c r="W820" s="17">
        <v>4.28222628739569E-2</v>
      </c>
      <c r="X820" s="17">
        <v>4.47923862120405E-2</v>
      </c>
      <c r="Y820" s="17">
        <v>4.4380823385613902E-2</v>
      </c>
      <c r="Z820" s="17">
        <v>3.1514285854493597E-2</v>
      </c>
      <c r="AA820" s="17">
        <v>2.6585220800566699E-2</v>
      </c>
      <c r="AB820" s="17"/>
      <c r="AC820" s="17">
        <v>0.113647617771543</v>
      </c>
      <c r="AD820" s="17">
        <v>3.11846149615722E-2</v>
      </c>
      <c r="AE820" s="17">
        <v>4.4353851808687297E-2</v>
      </c>
      <c r="AF820" s="17">
        <v>5.1713132833541502E-2</v>
      </c>
      <c r="AG820" s="17">
        <v>4.9584200217849997E-2</v>
      </c>
      <c r="AH820" s="17">
        <v>3.0428575127304899E-2</v>
      </c>
      <c r="AI820" s="17">
        <v>1.5587241057302E-2</v>
      </c>
      <c r="AJ820" s="17">
        <v>3.7026172636750197E-2</v>
      </c>
      <c r="AK820" s="17">
        <v>1.9077624962114199E-2</v>
      </c>
      <c r="AL820" s="17">
        <v>1.9624545642211701E-2</v>
      </c>
      <c r="AM820" s="17">
        <v>3.3157214986297999E-2</v>
      </c>
      <c r="AN820" s="17">
        <v>6.6001215786910504E-3</v>
      </c>
      <c r="AO820" s="17">
        <v>1.45069329566162E-2</v>
      </c>
      <c r="AP820" s="17">
        <v>3.6522578357293702E-2</v>
      </c>
      <c r="AQ820" s="17">
        <v>0</v>
      </c>
      <c r="AR820" s="17">
        <v>5.2671840592297299E-2</v>
      </c>
      <c r="AS820" s="17"/>
      <c r="AT820" s="17">
        <v>4.6200071021824697E-2</v>
      </c>
      <c r="AU820" s="17">
        <v>2.15125835811294E-2</v>
      </c>
      <c r="AV820" s="17">
        <v>3.8974173412032201E-2</v>
      </c>
      <c r="AW820" s="17">
        <v>2.4603551458626902E-2</v>
      </c>
      <c r="AX820" s="17">
        <v>3.17210675524928E-2</v>
      </c>
      <c r="AY820" s="17">
        <v>4.1686885971647401E-2</v>
      </c>
      <c r="AZ820" s="17"/>
      <c r="BA820" s="17">
        <v>4.7355088459165397E-2</v>
      </c>
      <c r="BB820" s="17">
        <v>2.9447010675287402E-2</v>
      </c>
      <c r="BC820" s="17">
        <v>1.7754508302439801E-2</v>
      </c>
      <c r="BD820" s="17">
        <v>4.01392389764944E-2</v>
      </c>
      <c r="BE820" s="17">
        <v>4.6310368717650902E-2</v>
      </c>
      <c r="BF820" s="17"/>
      <c r="BG820" s="17">
        <v>3.4034941210472999E-2</v>
      </c>
      <c r="BH820" s="17">
        <v>3.0996037740451999E-2</v>
      </c>
      <c r="BI820" s="17">
        <v>3.6869761226278303E-2</v>
      </c>
      <c r="BJ820" s="17">
        <v>3.7040282309464302E-2</v>
      </c>
      <c r="BK820" s="17">
        <v>5.0864410180178302E-2</v>
      </c>
      <c r="BL820" s="17"/>
      <c r="BM820" s="17">
        <v>4.1078378967885E-2</v>
      </c>
      <c r="BN820" s="17">
        <v>2.2753609147833701E-2</v>
      </c>
      <c r="BO820" s="17">
        <v>2.9437424700600401E-2</v>
      </c>
      <c r="BP820" s="17"/>
      <c r="BQ820" s="17">
        <v>4.96848365093902E-2</v>
      </c>
      <c r="BR820" s="17">
        <v>2.0873206441278599E-2</v>
      </c>
      <c r="BS820" s="17"/>
      <c r="BT820" s="17">
        <v>3.7442616308649E-2</v>
      </c>
      <c r="BU820" s="17">
        <v>2.58196241083627E-2</v>
      </c>
    </row>
    <row r="821" spans="2:73" x14ac:dyDescent="0.3">
      <c r="B821" t="s">
        <v>263</v>
      </c>
      <c r="C821" s="17">
        <v>0.137295334206543</v>
      </c>
      <c r="D821" s="17">
        <v>0.15656458534916301</v>
      </c>
      <c r="E821" s="17">
        <v>0.118568128959173</v>
      </c>
      <c r="F821" s="17"/>
      <c r="G821" s="17">
        <v>0.12630813219933501</v>
      </c>
      <c r="H821" s="17">
        <v>0.18215283863947901</v>
      </c>
      <c r="I821" s="17">
        <v>0.13406626624579401</v>
      </c>
      <c r="J821" s="17">
        <v>0.12711003846035299</v>
      </c>
      <c r="K821" s="17">
        <v>0.124299348727632</v>
      </c>
      <c r="L821" s="17">
        <v>0.12774425083902699</v>
      </c>
      <c r="M821" s="17"/>
      <c r="N821" s="17">
        <v>0.17444300473056501</v>
      </c>
      <c r="O821" s="17">
        <v>0.110280219674161</v>
      </c>
      <c r="P821" s="17">
        <v>0.12736145436690699</v>
      </c>
      <c r="Q821" s="17">
        <v>0.13239078507096799</v>
      </c>
      <c r="R821" s="17"/>
      <c r="S821" s="17">
        <v>0.16868382467600901</v>
      </c>
      <c r="T821" s="17">
        <v>0.13199610278019699</v>
      </c>
      <c r="U821" s="17">
        <v>0.11212346639567</v>
      </c>
      <c r="V821" s="17">
        <v>0.12798719501681899</v>
      </c>
      <c r="W821" s="17">
        <v>0.122075102343386</v>
      </c>
      <c r="X821" s="17">
        <v>0.11291797224108301</v>
      </c>
      <c r="Y821" s="17">
        <v>0.15244957154090599</v>
      </c>
      <c r="Z821" s="17">
        <v>0.19205742793694899</v>
      </c>
      <c r="AA821" s="17">
        <v>0.12899745864081399</v>
      </c>
      <c r="AB821" s="17"/>
      <c r="AC821" s="17">
        <v>4.8089897130135E-2</v>
      </c>
      <c r="AD821" s="17">
        <v>0.12084560207464901</v>
      </c>
      <c r="AE821" s="17">
        <v>8.9620106871919597E-2</v>
      </c>
      <c r="AF821" s="17">
        <v>0.102257161713512</v>
      </c>
      <c r="AG821" s="17">
        <v>0.14370630391009301</v>
      </c>
      <c r="AH821" s="17">
        <v>0.141349593818903</v>
      </c>
      <c r="AI821" s="17">
        <v>0.123764856105127</v>
      </c>
      <c r="AJ821" s="17">
        <v>0.118094678526477</v>
      </c>
      <c r="AK821" s="17">
        <v>0.150393921414784</v>
      </c>
      <c r="AL821" s="17">
        <v>0.112211913109398</v>
      </c>
      <c r="AM821" s="17">
        <v>0.15106687004783501</v>
      </c>
      <c r="AN821" s="17">
        <v>0.15506819416555101</v>
      </c>
      <c r="AO821" s="17">
        <v>0.22486055444716399</v>
      </c>
      <c r="AP821" s="17">
        <v>0.25193424391132502</v>
      </c>
      <c r="AQ821" s="17">
        <v>0.165010128011675</v>
      </c>
      <c r="AR821" s="17">
        <v>0.15538386730965101</v>
      </c>
      <c r="AS821" s="17"/>
      <c r="AT821" s="17">
        <v>0.171094219731697</v>
      </c>
      <c r="AU821" s="17">
        <v>0.12898641561590399</v>
      </c>
      <c r="AV821" s="17">
        <v>0.130636354216011</v>
      </c>
      <c r="AW821" s="17">
        <v>0.124005370983245</v>
      </c>
      <c r="AX821" s="17">
        <v>0.124782080373427</v>
      </c>
      <c r="AY821" s="17">
        <v>0.116895426299521</v>
      </c>
      <c r="AZ821" s="17"/>
      <c r="BA821" s="17">
        <v>0.12866044665510001</v>
      </c>
      <c r="BB821" s="17">
        <v>0.12564947064698501</v>
      </c>
      <c r="BC821" s="17">
        <v>0.13072809425602699</v>
      </c>
      <c r="BD821" s="17">
        <v>0.17839972875806001</v>
      </c>
      <c r="BE821" s="17">
        <v>0.14416398085068699</v>
      </c>
      <c r="BF821" s="17"/>
      <c r="BG821" s="17">
        <v>0.15823888691253199</v>
      </c>
      <c r="BH821" s="17">
        <v>0.14858526913240899</v>
      </c>
      <c r="BI821" s="17">
        <v>0.118616210603048</v>
      </c>
      <c r="BJ821" s="17">
        <v>0.13690332910192299</v>
      </c>
      <c r="BK821" s="17">
        <v>8.3951021474408097E-2</v>
      </c>
      <c r="BL821" s="17"/>
      <c r="BM821" s="17">
        <v>0.14690177221362599</v>
      </c>
      <c r="BN821" s="17">
        <v>0.121931210515592</v>
      </c>
      <c r="BO821" s="17">
        <v>0.14583953463411201</v>
      </c>
      <c r="BP821" s="17"/>
      <c r="BQ821" s="17">
        <v>0.19680854639569101</v>
      </c>
      <c r="BR821" s="17">
        <v>0.101642508295155</v>
      </c>
      <c r="BS821" s="17"/>
      <c r="BT821" s="17">
        <v>0.168963480405142</v>
      </c>
      <c r="BU821" s="17">
        <v>9.0548185247797106E-2</v>
      </c>
    </row>
    <row r="822" spans="2:73" x14ac:dyDescent="0.3">
      <c r="B822" t="s">
        <v>264</v>
      </c>
      <c r="C822" s="17">
        <v>0.16415197934895401</v>
      </c>
      <c r="D822" s="17">
        <v>0.18330058272395</v>
      </c>
      <c r="E822" s="17">
        <v>0.14521607465223799</v>
      </c>
      <c r="F822" s="17"/>
      <c r="G822" s="17">
        <v>0.15374120568456401</v>
      </c>
      <c r="H822" s="17">
        <v>0.13908351743671901</v>
      </c>
      <c r="I822" s="17">
        <v>0.15121650137916501</v>
      </c>
      <c r="J822" s="17">
        <v>0.17410413264052599</v>
      </c>
      <c r="K822" s="17">
        <v>0.15583301412197201</v>
      </c>
      <c r="L822" s="17">
        <v>0.19943115314419599</v>
      </c>
      <c r="M822" s="17"/>
      <c r="N822" s="17">
        <v>0.155018887786149</v>
      </c>
      <c r="O822" s="17">
        <v>0.15800924573498801</v>
      </c>
      <c r="P822" s="17">
        <v>0.20362409565730699</v>
      </c>
      <c r="Q822" s="17">
        <v>0.14636011734385199</v>
      </c>
      <c r="R822" s="17"/>
      <c r="S822" s="17">
        <v>0.17134001449155101</v>
      </c>
      <c r="T822" s="17">
        <v>0.13450831333735</v>
      </c>
      <c r="U822" s="17">
        <v>0.15556416415480601</v>
      </c>
      <c r="V822" s="17">
        <v>0.148983251867741</v>
      </c>
      <c r="W822" s="17">
        <v>0.17663630608498501</v>
      </c>
      <c r="X822" s="17">
        <v>0.171676856981378</v>
      </c>
      <c r="Y822" s="17">
        <v>0.205904828253026</v>
      </c>
      <c r="Z822" s="17">
        <v>0.159998382561371</v>
      </c>
      <c r="AA822" s="17">
        <v>0.16639541530125801</v>
      </c>
      <c r="AB822" s="17"/>
      <c r="AC822" s="17">
        <v>5.8203163984364099E-2</v>
      </c>
      <c r="AD822" s="17">
        <v>0.160650247128484</v>
      </c>
      <c r="AE822" s="17">
        <v>0.16767631476938699</v>
      </c>
      <c r="AF822" s="17">
        <v>0.144876393435065</v>
      </c>
      <c r="AG822" s="17">
        <v>0.18404727358388301</v>
      </c>
      <c r="AH822" s="17">
        <v>0.14912688815175601</v>
      </c>
      <c r="AI822" s="17">
        <v>0.15835873843579101</v>
      </c>
      <c r="AJ822" s="17">
        <v>0.23948141872005099</v>
      </c>
      <c r="AK822" s="17">
        <v>0.20501372345452201</v>
      </c>
      <c r="AL822" s="17">
        <v>0.168498179391041</v>
      </c>
      <c r="AM822" s="17">
        <v>0.156536515820731</v>
      </c>
      <c r="AN822" s="17">
        <v>0.15425317899956301</v>
      </c>
      <c r="AO822" s="17">
        <v>0.15491444071410701</v>
      </c>
      <c r="AP822" s="17">
        <v>0.19631475799977599</v>
      </c>
      <c r="AQ822" s="17">
        <v>9.7163638754165199E-2</v>
      </c>
      <c r="AR822" s="17">
        <v>0.17141952024367299</v>
      </c>
      <c r="AS822" s="17"/>
      <c r="AT822" s="17">
        <v>0.15876399407736699</v>
      </c>
      <c r="AU822" s="17">
        <v>0.14439904957122099</v>
      </c>
      <c r="AV822" s="17">
        <v>0.161132678328261</v>
      </c>
      <c r="AW822" s="17">
        <v>0.179098197551187</v>
      </c>
      <c r="AX822" s="17">
        <v>0.185537261552361</v>
      </c>
      <c r="AY822" s="17">
        <v>0.21642239524526599</v>
      </c>
      <c r="AZ822" s="17"/>
      <c r="BA822" s="17">
        <v>0.146361337121241</v>
      </c>
      <c r="BB822" s="17">
        <v>0.17691484441471</v>
      </c>
      <c r="BC822" s="17">
        <v>0.158237179674204</v>
      </c>
      <c r="BD822" s="17">
        <v>0.14960177177435299</v>
      </c>
      <c r="BE822" s="17">
        <v>0.24039451131262801</v>
      </c>
      <c r="BF822" s="17"/>
      <c r="BG822" s="17">
        <v>0.195305399657102</v>
      </c>
      <c r="BH822" s="17">
        <v>0.17243686832184299</v>
      </c>
      <c r="BI822" s="17">
        <v>0.14200821809717501</v>
      </c>
      <c r="BJ822" s="17">
        <v>0.188053370601766</v>
      </c>
      <c r="BK822" s="17">
        <v>0.19084842696483301</v>
      </c>
      <c r="BL822" s="17"/>
      <c r="BM822" s="17">
        <v>0.16865254101428001</v>
      </c>
      <c r="BN822" s="17">
        <v>0.16314606083498201</v>
      </c>
      <c r="BO822" s="17">
        <v>0.153185135616491</v>
      </c>
      <c r="BP822" s="17"/>
      <c r="BQ822" s="17">
        <v>0.16899437131432299</v>
      </c>
      <c r="BR822" s="17">
        <v>0.16719393894896101</v>
      </c>
      <c r="BS822" s="17"/>
      <c r="BT822" s="17">
        <v>0.173174628541891</v>
      </c>
      <c r="BU822" s="17">
        <v>0.16022319284999301</v>
      </c>
    </row>
    <row r="823" spans="2:73" x14ac:dyDescent="0.3">
      <c r="B823" t="s">
        <v>265</v>
      </c>
      <c r="C823" s="17">
        <v>0.178210043322069</v>
      </c>
      <c r="D823" s="17">
        <v>0.17640521764362399</v>
      </c>
      <c r="E823" s="17">
        <v>0.18011280601246499</v>
      </c>
      <c r="F823" s="17"/>
      <c r="G823" s="17">
        <v>0.22345257949921801</v>
      </c>
      <c r="H823" s="17">
        <v>0.19821123013498701</v>
      </c>
      <c r="I823" s="17">
        <v>0.163950222279756</v>
      </c>
      <c r="J823" s="17">
        <v>0.19299108907097501</v>
      </c>
      <c r="K823" s="17">
        <v>0.15430825947358701</v>
      </c>
      <c r="L823" s="17">
        <v>0.14758690795446</v>
      </c>
      <c r="M823" s="17"/>
      <c r="N823" s="17">
        <v>0.195641543744032</v>
      </c>
      <c r="O823" s="17">
        <v>0.20539608056787001</v>
      </c>
      <c r="P823" s="17">
        <v>0.175727906985744</v>
      </c>
      <c r="Q823" s="17">
        <v>0.13295379897770099</v>
      </c>
      <c r="R823" s="17"/>
      <c r="S823" s="17">
        <v>0.17901364688267701</v>
      </c>
      <c r="T823" s="17">
        <v>0.17789918494774401</v>
      </c>
      <c r="U823" s="17">
        <v>0.21205001513581301</v>
      </c>
      <c r="V823" s="17">
        <v>0.18888222009022701</v>
      </c>
      <c r="W823" s="17">
        <v>0.18597371426008899</v>
      </c>
      <c r="X823" s="17">
        <v>0.13804762987008401</v>
      </c>
      <c r="Y823" s="17">
        <v>0.14263373916330499</v>
      </c>
      <c r="Z823" s="17">
        <v>0.14852775669899099</v>
      </c>
      <c r="AA823" s="17">
        <v>0.20681912056664201</v>
      </c>
      <c r="AB823" s="17"/>
      <c r="AC823" s="17">
        <v>0.17430462841685199</v>
      </c>
      <c r="AD823" s="17">
        <v>0.105650573121618</v>
      </c>
      <c r="AE823" s="17">
        <v>0.17079126349986201</v>
      </c>
      <c r="AF823" s="17">
        <v>0.12748831630094201</v>
      </c>
      <c r="AG823" s="17">
        <v>0.152686941916401</v>
      </c>
      <c r="AH823" s="17">
        <v>0.191195569669632</v>
      </c>
      <c r="AI823" s="17">
        <v>0.19851100522427501</v>
      </c>
      <c r="AJ823" s="17">
        <v>0.178301411261615</v>
      </c>
      <c r="AK823" s="17">
        <v>0.178744739194133</v>
      </c>
      <c r="AL823" s="17">
        <v>0.16409906810845401</v>
      </c>
      <c r="AM823" s="17">
        <v>0.16581472526410701</v>
      </c>
      <c r="AN823" s="17">
        <v>0.24395985451618499</v>
      </c>
      <c r="AO823" s="17">
        <v>0.21978241012910901</v>
      </c>
      <c r="AP823" s="17">
        <v>0.21408780839856001</v>
      </c>
      <c r="AQ823" s="17">
        <v>0.14811024604787701</v>
      </c>
      <c r="AR823" s="17">
        <v>0.238577180589891</v>
      </c>
      <c r="AS823" s="17"/>
      <c r="AT823" s="17">
        <v>0.18824153597598001</v>
      </c>
      <c r="AU823" s="17">
        <v>0.17761698151706001</v>
      </c>
      <c r="AV823" s="17">
        <v>0.16401866452960101</v>
      </c>
      <c r="AW823" s="17">
        <v>0.161913019899737</v>
      </c>
      <c r="AX823" s="17">
        <v>0.19879285510088901</v>
      </c>
      <c r="AY823" s="17">
        <v>0.19594186479202799</v>
      </c>
      <c r="AZ823" s="17"/>
      <c r="BA823" s="17">
        <v>0.140719831499002</v>
      </c>
      <c r="BB823" s="17">
        <v>0.150583921953137</v>
      </c>
      <c r="BC823" s="17">
        <v>0.23116517585548099</v>
      </c>
      <c r="BD823" s="17">
        <v>0.17652590702321999</v>
      </c>
      <c r="BE823" s="17">
        <v>0.112313907889404</v>
      </c>
      <c r="BF823" s="17"/>
      <c r="BG823" s="17">
        <v>0.1646437052161</v>
      </c>
      <c r="BH823" s="17">
        <v>0.20004644873324501</v>
      </c>
      <c r="BI823" s="17">
        <v>0.16083242292848399</v>
      </c>
      <c r="BJ823" s="17">
        <v>0.13845625580079199</v>
      </c>
      <c r="BK823" s="17">
        <v>0.18236901259007501</v>
      </c>
      <c r="BL823" s="17"/>
      <c r="BM823" s="17">
        <v>0.18549129791985899</v>
      </c>
      <c r="BN823" s="17">
        <v>0.17539961638971999</v>
      </c>
      <c r="BO823" s="17">
        <v>0.16332725297071601</v>
      </c>
      <c r="BP823" s="17"/>
      <c r="BQ823" s="17">
        <v>0.19851291572244401</v>
      </c>
      <c r="BR823" s="17">
        <v>0.16497916322468001</v>
      </c>
      <c r="BS823" s="17"/>
      <c r="BT823" s="17">
        <v>0.18715566485860599</v>
      </c>
      <c r="BU823" s="17">
        <v>0.164759817861344</v>
      </c>
    </row>
    <row r="824" spans="2:73" x14ac:dyDescent="0.3">
      <c r="B824" t="s">
        <v>266</v>
      </c>
      <c r="C824" s="17">
        <v>0.13323249074457499</v>
      </c>
      <c r="D824" s="17">
        <v>0.120515304149548</v>
      </c>
      <c r="E824" s="17">
        <v>0.14603618824339001</v>
      </c>
      <c r="F824" s="17"/>
      <c r="G824" s="17">
        <v>8.6194016926127506E-2</v>
      </c>
      <c r="H824" s="17">
        <v>0.11334170222387301</v>
      </c>
      <c r="I824" s="17">
        <v>0.12947581020777299</v>
      </c>
      <c r="J824" s="17">
        <v>0.159826390027069</v>
      </c>
      <c r="K824" s="17">
        <v>0.16243287984296101</v>
      </c>
      <c r="L824" s="17">
        <v>0.142371407620249</v>
      </c>
      <c r="M824" s="17"/>
      <c r="N824" s="17">
        <v>0.123434964564999</v>
      </c>
      <c r="O824" s="17">
        <v>0.139523998118318</v>
      </c>
      <c r="P824" s="17">
        <v>0.12783650034628799</v>
      </c>
      <c r="Q824" s="17">
        <v>0.141831165252608</v>
      </c>
      <c r="R824" s="17"/>
      <c r="S824" s="17">
        <v>0.12504051547428599</v>
      </c>
      <c r="T824" s="17">
        <v>0.130998447050682</v>
      </c>
      <c r="U824" s="17">
        <v>0.133358544127059</v>
      </c>
      <c r="V824" s="17">
        <v>0.15755200125643301</v>
      </c>
      <c r="W824" s="17">
        <v>0.11499586153381899</v>
      </c>
      <c r="X824" s="17">
        <v>0.12171392405449299</v>
      </c>
      <c r="Y824" s="17">
        <v>0.14298408917848601</v>
      </c>
      <c r="Z824" s="17">
        <v>0.10875546622308301</v>
      </c>
      <c r="AA824" s="17">
        <v>0.14880686859501399</v>
      </c>
      <c r="AB824" s="17"/>
      <c r="AC824" s="17">
        <v>0.12335676787119</v>
      </c>
      <c r="AD824" s="17">
        <v>0.107580641458469</v>
      </c>
      <c r="AE824" s="17">
        <v>0.147523572944389</v>
      </c>
      <c r="AF824" s="17">
        <v>0.14118452659272601</v>
      </c>
      <c r="AG824" s="17">
        <v>0.10204682495751601</v>
      </c>
      <c r="AH824" s="17">
        <v>0.14011139591393801</v>
      </c>
      <c r="AI824" s="17">
        <v>0.122660764768244</v>
      </c>
      <c r="AJ824" s="17">
        <v>9.9855456367533305E-2</v>
      </c>
      <c r="AK824" s="17">
        <v>0.124772068061812</v>
      </c>
      <c r="AL824" s="17">
        <v>0.185540151107291</v>
      </c>
      <c r="AM824" s="17">
        <v>0.14281521220548399</v>
      </c>
      <c r="AN824" s="17">
        <v>0.154091294494414</v>
      </c>
      <c r="AO824" s="17">
        <v>0.12033817765034401</v>
      </c>
      <c r="AP824" s="17">
        <v>9.0257621750296793E-2</v>
      </c>
      <c r="AQ824" s="17">
        <v>0.189045684029224</v>
      </c>
      <c r="AR824" s="17">
        <v>0.143151790358167</v>
      </c>
      <c r="AS824" s="17"/>
      <c r="AT824" s="17">
        <v>0.116903793395706</v>
      </c>
      <c r="AU824" s="17">
        <v>0.14951498476947001</v>
      </c>
      <c r="AV824" s="17">
        <v>0.123178861337675</v>
      </c>
      <c r="AW824" s="17">
        <v>0.12363494628947901</v>
      </c>
      <c r="AX824" s="17">
        <v>0.14397157624727699</v>
      </c>
      <c r="AY824" s="17">
        <v>0.15883266461926299</v>
      </c>
      <c r="AZ824" s="17"/>
      <c r="BA824" s="17">
        <v>0.125756779755542</v>
      </c>
      <c r="BB824" s="17">
        <v>0.14019983984947801</v>
      </c>
      <c r="BC824" s="17">
        <v>0.13060856300048701</v>
      </c>
      <c r="BD824" s="17">
        <v>0.13039988369958899</v>
      </c>
      <c r="BE824" s="17">
        <v>0.15660222816108699</v>
      </c>
      <c r="BF824" s="17"/>
      <c r="BG824" s="17">
        <v>0.14638615773274799</v>
      </c>
      <c r="BH824" s="17">
        <v>0.12401877202256401</v>
      </c>
      <c r="BI824" s="17">
        <v>0.14978663631546901</v>
      </c>
      <c r="BJ824" s="17">
        <v>0.14518781113207399</v>
      </c>
      <c r="BK824" s="17">
        <v>9.0313603044761798E-2</v>
      </c>
      <c r="BL824" s="17"/>
      <c r="BM824" s="17">
        <v>0.13154238207892999</v>
      </c>
      <c r="BN824" s="17">
        <v>0.139771248858023</v>
      </c>
      <c r="BO824" s="17">
        <v>0.122456293840372</v>
      </c>
      <c r="BP824" s="17"/>
      <c r="BQ824" s="17">
        <v>0.124378622705708</v>
      </c>
      <c r="BR824" s="17">
        <v>0.14166939292845299</v>
      </c>
      <c r="BS824" s="17"/>
      <c r="BT824" s="17">
        <v>0.131194206866666</v>
      </c>
      <c r="BU824" s="17">
        <v>0.14279219245025099</v>
      </c>
    </row>
    <row r="825" spans="2:73" x14ac:dyDescent="0.3">
      <c r="B825" t="s">
        <v>267</v>
      </c>
      <c r="C825" s="17">
        <v>0.16333531579133201</v>
      </c>
      <c r="D825" s="17">
        <v>0.15020401901248501</v>
      </c>
      <c r="E825" s="17">
        <v>0.17511169139518401</v>
      </c>
      <c r="F825" s="17"/>
      <c r="G825" s="17">
        <v>0.15134342013570901</v>
      </c>
      <c r="H825" s="17">
        <v>0.134379882461829</v>
      </c>
      <c r="I825" s="17">
        <v>0.20886009288531701</v>
      </c>
      <c r="J825" s="17">
        <v>0.159900313735511</v>
      </c>
      <c r="K825" s="17">
        <v>0.18684321593987699</v>
      </c>
      <c r="L825" s="17">
        <v>0.14482548966129399</v>
      </c>
      <c r="M825" s="17"/>
      <c r="N825" s="17">
        <v>0.17221205519900301</v>
      </c>
      <c r="O825" s="17">
        <v>0.19607288927222999</v>
      </c>
      <c r="P825" s="17">
        <v>0.14054650718548101</v>
      </c>
      <c r="Q825" s="17">
        <v>0.13913297000535901</v>
      </c>
      <c r="R825" s="17"/>
      <c r="S825" s="17">
        <v>0.125216421732748</v>
      </c>
      <c r="T825" s="17">
        <v>0.20363763801468701</v>
      </c>
      <c r="U825" s="17">
        <v>0.18238418972974299</v>
      </c>
      <c r="V825" s="17">
        <v>0.16736140833649199</v>
      </c>
      <c r="W825" s="17">
        <v>0.15083831918672699</v>
      </c>
      <c r="X825" s="17">
        <v>0.18266776096003101</v>
      </c>
      <c r="Y825" s="17">
        <v>0.15178316668798</v>
      </c>
      <c r="Z825" s="17">
        <v>0.15428969175850099</v>
      </c>
      <c r="AA825" s="17">
        <v>0.148660215536496</v>
      </c>
      <c r="AB825" s="17"/>
      <c r="AC825" s="17">
        <v>7.5691531469599102E-2</v>
      </c>
      <c r="AD825" s="17">
        <v>0.108893453985959</v>
      </c>
      <c r="AE825" s="17">
        <v>0.176776921275314</v>
      </c>
      <c r="AF825" s="17">
        <v>0.16072079374628201</v>
      </c>
      <c r="AG825" s="17">
        <v>0.12660259241830199</v>
      </c>
      <c r="AH825" s="17">
        <v>0.14138668849001501</v>
      </c>
      <c r="AI825" s="17">
        <v>0.21610378285821799</v>
      </c>
      <c r="AJ825" s="17">
        <v>0.18204399032247301</v>
      </c>
      <c r="AK825" s="17">
        <v>0.141590852822917</v>
      </c>
      <c r="AL825" s="17">
        <v>0.176994259102526</v>
      </c>
      <c r="AM825" s="17">
        <v>0.15617510137689999</v>
      </c>
      <c r="AN825" s="17">
        <v>0.21367166599211701</v>
      </c>
      <c r="AO825" s="17">
        <v>0.17586710921106599</v>
      </c>
      <c r="AP825" s="17">
        <v>0.10693163857744201</v>
      </c>
      <c r="AQ825" s="17">
        <v>0.25104609766498098</v>
      </c>
      <c r="AR825" s="17">
        <v>0.123610630755951</v>
      </c>
      <c r="AS825" s="17"/>
      <c r="AT825" s="17">
        <v>0.13579217273406599</v>
      </c>
      <c r="AU825" s="17">
        <v>0.170983593817021</v>
      </c>
      <c r="AV825" s="17">
        <v>0.190813700174397</v>
      </c>
      <c r="AW825" s="17">
        <v>0.18878226748205101</v>
      </c>
      <c r="AX825" s="17">
        <v>0.141566442439785</v>
      </c>
      <c r="AY825" s="17">
        <v>0.116972183698122</v>
      </c>
      <c r="AZ825" s="17"/>
      <c r="BA825" s="17">
        <v>0.14667366600884399</v>
      </c>
      <c r="BB825" s="17">
        <v>0.181418960825703</v>
      </c>
      <c r="BC825" s="17">
        <v>0.173770017848486</v>
      </c>
      <c r="BD825" s="17">
        <v>0.169992329711662</v>
      </c>
      <c r="BE825" s="17">
        <v>0.17157764110837401</v>
      </c>
      <c r="BF825" s="17"/>
      <c r="BG825" s="17">
        <v>0.13833854822415201</v>
      </c>
      <c r="BH825" s="17">
        <v>0.14051777687887501</v>
      </c>
      <c r="BI825" s="17">
        <v>0.199768538163698</v>
      </c>
      <c r="BJ825" s="17">
        <v>0.15631265542557901</v>
      </c>
      <c r="BK825" s="17">
        <v>0.23515155474694099</v>
      </c>
      <c r="BL825" s="17"/>
      <c r="BM825" s="17">
        <v>0.162819060658287</v>
      </c>
      <c r="BN825" s="17">
        <v>0.15842690157571801</v>
      </c>
      <c r="BO825" s="17">
        <v>0.17673866584594899</v>
      </c>
      <c r="BP825" s="17"/>
      <c r="BQ825" s="17">
        <v>0.12395797929599101</v>
      </c>
      <c r="BR825" s="17">
        <v>0.18599909937838</v>
      </c>
      <c r="BS825" s="17"/>
      <c r="BT825" s="17">
        <v>0.153101770937108</v>
      </c>
      <c r="BU825" s="17">
        <v>0.180688214140487</v>
      </c>
    </row>
    <row r="826" spans="2:73" x14ac:dyDescent="0.3">
      <c r="B826" t="s">
        <v>268</v>
      </c>
      <c r="C826" s="17">
        <v>3.5912565548541803E-2</v>
      </c>
      <c r="D826" s="17">
        <v>2.9323453780550499E-2</v>
      </c>
      <c r="E826" s="17">
        <v>4.2444309349169998E-2</v>
      </c>
      <c r="F826" s="17"/>
      <c r="G826" s="17">
        <v>4.2602345812790002E-2</v>
      </c>
      <c r="H826" s="17">
        <v>3.6214765806694603E-2</v>
      </c>
      <c r="I826" s="17">
        <v>3.4444732904786599E-2</v>
      </c>
      <c r="J826" s="17">
        <v>2.0020732020082699E-2</v>
      </c>
      <c r="K826" s="17">
        <v>3.93088621206465E-2</v>
      </c>
      <c r="L826" s="17">
        <v>4.3081312629007801E-2</v>
      </c>
      <c r="M826" s="17"/>
      <c r="N826" s="17">
        <v>3.7049825244771899E-2</v>
      </c>
      <c r="O826" s="17">
        <v>2.62376479271288E-2</v>
      </c>
      <c r="P826" s="17">
        <v>3.8495187795353498E-2</v>
      </c>
      <c r="Q826" s="17">
        <v>4.3203166680559797E-2</v>
      </c>
      <c r="R826" s="17"/>
      <c r="S826" s="17">
        <v>3.9372765408367101E-2</v>
      </c>
      <c r="T826" s="17">
        <v>4.8442538749522E-2</v>
      </c>
      <c r="U826" s="17">
        <v>1.9978956658944301E-2</v>
      </c>
      <c r="V826" s="17">
        <v>2.9531394406165298E-2</v>
      </c>
      <c r="W826" s="17">
        <v>5.1172572801971503E-2</v>
      </c>
      <c r="X826" s="17">
        <v>3.7479181663606802E-2</v>
      </c>
      <c r="Y826" s="17">
        <v>2.7837999325226698E-2</v>
      </c>
      <c r="Z826" s="17">
        <v>3.1251759916283199E-2</v>
      </c>
      <c r="AA826" s="17">
        <v>3.0129117620766602E-2</v>
      </c>
      <c r="AB826" s="17"/>
      <c r="AC826" s="17">
        <v>0</v>
      </c>
      <c r="AD826" s="17">
        <v>6.6395811803649105E-2</v>
      </c>
      <c r="AE826" s="17">
        <v>3.42016077790262E-2</v>
      </c>
      <c r="AF826" s="17">
        <v>5.3004337722469298E-2</v>
      </c>
      <c r="AG826" s="17">
        <v>3.4561151523118602E-2</v>
      </c>
      <c r="AH826" s="17">
        <v>4.1211794576156001E-2</v>
      </c>
      <c r="AI826" s="17">
        <v>1.82483675755418E-2</v>
      </c>
      <c r="AJ826" s="17">
        <v>2.8524864936743399E-2</v>
      </c>
      <c r="AK826" s="17">
        <v>4.6246743444091402E-2</v>
      </c>
      <c r="AL826" s="17">
        <v>3.5352697922297803E-2</v>
      </c>
      <c r="AM826" s="17">
        <v>4.6604775565680698E-2</v>
      </c>
      <c r="AN826" s="17">
        <v>1.07915276671431E-2</v>
      </c>
      <c r="AO826" s="17">
        <v>3.2995201980846801E-2</v>
      </c>
      <c r="AP826" s="17">
        <v>0</v>
      </c>
      <c r="AQ826" s="17">
        <v>6.5262198924210202E-2</v>
      </c>
      <c r="AR826" s="17">
        <v>2.5980757031210999E-2</v>
      </c>
      <c r="AS826" s="17"/>
      <c r="AT826" s="17">
        <v>2.8461127333015E-2</v>
      </c>
      <c r="AU826" s="17">
        <v>3.7384427674882599E-2</v>
      </c>
      <c r="AV826" s="17">
        <v>5.41825936724976E-2</v>
      </c>
      <c r="AW826" s="17">
        <v>3.3962202444398702E-2</v>
      </c>
      <c r="AX826" s="17">
        <v>1.9024410129107001E-2</v>
      </c>
      <c r="AY826" s="17">
        <v>5.1416113002747899E-2</v>
      </c>
      <c r="AZ826" s="17"/>
      <c r="BA826" s="17">
        <v>4.4244742123032997E-2</v>
      </c>
      <c r="BB826" s="17">
        <v>4.09871635678919E-2</v>
      </c>
      <c r="BC826" s="17">
        <v>2.47302356167419E-2</v>
      </c>
      <c r="BD826" s="17">
        <v>3.96588601828336E-2</v>
      </c>
      <c r="BE826" s="17">
        <v>3.5103535030830302E-2</v>
      </c>
      <c r="BF826" s="17"/>
      <c r="BG826" s="17">
        <v>3.28875942259583E-2</v>
      </c>
      <c r="BH826" s="17">
        <v>3.3563375223684702E-2</v>
      </c>
      <c r="BI826" s="17">
        <v>4.5314144451580302E-2</v>
      </c>
      <c r="BJ826" s="17">
        <v>4.1646656119256498E-2</v>
      </c>
      <c r="BK826" s="17">
        <v>2.8999381530686898E-2</v>
      </c>
      <c r="BL826" s="17"/>
      <c r="BM826" s="17">
        <v>3.5045525817902698E-2</v>
      </c>
      <c r="BN826" s="17">
        <v>3.1095575856340998E-2</v>
      </c>
      <c r="BO826" s="17">
        <v>5.01392191418812E-2</v>
      </c>
      <c r="BP826" s="17"/>
      <c r="BQ826" s="17">
        <v>3.2253021332439701E-2</v>
      </c>
      <c r="BR826" s="17">
        <v>3.74173329202592E-2</v>
      </c>
      <c r="BS826" s="17"/>
      <c r="BT826" s="17">
        <v>3.6389672879461397E-2</v>
      </c>
      <c r="BU826" s="17">
        <v>3.57000339673096E-2</v>
      </c>
    </row>
    <row r="827" spans="2:73" x14ac:dyDescent="0.3">
      <c r="B827" t="s">
        <v>269</v>
      </c>
      <c r="C827" s="17">
        <v>7.6447508027155095E-2</v>
      </c>
      <c r="D827" s="17">
        <v>6.8015472193997006E-2</v>
      </c>
      <c r="E827" s="17">
        <v>8.4900212312991497E-2</v>
      </c>
      <c r="F827" s="17"/>
      <c r="G827" s="17">
        <v>5.71688128988272E-2</v>
      </c>
      <c r="H827" s="17">
        <v>6.1202474283481897E-2</v>
      </c>
      <c r="I827" s="17">
        <v>7.7251023795860005E-2</v>
      </c>
      <c r="J827" s="17">
        <v>8.4942983137147599E-2</v>
      </c>
      <c r="K827" s="17">
        <v>8.2028928203321499E-2</v>
      </c>
      <c r="L827" s="17">
        <v>9.0299123031609696E-2</v>
      </c>
      <c r="M827" s="17"/>
      <c r="N827" s="17">
        <v>6.0927437336846399E-2</v>
      </c>
      <c r="O827" s="17">
        <v>7.2797906202136803E-2</v>
      </c>
      <c r="P827" s="17">
        <v>6.5309329197051902E-2</v>
      </c>
      <c r="Q827" s="17">
        <v>0.10586464221429</v>
      </c>
      <c r="R827" s="17"/>
      <c r="S827" s="17">
        <v>6.9008377841745794E-2</v>
      </c>
      <c r="T827" s="17">
        <v>9.1518177777800302E-2</v>
      </c>
      <c r="U827" s="17">
        <v>6.5219537042968095E-2</v>
      </c>
      <c r="V827" s="17">
        <v>7.8637752159637406E-2</v>
      </c>
      <c r="W827" s="17">
        <v>8.3358132716884997E-2</v>
      </c>
      <c r="X827" s="17">
        <v>8.94263039949139E-2</v>
      </c>
      <c r="Y827" s="17">
        <v>6.00390155226408E-2</v>
      </c>
      <c r="Z827" s="17">
        <v>0.100809800418904</v>
      </c>
      <c r="AA827" s="17">
        <v>6.2277930379172702E-2</v>
      </c>
      <c r="AB827" s="17"/>
      <c r="AC827" s="17">
        <v>0.13446473058869299</v>
      </c>
      <c r="AD827" s="17">
        <v>8.1349106912095404E-2</v>
      </c>
      <c r="AE827" s="17">
        <v>7.3382970023938607E-2</v>
      </c>
      <c r="AF827" s="17">
        <v>9.9019109850112697E-2</v>
      </c>
      <c r="AG827" s="17">
        <v>0.11177617600473699</v>
      </c>
      <c r="AH827" s="17">
        <v>8.1519039804776997E-2</v>
      </c>
      <c r="AI827" s="17">
        <v>7.6060875103826406E-2</v>
      </c>
      <c r="AJ827" s="17">
        <v>7.1876356004927699E-2</v>
      </c>
      <c r="AK827" s="17">
        <v>6.7727746245677498E-2</v>
      </c>
      <c r="AL827" s="17">
        <v>4.4242404265253901E-2</v>
      </c>
      <c r="AM827" s="17">
        <v>0.105145364670394</v>
      </c>
      <c r="AN827" s="17">
        <v>4.5691517221384099E-2</v>
      </c>
      <c r="AO827" s="17">
        <v>4.4048745037266801E-2</v>
      </c>
      <c r="AP827" s="17">
        <v>6.7767670512015293E-2</v>
      </c>
      <c r="AQ827" s="17">
        <v>3.7820394029326201E-2</v>
      </c>
      <c r="AR827" s="17">
        <v>3.6309426256421203E-2</v>
      </c>
      <c r="AS827" s="17"/>
      <c r="AT827" s="17">
        <v>6.6912891346821102E-2</v>
      </c>
      <c r="AU827" s="17">
        <v>8.81750886889512E-2</v>
      </c>
      <c r="AV827" s="17">
        <v>7.0278050479029797E-2</v>
      </c>
      <c r="AW827" s="17">
        <v>8.6930034001928197E-2</v>
      </c>
      <c r="AX827" s="17">
        <v>6.3945143692480402E-2</v>
      </c>
      <c r="AY827" s="17">
        <v>5.7309943255978602E-2</v>
      </c>
      <c r="AZ827" s="17"/>
      <c r="BA827" s="17">
        <v>0.117355187843397</v>
      </c>
      <c r="BB827" s="17">
        <v>6.7786846141754994E-2</v>
      </c>
      <c r="BC827" s="17">
        <v>6.56368963669961E-2</v>
      </c>
      <c r="BD827" s="17">
        <v>5.3023901850427997E-2</v>
      </c>
      <c r="BE827" s="17">
        <v>2.7992023741953E-2</v>
      </c>
      <c r="BF827" s="17"/>
      <c r="BG827" s="17">
        <v>7.7695477302116997E-2</v>
      </c>
      <c r="BH827" s="17">
        <v>8.0179291168440497E-2</v>
      </c>
      <c r="BI827" s="17">
        <v>5.8189051373511103E-2</v>
      </c>
      <c r="BJ827" s="17">
        <v>9.0536947693939093E-2</v>
      </c>
      <c r="BK827" s="17">
        <v>6.1869138895546398E-2</v>
      </c>
      <c r="BL827" s="17"/>
      <c r="BM827" s="17">
        <v>6.6233886431853795E-2</v>
      </c>
      <c r="BN827" s="17">
        <v>9.0472769142114398E-2</v>
      </c>
      <c r="BO827" s="17">
        <v>7.2947749749069202E-2</v>
      </c>
      <c r="BP827" s="17"/>
      <c r="BQ827" s="17">
        <v>4.5144104985429402E-2</v>
      </c>
      <c r="BR827" s="17">
        <v>9.4414788920956796E-2</v>
      </c>
      <c r="BS827" s="17"/>
      <c r="BT827" s="17">
        <v>5.4485267134034697E-2</v>
      </c>
      <c r="BU827" s="17">
        <v>0.1074272684316</v>
      </c>
    </row>
    <row r="828" spans="2:73" x14ac:dyDescent="0.3">
      <c r="B828" t="s">
        <v>270</v>
      </c>
      <c r="C828" s="17">
        <v>3.6678803642839E-2</v>
      </c>
      <c r="D828" s="17">
        <v>2.8901249056774301E-2</v>
      </c>
      <c r="E828" s="17">
        <v>4.4371020804854402E-2</v>
      </c>
      <c r="F828" s="17"/>
      <c r="G828" s="17">
        <v>3.1918137475646903E-2</v>
      </c>
      <c r="H828" s="17">
        <v>2.8281472023900401E-2</v>
      </c>
      <c r="I828" s="17">
        <v>3.8139514933006297E-2</v>
      </c>
      <c r="J828" s="17">
        <v>3.33982912124378E-2</v>
      </c>
      <c r="K828" s="17">
        <v>4.8465136642006197E-2</v>
      </c>
      <c r="L828" s="17">
        <v>4.0228734823384897E-2</v>
      </c>
      <c r="M828" s="17"/>
      <c r="N828" s="17">
        <v>1.2490894145875901E-2</v>
      </c>
      <c r="O828" s="17">
        <v>3.47796023457815E-2</v>
      </c>
      <c r="P828" s="17">
        <v>4.1436222702862499E-2</v>
      </c>
      <c r="Q828" s="17">
        <v>6.1358745362927E-2</v>
      </c>
      <c r="R828" s="17"/>
      <c r="S828" s="17">
        <v>2.0213818983357699E-2</v>
      </c>
      <c r="T828" s="17">
        <v>3.2119725754590801E-2</v>
      </c>
      <c r="U828" s="17">
        <v>4.7612248425594798E-2</v>
      </c>
      <c r="V828" s="17">
        <v>2.9867346262544701E-2</v>
      </c>
      <c r="W828" s="17">
        <v>5.0773822219838498E-2</v>
      </c>
      <c r="X828" s="17">
        <v>4.90873729542146E-2</v>
      </c>
      <c r="Y828" s="17">
        <v>3.3733854816981101E-2</v>
      </c>
      <c r="Z828" s="17">
        <v>4.6263694231109001E-2</v>
      </c>
      <c r="AA828" s="17">
        <v>3.91943657708387E-2</v>
      </c>
      <c r="AB828" s="17"/>
      <c r="AC828" s="17">
        <v>8.8244079921214594E-2</v>
      </c>
      <c r="AD828" s="17">
        <v>0.12067793633078901</v>
      </c>
      <c r="AE828" s="17">
        <v>6.4816379611364994E-2</v>
      </c>
      <c r="AF828" s="17">
        <v>5.3342359206447802E-2</v>
      </c>
      <c r="AG828" s="17">
        <v>5.04619478981254E-2</v>
      </c>
      <c r="AH828" s="17">
        <v>3.8216442496660501E-2</v>
      </c>
      <c r="AI828" s="17">
        <v>4.0388545653000103E-2</v>
      </c>
      <c r="AJ828" s="17">
        <v>2.0680498106093199E-2</v>
      </c>
      <c r="AK828" s="17">
        <v>2.4896736534455101E-2</v>
      </c>
      <c r="AL828" s="17">
        <v>2.6123451529359E-2</v>
      </c>
      <c r="AM828" s="17">
        <v>2.0348493360989501E-2</v>
      </c>
      <c r="AN828" s="17">
        <v>5.8243729831078898E-3</v>
      </c>
      <c r="AO828" s="17">
        <v>6.9936927978809897E-3</v>
      </c>
      <c r="AP828" s="17">
        <v>9.6422009152739799E-3</v>
      </c>
      <c r="AQ828" s="17">
        <v>1.1614737041907E-2</v>
      </c>
      <c r="AR828" s="17">
        <v>6.1990608723454504E-3</v>
      </c>
      <c r="AS828" s="17"/>
      <c r="AT828" s="17">
        <v>3.8104788690212797E-2</v>
      </c>
      <c r="AU828" s="17">
        <v>4.2761008526750299E-2</v>
      </c>
      <c r="AV828" s="17">
        <v>2.7200021033122902E-2</v>
      </c>
      <c r="AW828" s="17">
        <v>3.2452434808831102E-2</v>
      </c>
      <c r="AX828" s="17">
        <v>4.9587406493617599E-2</v>
      </c>
      <c r="AY828" s="17">
        <v>1.0739165394658299E-2</v>
      </c>
      <c r="AZ828" s="17"/>
      <c r="BA828" s="17">
        <v>5.8065212848728197E-2</v>
      </c>
      <c r="BB828" s="17">
        <v>3.8123973368094602E-2</v>
      </c>
      <c r="BC828" s="17">
        <v>2.8969888773572199E-2</v>
      </c>
      <c r="BD828" s="17">
        <v>1.9322772435415001E-2</v>
      </c>
      <c r="BE828" s="17">
        <v>1.38656165472928E-2</v>
      </c>
      <c r="BF828" s="17"/>
      <c r="BG828" s="17">
        <v>3.1376469785611601E-2</v>
      </c>
      <c r="BH828" s="17">
        <v>2.6364642878633701E-2</v>
      </c>
      <c r="BI828" s="17">
        <v>3.4020315570997502E-2</v>
      </c>
      <c r="BJ828" s="17">
        <v>3.9291908965242699E-2</v>
      </c>
      <c r="BK828" s="17">
        <v>2.8636089447034201E-2</v>
      </c>
      <c r="BL828" s="17"/>
      <c r="BM828" s="17">
        <v>3.0817664634536699E-2</v>
      </c>
      <c r="BN828" s="17">
        <v>3.5943302543937301E-2</v>
      </c>
      <c r="BO828" s="17">
        <v>5.5906240138568902E-2</v>
      </c>
      <c r="BP828" s="17"/>
      <c r="BQ828" s="17">
        <v>2.5889377234033499E-2</v>
      </c>
      <c r="BR828" s="17">
        <v>4.4715873443746501E-2</v>
      </c>
      <c r="BS828" s="17"/>
      <c r="BT828" s="17">
        <v>2.5894141161156299E-2</v>
      </c>
      <c r="BU828" s="17">
        <v>5.1556619398972603E-2</v>
      </c>
    </row>
    <row r="829" spans="2:73" x14ac:dyDescent="0.3">
      <c r="B829" t="s">
        <v>92</v>
      </c>
      <c r="C829" s="17">
        <v>2.7699251696930698E-2</v>
      </c>
      <c r="D829" s="17">
        <v>2.1673070759301499E-2</v>
      </c>
      <c r="E829" s="17">
        <v>3.3657089784908403E-2</v>
      </c>
      <c r="F829" s="17"/>
      <c r="G829" s="17">
        <v>3.45694027196451E-2</v>
      </c>
      <c r="H829" s="17">
        <v>3.8064859345584699E-2</v>
      </c>
      <c r="I829" s="17">
        <v>2.3218700016348699E-2</v>
      </c>
      <c r="J829" s="17">
        <v>2.4794490922452402E-2</v>
      </c>
      <c r="K829" s="17">
        <v>2.00495023925608E-2</v>
      </c>
      <c r="L829" s="17">
        <v>2.5862933623042199E-2</v>
      </c>
      <c r="M829" s="17"/>
      <c r="N829" s="17">
        <v>2.1368715159703101E-2</v>
      </c>
      <c r="O829" s="17">
        <v>2.5060694463450401E-2</v>
      </c>
      <c r="P829" s="17">
        <v>2.56729533695048E-2</v>
      </c>
      <c r="Q829" s="17">
        <v>3.96294170337236E-2</v>
      </c>
      <c r="R829" s="17"/>
      <c r="S829" s="17">
        <v>2.1792660042102799E-2</v>
      </c>
      <c r="T829" s="17">
        <v>3.5352126033722397E-2</v>
      </c>
      <c r="U829" s="17">
        <v>2.5271279930269699E-2</v>
      </c>
      <c r="V829" s="17">
        <v>3.0086307401608298E-2</v>
      </c>
      <c r="W829" s="17">
        <v>9.7071482396403896E-3</v>
      </c>
      <c r="X829" s="17">
        <v>3.6183133968708502E-2</v>
      </c>
      <c r="Y829" s="17">
        <v>2.8739876924511801E-2</v>
      </c>
      <c r="Z829" s="17">
        <v>2.65317344003148E-2</v>
      </c>
      <c r="AA829" s="17">
        <v>3.0949469987788102E-2</v>
      </c>
      <c r="AB829" s="17"/>
      <c r="AC829" s="17">
        <v>6.7206503295162603E-2</v>
      </c>
      <c r="AD829" s="17">
        <v>5.0151396587936103E-2</v>
      </c>
      <c r="AE829" s="17">
        <v>2.6808404681983498E-2</v>
      </c>
      <c r="AF829" s="17">
        <v>3.3648227391930297E-2</v>
      </c>
      <c r="AG829" s="17">
        <v>3.2262045395655699E-2</v>
      </c>
      <c r="AH829" s="17">
        <v>2.9974803321475198E-2</v>
      </c>
      <c r="AI829" s="17">
        <v>2.3684457471077301E-2</v>
      </c>
      <c r="AJ829" s="17">
        <v>1.41543253415725E-2</v>
      </c>
      <c r="AK829" s="17">
        <v>2.1165191320502302E-2</v>
      </c>
      <c r="AL829" s="17">
        <v>5.739014783851E-2</v>
      </c>
      <c r="AM829" s="17">
        <v>1.7280181006394401E-2</v>
      </c>
      <c r="AN829" s="17">
        <v>4.2238993987355903E-3</v>
      </c>
      <c r="AO829" s="17">
        <v>5.6927350755995197E-3</v>
      </c>
      <c r="AP829" s="17">
        <v>2.6541479578015899E-2</v>
      </c>
      <c r="AQ829" s="17">
        <v>1.7753503560660799E-2</v>
      </c>
      <c r="AR829" s="17">
        <v>1.1703539687908399E-2</v>
      </c>
      <c r="AS829" s="17"/>
      <c r="AT829" s="17">
        <v>2.0048054001114299E-2</v>
      </c>
      <c r="AU829" s="17">
        <v>3.1501715186961501E-2</v>
      </c>
      <c r="AV829" s="17">
        <v>2.7371504310790599E-2</v>
      </c>
      <c r="AW829" s="17">
        <v>2.8678784720148901E-2</v>
      </c>
      <c r="AX829" s="17">
        <v>3.7777443633305603E-2</v>
      </c>
      <c r="AY829" s="17">
        <v>1.7627982049911301E-2</v>
      </c>
      <c r="AZ829" s="17"/>
      <c r="BA829" s="17">
        <v>3.3178042285781903E-2</v>
      </c>
      <c r="BB829" s="17">
        <v>2.9231865161757201E-2</v>
      </c>
      <c r="BC829" s="17">
        <v>2.9305831945077701E-2</v>
      </c>
      <c r="BD829" s="17">
        <v>2.0262916791767699E-2</v>
      </c>
      <c r="BE829" s="17">
        <v>0</v>
      </c>
      <c r="BF829" s="17"/>
      <c r="BG829" s="17">
        <v>1.79435764128098E-2</v>
      </c>
      <c r="BH829" s="17">
        <v>2.1064691755950399E-2</v>
      </c>
      <c r="BI829" s="17">
        <v>1.9887029594030999E-2</v>
      </c>
      <c r="BJ829" s="17">
        <v>2.3126087683869301E-2</v>
      </c>
      <c r="BK829" s="17">
        <v>4.6997361125534397E-2</v>
      </c>
      <c r="BL829" s="17"/>
      <c r="BM829" s="17">
        <v>1.9216673194768101E-2</v>
      </c>
      <c r="BN829" s="17">
        <v>4.1829027236160901E-2</v>
      </c>
      <c r="BO829" s="17">
        <v>1.8793299485686699E-2</v>
      </c>
      <c r="BP829" s="17"/>
      <c r="BQ829" s="17">
        <v>6.7891605952476704E-3</v>
      </c>
      <c r="BR829" s="17">
        <v>3.3367147372391902E-2</v>
      </c>
      <c r="BS829" s="17"/>
      <c r="BT829" s="17">
        <v>1.3262954209920399E-2</v>
      </c>
      <c r="BU829" s="17">
        <v>3.2347722039344697E-2</v>
      </c>
    </row>
    <row r="830" spans="2:73" x14ac:dyDescent="0.3">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row>
    <row r="831" spans="2:73" x14ac:dyDescent="0.3">
      <c r="B831" s="6" t="s">
        <v>311</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row>
    <row r="832" spans="2:73" x14ac:dyDescent="0.3">
      <c r="B832" s="24" t="s">
        <v>94</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row>
    <row r="833" spans="2:73" x14ac:dyDescent="0.3">
      <c r="B833" t="s">
        <v>261</v>
      </c>
      <c r="C833" s="17">
        <v>1.29424805064018E-2</v>
      </c>
      <c r="D833" s="17">
        <v>1.1782081711183501E-2</v>
      </c>
      <c r="E833" s="17">
        <v>1.4113196811682899E-2</v>
      </c>
      <c r="F833" s="17"/>
      <c r="G833" s="17">
        <v>3.2029146324411603E-2</v>
      </c>
      <c r="H833" s="17">
        <v>1.0975894126119301E-2</v>
      </c>
      <c r="I833" s="17">
        <v>1.10211172382933E-2</v>
      </c>
      <c r="J833" s="17">
        <v>4.8411173363825796E-3</v>
      </c>
      <c r="K833" s="17">
        <v>6.9571623460755599E-3</v>
      </c>
      <c r="L833" s="17">
        <v>1.4070442603431399E-2</v>
      </c>
      <c r="M833" s="17"/>
      <c r="N833" s="17">
        <v>8.2042037028359806E-3</v>
      </c>
      <c r="O833" s="17">
        <v>1.3425158962992E-2</v>
      </c>
      <c r="P833" s="17">
        <v>1.8470152970231499E-2</v>
      </c>
      <c r="Q833" s="17">
        <v>1.15625716787687E-2</v>
      </c>
      <c r="R833" s="17"/>
      <c r="S833" s="17">
        <v>1.5521734291092401E-2</v>
      </c>
      <c r="T833" s="17">
        <v>8.3740544100748392E-3</v>
      </c>
      <c r="U833" s="17">
        <v>1.2059533335693101E-2</v>
      </c>
      <c r="V833" s="17">
        <v>6.2556795240963801E-3</v>
      </c>
      <c r="W833" s="17">
        <v>1.5910631824942699E-2</v>
      </c>
      <c r="X833" s="17">
        <v>5.7971832887069299E-3</v>
      </c>
      <c r="Y833" s="17">
        <v>2.5383620196717801E-2</v>
      </c>
      <c r="Z833" s="17">
        <v>3.1604750066405299E-2</v>
      </c>
      <c r="AA833" s="17">
        <v>8.4479970753415894E-3</v>
      </c>
      <c r="AB833" s="17"/>
      <c r="AC833" s="17">
        <v>4.29535036856456E-2</v>
      </c>
      <c r="AD833" s="17">
        <v>1.8431029007854899E-2</v>
      </c>
      <c r="AE833" s="17">
        <v>9.5757661472402108E-3</v>
      </c>
      <c r="AF833" s="17">
        <v>1.80639068616892E-2</v>
      </c>
      <c r="AG833" s="17">
        <v>2.0355984332640301E-2</v>
      </c>
      <c r="AH833" s="17">
        <v>6.7931711277357696E-3</v>
      </c>
      <c r="AI833" s="17">
        <v>1.3631473658737099E-2</v>
      </c>
      <c r="AJ833" s="17">
        <v>8.5408470072702598E-3</v>
      </c>
      <c r="AK833" s="17">
        <v>1.7860729487850599E-2</v>
      </c>
      <c r="AL833" s="17">
        <v>0</v>
      </c>
      <c r="AM833" s="17">
        <v>1.23091804415759E-2</v>
      </c>
      <c r="AN833" s="17">
        <v>9.4829953233961806E-3</v>
      </c>
      <c r="AO833" s="17">
        <v>2.2008753023533001E-2</v>
      </c>
      <c r="AP833" s="17">
        <v>0</v>
      </c>
      <c r="AQ833" s="17">
        <v>9.3037309833870208E-3</v>
      </c>
      <c r="AR833" s="17">
        <v>1.8882769268405701E-2</v>
      </c>
      <c r="AS833" s="17"/>
      <c r="AT833" s="17">
        <v>1.5000322561104401E-2</v>
      </c>
      <c r="AU833" s="17">
        <v>6.5103644588332503E-3</v>
      </c>
      <c r="AV833" s="17">
        <v>7.8563104101806499E-3</v>
      </c>
      <c r="AW833" s="17">
        <v>1.8603993929271499E-2</v>
      </c>
      <c r="AX833" s="17">
        <v>1.18677927829615E-2</v>
      </c>
      <c r="AY833" s="17">
        <v>3.7785966970547397E-2</v>
      </c>
      <c r="AZ833" s="17"/>
      <c r="BA833" s="17">
        <v>1.00041131027124E-2</v>
      </c>
      <c r="BB833" s="17">
        <v>1.7560946572352298E-2</v>
      </c>
      <c r="BC833" s="17">
        <v>7.8047686090438901E-3</v>
      </c>
      <c r="BD833" s="17">
        <v>1.57322054106479E-2</v>
      </c>
      <c r="BE833" s="17">
        <v>3.9462988955794101E-2</v>
      </c>
      <c r="BF833" s="17"/>
      <c r="BG833" s="17">
        <v>2.0124872920410999E-2</v>
      </c>
      <c r="BH833" s="17">
        <v>1.2505216592629501E-2</v>
      </c>
      <c r="BI833" s="17">
        <v>7.7037338813797001E-3</v>
      </c>
      <c r="BJ833" s="17">
        <v>1.59889739173028E-2</v>
      </c>
      <c r="BK833" s="17">
        <v>1.0962717585659899E-2</v>
      </c>
      <c r="BL833" s="17"/>
      <c r="BM833" s="17">
        <v>1.6116102377384901E-2</v>
      </c>
      <c r="BN833" s="17">
        <v>9.7375643822954598E-3</v>
      </c>
      <c r="BO833" s="17">
        <v>1.12423097410933E-2</v>
      </c>
      <c r="BP833" s="17"/>
      <c r="BQ833" s="17">
        <v>2.3416687159108902E-2</v>
      </c>
      <c r="BR833" s="17">
        <v>6.2066854788984799E-3</v>
      </c>
      <c r="BS833" s="17"/>
      <c r="BT833" s="17">
        <v>1.9221971104892901E-2</v>
      </c>
      <c r="BU833" s="17">
        <v>3.0368454077687201E-3</v>
      </c>
    </row>
    <row r="834" spans="2:73" x14ac:dyDescent="0.3">
      <c r="B834" t="s">
        <v>262</v>
      </c>
      <c r="C834" s="17">
        <v>2.4807273181889401E-2</v>
      </c>
      <c r="D834" s="17">
        <v>2.4614238795651101E-2</v>
      </c>
      <c r="E834" s="17">
        <v>2.46582110774098E-2</v>
      </c>
      <c r="F834" s="17"/>
      <c r="G834" s="17">
        <v>4.5349437128919298E-2</v>
      </c>
      <c r="H834" s="17">
        <v>3.4351723085264699E-2</v>
      </c>
      <c r="I834" s="17">
        <v>1.4095939896601101E-2</v>
      </c>
      <c r="J834" s="17">
        <v>2.2399155730125901E-2</v>
      </c>
      <c r="K834" s="17">
        <v>1.58183833252446E-2</v>
      </c>
      <c r="L834" s="17">
        <v>2.01410876023661E-2</v>
      </c>
      <c r="M834" s="17"/>
      <c r="N834" s="17">
        <v>2.9973628946219501E-2</v>
      </c>
      <c r="O834" s="17">
        <v>1.4415188514115201E-2</v>
      </c>
      <c r="P834" s="17">
        <v>4.3028022635468302E-2</v>
      </c>
      <c r="Q834" s="17">
        <v>1.45042305939242E-2</v>
      </c>
      <c r="R834" s="17"/>
      <c r="S834" s="17">
        <v>2.7126588641046102E-2</v>
      </c>
      <c r="T834" s="17">
        <v>1.5499645867201499E-2</v>
      </c>
      <c r="U834" s="17">
        <v>4.1172173270488402E-2</v>
      </c>
      <c r="V834" s="17">
        <v>1.1156860347015801E-2</v>
      </c>
      <c r="W834" s="17">
        <v>4.2413428867313599E-2</v>
      </c>
      <c r="X834" s="17">
        <v>1.7841920046045401E-2</v>
      </c>
      <c r="Y834" s="17">
        <v>2.4888595733341502E-2</v>
      </c>
      <c r="Z834" s="17">
        <v>3.5448042017987902E-2</v>
      </c>
      <c r="AA834" s="17">
        <v>2.1404535959169298E-2</v>
      </c>
      <c r="AB834" s="17"/>
      <c r="AC834" s="17">
        <v>0</v>
      </c>
      <c r="AD834" s="17">
        <v>2.9602710907332599E-2</v>
      </c>
      <c r="AE834" s="17">
        <v>1.7356698774833399E-2</v>
      </c>
      <c r="AF834" s="17">
        <v>2.4094839195505698E-2</v>
      </c>
      <c r="AG834" s="17">
        <v>4.4410416318850898E-2</v>
      </c>
      <c r="AH834" s="17">
        <v>1.05784451785308E-2</v>
      </c>
      <c r="AI834" s="17">
        <v>2.45916294149028E-2</v>
      </c>
      <c r="AJ834" s="17">
        <v>2.72924768737202E-2</v>
      </c>
      <c r="AK834" s="17">
        <v>1.4952475494418201E-2</v>
      </c>
      <c r="AL834" s="17">
        <v>1.06973805956004E-2</v>
      </c>
      <c r="AM834" s="17">
        <v>2.5211294948341401E-2</v>
      </c>
      <c r="AN834" s="17">
        <v>4.1043952488422401E-2</v>
      </c>
      <c r="AO834" s="17">
        <v>3.4655667796592501E-2</v>
      </c>
      <c r="AP834" s="17">
        <v>4.3814941838289503E-2</v>
      </c>
      <c r="AQ834" s="17">
        <v>0</v>
      </c>
      <c r="AR834" s="17">
        <v>2.9739557115529499E-2</v>
      </c>
      <c r="AS834" s="17"/>
      <c r="AT834" s="17">
        <v>2.0918150178811899E-2</v>
      </c>
      <c r="AU834" s="17">
        <v>1.3705763621363901E-2</v>
      </c>
      <c r="AV834" s="17">
        <v>2.5867087824987901E-2</v>
      </c>
      <c r="AW834" s="17">
        <v>3.1718320908931397E-2</v>
      </c>
      <c r="AX834" s="17">
        <v>2.9691715668771001E-2</v>
      </c>
      <c r="AY834" s="17">
        <v>7.0467894075699006E-2</v>
      </c>
      <c r="AZ834" s="17"/>
      <c r="BA834" s="17">
        <v>1.9426594269858401E-2</v>
      </c>
      <c r="BB834" s="17">
        <v>1.4329504808857099E-2</v>
      </c>
      <c r="BC834" s="17">
        <v>1.8672741260606501E-2</v>
      </c>
      <c r="BD834" s="17">
        <v>4.5846257307787401E-2</v>
      </c>
      <c r="BE834" s="17">
        <v>5.2982968500465702E-2</v>
      </c>
      <c r="BF834" s="17"/>
      <c r="BG834" s="17">
        <v>2.8910259614493301E-2</v>
      </c>
      <c r="BH834" s="17">
        <v>2.5482892562634901E-2</v>
      </c>
      <c r="BI834" s="17">
        <v>1.7745256111066102E-2</v>
      </c>
      <c r="BJ834" s="17">
        <v>1.6754621742132499E-2</v>
      </c>
      <c r="BK834" s="17">
        <v>3.06221813462406E-2</v>
      </c>
      <c r="BL834" s="17"/>
      <c r="BM834" s="17">
        <v>3.21364477224182E-2</v>
      </c>
      <c r="BN834" s="17">
        <v>1.37657484046567E-2</v>
      </c>
      <c r="BO834" s="17">
        <v>2.9681009837676402E-2</v>
      </c>
      <c r="BP834" s="17"/>
      <c r="BQ834" s="17">
        <v>3.6936227743679099E-2</v>
      </c>
      <c r="BR834" s="17">
        <v>1.81022764660069E-2</v>
      </c>
      <c r="BS834" s="17"/>
      <c r="BT834" s="17">
        <v>3.1074932299415201E-2</v>
      </c>
      <c r="BU834" s="17">
        <v>1.65924633062862E-2</v>
      </c>
    </row>
    <row r="835" spans="2:73" x14ac:dyDescent="0.3">
      <c r="B835" t="s">
        <v>263</v>
      </c>
      <c r="C835" s="17">
        <v>7.0955458529131404E-2</v>
      </c>
      <c r="D835" s="17">
        <v>8.0688020730772594E-2</v>
      </c>
      <c r="E835" s="17">
        <v>6.1316828939548401E-2</v>
      </c>
      <c r="F835" s="17"/>
      <c r="G835" s="17">
        <v>7.6398825040873405E-2</v>
      </c>
      <c r="H835" s="17">
        <v>9.7434290691712194E-2</v>
      </c>
      <c r="I835" s="17">
        <v>7.9973902931570404E-2</v>
      </c>
      <c r="J835" s="17">
        <v>5.6064549643945902E-2</v>
      </c>
      <c r="K835" s="17">
        <v>4.3547470872670802E-2</v>
      </c>
      <c r="L835" s="17">
        <v>6.9011278227216297E-2</v>
      </c>
      <c r="M835" s="17"/>
      <c r="N835" s="17">
        <v>7.8539477647837405E-2</v>
      </c>
      <c r="O835" s="17">
        <v>6.6339449106770504E-2</v>
      </c>
      <c r="P835" s="17">
        <v>7.99916510465392E-2</v>
      </c>
      <c r="Q835" s="17">
        <v>5.8200609534962297E-2</v>
      </c>
      <c r="R835" s="17"/>
      <c r="S835" s="17">
        <v>7.7570511648994603E-2</v>
      </c>
      <c r="T835" s="17">
        <v>7.1446832038379704E-2</v>
      </c>
      <c r="U835" s="17">
        <v>0.124268578682164</v>
      </c>
      <c r="V835" s="17">
        <v>0.103138546358398</v>
      </c>
      <c r="W835" s="17">
        <v>3.32245751360256E-2</v>
      </c>
      <c r="X835" s="17">
        <v>5.54295380949004E-2</v>
      </c>
      <c r="Y835" s="17">
        <v>5.2610409734962497E-2</v>
      </c>
      <c r="Z835" s="17">
        <v>6.4053495023075002E-2</v>
      </c>
      <c r="AA835" s="17">
        <v>4.86600792352243E-2</v>
      </c>
      <c r="AB835" s="17"/>
      <c r="AC835" s="17">
        <v>8.4899682456406195E-2</v>
      </c>
      <c r="AD835" s="17">
        <v>5.57815588836649E-2</v>
      </c>
      <c r="AE835" s="17">
        <v>3.9925222932986497E-2</v>
      </c>
      <c r="AF835" s="17">
        <v>5.80272915283351E-2</v>
      </c>
      <c r="AG835" s="17">
        <v>4.0063181480285801E-2</v>
      </c>
      <c r="AH835" s="17">
        <v>8.1449715241559806E-2</v>
      </c>
      <c r="AI835" s="17">
        <v>6.98176008213231E-2</v>
      </c>
      <c r="AJ835" s="17">
        <v>8.2115311469191002E-2</v>
      </c>
      <c r="AK835" s="17">
        <v>9.3372607834372304E-2</v>
      </c>
      <c r="AL835" s="17">
        <v>5.6608466623665199E-2</v>
      </c>
      <c r="AM835" s="17">
        <v>9.6628353865402694E-2</v>
      </c>
      <c r="AN835" s="17">
        <v>6.8991657935115205E-2</v>
      </c>
      <c r="AO835" s="17">
        <v>9.3257623086615393E-2</v>
      </c>
      <c r="AP835" s="17">
        <v>6.7512020421925098E-2</v>
      </c>
      <c r="AQ835" s="17">
        <v>5.2483504839721598E-2</v>
      </c>
      <c r="AR835" s="17">
        <v>0.11478520605518</v>
      </c>
      <c r="AS835" s="17"/>
      <c r="AT835" s="17">
        <v>8.0180337875185304E-2</v>
      </c>
      <c r="AU835" s="17">
        <v>5.1254188660527999E-2</v>
      </c>
      <c r="AV835" s="17">
        <v>5.3651387340754399E-2</v>
      </c>
      <c r="AW835" s="17">
        <v>7.3603657200880607E-2</v>
      </c>
      <c r="AX835" s="17">
        <v>0.12521323876411899</v>
      </c>
      <c r="AY835" s="17">
        <v>7.2245959348324798E-2</v>
      </c>
      <c r="AZ835" s="17"/>
      <c r="BA835" s="17">
        <v>5.8753701899264897E-2</v>
      </c>
      <c r="BB835" s="17">
        <v>7.7240769054710098E-2</v>
      </c>
      <c r="BC835" s="17">
        <v>6.8808370219839404E-2</v>
      </c>
      <c r="BD835" s="17">
        <v>8.3459532754106003E-2</v>
      </c>
      <c r="BE835" s="17">
        <v>0.15240167701724699</v>
      </c>
      <c r="BF835" s="17"/>
      <c r="BG835" s="17">
        <v>7.0966679572496097E-2</v>
      </c>
      <c r="BH835" s="17">
        <v>7.6584299665705999E-2</v>
      </c>
      <c r="BI835" s="17">
        <v>7.3452103313252096E-2</v>
      </c>
      <c r="BJ835" s="17">
        <v>7.7082875130216999E-2</v>
      </c>
      <c r="BK835" s="17">
        <v>7.6937674767107098E-2</v>
      </c>
      <c r="BL835" s="17"/>
      <c r="BM835" s="17">
        <v>9.1247521188022707E-2</v>
      </c>
      <c r="BN835" s="17">
        <v>5.0947297936576298E-2</v>
      </c>
      <c r="BO835" s="17">
        <v>5.8914514871526699E-2</v>
      </c>
      <c r="BP835" s="17"/>
      <c r="BQ835" s="17">
        <v>9.8606750438176696E-2</v>
      </c>
      <c r="BR835" s="17">
        <v>5.7945996093301297E-2</v>
      </c>
      <c r="BS835" s="17"/>
      <c r="BT835" s="17">
        <v>9.1591569167943407E-2</v>
      </c>
      <c r="BU835" s="17">
        <v>4.4984149992189401E-2</v>
      </c>
    </row>
    <row r="836" spans="2:73" x14ac:dyDescent="0.3">
      <c r="B836" t="s">
        <v>264</v>
      </c>
      <c r="C836" s="17">
        <v>8.0869819896326994E-2</v>
      </c>
      <c r="D836" s="17">
        <v>8.6707716542957003E-2</v>
      </c>
      <c r="E836" s="17">
        <v>7.50148527642472E-2</v>
      </c>
      <c r="F836" s="17"/>
      <c r="G836" s="17">
        <v>7.8249843602465396E-2</v>
      </c>
      <c r="H836" s="17">
        <v>9.0434291926414195E-2</v>
      </c>
      <c r="I836" s="17">
        <v>8.9799214464023794E-2</v>
      </c>
      <c r="J836" s="17">
        <v>6.0594244092318797E-2</v>
      </c>
      <c r="K836" s="17">
        <v>7.02958416463869E-2</v>
      </c>
      <c r="L836" s="17">
        <v>9.1171174307376396E-2</v>
      </c>
      <c r="M836" s="17"/>
      <c r="N836" s="17">
        <v>9.5954102755323206E-2</v>
      </c>
      <c r="O836" s="17">
        <v>7.1896522301942406E-2</v>
      </c>
      <c r="P836" s="17">
        <v>9.4017850394236296E-2</v>
      </c>
      <c r="Q836" s="17">
        <v>6.3950005486184597E-2</v>
      </c>
      <c r="R836" s="17"/>
      <c r="S836" s="17">
        <v>0.11046260454510801</v>
      </c>
      <c r="T836" s="17">
        <v>8.4049515390828694E-2</v>
      </c>
      <c r="U836" s="17">
        <v>9.5015930261392198E-2</v>
      </c>
      <c r="V836" s="17">
        <v>5.5903743546464699E-2</v>
      </c>
      <c r="W836" s="17">
        <v>7.42600944333556E-2</v>
      </c>
      <c r="X836" s="17">
        <v>6.5089637507882103E-2</v>
      </c>
      <c r="Y836" s="17">
        <v>8.2301134153924496E-2</v>
      </c>
      <c r="Z836" s="17">
        <v>2.70932596293347E-2</v>
      </c>
      <c r="AA836" s="17">
        <v>8.7078469550764995E-2</v>
      </c>
      <c r="AB836" s="17"/>
      <c r="AC836" s="17">
        <v>3.5079677236713402E-2</v>
      </c>
      <c r="AD836" s="17">
        <v>8.9093052633107503E-2</v>
      </c>
      <c r="AE836" s="17">
        <v>6.2051293676408797E-2</v>
      </c>
      <c r="AF836" s="17">
        <v>7.1262225127255496E-2</v>
      </c>
      <c r="AG836" s="17">
        <v>0.10217506824516601</v>
      </c>
      <c r="AH836" s="17">
        <v>7.9630507431059802E-2</v>
      </c>
      <c r="AI836" s="17">
        <v>8.2422702033733405E-2</v>
      </c>
      <c r="AJ836" s="17">
        <v>8.6539069591863804E-2</v>
      </c>
      <c r="AK836" s="17">
        <v>7.4372672868526196E-2</v>
      </c>
      <c r="AL836" s="17">
        <v>8.96698061904386E-2</v>
      </c>
      <c r="AM836" s="17">
        <v>5.4760687369349602E-2</v>
      </c>
      <c r="AN836" s="17">
        <v>7.0216241363294699E-2</v>
      </c>
      <c r="AO836" s="17">
        <v>6.8879129135401798E-2</v>
      </c>
      <c r="AP836" s="17">
        <v>0.18048546423298001</v>
      </c>
      <c r="AQ836" s="17">
        <v>0.111405894446491</v>
      </c>
      <c r="AR836" s="17">
        <v>0.111030094236585</v>
      </c>
      <c r="AS836" s="17"/>
      <c r="AT836" s="17">
        <v>8.90216091789508E-2</v>
      </c>
      <c r="AU836" s="17">
        <v>7.8524540723083902E-2</v>
      </c>
      <c r="AV836" s="17">
        <v>7.7894249754136197E-2</v>
      </c>
      <c r="AW836" s="17">
        <v>6.12978233965275E-2</v>
      </c>
      <c r="AX836" s="17">
        <v>9.1542249484617297E-2</v>
      </c>
      <c r="AY836" s="17">
        <v>0.11130940842717001</v>
      </c>
      <c r="AZ836" s="17"/>
      <c r="BA836" s="17">
        <v>6.8407171198053701E-2</v>
      </c>
      <c r="BB836" s="17">
        <v>7.8955609012504605E-2</v>
      </c>
      <c r="BC836" s="17">
        <v>8.8993067302616496E-2</v>
      </c>
      <c r="BD836" s="17">
        <v>8.6409547163920394E-2</v>
      </c>
      <c r="BE836" s="17">
        <v>0.10543259862172601</v>
      </c>
      <c r="BF836" s="17"/>
      <c r="BG836" s="17">
        <v>0.107329329134546</v>
      </c>
      <c r="BH836" s="17">
        <v>8.5728821326335997E-2</v>
      </c>
      <c r="BI836" s="17">
        <v>9.7041790759737803E-2</v>
      </c>
      <c r="BJ836" s="17">
        <v>8.1630186546338607E-2</v>
      </c>
      <c r="BK836" s="17">
        <v>4.2545155627735198E-2</v>
      </c>
      <c r="BL836" s="17"/>
      <c r="BM836" s="17">
        <v>9.6021695460010298E-2</v>
      </c>
      <c r="BN836" s="17">
        <v>6.8972999468431107E-2</v>
      </c>
      <c r="BO836" s="17">
        <v>6.4522163618506906E-2</v>
      </c>
      <c r="BP836" s="17"/>
      <c r="BQ836" s="17">
        <v>0.107161646230685</v>
      </c>
      <c r="BR836" s="17">
        <v>6.7357995707103199E-2</v>
      </c>
      <c r="BS836" s="17"/>
      <c r="BT836" s="17">
        <v>9.9309522105715198E-2</v>
      </c>
      <c r="BU836" s="17">
        <v>5.9502733913155199E-2</v>
      </c>
    </row>
    <row r="837" spans="2:73" x14ac:dyDescent="0.3">
      <c r="B837" t="s">
        <v>265</v>
      </c>
      <c r="C837" s="17">
        <v>0.13371675433885399</v>
      </c>
      <c r="D837" s="17">
        <v>0.12963304720652299</v>
      </c>
      <c r="E837" s="17">
        <v>0.13735042468609701</v>
      </c>
      <c r="F837" s="17"/>
      <c r="G837" s="17">
        <v>0.168736620720147</v>
      </c>
      <c r="H837" s="17">
        <v>0.156534852855478</v>
      </c>
      <c r="I837" s="17">
        <v>0.16158302238505401</v>
      </c>
      <c r="J837" s="17">
        <v>0.12664667324213699</v>
      </c>
      <c r="K837" s="17">
        <v>9.9615943429975096E-2</v>
      </c>
      <c r="L837" s="17">
        <v>9.7962074037012195E-2</v>
      </c>
      <c r="M837" s="17"/>
      <c r="N837" s="17">
        <v>0.164463529180047</v>
      </c>
      <c r="O837" s="17">
        <v>0.123616030131577</v>
      </c>
      <c r="P837" s="17">
        <v>0.125262580875968</v>
      </c>
      <c r="Q837" s="17">
        <v>0.11960974232588301</v>
      </c>
      <c r="R837" s="17"/>
      <c r="S837" s="17">
        <v>0.14470855021840101</v>
      </c>
      <c r="T837" s="17">
        <v>0.115219608967756</v>
      </c>
      <c r="U837" s="17">
        <v>0.13574088337374099</v>
      </c>
      <c r="V837" s="17">
        <v>0.13868009256234801</v>
      </c>
      <c r="W837" s="17">
        <v>0.13857065549370401</v>
      </c>
      <c r="X837" s="17">
        <v>0.13572979568919</v>
      </c>
      <c r="Y837" s="17">
        <v>0.143196770869955</v>
      </c>
      <c r="Z837" s="17">
        <v>0.13288969987301</v>
      </c>
      <c r="AA837" s="17">
        <v>0.12533416243631401</v>
      </c>
      <c r="AB837" s="17"/>
      <c r="AC837" s="17">
        <v>0.151578733462188</v>
      </c>
      <c r="AD837" s="17">
        <v>8.5934333085818396E-2</v>
      </c>
      <c r="AE837" s="17">
        <v>8.4275741764985895E-2</v>
      </c>
      <c r="AF837" s="17">
        <v>8.9092945744675897E-2</v>
      </c>
      <c r="AG837" s="17">
        <v>0.13763697977811701</v>
      </c>
      <c r="AH837" s="17">
        <v>0.14259083444659401</v>
      </c>
      <c r="AI837" s="17">
        <v>0.151181717031562</v>
      </c>
      <c r="AJ837" s="17">
        <v>0.15196198004351599</v>
      </c>
      <c r="AK837" s="17">
        <v>0.15399944030357901</v>
      </c>
      <c r="AL837" s="17">
        <v>0.12933773255376499</v>
      </c>
      <c r="AM837" s="17">
        <v>0.15320298324071599</v>
      </c>
      <c r="AN837" s="17">
        <v>0.117609661814678</v>
      </c>
      <c r="AO837" s="17">
        <v>0.118908715516824</v>
      </c>
      <c r="AP837" s="17">
        <v>0.18141223672630399</v>
      </c>
      <c r="AQ837" s="17">
        <v>0.15070055573520799</v>
      </c>
      <c r="AR837" s="17">
        <v>0.18967998832392</v>
      </c>
      <c r="AS837" s="17"/>
      <c r="AT837" s="17">
        <v>0.15015978077084199</v>
      </c>
      <c r="AU837" s="17">
        <v>0.118879015255929</v>
      </c>
      <c r="AV837" s="17">
        <v>0.12978005223415401</v>
      </c>
      <c r="AW837" s="17">
        <v>0.13415599517832399</v>
      </c>
      <c r="AX837" s="17">
        <v>0.124401160714274</v>
      </c>
      <c r="AY837" s="17">
        <v>0.174668496787206</v>
      </c>
      <c r="AZ837" s="17"/>
      <c r="BA837" s="17">
        <v>9.6498759256593805E-2</v>
      </c>
      <c r="BB837" s="17">
        <v>0.130408509840239</v>
      </c>
      <c r="BC837" s="17">
        <v>0.15773985281664599</v>
      </c>
      <c r="BD837" s="17">
        <v>0.16546515853743299</v>
      </c>
      <c r="BE837" s="17">
        <v>0.100183381789944</v>
      </c>
      <c r="BF837" s="17"/>
      <c r="BG837" s="17">
        <v>0.11281255943490801</v>
      </c>
      <c r="BH837" s="17">
        <v>0.13815885423677601</v>
      </c>
      <c r="BI837" s="17">
        <v>0.109947583308233</v>
      </c>
      <c r="BJ837" s="17">
        <v>0.132008100466497</v>
      </c>
      <c r="BK837" s="17">
        <v>0.179371965880428</v>
      </c>
      <c r="BL837" s="17"/>
      <c r="BM837" s="17">
        <v>0.14128539456496</v>
      </c>
      <c r="BN837" s="17">
        <v>0.13149221348251799</v>
      </c>
      <c r="BO837" s="17">
        <v>0.116561966361356</v>
      </c>
      <c r="BP837" s="17"/>
      <c r="BQ837" s="17">
        <v>0.15784926978375299</v>
      </c>
      <c r="BR837" s="17">
        <v>0.11783955525263</v>
      </c>
      <c r="BS837" s="17"/>
      <c r="BT837" s="17">
        <v>0.15642515534021501</v>
      </c>
      <c r="BU837" s="17">
        <v>0.10169812699186501</v>
      </c>
    </row>
    <row r="838" spans="2:73" x14ac:dyDescent="0.3">
      <c r="B838" t="s">
        <v>266</v>
      </c>
      <c r="C838" s="17">
        <v>0.11329552854601201</v>
      </c>
      <c r="D838" s="17">
        <v>0.118131753613775</v>
      </c>
      <c r="E838" s="17">
        <v>0.108932329267749</v>
      </c>
      <c r="F838" s="17"/>
      <c r="G838" s="17">
        <v>0.14378051175269499</v>
      </c>
      <c r="H838" s="17">
        <v>0.119528181191699</v>
      </c>
      <c r="I838" s="17">
        <v>0.10191049195214499</v>
      </c>
      <c r="J838" s="17">
        <v>0.12468946976933901</v>
      </c>
      <c r="K838" s="17">
        <v>9.8982843442208507E-2</v>
      </c>
      <c r="L838" s="17">
        <v>9.76243876394879E-2</v>
      </c>
      <c r="M838" s="17"/>
      <c r="N838" s="17">
        <v>0.13188617589808299</v>
      </c>
      <c r="O838" s="17">
        <v>0.118339508797999</v>
      </c>
      <c r="P838" s="17">
        <v>0.11411289893653601</v>
      </c>
      <c r="Q838" s="17">
        <v>8.9487001734161298E-2</v>
      </c>
      <c r="R838" s="17"/>
      <c r="S838" s="17">
        <v>9.9857252891212903E-2</v>
      </c>
      <c r="T838" s="17">
        <v>0.12959816393575699</v>
      </c>
      <c r="U838" s="17">
        <v>0.13462743145956699</v>
      </c>
      <c r="V838" s="17">
        <v>0.113487116429502</v>
      </c>
      <c r="W838" s="17">
        <v>0.154253787644757</v>
      </c>
      <c r="X838" s="17">
        <v>9.7633688697819895E-2</v>
      </c>
      <c r="Y838" s="17">
        <v>9.70929561486224E-2</v>
      </c>
      <c r="Z838" s="17">
        <v>0.104442036280485</v>
      </c>
      <c r="AA838" s="17">
        <v>9.2771838992563596E-2</v>
      </c>
      <c r="AB838" s="17"/>
      <c r="AC838" s="17">
        <v>4.4928414148251397E-2</v>
      </c>
      <c r="AD838" s="17">
        <v>0.10788990084165601</v>
      </c>
      <c r="AE838" s="17">
        <v>8.7704686983721997E-2</v>
      </c>
      <c r="AF838" s="17">
        <v>8.6745656295575693E-2</v>
      </c>
      <c r="AG838" s="17">
        <v>0.104981343107916</v>
      </c>
      <c r="AH838" s="17">
        <v>0.120977663587039</v>
      </c>
      <c r="AI838" s="17">
        <v>0.11700458863007</v>
      </c>
      <c r="AJ838" s="17">
        <v>0.142615067380648</v>
      </c>
      <c r="AK838" s="17">
        <v>0.135435272575367</v>
      </c>
      <c r="AL838" s="17">
        <v>0.148597516409297</v>
      </c>
      <c r="AM838" s="17">
        <v>8.0207214456564493E-2</v>
      </c>
      <c r="AN838" s="17">
        <v>9.2309759726324395E-2</v>
      </c>
      <c r="AO838" s="17">
        <v>0.15723769437278001</v>
      </c>
      <c r="AP838" s="17">
        <v>0.172138345295659</v>
      </c>
      <c r="AQ838" s="17">
        <v>8.9965535826298598E-2</v>
      </c>
      <c r="AR838" s="17">
        <v>0.13852313145974801</v>
      </c>
      <c r="AS838" s="17"/>
      <c r="AT838" s="17">
        <v>0.117251892945598</v>
      </c>
      <c r="AU838" s="17">
        <v>0.12459278088436</v>
      </c>
      <c r="AV838" s="17">
        <v>0.13058439508257899</v>
      </c>
      <c r="AW838" s="17">
        <v>9.2044434453658105E-2</v>
      </c>
      <c r="AX838" s="17">
        <v>9.6385959281386602E-2</v>
      </c>
      <c r="AY838" s="17">
        <v>9.2064941539433606E-2</v>
      </c>
      <c r="AZ838" s="17"/>
      <c r="BA838" s="17">
        <v>0.105727808877563</v>
      </c>
      <c r="BB838" s="17">
        <v>0.104099929259728</v>
      </c>
      <c r="BC838" s="17">
        <v>0.110808497008589</v>
      </c>
      <c r="BD838" s="17">
        <v>0.138165920094729</v>
      </c>
      <c r="BE838" s="17">
        <v>0.117220267374795</v>
      </c>
      <c r="BF838" s="17"/>
      <c r="BG838" s="17">
        <v>0.109577164510006</v>
      </c>
      <c r="BH838" s="17">
        <v>0.13037171612520901</v>
      </c>
      <c r="BI838" s="17">
        <v>0.116991810287196</v>
      </c>
      <c r="BJ838" s="17">
        <v>0.10721527474562099</v>
      </c>
      <c r="BK838" s="17">
        <v>0.120159053719578</v>
      </c>
      <c r="BL838" s="17"/>
      <c r="BM838" s="17">
        <v>0.11343776036056701</v>
      </c>
      <c r="BN838" s="17">
        <v>0.120504488133128</v>
      </c>
      <c r="BO838" s="17">
        <v>9.5443979595723302E-2</v>
      </c>
      <c r="BP838" s="17"/>
      <c r="BQ838" s="17">
        <v>0.147276063455162</v>
      </c>
      <c r="BR838" s="17">
        <v>9.2205457083797404E-2</v>
      </c>
      <c r="BS838" s="17"/>
      <c r="BT838" s="17">
        <v>0.125917666862813</v>
      </c>
      <c r="BU838" s="17">
        <v>0.10008265581680301</v>
      </c>
    </row>
    <row r="839" spans="2:73" x14ac:dyDescent="0.3">
      <c r="B839" t="s">
        <v>267</v>
      </c>
      <c r="C839" s="17">
        <v>0.27339889534443301</v>
      </c>
      <c r="D839" s="17">
        <v>0.27208420924617799</v>
      </c>
      <c r="E839" s="17">
        <v>0.27480504896280999</v>
      </c>
      <c r="F839" s="17"/>
      <c r="G839" s="17">
        <v>0.19519423211009901</v>
      </c>
      <c r="H839" s="17">
        <v>0.28562847270840303</v>
      </c>
      <c r="I839" s="17">
        <v>0.29141446020179701</v>
      </c>
      <c r="J839" s="17">
        <v>0.32503336684634598</v>
      </c>
      <c r="K839" s="17">
        <v>0.31005876098060697</v>
      </c>
      <c r="L839" s="17">
        <v>0.23398451223355701</v>
      </c>
      <c r="M839" s="17"/>
      <c r="N839" s="17">
        <v>0.29156366354449997</v>
      </c>
      <c r="O839" s="17">
        <v>0.33759203888470302</v>
      </c>
      <c r="P839" s="17">
        <v>0.222275682700248</v>
      </c>
      <c r="Q839" s="17">
        <v>0.231988166651348</v>
      </c>
      <c r="R839" s="17"/>
      <c r="S839" s="17">
        <v>0.28103407947071102</v>
      </c>
      <c r="T839" s="17">
        <v>0.26265459544630199</v>
      </c>
      <c r="U839" s="17">
        <v>0.26439129799671202</v>
      </c>
      <c r="V839" s="17">
        <v>0.240955546007418</v>
      </c>
      <c r="W839" s="17">
        <v>0.24589198512178401</v>
      </c>
      <c r="X839" s="17">
        <v>0.26321416453603502</v>
      </c>
      <c r="Y839" s="17">
        <v>0.30977375686571801</v>
      </c>
      <c r="Z839" s="17">
        <v>0.30668143998347802</v>
      </c>
      <c r="AA839" s="17">
        <v>0.29775820626734101</v>
      </c>
      <c r="AB839" s="17"/>
      <c r="AC839" s="17">
        <v>0.17929844884681101</v>
      </c>
      <c r="AD839" s="17">
        <v>0.17939587124383999</v>
      </c>
      <c r="AE839" s="17">
        <v>0.27354998257855201</v>
      </c>
      <c r="AF839" s="17">
        <v>0.26350066485571499</v>
      </c>
      <c r="AG839" s="17">
        <v>0.17329382909250499</v>
      </c>
      <c r="AH839" s="17">
        <v>0.208527202119664</v>
      </c>
      <c r="AI839" s="17">
        <v>0.29331377940442399</v>
      </c>
      <c r="AJ839" s="17">
        <v>0.30077159689741001</v>
      </c>
      <c r="AK839" s="17">
        <v>0.30201067364995299</v>
      </c>
      <c r="AL839" s="17">
        <v>0.34019895059989003</v>
      </c>
      <c r="AM839" s="17">
        <v>0.27151171553901798</v>
      </c>
      <c r="AN839" s="17">
        <v>0.42099487185333001</v>
      </c>
      <c r="AO839" s="17">
        <v>0.37151606219574701</v>
      </c>
      <c r="AP839" s="17">
        <v>0.20935337678723601</v>
      </c>
      <c r="AQ839" s="17">
        <v>0.35854399923742702</v>
      </c>
      <c r="AR839" s="17">
        <v>0.28330127256711801</v>
      </c>
      <c r="AS839" s="17"/>
      <c r="AT839" s="17">
        <v>0.27636290267665797</v>
      </c>
      <c r="AU839" s="17">
        <v>0.29666387891646001</v>
      </c>
      <c r="AV839" s="17">
        <v>0.27921050695074701</v>
      </c>
      <c r="AW839" s="17">
        <v>0.28008630779136801</v>
      </c>
      <c r="AX839" s="17">
        <v>0.218023654129015</v>
      </c>
      <c r="AY839" s="17">
        <v>0.19540957452913299</v>
      </c>
      <c r="AZ839" s="17"/>
      <c r="BA839" s="17">
        <v>0.21807373699295099</v>
      </c>
      <c r="BB839" s="17">
        <v>0.29459095195893598</v>
      </c>
      <c r="BC839" s="17">
        <v>0.31701186203238602</v>
      </c>
      <c r="BD839" s="17">
        <v>0.27673306466578901</v>
      </c>
      <c r="BE839" s="17">
        <v>0.34502755367209098</v>
      </c>
      <c r="BF839" s="17"/>
      <c r="BG839" s="17">
        <v>0.26834996891768997</v>
      </c>
      <c r="BH839" s="17">
        <v>0.28574978302092802</v>
      </c>
      <c r="BI839" s="17">
        <v>0.32164127853214602</v>
      </c>
      <c r="BJ839" s="17">
        <v>0.23811446042692799</v>
      </c>
      <c r="BK839" s="17">
        <v>0.32465252925936899</v>
      </c>
      <c r="BL839" s="17"/>
      <c r="BM839" s="17">
        <v>0.28045184177893401</v>
      </c>
      <c r="BN839" s="17">
        <v>0.26880947651502801</v>
      </c>
      <c r="BO839" s="17">
        <v>0.26349662934072698</v>
      </c>
      <c r="BP839" s="17"/>
      <c r="BQ839" s="17">
        <v>0.24444953189899599</v>
      </c>
      <c r="BR839" s="17">
        <v>0.29282185818728401</v>
      </c>
      <c r="BS839" s="17"/>
      <c r="BT839" s="17">
        <v>0.27077552671403299</v>
      </c>
      <c r="BU839" s="17">
        <v>0.27623981124049901</v>
      </c>
    </row>
    <row r="840" spans="2:73" x14ac:dyDescent="0.3">
      <c r="B840" t="s">
        <v>268</v>
      </c>
      <c r="C840" s="17">
        <v>8.2775611695970003E-2</v>
      </c>
      <c r="D840" s="17">
        <v>8.4139450868198906E-2</v>
      </c>
      <c r="E840" s="17">
        <v>8.1701996610079E-2</v>
      </c>
      <c r="F840" s="17"/>
      <c r="G840" s="17">
        <v>7.08461327326078E-2</v>
      </c>
      <c r="H840" s="17">
        <v>6.6528751358230206E-2</v>
      </c>
      <c r="I840" s="17">
        <v>7.2264001916602802E-2</v>
      </c>
      <c r="J840" s="17">
        <v>7.7626347129055695E-2</v>
      </c>
      <c r="K840" s="17">
        <v>9.1574702907212993E-2</v>
      </c>
      <c r="L840" s="17">
        <v>0.110715404533842</v>
      </c>
      <c r="M840" s="17"/>
      <c r="N840" s="17">
        <v>7.4773760458584096E-2</v>
      </c>
      <c r="O840" s="17">
        <v>8.5139816236113205E-2</v>
      </c>
      <c r="P840" s="17">
        <v>8.7088167311579603E-2</v>
      </c>
      <c r="Q840" s="17">
        <v>8.42625165355608E-2</v>
      </c>
      <c r="R840" s="17"/>
      <c r="S840" s="17">
        <v>7.70910301813236E-2</v>
      </c>
      <c r="T840" s="17">
        <v>9.8896083204302002E-2</v>
      </c>
      <c r="U840" s="17">
        <v>2.9732817184745099E-2</v>
      </c>
      <c r="V840" s="17">
        <v>8.9517890211679496E-2</v>
      </c>
      <c r="W840" s="17">
        <v>8.5593479573731202E-2</v>
      </c>
      <c r="X840" s="17">
        <v>9.2510381494857394E-2</v>
      </c>
      <c r="Y840" s="17">
        <v>6.8039666611543106E-2</v>
      </c>
      <c r="Z840" s="17">
        <v>0.10825175913353199</v>
      </c>
      <c r="AA840" s="17">
        <v>9.71251594349168E-2</v>
      </c>
      <c r="AB840" s="17"/>
      <c r="AC840" s="17">
        <v>7.9942455988294595E-2</v>
      </c>
      <c r="AD840" s="17">
        <v>4.6345461572167401E-2</v>
      </c>
      <c r="AE840" s="17">
        <v>0.103933108209043</v>
      </c>
      <c r="AF840" s="17">
        <v>0.10714225320503901</v>
      </c>
      <c r="AG840" s="17">
        <v>6.4735708161138203E-2</v>
      </c>
      <c r="AH840" s="17">
        <v>8.5679746313791105E-2</v>
      </c>
      <c r="AI840" s="17">
        <v>8.5243077512676305E-2</v>
      </c>
      <c r="AJ840" s="17">
        <v>6.74097415286984E-2</v>
      </c>
      <c r="AK840" s="17">
        <v>5.71256606630106E-2</v>
      </c>
      <c r="AL840" s="17">
        <v>9.2148589027555294E-2</v>
      </c>
      <c r="AM840" s="17">
        <v>0.127533038452155</v>
      </c>
      <c r="AN840" s="17">
        <v>8.33830180922248E-2</v>
      </c>
      <c r="AO840" s="17">
        <v>3.9745140938279501E-2</v>
      </c>
      <c r="AP840" s="17">
        <v>7.3467588903940303E-3</v>
      </c>
      <c r="AQ840" s="17">
        <v>0.11764282535284699</v>
      </c>
      <c r="AR840" s="17">
        <v>6.8664637351293106E-2</v>
      </c>
      <c r="AS840" s="17"/>
      <c r="AT840" s="17">
        <v>6.8179711741296598E-2</v>
      </c>
      <c r="AU840" s="17">
        <v>8.5886818739202495E-2</v>
      </c>
      <c r="AV840" s="17">
        <v>9.83644713749076E-2</v>
      </c>
      <c r="AW840" s="17">
        <v>8.5736463944193805E-2</v>
      </c>
      <c r="AX840" s="17">
        <v>7.9433381292828106E-2</v>
      </c>
      <c r="AY840" s="17">
        <v>8.35882725523657E-2</v>
      </c>
      <c r="AZ840" s="17"/>
      <c r="BA840" s="17">
        <v>0.105359629683955</v>
      </c>
      <c r="BB840" s="17">
        <v>8.1065956789355104E-2</v>
      </c>
      <c r="BC840" s="17">
        <v>6.5752391924594006E-2</v>
      </c>
      <c r="BD840" s="17">
        <v>7.7202653175850303E-2</v>
      </c>
      <c r="BE840" s="17">
        <v>1.8639877457578599E-2</v>
      </c>
      <c r="BF840" s="17"/>
      <c r="BG840" s="17">
        <v>8.1812816205779001E-2</v>
      </c>
      <c r="BH840" s="17">
        <v>7.4120760408883199E-2</v>
      </c>
      <c r="BI840" s="17">
        <v>7.2580540605608104E-2</v>
      </c>
      <c r="BJ840" s="17">
        <v>0.10826843807060101</v>
      </c>
      <c r="BK840" s="17">
        <v>6.6092402590257004E-2</v>
      </c>
      <c r="BL840" s="17"/>
      <c r="BM840" s="17">
        <v>7.6915509046400696E-2</v>
      </c>
      <c r="BN840" s="17">
        <v>9.12503640110605E-2</v>
      </c>
      <c r="BO840" s="17">
        <v>7.9733602952953703E-2</v>
      </c>
      <c r="BP840" s="17"/>
      <c r="BQ840" s="17">
        <v>7.7402188770048605E-2</v>
      </c>
      <c r="BR840" s="17">
        <v>8.9690452542495594E-2</v>
      </c>
      <c r="BS840" s="17"/>
      <c r="BT840" s="17">
        <v>8.0430078792514806E-2</v>
      </c>
      <c r="BU840" s="17">
        <v>8.94282379229034E-2</v>
      </c>
    </row>
    <row r="841" spans="2:73" x14ac:dyDescent="0.3">
      <c r="B841" t="s">
        <v>269</v>
      </c>
      <c r="C841" s="17">
        <v>0.11461100442195001</v>
      </c>
      <c r="D841" s="17">
        <v>0.102942246261153</v>
      </c>
      <c r="E841" s="17">
        <v>0.126335574834787</v>
      </c>
      <c r="F841" s="17"/>
      <c r="G841" s="17">
        <v>7.5697190897380404E-2</v>
      </c>
      <c r="H841" s="17">
        <v>6.4654999989126299E-2</v>
      </c>
      <c r="I841" s="17">
        <v>9.5745195369130801E-2</v>
      </c>
      <c r="J841" s="17">
        <v>0.116649226269897</v>
      </c>
      <c r="K841" s="17">
        <v>0.15338924499130799</v>
      </c>
      <c r="L841" s="17">
        <v>0.16864685078008801</v>
      </c>
      <c r="M841" s="17"/>
      <c r="N841" s="17">
        <v>8.2027673618049995E-2</v>
      </c>
      <c r="O841" s="17">
        <v>9.9581676643027306E-2</v>
      </c>
      <c r="P841" s="17">
        <v>0.117393963364533</v>
      </c>
      <c r="Q841" s="17">
        <v>0.15899623124797899</v>
      </c>
      <c r="R841" s="17"/>
      <c r="S841" s="17">
        <v>9.1610297581819294E-2</v>
      </c>
      <c r="T841" s="17">
        <v>0.13024081670615401</v>
      </c>
      <c r="U841" s="17">
        <v>6.9620023815825605E-2</v>
      </c>
      <c r="V841" s="17">
        <v>0.144279003463433</v>
      </c>
      <c r="W841" s="17">
        <v>0.115535802145651</v>
      </c>
      <c r="X841" s="17">
        <v>0.131438233200283</v>
      </c>
      <c r="Y841" s="17">
        <v>0.13658483157704099</v>
      </c>
      <c r="Z841" s="17">
        <v>9.5187518989895706E-2</v>
      </c>
      <c r="AA841" s="17">
        <v>0.110233507292086</v>
      </c>
      <c r="AB841" s="17"/>
      <c r="AC841" s="17">
        <v>0.127503469881801</v>
      </c>
      <c r="AD841" s="17">
        <v>0.194114761994471</v>
      </c>
      <c r="AE841" s="17">
        <v>0.157443347256639</v>
      </c>
      <c r="AF841" s="17">
        <v>0.16931328797551301</v>
      </c>
      <c r="AG841" s="17">
        <v>0.156588476083482</v>
      </c>
      <c r="AH841" s="17">
        <v>0.13831420237961101</v>
      </c>
      <c r="AI841" s="17">
        <v>8.8935866192973806E-2</v>
      </c>
      <c r="AJ841" s="17">
        <v>8.0712866459835095E-2</v>
      </c>
      <c r="AK841" s="17">
        <v>0.107583508030502</v>
      </c>
      <c r="AL841" s="17">
        <v>7.5630458448275595E-2</v>
      </c>
      <c r="AM841" s="17">
        <v>0.10772207935111699</v>
      </c>
      <c r="AN841" s="17">
        <v>5.7326176446139403E-2</v>
      </c>
      <c r="AO841" s="17">
        <v>5.6015772635311101E-2</v>
      </c>
      <c r="AP841" s="17">
        <v>0.10476833111666101</v>
      </c>
      <c r="AQ841" s="17">
        <v>6.9288161616730307E-2</v>
      </c>
      <c r="AR841" s="17">
        <v>3.1213346111290698E-2</v>
      </c>
      <c r="AS841" s="17"/>
      <c r="AT841" s="17">
        <v>0.103270147805996</v>
      </c>
      <c r="AU841" s="17">
        <v>0.12800204430884399</v>
      </c>
      <c r="AV841" s="17">
        <v>9.7102358655785301E-2</v>
      </c>
      <c r="AW841" s="17">
        <v>0.126810168793001</v>
      </c>
      <c r="AX841" s="17">
        <v>0.12532675144757</v>
      </c>
      <c r="AY841" s="17">
        <v>7.2652369209026998E-2</v>
      </c>
      <c r="AZ841" s="17"/>
      <c r="BA841" s="17">
        <v>0.170183154980797</v>
      </c>
      <c r="BB841" s="17">
        <v>0.107910655953274</v>
      </c>
      <c r="BC841" s="17">
        <v>0.101137783041111</v>
      </c>
      <c r="BD841" s="17">
        <v>6.4934175563983898E-2</v>
      </c>
      <c r="BE841" s="17">
        <v>4.9638395963826097E-2</v>
      </c>
      <c r="BF841" s="17"/>
      <c r="BG841" s="17">
        <v>0.11908663627769001</v>
      </c>
      <c r="BH841" s="17">
        <v>9.7987174821974499E-2</v>
      </c>
      <c r="BI841" s="17">
        <v>0.118765303847586</v>
      </c>
      <c r="BJ841" s="17">
        <v>0.13461059139144699</v>
      </c>
      <c r="BK841" s="17">
        <v>7.6057474292703403E-2</v>
      </c>
      <c r="BL841" s="17"/>
      <c r="BM841" s="17">
        <v>8.6512729388147899E-2</v>
      </c>
      <c r="BN841" s="17">
        <v>0.13272895536547699</v>
      </c>
      <c r="BO841" s="17">
        <v>0.15446168196502599</v>
      </c>
      <c r="BP841" s="17"/>
      <c r="BQ841" s="17">
        <v>6.8781015401538095E-2</v>
      </c>
      <c r="BR841" s="17">
        <v>0.14141860619602301</v>
      </c>
      <c r="BS841" s="17"/>
      <c r="BT841" s="17">
        <v>8.0939454652723702E-2</v>
      </c>
      <c r="BU841" s="17">
        <v>0.159450216904026</v>
      </c>
    </row>
    <row r="842" spans="2:73" x14ac:dyDescent="0.3">
      <c r="B842" t="s">
        <v>270</v>
      </c>
      <c r="C842" s="17">
        <v>6.8248318950647494E-2</v>
      </c>
      <c r="D842" s="17">
        <v>6.8971123711850907E-2</v>
      </c>
      <c r="E842" s="17">
        <v>6.7348667019523606E-2</v>
      </c>
      <c r="F842" s="17"/>
      <c r="G842" s="17">
        <v>8.3172357515409703E-2</v>
      </c>
      <c r="H842" s="17">
        <v>3.6824705154551197E-2</v>
      </c>
      <c r="I842" s="17">
        <v>6.17817570364491E-2</v>
      </c>
      <c r="J842" s="17">
        <v>6.3799800780986904E-2</v>
      </c>
      <c r="K842" s="17">
        <v>9.2122237737891396E-2</v>
      </c>
      <c r="L842" s="17">
        <v>7.6757135079099301E-2</v>
      </c>
      <c r="M842" s="17"/>
      <c r="N842" s="17">
        <v>2.7414171738227501E-2</v>
      </c>
      <c r="O842" s="17">
        <v>5.0382960612217302E-2</v>
      </c>
      <c r="P842" s="17">
        <v>7.1447721782751397E-2</v>
      </c>
      <c r="Q842" s="17">
        <v>0.12955692850619099</v>
      </c>
      <c r="R842" s="17"/>
      <c r="S842" s="17">
        <v>5.2236764889861002E-2</v>
      </c>
      <c r="T842" s="17">
        <v>6.9769169714080606E-2</v>
      </c>
      <c r="U842" s="17">
        <v>5.6046393823412297E-2</v>
      </c>
      <c r="V842" s="17">
        <v>7.0623618967192506E-2</v>
      </c>
      <c r="W842" s="17">
        <v>9.0920304044076194E-2</v>
      </c>
      <c r="X842" s="17">
        <v>9.1021970632389898E-2</v>
      </c>
      <c r="Y842" s="17">
        <v>4.9885850175831803E-2</v>
      </c>
      <c r="Z842" s="17">
        <v>6.8159955978179407E-2</v>
      </c>
      <c r="AA842" s="17">
        <v>7.4406699119653502E-2</v>
      </c>
      <c r="AB842" s="17"/>
      <c r="AC842" s="17">
        <v>0.25381561429388799</v>
      </c>
      <c r="AD842" s="17">
        <v>0.151079458252005</v>
      </c>
      <c r="AE842" s="17">
        <v>0.12649787646813099</v>
      </c>
      <c r="AF842" s="17">
        <v>9.0582917505416E-2</v>
      </c>
      <c r="AG842" s="17">
        <v>0.12858886076246201</v>
      </c>
      <c r="AH842" s="17">
        <v>8.9461000088972301E-2</v>
      </c>
      <c r="AI842" s="17">
        <v>5.1215188055400103E-2</v>
      </c>
      <c r="AJ842" s="17">
        <v>3.83863809568619E-2</v>
      </c>
      <c r="AK842" s="17">
        <v>3.5845124727025002E-2</v>
      </c>
      <c r="AL842" s="17">
        <v>2.6887243850815298E-2</v>
      </c>
      <c r="AM842" s="17">
        <v>4.8547460770399002E-2</v>
      </c>
      <c r="AN842" s="17">
        <v>2.8219521154565198E-2</v>
      </c>
      <c r="AO842" s="17">
        <v>3.0983689853257598E-2</v>
      </c>
      <c r="AP842" s="17">
        <v>2.06491662720228E-2</v>
      </c>
      <c r="AQ842" s="17">
        <v>1.1614737041907E-2</v>
      </c>
      <c r="AR842" s="17">
        <v>6.1990608723454504E-3</v>
      </c>
      <c r="AS842" s="17"/>
      <c r="AT842" s="17">
        <v>6.1347112716171999E-2</v>
      </c>
      <c r="AU842" s="17">
        <v>7.22841930960538E-2</v>
      </c>
      <c r="AV842" s="17">
        <v>7.5361708524041005E-2</v>
      </c>
      <c r="AW842" s="17">
        <v>6.6829133581109104E-2</v>
      </c>
      <c r="AX842" s="17">
        <v>6.6516603675613198E-2</v>
      </c>
      <c r="AY842" s="17">
        <v>6.5255191753844199E-2</v>
      </c>
      <c r="AZ842" s="17"/>
      <c r="BA842" s="17">
        <v>0.11602527131718</v>
      </c>
      <c r="BB842" s="17">
        <v>7.3507343105327902E-2</v>
      </c>
      <c r="BC842" s="17">
        <v>3.52481221651526E-2</v>
      </c>
      <c r="BD842" s="17">
        <v>2.9229166211026201E-2</v>
      </c>
      <c r="BE842" s="17">
        <v>0</v>
      </c>
      <c r="BF842" s="17"/>
      <c r="BG842" s="17">
        <v>6.17045494674138E-2</v>
      </c>
      <c r="BH842" s="17">
        <v>4.9776951918390197E-2</v>
      </c>
      <c r="BI842" s="17">
        <v>4.21839930743588E-2</v>
      </c>
      <c r="BJ842" s="17">
        <v>7.4400045973893894E-2</v>
      </c>
      <c r="BK842" s="17">
        <v>5.10497003951862E-2</v>
      </c>
      <c r="BL842" s="17"/>
      <c r="BM842" s="17">
        <v>4.8761653236878699E-2</v>
      </c>
      <c r="BN842" s="17">
        <v>8.1447542130572398E-2</v>
      </c>
      <c r="BO842" s="17">
        <v>9.4352528123873597E-2</v>
      </c>
      <c r="BP842" s="17"/>
      <c r="BQ842" s="17">
        <v>3.2339681310761398E-2</v>
      </c>
      <c r="BR842" s="17">
        <v>8.8680190442091897E-2</v>
      </c>
      <c r="BS842" s="17"/>
      <c r="BT842" s="17">
        <v>3.09235721453275E-2</v>
      </c>
      <c r="BU842" s="17">
        <v>0.11863702698234201</v>
      </c>
    </row>
    <row r="843" spans="2:73" x14ac:dyDescent="0.3">
      <c r="B843" t="s">
        <v>92</v>
      </c>
      <c r="C843" s="17">
        <v>2.4378854588384999E-2</v>
      </c>
      <c r="D843" s="17">
        <v>2.0306111311757E-2</v>
      </c>
      <c r="E843" s="17">
        <v>2.84228690260655E-2</v>
      </c>
      <c r="F843" s="17"/>
      <c r="G843" s="17">
        <v>3.0545702174991401E-2</v>
      </c>
      <c r="H843" s="17">
        <v>3.7103836913001002E-2</v>
      </c>
      <c r="I843" s="17">
        <v>2.0410896608332701E-2</v>
      </c>
      <c r="J843" s="17">
        <v>2.1656049159466201E-2</v>
      </c>
      <c r="K843" s="17">
        <v>1.7637408320419101E-2</v>
      </c>
      <c r="L843" s="17">
        <v>1.9915652956522999E-2</v>
      </c>
      <c r="M843" s="17"/>
      <c r="N843" s="17">
        <v>1.5199612510292801E-2</v>
      </c>
      <c r="O843" s="17">
        <v>1.9271649808542901E-2</v>
      </c>
      <c r="P843" s="17">
        <v>2.6911307981909698E-2</v>
      </c>
      <c r="Q843" s="17">
        <v>3.7881995705036899E-2</v>
      </c>
      <c r="R843" s="17"/>
      <c r="S843" s="17">
        <v>2.2780585640429198E-2</v>
      </c>
      <c r="T843" s="17">
        <v>1.42515143191636E-2</v>
      </c>
      <c r="U843" s="17">
        <v>3.73249367962592E-2</v>
      </c>
      <c r="V843" s="17">
        <v>2.60019025824531E-2</v>
      </c>
      <c r="W843" s="17">
        <v>3.4252557146596E-3</v>
      </c>
      <c r="X843" s="17">
        <v>4.429348681189E-2</v>
      </c>
      <c r="Y843" s="17">
        <v>1.02424079323428E-2</v>
      </c>
      <c r="Z843" s="17">
        <v>2.6188043024616799E-2</v>
      </c>
      <c r="AA843" s="17">
        <v>3.67793446366243E-2</v>
      </c>
      <c r="AB843" s="17"/>
      <c r="AC843" s="17">
        <v>0</v>
      </c>
      <c r="AD843" s="17">
        <v>4.2331861578083198E-2</v>
      </c>
      <c r="AE843" s="17">
        <v>3.7686275207459201E-2</v>
      </c>
      <c r="AF843" s="17">
        <v>2.21740117052798E-2</v>
      </c>
      <c r="AG843" s="17">
        <v>2.7170152637436398E-2</v>
      </c>
      <c r="AH843" s="17">
        <v>3.5997512085442399E-2</v>
      </c>
      <c r="AI843" s="17">
        <v>2.2642377244197799E-2</v>
      </c>
      <c r="AJ843" s="17">
        <v>1.3654661790985401E-2</v>
      </c>
      <c r="AK843" s="17">
        <v>7.4418343653959796E-3</v>
      </c>
      <c r="AL843" s="17">
        <v>3.0223855700698E-2</v>
      </c>
      <c r="AM843" s="17">
        <v>2.23659915653605E-2</v>
      </c>
      <c r="AN843" s="17">
        <v>1.04221438025093E-2</v>
      </c>
      <c r="AO843" s="17">
        <v>6.7917514456587499E-3</v>
      </c>
      <c r="AP843" s="17">
        <v>1.2519358418529299E-2</v>
      </c>
      <c r="AQ843" s="17">
        <v>2.90510549199825E-2</v>
      </c>
      <c r="AR843" s="17">
        <v>7.9809366385852794E-3</v>
      </c>
      <c r="AS843" s="17"/>
      <c r="AT843" s="17">
        <v>1.8308031549383999E-2</v>
      </c>
      <c r="AU843" s="17">
        <v>2.36964113353412E-2</v>
      </c>
      <c r="AV843" s="17">
        <v>2.4327471847726798E-2</v>
      </c>
      <c r="AW843" s="17">
        <v>2.91137008227349E-2</v>
      </c>
      <c r="AX843" s="17">
        <v>3.1597492758842903E-2</v>
      </c>
      <c r="AY843" s="17">
        <v>2.4551924807249399E-2</v>
      </c>
      <c r="AZ843" s="17"/>
      <c r="BA843" s="17">
        <v>3.1540058421070501E-2</v>
      </c>
      <c r="BB843" s="17">
        <v>2.0329823644716E-2</v>
      </c>
      <c r="BC843" s="17">
        <v>2.8022543619415499E-2</v>
      </c>
      <c r="BD843" s="17">
        <v>1.6822319114726401E-2</v>
      </c>
      <c r="BE843" s="17">
        <v>1.9010290646531602E-2</v>
      </c>
      <c r="BF843" s="17"/>
      <c r="BG843" s="17">
        <v>1.9325163944567E-2</v>
      </c>
      <c r="BH843" s="17">
        <v>2.3533529320533299E-2</v>
      </c>
      <c r="BI843" s="17">
        <v>2.1946606279435999E-2</v>
      </c>
      <c r="BJ843" s="17">
        <v>1.39264315890204E-2</v>
      </c>
      <c r="BK843" s="17">
        <v>2.1549144535735702E-2</v>
      </c>
      <c r="BL843" s="17"/>
      <c r="BM843" s="17">
        <v>1.7113344876275499E-2</v>
      </c>
      <c r="BN843" s="17">
        <v>3.03433501702569E-2</v>
      </c>
      <c r="BO843" s="17">
        <v>3.1589613591537301E-2</v>
      </c>
      <c r="BP843" s="17"/>
      <c r="BQ843" s="17">
        <v>5.7809378080911902E-3</v>
      </c>
      <c r="BR843" s="17">
        <v>2.77309265503679E-2</v>
      </c>
      <c r="BS843" s="17"/>
      <c r="BT843" s="17">
        <v>1.3390550814405299E-2</v>
      </c>
      <c r="BU843" s="17">
        <v>3.0347731522160901E-2</v>
      </c>
    </row>
    <row r="844" spans="2:73" x14ac:dyDescent="0.3">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row>
    <row r="845" spans="2:73" x14ac:dyDescent="0.3">
      <c r="B845" s="6" t="s">
        <v>312</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row>
    <row r="846" spans="2:73" x14ac:dyDescent="0.3">
      <c r="B846" s="24" t="s">
        <v>94</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row>
    <row r="847" spans="2:73" x14ac:dyDescent="0.3">
      <c r="B847" t="s">
        <v>261</v>
      </c>
      <c r="C847" s="17">
        <v>7.16380715432474E-3</v>
      </c>
      <c r="D847" s="17">
        <v>1.2730216890719501E-2</v>
      </c>
      <c r="E847" s="17">
        <v>1.76157899264774E-3</v>
      </c>
      <c r="F847" s="17"/>
      <c r="G847" s="17">
        <v>1.6801311707008399E-2</v>
      </c>
      <c r="H847" s="17">
        <v>2.0422181011725899E-2</v>
      </c>
      <c r="I847" s="17">
        <v>2.4942979386732901E-3</v>
      </c>
      <c r="J847" s="17">
        <v>1.6289124108083499E-3</v>
      </c>
      <c r="K847" s="17">
        <v>2.22840716280343E-3</v>
      </c>
      <c r="L847" s="17">
        <v>1.6139988001155499E-3</v>
      </c>
      <c r="M847" s="17"/>
      <c r="N847" s="17">
        <v>1.2260119499515601E-2</v>
      </c>
      <c r="O847" s="17">
        <v>2.45291582562114E-3</v>
      </c>
      <c r="P847" s="17">
        <v>7.0004187846849104E-3</v>
      </c>
      <c r="Q847" s="17">
        <v>6.8456608170512096E-3</v>
      </c>
      <c r="R847" s="17"/>
      <c r="S847" s="17">
        <v>2.0700854629973401E-2</v>
      </c>
      <c r="T847" s="17">
        <v>0</v>
      </c>
      <c r="U847" s="17">
        <v>0</v>
      </c>
      <c r="V847" s="17">
        <v>0</v>
      </c>
      <c r="W847" s="17">
        <v>9.6332675993660404E-3</v>
      </c>
      <c r="X847" s="17">
        <v>3.4743520151360998E-3</v>
      </c>
      <c r="Y847" s="17">
        <v>3.1415113833564699E-3</v>
      </c>
      <c r="Z847" s="17">
        <v>1.33862737002834E-2</v>
      </c>
      <c r="AA847" s="17">
        <v>1.2724231997085399E-2</v>
      </c>
      <c r="AB847" s="17"/>
      <c r="AC847" s="17">
        <v>0</v>
      </c>
      <c r="AD847" s="17">
        <v>8.2972779639387505E-3</v>
      </c>
      <c r="AE847" s="17">
        <v>5.4012594008847501E-3</v>
      </c>
      <c r="AF847" s="17">
        <v>0</v>
      </c>
      <c r="AG847" s="17">
        <v>8.3074038104257193E-3</v>
      </c>
      <c r="AH847" s="17">
        <v>6.0992613982124603E-3</v>
      </c>
      <c r="AI847" s="17">
        <v>3.1979584215744501E-3</v>
      </c>
      <c r="AJ847" s="17">
        <v>0</v>
      </c>
      <c r="AK847" s="17">
        <v>1.30584687267528E-2</v>
      </c>
      <c r="AL847" s="17">
        <v>2.2553288023331099E-2</v>
      </c>
      <c r="AM847" s="17">
        <v>0</v>
      </c>
      <c r="AN847" s="17">
        <v>0</v>
      </c>
      <c r="AO847" s="17">
        <v>0</v>
      </c>
      <c r="AP847" s="17">
        <v>2.27179000250337E-2</v>
      </c>
      <c r="AQ847" s="17">
        <v>2.10926432088187E-2</v>
      </c>
      <c r="AR847" s="17">
        <v>2.53632539569505E-2</v>
      </c>
      <c r="AS847" s="17"/>
      <c r="AT847" s="17">
        <v>2.1256598266572699E-2</v>
      </c>
      <c r="AU847" s="17">
        <v>2.0311798992894898E-3</v>
      </c>
      <c r="AV847" s="17">
        <v>9.2789671418033893E-3</v>
      </c>
      <c r="AW847" s="17">
        <v>1.7046113178258899E-3</v>
      </c>
      <c r="AX847" s="17">
        <v>0</v>
      </c>
      <c r="AY847" s="17">
        <v>0</v>
      </c>
      <c r="AZ847" s="17"/>
      <c r="BA847" s="17">
        <v>4.3810017488604596E-3</v>
      </c>
      <c r="BB847" s="17">
        <v>0</v>
      </c>
      <c r="BC847" s="17">
        <v>1.0676110041608899E-2</v>
      </c>
      <c r="BD847" s="17">
        <v>1.8338703932100901E-2</v>
      </c>
      <c r="BE847" s="17">
        <v>2.8285138522027901E-2</v>
      </c>
      <c r="BF847" s="17"/>
      <c r="BG847" s="17">
        <v>0</v>
      </c>
      <c r="BH847" s="17">
        <v>1.61528359704145E-2</v>
      </c>
      <c r="BI847" s="17">
        <v>1.0566921276786099E-2</v>
      </c>
      <c r="BJ847" s="17">
        <v>0</v>
      </c>
      <c r="BK847" s="17">
        <v>0</v>
      </c>
      <c r="BL847" s="17"/>
      <c r="BM847" s="17">
        <v>1.4300507865754901E-2</v>
      </c>
      <c r="BN847" s="17">
        <v>1.33851298483458E-3</v>
      </c>
      <c r="BO847" s="17">
        <v>0</v>
      </c>
      <c r="BP847" s="17"/>
      <c r="BQ847" s="17">
        <v>1.61032551009497E-2</v>
      </c>
      <c r="BR847" s="17">
        <v>1.74713181368545E-3</v>
      </c>
      <c r="BS847" s="17"/>
      <c r="BT847" s="17">
        <v>7.1513438359963599E-3</v>
      </c>
      <c r="BU847" s="17">
        <v>8.0497145272410905E-3</v>
      </c>
    </row>
    <row r="848" spans="2:73" x14ac:dyDescent="0.3">
      <c r="B848" t="s">
        <v>262</v>
      </c>
      <c r="C848" s="17">
        <v>1.42862892808539E-2</v>
      </c>
      <c r="D848" s="17">
        <v>2.1703171696732301E-2</v>
      </c>
      <c r="E848" s="17">
        <v>7.1027970601306801E-3</v>
      </c>
      <c r="F848" s="17"/>
      <c r="G848" s="17">
        <v>3.0120506860012001E-2</v>
      </c>
      <c r="H848" s="17">
        <v>2.69513953107758E-2</v>
      </c>
      <c r="I848" s="17">
        <v>1.2072241992762901E-2</v>
      </c>
      <c r="J848" s="17">
        <v>8.8801769306301095E-3</v>
      </c>
      <c r="K848" s="17">
        <v>9.0806658933713005E-3</v>
      </c>
      <c r="L848" s="17">
        <v>3.19416357749503E-3</v>
      </c>
      <c r="M848" s="17"/>
      <c r="N848" s="17">
        <v>2.26056209745461E-2</v>
      </c>
      <c r="O848" s="17">
        <v>7.8065226915958004E-3</v>
      </c>
      <c r="P848" s="17">
        <v>1.3754873366055E-2</v>
      </c>
      <c r="Q848" s="17">
        <v>1.15349515047689E-2</v>
      </c>
      <c r="R848" s="17"/>
      <c r="S848" s="17">
        <v>3.1509492689172101E-2</v>
      </c>
      <c r="T848" s="17">
        <v>9.1175644585691704E-3</v>
      </c>
      <c r="U848" s="17">
        <v>2.4668706692083401E-3</v>
      </c>
      <c r="V848" s="17">
        <v>6.18339529506454E-3</v>
      </c>
      <c r="W848" s="17">
        <v>3.5396590932363701E-3</v>
      </c>
      <c r="X848" s="17">
        <v>2.7216133137425599E-2</v>
      </c>
      <c r="Y848" s="17">
        <v>2.4546440787918001E-2</v>
      </c>
      <c r="Z848" s="17">
        <v>6.2400773227049003E-3</v>
      </c>
      <c r="AA848" s="17">
        <v>8.0911557113723005E-3</v>
      </c>
      <c r="AB848" s="17"/>
      <c r="AC848" s="17">
        <v>7.9942455988294595E-2</v>
      </c>
      <c r="AD848" s="17">
        <v>2.6106926439645701E-2</v>
      </c>
      <c r="AE848" s="17">
        <v>4.4215998412848899E-3</v>
      </c>
      <c r="AF848" s="17">
        <v>9.1886339253858008E-3</v>
      </c>
      <c r="AG848" s="17">
        <v>2.2429807956395102E-2</v>
      </c>
      <c r="AH848" s="17">
        <v>6.0500276953178401E-3</v>
      </c>
      <c r="AI848" s="17">
        <v>2.4950328875973202E-3</v>
      </c>
      <c r="AJ848" s="17">
        <v>1.6963475392157101E-2</v>
      </c>
      <c r="AK848" s="17">
        <v>1.9991709861519501E-2</v>
      </c>
      <c r="AL848" s="17">
        <v>1.38472574602958E-2</v>
      </c>
      <c r="AM848" s="17">
        <v>9.2536094356837299E-3</v>
      </c>
      <c r="AN848" s="17">
        <v>5.7696232911091097E-3</v>
      </c>
      <c r="AO848" s="17">
        <v>2.4240614609515598E-2</v>
      </c>
      <c r="AP848" s="17">
        <v>0</v>
      </c>
      <c r="AQ848" s="17">
        <v>5.23813407837238E-3</v>
      </c>
      <c r="AR848" s="17">
        <v>4.9547950590836699E-2</v>
      </c>
      <c r="AS848" s="17"/>
      <c r="AT848" s="17">
        <v>3.2053177465043797E-2</v>
      </c>
      <c r="AU848" s="17">
        <v>6.0862016696916097E-3</v>
      </c>
      <c r="AV848" s="17">
        <v>1.1297016533711599E-2</v>
      </c>
      <c r="AW848" s="17">
        <v>1.20374798568998E-2</v>
      </c>
      <c r="AX848" s="17">
        <v>0</v>
      </c>
      <c r="AY848" s="17">
        <v>2.6190547709178402E-2</v>
      </c>
      <c r="AZ848" s="17"/>
      <c r="BA848" s="17">
        <v>9.9044359286646101E-3</v>
      </c>
      <c r="BB848" s="17">
        <v>1.51219508463125E-2</v>
      </c>
      <c r="BC848" s="17">
        <v>1.1150035296734299E-2</v>
      </c>
      <c r="BD848" s="17">
        <v>3.4001796388078098E-2</v>
      </c>
      <c r="BE848" s="17">
        <v>2.4378910883658102E-2</v>
      </c>
      <c r="BF848" s="17"/>
      <c r="BG848" s="17">
        <v>1.35881822408641E-2</v>
      </c>
      <c r="BH848" s="17">
        <v>1.7308881156696699E-2</v>
      </c>
      <c r="BI848" s="17">
        <v>2.6500924890253499E-3</v>
      </c>
      <c r="BJ848" s="17">
        <v>1.50197140633431E-2</v>
      </c>
      <c r="BK848" s="17">
        <v>2.01523686245982E-2</v>
      </c>
      <c r="BL848" s="17"/>
      <c r="BM848" s="17">
        <v>2.35828228571505E-2</v>
      </c>
      <c r="BN848" s="17">
        <v>6.2185868361559603E-3</v>
      </c>
      <c r="BO848" s="17">
        <v>6.1135608321627802E-3</v>
      </c>
      <c r="BP848" s="17"/>
      <c r="BQ848" s="17">
        <v>2.9564185336541701E-2</v>
      </c>
      <c r="BR848" s="17">
        <v>6.2122341508225598E-3</v>
      </c>
      <c r="BS848" s="17"/>
      <c r="BT848" s="17">
        <v>1.8857759634129698E-2</v>
      </c>
      <c r="BU848" s="17">
        <v>8.0618270639227201E-3</v>
      </c>
    </row>
    <row r="849" spans="2:73" x14ac:dyDescent="0.3">
      <c r="B849" t="s">
        <v>263</v>
      </c>
      <c r="C849" s="17">
        <v>8.4282057026466503E-2</v>
      </c>
      <c r="D849" s="17">
        <v>0.125498045207738</v>
      </c>
      <c r="E849" s="17">
        <v>4.4378126029423898E-2</v>
      </c>
      <c r="F849" s="17"/>
      <c r="G849" s="17">
        <v>8.3738770104663005E-2</v>
      </c>
      <c r="H849" s="17">
        <v>0.15257724344336601</v>
      </c>
      <c r="I849" s="17">
        <v>0.100990271634802</v>
      </c>
      <c r="J849" s="17">
        <v>8.1922644131067202E-2</v>
      </c>
      <c r="K849" s="17">
        <v>6.4249049261845895E-2</v>
      </c>
      <c r="L849" s="17">
        <v>3.0905524722555099E-2</v>
      </c>
      <c r="M849" s="17"/>
      <c r="N849" s="17">
        <v>0.105724899648799</v>
      </c>
      <c r="O849" s="17">
        <v>8.9256784632262304E-2</v>
      </c>
      <c r="P849" s="17">
        <v>6.9651463387973497E-2</v>
      </c>
      <c r="Q849" s="17">
        <v>6.9171387638355994E-2</v>
      </c>
      <c r="R849" s="17"/>
      <c r="S849" s="17">
        <v>0.12606668628806</v>
      </c>
      <c r="T849" s="17">
        <v>4.8005833336628202E-2</v>
      </c>
      <c r="U849" s="17">
        <v>5.19330191897567E-2</v>
      </c>
      <c r="V849" s="17">
        <v>0.10722973882292799</v>
      </c>
      <c r="W849" s="17">
        <v>6.9287722456501097E-2</v>
      </c>
      <c r="X849" s="17">
        <v>8.0806729364419697E-2</v>
      </c>
      <c r="Y849" s="17">
        <v>9.47390567456807E-2</v>
      </c>
      <c r="Z849" s="17">
        <v>6.8753474165097805E-2</v>
      </c>
      <c r="AA849" s="17">
        <v>9.3977178767115199E-2</v>
      </c>
      <c r="AB849" s="17"/>
      <c r="AC849" s="17">
        <v>3.4937040939471697E-2</v>
      </c>
      <c r="AD849" s="17">
        <v>8.2491748660592196E-2</v>
      </c>
      <c r="AE849" s="17">
        <v>3.5787740593047401E-2</v>
      </c>
      <c r="AF849" s="17">
        <v>4.5630376252763803E-2</v>
      </c>
      <c r="AG849" s="17">
        <v>4.9203659542171499E-2</v>
      </c>
      <c r="AH849" s="17">
        <v>0.14239753785377501</v>
      </c>
      <c r="AI849" s="17">
        <v>9.2210361631031801E-2</v>
      </c>
      <c r="AJ849" s="17">
        <v>6.0947195340516097E-2</v>
      </c>
      <c r="AK849" s="17">
        <v>4.7681460962482103E-2</v>
      </c>
      <c r="AL849" s="17">
        <v>0.12196580107461</v>
      </c>
      <c r="AM849" s="17">
        <v>0.118772958973118</v>
      </c>
      <c r="AN849" s="17">
        <v>9.8943577430521401E-2</v>
      </c>
      <c r="AO849" s="17">
        <v>6.4267671391634903E-2</v>
      </c>
      <c r="AP849" s="17">
        <v>0.101386537786909</v>
      </c>
      <c r="AQ849" s="17">
        <v>8.7489464246933907E-2</v>
      </c>
      <c r="AR849" s="17">
        <v>0.15258630454942801</v>
      </c>
      <c r="AS849" s="17"/>
      <c r="AT849" s="17">
        <v>0.111761125846509</v>
      </c>
      <c r="AU849" s="17">
        <v>8.3984249523960094E-2</v>
      </c>
      <c r="AV849" s="17">
        <v>9.6647513114287903E-2</v>
      </c>
      <c r="AW849" s="17">
        <v>6.7621714411034206E-2</v>
      </c>
      <c r="AX849" s="17">
        <v>5.7415028807886202E-2</v>
      </c>
      <c r="AY849" s="17">
        <v>3.7892052659025899E-2</v>
      </c>
      <c r="AZ849" s="17"/>
      <c r="BA849" s="17">
        <v>8.1567327368041606E-2</v>
      </c>
      <c r="BB849" s="17">
        <v>7.8660696272131903E-2</v>
      </c>
      <c r="BC849" s="17">
        <v>9.8948447596251501E-2</v>
      </c>
      <c r="BD849" s="17">
        <v>8.8525098076757E-2</v>
      </c>
      <c r="BE849" s="17">
        <v>0.17659074523693299</v>
      </c>
      <c r="BF849" s="17"/>
      <c r="BG849" s="17">
        <v>7.5292730229482199E-2</v>
      </c>
      <c r="BH849" s="17">
        <v>0.121102334945852</v>
      </c>
      <c r="BI849" s="17">
        <v>5.8804967664973097E-2</v>
      </c>
      <c r="BJ849" s="17">
        <v>7.4141760989350505E-2</v>
      </c>
      <c r="BK849" s="17">
        <v>5.7055285029760601E-2</v>
      </c>
      <c r="BL849" s="17"/>
      <c r="BM849" s="17">
        <v>8.2592033400630399E-2</v>
      </c>
      <c r="BN849" s="17">
        <v>8.5417040392892302E-2</v>
      </c>
      <c r="BO849" s="17">
        <v>8.6569568143342504E-2</v>
      </c>
      <c r="BP849" s="17"/>
      <c r="BQ849" s="17">
        <v>0.102873689521581</v>
      </c>
      <c r="BR849" s="17">
        <v>7.6486083386341594E-2</v>
      </c>
      <c r="BS849" s="17"/>
      <c r="BT849" s="17">
        <v>8.6631203693489298E-2</v>
      </c>
      <c r="BU849" s="17">
        <v>8.2671899475291397E-2</v>
      </c>
    </row>
    <row r="850" spans="2:73" x14ac:dyDescent="0.3">
      <c r="B850" t="s">
        <v>264</v>
      </c>
      <c r="C850" s="17">
        <v>8.1878110384137198E-2</v>
      </c>
      <c r="D850" s="17">
        <v>0.11611007684577</v>
      </c>
      <c r="E850" s="17">
        <v>4.8772523543292402E-2</v>
      </c>
      <c r="F850" s="17"/>
      <c r="G850" s="17">
        <v>7.9004345919179805E-2</v>
      </c>
      <c r="H850" s="17">
        <v>0.104853916463875</v>
      </c>
      <c r="I850" s="17">
        <v>0.10660926976865499</v>
      </c>
      <c r="J850" s="17">
        <v>7.0706327330829696E-2</v>
      </c>
      <c r="K850" s="17">
        <v>6.0636803592986399E-2</v>
      </c>
      <c r="L850" s="17">
        <v>6.8351758469761395E-2</v>
      </c>
      <c r="M850" s="17"/>
      <c r="N850" s="17">
        <v>9.4288176293635007E-2</v>
      </c>
      <c r="O850" s="17">
        <v>8.0785770881377797E-2</v>
      </c>
      <c r="P850" s="17">
        <v>0.10882807033417601</v>
      </c>
      <c r="Q850" s="17">
        <v>4.6213756673126598E-2</v>
      </c>
      <c r="R850" s="17"/>
      <c r="S850" s="17">
        <v>0.106057657418494</v>
      </c>
      <c r="T850" s="17">
        <v>4.2611426529365601E-2</v>
      </c>
      <c r="U850" s="17">
        <v>5.6987711958992403E-2</v>
      </c>
      <c r="V850" s="17">
        <v>0.106597144355236</v>
      </c>
      <c r="W850" s="17">
        <v>9.2585029892169199E-2</v>
      </c>
      <c r="X850" s="17">
        <v>7.8268613461091693E-2</v>
      </c>
      <c r="Y850" s="17">
        <v>8.4956943039562097E-2</v>
      </c>
      <c r="Z850" s="17">
        <v>9.5885781350855806E-2</v>
      </c>
      <c r="AA850" s="17">
        <v>8.63267585603094E-2</v>
      </c>
      <c r="AB850" s="17"/>
      <c r="AC850" s="17">
        <v>8.1722493434732396E-2</v>
      </c>
      <c r="AD850" s="17">
        <v>4.9067523706627397E-2</v>
      </c>
      <c r="AE850" s="17">
        <v>6.1473103812348703E-2</v>
      </c>
      <c r="AF850" s="17">
        <v>7.3286005707333304E-2</v>
      </c>
      <c r="AG850" s="17">
        <v>6.2033373666373501E-2</v>
      </c>
      <c r="AH850" s="17">
        <v>5.9919532434270097E-2</v>
      </c>
      <c r="AI850" s="17">
        <v>6.12646393804104E-2</v>
      </c>
      <c r="AJ850" s="17">
        <v>8.5888981553935595E-2</v>
      </c>
      <c r="AK850" s="17">
        <v>0.12683461319814099</v>
      </c>
      <c r="AL850" s="17">
        <v>0.13508766729135999</v>
      </c>
      <c r="AM850" s="17">
        <v>9.3197292334534707E-2</v>
      </c>
      <c r="AN850" s="17">
        <v>7.0083625709022795E-2</v>
      </c>
      <c r="AO850" s="17">
        <v>0.12409965296259599</v>
      </c>
      <c r="AP850" s="17">
        <v>7.55637125175216E-2</v>
      </c>
      <c r="AQ850" s="17">
        <v>7.4138402259030206E-2</v>
      </c>
      <c r="AR850" s="17">
        <v>0.13490134132530199</v>
      </c>
      <c r="AS850" s="17"/>
      <c r="AT850" s="17">
        <v>9.2141493934547805E-2</v>
      </c>
      <c r="AU850" s="17">
        <v>7.4779132102398893E-2</v>
      </c>
      <c r="AV850" s="17">
        <v>7.0816793764967995E-2</v>
      </c>
      <c r="AW850" s="17">
        <v>8.9962805056377798E-2</v>
      </c>
      <c r="AX850" s="17">
        <v>8.2060271421078398E-2</v>
      </c>
      <c r="AY850" s="17">
        <v>7.7736022966188104E-2</v>
      </c>
      <c r="AZ850" s="17"/>
      <c r="BA850" s="17">
        <v>7.6361395822940395E-2</v>
      </c>
      <c r="BB850" s="17">
        <v>7.60529342258906E-2</v>
      </c>
      <c r="BC850" s="17">
        <v>9.4049395048096798E-2</v>
      </c>
      <c r="BD850" s="17">
        <v>8.6857925998148205E-2</v>
      </c>
      <c r="BE850" s="17">
        <v>0.15162237502887499</v>
      </c>
      <c r="BF850" s="17"/>
      <c r="BG850" s="17">
        <v>9.3424338300009402E-2</v>
      </c>
      <c r="BH850" s="17">
        <v>9.0325200278854503E-2</v>
      </c>
      <c r="BI850" s="17">
        <v>7.8020210135729906E-2</v>
      </c>
      <c r="BJ850" s="17">
        <v>9.6667495836500902E-2</v>
      </c>
      <c r="BK850" s="17">
        <v>5.3049780531385302E-2</v>
      </c>
      <c r="BL850" s="17"/>
      <c r="BM850" s="17">
        <v>8.1955131909849696E-2</v>
      </c>
      <c r="BN850" s="17">
        <v>7.5827791367378203E-2</v>
      </c>
      <c r="BO850" s="17">
        <v>9.6275830161272904E-2</v>
      </c>
      <c r="BP850" s="17"/>
      <c r="BQ850" s="17">
        <v>0.110791535125966</v>
      </c>
      <c r="BR850" s="17">
        <v>6.4939722493156396E-2</v>
      </c>
      <c r="BS850" s="17"/>
      <c r="BT850" s="17">
        <v>8.5740955520061099E-2</v>
      </c>
      <c r="BU850" s="17">
        <v>7.6435211690151203E-2</v>
      </c>
    </row>
    <row r="851" spans="2:73" x14ac:dyDescent="0.3">
      <c r="B851" t="s">
        <v>265</v>
      </c>
      <c r="C851" s="17">
        <v>0.103806727453133</v>
      </c>
      <c r="D851" s="17">
        <v>0.129498915585743</v>
      </c>
      <c r="E851" s="17">
        <v>7.8701054550413901E-2</v>
      </c>
      <c r="F851" s="17"/>
      <c r="G851" s="17">
        <v>0.12717496622618699</v>
      </c>
      <c r="H851" s="17">
        <v>0.15112873376645999</v>
      </c>
      <c r="I851" s="17">
        <v>0.104530352182023</v>
      </c>
      <c r="J851" s="17">
        <v>0.10709192724316401</v>
      </c>
      <c r="K851" s="17">
        <v>0.101935582699309</v>
      </c>
      <c r="L851" s="17">
        <v>4.7846887364395303E-2</v>
      </c>
      <c r="M851" s="17"/>
      <c r="N851" s="17">
        <v>0.121779535194147</v>
      </c>
      <c r="O851" s="17">
        <v>0.103406732196423</v>
      </c>
      <c r="P851" s="17">
        <v>0.10811205976459599</v>
      </c>
      <c r="Q851" s="17">
        <v>8.3076101858145499E-2</v>
      </c>
      <c r="R851" s="17"/>
      <c r="S851" s="17">
        <v>0.119074605180388</v>
      </c>
      <c r="T851" s="17">
        <v>8.39325361759687E-2</v>
      </c>
      <c r="U851" s="17">
        <v>7.9867960630320506E-2</v>
      </c>
      <c r="V851" s="17">
        <v>0.110713643046493</v>
      </c>
      <c r="W851" s="17">
        <v>0.128609320944605</v>
      </c>
      <c r="X851" s="17">
        <v>8.9625429569045997E-2</v>
      </c>
      <c r="Y851" s="17">
        <v>0.12498189202959201</v>
      </c>
      <c r="Z851" s="17">
        <v>8.74768968435269E-2</v>
      </c>
      <c r="AA851" s="17">
        <v>0.105884753983812</v>
      </c>
      <c r="AB851" s="17"/>
      <c r="AC851" s="17">
        <v>0</v>
      </c>
      <c r="AD851" s="17">
        <v>0.12868845410528501</v>
      </c>
      <c r="AE851" s="17">
        <v>7.4543659130743303E-2</v>
      </c>
      <c r="AF851" s="17">
        <v>7.2024274444470904E-2</v>
      </c>
      <c r="AG851" s="17">
        <v>8.5949972334487507E-2</v>
      </c>
      <c r="AH851" s="17">
        <v>8.7993515284058896E-2</v>
      </c>
      <c r="AI851" s="17">
        <v>9.7773338534951307E-2</v>
      </c>
      <c r="AJ851" s="17">
        <v>0.14741727219439399</v>
      </c>
      <c r="AK851" s="17">
        <v>8.2725223360930702E-2</v>
      </c>
      <c r="AL851" s="17">
        <v>8.3637616631760198E-2</v>
      </c>
      <c r="AM851" s="17">
        <v>0.13763640207736799</v>
      </c>
      <c r="AN851" s="17">
        <v>0.128279152329277</v>
      </c>
      <c r="AO851" s="17">
        <v>0.13077656469989299</v>
      </c>
      <c r="AP851" s="17">
        <v>0.18541191458436501</v>
      </c>
      <c r="AQ851" s="17">
        <v>0.14152620777431901</v>
      </c>
      <c r="AR851" s="17">
        <v>0.123972563262359</v>
      </c>
      <c r="AS851" s="17"/>
      <c r="AT851" s="17">
        <v>0.13648695845805001</v>
      </c>
      <c r="AU851" s="17">
        <v>9.3211218787485395E-2</v>
      </c>
      <c r="AV851" s="17">
        <v>9.4769861221831606E-2</v>
      </c>
      <c r="AW851" s="17">
        <v>9.6607890154428194E-2</v>
      </c>
      <c r="AX851" s="17">
        <v>9.0177782700618603E-2</v>
      </c>
      <c r="AY851" s="17">
        <v>9.4662093688313104E-2</v>
      </c>
      <c r="AZ851" s="17"/>
      <c r="BA851" s="17">
        <v>8.7426202693168406E-2</v>
      </c>
      <c r="BB851" s="17">
        <v>0.10136847158949799</v>
      </c>
      <c r="BC851" s="17">
        <v>0.128133464363896</v>
      </c>
      <c r="BD851" s="17">
        <v>0.103238231325473</v>
      </c>
      <c r="BE851" s="17">
        <v>0.12819410244070101</v>
      </c>
      <c r="BF851" s="17"/>
      <c r="BG851" s="17">
        <v>0.120117047626514</v>
      </c>
      <c r="BH851" s="17">
        <v>0.11015348936555</v>
      </c>
      <c r="BI851" s="17">
        <v>7.3544454215055496E-2</v>
      </c>
      <c r="BJ851" s="17">
        <v>0.102999668385525</v>
      </c>
      <c r="BK851" s="17">
        <v>8.7068481947670903E-2</v>
      </c>
      <c r="BL851" s="17"/>
      <c r="BM851" s="17">
        <v>0.122920985793285</v>
      </c>
      <c r="BN851" s="17">
        <v>9.2154495194936403E-2</v>
      </c>
      <c r="BO851" s="17">
        <v>7.5071273223382501E-2</v>
      </c>
      <c r="BP851" s="17"/>
      <c r="BQ851" s="17">
        <v>0.126213085913539</v>
      </c>
      <c r="BR851" s="17">
        <v>8.8951855302536895E-2</v>
      </c>
      <c r="BS851" s="17"/>
      <c r="BT851" s="17">
        <v>0.11428778637732299</v>
      </c>
      <c r="BU851" s="17">
        <v>9.4157680421370502E-2</v>
      </c>
    </row>
    <row r="852" spans="2:73" x14ac:dyDescent="0.3">
      <c r="B852" t="s">
        <v>266</v>
      </c>
      <c r="C852" s="17">
        <v>6.8529579433001697E-2</v>
      </c>
      <c r="D852" s="17">
        <v>7.5604382386031094E-2</v>
      </c>
      <c r="E852" s="17">
        <v>6.1846809253868699E-2</v>
      </c>
      <c r="F852" s="17"/>
      <c r="G852" s="17">
        <v>0.105173295892092</v>
      </c>
      <c r="H852" s="17">
        <v>9.8460301428658401E-2</v>
      </c>
      <c r="I852" s="17">
        <v>6.0384228336646098E-2</v>
      </c>
      <c r="J852" s="17">
        <v>5.3705484788698903E-2</v>
      </c>
      <c r="K852" s="17">
        <v>5.0992630693680603E-2</v>
      </c>
      <c r="L852" s="17">
        <v>5.0380076528658703E-2</v>
      </c>
      <c r="M852" s="17"/>
      <c r="N852" s="17">
        <v>8.5987502178087802E-2</v>
      </c>
      <c r="O852" s="17">
        <v>6.6863506775104095E-2</v>
      </c>
      <c r="P852" s="17">
        <v>6.6463453881323506E-2</v>
      </c>
      <c r="Q852" s="17">
        <v>5.3450629113370202E-2</v>
      </c>
      <c r="R852" s="17"/>
      <c r="S852" s="17">
        <v>7.6047857472113498E-2</v>
      </c>
      <c r="T852" s="17">
        <v>6.36689037843087E-2</v>
      </c>
      <c r="U852" s="17">
        <v>8.6204533816539405E-2</v>
      </c>
      <c r="V852" s="17">
        <v>4.5917871827620603E-2</v>
      </c>
      <c r="W852" s="17">
        <v>4.9817701744501099E-2</v>
      </c>
      <c r="X852" s="17">
        <v>8.0738797210097094E-2</v>
      </c>
      <c r="Y852" s="17">
        <v>6.4063495906441295E-2</v>
      </c>
      <c r="Z852" s="17">
        <v>6.1504054451508597E-2</v>
      </c>
      <c r="AA852" s="17">
        <v>8.0454352801577103E-2</v>
      </c>
      <c r="AB852" s="17"/>
      <c r="AC852" s="17">
        <v>4.4928414148251397E-2</v>
      </c>
      <c r="AD852" s="17">
        <v>6.2838153166688504E-2</v>
      </c>
      <c r="AE852" s="17">
        <v>5.10914825786438E-2</v>
      </c>
      <c r="AF852" s="17">
        <v>4.2747414210166902E-2</v>
      </c>
      <c r="AG852" s="17">
        <v>4.7492582833258301E-2</v>
      </c>
      <c r="AH852" s="17">
        <v>6.8462015737330795E-2</v>
      </c>
      <c r="AI852" s="17">
        <v>8.6469297027992095E-2</v>
      </c>
      <c r="AJ852" s="17">
        <v>6.47627317755326E-2</v>
      </c>
      <c r="AK852" s="17">
        <v>0.12954361138113399</v>
      </c>
      <c r="AL852" s="17">
        <v>8.7352264354765896E-2</v>
      </c>
      <c r="AM852" s="17">
        <v>8.2265460283280106E-2</v>
      </c>
      <c r="AN852" s="17">
        <v>4.8116574205230397E-2</v>
      </c>
      <c r="AO852" s="17">
        <v>5.3509372379571998E-2</v>
      </c>
      <c r="AP852" s="17">
        <v>4.80537157004544E-2</v>
      </c>
      <c r="AQ852" s="17">
        <v>0.105672492857564</v>
      </c>
      <c r="AR852" s="17">
        <v>7.9109055936768993E-2</v>
      </c>
      <c r="AS852" s="17"/>
      <c r="AT852" s="17">
        <v>8.9209136561135799E-2</v>
      </c>
      <c r="AU852" s="17">
        <v>6.8436934180679199E-2</v>
      </c>
      <c r="AV852" s="17">
        <v>7.4753510041622603E-2</v>
      </c>
      <c r="AW852" s="17">
        <v>4.85059801211161E-2</v>
      </c>
      <c r="AX852" s="17">
        <v>5.65419138619635E-2</v>
      </c>
      <c r="AY852" s="17">
        <v>5.3281753322620203E-2</v>
      </c>
      <c r="AZ852" s="17"/>
      <c r="BA852" s="17">
        <v>4.7826898531581598E-2</v>
      </c>
      <c r="BB852" s="17">
        <v>7.3655388432892405E-2</v>
      </c>
      <c r="BC852" s="17">
        <v>6.3208786510986395E-2</v>
      </c>
      <c r="BD852" s="17">
        <v>0.10144088648748401</v>
      </c>
      <c r="BE852" s="17">
        <v>6.8499378178287801E-2</v>
      </c>
      <c r="BF852" s="17"/>
      <c r="BG852" s="17">
        <v>6.4672541132267197E-2</v>
      </c>
      <c r="BH852" s="17">
        <v>8.3223763157792993E-2</v>
      </c>
      <c r="BI852" s="17">
        <v>6.3387878853515003E-2</v>
      </c>
      <c r="BJ852" s="17">
        <v>7.0684875044036394E-2</v>
      </c>
      <c r="BK852" s="17">
        <v>8.3129319879175906E-2</v>
      </c>
      <c r="BL852" s="17"/>
      <c r="BM852" s="17">
        <v>7.7276129395090404E-2</v>
      </c>
      <c r="BN852" s="17">
        <v>6.3184229980756804E-2</v>
      </c>
      <c r="BO852" s="17">
        <v>5.5412760954970303E-2</v>
      </c>
      <c r="BP852" s="17"/>
      <c r="BQ852" s="17">
        <v>0.101007958163583</v>
      </c>
      <c r="BR852" s="17">
        <v>4.8054428240206802E-2</v>
      </c>
      <c r="BS852" s="17"/>
      <c r="BT852" s="17">
        <v>7.8800853248529895E-2</v>
      </c>
      <c r="BU852" s="17">
        <v>5.51449467447628E-2</v>
      </c>
    </row>
    <row r="853" spans="2:73" x14ac:dyDescent="0.3">
      <c r="B853" t="s">
        <v>267</v>
      </c>
      <c r="C853" s="17">
        <v>0.13857127909976799</v>
      </c>
      <c r="D853" s="17">
        <v>0.14374682844325501</v>
      </c>
      <c r="E853" s="17">
        <v>0.133217719783049</v>
      </c>
      <c r="F853" s="17"/>
      <c r="G853" s="17">
        <v>0.164827153263534</v>
      </c>
      <c r="H853" s="17">
        <v>0.109817812658854</v>
      </c>
      <c r="I853" s="17">
        <v>0.16739522952572899</v>
      </c>
      <c r="J853" s="17">
        <v>0.16279090581922401</v>
      </c>
      <c r="K853" s="17">
        <v>0.119630012620785</v>
      </c>
      <c r="L853" s="17">
        <v>0.114129311083107</v>
      </c>
      <c r="M853" s="17"/>
      <c r="N853" s="17">
        <v>0.166086515748985</v>
      </c>
      <c r="O853" s="17">
        <v>0.15265530671152999</v>
      </c>
      <c r="P853" s="17">
        <v>0.116928845445898</v>
      </c>
      <c r="Q853" s="17">
        <v>0.111591991132776</v>
      </c>
      <c r="R853" s="17"/>
      <c r="S853" s="17">
        <v>0.130495966511435</v>
      </c>
      <c r="T853" s="17">
        <v>0.13360174301074201</v>
      </c>
      <c r="U853" s="17">
        <v>0.17320760991025</v>
      </c>
      <c r="V853" s="17">
        <v>0.17018336330509101</v>
      </c>
      <c r="W853" s="17">
        <v>0.10353235697393599</v>
      </c>
      <c r="X853" s="17">
        <v>0.14504153614825199</v>
      </c>
      <c r="Y853" s="17">
        <v>0.134394455360766</v>
      </c>
      <c r="Z853" s="17">
        <v>0.129083245924102</v>
      </c>
      <c r="AA853" s="17">
        <v>0.127287435361919</v>
      </c>
      <c r="AB853" s="17"/>
      <c r="AC853" s="17">
        <v>0.118314107677796</v>
      </c>
      <c r="AD853" s="17">
        <v>5.7449498349509499E-2</v>
      </c>
      <c r="AE853" s="17">
        <v>0.11063439623712</v>
      </c>
      <c r="AF853" s="17">
        <v>0.106171459811104</v>
      </c>
      <c r="AG853" s="17">
        <v>0.122345132787561</v>
      </c>
      <c r="AH853" s="17">
        <v>0.10230657794248001</v>
      </c>
      <c r="AI853" s="17">
        <v>0.167711333872714</v>
      </c>
      <c r="AJ853" s="17">
        <v>0.14318690182093999</v>
      </c>
      <c r="AK853" s="17">
        <v>0.14386994215373899</v>
      </c>
      <c r="AL853" s="17">
        <v>0.16326221869622401</v>
      </c>
      <c r="AM853" s="17">
        <v>0.137021964154114</v>
      </c>
      <c r="AN853" s="17">
        <v>0.228502525507597</v>
      </c>
      <c r="AO853" s="17">
        <v>0.15349142454965101</v>
      </c>
      <c r="AP853" s="17">
        <v>0.15842815371565</v>
      </c>
      <c r="AQ853" s="17">
        <v>0.18704119615255299</v>
      </c>
      <c r="AR853" s="17">
        <v>0.14967645477453301</v>
      </c>
      <c r="AS853" s="17"/>
      <c r="AT853" s="17">
        <v>0.14245687923903</v>
      </c>
      <c r="AU853" s="17">
        <v>0.14778954292786101</v>
      </c>
      <c r="AV853" s="17">
        <v>0.13954050541482799</v>
      </c>
      <c r="AW853" s="17">
        <v>0.12704466594738201</v>
      </c>
      <c r="AX853" s="17">
        <v>0.116362737505351</v>
      </c>
      <c r="AY853" s="17">
        <v>0.15361207279971401</v>
      </c>
      <c r="AZ853" s="17"/>
      <c r="BA853" s="17">
        <v>0.101661960641019</v>
      </c>
      <c r="BB853" s="17">
        <v>0.14336064350296901</v>
      </c>
      <c r="BC853" s="17">
        <v>0.14433840757451299</v>
      </c>
      <c r="BD853" s="17">
        <v>0.180059117504802</v>
      </c>
      <c r="BE853" s="17">
        <v>0.12306889780930901</v>
      </c>
      <c r="BF853" s="17"/>
      <c r="BG853" s="17">
        <v>0.133635335156115</v>
      </c>
      <c r="BH853" s="17">
        <v>0.14463867536948999</v>
      </c>
      <c r="BI853" s="17">
        <v>0.15089525112843399</v>
      </c>
      <c r="BJ853" s="17">
        <v>0.11966669422906601</v>
      </c>
      <c r="BK853" s="17">
        <v>0.171120692536157</v>
      </c>
      <c r="BL853" s="17"/>
      <c r="BM853" s="17">
        <v>0.141864808036437</v>
      </c>
      <c r="BN853" s="17">
        <v>0.13505655875966699</v>
      </c>
      <c r="BO853" s="17">
        <v>0.13726310149599999</v>
      </c>
      <c r="BP853" s="17"/>
      <c r="BQ853" s="17">
        <v>0.14896772598094701</v>
      </c>
      <c r="BR853" s="17">
        <v>0.13021659475169201</v>
      </c>
      <c r="BS853" s="17"/>
      <c r="BT853" s="17">
        <v>0.151235668589047</v>
      </c>
      <c r="BU853" s="17">
        <v>0.117814262045947</v>
      </c>
    </row>
    <row r="854" spans="2:73" x14ac:dyDescent="0.3">
      <c r="B854" t="s">
        <v>268</v>
      </c>
      <c r="C854" s="17">
        <v>6.5156862719695202E-2</v>
      </c>
      <c r="D854" s="17">
        <v>6.6164374847709401E-2</v>
      </c>
      <c r="E854" s="17">
        <v>6.4376115158342601E-2</v>
      </c>
      <c r="F854" s="17"/>
      <c r="G854" s="17">
        <v>6.0734374661002601E-2</v>
      </c>
      <c r="H854" s="17">
        <v>7.1779677154734198E-2</v>
      </c>
      <c r="I854" s="17">
        <v>7.3489904566749406E-2</v>
      </c>
      <c r="J854" s="17">
        <v>6.7206803914797206E-2</v>
      </c>
      <c r="K854" s="17">
        <v>6.2698916936162793E-2</v>
      </c>
      <c r="L854" s="17">
        <v>5.5910224578964801E-2</v>
      </c>
      <c r="M854" s="17"/>
      <c r="N854" s="17">
        <v>7.4762423446827098E-2</v>
      </c>
      <c r="O854" s="17">
        <v>8.3802332651589095E-2</v>
      </c>
      <c r="P854" s="17">
        <v>5.4083314533353501E-2</v>
      </c>
      <c r="Q854" s="17">
        <v>4.4910031996062999E-2</v>
      </c>
      <c r="R854" s="17"/>
      <c r="S854" s="17">
        <v>5.2879672613347799E-2</v>
      </c>
      <c r="T854" s="17">
        <v>0.10418778143848</v>
      </c>
      <c r="U854" s="17">
        <v>3.7253816501921298E-2</v>
      </c>
      <c r="V854" s="17">
        <v>6.2847931782415697E-2</v>
      </c>
      <c r="W854" s="17">
        <v>7.1138732146894201E-2</v>
      </c>
      <c r="X854" s="17">
        <v>4.7026603373483501E-2</v>
      </c>
      <c r="Y854" s="17">
        <v>4.6699583226050001E-2</v>
      </c>
      <c r="Z854" s="17">
        <v>8.7368801306104804E-2</v>
      </c>
      <c r="AA854" s="17">
        <v>7.1093388553490594E-2</v>
      </c>
      <c r="AB854" s="17"/>
      <c r="AC854" s="17">
        <v>0</v>
      </c>
      <c r="AD854" s="17">
        <v>3.4278351656994298E-2</v>
      </c>
      <c r="AE854" s="17">
        <v>5.2293086462293401E-2</v>
      </c>
      <c r="AF854" s="17">
        <v>4.7677934093211499E-2</v>
      </c>
      <c r="AG854" s="17">
        <v>7.9615313362153398E-2</v>
      </c>
      <c r="AH854" s="17">
        <v>6.4689185038027897E-2</v>
      </c>
      <c r="AI854" s="17">
        <v>6.7208570623549999E-2</v>
      </c>
      <c r="AJ854" s="17">
        <v>6.4116959525269301E-2</v>
      </c>
      <c r="AK854" s="17">
        <v>7.0207343832894703E-2</v>
      </c>
      <c r="AL854" s="17">
        <v>7.8337472667761102E-2</v>
      </c>
      <c r="AM854" s="17">
        <v>8.3098332048091694E-2</v>
      </c>
      <c r="AN854" s="17">
        <v>6.2533782084654099E-2</v>
      </c>
      <c r="AO854" s="17">
        <v>0.131142570759817</v>
      </c>
      <c r="AP854" s="17">
        <v>6.7524517885225802E-2</v>
      </c>
      <c r="AQ854" s="17">
        <v>5.0338580594112101E-2</v>
      </c>
      <c r="AR854" s="17">
        <v>4.6257444375071399E-2</v>
      </c>
      <c r="AS854" s="17"/>
      <c r="AT854" s="17">
        <v>5.2676190131606598E-2</v>
      </c>
      <c r="AU854" s="17">
        <v>6.4471002656964094E-2</v>
      </c>
      <c r="AV854" s="17">
        <v>4.7942448102612598E-2</v>
      </c>
      <c r="AW854" s="17">
        <v>9.5244597055725494E-2</v>
      </c>
      <c r="AX854" s="17">
        <v>8.0335195608382204E-2</v>
      </c>
      <c r="AY854" s="17">
        <v>3.43009557316463E-2</v>
      </c>
      <c r="AZ854" s="17"/>
      <c r="BA854" s="17">
        <v>6.6079390850953199E-2</v>
      </c>
      <c r="BB854" s="17">
        <v>6.6775045307227707E-2</v>
      </c>
      <c r="BC854" s="17">
        <v>5.8278824365311198E-2</v>
      </c>
      <c r="BD854" s="17">
        <v>7.8599980655156207E-2</v>
      </c>
      <c r="BE854" s="17">
        <v>7.2867742607770999E-2</v>
      </c>
      <c r="BF854" s="17"/>
      <c r="BG854" s="17">
        <v>6.3492409978844103E-2</v>
      </c>
      <c r="BH854" s="17">
        <v>6.1521665817966802E-2</v>
      </c>
      <c r="BI854" s="17">
        <v>7.6818068642807394E-2</v>
      </c>
      <c r="BJ854" s="17">
        <v>7.38300768318675E-2</v>
      </c>
      <c r="BK854" s="17">
        <v>7.2298259607069204E-2</v>
      </c>
      <c r="BL854" s="17"/>
      <c r="BM854" s="17">
        <v>6.3665506977289496E-2</v>
      </c>
      <c r="BN854" s="17">
        <v>6.1303072688363699E-2</v>
      </c>
      <c r="BO854" s="17">
        <v>7.8913585263401795E-2</v>
      </c>
      <c r="BP854" s="17"/>
      <c r="BQ854" s="17">
        <v>7.1438797228114803E-2</v>
      </c>
      <c r="BR854" s="17">
        <v>6.2450235213743398E-2</v>
      </c>
      <c r="BS854" s="17"/>
      <c r="BT854" s="17">
        <v>6.9435056017916399E-2</v>
      </c>
      <c r="BU854" s="17">
        <v>5.7573729886250202E-2</v>
      </c>
    </row>
    <row r="855" spans="2:73" x14ac:dyDescent="0.3">
      <c r="B855" t="s">
        <v>269</v>
      </c>
      <c r="C855" s="17">
        <v>0.16533263046903701</v>
      </c>
      <c r="D855" s="17">
        <v>0.12042461825842</v>
      </c>
      <c r="E855" s="17">
        <v>0.209604564739474</v>
      </c>
      <c r="F855" s="17"/>
      <c r="G855" s="17">
        <v>0.133660287728147</v>
      </c>
      <c r="H855" s="17">
        <v>0.10559432923993101</v>
      </c>
      <c r="I855" s="17">
        <v>0.166266825302991</v>
      </c>
      <c r="J855" s="17">
        <v>0.18602738366697499</v>
      </c>
      <c r="K855" s="17">
        <v>0.22312507066304299</v>
      </c>
      <c r="L855" s="17">
        <v>0.178479017288873</v>
      </c>
      <c r="M855" s="17"/>
      <c r="N855" s="17">
        <v>0.15580440298067699</v>
      </c>
      <c r="O855" s="17">
        <v>0.15286419468672399</v>
      </c>
      <c r="P855" s="17">
        <v>0.18108943630319299</v>
      </c>
      <c r="Q855" s="17">
        <v>0.17547263518662901</v>
      </c>
      <c r="R855" s="17"/>
      <c r="S855" s="17">
        <v>0.14791351592049901</v>
      </c>
      <c r="T855" s="17">
        <v>0.172503029664412</v>
      </c>
      <c r="U855" s="17">
        <v>0.20850476561204101</v>
      </c>
      <c r="V855" s="17">
        <v>0.155206115790544</v>
      </c>
      <c r="W855" s="17">
        <v>0.166784602659693</v>
      </c>
      <c r="X855" s="17">
        <v>0.157263065033873</v>
      </c>
      <c r="Y855" s="17">
        <v>0.17129633753151499</v>
      </c>
      <c r="Z855" s="17">
        <v>0.15324363157255</v>
      </c>
      <c r="AA855" s="17">
        <v>0.15856742991311101</v>
      </c>
      <c r="AB855" s="17"/>
      <c r="AC855" s="17">
        <v>0.22097760200835501</v>
      </c>
      <c r="AD855" s="17">
        <v>0.103944035353651</v>
      </c>
      <c r="AE855" s="17">
        <v>0.18671451604863501</v>
      </c>
      <c r="AF855" s="17">
        <v>0.22051465099502099</v>
      </c>
      <c r="AG855" s="17">
        <v>0.171842675669615</v>
      </c>
      <c r="AH855" s="17">
        <v>0.160591185903147</v>
      </c>
      <c r="AI855" s="17">
        <v>0.14691543365336901</v>
      </c>
      <c r="AJ855" s="17">
        <v>0.15512519026350499</v>
      </c>
      <c r="AK855" s="17">
        <v>0.14645610773892501</v>
      </c>
      <c r="AL855" s="17">
        <v>0.121912710886318</v>
      </c>
      <c r="AM855" s="17">
        <v>0.176303483591151</v>
      </c>
      <c r="AN855" s="17">
        <v>0.16818662079942601</v>
      </c>
      <c r="AO855" s="17">
        <v>0.18139297136940499</v>
      </c>
      <c r="AP855" s="17">
        <v>0.19788106610730899</v>
      </c>
      <c r="AQ855" s="17">
        <v>0.1294943125919</v>
      </c>
      <c r="AR855" s="17">
        <v>0.14544690596958501</v>
      </c>
      <c r="AS855" s="17"/>
      <c r="AT855" s="17">
        <v>0.14711358742187</v>
      </c>
      <c r="AU855" s="17">
        <v>0.16560904328734699</v>
      </c>
      <c r="AV855" s="17">
        <v>0.16120985395038001</v>
      </c>
      <c r="AW855" s="17">
        <v>0.17423852544107499</v>
      </c>
      <c r="AX855" s="17">
        <v>0.166106541994231</v>
      </c>
      <c r="AY855" s="17">
        <v>0.22300382747557701</v>
      </c>
      <c r="AZ855" s="17"/>
      <c r="BA855" s="17">
        <v>0.1545479653663</v>
      </c>
      <c r="BB855" s="17">
        <v>0.17919971272070601</v>
      </c>
      <c r="BC855" s="17">
        <v>0.164315101315788</v>
      </c>
      <c r="BD855" s="17">
        <v>0.139320461870614</v>
      </c>
      <c r="BE855" s="17">
        <v>9.3861702283003001E-2</v>
      </c>
      <c r="BF855" s="17"/>
      <c r="BG855" s="17">
        <v>0.146942873838975</v>
      </c>
      <c r="BH855" s="17">
        <v>0.15362157032049201</v>
      </c>
      <c r="BI855" s="17">
        <v>0.188629624106048</v>
      </c>
      <c r="BJ855" s="17">
        <v>0.164528452284604</v>
      </c>
      <c r="BK855" s="17">
        <v>0.12447577155301701</v>
      </c>
      <c r="BL855" s="17"/>
      <c r="BM855" s="17">
        <v>0.155894273988372</v>
      </c>
      <c r="BN855" s="17">
        <v>0.177609065384148</v>
      </c>
      <c r="BO855" s="17">
        <v>0.16375271054724699</v>
      </c>
      <c r="BP855" s="17"/>
      <c r="BQ855" s="17">
        <v>0.14358125076887501</v>
      </c>
      <c r="BR855" s="17">
        <v>0.17917971318807299</v>
      </c>
      <c r="BS855" s="17"/>
      <c r="BT855" s="17">
        <v>0.17195107453765601</v>
      </c>
      <c r="BU855" s="17">
        <v>0.161095941099998</v>
      </c>
    </row>
    <row r="856" spans="2:73" x14ac:dyDescent="0.3">
      <c r="B856" t="s">
        <v>270</v>
      </c>
      <c r="C856" s="17">
        <v>0.25303087319392298</v>
      </c>
      <c r="D856" s="17">
        <v>0.17853227886379899</v>
      </c>
      <c r="E856" s="17">
        <v>0.32445035694520202</v>
      </c>
      <c r="F856" s="17"/>
      <c r="G856" s="17">
        <v>0.17780918583788299</v>
      </c>
      <c r="H856" s="17">
        <v>0.13527074890766899</v>
      </c>
      <c r="I856" s="17">
        <v>0.20288516848625299</v>
      </c>
      <c r="J856" s="17">
        <v>0.246344895832802</v>
      </c>
      <c r="K856" s="17">
        <v>0.28509865682861102</v>
      </c>
      <c r="L856" s="17">
        <v>0.423278636625879</v>
      </c>
      <c r="M856" s="17"/>
      <c r="N856" s="17">
        <v>0.151842889244267</v>
      </c>
      <c r="O856" s="17">
        <v>0.245684203367</v>
      </c>
      <c r="P856" s="17">
        <v>0.25430214915247301</v>
      </c>
      <c r="Q856" s="17">
        <v>0.36748637667557399</v>
      </c>
      <c r="R856" s="17"/>
      <c r="S856" s="17">
        <v>0.16157162846877199</v>
      </c>
      <c r="T856" s="17">
        <v>0.32509760066787702</v>
      </c>
      <c r="U856" s="17">
        <v>0.28893392123546802</v>
      </c>
      <c r="V856" s="17">
        <v>0.23028271939370001</v>
      </c>
      <c r="W856" s="17">
        <v>0.29442623179944299</v>
      </c>
      <c r="X856" s="17">
        <v>0.265685142337029</v>
      </c>
      <c r="Y856" s="17">
        <v>0.23359879014957599</v>
      </c>
      <c r="Z856" s="17">
        <v>0.27856904712560698</v>
      </c>
      <c r="AA856" s="17">
        <v>0.23524852413629899</v>
      </c>
      <c r="AB856" s="17"/>
      <c r="AC856" s="17">
        <v>0.29900982252130598</v>
      </c>
      <c r="AD856" s="17">
        <v>0.39469650477554802</v>
      </c>
      <c r="AE856" s="17">
        <v>0.40276199835713999</v>
      </c>
      <c r="AF856" s="17">
        <v>0.362602859532067</v>
      </c>
      <c r="AG856" s="17">
        <v>0.32812391361948701</v>
      </c>
      <c r="AH856" s="17">
        <v>0.28607810168703801</v>
      </c>
      <c r="AI856" s="17">
        <v>0.26454562901066497</v>
      </c>
      <c r="AJ856" s="17">
        <v>0.246266567221715</v>
      </c>
      <c r="AK856" s="17">
        <v>0.21475492957654599</v>
      </c>
      <c r="AL856" s="17">
        <v>0.162258628681096</v>
      </c>
      <c r="AM856" s="17">
        <v>0.15759803214596199</v>
      </c>
      <c r="AN856" s="17">
        <v>0.156352239869019</v>
      </c>
      <c r="AO856" s="17">
        <v>0.131386422202316</v>
      </c>
      <c r="AP856" s="17">
        <v>0.14303248167753099</v>
      </c>
      <c r="AQ856" s="17">
        <v>0.168917511316415</v>
      </c>
      <c r="AR856" s="17">
        <v>8.7423998040557796E-2</v>
      </c>
      <c r="AS856" s="17"/>
      <c r="AT856" s="17">
        <v>0.156592953140609</v>
      </c>
      <c r="AU856" s="17">
        <v>0.27122733384113101</v>
      </c>
      <c r="AV856" s="17">
        <v>0.27373151507620502</v>
      </c>
      <c r="AW856" s="17">
        <v>0.28086411011025197</v>
      </c>
      <c r="AX856" s="17">
        <v>0.32951019123893299</v>
      </c>
      <c r="AY856" s="17">
        <v>0.277770149588705</v>
      </c>
      <c r="AZ856" s="17"/>
      <c r="BA856" s="17">
        <v>0.34000401601156099</v>
      </c>
      <c r="BB856" s="17">
        <v>0.24886331674821699</v>
      </c>
      <c r="BC856" s="17">
        <v>0.21348678720536701</v>
      </c>
      <c r="BD856" s="17">
        <v>0.163001350202953</v>
      </c>
      <c r="BE856" s="17">
        <v>0.113620716362903</v>
      </c>
      <c r="BF856" s="17"/>
      <c r="BG856" s="17">
        <v>0.271559635238391</v>
      </c>
      <c r="BH856" s="17">
        <v>0.187867821553137</v>
      </c>
      <c r="BI856" s="17">
        <v>0.29363675920230398</v>
      </c>
      <c r="BJ856" s="17">
        <v>0.26944187846026402</v>
      </c>
      <c r="BK856" s="17">
        <v>0.29051722401894498</v>
      </c>
      <c r="BL856" s="17"/>
      <c r="BM856" s="17">
        <v>0.222272078047168</v>
      </c>
      <c r="BN856" s="17">
        <v>0.28227001307633498</v>
      </c>
      <c r="BO856" s="17">
        <v>0.27391607437913801</v>
      </c>
      <c r="BP856" s="17"/>
      <c r="BQ856" s="17">
        <v>0.13945248512490699</v>
      </c>
      <c r="BR856" s="17">
        <v>0.32073628664603099</v>
      </c>
      <c r="BS856" s="17"/>
      <c r="BT856" s="17">
        <v>0.20055478917814401</v>
      </c>
      <c r="BU856" s="17">
        <v>0.32294676565022701</v>
      </c>
    </row>
    <row r="857" spans="2:73" x14ac:dyDescent="0.3">
      <c r="B857" t="s">
        <v>92</v>
      </c>
      <c r="C857" s="17">
        <v>1.79617837856598E-2</v>
      </c>
      <c r="D857" s="17">
        <v>9.9870909740824992E-3</v>
      </c>
      <c r="E857" s="17">
        <v>2.57883539441544E-2</v>
      </c>
      <c r="F857" s="17"/>
      <c r="G857" s="17">
        <v>2.0955801800291201E-2</v>
      </c>
      <c r="H857" s="17">
        <v>2.31436606139509E-2</v>
      </c>
      <c r="I857" s="17">
        <v>2.8822102647159298E-3</v>
      </c>
      <c r="J857" s="17">
        <v>1.36945379310041E-2</v>
      </c>
      <c r="K857" s="17">
        <v>2.03242036474016E-2</v>
      </c>
      <c r="L857" s="17">
        <v>2.5910400960195801E-2</v>
      </c>
      <c r="M857" s="17"/>
      <c r="N857" s="17">
        <v>8.8579147905122699E-3</v>
      </c>
      <c r="O857" s="17">
        <v>1.44217295807732E-2</v>
      </c>
      <c r="P857" s="17">
        <v>1.97859150462747E-2</v>
      </c>
      <c r="Q857" s="17">
        <v>3.0246477404140201E-2</v>
      </c>
      <c r="R857" s="17"/>
      <c r="S857" s="17">
        <v>2.7682062807745399E-2</v>
      </c>
      <c r="T857" s="17">
        <v>1.72735809336481E-2</v>
      </c>
      <c r="U857" s="17">
        <v>1.46397904755019E-2</v>
      </c>
      <c r="V857" s="17">
        <v>4.8380763809067204E-3</v>
      </c>
      <c r="W857" s="17">
        <v>1.06453746896558E-2</v>
      </c>
      <c r="X857" s="17">
        <v>2.4853598350145799E-2</v>
      </c>
      <c r="Y857" s="17">
        <v>1.7581493839542901E-2</v>
      </c>
      <c r="Z857" s="17">
        <v>1.8488716237658999E-2</v>
      </c>
      <c r="AA857" s="17">
        <v>2.0344790213908E-2</v>
      </c>
      <c r="AB857" s="17"/>
      <c r="AC857" s="17">
        <v>0.120168063281793</v>
      </c>
      <c r="AD857" s="17">
        <v>5.2141525821519298E-2</v>
      </c>
      <c r="AE857" s="17">
        <v>1.4877157537858199E-2</v>
      </c>
      <c r="AF857" s="17">
        <v>2.0156391028475999E-2</v>
      </c>
      <c r="AG857" s="17">
        <v>2.2656164418071102E-2</v>
      </c>
      <c r="AH857" s="17">
        <v>1.5413059026341699E-2</v>
      </c>
      <c r="AI857" s="17">
        <v>1.0208404956144401E-2</v>
      </c>
      <c r="AJ857" s="17">
        <v>1.53247249120349E-2</v>
      </c>
      <c r="AK857" s="17">
        <v>4.8765892069359404E-3</v>
      </c>
      <c r="AL857" s="17">
        <v>9.7850742324779392E-3</v>
      </c>
      <c r="AM857" s="17">
        <v>4.8524649566977001E-3</v>
      </c>
      <c r="AN857" s="17">
        <v>3.3232278774143503E-2</v>
      </c>
      <c r="AO857" s="17">
        <v>5.6927350755995197E-3</v>
      </c>
      <c r="AP857" s="17">
        <v>0</v>
      </c>
      <c r="AQ857" s="17">
        <v>2.90510549199825E-2</v>
      </c>
      <c r="AR857" s="17">
        <v>5.7147272186082202E-3</v>
      </c>
      <c r="AS857" s="17"/>
      <c r="AT857" s="17">
        <v>1.82518995350247E-2</v>
      </c>
      <c r="AU857" s="17">
        <v>2.2374161123192501E-2</v>
      </c>
      <c r="AV857" s="17">
        <v>2.00120156377489E-2</v>
      </c>
      <c r="AW857" s="17">
        <v>6.1676205278836504E-3</v>
      </c>
      <c r="AX857" s="17">
        <v>2.1490336861555701E-2</v>
      </c>
      <c r="AY857" s="17">
        <v>2.1550524059031798E-2</v>
      </c>
      <c r="AZ857" s="17"/>
      <c r="BA857" s="17">
        <v>3.0239405036910201E-2</v>
      </c>
      <c r="BB857" s="17">
        <v>1.6941840354154601E-2</v>
      </c>
      <c r="BC857" s="17">
        <v>1.34146406814481E-2</v>
      </c>
      <c r="BD857" s="17">
        <v>6.6164475584333301E-3</v>
      </c>
      <c r="BE857" s="17">
        <v>1.9010290646531602E-2</v>
      </c>
      <c r="BF857" s="17"/>
      <c r="BG857" s="17">
        <v>1.7274906258538201E-2</v>
      </c>
      <c r="BH857" s="17">
        <v>1.4083762063753001E-2</v>
      </c>
      <c r="BI857" s="17">
        <v>3.0457722853217601E-3</v>
      </c>
      <c r="BJ857" s="17">
        <v>1.30193838754421E-2</v>
      </c>
      <c r="BK857" s="17">
        <v>4.1132816272221297E-2</v>
      </c>
      <c r="BL857" s="17"/>
      <c r="BM857" s="17">
        <v>1.36757217289721E-2</v>
      </c>
      <c r="BN857" s="17">
        <v>1.9620633334532199E-2</v>
      </c>
      <c r="BO857" s="17">
        <v>2.6711534999082302E-2</v>
      </c>
      <c r="BP857" s="17"/>
      <c r="BQ857" s="17">
        <v>1.0006031734996E-2</v>
      </c>
      <c r="BR857" s="17">
        <v>2.10257148137101E-2</v>
      </c>
      <c r="BS857" s="17"/>
      <c r="BT857" s="17">
        <v>1.53535093677068E-2</v>
      </c>
      <c r="BU857" s="17">
        <v>1.60480213948372E-2</v>
      </c>
    </row>
    <row r="858" spans="2:73" x14ac:dyDescent="0.3">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row>
    <row r="859" spans="2:73" x14ac:dyDescent="0.3">
      <c r="B859" s="6" t="s">
        <v>313</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row>
    <row r="860" spans="2:73" x14ac:dyDescent="0.3">
      <c r="B860" s="24" t="s">
        <v>94</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row>
    <row r="861" spans="2:73" x14ac:dyDescent="0.3">
      <c r="B861" t="s">
        <v>261</v>
      </c>
      <c r="C861" s="17">
        <v>4.6837284539663002E-3</v>
      </c>
      <c r="D861" s="17">
        <v>5.9957510009518798E-3</v>
      </c>
      <c r="E861" s="17">
        <v>3.4196460958848601E-3</v>
      </c>
      <c r="F861" s="17"/>
      <c r="G861" s="17">
        <v>6.4997372403631203E-3</v>
      </c>
      <c r="H861" s="17">
        <v>1.1537821233850601E-2</v>
      </c>
      <c r="I861" s="17">
        <v>7.4992419432533203E-3</v>
      </c>
      <c r="J861" s="17">
        <v>1.5207004103980099E-3</v>
      </c>
      <c r="K861" s="17">
        <v>0</v>
      </c>
      <c r="L861" s="17">
        <v>1.3383316294594801E-3</v>
      </c>
      <c r="M861" s="17"/>
      <c r="N861" s="17">
        <v>5.7296428565147802E-3</v>
      </c>
      <c r="O861" s="17">
        <v>4.0424211748623703E-3</v>
      </c>
      <c r="P861" s="17">
        <v>1.62460399444702E-3</v>
      </c>
      <c r="Q861" s="17">
        <v>7.0062650867737204E-3</v>
      </c>
      <c r="R861" s="17"/>
      <c r="S861" s="17">
        <v>1.6656170901130599E-2</v>
      </c>
      <c r="T861" s="17">
        <v>0</v>
      </c>
      <c r="U861" s="17">
        <v>0</v>
      </c>
      <c r="V861" s="17">
        <v>8.1118055277874107E-3</v>
      </c>
      <c r="W861" s="17">
        <v>1.5698286156228E-3</v>
      </c>
      <c r="X861" s="17">
        <v>3.4743520151360998E-3</v>
      </c>
      <c r="Y861" s="17">
        <v>2.8101055480514699E-3</v>
      </c>
      <c r="Z861" s="17">
        <v>0</v>
      </c>
      <c r="AA861" s="17">
        <v>2.7353022153361701E-3</v>
      </c>
      <c r="AB861" s="17"/>
      <c r="AC861" s="17">
        <v>0</v>
      </c>
      <c r="AD861" s="17">
        <v>3.4864299615616601E-2</v>
      </c>
      <c r="AE861" s="17">
        <v>0</v>
      </c>
      <c r="AF861" s="17">
        <v>0</v>
      </c>
      <c r="AG861" s="17">
        <v>0</v>
      </c>
      <c r="AH861" s="17">
        <v>0</v>
      </c>
      <c r="AI861" s="17">
        <v>0</v>
      </c>
      <c r="AJ861" s="17">
        <v>0</v>
      </c>
      <c r="AK861" s="17">
        <v>5.3874841951693899E-3</v>
      </c>
      <c r="AL861" s="17">
        <v>0</v>
      </c>
      <c r="AM861" s="17">
        <v>1.7685074682060699E-3</v>
      </c>
      <c r="AN861" s="17">
        <v>0</v>
      </c>
      <c r="AO861" s="17">
        <v>0</v>
      </c>
      <c r="AP861" s="17">
        <v>8.7909995233907308E-3</v>
      </c>
      <c r="AQ861" s="17">
        <v>0</v>
      </c>
      <c r="AR861" s="17">
        <v>3.9452211373126302E-2</v>
      </c>
      <c r="AS861" s="17"/>
      <c r="AT861" s="17">
        <v>1.5730618794271199E-2</v>
      </c>
      <c r="AU861" s="17">
        <v>0</v>
      </c>
      <c r="AV861" s="17">
        <v>2.45232615397267E-3</v>
      </c>
      <c r="AW861" s="17">
        <v>3.7461860805547199E-3</v>
      </c>
      <c r="AX861" s="17">
        <v>0</v>
      </c>
      <c r="AY861" s="17">
        <v>0</v>
      </c>
      <c r="AZ861" s="17"/>
      <c r="BA861" s="17">
        <v>3.9254641028111303E-3</v>
      </c>
      <c r="BB861" s="17">
        <v>3.04208833592506E-3</v>
      </c>
      <c r="BC861" s="17">
        <v>2.3560925206898499E-3</v>
      </c>
      <c r="BD861" s="17">
        <v>6.2490783486749196E-3</v>
      </c>
      <c r="BE861" s="17">
        <v>5.4685824901874902E-2</v>
      </c>
      <c r="BF861" s="17"/>
      <c r="BG861" s="17">
        <v>3.6222039169088202E-3</v>
      </c>
      <c r="BH861" s="17">
        <v>8.9646174884923605E-3</v>
      </c>
      <c r="BI861" s="17">
        <v>2.6500924890253499E-3</v>
      </c>
      <c r="BJ861" s="17">
        <v>5.4969114199730704E-3</v>
      </c>
      <c r="BK861" s="17">
        <v>0</v>
      </c>
      <c r="BL861" s="17"/>
      <c r="BM861" s="17">
        <v>6.7870921502167598E-3</v>
      </c>
      <c r="BN861" s="17">
        <v>4.0309060790688703E-3</v>
      </c>
      <c r="BO861" s="17">
        <v>0</v>
      </c>
      <c r="BP861" s="17"/>
      <c r="BQ861" s="17">
        <v>1.13083356424945E-2</v>
      </c>
      <c r="BR861" s="17">
        <v>1.03934486640526E-3</v>
      </c>
      <c r="BS861" s="17"/>
      <c r="BT861" s="17">
        <v>7.00267761955101E-3</v>
      </c>
      <c r="BU861" s="17">
        <v>9.2634861240306805E-4</v>
      </c>
    </row>
    <row r="862" spans="2:73" x14ac:dyDescent="0.3">
      <c r="B862" t="s">
        <v>262</v>
      </c>
      <c r="C862" s="17">
        <v>1.5213063122422E-2</v>
      </c>
      <c r="D862" s="17">
        <v>1.96784188851882E-2</v>
      </c>
      <c r="E862" s="17">
        <v>1.09086225621359E-2</v>
      </c>
      <c r="F862" s="17"/>
      <c r="G862" s="17">
        <v>3.63969622192859E-2</v>
      </c>
      <c r="H862" s="17">
        <v>2.9071009432463601E-2</v>
      </c>
      <c r="I862" s="17">
        <v>1.3155163040451801E-2</v>
      </c>
      <c r="J862" s="17">
        <v>2.5988933533207898E-3</v>
      </c>
      <c r="K862" s="17">
        <v>2.22052900959853E-3</v>
      </c>
      <c r="L862" s="17">
        <v>1.0574516723921901E-2</v>
      </c>
      <c r="M862" s="17"/>
      <c r="N862" s="17">
        <v>2.93175237411437E-2</v>
      </c>
      <c r="O862" s="17">
        <v>8.2900241079426392E-3</v>
      </c>
      <c r="P862" s="17">
        <v>1.35137414926992E-2</v>
      </c>
      <c r="Q862" s="17">
        <v>7.7139594601669101E-3</v>
      </c>
      <c r="R862" s="17"/>
      <c r="S862" s="17">
        <v>3.09979110172433E-2</v>
      </c>
      <c r="T862" s="17">
        <v>1.4892955908724401E-2</v>
      </c>
      <c r="U862" s="17">
        <v>1.2470021072983801E-2</v>
      </c>
      <c r="V862" s="17">
        <v>6.2666098239735702E-3</v>
      </c>
      <c r="W862" s="17">
        <v>6.8964774252830404E-3</v>
      </c>
      <c r="X862" s="17">
        <v>1.27112998081163E-2</v>
      </c>
      <c r="Y862" s="17">
        <v>1.1018908450591801E-2</v>
      </c>
      <c r="Z862" s="17">
        <v>3.3012624723271697E-2</v>
      </c>
      <c r="AA862" s="17">
        <v>9.8895530176438106E-3</v>
      </c>
      <c r="AB862" s="17"/>
      <c r="AC862" s="17">
        <v>0</v>
      </c>
      <c r="AD862" s="17">
        <v>5.7915114525503098E-3</v>
      </c>
      <c r="AE862" s="17">
        <v>4.5057950276746099E-3</v>
      </c>
      <c r="AF862" s="17">
        <v>2.7520112030362601E-2</v>
      </c>
      <c r="AG862" s="17">
        <v>1.52349564487368E-2</v>
      </c>
      <c r="AH862" s="17">
        <v>3.4611139950867201E-3</v>
      </c>
      <c r="AI862" s="17">
        <v>1.5419162580651E-2</v>
      </c>
      <c r="AJ862" s="17">
        <v>1.62639563673928E-2</v>
      </c>
      <c r="AK862" s="17">
        <v>8.5810147473202592E-3</v>
      </c>
      <c r="AL862" s="17">
        <v>1.7450354304403899E-2</v>
      </c>
      <c r="AM862" s="17">
        <v>9.3136020274847998E-3</v>
      </c>
      <c r="AN862" s="17">
        <v>6.2150880787184499E-3</v>
      </c>
      <c r="AO862" s="17">
        <v>3.0763212122445101E-2</v>
      </c>
      <c r="AP862" s="17">
        <v>3.5712457575989301E-2</v>
      </c>
      <c r="AQ862" s="17">
        <v>1.3384348105102899E-2</v>
      </c>
      <c r="AR862" s="17">
        <v>4.9690478377925097E-2</v>
      </c>
      <c r="AS862" s="17"/>
      <c r="AT862" s="17">
        <v>2.7119131998908499E-2</v>
      </c>
      <c r="AU862" s="17">
        <v>1.08612717814886E-2</v>
      </c>
      <c r="AV862" s="17">
        <v>1.829050953124E-2</v>
      </c>
      <c r="AW862" s="17">
        <v>7.4244604208932802E-3</v>
      </c>
      <c r="AX862" s="17">
        <v>1.04269168018948E-2</v>
      </c>
      <c r="AY862" s="17">
        <v>1.4877525819274E-2</v>
      </c>
      <c r="AZ862" s="17"/>
      <c r="BA862" s="17">
        <v>7.5002954466831797E-3</v>
      </c>
      <c r="BB862" s="17">
        <v>1.1555222823757901E-2</v>
      </c>
      <c r="BC862" s="17">
        <v>2.3487470142222699E-2</v>
      </c>
      <c r="BD862" s="17">
        <v>2.6522218863563301E-2</v>
      </c>
      <c r="BE862" s="17">
        <v>2.0079037110428001E-2</v>
      </c>
      <c r="BF862" s="17"/>
      <c r="BG862" s="17">
        <v>1.5940448942537998E-2</v>
      </c>
      <c r="BH862" s="17">
        <v>1.2694244510633701E-2</v>
      </c>
      <c r="BI862" s="17">
        <v>2.1861688309809901E-2</v>
      </c>
      <c r="BJ862" s="17">
        <v>1.75759699336492E-2</v>
      </c>
      <c r="BK862" s="17">
        <v>1.7628192487477799E-2</v>
      </c>
      <c r="BL862" s="17"/>
      <c r="BM862" s="17">
        <v>2.1737799651191499E-2</v>
      </c>
      <c r="BN862" s="17">
        <v>1.1063365665888799E-2</v>
      </c>
      <c r="BO862" s="17">
        <v>5.8202878996266002E-3</v>
      </c>
      <c r="BP862" s="17"/>
      <c r="BQ862" s="17">
        <v>3.0374016043607201E-2</v>
      </c>
      <c r="BR862" s="17">
        <v>6.6061276031029398E-3</v>
      </c>
      <c r="BS862" s="17"/>
      <c r="BT862" s="17">
        <v>1.7534171185134999E-2</v>
      </c>
      <c r="BU862" s="17">
        <v>1.16884033052169E-2</v>
      </c>
    </row>
    <row r="863" spans="2:73" x14ac:dyDescent="0.3">
      <c r="B863" t="s">
        <v>263</v>
      </c>
      <c r="C863" s="17">
        <v>6.8648155966497204E-2</v>
      </c>
      <c r="D863" s="17">
        <v>8.0873583902656004E-2</v>
      </c>
      <c r="E863" s="17">
        <v>5.6204325089129301E-2</v>
      </c>
      <c r="F863" s="17"/>
      <c r="G863" s="17">
        <v>8.2610093619209804E-2</v>
      </c>
      <c r="H863" s="17">
        <v>0.115491719262931</v>
      </c>
      <c r="I863" s="17">
        <v>7.8753689456822998E-2</v>
      </c>
      <c r="J863" s="17">
        <v>5.4272817830020199E-2</v>
      </c>
      <c r="K863" s="17">
        <v>4.0610898550013201E-2</v>
      </c>
      <c r="L863" s="17">
        <v>4.36230553939344E-2</v>
      </c>
      <c r="M863" s="17"/>
      <c r="N863" s="17">
        <v>8.2854394391488395E-2</v>
      </c>
      <c r="O863" s="17">
        <v>5.5162570816860698E-2</v>
      </c>
      <c r="P863" s="17">
        <v>8.3671737201918395E-2</v>
      </c>
      <c r="Q863" s="17">
        <v>5.37784528232031E-2</v>
      </c>
      <c r="R863" s="17"/>
      <c r="S863" s="17">
        <v>0.120255134878688</v>
      </c>
      <c r="T863" s="17">
        <v>5.11912973267507E-2</v>
      </c>
      <c r="U863" s="17">
        <v>7.1737287318720894E-2</v>
      </c>
      <c r="V863" s="17">
        <v>3.5454312162194399E-2</v>
      </c>
      <c r="W863" s="17">
        <v>6.0575380042505997E-2</v>
      </c>
      <c r="X863" s="17">
        <v>6.0746114775648299E-2</v>
      </c>
      <c r="Y863" s="17">
        <v>8.1397677372659002E-2</v>
      </c>
      <c r="Z863" s="17">
        <v>2.2494271175272001E-2</v>
      </c>
      <c r="AA863" s="17">
        <v>7.1961163365045405E-2</v>
      </c>
      <c r="AB863" s="17"/>
      <c r="AC863" s="17">
        <v>4.29535036856456E-2</v>
      </c>
      <c r="AD863" s="17">
        <v>4.2268401753248502E-2</v>
      </c>
      <c r="AE863" s="17">
        <v>3.3829546738850198E-2</v>
      </c>
      <c r="AF863" s="17">
        <v>6.2528149384299597E-2</v>
      </c>
      <c r="AG863" s="17">
        <v>7.4820896955308303E-2</v>
      </c>
      <c r="AH863" s="17">
        <v>7.7009846532729007E-2</v>
      </c>
      <c r="AI863" s="17">
        <v>9.3215522926168207E-2</v>
      </c>
      <c r="AJ863" s="17">
        <v>3.76945072339454E-2</v>
      </c>
      <c r="AK863" s="17">
        <v>7.7960159903159798E-2</v>
      </c>
      <c r="AL863" s="17">
        <v>5.6992277219554799E-2</v>
      </c>
      <c r="AM863" s="17">
        <v>4.30166377961788E-2</v>
      </c>
      <c r="AN863" s="17">
        <v>0.10353221118588</v>
      </c>
      <c r="AO863" s="17">
        <v>8.5454545796406003E-2</v>
      </c>
      <c r="AP863" s="17">
        <v>9.8344847338000696E-2</v>
      </c>
      <c r="AQ863" s="17">
        <v>5.1623277757170502E-2</v>
      </c>
      <c r="AR863" s="17">
        <v>0.12364361955400301</v>
      </c>
      <c r="AS863" s="17"/>
      <c r="AT863" s="17">
        <v>0.10496955170894599</v>
      </c>
      <c r="AU863" s="17">
        <v>6.3609768782129594E-2</v>
      </c>
      <c r="AV863" s="17">
        <v>5.6816963060387103E-2</v>
      </c>
      <c r="AW863" s="17">
        <v>6.2656879490793904E-2</v>
      </c>
      <c r="AX863" s="17">
        <v>3.8776545793104897E-2</v>
      </c>
      <c r="AY863" s="17">
        <v>4.6657729965906697E-2</v>
      </c>
      <c r="AZ863" s="17"/>
      <c r="BA863" s="17">
        <v>5.4295343728359598E-2</v>
      </c>
      <c r="BB863" s="17">
        <v>7.1212681326691799E-2</v>
      </c>
      <c r="BC863" s="17">
        <v>6.3670410809691602E-2</v>
      </c>
      <c r="BD863" s="17">
        <v>0.10885884764105699</v>
      </c>
      <c r="BE863" s="17">
        <v>0.101864225956651</v>
      </c>
      <c r="BF863" s="17"/>
      <c r="BG863" s="17">
        <v>5.03010015592254E-2</v>
      </c>
      <c r="BH863" s="17">
        <v>9.8779662139482E-2</v>
      </c>
      <c r="BI863" s="17">
        <v>4.03240111584727E-2</v>
      </c>
      <c r="BJ863" s="17">
        <v>6.6413346888354499E-2</v>
      </c>
      <c r="BK863" s="17">
        <v>4.0518558455642402E-2</v>
      </c>
      <c r="BL863" s="17"/>
      <c r="BM863" s="17">
        <v>7.8834881903739898E-2</v>
      </c>
      <c r="BN863" s="17">
        <v>5.7015740829913397E-2</v>
      </c>
      <c r="BO863" s="17">
        <v>6.6443132035104505E-2</v>
      </c>
      <c r="BP863" s="17"/>
      <c r="BQ863" s="17">
        <v>0.11865664800717</v>
      </c>
      <c r="BR863" s="17">
        <v>4.1766046224544398E-2</v>
      </c>
      <c r="BS863" s="17"/>
      <c r="BT863" s="17">
        <v>8.8658632192330403E-2</v>
      </c>
      <c r="BU863" s="17">
        <v>4.3114198835381499E-2</v>
      </c>
    </row>
    <row r="864" spans="2:73" x14ac:dyDescent="0.3">
      <c r="B864" t="s">
        <v>264</v>
      </c>
      <c r="C864" s="17">
        <v>0.10234278353182</v>
      </c>
      <c r="D864" s="17">
        <v>0.12399095742536</v>
      </c>
      <c r="E864" s="17">
        <v>8.1562947060748098E-2</v>
      </c>
      <c r="F864" s="17"/>
      <c r="G864" s="17">
        <v>0.12508685393954</v>
      </c>
      <c r="H864" s="17">
        <v>0.10779471938667801</v>
      </c>
      <c r="I864" s="17">
        <v>0.11343885968638399</v>
      </c>
      <c r="J864" s="17">
        <v>7.8857291468494198E-2</v>
      </c>
      <c r="K864" s="17">
        <v>7.8435897739948995E-2</v>
      </c>
      <c r="L864" s="17">
        <v>0.10898729711322599</v>
      </c>
      <c r="M864" s="17"/>
      <c r="N864" s="17">
        <v>0.10281419608034199</v>
      </c>
      <c r="O864" s="17">
        <v>0.107073613196645</v>
      </c>
      <c r="P864" s="17">
        <v>0.123626072622314</v>
      </c>
      <c r="Q864" s="17">
        <v>7.9099384482874194E-2</v>
      </c>
      <c r="R864" s="17"/>
      <c r="S864" s="17">
        <v>0.102611567886026</v>
      </c>
      <c r="T864" s="17">
        <v>5.8852466706202797E-2</v>
      </c>
      <c r="U864" s="17">
        <v>0.15817504223633699</v>
      </c>
      <c r="V864" s="17">
        <v>0.121445635988226</v>
      </c>
      <c r="W864" s="17">
        <v>9.9035363725155201E-2</v>
      </c>
      <c r="X864" s="17">
        <v>0.11269979205806301</v>
      </c>
      <c r="Y864" s="17">
        <v>0.12126043943609</v>
      </c>
      <c r="Z864" s="17">
        <v>7.7161559363482402E-2</v>
      </c>
      <c r="AA864" s="17">
        <v>8.5886576269570594E-2</v>
      </c>
      <c r="AB864" s="17"/>
      <c r="AC864" s="17">
        <v>7.3837575865601399E-2</v>
      </c>
      <c r="AD864" s="17">
        <v>5.4257453045285398E-2</v>
      </c>
      <c r="AE864" s="17">
        <v>8.0405043405830004E-2</v>
      </c>
      <c r="AF864" s="17">
        <v>0.10753902398931001</v>
      </c>
      <c r="AG864" s="17">
        <v>9.9830987071151706E-2</v>
      </c>
      <c r="AH864" s="17">
        <v>0.105294123486478</v>
      </c>
      <c r="AI864" s="17">
        <v>6.9969924618990695E-2</v>
      </c>
      <c r="AJ864" s="17">
        <v>0.138500196771117</v>
      </c>
      <c r="AK864" s="17">
        <v>0.175293810152719</v>
      </c>
      <c r="AL864" s="17">
        <v>0.126746171506564</v>
      </c>
      <c r="AM864" s="17">
        <v>0.102415465497058</v>
      </c>
      <c r="AN864" s="17">
        <v>8.1625642017771199E-2</v>
      </c>
      <c r="AO864" s="17">
        <v>8.8865792469472404E-2</v>
      </c>
      <c r="AP864" s="17">
        <v>0.13374973487476999</v>
      </c>
      <c r="AQ864" s="17">
        <v>8.7270216630823405E-2</v>
      </c>
      <c r="AR864" s="17">
        <v>0.1258983146156</v>
      </c>
      <c r="AS864" s="17"/>
      <c r="AT864" s="17">
        <v>0.113254837073062</v>
      </c>
      <c r="AU864" s="17">
        <v>6.9894582797198596E-2</v>
      </c>
      <c r="AV864" s="17">
        <v>0.11008641624398401</v>
      </c>
      <c r="AW864" s="17">
        <v>0.113569960420446</v>
      </c>
      <c r="AX864" s="17">
        <v>0.10597668251126</v>
      </c>
      <c r="AY864" s="17">
        <v>0.17169632868030199</v>
      </c>
      <c r="AZ864" s="17"/>
      <c r="BA864" s="17">
        <v>7.9777741685250494E-2</v>
      </c>
      <c r="BB864" s="17">
        <v>0.113212928701313</v>
      </c>
      <c r="BC864" s="17">
        <v>0.108945962680326</v>
      </c>
      <c r="BD864" s="17">
        <v>0.107718138737701</v>
      </c>
      <c r="BE864" s="17">
        <v>0.17959936088810999</v>
      </c>
      <c r="BF864" s="17"/>
      <c r="BG864" s="17">
        <v>9.4472001422017393E-2</v>
      </c>
      <c r="BH864" s="17">
        <v>0.11648566526490201</v>
      </c>
      <c r="BI864" s="17">
        <v>8.0759028781043796E-2</v>
      </c>
      <c r="BJ864" s="17">
        <v>0.14026823775298</v>
      </c>
      <c r="BK864" s="17">
        <v>0.10516898679523599</v>
      </c>
      <c r="BL864" s="17"/>
      <c r="BM864" s="17">
        <v>0.10192044218740599</v>
      </c>
      <c r="BN864" s="17">
        <v>0.11185082101312201</v>
      </c>
      <c r="BO864" s="17">
        <v>8.0613873233199795E-2</v>
      </c>
      <c r="BP864" s="17"/>
      <c r="BQ864" s="17">
        <v>0.13780812964846501</v>
      </c>
      <c r="BR864" s="17">
        <v>8.3419838574650795E-2</v>
      </c>
      <c r="BS864" s="17"/>
      <c r="BT864" s="17">
        <v>0.12300730634615099</v>
      </c>
      <c r="BU864" s="17">
        <v>7.38052702980595E-2</v>
      </c>
    </row>
    <row r="865" spans="2:73" x14ac:dyDescent="0.3">
      <c r="B865" t="s">
        <v>265</v>
      </c>
      <c r="C865" s="17">
        <v>0.13644688603706301</v>
      </c>
      <c r="D865" s="17">
        <v>0.146870473961634</v>
      </c>
      <c r="E865" s="17">
        <v>0.12632081304867401</v>
      </c>
      <c r="F865" s="17"/>
      <c r="G865" s="17">
        <v>0.17314407903371701</v>
      </c>
      <c r="H865" s="17">
        <v>0.17651233372133199</v>
      </c>
      <c r="I865" s="17">
        <v>0.14049805555750999</v>
      </c>
      <c r="J865" s="17">
        <v>0.13840255174043301</v>
      </c>
      <c r="K865" s="17">
        <v>0.11626850792876001</v>
      </c>
      <c r="L865" s="17">
        <v>8.8225139770010799E-2</v>
      </c>
      <c r="M865" s="17"/>
      <c r="N865" s="17">
        <v>0.17125777817402299</v>
      </c>
      <c r="O865" s="17">
        <v>0.14641664237740701</v>
      </c>
      <c r="P865" s="17">
        <v>0.123485551188941</v>
      </c>
      <c r="Q865" s="17">
        <v>0.10125375802957801</v>
      </c>
      <c r="R865" s="17"/>
      <c r="S865" s="17">
        <v>0.15894647845444601</v>
      </c>
      <c r="T865" s="17">
        <v>0.114237601419214</v>
      </c>
      <c r="U865" s="17">
        <v>0.111292619286501</v>
      </c>
      <c r="V865" s="17">
        <v>0.13345526379125</v>
      </c>
      <c r="W865" s="17">
        <v>0.13869371511273601</v>
      </c>
      <c r="X865" s="17">
        <v>0.109672100788548</v>
      </c>
      <c r="Y865" s="17">
        <v>0.111605636354907</v>
      </c>
      <c r="Z865" s="17">
        <v>0.147055344674383</v>
      </c>
      <c r="AA865" s="17">
        <v>0.1920642658775</v>
      </c>
      <c r="AB865" s="17"/>
      <c r="AC865" s="17">
        <v>0.15651317467916501</v>
      </c>
      <c r="AD865" s="17">
        <v>0.14580676076643101</v>
      </c>
      <c r="AE865" s="17">
        <v>5.9014494899934898E-2</v>
      </c>
      <c r="AF865" s="17">
        <v>5.3097861231851201E-2</v>
      </c>
      <c r="AG865" s="17">
        <v>0.120262095423201</v>
      </c>
      <c r="AH865" s="17">
        <v>0.15915804773591</v>
      </c>
      <c r="AI865" s="17">
        <v>0.14397369433448201</v>
      </c>
      <c r="AJ865" s="17">
        <v>0.14507194933637299</v>
      </c>
      <c r="AK865" s="17">
        <v>0.114131497731856</v>
      </c>
      <c r="AL865" s="17">
        <v>0.162863261097872</v>
      </c>
      <c r="AM865" s="17">
        <v>0.19681657220794099</v>
      </c>
      <c r="AN865" s="17">
        <v>0.168202340489123</v>
      </c>
      <c r="AO865" s="17">
        <v>0.197544167365062</v>
      </c>
      <c r="AP865" s="17">
        <v>0.15536844092369101</v>
      </c>
      <c r="AQ865" s="17">
        <v>0.200335844592748</v>
      </c>
      <c r="AR865" s="17">
        <v>0.12782822529958601</v>
      </c>
      <c r="AS865" s="17"/>
      <c r="AT865" s="17">
        <v>0.16851912083180501</v>
      </c>
      <c r="AU865" s="17">
        <v>0.12955211459051899</v>
      </c>
      <c r="AV865" s="17">
        <v>0.13127545511637601</v>
      </c>
      <c r="AW865" s="17">
        <v>0.125936909136041</v>
      </c>
      <c r="AX865" s="17">
        <v>0.125096809021748</v>
      </c>
      <c r="AY865" s="17">
        <v>9.82530174603259E-2</v>
      </c>
      <c r="AZ865" s="17"/>
      <c r="BA865" s="17">
        <v>9.8636679213910297E-2</v>
      </c>
      <c r="BB865" s="17">
        <v>0.10554422377608</v>
      </c>
      <c r="BC865" s="17">
        <v>0.180315242333589</v>
      </c>
      <c r="BD865" s="17">
        <v>0.18882069133509199</v>
      </c>
      <c r="BE865" s="17">
        <v>7.6445357025205302E-2</v>
      </c>
      <c r="BF865" s="17"/>
      <c r="BG865" s="17">
        <v>0.14749697782680099</v>
      </c>
      <c r="BH865" s="17">
        <v>0.15663472167318099</v>
      </c>
      <c r="BI865" s="17">
        <v>0.14475390183511699</v>
      </c>
      <c r="BJ865" s="17">
        <v>0.111079502473008</v>
      </c>
      <c r="BK865" s="17">
        <v>0.11841077650594101</v>
      </c>
      <c r="BL865" s="17"/>
      <c r="BM865" s="17">
        <v>0.151726293113186</v>
      </c>
      <c r="BN865" s="17">
        <v>0.122173886914366</v>
      </c>
      <c r="BO865" s="17">
        <v>0.12546411271350399</v>
      </c>
      <c r="BP865" s="17"/>
      <c r="BQ865" s="17">
        <v>0.17974255042508999</v>
      </c>
      <c r="BR865" s="17">
        <v>0.113285895706933</v>
      </c>
      <c r="BS865" s="17"/>
      <c r="BT865" s="17">
        <v>0.15719305458281499</v>
      </c>
      <c r="BU865" s="17">
        <v>0.11224509358589201</v>
      </c>
    </row>
    <row r="866" spans="2:73" x14ac:dyDescent="0.3">
      <c r="B866" t="s">
        <v>266</v>
      </c>
      <c r="C866" s="17">
        <v>0.109652576977476</v>
      </c>
      <c r="D866" s="17">
        <v>0.10317280036380801</v>
      </c>
      <c r="E866" s="17">
        <v>0.115891594296437</v>
      </c>
      <c r="F866" s="17"/>
      <c r="G866" s="17">
        <v>0.10032803934015699</v>
      </c>
      <c r="H866" s="17">
        <v>0.122156451557492</v>
      </c>
      <c r="I866" s="17">
        <v>9.5477780544804602E-2</v>
      </c>
      <c r="J866" s="17">
        <v>0.105792958421376</v>
      </c>
      <c r="K866" s="17">
        <v>0.12141649313052701</v>
      </c>
      <c r="L866" s="17">
        <v>0.11242968507333199</v>
      </c>
      <c r="M866" s="17"/>
      <c r="N866" s="17">
        <v>0.109319179417046</v>
      </c>
      <c r="O866" s="17">
        <v>0.104422613532322</v>
      </c>
      <c r="P866" s="17">
        <v>0.12798380008112101</v>
      </c>
      <c r="Q866" s="17">
        <v>9.7355553101787701E-2</v>
      </c>
      <c r="R866" s="17"/>
      <c r="S866" s="17">
        <v>0.101694479696276</v>
      </c>
      <c r="T866" s="17">
        <v>6.5876417418164801E-2</v>
      </c>
      <c r="U866" s="17">
        <v>0.125543150662669</v>
      </c>
      <c r="V866" s="17">
        <v>0.12192670181033501</v>
      </c>
      <c r="W866" s="17">
        <v>0.111359720329242</v>
      </c>
      <c r="X866" s="17">
        <v>0.11236670354815</v>
      </c>
      <c r="Y866" s="17">
        <v>0.14519121855238701</v>
      </c>
      <c r="Z866" s="17">
        <v>0.13700404570244401</v>
      </c>
      <c r="AA866" s="17">
        <v>0.10966324500958199</v>
      </c>
      <c r="AB866" s="17"/>
      <c r="AC866" s="17">
        <v>3.54887094272349E-2</v>
      </c>
      <c r="AD866" s="17">
        <v>5.1325810808437199E-2</v>
      </c>
      <c r="AE866" s="17">
        <v>0.13979323441917599</v>
      </c>
      <c r="AF866" s="17">
        <v>7.8631317510307996E-2</v>
      </c>
      <c r="AG866" s="17">
        <v>0.101267374734394</v>
      </c>
      <c r="AH866" s="17">
        <v>0.12219048906431999</v>
      </c>
      <c r="AI866" s="17">
        <v>0.113972597950021</v>
      </c>
      <c r="AJ866" s="17">
        <v>0.113293778449854</v>
      </c>
      <c r="AK866" s="17">
        <v>0.10166087632930899</v>
      </c>
      <c r="AL866" s="17">
        <v>0.10927009441701301</v>
      </c>
      <c r="AM866" s="17">
        <v>0.13065289312938799</v>
      </c>
      <c r="AN866" s="17">
        <v>0.12158508182682499</v>
      </c>
      <c r="AO866" s="17">
        <v>0.121760513078654</v>
      </c>
      <c r="AP866" s="17">
        <v>0.102988281168316</v>
      </c>
      <c r="AQ866" s="17">
        <v>0.115598717394156</v>
      </c>
      <c r="AR866" s="17">
        <v>0.105348343655425</v>
      </c>
      <c r="AS866" s="17"/>
      <c r="AT866" s="17">
        <v>0.131191784151345</v>
      </c>
      <c r="AU866" s="17">
        <v>0.105327872540855</v>
      </c>
      <c r="AV866" s="17">
        <v>0.108639515914216</v>
      </c>
      <c r="AW866" s="17">
        <v>9.4504819857896202E-2</v>
      </c>
      <c r="AX866" s="17">
        <v>0.104188063926171</v>
      </c>
      <c r="AY866" s="17">
        <v>0.105285663013775</v>
      </c>
      <c r="AZ866" s="17"/>
      <c r="BA866" s="17">
        <v>0.10471088935308399</v>
      </c>
      <c r="BB866" s="17">
        <v>8.5413157525776606E-2</v>
      </c>
      <c r="BC866" s="17">
        <v>0.107174981362089</v>
      </c>
      <c r="BD866" s="17">
        <v>0.12290178445790199</v>
      </c>
      <c r="BE866" s="17">
        <v>0.169441683861103</v>
      </c>
      <c r="BF866" s="17"/>
      <c r="BG866" s="17">
        <v>9.8913215256293097E-2</v>
      </c>
      <c r="BH866" s="17">
        <v>0.128492940941967</v>
      </c>
      <c r="BI866" s="17">
        <v>8.7601420147144102E-2</v>
      </c>
      <c r="BJ866" s="17">
        <v>0.100286612614035</v>
      </c>
      <c r="BK866" s="17">
        <v>0.12976366267988901</v>
      </c>
      <c r="BL866" s="17"/>
      <c r="BM866" s="17">
        <v>0.112760794536749</v>
      </c>
      <c r="BN866" s="17">
        <v>0.10263467509478599</v>
      </c>
      <c r="BO866" s="17">
        <v>0.11736525270447</v>
      </c>
      <c r="BP866" s="17"/>
      <c r="BQ866" s="17">
        <v>0.13317413301381301</v>
      </c>
      <c r="BR866" s="17">
        <v>9.6068398032996202E-2</v>
      </c>
      <c r="BS866" s="17"/>
      <c r="BT866" s="17">
        <v>0.11542018319781901</v>
      </c>
      <c r="BU866" s="17">
        <v>0.10383908163148201</v>
      </c>
    </row>
    <row r="867" spans="2:73" x14ac:dyDescent="0.3">
      <c r="B867" t="s">
        <v>267</v>
      </c>
      <c r="C867" s="17">
        <v>0.19055353048051901</v>
      </c>
      <c r="D867" s="17">
        <v>0.16962510866878799</v>
      </c>
      <c r="E867" s="17">
        <v>0.21040156108958599</v>
      </c>
      <c r="F867" s="17"/>
      <c r="G867" s="17">
        <v>0.163741457255795</v>
      </c>
      <c r="H867" s="17">
        <v>0.16307464021344201</v>
      </c>
      <c r="I867" s="17">
        <v>0.21863928730151899</v>
      </c>
      <c r="J867" s="17">
        <v>0.236789207824735</v>
      </c>
      <c r="K867" s="17">
        <v>0.195041525077914</v>
      </c>
      <c r="L867" s="17">
        <v>0.16718388368399201</v>
      </c>
      <c r="M867" s="17"/>
      <c r="N867" s="17">
        <v>0.22208746953848599</v>
      </c>
      <c r="O867" s="17">
        <v>0.21581105206455101</v>
      </c>
      <c r="P867" s="17">
        <v>0.17320830322669201</v>
      </c>
      <c r="Q867" s="17">
        <v>0.14922820249597599</v>
      </c>
      <c r="R867" s="17"/>
      <c r="S867" s="17">
        <v>0.167787035041876</v>
      </c>
      <c r="T867" s="17">
        <v>0.22974723059149901</v>
      </c>
      <c r="U867" s="17">
        <v>0.183770934893</v>
      </c>
      <c r="V867" s="17">
        <v>0.20217680782729999</v>
      </c>
      <c r="W867" s="17">
        <v>0.20265738080052101</v>
      </c>
      <c r="X867" s="17">
        <v>0.151726089137909</v>
      </c>
      <c r="Y867" s="17">
        <v>0.20592865542969799</v>
      </c>
      <c r="Z867" s="17">
        <v>0.171981030848045</v>
      </c>
      <c r="AA867" s="17">
        <v>0.18258759672652999</v>
      </c>
      <c r="AB867" s="17"/>
      <c r="AC867" s="17">
        <v>0.12061994561785</v>
      </c>
      <c r="AD867" s="17">
        <v>0.118130146885242</v>
      </c>
      <c r="AE867" s="17">
        <v>0.17720191159074999</v>
      </c>
      <c r="AF867" s="17">
        <v>0.19673317277983399</v>
      </c>
      <c r="AG867" s="17">
        <v>0.14696272756314299</v>
      </c>
      <c r="AH867" s="17">
        <v>0.152225748649429</v>
      </c>
      <c r="AI867" s="17">
        <v>0.19702320521305</v>
      </c>
      <c r="AJ867" s="17">
        <v>0.190046231081273</v>
      </c>
      <c r="AK867" s="17">
        <v>0.17441543913348101</v>
      </c>
      <c r="AL867" s="17">
        <v>0.205717487070157</v>
      </c>
      <c r="AM867" s="17">
        <v>0.20028930872763001</v>
      </c>
      <c r="AN867" s="17">
        <v>0.22831645041960999</v>
      </c>
      <c r="AO867" s="17">
        <v>0.23540110975720499</v>
      </c>
      <c r="AP867" s="17">
        <v>0.23167337656450801</v>
      </c>
      <c r="AQ867" s="17">
        <v>0.21727470241407101</v>
      </c>
      <c r="AR867" s="17">
        <v>0.24438819119312</v>
      </c>
      <c r="AS867" s="17"/>
      <c r="AT867" s="17">
        <v>0.147559063170217</v>
      </c>
      <c r="AU867" s="17">
        <v>0.20742957443457899</v>
      </c>
      <c r="AV867" s="17">
        <v>0.18667942208010199</v>
      </c>
      <c r="AW867" s="17">
        <v>0.203060324896084</v>
      </c>
      <c r="AX867" s="17">
        <v>0.23397593770080199</v>
      </c>
      <c r="AY867" s="17">
        <v>0.168621651410094</v>
      </c>
      <c r="AZ867" s="17"/>
      <c r="BA867" s="17">
        <v>0.15533132044223599</v>
      </c>
      <c r="BB867" s="17">
        <v>0.21478358441524401</v>
      </c>
      <c r="BC867" s="17">
        <v>0.20925807716556899</v>
      </c>
      <c r="BD867" s="17">
        <v>0.19939129119826701</v>
      </c>
      <c r="BE867" s="17">
        <v>9.5806819069390398E-2</v>
      </c>
      <c r="BF867" s="17"/>
      <c r="BG867" s="17">
        <v>0.19383675444842599</v>
      </c>
      <c r="BH867" s="17">
        <v>0.169780576090583</v>
      </c>
      <c r="BI867" s="17">
        <v>0.24063711197648399</v>
      </c>
      <c r="BJ867" s="17">
        <v>0.16724833085704499</v>
      </c>
      <c r="BK867" s="17">
        <v>0.216476546814974</v>
      </c>
      <c r="BL867" s="17"/>
      <c r="BM867" s="17">
        <v>0.186478997275007</v>
      </c>
      <c r="BN867" s="17">
        <v>0.19397545865339499</v>
      </c>
      <c r="BO867" s="17">
        <v>0.194411182706097</v>
      </c>
      <c r="BP867" s="17"/>
      <c r="BQ867" s="17">
        <v>0.166129885014175</v>
      </c>
      <c r="BR867" s="17">
        <v>0.210537643329473</v>
      </c>
      <c r="BS867" s="17"/>
      <c r="BT867" s="17">
        <v>0.18866312781848299</v>
      </c>
      <c r="BU867" s="17">
        <v>0.204432509966638</v>
      </c>
    </row>
    <row r="868" spans="2:73" x14ac:dyDescent="0.3">
      <c r="B868" t="s">
        <v>268</v>
      </c>
      <c r="C868" s="17">
        <v>6.7083046145369904E-2</v>
      </c>
      <c r="D868" s="17">
        <v>4.91850457555318E-2</v>
      </c>
      <c r="E868" s="17">
        <v>8.4731210949987604E-2</v>
      </c>
      <c r="F868" s="17"/>
      <c r="G868" s="17">
        <v>4.0276650246005498E-2</v>
      </c>
      <c r="H868" s="17">
        <v>5.5745204835709897E-2</v>
      </c>
      <c r="I868" s="17">
        <v>6.51896661864073E-2</v>
      </c>
      <c r="J868" s="17">
        <v>7.9014738746179106E-2</v>
      </c>
      <c r="K868" s="17">
        <v>8.3881148514790893E-2</v>
      </c>
      <c r="L868" s="17">
        <v>7.4609893916160505E-2</v>
      </c>
      <c r="M868" s="17"/>
      <c r="N868" s="17">
        <v>6.4393486253632296E-2</v>
      </c>
      <c r="O868" s="17">
        <v>6.3828467534011002E-2</v>
      </c>
      <c r="P868" s="17">
        <v>6.9248009198553701E-2</v>
      </c>
      <c r="Q868" s="17">
        <v>7.2816951538369507E-2</v>
      </c>
      <c r="R868" s="17"/>
      <c r="S868" s="17">
        <v>4.9863940060892502E-2</v>
      </c>
      <c r="T868" s="17">
        <v>8.6273152341086803E-2</v>
      </c>
      <c r="U868" s="17">
        <v>5.7933670504596399E-2</v>
      </c>
      <c r="V868" s="17">
        <v>8.3077305027373094E-2</v>
      </c>
      <c r="W868" s="17">
        <v>7.4151954017188507E-2</v>
      </c>
      <c r="X868" s="17">
        <v>5.4727301391447498E-2</v>
      </c>
      <c r="Y868" s="17">
        <v>7.3599196009310794E-2</v>
      </c>
      <c r="Z868" s="17">
        <v>6.8355379067551902E-2</v>
      </c>
      <c r="AA868" s="17">
        <v>5.7295550200567098E-2</v>
      </c>
      <c r="AB868" s="17"/>
      <c r="AC868" s="17">
        <v>2.9769341511610401E-2</v>
      </c>
      <c r="AD868" s="17">
        <v>6.1079786482026902E-2</v>
      </c>
      <c r="AE868" s="17">
        <v>8.9772350365701498E-2</v>
      </c>
      <c r="AF868" s="17">
        <v>7.5590702696591003E-2</v>
      </c>
      <c r="AG868" s="17">
        <v>7.3482468445673604E-2</v>
      </c>
      <c r="AH868" s="17">
        <v>5.8894402219906099E-2</v>
      </c>
      <c r="AI868" s="17">
        <v>7.8394660373714703E-2</v>
      </c>
      <c r="AJ868" s="17">
        <v>6.2117987712093703E-2</v>
      </c>
      <c r="AK868" s="17">
        <v>7.3282844100373307E-2</v>
      </c>
      <c r="AL868" s="17">
        <v>6.6383050920353098E-2</v>
      </c>
      <c r="AM868" s="17">
        <v>4.5959314427139297E-2</v>
      </c>
      <c r="AN868" s="17">
        <v>7.6465310183886595E-2</v>
      </c>
      <c r="AO868" s="17">
        <v>0.10479404442996899</v>
      </c>
      <c r="AP868" s="17">
        <v>2.6949182733455E-2</v>
      </c>
      <c r="AQ868" s="17">
        <v>9.1967614304883899E-2</v>
      </c>
      <c r="AR868" s="17">
        <v>4.1874300501147002E-2</v>
      </c>
      <c r="AS868" s="17"/>
      <c r="AT868" s="17">
        <v>4.14276889770617E-2</v>
      </c>
      <c r="AU868" s="17">
        <v>7.6164249254290398E-2</v>
      </c>
      <c r="AV868" s="17">
        <v>7.4989614414250394E-2</v>
      </c>
      <c r="AW868" s="17">
        <v>7.2641618982286604E-2</v>
      </c>
      <c r="AX868" s="17">
        <v>6.9493731237646003E-2</v>
      </c>
      <c r="AY868" s="17">
        <v>8.6095879019819396E-2</v>
      </c>
      <c r="AZ868" s="17"/>
      <c r="BA868" s="17">
        <v>8.6491474540054597E-2</v>
      </c>
      <c r="BB868" s="17">
        <v>6.6062710836865796E-2</v>
      </c>
      <c r="BC868" s="17">
        <v>5.7448726760301903E-2</v>
      </c>
      <c r="BD868" s="17">
        <v>5.3183417511707201E-2</v>
      </c>
      <c r="BE868" s="17">
        <v>5.4658564912825398E-2</v>
      </c>
      <c r="BF868" s="17"/>
      <c r="BG868" s="17">
        <v>7.9670738668128002E-2</v>
      </c>
      <c r="BH868" s="17">
        <v>5.1496005197167398E-2</v>
      </c>
      <c r="BI868" s="17">
        <v>8.0369320058570698E-2</v>
      </c>
      <c r="BJ868" s="17">
        <v>6.84232168923226E-2</v>
      </c>
      <c r="BK868" s="17">
        <v>0.120443633908293</v>
      </c>
      <c r="BL868" s="17"/>
      <c r="BM868" s="17">
        <v>6.2016410178632499E-2</v>
      </c>
      <c r="BN868" s="17">
        <v>7.2924256711253702E-2</v>
      </c>
      <c r="BO868" s="17">
        <v>6.8045542306633303E-2</v>
      </c>
      <c r="BP868" s="17"/>
      <c r="BQ868" s="17">
        <v>5.5640667233829502E-2</v>
      </c>
      <c r="BR868" s="17">
        <v>7.5829497561264003E-2</v>
      </c>
      <c r="BS868" s="17"/>
      <c r="BT868" s="17">
        <v>6.7538157279964803E-2</v>
      </c>
      <c r="BU868" s="17">
        <v>6.7889418507945207E-2</v>
      </c>
    </row>
    <row r="869" spans="2:73" x14ac:dyDescent="0.3">
      <c r="B869" t="s">
        <v>269</v>
      </c>
      <c r="C869" s="17">
        <v>0.157404028531623</v>
      </c>
      <c r="D869" s="17">
        <v>0.147360071959561</v>
      </c>
      <c r="E869" s="17">
        <v>0.16767731144433501</v>
      </c>
      <c r="F869" s="17"/>
      <c r="G869" s="17">
        <v>0.112194370313907</v>
      </c>
      <c r="H869" s="17">
        <v>9.6732450938412498E-2</v>
      </c>
      <c r="I869" s="17">
        <v>0.12816345070262899</v>
      </c>
      <c r="J869" s="17">
        <v>0.176033852136356</v>
      </c>
      <c r="K869" s="17">
        <v>0.21123967853742101</v>
      </c>
      <c r="L869" s="17">
        <v>0.20914385217358</v>
      </c>
      <c r="M869" s="17"/>
      <c r="N869" s="17">
        <v>0.10797123318098301</v>
      </c>
      <c r="O869" s="17">
        <v>0.15945935241315301</v>
      </c>
      <c r="P869" s="17">
        <v>0.14938034382268101</v>
      </c>
      <c r="Q869" s="17">
        <v>0.212548625523416</v>
      </c>
      <c r="R869" s="17"/>
      <c r="S869" s="17">
        <v>0.11565492226756199</v>
      </c>
      <c r="T869" s="17">
        <v>0.21228186843371499</v>
      </c>
      <c r="U869" s="17">
        <v>0.15847976606210701</v>
      </c>
      <c r="V869" s="17">
        <v>0.174573733740987</v>
      </c>
      <c r="W869" s="17">
        <v>0.16444355133389299</v>
      </c>
      <c r="X869" s="17">
        <v>0.18106847872544099</v>
      </c>
      <c r="Y869" s="17">
        <v>0.12810729261585399</v>
      </c>
      <c r="Z869" s="17">
        <v>0.13945744852401901</v>
      </c>
      <c r="AA869" s="17">
        <v>0.13216802487495799</v>
      </c>
      <c r="AB869" s="17"/>
      <c r="AC869" s="17">
        <v>0.142598510618381</v>
      </c>
      <c r="AD869" s="17">
        <v>0.225259578448575</v>
      </c>
      <c r="AE869" s="17">
        <v>0.133210585869173</v>
      </c>
      <c r="AF869" s="17">
        <v>0.26403882526505301</v>
      </c>
      <c r="AG869" s="17">
        <v>0.17733371394956099</v>
      </c>
      <c r="AH869" s="17">
        <v>0.17570770901541399</v>
      </c>
      <c r="AI869" s="17">
        <v>0.18128329686823699</v>
      </c>
      <c r="AJ869" s="17">
        <v>0.176650688709905</v>
      </c>
      <c r="AK869" s="17">
        <v>0.14513943001063301</v>
      </c>
      <c r="AL869" s="17">
        <v>0.110481985857383</v>
      </c>
      <c r="AM869" s="17">
        <v>0.15040342299537199</v>
      </c>
      <c r="AN869" s="17">
        <v>0.126509734617373</v>
      </c>
      <c r="AO869" s="17">
        <v>6.8662830084189205E-2</v>
      </c>
      <c r="AP869" s="17">
        <v>0.14789614080235799</v>
      </c>
      <c r="AQ869" s="17">
        <v>0.106507651649656</v>
      </c>
      <c r="AR869" s="17">
        <v>6.9823740858592998E-2</v>
      </c>
      <c r="AS869" s="17"/>
      <c r="AT869" s="17">
        <v>0.117278224976729</v>
      </c>
      <c r="AU869" s="17">
        <v>0.16948675052392301</v>
      </c>
      <c r="AV869" s="17">
        <v>0.18187787357750501</v>
      </c>
      <c r="AW869" s="17">
        <v>0.17237981468117</v>
      </c>
      <c r="AX869" s="17">
        <v>0.15489678708829399</v>
      </c>
      <c r="AY869" s="17">
        <v>0.15303860983508699</v>
      </c>
      <c r="AZ869" s="17"/>
      <c r="BA869" s="17">
        <v>0.20921197118326201</v>
      </c>
      <c r="BB869" s="17">
        <v>0.16710469641981801</v>
      </c>
      <c r="BC869" s="17">
        <v>0.12738605617364199</v>
      </c>
      <c r="BD869" s="17">
        <v>9.7747857143645395E-2</v>
      </c>
      <c r="BE869" s="17">
        <v>0.109442919189235</v>
      </c>
      <c r="BF869" s="17"/>
      <c r="BG869" s="17">
        <v>0.16449937901533901</v>
      </c>
      <c r="BH869" s="17">
        <v>0.127311982164314</v>
      </c>
      <c r="BI869" s="17">
        <v>0.193335881766766</v>
      </c>
      <c r="BJ869" s="17">
        <v>0.19344615486421901</v>
      </c>
      <c r="BK869" s="17">
        <v>0.102820240069611</v>
      </c>
      <c r="BL869" s="17"/>
      <c r="BM869" s="17">
        <v>0.148598016249779</v>
      </c>
      <c r="BN869" s="17">
        <v>0.167739146500754</v>
      </c>
      <c r="BO869" s="17">
        <v>0.15863479808800099</v>
      </c>
      <c r="BP869" s="17"/>
      <c r="BQ869" s="17">
        <v>9.9585487022700203E-2</v>
      </c>
      <c r="BR869" s="17">
        <v>0.18982507299340201</v>
      </c>
      <c r="BS869" s="17"/>
      <c r="BT869" s="17">
        <v>0.137373496114753</v>
      </c>
      <c r="BU869" s="17">
        <v>0.18919444998888199</v>
      </c>
    </row>
    <row r="870" spans="2:73" x14ac:dyDescent="0.3">
      <c r="B870" t="s">
        <v>270</v>
      </c>
      <c r="C870" s="17">
        <v>7.0255108194815105E-2</v>
      </c>
      <c r="D870" s="17">
        <v>6.8008677190074002E-2</v>
      </c>
      <c r="E870" s="17">
        <v>7.2255097539803304E-2</v>
      </c>
      <c r="F870" s="17"/>
      <c r="G870" s="17">
        <v>8.4901554741042995E-2</v>
      </c>
      <c r="H870" s="17">
        <v>4.6566813966232197E-2</v>
      </c>
      <c r="I870" s="17">
        <v>5.5206974431031799E-2</v>
      </c>
      <c r="J870" s="17">
        <v>6.6573685136228994E-2</v>
      </c>
      <c r="K870" s="17">
        <v>8.7459317941297299E-2</v>
      </c>
      <c r="L870" s="17">
        <v>8.3488756161798294E-2</v>
      </c>
      <c r="M870" s="17"/>
      <c r="N870" s="17">
        <v>3.6987053534961602E-2</v>
      </c>
      <c r="O870" s="17">
        <v>6.1467735062513497E-2</v>
      </c>
      <c r="P870" s="17">
        <v>7.3638469812296103E-2</v>
      </c>
      <c r="Q870" s="17">
        <v>0.113807293129287</v>
      </c>
      <c r="R870" s="17"/>
      <c r="S870" s="17">
        <v>5.8439136524610399E-2</v>
      </c>
      <c r="T870" s="17">
        <v>7.2553513703809303E-2</v>
      </c>
      <c r="U870" s="17">
        <v>5.3796253547520802E-2</v>
      </c>
      <c r="V870" s="17">
        <v>4.9992931638364498E-2</v>
      </c>
      <c r="W870" s="17">
        <v>8.5290787323414094E-2</v>
      </c>
      <c r="X870" s="17">
        <v>8.5975885538965596E-2</v>
      </c>
      <c r="Y870" s="17">
        <v>5.9447400113956599E-2</v>
      </c>
      <c r="Z870" s="17">
        <v>9.7028077251670397E-2</v>
      </c>
      <c r="AA870" s="17">
        <v>8.7302697390347697E-2</v>
      </c>
      <c r="AB870" s="17"/>
      <c r="AC870" s="17">
        <v>0.23844630635701899</v>
      </c>
      <c r="AD870" s="17">
        <v>0.12939112725205101</v>
      </c>
      <c r="AE870" s="17">
        <v>0.16458060464222901</v>
      </c>
      <c r="AF870" s="17">
        <v>6.6412302233678999E-2</v>
      </c>
      <c r="AG870" s="17">
        <v>0.112303756732134</v>
      </c>
      <c r="AH870" s="17">
        <v>6.5365361329743396E-2</v>
      </c>
      <c r="AI870" s="17">
        <v>5.4319291503931499E-2</v>
      </c>
      <c r="AJ870" s="17">
        <v>4.7794584156459999E-2</v>
      </c>
      <c r="AK870" s="17">
        <v>6.8356415065541201E-2</v>
      </c>
      <c r="AL870" s="17">
        <v>5.0297622503472597E-2</v>
      </c>
      <c r="AM870" s="17">
        <v>4.0736047886877999E-2</v>
      </c>
      <c r="AN870" s="17">
        <v>4.0951270263672297E-2</v>
      </c>
      <c r="AO870" s="17">
        <v>2.70806887100873E-2</v>
      </c>
      <c r="AP870" s="17">
        <v>2.06491662720228E-2</v>
      </c>
      <c r="AQ870" s="17">
        <v>1.7405862594315299E-2</v>
      </c>
      <c r="AR870" s="17">
        <v>2.2245472991403E-2</v>
      </c>
      <c r="AS870" s="17"/>
      <c r="AT870" s="17">
        <v>5.89954054987053E-2</v>
      </c>
      <c r="AU870" s="17">
        <v>8.2413637307374402E-2</v>
      </c>
      <c r="AV870" s="17">
        <v>5.4491887063299299E-2</v>
      </c>
      <c r="AW870" s="17">
        <v>7.7465258647496094E-2</v>
      </c>
      <c r="AX870" s="17">
        <v>5.3320231277755398E-2</v>
      </c>
      <c r="AY870" s="17">
        <v>0.10764661752480199</v>
      </c>
      <c r="AZ870" s="17"/>
      <c r="BA870" s="17">
        <v>0.100104079119369</v>
      </c>
      <c r="BB870" s="17">
        <v>8.3382158780512999E-2</v>
      </c>
      <c r="BC870" s="17">
        <v>5.0203571665874497E-2</v>
      </c>
      <c r="BD870" s="17">
        <v>2.69405868595902E-2</v>
      </c>
      <c r="BE870" s="17">
        <v>5.6570277044055699E-2</v>
      </c>
      <c r="BF870" s="17"/>
      <c r="BG870" s="17">
        <v>7.4950440630553894E-2</v>
      </c>
      <c r="BH870" s="17">
        <v>6.3018348237139504E-2</v>
      </c>
      <c r="BI870" s="17">
        <v>3.2481422435596201E-2</v>
      </c>
      <c r="BJ870" s="17">
        <v>6.9987206153005493E-2</v>
      </c>
      <c r="BK870" s="17">
        <v>7.0199694199985604E-2</v>
      </c>
      <c r="BL870" s="17"/>
      <c r="BM870" s="17">
        <v>6.0576487604100199E-2</v>
      </c>
      <c r="BN870" s="17">
        <v>7.2496567000611994E-2</v>
      </c>
      <c r="BO870" s="17">
        <v>9.3650661703167395E-2</v>
      </c>
      <c r="BP870" s="17"/>
      <c r="BQ870" s="17">
        <v>3.8905163665404301E-2</v>
      </c>
      <c r="BR870" s="17">
        <v>9.3083383616843804E-2</v>
      </c>
      <c r="BS870" s="17"/>
      <c r="BT870" s="17">
        <v>4.6362280285259003E-2</v>
      </c>
      <c r="BU870" s="17">
        <v>0.10492364276070699</v>
      </c>
    </row>
    <row r="871" spans="2:73" x14ac:dyDescent="0.3">
      <c r="B871" t="s">
        <v>92</v>
      </c>
      <c r="C871" s="17">
        <v>7.7717092558428902E-2</v>
      </c>
      <c r="D871" s="17">
        <v>8.5239110886447297E-2</v>
      </c>
      <c r="E871" s="17">
        <v>7.0626870823279106E-2</v>
      </c>
      <c r="F871" s="17"/>
      <c r="G871" s="17">
        <v>7.4820202050975795E-2</v>
      </c>
      <c r="H871" s="17">
        <v>7.5316835451457606E-2</v>
      </c>
      <c r="I871" s="17">
        <v>8.3977831149185694E-2</v>
      </c>
      <c r="J871" s="17">
        <v>6.0143302932458197E-2</v>
      </c>
      <c r="K871" s="17">
        <v>6.3426003569729106E-2</v>
      </c>
      <c r="L871" s="17">
        <v>0.100395588360585</v>
      </c>
      <c r="M871" s="17"/>
      <c r="N871" s="17">
        <v>6.7268042831378799E-2</v>
      </c>
      <c r="O871" s="17">
        <v>7.4025507719730793E-2</v>
      </c>
      <c r="P871" s="17">
        <v>6.0619367358337103E-2</v>
      </c>
      <c r="Q871" s="17">
        <v>0.105391554328568</v>
      </c>
      <c r="R871" s="17"/>
      <c r="S871" s="17">
        <v>7.7093223271248804E-2</v>
      </c>
      <c r="T871" s="17">
        <v>9.4093496150833303E-2</v>
      </c>
      <c r="U871" s="17">
        <v>6.6801254415564795E-2</v>
      </c>
      <c r="V871" s="17">
        <v>6.3518892662209295E-2</v>
      </c>
      <c r="W871" s="17">
        <v>5.5325841274438098E-2</v>
      </c>
      <c r="X871" s="17">
        <v>0.114831882212575</v>
      </c>
      <c r="Y871" s="17">
        <v>5.96334701164946E-2</v>
      </c>
      <c r="Z871" s="17">
        <v>0.10645021866986</v>
      </c>
      <c r="AA871" s="17">
        <v>6.8446025052919704E-2</v>
      </c>
      <c r="AB871" s="17"/>
      <c r="AC871" s="17">
        <v>0.159772932237492</v>
      </c>
      <c r="AD871" s="17">
        <v>0.13182512349053699</v>
      </c>
      <c r="AE871" s="17">
        <v>0.11768643304068099</v>
      </c>
      <c r="AF871" s="17">
        <v>6.7908532878712499E-2</v>
      </c>
      <c r="AG871" s="17">
        <v>7.8501022676695204E-2</v>
      </c>
      <c r="AH871" s="17">
        <v>8.0693157970984503E-2</v>
      </c>
      <c r="AI871" s="17">
        <v>5.2428643630754702E-2</v>
      </c>
      <c r="AJ871" s="17">
        <v>7.2566120181585494E-2</v>
      </c>
      <c r="AK871" s="17">
        <v>5.5791028630437299E-2</v>
      </c>
      <c r="AL871" s="17">
        <v>9.3797695103225706E-2</v>
      </c>
      <c r="AM871" s="17">
        <v>7.8628227836724102E-2</v>
      </c>
      <c r="AN871" s="17">
        <v>4.6596870917139002E-2</v>
      </c>
      <c r="AO871" s="17">
        <v>3.9673096186510097E-2</v>
      </c>
      <c r="AP871" s="17">
        <v>3.7877372223498303E-2</v>
      </c>
      <c r="AQ871" s="17">
        <v>9.8631764557072898E-2</v>
      </c>
      <c r="AR871" s="17">
        <v>4.9807101580070803E-2</v>
      </c>
      <c r="AS871" s="17"/>
      <c r="AT871" s="17">
        <v>7.3954572818949696E-2</v>
      </c>
      <c r="AU871" s="17">
        <v>8.5260177987643404E-2</v>
      </c>
      <c r="AV871" s="17">
        <v>7.4400016844667793E-2</v>
      </c>
      <c r="AW871" s="17">
        <v>6.6613767386338701E-2</v>
      </c>
      <c r="AX871" s="17">
        <v>0.103848294641324</v>
      </c>
      <c r="AY871" s="17">
        <v>4.7826977270614003E-2</v>
      </c>
      <c r="AZ871" s="17"/>
      <c r="BA871" s="17">
        <v>0.10001474118497899</v>
      </c>
      <c r="BB871" s="17">
        <v>7.8686547058014797E-2</v>
      </c>
      <c r="BC871" s="17">
        <v>6.9753408386004204E-2</v>
      </c>
      <c r="BD871" s="17">
        <v>6.1666087902799198E-2</v>
      </c>
      <c r="BE871" s="17">
        <v>8.1405930041121594E-2</v>
      </c>
      <c r="BF871" s="17"/>
      <c r="BG871" s="17">
        <v>7.6296838313769003E-2</v>
      </c>
      <c r="BH871" s="17">
        <v>6.6341236292137604E-2</v>
      </c>
      <c r="BI871" s="17">
        <v>7.5226121041970503E-2</v>
      </c>
      <c r="BJ871" s="17">
        <v>5.9774510151408201E-2</v>
      </c>
      <c r="BK871" s="17">
        <v>7.8569708082949996E-2</v>
      </c>
      <c r="BL871" s="17"/>
      <c r="BM871" s="17">
        <v>6.8562785149992506E-2</v>
      </c>
      <c r="BN871" s="17">
        <v>8.4095175536841094E-2</v>
      </c>
      <c r="BO871" s="17">
        <v>8.9551156610196594E-2</v>
      </c>
      <c r="BP871" s="17"/>
      <c r="BQ871" s="17">
        <v>2.86749842832522E-2</v>
      </c>
      <c r="BR871" s="17">
        <v>8.8538751490384301E-2</v>
      </c>
      <c r="BS871" s="17"/>
      <c r="BT871" s="17">
        <v>5.1246913377738901E-2</v>
      </c>
      <c r="BU871" s="17">
        <v>8.79415825073913E-2</v>
      </c>
    </row>
    <row r="872" spans="2:73" x14ac:dyDescent="0.3">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row>
    <row r="873" spans="2:73" x14ac:dyDescent="0.3">
      <c r="B873" s="6" t="s">
        <v>314</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row>
    <row r="874" spans="2:73" x14ac:dyDescent="0.3">
      <c r="B874" s="24" t="s">
        <v>197</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row>
    <row r="875" spans="2:73" x14ac:dyDescent="0.3">
      <c r="B875" t="s">
        <v>261</v>
      </c>
      <c r="C875" s="17">
        <v>2.3622387787411601E-3</v>
      </c>
      <c r="D875" s="17">
        <v>2.1281293085376801E-3</v>
      </c>
      <c r="E875" s="17">
        <v>2.59112054755403E-3</v>
      </c>
      <c r="F875" s="17"/>
      <c r="G875" s="17">
        <v>1.1379159516079601E-2</v>
      </c>
      <c r="H875" s="17">
        <v>2.3708591708367999E-3</v>
      </c>
      <c r="I875" s="17">
        <v>0</v>
      </c>
      <c r="J875" s="17">
        <v>1.6690224938564801E-3</v>
      </c>
      <c r="K875" s="17">
        <v>0</v>
      </c>
      <c r="L875" s="17">
        <v>0</v>
      </c>
      <c r="M875" s="17"/>
      <c r="N875" s="17">
        <v>2.8940561457487602E-3</v>
      </c>
      <c r="O875" s="17">
        <v>0</v>
      </c>
      <c r="P875" s="17">
        <v>3.3359595993107801E-3</v>
      </c>
      <c r="Q875" s="17">
        <v>3.32655808288412E-3</v>
      </c>
      <c r="R875" s="17"/>
      <c r="S875" s="17">
        <v>1.86185140440895E-3</v>
      </c>
      <c r="T875" s="17">
        <v>0</v>
      </c>
      <c r="U875" s="17">
        <v>0</v>
      </c>
      <c r="V875" s="17">
        <v>0</v>
      </c>
      <c r="W875" s="17">
        <v>5.1439563326765103E-3</v>
      </c>
      <c r="X875" s="17">
        <v>3.88999549910816E-3</v>
      </c>
      <c r="Y875" s="17">
        <v>0</v>
      </c>
      <c r="Z875" s="17">
        <v>1.5071348387624899E-2</v>
      </c>
      <c r="AA875" s="17">
        <v>3.6220720331882998E-3</v>
      </c>
      <c r="AB875" s="17"/>
      <c r="AC875" s="17">
        <v>0</v>
      </c>
      <c r="AD875" s="17">
        <v>9.5548061873446492E-3</v>
      </c>
      <c r="AE875" s="17">
        <v>0</v>
      </c>
      <c r="AF875" s="17">
        <v>6.47879001924055E-3</v>
      </c>
      <c r="AG875" s="17">
        <v>0</v>
      </c>
      <c r="AH875" s="17">
        <v>0</v>
      </c>
      <c r="AI875" s="17">
        <v>5.4604977164644398E-3</v>
      </c>
      <c r="AJ875" s="17">
        <v>0</v>
      </c>
      <c r="AK875" s="17">
        <v>0</v>
      </c>
      <c r="AL875" s="17">
        <v>0</v>
      </c>
      <c r="AM875" s="17">
        <v>0</v>
      </c>
      <c r="AN875" s="17">
        <v>0</v>
      </c>
      <c r="AO875" s="17">
        <v>0</v>
      </c>
      <c r="AP875" s="17">
        <v>3.4258862696441399E-2</v>
      </c>
      <c r="AQ875" s="17">
        <v>0</v>
      </c>
      <c r="AR875" s="17">
        <v>0</v>
      </c>
      <c r="AS875" s="17"/>
      <c r="AT875" s="17">
        <v>8.3072864045967802E-3</v>
      </c>
      <c r="AU875" s="17">
        <v>0</v>
      </c>
      <c r="AV875" s="17">
        <v>3.2307666938490502E-3</v>
      </c>
      <c r="AW875" s="17">
        <v>0</v>
      </c>
      <c r="AX875" s="17">
        <v>0</v>
      </c>
      <c r="AY875" s="17">
        <v>0</v>
      </c>
      <c r="AZ875" s="17"/>
      <c r="BA875" s="17">
        <v>1.15873658533078E-3</v>
      </c>
      <c r="BB875" s="17">
        <v>0</v>
      </c>
      <c r="BC875" s="17">
        <v>3.0172295660524599E-3</v>
      </c>
      <c r="BD875" s="17">
        <v>7.9578914279908892E-3</v>
      </c>
      <c r="BE875" s="17">
        <v>0</v>
      </c>
      <c r="BF875" s="17"/>
      <c r="BG875" s="17">
        <v>1.50780065781494E-3</v>
      </c>
      <c r="BH875" s="17">
        <v>6.2526052070283698E-3</v>
      </c>
      <c r="BI875" s="17">
        <v>0</v>
      </c>
      <c r="BJ875" s="17">
        <v>0</v>
      </c>
      <c r="BK875" s="17">
        <v>0</v>
      </c>
      <c r="BL875" s="17"/>
      <c r="BM875" s="17">
        <v>3.4175541959809599E-3</v>
      </c>
      <c r="BN875" s="17">
        <v>2.0263525612434301E-3</v>
      </c>
      <c r="BO875" s="17">
        <v>0</v>
      </c>
      <c r="BP875" s="17"/>
      <c r="BQ875" s="17">
        <v>4.6804994441228603E-3</v>
      </c>
      <c r="BR875" s="17">
        <v>1.1626984764702801E-3</v>
      </c>
      <c r="BS875" s="17"/>
      <c r="BT875" s="17">
        <v>3.4312408032304799E-3</v>
      </c>
      <c r="BU875" s="17">
        <v>1.0255023942953099E-3</v>
      </c>
    </row>
    <row r="876" spans="2:73" x14ac:dyDescent="0.3">
      <c r="B876" t="s">
        <v>262</v>
      </c>
      <c r="C876" s="17">
        <v>8.4294813792870193E-3</v>
      </c>
      <c r="D876" s="17">
        <v>1.27016432862627E-2</v>
      </c>
      <c r="E876" s="17">
        <v>4.3823310609844204E-3</v>
      </c>
      <c r="F876" s="17"/>
      <c r="G876" s="17">
        <v>2.7692878285890898E-2</v>
      </c>
      <c r="H876" s="17">
        <v>8.0635839477374693E-3</v>
      </c>
      <c r="I876" s="17">
        <v>8.0349606589262303E-3</v>
      </c>
      <c r="J876" s="17">
        <v>3.1783746892444799E-3</v>
      </c>
      <c r="K876" s="17">
        <v>2.5230046061651499E-3</v>
      </c>
      <c r="L876" s="17">
        <v>3.6647389765961701E-3</v>
      </c>
      <c r="M876" s="17"/>
      <c r="N876" s="17">
        <v>9.8940174311050403E-3</v>
      </c>
      <c r="O876" s="17">
        <v>1.1178913991279699E-2</v>
      </c>
      <c r="P876" s="17">
        <v>1.0411258004616199E-2</v>
      </c>
      <c r="Q876" s="17">
        <v>2.6303678843727701E-3</v>
      </c>
      <c r="R876" s="17"/>
      <c r="S876" s="17">
        <v>2.7052014208964501E-2</v>
      </c>
      <c r="T876" s="17">
        <v>4.4483300082774598E-3</v>
      </c>
      <c r="U876" s="17">
        <v>6.3353523038858399E-3</v>
      </c>
      <c r="V876" s="17">
        <v>0</v>
      </c>
      <c r="W876" s="17">
        <v>3.8342232476815301E-3</v>
      </c>
      <c r="X876" s="17">
        <v>0</v>
      </c>
      <c r="Y876" s="17">
        <v>1.8817263198811999E-2</v>
      </c>
      <c r="Z876" s="17">
        <v>0</v>
      </c>
      <c r="AA876" s="17">
        <v>5.1242698800994003E-3</v>
      </c>
      <c r="AB876" s="17"/>
      <c r="AC876" s="17">
        <v>0</v>
      </c>
      <c r="AD876" s="17">
        <v>0</v>
      </c>
      <c r="AE876" s="17">
        <v>6.3249341442516297E-3</v>
      </c>
      <c r="AF876" s="17">
        <v>1.09891061102579E-2</v>
      </c>
      <c r="AG876" s="17">
        <v>4.7079911177315102E-3</v>
      </c>
      <c r="AH876" s="17">
        <v>0</v>
      </c>
      <c r="AI876" s="17">
        <v>1.2026211294604801E-2</v>
      </c>
      <c r="AJ876" s="17">
        <v>3.3638118954292598E-3</v>
      </c>
      <c r="AK876" s="17">
        <v>5.1087228672714504E-3</v>
      </c>
      <c r="AL876" s="17">
        <v>9.0699253889061394E-3</v>
      </c>
      <c r="AM876" s="17">
        <v>1.00025679269721E-2</v>
      </c>
      <c r="AN876" s="17">
        <v>1.4167387488572001E-2</v>
      </c>
      <c r="AO876" s="17">
        <v>2.4584559131500299E-2</v>
      </c>
      <c r="AP876" s="17">
        <v>4.6675720909270003E-2</v>
      </c>
      <c r="AQ876" s="17">
        <v>0</v>
      </c>
      <c r="AR876" s="17">
        <v>1.08903596682041E-2</v>
      </c>
      <c r="AS876" s="17"/>
      <c r="AT876" s="17">
        <v>1.2922332623332601E-2</v>
      </c>
      <c r="AU876" s="17">
        <v>6.7108059525616904E-3</v>
      </c>
      <c r="AV876" s="17">
        <v>2.85205458155468E-3</v>
      </c>
      <c r="AW876" s="17">
        <v>1.08355302931938E-2</v>
      </c>
      <c r="AX876" s="17">
        <v>7.4393030944969896E-3</v>
      </c>
      <c r="AY876" s="17">
        <v>7.4557639421529501E-3</v>
      </c>
      <c r="AZ876" s="17"/>
      <c r="BA876" s="17">
        <v>5.0235612097535602E-3</v>
      </c>
      <c r="BB876" s="17">
        <v>8.1797347447732892E-3</v>
      </c>
      <c r="BC876" s="17">
        <v>1.62765042624387E-2</v>
      </c>
      <c r="BD876" s="17">
        <v>7.3363905141333799E-3</v>
      </c>
      <c r="BE876" s="17">
        <v>0</v>
      </c>
      <c r="BF876" s="17"/>
      <c r="BG876" s="17">
        <v>1.08132356924309E-2</v>
      </c>
      <c r="BH876" s="17">
        <v>9.0629082720752804E-3</v>
      </c>
      <c r="BI876" s="17">
        <v>1.18594025704455E-2</v>
      </c>
      <c r="BJ876" s="17">
        <v>5.2808960464429799E-3</v>
      </c>
      <c r="BK876" s="17">
        <v>6.1298097106990898E-3</v>
      </c>
      <c r="BL876" s="17"/>
      <c r="BM876" s="17">
        <v>1.22029248147968E-2</v>
      </c>
      <c r="BN876" s="17">
        <v>3.9385016590387104E-3</v>
      </c>
      <c r="BO876" s="17">
        <v>7.9860367856138294E-3</v>
      </c>
      <c r="BP876" s="17"/>
      <c r="BQ876" s="17">
        <v>1.91693254885042E-2</v>
      </c>
      <c r="BR876" s="17">
        <v>2.6241224670054998E-3</v>
      </c>
      <c r="BS876" s="17"/>
      <c r="BT876" s="17">
        <v>1.2987132042256801E-2</v>
      </c>
      <c r="BU876" s="17">
        <v>2.5295740503096902E-3</v>
      </c>
    </row>
    <row r="877" spans="2:73" x14ac:dyDescent="0.3">
      <c r="B877" t="s">
        <v>263</v>
      </c>
      <c r="C877" s="17">
        <v>1.7106026203410299E-2</v>
      </c>
      <c r="D877" s="17">
        <v>2.3192354303646901E-2</v>
      </c>
      <c r="E877" s="17">
        <v>1.13530791934334E-2</v>
      </c>
      <c r="F877" s="17"/>
      <c r="G877" s="17">
        <v>3.1173813376788501E-2</v>
      </c>
      <c r="H877" s="17">
        <v>3.7335886450166597E-2</v>
      </c>
      <c r="I877" s="17">
        <v>1.7728476188654901E-2</v>
      </c>
      <c r="J877" s="17">
        <v>4.6641081888430204E-3</v>
      </c>
      <c r="K877" s="17">
        <v>8.6213778451313793E-3</v>
      </c>
      <c r="L877" s="17">
        <v>6.8146487338248503E-3</v>
      </c>
      <c r="M877" s="17"/>
      <c r="N877" s="17">
        <v>1.9244284266211598E-2</v>
      </c>
      <c r="O877" s="17">
        <v>2.7167059343783401E-2</v>
      </c>
      <c r="P877" s="17">
        <v>1.50533147777073E-2</v>
      </c>
      <c r="Q877" s="17">
        <v>7.1181555625591296E-3</v>
      </c>
      <c r="R877" s="17"/>
      <c r="S877" s="17">
        <v>3.47257549985069E-2</v>
      </c>
      <c r="T877" s="17">
        <v>1.7317140147634101E-2</v>
      </c>
      <c r="U877" s="17">
        <v>1.3074951609411E-2</v>
      </c>
      <c r="V877" s="17">
        <v>3.2018526637810399E-3</v>
      </c>
      <c r="W877" s="17">
        <v>1.31240395160856E-2</v>
      </c>
      <c r="X877" s="17">
        <v>5.44418748358579E-3</v>
      </c>
      <c r="Y877" s="17">
        <v>1.52283742239797E-2</v>
      </c>
      <c r="Z877" s="17">
        <v>2.9297647214753801E-2</v>
      </c>
      <c r="AA877" s="17">
        <v>1.9320676076881701E-2</v>
      </c>
      <c r="AB877" s="17"/>
      <c r="AC877" s="17">
        <v>8.7973205954412104E-2</v>
      </c>
      <c r="AD877" s="17">
        <v>0</v>
      </c>
      <c r="AE877" s="17">
        <v>0</v>
      </c>
      <c r="AF877" s="17">
        <v>4.9257905958364802E-3</v>
      </c>
      <c r="AG877" s="17">
        <v>2.2740479691195602E-2</v>
      </c>
      <c r="AH877" s="17">
        <v>2.62146337010274E-2</v>
      </c>
      <c r="AI877" s="17">
        <v>1.9591949745021101E-2</v>
      </c>
      <c r="AJ877" s="17">
        <v>1.5405937721784901E-2</v>
      </c>
      <c r="AK877" s="17">
        <v>1.0826417545579401E-2</v>
      </c>
      <c r="AL877" s="17">
        <v>1.20590559947124E-2</v>
      </c>
      <c r="AM877" s="17">
        <v>2.7134171855053998E-2</v>
      </c>
      <c r="AN877" s="17">
        <v>6.9606043623114703E-3</v>
      </c>
      <c r="AO877" s="17">
        <v>0</v>
      </c>
      <c r="AP877" s="17">
        <v>2.0064243037055601E-2</v>
      </c>
      <c r="AQ877" s="17">
        <v>6.5715996254962303E-3</v>
      </c>
      <c r="AR877" s="17">
        <v>6.4235059446434997E-2</v>
      </c>
      <c r="AS877" s="17"/>
      <c r="AT877" s="17">
        <v>4.4599413965080499E-2</v>
      </c>
      <c r="AU877" s="17">
        <v>7.5084286759538902E-3</v>
      </c>
      <c r="AV877" s="17">
        <v>9.1672330709726708E-3</v>
      </c>
      <c r="AW877" s="17">
        <v>1.10616939252044E-2</v>
      </c>
      <c r="AX877" s="17">
        <v>1.3644770526782301E-2</v>
      </c>
      <c r="AY877" s="17">
        <v>0</v>
      </c>
      <c r="AZ877" s="17"/>
      <c r="BA877" s="17">
        <v>1.0101593564533299E-2</v>
      </c>
      <c r="BB877" s="17">
        <v>1.20891272957745E-2</v>
      </c>
      <c r="BC877" s="17">
        <v>2.3957885416921398E-2</v>
      </c>
      <c r="BD877" s="17">
        <v>3.1699718566041299E-2</v>
      </c>
      <c r="BE877" s="17">
        <v>6.4249750438736999E-2</v>
      </c>
      <c r="BF877" s="17"/>
      <c r="BG877" s="17">
        <v>1.0753326310934E-2</v>
      </c>
      <c r="BH877" s="17">
        <v>2.5556431724315699E-2</v>
      </c>
      <c r="BI877" s="17">
        <v>1.89385366259162E-2</v>
      </c>
      <c r="BJ877" s="17">
        <v>1.05240253933198E-2</v>
      </c>
      <c r="BK877" s="17">
        <v>0</v>
      </c>
      <c r="BL877" s="17"/>
      <c r="BM877" s="17">
        <v>2.35382379628746E-2</v>
      </c>
      <c r="BN877" s="17">
        <v>1.22673400970494E-2</v>
      </c>
      <c r="BO877" s="17">
        <v>9.4984346090191997E-3</v>
      </c>
      <c r="BP877" s="17"/>
      <c r="BQ877" s="17">
        <v>3.7047825311122398E-2</v>
      </c>
      <c r="BR877" s="17">
        <v>4.9613410540954401E-3</v>
      </c>
      <c r="BS877" s="17"/>
      <c r="BT877" s="17">
        <v>2.4348347260269E-2</v>
      </c>
      <c r="BU877" s="17">
        <v>7.1248938596693099E-3</v>
      </c>
    </row>
    <row r="878" spans="2:73" x14ac:dyDescent="0.3">
      <c r="B878" t="s">
        <v>264</v>
      </c>
      <c r="C878" s="17">
        <v>3.6758712897197503E-2</v>
      </c>
      <c r="D878" s="17">
        <v>4.3345503155834297E-2</v>
      </c>
      <c r="E878" s="17">
        <v>3.0578605031551898E-2</v>
      </c>
      <c r="F878" s="17"/>
      <c r="G878" s="17">
        <v>5.0571048058055401E-2</v>
      </c>
      <c r="H878" s="17">
        <v>7.2006895447858599E-2</v>
      </c>
      <c r="I878" s="17">
        <v>5.20492261024171E-2</v>
      </c>
      <c r="J878" s="17">
        <v>2.0002433964399099E-2</v>
      </c>
      <c r="K878" s="17">
        <v>1.54119536412796E-2</v>
      </c>
      <c r="L878" s="17">
        <v>1.5357393448682101E-2</v>
      </c>
      <c r="M878" s="17"/>
      <c r="N878" s="17">
        <v>6.4631759116354104E-2</v>
      </c>
      <c r="O878" s="17">
        <v>2.8989267507889101E-2</v>
      </c>
      <c r="P878" s="17">
        <v>2.4410514593370899E-2</v>
      </c>
      <c r="Q878" s="17">
        <v>2.70931001890795E-2</v>
      </c>
      <c r="R878" s="17"/>
      <c r="S878" s="17">
        <v>9.5532466039206398E-2</v>
      </c>
      <c r="T878" s="17">
        <v>2.3360106045763902E-2</v>
      </c>
      <c r="U878" s="17">
        <v>3.2867243162196101E-2</v>
      </c>
      <c r="V878" s="17">
        <v>2.3582488239844199E-2</v>
      </c>
      <c r="W878" s="17">
        <v>2.6657298046212301E-2</v>
      </c>
      <c r="X878" s="17">
        <v>2.7534962768704201E-2</v>
      </c>
      <c r="Y878" s="17">
        <v>3.93733035241551E-2</v>
      </c>
      <c r="Z878" s="17">
        <v>1.47703954971599E-2</v>
      </c>
      <c r="AA878" s="17">
        <v>1.8322706363146601E-2</v>
      </c>
      <c r="AB878" s="17"/>
      <c r="AC878" s="17">
        <v>0</v>
      </c>
      <c r="AD878" s="17">
        <v>1.79827733828948E-2</v>
      </c>
      <c r="AE878" s="17">
        <v>1.1722674222368199E-2</v>
      </c>
      <c r="AF878" s="17">
        <v>4.1588714072018897E-2</v>
      </c>
      <c r="AG878" s="17">
        <v>2.39239158503044E-2</v>
      </c>
      <c r="AH878" s="17">
        <v>3.7329334259373501E-2</v>
      </c>
      <c r="AI878" s="17">
        <v>3.2820042655493202E-2</v>
      </c>
      <c r="AJ878" s="17">
        <v>5.9539554881664701E-2</v>
      </c>
      <c r="AK878" s="17">
        <v>3.1447880128105503E-2</v>
      </c>
      <c r="AL878" s="17">
        <v>4.8650388833294499E-2</v>
      </c>
      <c r="AM878" s="17">
        <v>3.1179126312265E-2</v>
      </c>
      <c r="AN878" s="17">
        <v>1.48923167045688E-2</v>
      </c>
      <c r="AO878" s="17">
        <v>4.8098042140411697E-2</v>
      </c>
      <c r="AP878" s="17">
        <v>1.48549448896195E-2</v>
      </c>
      <c r="AQ878" s="17">
        <v>5.27765205336879E-2</v>
      </c>
      <c r="AR878" s="17">
        <v>0.12320683209666</v>
      </c>
      <c r="AS878" s="17"/>
      <c r="AT878" s="17">
        <v>6.2436739747858599E-2</v>
      </c>
      <c r="AU878" s="17">
        <v>3.5138616109887798E-2</v>
      </c>
      <c r="AV878" s="17">
        <v>4.0181735582103001E-2</v>
      </c>
      <c r="AW878" s="17">
        <v>1.3190411683640799E-2</v>
      </c>
      <c r="AX878" s="17">
        <v>1.6396881676424901E-2</v>
      </c>
      <c r="AY878" s="17">
        <v>4.9741252440573397E-2</v>
      </c>
      <c r="AZ878" s="17"/>
      <c r="BA878" s="17">
        <v>1.7405288644703101E-2</v>
      </c>
      <c r="BB878" s="17">
        <v>3.1479376050861402E-2</v>
      </c>
      <c r="BC878" s="17">
        <v>4.0601326443333897E-2</v>
      </c>
      <c r="BD878" s="17">
        <v>6.67590674254048E-2</v>
      </c>
      <c r="BE878" s="17">
        <v>0.157217433374925</v>
      </c>
      <c r="BF878" s="17"/>
      <c r="BG878" s="17">
        <v>3.82711301192247E-2</v>
      </c>
      <c r="BH878" s="17">
        <v>4.6651151087784601E-2</v>
      </c>
      <c r="BI878" s="17">
        <v>2.32602044077353E-2</v>
      </c>
      <c r="BJ878" s="17">
        <v>4.2602844545697099E-2</v>
      </c>
      <c r="BK878" s="17">
        <v>2.98047997205843E-2</v>
      </c>
      <c r="BL878" s="17"/>
      <c r="BM878" s="17">
        <v>4.9195619014309702E-2</v>
      </c>
      <c r="BN878" s="17">
        <v>2.9643849105296601E-2</v>
      </c>
      <c r="BO878" s="17">
        <v>1.6597989683745401E-2</v>
      </c>
      <c r="BP878" s="17"/>
      <c r="BQ878" s="17">
        <v>7.6078225472422503E-2</v>
      </c>
      <c r="BR878" s="17">
        <v>1.25407731446362E-2</v>
      </c>
      <c r="BS878" s="17"/>
      <c r="BT878" s="17">
        <v>5.5209442528184202E-2</v>
      </c>
      <c r="BU878" s="17">
        <v>1.3196199280956699E-2</v>
      </c>
    </row>
    <row r="879" spans="2:73" x14ac:dyDescent="0.3">
      <c r="B879" t="s">
        <v>265</v>
      </c>
      <c r="C879" s="17">
        <v>8.5712825189126401E-2</v>
      </c>
      <c r="D879" s="17">
        <v>9.8748319356023004E-2</v>
      </c>
      <c r="E879" s="17">
        <v>7.3102954725277405E-2</v>
      </c>
      <c r="F879" s="17"/>
      <c r="G879" s="17">
        <v>0.15430783406798901</v>
      </c>
      <c r="H879" s="17">
        <v>0.13851425259099101</v>
      </c>
      <c r="I879" s="17">
        <v>0.107129887230108</v>
      </c>
      <c r="J879" s="17">
        <v>6.2319941471152301E-2</v>
      </c>
      <c r="K879" s="17">
        <v>3.7004499971571903E-2</v>
      </c>
      <c r="L879" s="17">
        <v>3.0751634162223099E-2</v>
      </c>
      <c r="M879" s="17"/>
      <c r="N879" s="17">
        <v>0.119880280849142</v>
      </c>
      <c r="O879" s="17">
        <v>0.101366087793165</v>
      </c>
      <c r="P879" s="17">
        <v>7.28968308231287E-2</v>
      </c>
      <c r="Q879" s="17">
        <v>4.7824241752167797E-2</v>
      </c>
      <c r="R879" s="17"/>
      <c r="S879" s="17">
        <v>0.126285033237962</v>
      </c>
      <c r="T879" s="17">
        <v>9.9413859393184006E-2</v>
      </c>
      <c r="U879" s="17">
        <v>8.0479445958756696E-2</v>
      </c>
      <c r="V879" s="17">
        <v>5.6312901373997401E-2</v>
      </c>
      <c r="W879" s="17">
        <v>9.4287420976768593E-2</v>
      </c>
      <c r="X879" s="17">
        <v>8.3758481959603198E-2</v>
      </c>
      <c r="Y879" s="17">
        <v>6.2544847544074494E-2</v>
      </c>
      <c r="Z879" s="17">
        <v>7.5791413316096901E-2</v>
      </c>
      <c r="AA879" s="17">
        <v>6.6372346491565495E-2</v>
      </c>
      <c r="AB879" s="17"/>
      <c r="AC879" s="17">
        <v>8.3328370258631601E-2</v>
      </c>
      <c r="AD879" s="17">
        <v>0.12300215535934</v>
      </c>
      <c r="AE879" s="17">
        <v>5.3244660368736201E-2</v>
      </c>
      <c r="AF879" s="17">
        <v>4.0749427143103499E-2</v>
      </c>
      <c r="AG879" s="17">
        <v>4.7793411885660997E-2</v>
      </c>
      <c r="AH879" s="17">
        <v>8.3766395409451494E-2</v>
      </c>
      <c r="AI879" s="17">
        <v>8.6828592836486904E-2</v>
      </c>
      <c r="AJ879" s="17">
        <v>9.1078598285384907E-2</v>
      </c>
      <c r="AK879" s="17">
        <v>0.12333178159323201</v>
      </c>
      <c r="AL879" s="17">
        <v>9.6436748748365497E-2</v>
      </c>
      <c r="AM879" s="17">
        <v>0.100221169447736</v>
      </c>
      <c r="AN879" s="17">
        <v>5.1981172913933497E-2</v>
      </c>
      <c r="AO879" s="17">
        <v>0.11123390466641001</v>
      </c>
      <c r="AP879" s="17">
        <v>0.16014322820659599</v>
      </c>
      <c r="AQ879" s="17">
        <v>0.10778078459554601</v>
      </c>
      <c r="AR879" s="17">
        <v>0.146688643204748</v>
      </c>
      <c r="AS879" s="17"/>
      <c r="AT879" s="17">
        <v>0.129073196906202</v>
      </c>
      <c r="AU879" s="17">
        <v>7.0521390146125101E-2</v>
      </c>
      <c r="AV879" s="17">
        <v>9.9759413419291607E-2</v>
      </c>
      <c r="AW879" s="17">
        <v>6.0965273119840402E-2</v>
      </c>
      <c r="AX879" s="17">
        <v>6.0030785841371302E-2</v>
      </c>
      <c r="AY879" s="17">
        <v>8.0313763792637397E-2</v>
      </c>
      <c r="AZ879" s="17"/>
      <c r="BA879" s="17">
        <v>4.5306272936343803E-2</v>
      </c>
      <c r="BB879" s="17">
        <v>8.1382686281561603E-2</v>
      </c>
      <c r="BC879" s="17">
        <v>0.10828118258917301</v>
      </c>
      <c r="BD879" s="17">
        <v>0.14412124244618801</v>
      </c>
      <c r="BE879" s="17">
        <v>9.9039660345307895E-2</v>
      </c>
      <c r="BF879" s="17"/>
      <c r="BG879" s="17">
        <v>8.4336234833334703E-2</v>
      </c>
      <c r="BH879" s="17">
        <v>9.6746464425176606E-2</v>
      </c>
      <c r="BI879" s="17">
        <v>0.111655882178283</v>
      </c>
      <c r="BJ879" s="17">
        <v>6.6980236013298694E-2</v>
      </c>
      <c r="BK879" s="17">
        <v>7.7952321935488705E-2</v>
      </c>
      <c r="BL879" s="17"/>
      <c r="BM879" s="17">
        <v>0.10228438540832099</v>
      </c>
      <c r="BN879" s="17">
        <v>7.6301067052204102E-2</v>
      </c>
      <c r="BO879" s="17">
        <v>5.8683164588961299E-2</v>
      </c>
      <c r="BP879" s="17"/>
      <c r="BQ879" s="17">
        <v>0.135940173925542</v>
      </c>
      <c r="BR879" s="17">
        <v>5.7126535445910703E-2</v>
      </c>
      <c r="BS879" s="17"/>
      <c r="BT879" s="17">
        <v>0.108535938792683</v>
      </c>
      <c r="BU879" s="17">
        <v>5.3729303560923897E-2</v>
      </c>
    </row>
    <row r="880" spans="2:73" x14ac:dyDescent="0.3">
      <c r="B880" t="s">
        <v>266</v>
      </c>
      <c r="C880" s="17">
        <v>0.117358530663445</v>
      </c>
      <c r="D880" s="17">
        <v>0.130195726464397</v>
      </c>
      <c r="E880" s="17">
        <v>0.104972649347852</v>
      </c>
      <c r="F880" s="17"/>
      <c r="G880" s="17">
        <v>0.14142054831464901</v>
      </c>
      <c r="H880" s="17">
        <v>0.138699867171208</v>
      </c>
      <c r="I880" s="17">
        <v>0.12857632552104001</v>
      </c>
      <c r="J880" s="17">
        <v>0.10556345446005699</v>
      </c>
      <c r="K880" s="17">
        <v>0.102111108634764</v>
      </c>
      <c r="L880" s="17">
        <v>9.4748025489149706E-2</v>
      </c>
      <c r="M880" s="17"/>
      <c r="N880" s="17">
        <v>0.14351202811702901</v>
      </c>
      <c r="O880" s="17">
        <v>0.119933242378801</v>
      </c>
      <c r="P880" s="17">
        <v>0.106065484219943</v>
      </c>
      <c r="Q880" s="17">
        <v>9.9883425652040198E-2</v>
      </c>
      <c r="R880" s="17"/>
      <c r="S880" s="17">
        <v>0.13264378334204099</v>
      </c>
      <c r="T880" s="17">
        <v>8.6346623402394601E-2</v>
      </c>
      <c r="U880" s="17">
        <v>0.15690411435761401</v>
      </c>
      <c r="V880" s="17">
        <v>0.129573585228621</v>
      </c>
      <c r="W880" s="17">
        <v>0.145296749859086</v>
      </c>
      <c r="X880" s="17">
        <v>6.2557241679847497E-2</v>
      </c>
      <c r="Y880" s="17">
        <v>8.4432704504403697E-2</v>
      </c>
      <c r="Z880" s="17">
        <v>0.106208709461318</v>
      </c>
      <c r="AA880" s="17">
        <v>0.14775892692866899</v>
      </c>
      <c r="AB880" s="17"/>
      <c r="AC880" s="17">
        <v>3.63496255942337E-2</v>
      </c>
      <c r="AD880" s="17">
        <v>9.5051601022427504E-2</v>
      </c>
      <c r="AE880" s="17">
        <v>8.5806634160613501E-2</v>
      </c>
      <c r="AF880" s="17">
        <v>9.6436433333342397E-2</v>
      </c>
      <c r="AG880" s="17">
        <v>8.8296258332967295E-2</v>
      </c>
      <c r="AH880" s="17">
        <v>0.14317502197067</v>
      </c>
      <c r="AI880" s="17">
        <v>0.14759206587081</v>
      </c>
      <c r="AJ880" s="17">
        <v>0.13316871508604</v>
      </c>
      <c r="AK880" s="17">
        <v>0.127366935335472</v>
      </c>
      <c r="AL880" s="17">
        <v>0.11928660036839001</v>
      </c>
      <c r="AM880" s="17">
        <v>6.6499015340478806E-2</v>
      </c>
      <c r="AN880" s="17">
        <v>0.146734680417375</v>
      </c>
      <c r="AO880" s="17">
        <v>0.13082721292074301</v>
      </c>
      <c r="AP880" s="17">
        <v>7.4038914975067899E-2</v>
      </c>
      <c r="AQ880" s="17">
        <v>0.1906737594655</v>
      </c>
      <c r="AR880" s="17">
        <v>0.18184476947636199</v>
      </c>
      <c r="AS880" s="17"/>
      <c r="AT880" s="17">
        <v>0.127633503374806</v>
      </c>
      <c r="AU880" s="17">
        <v>0.127442249823361</v>
      </c>
      <c r="AV880" s="17">
        <v>0.114458559553726</v>
      </c>
      <c r="AW880" s="17">
        <v>9.5620926003918597E-2</v>
      </c>
      <c r="AX880" s="17">
        <v>0.101061746526163</v>
      </c>
      <c r="AY880" s="17">
        <v>0.136999745024072</v>
      </c>
      <c r="AZ880" s="17"/>
      <c r="BA880" s="17">
        <v>0.104573595830699</v>
      </c>
      <c r="BB880" s="17">
        <v>0.116820215519577</v>
      </c>
      <c r="BC880" s="17">
        <v>0.112142706314872</v>
      </c>
      <c r="BD880" s="17">
        <v>0.16709145494626401</v>
      </c>
      <c r="BE880" s="17">
        <v>0.123526870272382</v>
      </c>
      <c r="BF880" s="17"/>
      <c r="BG880" s="17">
        <v>0.112708141934368</v>
      </c>
      <c r="BH880" s="17">
        <v>0.142780544486554</v>
      </c>
      <c r="BI880" s="17">
        <v>0.108985829503981</v>
      </c>
      <c r="BJ880" s="17">
        <v>0.115307961923411</v>
      </c>
      <c r="BK880" s="17">
        <v>0.14493747821054001</v>
      </c>
      <c r="BL880" s="17"/>
      <c r="BM880" s="17">
        <v>0.132364093765165</v>
      </c>
      <c r="BN880" s="17">
        <v>0.100424459463125</v>
      </c>
      <c r="BO880" s="17">
        <v>0.11334531477151701</v>
      </c>
      <c r="BP880" s="17"/>
      <c r="BQ880" s="17">
        <v>0.14396965784747201</v>
      </c>
      <c r="BR880" s="17">
        <v>0.103693388073592</v>
      </c>
      <c r="BS880" s="17"/>
      <c r="BT880" s="17">
        <v>0.145782761411302</v>
      </c>
      <c r="BU880" s="17">
        <v>8.2613627480791596E-2</v>
      </c>
    </row>
    <row r="881" spans="2:73" x14ac:dyDescent="0.3">
      <c r="B881" t="s">
        <v>267</v>
      </c>
      <c r="C881" s="17">
        <v>0.28299757960904798</v>
      </c>
      <c r="D881" s="17">
        <v>0.26152926418996802</v>
      </c>
      <c r="E881" s="17">
        <v>0.30333988509732501</v>
      </c>
      <c r="F881" s="17"/>
      <c r="G881" s="17">
        <v>0.208323666221992</v>
      </c>
      <c r="H881" s="17">
        <v>0.29865640934149801</v>
      </c>
      <c r="I881" s="17">
        <v>0.32172448931992997</v>
      </c>
      <c r="J881" s="17">
        <v>0.358329574674914</v>
      </c>
      <c r="K881" s="17">
        <v>0.296226070694036</v>
      </c>
      <c r="L881" s="17">
        <v>0.222623063164471</v>
      </c>
      <c r="M881" s="17"/>
      <c r="N881" s="17">
        <v>0.331806199897766</v>
      </c>
      <c r="O881" s="17">
        <v>0.29438192535364599</v>
      </c>
      <c r="P881" s="17">
        <v>0.260851517856378</v>
      </c>
      <c r="Q881" s="17">
        <v>0.237007752456321</v>
      </c>
      <c r="R881" s="17"/>
      <c r="S881" s="17">
        <v>0.23435652581900401</v>
      </c>
      <c r="T881" s="17">
        <v>0.29273086292315498</v>
      </c>
      <c r="U881" s="17">
        <v>0.29690241202275403</v>
      </c>
      <c r="V881" s="17">
        <v>0.32897298994130197</v>
      </c>
      <c r="W881" s="17">
        <v>0.23835319382794001</v>
      </c>
      <c r="X881" s="17">
        <v>0.33297798214233199</v>
      </c>
      <c r="Y881" s="17">
        <v>0.27866604755706198</v>
      </c>
      <c r="Z881" s="17">
        <v>0.33734911090578201</v>
      </c>
      <c r="AA881" s="17">
        <v>0.25386145569206697</v>
      </c>
      <c r="AB881" s="17"/>
      <c r="AC881" s="17">
        <v>9.0595162395364803E-2</v>
      </c>
      <c r="AD881" s="17">
        <v>0.17022555659770899</v>
      </c>
      <c r="AE881" s="17">
        <v>0.20082906168212</v>
      </c>
      <c r="AF881" s="17">
        <v>0.26437154087241299</v>
      </c>
      <c r="AG881" s="17">
        <v>0.24828908832767199</v>
      </c>
      <c r="AH881" s="17">
        <v>0.21354768740959101</v>
      </c>
      <c r="AI881" s="17">
        <v>0.237326650945762</v>
      </c>
      <c r="AJ881" s="17">
        <v>0.31234508458869398</v>
      </c>
      <c r="AK881" s="17">
        <v>0.38039253279907398</v>
      </c>
      <c r="AL881" s="17">
        <v>0.27511443955082399</v>
      </c>
      <c r="AM881" s="17">
        <v>0.32145053919264299</v>
      </c>
      <c r="AN881" s="17">
        <v>0.43310271264751998</v>
      </c>
      <c r="AO881" s="17">
        <v>0.39269095772734097</v>
      </c>
      <c r="AP881" s="17">
        <v>0.373076714858741</v>
      </c>
      <c r="AQ881" s="17">
        <v>0.32024539624443199</v>
      </c>
      <c r="AR881" s="17">
        <v>0.30247530493613201</v>
      </c>
      <c r="AS881" s="17"/>
      <c r="AT881" s="17">
        <v>0.26308232411159999</v>
      </c>
      <c r="AU881" s="17">
        <v>0.29436922795556097</v>
      </c>
      <c r="AV881" s="17">
        <v>0.25351694633118099</v>
      </c>
      <c r="AW881" s="17">
        <v>0.32720189791981102</v>
      </c>
      <c r="AX881" s="17">
        <v>0.26317226658087201</v>
      </c>
      <c r="AY881" s="17">
        <v>0.26543711738550302</v>
      </c>
      <c r="AZ881" s="17"/>
      <c r="BA881" s="17">
        <v>0.225774454630493</v>
      </c>
      <c r="BB881" s="17">
        <v>0.27164841659452998</v>
      </c>
      <c r="BC881" s="17">
        <v>0.34566911139845402</v>
      </c>
      <c r="BD881" s="17">
        <v>0.29310075958437698</v>
      </c>
      <c r="BE881" s="17">
        <v>0.330912939083925</v>
      </c>
      <c r="BF881" s="17"/>
      <c r="BG881" s="17">
        <v>0.26454815936561499</v>
      </c>
      <c r="BH881" s="17">
        <v>0.29010108413109997</v>
      </c>
      <c r="BI881" s="17">
        <v>0.31981778117449899</v>
      </c>
      <c r="BJ881" s="17">
        <v>0.26459480006673403</v>
      </c>
      <c r="BK881" s="17">
        <v>0.30390380588910798</v>
      </c>
      <c r="BL881" s="17"/>
      <c r="BM881" s="17">
        <v>0.29020640105933199</v>
      </c>
      <c r="BN881" s="17">
        <v>0.27823797059399402</v>
      </c>
      <c r="BO881" s="17">
        <v>0.27285796415904101</v>
      </c>
      <c r="BP881" s="17"/>
      <c r="BQ881" s="17">
        <v>0.28702019727690498</v>
      </c>
      <c r="BR881" s="17">
        <v>0.28513462273825002</v>
      </c>
      <c r="BS881" s="17"/>
      <c r="BT881" s="17">
        <v>0.298732139927328</v>
      </c>
      <c r="BU881" s="17">
        <v>0.26973496590956397</v>
      </c>
    </row>
    <row r="882" spans="2:73" x14ac:dyDescent="0.3">
      <c r="B882" t="s">
        <v>268</v>
      </c>
      <c r="C882" s="17">
        <v>0.112523795615702</v>
      </c>
      <c r="D882" s="17">
        <v>9.7843759449904699E-2</v>
      </c>
      <c r="E882" s="17">
        <v>0.126400783241614</v>
      </c>
      <c r="F882" s="17"/>
      <c r="G882" s="17">
        <v>6.1420204219736499E-2</v>
      </c>
      <c r="H882" s="17">
        <v>8.7352844086270101E-2</v>
      </c>
      <c r="I882" s="17">
        <v>0.12416683730308301</v>
      </c>
      <c r="J882" s="17">
        <v>0.12904693427448299</v>
      </c>
      <c r="K882" s="17">
        <v>0.12738313794487299</v>
      </c>
      <c r="L882" s="17">
        <v>0.13542560641733001</v>
      </c>
      <c r="M882" s="17"/>
      <c r="N882" s="17">
        <v>0.10041393123516899</v>
      </c>
      <c r="O882" s="17">
        <v>0.126762678131699</v>
      </c>
      <c r="P882" s="17">
        <v>0.12564378889146</v>
      </c>
      <c r="Q882" s="17">
        <v>0.101648389029095</v>
      </c>
      <c r="R882" s="17"/>
      <c r="S882" s="17">
        <v>8.1575911254018696E-2</v>
      </c>
      <c r="T882" s="17">
        <v>0.11934794641992499</v>
      </c>
      <c r="U882" s="17">
        <v>0.117277029950022</v>
      </c>
      <c r="V882" s="17">
        <v>0.104616838007351</v>
      </c>
      <c r="W882" s="17">
        <v>0.12929596522244599</v>
      </c>
      <c r="X882" s="17">
        <v>9.5085493848130503E-2</v>
      </c>
      <c r="Y882" s="17">
        <v>0.13863611943119</v>
      </c>
      <c r="Z882" s="17">
        <v>0.100400025413778</v>
      </c>
      <c r="AA882" s="17">
        <v>0.130629438087908</v>
      </c>
      <c r="AB882" s="17"/>
      <c r="AC882" s="17">
        <v>3.4033533424229601E-2</v>
      </c>
      <c r="AD882" s="17">
        <v>5.4992379112491399E-2</v>
      </c>
      <c r="AE882" s="17">
        <v>0.12597424888800099</v>
      </c>
      <c r="AF882" s="17">
        <v>9.0900422739960296E-2</v>
      </c>
      <c r="AG882" s="17">
        <v>8.8421525516539798E-2</v>
      </c>
      <c r="AH882" s="17">
        <v>0.123250476379659</v>
      </c>
      <c r="AI882" s="17">
        <v>0.14053654200402599</v>
      </c>
      <c r="AJ882" s="17">
        <v>0.10402789822524</v>
      </c>
      <c r="AK882" s="17">
        <v>0.121775372956735</v>
      </c>
      <c r="AL882" s="17">
        <v>0.12685980176047301</v>
      </c>
      <c r="AM882" s="17">
        <v>0.12209596436551</v>
      </c>
      <c r="AN882" s="17">
        <v>0.119868277612558</v>
      </c>
      <c r="AO882" s="17">
        <v>0.13192941520183801</v>
      </c>
      <c r="AP882" s="17">
        <v>7.6631041191994903E-2</v>
      </c>
      <c r="AQ882" s="17">
        <v>0.13491036091049999</v>
      </c>
      <c r="AR882" s="17">
        <v>8.4882215827973201E-2</v>
      </c>
      <c r="AS882" s="17"/>
      <c r="AT882" s="17">
        <v>8.0772756094909401E-2</v>
      </c>
      <c r="AU882" s="17">
        <v>9.77945161925525E-2</v>
      </c>
      <c r="AV882" s="17">
        <v>0.13193613488567699</v>
      </c>
      <c r="AW882" s="17">
        <v>0.131211354313823</v>
      </c>
      <c r="AX882" s="17">
        <v>0.14187857117619301</v>
      </c>
      <c r="AY882" s="17">
        <v>0.15732948521825699</v>
      </c>
      <c r="AZ882" s="17"/>
      <c r="BA882" s="17">
        <v>0.118686765191767</v>
      </c>
      <c r="BB882" s="17">
        <v>0.14274696100932699</v>
      </c>
      <c r="BC882" s="17">
        <v>0.101465856220367</v>
      </c>
      <c r="BD882" s="17">
        <v>9.7195759688159897E-2</v>
      </c>
      <c r="BE882" s="17">
        <v>7.8204938038185595E-2</v>
      </c>
      <c r="BF882" s="17"/>
      <c r="BG882" s="17">
        <v>0.14203143299552201</v>
      </c>
      <c r="BH882" s="17">
        <v>0.10623386848986099</v>
      </c>
      <c r="BI882" s="17">
        <v>0.10309611092543999</v>
      </c>
      <c r="BJ882" s="17">
        <v>9.1364447754381795E-2</v>
      </c>
      <c r="BK882" s="17">
        <v>0.121813151559623</v>
      </c>
      <c r="BL882" s="17"/>
      <c r="BM882" s="17">
        <v>0.117900455371562</v>
      </c>
      <c r="BN882" s="17">
        <v>0.103238346520115</v>
      </c>
      <c r="BO882" s="17">
        <v>0.118913330015606</v>
      </c>
      <c r="BP882" s="17"/>
      <c r="BQ882" s="17">
        <v>9.8583725013558804E-2</v>
      </c>
      <c r="BR882" s="17">
        <v>0.121682545430901</v>
      </c>
      <c r="BS882" s="17"/>
      <c r="BT882" s="17">
        <v>0.11733094338913901</v>
      </c>
      <c r="BU882" s="17">
        <v>0.10615776427120199</v>
      </c>
    </row>
    <row r="883" spans="2:73" x14ac:dyDescent="0.3">
      <c r="B883" t="s">
        <v>269</v>
      </c>
      <c r="C883" s="17">
        <v>0.19477505321159899</v>
      </c>
      <c r="D883" s="17">
        <v>0.18434244505817299</v>
      </c>
      <c r="E883" s="17">
        <v>0.20475218110937701</v>
      </c>
      <c r="F883" s="17"/>
      <c r="G883" s="17">
        <v>0.16216442467014799</v>
      </c>
      <c r="H883" s="17">
        <v>0.117298072794717</v>
      </c>
      <c r="I883" s="17">
        <v>0.13287662301066999</v>
      </c>
      <c r="J883" s="17">
        <v>0.193041822012676</v>
      </c>
      <c r="K883" s="17">
        <v>0.25255669514541101</v>
      </c>
      <c r="L883" s="17">
        <v>0.29008600068997498</v>
      </c>
      <c r="M883" s="17"/>
      <c r="N883" s="17">
        <v>0.12993565884164199</v>
      </c>
      <c r="O883" s="17">
        <v>0.18523980515079899</v>
      </c>
      <c r="P883" s="17">
        <v>0.214277950674374</v>
      </c>
      <c r="Q883" s="17">
        <v>0.25091505961801502</v>
      </c>
      <c r="R883" s="17"/>
      <c r="S883" s="17">
        <v>0.137715989646504</v>
      </c>
      <c r="T883" s="17">
        <v>0.20508774826949999</v>
      </c>
      <c r="U883" s="17">
        <v>0.17024741115471001</v>
      </c>
      <c r="V883" s="17">
        <v>0.20655975217571201</v>
      </c>
      <c r="W883" s="17">
        <v>0.212214781206018</v>
      </c>
      <c r="X883" s="17">
        <v>0.228326910610024</v>
      </c>
      <c r="Y883" s="17">
        <v>0.22964527247154301</v>
      </c>
      <c r="Z883" s="17">
        <v>0.153921645214322</v>
      </c>
      <c r="AA883" s="17">
        <v>0.210680524699803</v>
      </c>
      <c r="AB883" s="17"/>
      <c r="AC883" s="17">
        <v>0.19019419576955701</v>
      </c>
      <c r="AD883" s="17">
        <v>0.31321983496320999</v>
      </c>
      <c r="AE883" s="17">
        <v>0.30683527384845199</v>
      </c>
      <c r="AF883" s="17">
        <v>0.25615131613200598</v>
      </c>
      <c r="AG883" s="17">
        <v>0.239863960271921</v>
      </c>
      <c r="AH883" s="17">
        <v>0.22823778559412899</v>
      </c>
      <c r="AI883" s="17">
        <v>0.18993238831464801</v>
      </c>
      <c r="AJ883" s="17">
        <v>0.164136542549842</v>
      </c>
      <c r="AK883" s="17">
        <v>0.134737877748455</v>
      </c>
      <c r="AL883" s="17">
        <v>0.17755356865757699</v>
      </c>
      <c r="AM883" s="17">
        <v>0.20489381210622701</v>
      </c>
      <c r="AN883" s="17">
        <v>0.119962852517474</v>
      </c>
      <c r="AO883" s="17">
        <v>9.7301859287313497E-2</v>
      </c>
      <c r="AP883" s="17">
        <v>0.147134600645112</v>
      </c>
      <c r="AQ883" s="17">
        <v>0.15046438582034399</v>
      </c>
      <c r="AR883" s="17">
        <v>4.7532591680169899E-2</v>
      </c>
      <c r="AS883" s="17"/>
      <c r="AT883" s="17">
        <v>0.145755864655777</v>
      </c>
      <c r="AU883" s="17">
        <v>0.214923336748853</v>
      </c>
      <c r="AV883" s="17">
        <v>0.194119307044404</v>
      </c>
      <c r="AW883" s="17">
        <v>0.21726678298935601</v>
      </c>
      <c r="AX883" s="17">
        <v>0.22507603786472799</v>
      </c>
      <c r="AY883" s="17">
        <v>0.156769424572963</v>
      </c>
      <c r="AZ883" s="17"/>
      <c r="BA883" s="17">
        <v>0.25016026407274999</v>
      </c>
      <c r="BB883" s="17">
        <v>0.198942892993306</v>
      </c>
      <c r="BC883" s="17">
        <v>0.14932522753514901</v>
      </c>
      <c r="BD883" s="17">
        <v>0.11411543242203701</v>
      </c>
      <c r="BE883" s="17">
        <v>0.13748797268674101</v>
      </c>
      <c r="BF883" s="17"/>
      <c r="BG883" s="17">
        <v>0.196203419625359</v>
      </c>
      <c r="BH883" s="17">
        <v>0.17319395221019299</v>
      </c>
      <c r="BI883" s="17">
        <v>0.20791518298235701</v>
      </c>
      <c r="BJ883" s="17">
        <v>0.241661288277918</v>
      </c>
      <c r="BK883" s="17">
        <v>0.175456858678119</v>
      </c>
      <c r="BL883" s="17"/>
      <c r="BM883" s="17">
        <v>0.16647538532769399</v>
      </c>
      <c r="BN883" s="17">
        <v>0.21555998005388999</v>
      </c>
      <c r="BO883" s="17">
        <v>0.22947140154899201</v>
      </c>
      <c r="BP883" s="17"/>
      <c r="BQ883" s="17">
        <v>0.13340170498395701</v>
      </c>
      <c r="BR883" s="17">
        <v>0.23483782529405201</v>
      </c>
      <c r="BS883" s="17"/>
      <c r="BT883" s="17">
        <v>0.15102193079930101</v>
      </c>
      <c r="BU883" s="17">
        <v>0.25776737367347102</v>
      </c>
    </row>
    <row r="884" spans="2:73" x14ac:dyDescent="0.3">
      <c r="B884" t="s">
        <v>270</v>
      </c>
      <c r="C884" s="17">
        <v>9.1641020200742301E-2</v>
      </c>
      <c r="D884" s="17">
        <v>9.9987443106003798E-2</v>
      </c>
      <c r="E884" s="17">
        <v>8.3923253361182698E-2</v>
      </c>
      <c r="F884" s="17"/>
      <c r="G884" s="17">
        <v>6.52625325691219E-2</v>
      </c>
      <c r="H884" s="17">
        <v>5.7805566089333398E-2</v>
      </c>
      <c r="I884" s="17">
        <v>5.0892585292361098E-2</v>
      </c>
      <c r="J884" s="17">
        <v>9.5139816249368805E-2</v>
      </c>
      <c r="K884" s="17">
        <v>0.11710201079384699</v>
      </c>
      <c r="L884" s="17">
        <v>0.14886917278546499</v>
      </c>
      <c r="M884" s="17"/>
      <c r="N884" s="17">
        <v>4.40286594938935E-2</v>
      </c>
      <c r="O884" s="17">
        <v>6.1393957146383502E-2</v>
      </c>
      <c r="P884" s="17">
        <v>0.108819895781076</v>
      </c>
      <c r="Q884" s="17">
        <v>0.15441813935051599</v>
      </c>
      <c r="R884" s="17"/>
      <c r="S884" s="17">
        <v>6.1799232358685403E-2</v>
      </c>
      <c r="T884" s="17">
        <v>9.2552913580627394E-2</v>
      </c>
      <c r="U884" s="17">
        <v>8.0738338731046203E-2</v>
      </c>
      <c r="V884" s="17">
        <v>9.2287975872096695E-2</v>
      </c>
      <c r="W884" s="17">
        <v>0.11684707638999001</v>
      </c>
      <c r="X884" s="17">
        <v>0.10511234045491499</v>
      </c>
      <c r="Y884" s="17">
        <v>8.1150748931297395E-2</v>
      </c>
      <c r="Z884" s="17">
        <v>0.10772158197425701</v>
      </c>
      <c r="AA884" s="17">
        <v>0.108019129163969</v>
      </c>
      <c r="AB884" s="17"/>
      <c r="AC884" s="17">
        <v>0.27962386290600699</v>
      </c>
      <c r="AD884" s="17">
        <v>0.18073061221487199</v>
      </c>
      <c r="AE884" s="17">
        <v>0.15625395311722301</v>
      </c>
      <c r="AF884" s="17">
        <v>0.12038223342004099</v>
      </c>
      <c r="AG884" s="17">
        <v>0.19648100354649201</v>
      </c>
      <c r="AH884" s="17">
        <v>0.110006058469755</v>
      </c>
      <c r="AI884" s="17">
        <v>6.0691964022993199E-2</v>
      </c>
      <c r="AJ884" s="17">
        <v>4.8952227576128597E-2</v>
      </c>
      <c r="AK884" s="17">
        <v>5.2640890844371999E-2</v>
      </c>
      <c r="AL884" s="17">
        <v>5.9125302593368297E-2</v>
      </c>
      <c r="AM884" s="17">
        <v>6.0666053219858997E-2</v>
      </c>
      <c r="AN884" s="17">
        <v>6.2531168570564497E-2</v>
      </c>
      <c r="AO884" s="17">
        <v>3.2430842252981901E-2</v>
      </c>
      <c r="AP884" s="17">
        <v>2.1548832492679901E-2</v>
      </c>
      <c r="AQ884" s="17">
        <v>2.4796280368310601E-2</v>
      </c>
      <c r="AR884" s="17">
        <v>7.0064868135590302E-3</v>
      </c>
      <c r="AS884" s="17"/>
      <c r="AT884" s="17">
        <v>7.5320782232899397E-2</v>
      </c>
      <c r="AU884" s="17">
        <v>9.7548987158855099E-2</v>
      </c>
      <c r="AV884" s="17">
        <v>8.7742579857096895E-2</v>
      </c>
      <c r="AW884" s="17">
        <v>9.4780917283844301E-2</v>
      </c>
      <c r="AX884" s="17">
        <v>0.10920187605588599</v>
      </c>
      <c r="AY884" s="17">
        <v>9.6153604178628102E-2</v>
      </c>
      <c r="AZ884" s="17"/>
      <c r="BA884" s="17">
        <v>0.15771559341942301</v>
      </c>
      <c r="BB884" s="17">
        <v>8.2667539592785902E-2</v>
      </c>
      <c r="BC884" s="17">
        <v>4.7689878594625597E-2</v>
      </c>
      <c r="BD884" s="17">
        <v>4.1650850904480299E-2</v>
      </c>
      <c r="BE884" s="17">
        <v>0</v>
      </c>
      <c r="BF884" s="17"/>
      <c r="BG884" s="17">
        <v>9.0405727818437503E-2</v>
      </c>
      <c r="BH884" s="17">
        <v>6.9346848819490395E-2</v>
      </c>
      <c r="BI884" s="17">
        <v>5.7561165402151199E-2</v>
      </c>
      <c r="BJ884" s="17">
        <v>0.115935142861724</v>
      </c>
      <c r="BK884" s="17">
        <v>4.2004175704498603E-2</v>
      </c>
      <c r="BL884" s="17"/>
      <c r="BM884" s="17">
        <v>6.0080159717340202E-2</v>
      </c>
      <c r="BN884" s="17">
        <v>0.11956053978636</v>
      </c>
      <c r="BO884" s="17">
        <v>0.118806775607128</v>
      </c>
      <c r="BP884" s="17"/>
      <c r="BQ884" s="17">
        <v>4.3834330489106503E-2</v>
      </c>
      <c r="BR884" s="17">
        <v>0.119321405028848</v>
      </c>
      <c r="BS884" s="17"/>
      <c r="BT884" s="17">
        <v>4.8920904410255102E-2</v>
      </c>
      <c r="BU884" s="17">
        <v>0.14880059482991301</v>
      </c>
    </row>
    <row r="885" spans="2:73" x14ac:dyDescent="0.3">
      <c r="B885" t="s">
        <v>92</v>
      </c>
      <c r="C885" s="17">
        <v>5.0334736251702199E-2</v>
      </c>
      <c r="D885" s="17">
        <v>4.5985412321248899E-2</v>
      </c>
      <c r="E885" s="17">
        <v>5.4603157283848701E-2</v>
      </c>
      <c r="F885" s="17"/>
      <c r="G885" s="17">
        <v>8.6283890699549504E-2</v>
      </c>
      <c r="H885" s="17">
        <v>4.1895762909383197E-2</v>
      </c>
      <c r="I885" s="17">
        <v>5.6820589372809399E-2</v>
      </c>
      <c r="J885" s="17">
        <v>2.70445175210066E-2</v>
      </c>
      <c r="K885" s="17">
        <v>4.1060140722921003E-2</v>
      </c>
      <c r="L885" s="17">
        <v>5.1659716132282298E-2</v>
      </c>
      <c r="M885" s="17"/>
      <c r="N885" s="17">
        <v>3.37591246059393E-2</v>
      </c>
      <c r="O885" s="17">
        <v>4.3587063202554503E-2</v>
      </c>
      <c r="P885" s="17">
        <v>5.8233484778634902E-2</v>
      </c>
      <c r="Q885" s="17">
        <v>6.8134810422948403E-2</v>
      </c>
      <c r="R885" s="17"/>
      <c r="S885" s="17">
        <v>6.6451437690698598E-2</v>
      </c>
      <c r="T885" s="17">
        <v>5.9394469809538199E-2</v>
      </c>
      <c r="U885" s="17">
        <v>4.5173700749604903E-2</v>
      </c>
      <c r="V885" s="17">
        <v>5.4891616497295001E-2</v>
      </c>
      <c r="W885" s="17">
        <v>1.49452953750952E-2</v>
      </c>
      <c r="X885" s="17">
        <v>5.5312403553750097E-2</v>
      </c>
      <c r="Y885" s="17">
        <v>5.1505318613482197E-2</v>
      </c>
      <c r="Z885" s="17">
        <v>5.9468122614908497E-2</v>
      </c>
      <c r="AA885" s="17">
        <v>3.62884545827016E-2</v>
      </c>
      <c r="AB885" s="17"/>
      <c r="AC885" s="17">
        <v>0.19790204369756401</v>
      </c>
      <c r="AD885" s="17">
        <v>3.5240281159710403E-2</v>
      </c>
      <c r="AE885" s="17">
        <v>5.3008559568233797E-2</v>
      </c>
      <c r="AF885" s="17">
        <v>6.7026225561779895E-2</v>
      </c>
      <c r="AG885" s="17">
        <v>3.9482365459515299E-2</v>
      </c>
      <c r="AH885" s="17">
        <v>3.4472606806344702E-2</v>
      </c>
      <c r="AI885" s="17">
        <v>6.7193094593691105E-2</v>
      </c>
      <c r="AJ885" s="17">
        <v>6.79816291897921E-2</v>
      </c>
      <c r="AK885" s="17">
        <v>1.23715881817023E-2</v>
      </c>
      <c r="AL885" s="17">
        <v>7.5844168104088797E-2</v>
      </c>
      <c r="AM885" s="17">
        <v>5.5857580233255398E-2</v>
      </c>
      <c r="AN885" s="17">
        <v>2.9798826765122799E-2</v>
      </c>
      <c r="AO885" s="17">
        <v>3.0903206671461798E-2</v>
      </c>
      <c r="AP885" s="17">
        <v>3.1572896097422302E-2</v>
      </c>
      <c r="AQ885" s="17">
        <v>1.1780912436184E-2</v>
      </c>
      <c r="AR885" s="17">
        <v>3.12377368497559E-2</v>
      </c>
      <c r="AS885" s="17"/>
      <c r="AT885" s="17">
        <v>5.0095799882938899E-2</v>
      </c>
      <c r="AU885" s="17">
        <v>4.8042441236288903E-2</v>
      </c>
      <c r="AV885" s="17">
        <v>6.3035268980143805E-2</v>
      </c>
      <c r="AW885" s="17">
        <v>3.78652124673673E-2</v>
      </c>
      <c r="AX885" s="17">
        <v>6.2097760657081801E-2</v>
      </c>
      <c r="AY885" s="17">
        <v>4.9799843445214001E-2</v>
      </c>
      <c r="AZ885" s="17"/>
      <c r="BA885" s="17">
        <v>6.4093873914203306E-2</v>
      </c>
      <c r="BB885" s="17">
        <v>5.4043049917503097E-2</v>
      </c>
      <c r="BC885" s="17">
        <v>5.1573091658612902E-2</v>
      </c>
      <c r="BD885" s="17">
        <v>2.8971432074923101E-2</v>
      </c>
      <c r="BE885" s="17">
        <v>9.3604357597963598E-3</v>
      </c>
      <c r="BF885" s="17"/>
      <c r="BG885" s="17">
        <v>4.8421390646959502E-2</v>
      </c>
      <c r="BH885" s="17">
        <v>3.4074141146420697E-2</v>
      </c>
      <c r="BI885" s="17">
        <v>3.6909904229192499E-2</v>
      </c>
      <c r="BJ885" s="17">
        <v>4.5748357117072001E-2</v>
      </c>
      <c r="BK885" s="17">
        <v>9.7997598591338705E-2</v>
      </c>
      <c r="BL885" s="17"/>
      <c r="BM885" s="17">
        <v>4.2334783362622898E-2</v>
      </c>
      <c r="BN885" s="17">
        <v>5.8801593107685297E-2</v>
      </c>
      <c r="BO885" s="17">
        <v>5.38395882303754E-2</v>
      </c>
      <c r="BP885" s="17"/>
      <c r="BQ885" s="17">
        <v>2.0274334747287098E-2</v>
      </c>
      <c r="BR885" s="17">
        <v>5.6914742846238903E-2</v>
      </c>
      <c r="BS885" s="17"/>
      <c r="BT885" s="17">
        <v>3.3699218636051603E-2</v>
      </c>
      <c r="BU885" s="17">
        <v>5.7320200688904401E-2</v>
      </c>
    </row>
    <row r="886" spans="2:73" x14ac:dyDescent="0.3">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row>
    <row r="887" spans="2:73" x14ac:dyDescent="0.3">
      <c r="B887" s="6" t="s">
        <v>323</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row>
    <row r="888" spans="2:73" x14ac:dyDescent="0.3">
      <c r="B888" s="24" t="s">
        <v>94</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row>
    <row r="889" spans="2:73" x14ac:dyDescent="0.3">
      <c r="B889" t="s">
        <v>317</v>
      </c>
      <c r="C889" s="17">
        <v>1.8296000306253699E-2</v>
      </c>
      <c r="D889" s="17">
        <v>2.1612202823425599E-2</v>
      </c>
      <c r="E889" s="17">
        <v>1.5120894797360699E-2</v>
      </c>
      <c r="F889" s="17"/>
      <c r="G889" s="17">
        <v>4.07533647353851E-2</v>
      </c>
      <c r="H889" s="17">
        <v>4.3574357339156503E-2</v>
      </c>
      <c r="I889" s="17">
        <v>1.19804610275952E-2</v>
      </c>
      <c r="J889" s="17">
        <v>9.6535036584812807E-3</v>
      </c>
      <c r="K889" s="17">
        <v>0</v>
      </c>
      <c r="L889" s="17">
        <v>7.3184526793683303E-3</v>
      </c>
      <c r="M889" s="17"/>
      <c r="N889" s="17">
        <v>2.9212358150458102E-2</v>
      </c>
      <c r="O889" s="17">
        <v>1.1192818092494901E-2</v>
      </c>
      <c r="P889" s="17">
        <v>1.41791432124042E-2</v>
      </c>
      <c r="Q889" s="17">
        <v>1.78773133513608E-2</v>
      </c>
      <c r="R889" s="17"/>
      <c r="S889" s="17">
        <v>3.5277682548562297E-2</v>
      </c>
      <c r="T889" s="17">
        <v>5.0909063274535201E-3</v>
      </c>
      <c r="U889" s="17">
        <v>2.58410201200505E-2</v>
      </c>
      <c r="V889" s="17">
        <v>8.2833317182502801E-3</v>
      </c>
      <c r="W889" s="17">
        <v>6.5416089710416698E-3</v>
      </c>
      <c r="X889" s="17">
        <v>2.8821468388289102E-2</v>
      </c>
      <c r="Y889" s="17">
        <v>1.3657204361813001E-2</v>
      </c>
      <c r="Z889" s="17">
        <v>1.9896121466552799E-2</v>
      </c>
      <c r="AA889" s="17">
        <v>1.9272853854999401E-2</v>
      </c>
      <c r="AB889" s="17"/>
      <c r="AC889" s="17">
        <v>4.29535036856456E-2</v>
      </c>
      <c r="AD889" s="17">
        <v>2.96432454645312E-2</v>
      </c>
      <c r="AE889" s="17">
        <v>4.0486067341269803E-3</v>
      </c>
      <c r="AF889" s="17">
        <v>1.15606756390543E-2</v>
      </c>
      <c r="AG889" s="17">
        <v>1.7150614325726701E-2</v>
      </c>
      <c r="AH889" s="17">
        <v>1.34695856778156E-2</v>
      </c>
      <c r="AI889" s="17">
        <v>2.24904953648048E-2</v>
      </c>
      <c r="AJ889" s="17">
        <v>2.5757128639904699E-2</v>
      </c>
      <c r="AK889" s="17">
        <v>1.4040889091983901E-2</v>
      </c>
      <c r="AL889" s="17">
        <v>2.2553288023331099E-2</v>
      </c>
      <c r="AM889" s="17">
        <v>8.2917680875030202E-3</v>
      </c>
      <c r="AN889" s="17">
        <v>2.07247670159161E-2</v>
      </c>
      <c r="AO889" s="17">
        <v>6.3859843835761603E-3</v>
      </c>
      <c r="AP889" s="17">
        <v>1.42422780773104E-2</v>
      </c>
      <c r="AQ889" s="17">
        <v>1.88989212362458E-2</v>
      </c>
      <c r="AR889" s="17">
        <v>5.7719368602878102E-2</v>
      </c>
      <c r="AS889" s="17"/>
      <c r="AT889" s="17">
        <v>3.13509244736336E-2</v>
      </c>
      <c r="AU889" s="17">
        <v>7.9834852482715008E-3</v>
      </c>
      <c r="AV889" s="17">
        <v>2.2128760041794399E-2</v>
      </c>
      <c r="AW889" s="17">
        <v>2.2573942204027499E-2</v>
      </c>
      <c r="AX889" s="17">
        <v>8.6492931473644095E-3</v>
      </c>
      <c r="AY889" s="17">
        <v>1.02235881958788E-2</v>
      </c>
      <c r="AZ889" s="17"/>
      <c r="BA889" s="17">
        <v>7.7581624585320802E-3</v>
      </c>
      <c r="BB889" s="17">
        <v>1.80727204043978E-2</v>
      </c>
      <c r="BC889" s="17">
        <v>2.4322243673796901E-2</v>
      </c>
      <c r="BD889" s="17">
        <v>3.9406920892342198E-2</v>
      </c>
      <c r="BE889" s="17">
        <v>1.64636575732518E-2</v>
      </c>
      <c r="BF889" s="17"/>
      <c r="BG889" s="17">
        <v>1.17987965518613E-2</v>
      </c>
      <c r="BH889" s="17">
        <v>2.84112108623761E-2</v>
      </c>
      <c r="BI889" s="17">
        <v>9.3241607649605894E-3</v>
      </c>
      <c r="BJ889" s="17">
        <v>1.0169197970976099E-2</v>
      </c>
      <c r="BK889" s="17">
        <v>1.2800195327456401E-2</v>
      </c>
      <c r="BL889" s="17"/>
      <c r="BM889" s="17">
        <v>2.6000045037595999E-2</v>
      </c>
      <c r="BN889" s="17">
        <v>1.2883187953686299E-2</v>
      </c>
      <c r="BO889" s="17">
        <v>8.4459412389269895E-3</v>
      </c>
      <c r="BP889" s="17"/>
      <c r="BQ889" s="17">
        <v>2.57888220557018E-2</v>
      </c>
      <c r="BR889" s="17">
        <v>1.25450816956047E-2</v>
      </c>
      <c r="BS889" s="17"/>
      <c r="BT889" s="17">
        <v>1.83826040486397E-2</v>
      </c>
      <c r="BU889" s="17">
        <v>1.6208138312958899E-2</v>
      </c>
    </row>
    <row r="890" spans="2:73" x14ac:dyDescent="0.3">
      <c r="B890" t="s">
        <v>318</v>
      </c>
      <c r="C890" s="17">
        <v>7.0498990331925304E-2</v>
      </c>
      <c r="D890" s="17">
        <v>7.0485823681576701E-2</v>
      </c>
      <c r="E890" s="17">
        <v>7.0729353519730503E-2</v>
      </c>
      <c r="F890" s="17"/>
      <c r="G890" s="17">
        <v>8.1264310011085097E-2</v>
      </c>
      <c r="H890" s="17">
        <v>0.10403409551862999</v>
      </c>
      <c r="I890" s="17">
        <v>8.0675172663423902E-2</v>
      </c>
      <c r="J890" s="17">
        <v>6.49275566343996E-2</v>
      </c>
      <c r="K890" s="17">
        <v>4.9291179380016197E-2</v>
      </c>
      <c r="L890" s="17">
        <v>4.6603785740551303E-2</v>
      </c>
      <c r="M890" s="17"/>
      <c r="N890" s="17">
        <v>7.5066773272087398E-2</v>
      </c>
      <c r="O890" s="17">
        <v>8.9483722503198304E-2</v>
      </c>
      <c r="P890" s="17">
        <v>6.0422873633769997E-2</v>
      </c>
      <c r="Q890" s="17">
        <v>5.60672224459597E-2</v>
      </c>
      <c r="R890" s="17"/>
      <c r="S890" s="17">
        <v>0.101788722094613</v>
      </c>
      <c r="T890" s="17">
        <v>6.2019005612026501E-2</v>
      </c>
      <c r="U890" s="17">
        <v>5.6705834781940398E-2</v>
      </c>
      <c r="V890" s="17">
        <v>4.4457904988365098E-2</v>
      </c>
      <c r="W890" s="17">
        <v>6.0745083411658699E-2</v>
      </c>
      <c r="X890" s="17">
        <v>6.3338850048559006E-2</v>
      </c>
      <c r="Y890" s="17">
        <v>8.2552235795533405E-2</v>
      </c>
      <c r="Z890" s="17">
        <v>3.6865947258268299E-2</v>
      </c>
      <c r="AA890" s="17">
        <v>9.1035459184546794E-2</v>
      </c>
      <c r="AB890" s="17"/>
      <c r="AC890" s="17">
        <v>0</v>
      </c>
      <c r="AD890" s="17">
        <v>3.4439607457392801E-2</v>
      </c>
      <c r="AE890" s="17">
        <v>7.0395555217577496E-2</v>
      </c>
      <c r="AF890" s="17">
        <v>6.5822821663872794E-2</v>
      </c>
      <c r="AG890" s="17">
        <v>6.4689777958457706E-2</v>
      </c>
      <c r="AH890" s="17">
        <v>6.7385026368221704E-2</v>
      </c>
      <c r="AI890" s="17">
        <v>7.4955098760791594E-2</v>
      </c>
      <c r="AJ890" s="17">
        <v>2.5478904242636501E-2</v>
      </c>
      <c r="AK890" s="17">
        <v>7.7333530493587405E-2</v>
      </c>
      <c r="AL890" s="17">
        <v>5.9443592734363199E-2</v>
      </c>
      <c r="AM890" s="17">
        <v>8.3840156014550304E-2</v>
      </c>
      <c r="AN890" s="17">
        <v>0.102247945707423</v>
      </c>
      <c r="AO890" s="17">
        <v>7.7109535222040296E-2</v>
      </c>
      <c r="AP890" s="17">
        <v>0.12252167778909601</v>
      </c>
      <c r="AQ890" s="17">
        <v>2.6391590196575498E-2</v>
      </c>
      <c r="AR890" s="17">
        <v>0.14610383502016</v>
      </c>
      <c r="AS890" s="17"/>
      <c r="AT890" s="17">
        <v>0.10160285702125001</v>
      </c>
      <c r="AU890" s="17">
        <v>6.6093359700731505E-2</v>
      </c>
      <c r="AV890" s="17">
        <v>7.1407061874293604E-2</v>
      </c>
      <c r="AW890" s="17">
        <v>4.39818144705496E-2</v>
      </c>
      <c r="AX890" s="17">
        <v>6.1369489636451897E-2</v>
      </c>
      <c r="AY890" s="17">
        <v>6.5832823451105596E-2</v>
      </c>
      <c r="AZ890" s="17"/>
      <c r="BA890" s="17">
        <v>4.9217185745620402E-2</v>
      </c>
      <c r="BB890" s="17">
        <v>9.8581757521594204E-2</v>
      </c>
      <c r="BC890" s="17">
        <v>5.8244755298096001E-2</v>
      </c>
      <c r="BD890" s="17">
        <v>9.1297958863441095E-2</v>
      </c>
      <c r="BE890" s="17">
        <v>0.13198097068818199</v>
      </c>
      <c r="BF890" s="17"/>
      <c r="BG890" s="17">
        <v>6.5331178864290601E-2</v>
      </c>
      <c r="BH890" s="17">
        <v>8.3093064743439193E-2</v>
      </c>
      <c r="BI890" s="17">
        <v>8.2845620739612297E-2</v>
      </c>
      <c r="BJ890" s="17">
        <v>8.3428840179090094E-2</v>
      </c>
      <c r="BK890" s="17">
        <v>3.5381210192882498E-2</v>
      </c>
      <c r="BL890" s="17"/>
      <c r="BM890" s="17">
        <v>7.8061011669326399E-2</v>
      </c>
      <c r="BN890" s="17">
        <v>5.9905805233878798E-2</v>
      </c>
      <c r="BO890" s="17">
        <v>7.3595624993080297E-2</v>
      </c>
      <c r="BP890" s="17"/>
      <c r="BQ890" s="17">
        <v>0.100105225099535</v>
      </c>
      <c r="BR890" s="17">
        <v>5.2544094017215499E-2</v>
      </c>
      <c r="BS890" s="17"/>
      <c r="BT890" s="17">
        <v>8.1530566119764197E-2</v>
      </c>
      <c r="BU890" s="17">
        <v>6.0601177733240502E-2</v>
      </c>
    </row>
    <row r="891" spans="2:73" x14ac:dyDescent="0.3">
      <c r="B891" t="s">
        <v>319</v>
      </c>
      <c r="C891" s="17">
        <v>0.35576539096016402</v>
      </c>
      <c r="D891" s="17">
        <v>0.34480379217407098</v>
      </c>
      <c r="E891" s="17">
        <v>0.36597336981577699</v>
      </c>
      <c r="F891" s="17"/>
      <c r="G891" s="17">
        <v>0.35117554798733902</v>
      </c>
      <c r="H891" s="17">
        <v>0.33528419800555498</v>
      </c>
      <c r="I891" s="17">
        <v>0.34655711417068902</v>
      </c>
      <c r="J891" s="17">
        <v>0.38386247814746299</v>
      </c>
      <c r="K891" s="17">
        <v>0.350902816708063</v>
      </c>
      <c r="L891" s="17">
        <v>0.36334126695633601</v>
      </c>
      <c r="M891" s="17"/>
      <c r="N891" s="17">
        <v>0.40572655620583298</v>
      </c>
      <c r="O891" s="17">
        <v>0.357965980333181</v>
      </c>
      <c r="P891" s="17">
        <v>0.36125386473521098</v>
      </c>
      <c r="Q891" s="17">
        <v>0.29060707110616801</v>
      </c>
      <c r="R891" s="17"/>
      <c r="S891" s="17">
        <v>0.36074258716760299</v>
      </c>
      <c r="T891" s="17">
        <v>0.35172353357039798</v>
      </c>
      <c r="U891" s="17">
        <v>0.343286482724665</v>
      </c>
      <c r="V891" s="17">
        <v>0.34664298202946098</v>
      </c>
      <c r="W891" s="17">
        <v>0.36382321492054598</v>
      </c>
      <c r="X891" s="17">
        <v>0.34583392073910801</v>
      </c>
      <c r="Y891" s="17">
        <v>0.40390154654617</v>
      </c>
      <c r="Z891" s="17">
        <v>0.33963057025736598</v>
      </c>
      <c r="AA891" s="17">
        <v>0.34328709984338801</v>
      </c>
      <c r="AB891" s="17"/>
      <c r="AC891" s="17">
        <v>8.3245521561281094E-2</v>
      </c>
      <c r="AD891" s="17">
        <v>0.247027197470198</v>
      </c>
      <c r="AE891" s="17">
        <v>0.34679797965454001</v>
      </c>
      <c r="AF891" s="17">
        <v>0.28752155305856297</v>
      </c>
      <c r="AG891" s="17">
        <v>0.31681734657680399</v>
      </c>
      <c r="AH891" s="17">
        <v>0.33755376041632801</v>
      </c>
      <c r="AI891" s="17">
        <v>0.35344816435537502</v>
      </c>
      <c r="AJ891" s="17">
        <v>0.357296918523129</v>
      </c>
      <c r="AK891" s="17">
        <v>0.411389094104469</v>
      </c>
      <c r="AL891" s="17">
        <v>0.38579199857877799</v>
      </c>
      <c r="AM891" s="17">
        <v>0.39633235938196798</v>
      </c>
      <c r="AN891" s="17">
        <v>0.36658916154733701</v>
      </c>
      <c r="AO891" s="17">
        <v>0.43292643057659103</v>
      </c>
      <c r="AP891" s="17">
        <v>0.398027216409303</v>
      </c>
      <c r="AQ891" s="17">
        <v>0.37161865319300103</v>
      </c>
      <c r="AR891" s="17">
        <v>0.42033091370092501</v>
      </c>
      <c r="AS891" s="17"/>
      <c r="AT891" s="17">
        <v>0.35940503094780601</v>
      </c>
      <c r="AU891" s="17">
        <v>0.36538296285495903</v>
      </c>
      <c r="AV891" s="17">
        <v>0.311938424596018</v>
      </c>
      <c r="AW891" s="17">
        <v>0.319311974603528</v>
      </c>
      <c r="AX891" s="17">
        <v>0.409896726524832</v>
      </c>
      <c r="AY891" s="17">
        <v>0.43293890175886401</v>
      </c>
      <c r="AZ891" s="17"/>
      <c r="BA891" s="17">
        <v>0.33455627410882</v>
      </c>
      <c r="BB891" s="17">
        <v>0.33500356509131102</v>
      </c>
      <c r="BC891" s="17">
        <v>0.37927914702878301</v>
      </c>
      <c r="BD891" s="17">
        <v>0.33721365211218202</v>
      </c>
      <c r="BE891" s="17">
        <v>0.44068809579142698</v>
      </c>
      <c r="BF891" s="17"/>
      <c r="BG891" s="17">
        <v>0.39546733837628201</v>
      </c>
      <c r="BH891" s="17">
        <v>0.35441074175679199</v>
      </c>
      <c r="BI891" s="17">
        <v>0.34748691253406</v>
      </c>
      <c r="BJ891" s="17">
        <v>0.35469917180327298</v>
      </c>
      <c r="BK891" s="17">
        <v>0.36622712646744299</v>
      </c>
      <c r="BL891" s="17"/>
      <c r="BM891" s="17">
        <v>0.38807683895897099</v>
      </c>
      <c r="BN891" s="17">
        <v>0.33488547992286399</v>
      </c>
      <c r="BO891" s="17">
        <v>0.31004880009027203</v>
      </c>
      <c r="BP891" s="17"/>
      <c r="BQ891" s="17">
        <v>0.37967365917717799</v>
      </c>
      <c r="BR891" s="17">
        <v>0.349429754045604</v>
      </c>
      <c r="BS891" s="17"/>
      <c r="BT891" s="17">
        <v>0.39822614969374698</v>
      </c>
      <c r="BU891" s="17">
        <v>0.30414075160738302</v>
      </c>
    </row>
    <row r="892" spans="2:73" x14ac:dyDescent="0.3">
      <c r="B892" t="s">
        <v>320</v>
      </c>
      <c r="C892" s="17">
        <v>0.19535411061296001</v>
      </c>
      <c r="D892" s="17">
        <v>0.19243001389491099</v>
      </c>
      <c r="E892" s="17">
        <v>0.19880635998103099</v>
      </c>
      <c r="F892" s="17"/>
      <c r="G892" s="17">
        <v>0.19445846230095301</v>
      </c>
      <c r="H892" s="17">
        <v>0.21420942935381601</v>
      </c>
      <c r="I892" s="17">
        <v>0.207205043837313</v>
      </c>
      <c r="J892" s="17">
        <v>0.17415990215635599</v>
      </c>
      <c r="K892" s="17">
        <v>0.183818089053429</v>
      </c>
      <c r="L892" s="17">
        <v>0.19597817605698001</v>
      </c>
      <c r="M892" s="17"/>
      <c r="N892" s="17">
        <v>0.19540804580101701</v>
      </c>
      <c r="O892" s="17">
        <v>0.21076739415439599</v>
      </c>
      <c r="P892" s="17">
        <v>0.200805495429171</v>
      </c>
      <c r="Q892" s="17">
        <v>0.17568176612217801</v>
      </c>
      <c r="R892" s="17"/>
      <c r="S892" s="17">
        <v>0.19282862628863601</v>
      </c>
      <c r="T892" s="17">
        <v>0.195904111464546</v>
      </c>
      <c r="U892" s="17">
        <v>0.202295666284805</v>
      </c>
      <c r="V892" s="17">
        <v>0.21580721264799399</v>
      </c>
      <c r="W892" s="17">
        <v>0.21291791237591201</v>
      </c>
      <c r="X892" s="17">
        <v>0.17758715552212001</v>
      </c>
      <c r="Y892" s="17">
        <v>0.194439471801163</v>
      </c>
      <c r="Z892" s="17">
        <v>0.19550961295206701</v>
      </c>
      <c r="AA892" s="17">
        <v>0.17730573252715801</v>
      </c>
      <c r="AB892" s="17"/>
      <c r="AC892" s="17">
        <v>7.7772916621923704E-2</v>
      </c>
      <c r="AD892" s="17">
        <v>0.122123825729766</v>
      </c>
      <c r="AE892" s="17">
        <v>0.17561666979639301</v>
      </c>
      <c r="AF892" s="17">
        <v>0.18274514639970599</v>
      </c>
      <c r="AG892" s="17">
        <v>0.200601731942923</v>
      </c>
      <c r="AH892" s="17">
        <v>0.22363785681503801</v>
      </c>
      <c r="AI892" s="17">
        <v>0.18854191008506899</v>
      </c>
      <c r="AJ892" s="17">
        <v>0.25243909996160002</v>
      </c>
      <c r="AK892" s="17">
        <v>0.246492343474117</v>
      </c>
      <c r="AL892" s="17">
        <v>0.219814289207584</v>
      </c>
      <c r="AM892" s="17">
        <v>0.16756919862065101</v>
      </c>
      <c r="AN892" s="17">
        <v>0.23290617388080201</v>
      </c>
      <c r="AO892" s="17">
        <v>0.152359474530151</v>
      </c>
      <c r="AP892" s="17">
        <v>8.6934928455523294E-2</v>
      </c>
      <c r="AQ892" s="17">
        <v>0.29234813239109197</v>
      </c>
      <c r="AR892" s="17">
        <v>0.16375527576155199</v>
      </c>
      <c r="AS892" s="17"/>
      <c r="AT892" s="17">
        <v>0.171064947904919</v>
      </c>
      <c r="AU892" s="17">
        <v>0.20996667820124301</v>
      </c>
      <c r="AV892" s="17">
        <v>0.215105356312455</v>
      </c>
      <c r="AW892" s="17">
        <v>0.216132283553608</v>
      </c>
      <c r="AX892" s="17">
        <v>0.14050918568791801</v>
      </c>
      <c r="AY892" s="17">
        <v>0.203074578005251</v>
      </c>
      <c r="AZ892" s="17"/>
      <c r="BA892" s="17">
        <v>0.154860479744961</v>
      </c>
      <c r="BB892" s="17">
        <v>0.21818006672148499</v>
      </c>
      <c r="BC892" s="17">
        <v>0.195347781933842</v>
      </c>
      <c r="BD892" s="17">
        <v>0.22797806370853499</v>
      </c>
      <c r="BE892" s="17">
        <v>0.191458276723769</v>
      </c>
      <c r="BF892" s="17"/>
      <c r="BG892" s="17">
        <v>0.19882654365694699</v>
      </c>
      <c r="BH892" s="17">
        <v>0.198802300675398</v>
      </c>
      <c r="BI892" s="17">
        <v>0.21062386953991899</v>
      </c>
      <c r="BJ892" s="17">
        <v>0.20255468484377301</v>
      </c>
      <c r="BK892" s="17">
        <v>0.24676367951608499</v>
      </c>
      <c r="BL892" s="17"/>
      <c r="BM892" s="17">
        <v>0.20662402940585001</v>
      </c>
      <c r="BN892" s="17">
        <v>0.196078989409532</v>
      </c>
      <c r="BO892" s="17">
        <v>0.16004976520421901</v>
      </c>
      <c r="BP892" s="17"/>
      <c r="BQ892" s="17">
        <v>0.221414634440525</v>
      </c>
      <c r="BR892" s="17">
        <v>0.18708548309341499</v>
      </c>
      <c r="BS892" s="17"/>
      <c r="BT892" s="17">
        <v>0.20165367337447801</v>
      </c>
      <c r="BU892" s="17">
        <v>0.196494747859847</v>
      </c>
    </row>
    <row r="893" spans="2:73" x14ac:dyDescent="0.3">
      <c r="B893" t="s">
        <v>321</v>
      </c>
      <c r="C893" s="17">
        <v>0.21779186353535601</v>
      </c>
      <c r="D893" s="17">
        <v>0.21857409049770299</v>
      </c>
      <c r="E893" s="17">
        <v>0.21659348521559299</v>
      </c>
      <c r="F893" s="17"/>
      <c r="G893" s="17">
        <v>0.164917474494127</v>
      </c>
      <c r="H893" s="17">
        <v>0.19846129967620901</v>
      </c>
      <c r="I893" s="17">
        <v>0.22243032385933101</v>
      </c>
      <c r="J893" s="17">
        <v>0.240115280749575</v>
      </c>
      <c r="K893" s="17">
        <v>0.26954533203488201</v>
      </c>
      <c r="L893" s="17">
        <v>0.211850222639998</v>
      </c>
      <c r="M893" s="17"/>
      <c r="N893" s="17">
        <v>0.21064760889838099</v>
      </c>
      <c r="O893" s="17">
        <v>0.20333665189729799</v>
      </c>
      <c r="P893" s="17">
        <v>0.21497563276961901</v>
      </c>
      <c r="Q893" s="17">
        <v>0.243603740367592</v>
      </c>
      <c r="R893" s="17"/>
      <c r="S893" s="17">
        <v>0.17635147135798299</v>
      </c>
      <c r="T893" s="17">
        <v>0.23760965916323601</v>
      </c>
      <c r="U893" s="17">
        <v>0.224835026070108</v>
      </c>
      <c r="V893" s="17">
        <v>0.229769002254538</v>
      </c>
      <c r="W893" s="17">
        <v>0.248170652913109</v>
      </c>
      <c r="X893" s="17">
        <v>0.23237120753198801</v>
      </c>
      <c r="Y893" s="17">
        <v>0.19203191785718901</v>
      </c>
      <c r="Z893" s="17">
        <v>0.24308652260847599</v>
      </c>
      <c r="AA893" s="17">
        <v>0.20666662562822899</v>
      </c>
      <c r="AB893" s="17"/>
      <c r="AC893" s="17">
        <v>0.33709125854463301</v>
      </c>
      <c r="AD893" s="17">
        <v>0.22689921906233301</v>
      </c>
      <c r="AE893" s="17">
        <v>0.22114291356330601</v>
      </c>
      <c r="AF893" s="17">
        <v>0.25091666710397798</v>
      </c>
      <c r="AG893" s="17">
        <v>0.21778581902501201</v>
      </c>
      <c r="AH893" s="17">
        <v>0.20471522583027901</v>
      </c>
      <c r="AI893" s="17">
        <v>0.246778130901874</v>
      </c>
      <c r="AJ893" s="17">
        <v>0.20385527125835501</v>
      </c>
      <c r="AK893" s="17">
        <v>0.18163295044705399</v>
      </c>
      <c r="AL893" s="17">
        <v>0.207107923373099</v>
      </c>
      <c r="AM893" s="17">
        <v>0.226132246204445</v>
      </c>
      <c r="AN893" s="17">
        <v>0.19703421335822</v>
      </c>
      <c r="AO893" s="17">
        <v>0.26900081204930998</v>
      </c>
      <c r="AP893" s="17">
        <v>0.26461612066016399</v>
      </c>
      <c r="AQ893" s="17">
        <v>0.20507968778400701</v>
      </c>
      <c r="AR893" s="17">
        <v>0.169975120067376</v>
      </c>
      <c r="AS893" s="17"/>
      <c r="AT893" s="17">
        <v>0.202384024978222</v>
      </c>
      <c r="AU893" s="17">
        <v>0.209797508760658</v>
      </c>
      <c r="AV893" s="17">
        <v>0.23927364562477399</v>
      </c>
      <c r="AW893" s="17">
        <v>0.25537182057924901</v>
      </c>
      <c r="AX893" s="17">
        <v>0.19683103052333401</v>
      </c>
      <c r="AY893" s="17">
        <v>0.17744091231149201</v>
      </c>
      <c r="AZ893" s="17"/>
      <c r="BA893" s="17">
        <v>0.25446941968481601</v>
      </c>
      <c r="BB893" s="17">
        <v>0.19445164714915</v>
      </c>
      <c r="BC893" s="17">
        <v>0.21175110745398501</v>
      </c>
      <c r="BD893" s="17">
        <v>0.233021307513433</v>
      </c>
      <c r="BE893" s="17">
        <v>0.16590576675301499</v>
      </c>
      <c r="BF893" s="17"/>
      <c r="BG893" s="17">
        <v>0.19871649531232899</v>
      </c>
      <c r="BH893" s="17">
        <v>0.221926712828551</v>
      </c>
      <c r="BI893" s="17">
        <v>0.232044514603787</v>
      </c>
      <c r="BJ893" s="17">
        <v>0.19551401876418101</v>
      </c>
      <c r="BK893" s="17">
        <v>0.18438918301934701</v>
      </c>
      <c r="BL893" s="17"/>
      <c r="BM893" s="17">
        <v>0.19854986909260799</v>
      </c>
      <c r="BN893" s="17">
        <v>0.23609666673798901</v>
      </c>
      <c r="BO893" s="17">
        <v>0.230824599938804</v>
      </c>
      <c r="BP893" s="17"/>
      <c r="BQ893" s="17">
        <v>0.20135779668923401</v>
      </c>
      <c r="BR893" s="17">
        <v>0.22663828629115801</v>
      </c>
      <c r="BS893" s="17"/>
      <c r="BT893" s="17">
        <v>0.20928314324056199</v>
      </c>
      <c r="BU893" s="17">
        <v>0.22970536787814799</v>
      </c>
    </row>
    <row r="894" spans="2:73" x14ac:dyDescent="0.3">
      <c r="B894" t="s">
        <v>270</v>
      </c>
      <c r="C894" s="17">
        <v>9.7209359655953204E-2</v>
      </c>
      <c r="D894" s="17">
        <v>0.106818571990056</v>
      </c>
      <c r="E894" s="17">
        <v>8.7739479057408407E-2</v>
      </c>
      <c r="F894" s="17"/>
      <c r="G894" s="17">
        <v>8.8496806040792395E-2</v>
      </c>
      <c r="H894" s="17">
        <v>5.4932385455688799E-2</v>
      </c>
      <c r="I894" s="17">
        <v>9.4333904634685106E-2</v>
      </c>
      <c r="J894" s="17">
        <v>9.4627069971130101E-2</v>
      </c>
      <c r="K894" s="17">
        <v>0.10803760415833</v>
      </c>
      <c r="L894" s="17">
        <v>0.13452175873962899</v>
      </c>
      <c r="M894" s="17"/>
      <c r="N894" s="17">
        <v>5.3717006688880103E-2</v>
      </c>
      <c r="O894" s="17">
        <v>8.3262620875480697E-2</v>
      </c>
      <c r="P894" s="17">
        <v>9.6284312947318401E-2</v>
      </c>
      <c r="Q894" s="17">
        <v>0.15912185140867999</v>
      </c>
      <c r="R894" s="17"/>
      <c r="S894" s="17">
        <v>7.5805631533090195E-2</v>
      </c>
      <c r="T894" s="17">
        <v>9.8057580235819897E-2</v>
      </c>
      <c r="U894" s="17">
        <v>9.7871318836183704E-2</v>
      </c>
      <c r="V894" s="17">
        <v>0.11239925831598099</v>
      </c>
      <c r="W894" s="17">
        <v>8.9135471079838893E-2</v>
      </c>
      <c r="X894" s="17">
        <v>0.105863623739373</v>
      </c>
      <c r="Y894" s="17">
        <v>7.4361525185975497E-2</v>
      </c>
      <c r="Z894" s="17">
        <v>0.138888993782537</v>
      </c>
      <c r="AA894" s="17">
        <v>0.109564872507653</v>
      </c>
      <c r="AB894" s="17"/>
      <c r="AC894" s="17">
        <v>0.37938059053760897</v>
      </c>
      <c r="AD894" s="17">
        <v>0.22279096953790101</v>
      </c>
      <c r="AE894" s="17">
        <v>0.14371848321589401</v>
      </c>
      <c r="AF894" s="17">
        <v>0.14768614651975001</v>
      </c>
      <c r="AG894" s="17">
        <v>0.155012335347227</v>
      </c>
      <c r="AH894" s="17">
        <v>9.53730806669318E-2</v>
      </c>
      <c r="AI894" s="17">
        <v>7.1377017486681807E-2</v>
      </c>
      <c r="AJ894" s="17">
        <v>8.9787005103800999E-2</v>
      </c>
      <c r="AK894" s="17">
        <v>4.8017213062474202E-2</v>
      </c>
      <c r="AL894" s="17">
        <v>4.4515824489072001E-2</v>
      </c>
      <c r="AM894" s="17">
        <v>8.9342176099133003E-2</v>
      </c>
      <c r="AN894" s="17">
        <v>4.6210112724232602E-2</v>
      </c>
      <c r="AO894" s="17">
        <v>4.1618312285834499E-2</v>
      </c>
      <c r="AP894" s="17">
        <v>3.3991437610060203E-2</v>
      </c>
      <c r="AQ894" s="17">
        <v>4.43484324479212E-2</v>
      </c>
      <c r="AR894" s="17">
        <v>3.4811545588403298E-2</v>
      </c>
      <c r="AS894" s="17"/>
      <c r="AT894" s="17">
        <v>8.7444276599508194E-2</v>
      </c>
      <c r="AU894" s="17">
        <v>0.10265000886747599</v>
      </c>
      <c r="AV894" s="17">
        <v>8.7923958807381797E-2</v>
      </c>
      <c r="AW894" s="17">
        <v>8.9264602576524396E-2</v>
      </c>
      <c r="AX894" s="17">
        <v>0.13546203500250301</v>
      </c>
      <c r="AY894" s="17">
        <v>8.9122633366215606E-2</v>
      </c>
      <c r="AZ894" s="17"/>
      <c r="BA894" s="17">
        <v>0.140404740394797</v>
      </c>
      <c r="BB894" s="17">
        <v>9.8354495507887399E-2</v>
      </c>
      <c r="BC894" s="17">
        <v>7.5398089335905194E-2</v>
      </c>
      <c r="BD894" s="17">
        <v>4.05836725219898E-2</v>
      </c>
      <c r="BE894" s="17">
        <v>5.3503232470354198E-2</v>
      </c>
      <c r="BF894" s="17"/>
      <c r="BG894" s="17">
        <v>9.65437280501691E-2</v>
      </c>
      <c r="BH894" s="17">
        <v>7.3438627785503197E-2</v>
      </c>
      <c r="BI894" s="17">
        <v>8.5970160123860204E-2</v>
      </c>
      <c r="BJ894" s="17">
        <v>0.119521452167116</v>
      </c>
      <c r="BK894" s="17">
        <v>6.8856291520185103E-2</v>
      </c>
      <c r="BL894" s="17"/>
      <c r="BM894" s="17">
        <v>7.2409395716323599E-2</v>
      </c>
      <c r="BN894" s="17">
        <v>0.107286161336764</v>
      </c>
      <c r="BO894" s="17">
        <v>0.146680545689929</v>
      </c>
      <c r="BP894" s="17"/>
      <c r="BQ894" s="17">
        <v>5.6879674784196699E-2</v>
      </c>
      <c r="BR894" s="17">
        <v>0.12306849116765201</v>
      </c>
      <c r="BS894" s="17"/>
      <c r="BT894" s="17">
        <v>6.4574517584640806E-2</v>
      </c>
      <c r="BU894" s="17">
        <v>0.14136551164161901</v>
      </c>
    </row>
    <row r="895" spans="2:73" x14ac:dyDescent="0.3">
      <c r="B895" t="s">
        <v>92</v>
      </c>
      <c r="C895" s="17">
        <v>4.5084284597386802E-2</v>
      </c>
      <c r="D895" s="17">
        <v>4.5275504938256397E-2</v>
      </c>
      <c r="E895" s="17">
        <v>4.5037057613098799E-2</v>
      </c>
      <c r="F895" s="17"/>
      <c r="G895" s="17">
        <v>7.8934034430318406E-2</v>
      </c>
      <c r="H895" s="17">
        <v>4.9504234650945701E-2</v>
      </c>
      <c r="I895" s="17">
        <v>3.6817979806961998E-2</v>
      </c>
      <c r="J895" s="17">
        <v>3.2654208682595103E-2</v>
      </c>
      <c r="K895" s="17">
        <v>3.8404978665279699E-2</v>
      </c>
      <c r="L895" s="17">
        <v>4.0386337187137002E-2</v>
      </c>
      <c r="M895" s="17"/>
      <c r="N895" s="17">
        <v>3.0221650983342101E-2</v>
      </c>
      <c r="O895" s="17">
        <v>4.3990812143950897E-2</v>
      </c>
      <c r="P895" s="17">
        <v>5.20786772725065E-2</v>
      </c>
      <c r="Q895" s="17">
        <v>5.7041035198060801E-2</v>
      </c>
      <c r="R895" s="17"/>
      <c r="S895" s="17">
        <v>5.7205279009512597E-2</v>
      </c>
      <c r="T895" s="17">
        <v>4.959520362652E-2</v>
      </c>
      <c r="U895" s="17">
        <v>4.9164651182247103E-2</v>
      </c>
      <c r="V895" s="17">
        <v>4.2640308045410198E-2</v>
      </c>
      <c r="W895" s="17">
        <v>1.8666056327894E-2</v>
      </c>
      <c r="X895" s="17">
        <v>4.6183774030561897E-2</v>
      </c>
      <c r="Y895" s="17">
        <v>3.90560984521559E-2</v>
      </c>
      <c r="Z895" s="17">
        <v>2.6122231674733699E-2</v>
      </c>
      <c r="AA895" s="17">
        <v>5.2867356454026099E-2</v>
      </c>
      <c r="AB895" s="17"/>
      <c r="AC895" s="17">
        <v>7.95562090489077E-2</v>
      </c>
      <c r="AD895" s="17">
        <v>0.117075935277878</v>
      </c>
      <c r="AE895" s="17">
        <v>3.8279791818162302E-2</v>
      </c>
      <c r="AF895" s="17">
        <v>5.37469896150767E-2</v>
      </c>
      <c r="AG895" s="17">
        <v>2.7942374823849599E-2</v>
      </c>
      <c r="AH895" s="17">
        <v>5.7865464225386E-2</v>
      </c>
      <c r="AI895" s="17">
        <v>4.24091830454046E-2</v>
      </c>
      <c r="AJ895" s="17">
        <v>4.5385672270573101E-2</v>
      </c>
      <c r="AK895" s="17">
        <v>2.10939793263141E-2</v>
      </c>
      <c r="AL895" s="17">
        <v>6.07730835937728E-2</v>
      </c>
      <c r="AM895" s="17">
        <v>2.84920955917498E-2</v>
      </c>
      <c r="AN895" s="17">
        <v>3.4287625766070001E-2</v>
      </c>
      <c r="AO895" s="17">
        <v>2.0599450952497499E-2</v>
      </c>
      <c r="AP895" s="17">
        <v>7.9666340998543195E-2</v>
      </c>
      <c r="AQ895" s="17">
        <v>4.1314582751157902E-2</v>
      </c>
      <c r="AR895" s="17">
        <v>7.30394125870539E-3</v>
      </c>
      <c r="AS895" s="17"/>
      <c r="AT895" s="17">
        <v>4.67479380746618E-2</v>
      </c>
      <c r="AU895" s="17">
        <v>3.8125996366660898E-2</v>
      </c>
      <c r="AV895" s="17">
        <v>5.2222792743283397E-2</v>
      </c>
      <c r="AW895" s="17">
        <v>5.3363562012513001E-2</v>
      </c>
      <c r="AX895" s="17">
        <v>4.7282239477597403E-2</v>
      </c>
      <c r="AY895" s="17">
        <v>2.13665629111927E-2</v>
      </c>
      <c r="AZ895" s="17"/>
      <c r="BA895" s="17">
        <v>5.8733737862454401E-2</v>
      </c>
      <c r="BB895" s="17">
        <v>3.7355747604174899E-2</v>
      </c>
      <c r="BC895" s="17">
        <v>5.5656875275591898E-2</v>
      </c>
      <c r="BD895" s="17">
        <v>3.0498424388075901E-2</v>
      </c>
      <c r="BE895" s="17">
        <v>0</v>
      </c>
      <c r="BF895" s="17"/>
      <c r="BG895" s="17">
        <v>3.33159191881209E-2</v>
      </c>
      <c r="BH895" s="17">
        <v>3.9917341347940498E-2</v>
      </c>
      <c r="BI895" s="17">
        <v>3.1704761693800598E-2</v>
      </c>
      <c r="BJ895" s="17">
        <v>3.4112634271591398E-2</v>
      </c>
      <c r="BK895" s="17">
        <v>8.5582313956600597E-2</v>
      </c>
      <c r="BL895" s="17"/>
      <c r="BM895" s="17">
        <v>3.0278810119324599E-2</v>
      </c>
      <c r="BN895" s="17">
        <v>5.2863709405285397E-2</v>
      </c>
      <c r="BO895" s="17">
        <v>7.0354722844768694E-2</v>
      </c>
      <c r="BP895" s="17"/>
      <c r="BQ895" s="17">
        <v>1.47801877536282E-2</v>
      </c>
      <c r="BR895" s="17">
        <v>4.8688809689350299E-2</v>
      </c>
      <c r="BS895" s="17"/>
      <c r="BT895" s="17">
        <v>2.63493459381683E-2</v>
      </c>
      <c r="BU895" s="17">
        <v>5.1484304966803403E-2</v>
      </c>
    </row>
    <row r="896" spans="2:73" x14ac:dyDescent="0.3">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row>
    <row r="897" spans="2:73" x14ac:dyDescent="0.3">
      <c r="B897" s="6" t="s">
        <v>324</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row>
    <row r="898" spans="2:73" x14ac:dyDescent="0.3">
      <c r="B898" s="24" t="s">
        <v>94</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row>
    <row r="899" spans="2:73" x14ac:dyDescent="0.3">
      <c r="B899" t="s">
        <v>317</v>
      </c>
      <c r="C899" s="17">
        <v>1.1855575036087401E-2</v>
      </c>
      <c r="D899" s="17">
        <v>1.1710153622931299E-2</v>
      </c>
      <c r="E899" s="17">
        <v>1.20338664351308E-2</v>
      </c>
      <c r="F899" s="17"/>
      <c r="G899" s="17">
        <v>1.40369606595634E-2</v>
      </c>
      <c r="H899" s="17">
        <v>2.5151663222862702E-2</v>
      </c>
      <c r="I899" s="17">
        <v>1.51934650415973E-2</v>
      </c>
      <c r="J899" s="17">
        <v>8.2271858556279293E-3</v>
      </c>
      <c r="K899" s="17">
        <v>4.9500869045962497E-3</v>
      </c>
      <c r="L899" s="17">
        <v>4.4765038675015998E-3</v>
      </c>
      <c r="M899" s="17"/>
      <c r="N899" s="17">
        <v>1.6477091504540901E-2</v>
      </c>
      <c r="O899" s="17">
        <v>1.09931085711446E-2</v>
      </c>
      <c r="P899" s="17">
        <v>8.8402540102061108E-3</v>
      </c>
      <c r="Q899" s="17">
        <v>1.06468843105241E-2</v>
      </c>
      <c r="R899" s="17"/>
      <c r="S899" s="17">
        <v>2.2162466045105699E-2</v>
      </c>
      <c r="T899" s="17">
        <v>1.41196389693932E-2</v>
      </c>
      <c r="U899" s="17">
        <v>1.2165430394353E-2</v>
      </c>
      <c r="V899" s="17">
        <v>9.5987046684340906E-3</v>
      </c>
      <c r="W899" s="17">
        <v>8.6377296673071698E-3</v>
      </c>
      <c r="X899" s="17">
        <v>1.56166448714806E-2</v>
      </c>
      <c r="Y899" s="17">
        <v>0</v>
      </c>
      <c r="Z899" s="17">
        <v>5.5893806477250599E-3</v>
      </c>
      <c r="AA899" s="17">
        <v>8.8832528123391694E-3</v>
      </c>
      <c r="AB899" s="17"/>
      <c r="AC899" s="17">
        <v>0</v>
      </c>
      <c r="AD899" s="17">
        <v>2.4270453359668299E-2</v>
      </c>
      <c r="AE899" s="17">
        <v>4.0486067341269803E-3</v>
      </c>
      <c r="AF899" s="17">
        <v>1.4452436200865001E-2</v>
      </c>
      <c r="AG899" s="17">
        <v>0</v>
      </c>
      <c r="AH899" s="17">
        <v>3.0186641041820201E-3</v>
      </c>
      <c r="AI899" s="17">
        <v>1.5491968922619099E-2</v>
      </c>
      <c r="AJ899" s="17">
        <v>6.4190222369844598E-3</v>
      </c>
      <c r="AK899" s="17">
        <v>1.6019248015543001E-2</v>
      </c>
      <c r="AL899" s="17">
        <v>1.18559074277307E-2</v>
      </c>
      <c r="AM899" s="17">
        <v>1.05669642634704E-2</v>
      </c>
      <c r="AN899" s="17">
        <v>0</v>
      </c>
      <c r="AO899" s="17">
        <v>7.9811277874146502E-3</v>
      </c>
      <c r="AP899" s="17">
        <v>2.7631968882718901E-2</v>
      </c>
      <c r="AQ899" s="17">
        <v>1.27299700272541E-2</v>
      </c>
      <c r="AR899" s="17">
        <v>5.6277791402740203E-2</v>
      </c>
      <c r="AS899" s="17"/>
      <c r="AT899" s="17">
        <v>1.9058025864885399E-2</v>
      </c>
      <c r="AU899" s="17">
        <v>8.4418259440422905E-3</v>
      </c>
      <c r="AV899" s="17">
        <v>1.7647398547578401E-2</v>
      </c>
      <c r="AW899" s="17">
        <v>8.03062715437379E-3</v>
      </c>
      <c r="AX899" s="17">
        <v>7.27658108246413E-3</v>
      </c>
      <c r="AY899" s="17">
        <v>4.7094771785747697E-3</v>
      </c>
      <c r="AZ899" s="17"/>
      <c r="BA899" s="17">
        <v>5.84686724805796E-3</v>
      </c>
      <c r="BB899" s="17">
        <v>1.0186318135235E-2</v>
      </c>
      <c r="BC899" s="17">
        <v>1.7674703326593402E-2</v>
      </c>
      <c r="BD899" s="17">
        <v>2.4041132556182201E-2</v>
      </c>
      <c r="BE899" s="17">
        <v>2.6303802387655499E-2</v>
      </c>
      <c r="BF899" s="17"/>
      <c r="BG899" s="17">
        <v>1.03806439620247E-2</v>
      </c>
      <c r="BH899" s="17">
        <v>1.66974958377459E-2</v>
      </c>
      <c r="BI899" s="17">
        <v>7.9926716123209993E-3</v>
      </c>
      <c r="BJ899" s="17">
        <v>1.29928496816741E-2</v>
      </c>
      <c r="BK899" s="17">
        <v>0</v>
      </c>
      <c r="BL899" s="17"/>
      <c r="BM899" s="17">
        <v>1.7055439589325601E-2</v>
      </c>
      <c r="BN899" s="17">
        <v>8.4619467871748406E-3</v>
      </c>
      <c r="BO899" s="17">
        <v>4.5792590004813602E-3</v>
      </c>
      <c r="BP899" s="17"/>
      <c r="BQ899" s="17">
        <v>1.8937232109519801E-2</v>
      </c>
      <c r="BR899" s="17">
        <v>7.6071958237209601E-3</v>
      </c>
      <c r="BS899" s="17"/>
      <c r="BT899" s="17">
        <v>1.40391688044321E-2</v>
      </c>
      <c r="BU899" s="17">
        <v>8.3759766671194606E-3</v>
      </c>
    </row>
    <row r="900" spans="2:73" x14ac:dyDescent="0.3">
      <c r="B900" t="s">
        <v>318</v>
      </c>
      <c r="C900" s="17">
        <v>5.5124001715940799E-2</v>
      </c>
      <c r="D900" s="17">
        <v>6.4490482509641095E-2</v>
      </c>
      <c r="E900" s="17">
        <v>4.5797838048110599E-2</v>
      </c>
      <c r="F900" s="17"/>
      <c r="G900" s="17">
        <v>8.0844031560115007E-2</v>
      </c>
      <c r="H900" s="17">
        <v>9.04723924784335E-2</v>
      </c>
      <c r="I900" s="17">
        <v>5.1506330373931701E-2</v>
      </c>
      <c r="J900" s="17">
        <v>3.6627279345809401E-2</v>
      </c>
      <c r="K900" s="17">
        <v>3.8999779736394201E-2</v>
      </c>
      <c r="L900" s="17">
        <v>3.8166438278495703E-2</v>
      </c>
      <c r="M900" s="17"/>
      <c r="N900" s="17">
        <v>7.6337244429712306E-2</v>
      </c>
      <c r="O900" s="17">
        <v>5.7769563583085999E-2</v>
      </c>
      <c r="P900" s="17">
        <v>5.7875890193668601E-2</v>
      </c>
      <c r="Q900" s="17">
        <v>2.8111321677713502E-2</v>
      </c>
      <c r="R900" s="17"/>
      <c r="S900" s="17">
        <v>9.5094915979904604E-2</v>
      </c>
      <c r="T900" s="17">
        <v>3.6041234246625302E-2</v>
      </c>
      <c r="U900" s="17">
        <v>4.7960882274239898E-2</v>
      </c>
      <c r="V900" s="17">
        <v>4.0453166743938E-2</v>
      </c>
      <c r="W900" s="17">
        <v>4.8134117681537303E-2</v>
      </c>
      <c r="X900" s="17">
        <v>5.9274519398346201E-2</v>
      </c>
      <c r="Y900" s="17">
        <v>7.3222129736452896E-2</v>
      </c>
      <c r="Z900" s="17">
        <v>2.1823780907529101E-2</v>
      </c>
      <c r="AA900" s="17">
        <v>4.7895948027779599E-2</v>
      </c>
      <c r="AB900" s="17"/>
      <c r="AC900" s="17">
        <v>7.9942455988294595E-2</v>
      </c>
      <c r="AD900" s="17">
        <v>4.2395350723210302E-2</v>
      </c>
      <c r="AE900" s="17">
        <v>2.4539926183102599E-2</v>
      </c>
      <c r="AF900" s="17">
        <v>6.3938367440820196E-2</v>
      </c>
      <c r="AG900" s="17">
        <v>5.0212297039475197E-2</v>
      </c>
      <c r="AH900" s="17">
        <v>3.5315177330607801E-2</v>
      </c>
      <c r="AI900" s="17">
        <v>7.2179357128018901E-2</v>
      </c>
      <c r="AJ900" s="17">
        <v>3.3898316603446797E-2</v>
      </c>
      <c r="AK900" s="17">
        <v>5.3570091306648498E-2</v>
      </c>
      <c r="AL900" s="17">
        <v>7.1045714929947199E-2</v>
      </c>
      <c r="AM900" s="17">
        <v>3.6595007973342197E-2</v>
      </c>
      <c r="AN900" s="17">
        <v>5.91238022135901E-2</v>
      </c>
      <c r="AO900" s="17">
        <v>7.6711934502894194E-2</v>
      </c>
      <c r="AP900" s="17">
        <v>6.3650611364490503E-2</v>
      </c>
      <c r="AQ900" s="17">
        <v>4.2151907689675298E-2</v>
      </c>
      <c r="AR900" s="17">
        <v>0.13509562839379299</v>
      </c>
      <c r="AS900" s="17"/>
      <c r="AT900" s="17">
        <v>7.9556045590928104E-2</v>
      </c>
      <c r="AU900" s="17">
        <v>5.4297180270139599E-2</v>
      </c>
      <c r="AV900" s="17">
        <v>5.5387051242684997E-2</v>
      </c>
      <c r="AW900" s="17">
        <v>3.1753695381817701E-2</v>
      </c>
      <c r="AX900" s="17">
        <v>3.9653301794786301E-2</v>
      </c>
      <c r="AY900" s="17">
        <v>6.4325893064044806E-2</v>
      </c>
      <c r="AZ900" s="17"/>
      <c r="BA900" s="17">
        <v>4.2927790435043002E-2</v>
      </c>
      <c r="BB900" s="17">
        <v>6.3614701194488907E-2</v>
      </c>
      <c r="BC900" s="17">
        <v>4.3363481757238601E-2</v>
      </c>
      <c r="BD900" s="17">
        <v>8.5507643043275502E-2</v>
      </c>
      <c r="BE900" s="17">
        <v>6.2460398927825497E-2</v>
      </c>
      <c r="BF900" s="17"/>
      <c r="BG900" s="17">
        <v>7.0360629267741504E-2</v>
      </c>
      <c r="BH900" s="17">
        <v>5.6042546788702199E-2</v>
      </c>
      <c r="BI900" s="17">
        <v>5.19905438251244E-2</v>
      </c>
      <c r="BJ900" s="17">
        <v>5.6717565074586598E-2</v>
      </c>
      <c r="BK900" s="17">
        <v>4.39413011635921E-2</v>
      </c>
      <c r="BL900" s="17"/>
      <c r="BM900" s="17">
        <v>6.7145008740014306E-2</v>
      </c>
      <c r="BN900" s="17">
        <v>4.4253033688390501E-2</v>
      </c>
      <c r="BO900" s="17">
        <v>4.5617256326036401E-2</v>
      </c>
      <c r="BP900" s="17"/>
      <c r="BQ900" s="17">
        <v>7.8006838321255295E-2</v>
      </c>
      <c r="BR900" s="17">
        <v>4.25272249895354E-2</v>
      </c>
      <c r="BS900" s="17"/>
      <c r="BT900" s="17">
        <v>6.4859467762431705E-2</v>
      </c>
      <c r="BU900" s="17">
        <v>4.39234054238807E-2</v>
      </c>
    </row>
    <row r="901" spans="2:73" x14ac:dyDescent="0.3">
      <c r="B901" t="s">
        <v>319</v>
      </c>
      <c r="C901" s="17">
        <v>0.29110624702705101</v>
      </c>
      <c r="D901" s="17">
        <v>0.28538288535680101</v>
      </c>
      <c r="E901" s="17">
        <v>0.29679462988134298</v>
      </c>
      <c r="F901" s="17"/>
      <c r="G901" s="17">
        <v>0.378734979086639</v>
      </c>
      <c r="H901" s="17">
        <v>0.34442327314201798</v>
      </c>
      <c r="I901" s="17">
        <v>0.32302719925881102</v>
      </c>
      <c r="J901" s="17">
        <v>0.26130121100423498</v>
      </c>
      <c r="K901" s="17">
        <v>0.225581345625083</v>
      </c>
      <c r="L901" s="17">
        <v>0.23200805043237099</v>
      </c>
      <c r="M901" s="17"/>
      <c r="N901" s="17">
        <v>0.32797211399745801</v>
      </c>
      <c r="O901" s="17">
        <v>0.30002553008008798</v>
      </c>
      <c r="P901" s="17">
        <v>0.26989058028756202</v>
      </c>
      <c r="Q901" s="17">
        <v>0.26048997985933597</v>
      </c>
      <c r="R901" s="17"/>
      <c r="S901" s="17">
        <v>0.27749488050177501</v>
      </c>
      <c r="T901" s="17">
        <v>0.27451346319194497</v>
      </c>
      <c r="U901" s="17">
        <v>0.30266806328788398</v>
      </c>
      <c r="V901" s="17">
        <v>0.27348339081349099</v>
      </c>
      <c r="W901" s="17">
        <v>0.356730153457743</v>
      </c>
      <c r="X901" s="17">
        <v>0.29416448264652501</v>
      </c>
      <c r="Y901" s="17">
        <v>0.26542113658837502</v>
      </c>
      <c r="Z901" s="17">
        <v>0.30941853555590998</v>
      </c>
      <c r="AA901" s="17">
        <v>0.29928512328847701</v>
      </c>
      <c r="AB901" s="17"/>
      <c r="AC901" s="17">
        <v>0</v>
      </c>
      <c r="AD901" s="17">
        <v>0.19768354723567599</v>
      </c>
      <c r="AE901" s="17">
        <v>0.24400959233886299</v>
      </c>
      <c r="AF901" s="17">
        <v>0.26011363381675001</v>
      </c>
      <c r="AG901" s="17">
        <v>0.26507056219639502</v>
      </c>
      <c r="AH901" s="17">
        <v>0.24364983675806201</v>
      </c>
      <c r="AI901" s="17">
        <v>0.30837538476614901</v>
      </c>
      <c r="AJ901" s="17">
        <v>0.27909719581950998</v>
      </c>
      <c r="AK901" s="17">
        <v>0.35208498276550299</v>
      </c>
      <c r="AL901" s="17">
        <v>0.316791741870454</v>
      </c>
      <c r="AM901" s="17">
        <v>0.33131181404632898</v>
      </c>
      <c r="AN901" s="17">
        <v>0.35194225224724601</v>
      </c>
      <c r="AO901" s="17">
        <v>0.37391588626352801</v>
      </c>
      <c r="AP901" s="17">
        <v>0.43587772700830202</v>
      </c>
      <c r="AQ901" s="17">
        <v>0.32416974075441102</v>
      </c>
      <c r="AR901" s="17">
        <v>0.30802439846776197</v>
      </c>
      <c r="AS901" s="17"/>
      <c r="AT901" s="17">
        <v>0.31413996195361599</v>
      </c>
      <c r="AU901" s="17">
        <v>0.30187295960890698</v>
      </c>
      <c r="AV901" s="17">
        <v>0.28613488515088797</v>
      </c>
      <c r="AW901" s="17">
        <v>0.26587822459994598</v>
      </c>
      <c r="AX901" s="17">
        <v>0.27220561163739898</v>
      </c>
      <c r="AY901" s="17">
        <v>0.26888243218055902</v>
      </c>
      <c r="AZ901" s="17"/>
      <c r="BA901" s="17">
        <v>0.27663909935284903</v>
      </c>
      <c r="BB901" s="17">
        <v>0.272164042420801</v>
      </c>
      <c r="BC901" s="17">
        <v>0.31071460405778001</v>
      </c>
      <c r="BD901" s="17">
        <v>0.31420244212913701</v>
      </c>
      <c r="BE901" s="17">
        <v>0.33554964656717101</v>
      </c>
      <c r="BF901" s="17"/>
      <c r="BG901" s="17">
        <v>0.25363870945774503</v>
      </c>
      <c r="BH901" s="17">
        <v>0.34922562865823897</v>
      </c>
      <c r="BI901" s="17">
        <v>0.26053767727840699</v>
      </c>
      <c r="BJ901" s="17">
        <v>0.27111890237789998</v>
      </c>
      <c r="BK901" s="17">
        <v>0.23215480129138699</v>
      </c>
      <c r="BL901" s="17"/>
      <c r="BM901" s="17">
        <v>0.31338091937657198</v>
      </c>
      <c r="BN901" s="17">
        <v>0.27392449178720901</v>
      </c>
      <c r="BO901" s="17">
        <v>0.26632982493620599</v>
      </c>
      <c r="BP901" s="17"/>
      <c r="BQ901" s="17">
        <v>0.348861677684009</v>
      </c>
      <c r="BR901" s="17">
        <v>0.25912636311346998</v>
      </c>
      <c r="BS901" s="17"/>
      <c r="BT901" s="17">
        <v>0.30556997552117099</v>
      </c>
      <c r="BU901" s="17">
        <v>0.27912204803388702</v>
      </c>
    </row>
    <row r="902" spans="2:73" x14ac:dyDescent="0.3">
      <c r="B902" t="s">
        <v>320</v>
      </c>
      <c r="C902" s="17">
        <v>0.21348096632121699</v>
      </c>
      <c r="D902" s="17">
        <v>0.21799977222421599</v>
      </c>
      <c r="E902" s="17">
        <v>0.20932060818915799</v>
      </c>
      <c r="F902" s="17"/>
      <c r="G902" s="17">
        <v>0.237691186246557</v>
      </c>
      <c r="H902" s="17">
        <v>0.216529493541153</v>
      </c>
      <c r="I902" s="17">
        <v>0.21413892795664199</v>
      </c>
      <c r="J902" s="17">
        <v>0.22262522892596401</v>
      </c>
      <c r="K902" s="17">
        <v>0.19964962014246901</v>
      </c>
      <c r="L902" s="17">
        <v>0.19627330833807799</v>
      </c>
      <c r="M902" s="17"/>
      <c r="N902" s="17">
        <v>0.205172878696776</v>
      </c>
      <c r="O902" s="17">
        <v>0.24378366408074201</v>
      </c>
      <c r="P902" s="17">
        <v>0.23540608035135299</v>
      </c>
      <c r="Q902" s="17">
        <v>0.17327309926478099</v>
      </c>
      <c r="R902" s="17"/>
      <c r="S902" s="17">
        <v>0.22878403574700401</v>
      </c>
      <c r="T902" s="17">
        <v>0.22559022849096699</v>
      </c>
      <c r="U902" s="17">
        <v>0.20444277864662799</v>
      </c>
      <c r="V902" s="17">
        <v>0.241952209663653</v>
      </c>
      <c r="W902" s="17">
        <v>0.20035876894629301</v>
      </c>
      <c r="X902" s="17">
        <v>0.21573018332250499</v>
      </c>
      <c r="Y902" s="17">
        <v>0.18913404511183099</v>
      </c>
      <c r="Z902" s="17">
        <v>0.20886251352002499</v>
      </c>
      <c r="AA902" s="17">
        <v>0.19036766404108199</v>
      </c>
      <c r="AB902" s="17"/>
      <c r="AC902" s="17">
        <v>0.190379482236612</v>
      </c>
      <c r="AD902" s="17">
        <v>0.168140003005705</v>
      </c>
      <c r="AE902" s="17">
        <v>0.229447811576794</v>
      </c>
      <c r="AF902" s="17">
        <v>0.136709400608926</v>
      </c>
      <c r="AG902" s="17">
        <v>0.21430374616796999</v>
      </c>
      <c r="AH902" s="17">
        <v>0.21929024709629699</v>
      </c>
      <c r="AI902" s="17">
        <v>0.233616924662092</v>
      </c>
      <c r="AJ902" s="17">
        <v>0.27396734185224098</v>
      </c>
      <c r="AK902" s="17">
        <v>0.216109623995662</v>
      </c>
      <c r="AL902" s="17">
        <v>0.234985120387948</v>
      </c>
      <c r="AM902" s="17">
        <v>0.24976598171261499</v>
      </c>
      <c r="AN902" s="17">
        <v>0.230572214487268</v>
      </c>
      <c r="AO902" s="17">
        <v>0.21715558533045201</v>
      </c>
      <c r="AP902" s="17">
        <v>0.12621794377214701</v>
      </c>
      <c r="AQ902" s="17">
        <v>0.22778234109406401</v>
      </c>
      <c r="AR902" s="17">
        <v>0.169508284524338</v>
      </c>
      <c r="AS902" s="17"/>
      <c r="AT902" s="17">
        <v>0.210735098044387</v>
      </c>
      <c r="AU902" s="17">
        <v>0.20308457313441999</v>
      </c>
      <c r="AV902" s="17">
        <v>0.232231601568721</v>
      </c>
      <c r="AW902" s="17">
        <v>0.240882709533497</v>
      </c>
      <c r="AX902" s="17">
        <v>0.17280466846065501</v>
      </c>
      <c r="AY902" s="17">
        <v>0.21568876368930401</v>
      </c>
      <c r="AZ902" s="17"/>
      <c r="BA902" s="17">
        <v>0.18035716306012101</v>
      </c>
      <c r="BB902" s="17">
        <v>0.24228474328111599</v>
      </c>
      <c r="BC902" s="17">
        <v>0.21484824922413201</v>
      </c>
      <c r="BD902" s="17">
        <v>0.23671825413771899</v>
      </c>
      <c r="BE902" s="17">
        <v>0.21600273244978399</v>
      </c>
      <c r="BF902" s="17"/>
      <c r="BG902" s="17">
        <v>0.201284097255926</v>
      </c>
      <c r="BH902" s="17">
        <v>0.21186941259397299</v>
      </c>
      <c r="BI902" s="17">
        <v>0.22959199293945301</v>
      </c>
      <c r="BJ902" s="17">
        <v>0.24895584472392801</v>
      </c>
      <c r="BK902" s="17">
        <v>0.244454912358886</v>
      </c>
      <c r="BL902" s="17"/>
      <c r="BM902" s="17">
        <v>0.23224093916338301</v>
      </c>
      <c r="BN902" s="17">
        <v>0.20486511763703799</v>
      </c>
      <c r="BO902" s="17">
        <v>0.178459616753227</v>
      </c>
      <c r="BP902" s="17"/>
      <c r="BQ902" s="17">
        <v>0.23604394211811899</v>
      </c>
      <c r="BR902" s="17">
        <v>0.202996447720557</v>
      </c>
      <c r="BS902" s="17"/>
      <c r="BT902" s="17">
        <v>0.227352718919692</v>
      </c>
      <c r="BU902" s="17">
        <v>0.20025895018707601</v>
      </c>
    </row>
    <row r="903" spans="2:73" x14ac:dyDescent="0.3">
      <c r="B903" t="s">
        <v>321</v>
      </c>
      <c r="C903" s="17">
        <v>0.27545948428546302</v>
      </c>
      <c r="D903" s="17">
        <v>0.26048719723370001</v>
      </c>
      <c r="E903" s="17">
        <v>0.28938555838928498</v>
      </c>
      <c r="F903" s="17"/>
      <c r="G903" s="17">
        <v>0.167016504023384</v>
      </c>
      <c r="H903" s="17">
        <v>0.22344772726322701</v>
      </c>
      <c r="I903" s="17">
        <v>0.26396660946017803</v>
      </c>
      <c r="J903" s="17">
        <v>0.32257691534855698</v>
      </c>
      <c r="K903" s="17">
        <v>0.35036758452080902</v>
      </c>
      <c r="L903" s="17">
        <v>0.31028996123778402</v>
      </c>
      <c r="M903" s="17"/>
      <c r="N903" s="17">
        <v>0.26431392049272001</v>
      </c>
      <c r="O903" s="17">
        <v>0.26605430778848799</v>
      </c>
      <c r="P903" s="17">
        <v>0.27451956455125598</v>
      </c>
      <c r="Q903" s="17">
        <v>0.29597395256390502</v>
      </c>
      <c r="R903" s="17"/>
      <c r="S903" s="17">
        <v>0.23697204568637301</v>
      </c>
      <c r="T903" s="17">
        <v>0.27954288675999001</v>
      </c>
      <c r="U903" s="17">
        <v>0.28724833511265402</v>
      </c>
      <c r="V903" s="17">
        <v>0.28879331778718098</v>
      </c>
      <c r="W903" s="17">
        <v>0.24749582798623901</v>
      </c>
      <c r="X903" s="17">
        <v>0.25454250511280002</v>
      </c>
      <c r="Y903" s="17">
        <v>0.327874575063065</v>
      </c>
      <c r="Z903" s="17">
        <v>0.313851314062215</v>
      </c>
      <c r="AA903" s="17">
        <v>0.277885650631637</v>
      </c>
      <c r="AB903" s="17"/>
      <c r="AC903" s="17">
        <v>0.38354750048803099</v>
      </c>
      <c r="AD903" s="17">
        <v>0.27391758369400099</v>
      </c>
      <c r="AE903" s="17">
        <v>0.25369098501270498</v>
      </c>
      <c r="AF903" s="17">
        <v>0.32731784962434102</v>
      </c>
      <c r="AG903" s="17">
        <v>0.274053644628167</v>
      </c>
      <c r="AH903" s="17">
        <v>0.32462572696603098</v>
      </c>
      <c r="AI903" s="17">
        <v>0.25413862251789898</v>
      </c>
      <c r="AJ903" s="17">
        <v>0.26953340607139697</v>
      </c>
      <c r="AK903" s="17">
        <v>0.263619434752209</v>
      </c>
      <c r="AL903" s="17">
        <v>0.25147556978543301</v>
      </c>
      <c r="AM903" s="17">
        <v>0.26240655873849</v>
      </c>
      <c r="AN903" s="17">
        <v>0.25227724351568798</v>
      </c>
      <c r="AO903" s="17">
        <v>0.245846436429626</v>
      </c>
      <c r="AP903" s="17">
        <v>0.21716168945627801</v>
      </c>
      <c r="AQ903" s="17">
        <v>0.25567294027285298</v>
      </c>
      <c r="AR903" s="17">
        <v>0.25620267480777198</v>
      </c>
      <c r="AS903" s="17"/>
      <c r="AT903" s="17">
        <v>0.24736973838493401</v>
      </c>
      <c r="AU903" s="17">
        <v>0.28201977966802899</v>
      </c>
      <c r="AV903" s="17">
        <v>0.256204306989888</v>
      </c>
      <c r="AW903" s="17">
        <v>0.29565864545029402</v>
      </c>
      <c r="AX903" s="17">
        <v>0.296436907396123</v>
      </c>
      <c r="AY903" s="17">
        <v>0.302970480867572</v>
      </c>
      <c r="AZ903" s="17"/>
      <c r="BA903" s="17">
        <v>0.29842409883298998</v>
      </c>
      <c r="BB903" s="17">
        <v>0.27903490184396901</v>
      </c>
      <c r="BC903" s="17">
        <v>0.26644866992094601</v>
      </c>
      <c r="BD903" s="17">
        <v>0.24513668852064999</v>
      </c>
      <c r="BE903" s="17">
        <v>0.230713469956181</v>
      </c>
      <c r="BF903" s="17"/>
      <c r="BG903" s="17">
        <v>0.31779555956143901</v>
      </c>
      <c r="BH903" s="17">
        <v>0.241096391905296</v>
      </c>
      <c r="BI903" s="17">
        <v>0.29316271886878198</v>
      </c>
      <c r="BJ903" s="17">
        <v>0.25132876439589302</v>
      </c>
      <c r="BK903" s="17">
        <v>0.302277298947083</v>
      </c>
      <c r="BL903" s="17"/>
      <c r="BM903" s="17">
        <v>0.24752471783263399</v>
      </c>
      <c r="BN903" s="17">
        <v>0.30227945834180098</v>
      </c>
      <c r="BO903" s="17">
        <v>0.29378569554207301</v>
      </c>
      <c r="BP903" s="17"/>
      <c r="BQ903" s="17">
        <v>0.24542940700246901</v>
      </c>
      <c r="BR903" s="17">
        <v>0.29879720624019801</v>
      </c>
      <c r="BS903" s="17"/>
      <c r="BT903" s="17">
        <v>0.27886773522991498</v>
      </c>
      <c r="BU903" s="17">
        <v>0.273212816665375</v>
      </c>
    </row>
    <row r="904" spans="2:73" x14ac:dyDescent="0.3">
      <c r="B904" t="s">
        <v>270</v>
      </c>
      <c r="C904" s="17">
        <v>0.106607216958184</v>
      </c>
      <c r="D904" s="17">
        <v>0.112447387327019</v>
      </c>
      <c r="E904" s="17">
        <v>0.101245059500588</v>
      </c>
      <c r="F904" s="17"/>
      <c r="G904" s="17">
        <v>4.8503549751362299E-2</v>
      </c>
      <c r="H904" s="17">
        <v>5.4978997566551897E-2</v>
      </c>
      <c r="I904" s="17">
        <v>9.35363700926089E-2</v>
      </c>
      <c r="J904" s="17">
        <v>0.115208924337225</v>
      </c>
      <c r="K904" s="17">
        <v>0.135419025820085</v>
      </c>
      <c r="L904" s="17">
        <v>0.171354644449703</v>
      </c>
      <c r="M904" s="17"/>
      <c r="N904" s="17">
        <v>8.2517848904198401E-2</v>
      </c>
      <c r="O904" s="17">
        <v>7.6097993825142096E-2</v>
      </c>
      <c r="P904" s="17">
        <v>0.103116770492525</v>
      </c>
      <c r="Q904" s="17">
        <v>0.165865636201908</v>
      </c>
      <c r="R904" s="17"/>
      <c r="S904" s="17">
        <v>8.4280504124322697E-2</v>
      </c>
      <c r="T904" s="17">
        <v>0.117957939074484</v>
      </c>
      <c r="U904" s="17">
        <v>0.11956124757703999</v>
      </c>
      <c r="V904" s="17">
        <v>0.102292665755798</v>
      </c>
      <c r="W904" s="17">
        <v>0.10490996034887699</v>
      </c>
      <c r="X904" s="17">
        <v>0.11077263805547199</v>
      </c>
      <c r="Y904" s="17">
        <v>9.5902198908421193E-2</v>
      </c>
      <c r="Z904" s="17">
        <v>0.11433224363186199</v>
      </c>
      <c r="AA904" s="17">
        <v>0.11701397583115</v>
      </c>
      <c r="AB904" s="17"/>
      <c r="AC904" s="17">
        <v>0.26657435223815501</v>
      </c>
      <c r="AD904" s="17">
        <v>0.17745729436978999</v>
      </c>
      <c r="AE904" s="17">
        <v>0.16516454116052501</v>
      </c>
      <c r="AF904" s="17">
        <v>0.13508414677068001</v>
      </c>
      <c r="AG904" s="17">
        <v>0.165444290701416</v>
      </c>
      <c r="AH904" s="17">
        <v>0.116211554925334</v>
      </c>
      <c r="AI904" s="17">
        <v>9.5235233491126906E-2</v>
      </c>
      <c r="AJ904" s="17">
        <v>9.4869900471384494E-2</v>
      </c>
      <c r="AK904" s="17">
        <v>7.6798548268924502E-2</v>
      </c>
      <c r="AL904" s="17">
        <v>6.6263286849510605E-2</v>
      </c>
      <c r="AM904" s="17">
        <v>8.17895240021356E-2</v>
      </c>
      <c r="AN904" s="17">
        <v>5.4749429796795403E-2</v>
      </c>
      <c r="AO904" s="17">
        <v>5.23868789915828E-2</v>
      </c>
      <c r="AP904" s="17">
        <v>5.58228768435894E-2</v>
      </c>
      <c r="AQ904" s="17">
        <v>0.11973959660108199</v>
      </c>
      <c r="AR904" s="17">
        <v>6.1598468675588103E-2</v>
      </c>
      <c r="AS904" s="17"/>
      <c r="AT904" s="17">
        <v>7.8585845721264203E-2</v>
      </c>
      <c r="AU904" s="17">
        <v>0.110511560113888</v>
      </c>
      <c r="AV904" s="17">
        <v>8.7039670503749694E-2</v>
      </c>
      <c r="AW904" s="17">
        <v>0.110475429722503</v>
      </c>
      <c r="AX904" s="17">
        <v>0.17223951996529199</v>
      </c>
      <c r="AY904" s="17">
        <v>0.12329990881309601</v>
      </c>
      <c r="AZ904" s="17"/>
      <c r="BA904" s="17">
        <v>0.135277832541597</v>
      </c>
      <c r="BB904" s="17">
        <v>9.4757329767711895E-2</v>
      </c>
      <c r="BC904" s="17">
        <v>9.6653677047621497E-2</v>
      </c>
      <c r="BD904" s="17">
        <v>6.16572667855134E-2</v>
      </c>
      <c r="BE904" s="17">
        <v>9.6968783998721594E-2</v>
      </c>
      <c r="BF904" s="17"/>
      <c r="BG904" s="17">
        <v>0.110495533197371</v>
      </c>
      <c r="BH904" s="17">
        <v>8.4317547039441207E-2</v>
      </c>
      <c r="BI904" s="17">
        <v>0.13071627331023</v>
      </c>
      <c r="BJ904" s="17">
        <v>0.12705856176084401</v>
      </c>
      <c r="BK904" s="17">
        <v>0.10870607534343101</v>
      </c>
      <c r="BL904" s="17"/>
      <c r="BM904" s="17">
        <v>8.8901121734953403E-2</v>
      </c>
      <c r="BN904" s="17">
        <v>0.11308232061824</v>
      </c>
      <c r="BO904" s="17">
        <v>0.143666430002172</v>
      </c>
      <c r="BP904" s="17"/>
      <c r="BQ904" s="17">
        <v>5.26593683679785E-2</v>
      </c>
      <c r="BR904" s="17">
        <v>0.141442939392738</v>
      </c>
      <c r="BS904" s="17"/>
      <c r="BT904" s="17">
        <v>7.8505942444423202E-2</v>
      </c>
      <c r="BU904" s="17">
        <v>0.14523312381998299</v>
      </c>
    </row>
    <row r="905" spans="2:73" x14ac:dyDescent="0.3">
      <c r="B905" t="s">
        <v>92</v>
      </c>
      <c r="C905" s="17">
        <v>4.6366508656057501E-2</v>
      </c>
      <c r="D905" s="17">
        <v>4.7482121725690399E-2</v>
      </c>
      <c r="E905" s="17">
        <v>4.54224395563841E-2</v>
      </c>
      <c r="F905" s="17"/>
      <c r="G905" s="17">
        <v>7.3172788672379502E-2</v>
      </c>
      <c r="H905" s="17">
        <v>4.4996452785753802E-2</v>
      </c>
      <c r="I905" s="17">
        <v>3.8631097816232397E-2</v>
      </c>
      <c r="J905" s="17">
        <v>3.3433255182581403E-2</v>
      </c>
      <c r="K905" s="17">
        <v>4.5032557250563397E-2</v>
      </c>
      <c r="L905" s="17">
        <v>4.7431093396066201E-2</v>
      </c>
      <c r="M905" s="17"/>
      <c r="N905" s="17">
        <v>2.7208901974593899E-2</v>
      </c>
      <c r="O905" s="17">
        <v>4.5275832071309002E-2</v>
      </c>
      <c r="P905" s="17">
        <v>5.0350860113429E-2</v>
      </c>
      <c r="Q905" s="17">
        <v>6.5639126121832703E-2</v>
      </c>
      <c r="R905" s="17"/>
      <c r="S905" s="17">
        <v>5.52111519155149E-2</v>
      </c>
      <c r="T905" s="17">
        <v>5.2234609266595497E-2</v>
      </c>
      <c r="U905" s="17">
        <v>2.5953262707201399E-2</v>
      </c>
      <c r="V905" s="17">
        <v>4.3426544567504902E-2</v>
      </c>
      <c r="W905" s="17">
        <v>3.3733441912004003E-2</v>
      </c>
      <c r="X905" s="17">
        <v>4.9899026592871799E-2</v>
      </c>
      <c r="Y905" s="17">
        <v>4.8445914591855599E-2</v>
      </c>
      <c r="Z905" s="17">
        <v>2.6122231674733699E-2</v>
      </c>
      <c r="AA905" s="17">
        <v>5.8668385367535297E-2</v>
      </c>
      <c r="AB905" s="17"/>
      <c r="AC905" s="17">
        <v>7.95562090489077E-2</v>
      </c>
      <c r="AD905" s="17">
        <v>0.11613576761194799</v>
      </c>
      <c r="AE905" s="17">
        <v>7.9098536993883695E-2</v>
      </c>
      <c r="AF905" s="17">
        <v>6.2384165537617102E-2</v>
      </c>
      <c r="AG905" s="17">
        <v>3.0915459266576101E-2</v>
      </c>
      <c r="AH905" s="17">
        <v>5.7888792819485502E-2</v>
      </c>
      <c r="AI905" s="17">
        <v>2.0962508512095201E-2</v>
      </c>
      <c r="AJ905" s="17">
        <v>4.2214816945036399E-2</v>
      </c>
      <c r="AK905" s="17">
        <v>2.1798070895510498E-2</v>
      </c>
      <c r="AL905" s="17">
        <v>4.75826587489772E-2</v>
      </c>
      <c r="AM905" s="17">
        <v>2.7564149263618599E-2</v>
      </c>
      <c r="AN905" s="17">
        <v>5.1335057739413097E-2</v>
      </c>
      <c r="AO905" s="17">
        <v>2.6002150694502599E-2</v>
      </c>
      <c r="AP905" s="17">
        <v>7.3637182672473697E-2</v>
      </c>
      <c r="AQ905" s="17">
        <v>1.7753503560660799E-2</v>
      </c>
      <c r="AR905" s="17">
        <v>1.3292753728005501E-2</v>
      </c>
      <c r="AS905" s="17"/>
      <c r="AT905" s="17">
        <v>5.0555284439985297E-2</v>
      </c>
      <c r="AU905" s="17">
        <v>3.9772121260574798E-2</v>
      </c>
      <c r="AV905" s="17">
        <v>6.5355085996489606E-2</v>
      </c>
      <c r="AW905" s="17">
        <v>4.73206681575686E-2</v>
      </c>
      <c r="AX905" s="17">
        <v>3.9383409663280203E-2</v>
      </c>
      <c r="AY905" s="17">
        <v>2.01230442068497E-2</v>
      </c>
      <c r="AZ905" s="17"/>
      <c r="BA905" s="17">
        <v>6.0527148529342503E-2</v>
      </c>
      <c r="BB905" s="17">
        <v>3.7957963356678399E-2</v>
      </c>
      <c r="BC905" s="17">
        <v>5.0296614665688202E-2</v>
      </c>
      <c r="BD905" s="17">
        <v>3.2736572827522799E-2</v>
      </c>
      <c r="BE905" s="17">
        <v>3.2001165712661699E-2</v>
      </c>
      <c r="BF905" s="17"/>
      <c r="BG905" s="17">
        <v>3.6044827297752803E-2</v>
      </c>
      <c r="BH905" s="17">
        <v>4.07509771766029E-2</v>
      </c>
      <c r="BI905" s="17">
        <v>2.6008122165683201E-2</v>
      </c>
      <c r="BJ905" s="17">
        <v>3.1827511985174403E-2</v>
      </c>
      <c r="BK905" s="17">
        <v>6.8465610895620393E-2</v>
      </c>
      <c r="BL905" s="17"/>
      <c r="BM905" s="17">
        <v>3.3751853563117502E-2</v>
      </c>
      <c r="BN905" s="17">
        <v>5.3133631140146603E-2</v>
      </c>
      <c r="BO905" s="17">
        <v>6.7561917439803498E-2</v>
      </c>
      <c r="BP905" s="17"/>
      <c r="BQ905" s="17">
        <v>2.00615343966495E-2</v>
      </c>
      <c r="BR905" s="17">
        <v>4.7502622719781402E-2</v>
      </c>
      <c r="BS905" s="17"/>
      <c r="BT905" s="17">
        <v>3.0804991317935099E-2</v>
      </c>
      <c r="BU905" s="17">
        <v>4.9873679202678399E-2</v>
      </c>
    </row>
    <row r="906" spans="2:73" x14ac:dyDescent="0.3">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row>
    <row r="907" spans="2:73" x14ac:dyDescent="0.3">
      <c r="B907" s="6" t="s">
        <v>325</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row>
    <row r="908" spans="2:73" x14ac:dyDescent="0.3">
      <c r="B908" s="24" t="s">
        <v>94</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row>
    <row r="909" spans="2:73" x14ac:dyDescent="0.3">
      <c r="B909" t="s">
        <v>317</v>
      </c>
      <c r="C909" s="17">
        <v>6.2878494330335698E-3</v>
      </c>
      <c r="D909" s="17">
        <v>6.53441454682343E-3</v>
      </c>
      <c r="E909" s="17">
        <v>5.6532643749847896E-3</v>
      </c>
      <c r="F909" s="17"/>
      <c r="G909" s="17">
        <v>1.24420963744954E-2</v>
      </c>
      <c r="H909" s="17">
        <v>1.3587496790798299E-2</v>
      </c>
      <c r="I909" s="17">
        <v>9.4535113997544495E-3</v>
      </c>
      <c r="J909" s="17">
        <v>0</v>
      </c>
      <c r="K909" s="17">
        <v>4.5303234473661703E-3</v>
      </c>
      <c r="L909" s="17">
        <v>0</v>
      </c>
      <c r="M909" s="17"/>
      <c r="N909" s="17">
        <v>5.7734863903364103E-3</v>
      </c>
      <c r="O909" s="17">
        <v>4.1641792542236296E-3</v>
      </c>
      <c r="P909" s="17">
        <v>6.4060042936118699E-3</v>
      </c>
      <c r="Q909" s="17">
        <v>9.0772765940893008E-3</v>
      </c>
      <c r="R909" s="17"/>
      <c r="S909" s="17">
        <v>1.1062236192233101E-2</v>
      </c>
      <c r="T909" s="17">
        <v>2.0276313866890998E-3</v>
      </c>
      <c r="U909" s="17">
        <v>4.6238107261392901E-3</v>
      </c>
      <c r="V909" s="17">
        <v>3.2689384815092599E-3</v>
      </c>
      <c r="W909" s="17">
        <v>0</v>
      </c>
      <c r="X909" s="17">
        <v>1.8905683103685799E-2</v>
      </c>
      <c r="Y909" s="17">
        <v>3.9947761005698999E-3</v>
      </c>
      <c r="Z909" s="17">
        <v>7.9555446609872894E-3</v>
      </c>
      <c r="AA909" s="17">
        <v>5.2375671095863498E-3</v>
      </c>
      <c r="AB909" s="17"/>
      <c r="AC909" s="17">
        <v>4.29535036856456E-2</v>
      </c>
      <c r="AD909" s="17">
        <v>2.38038211127178E-2</v>
      </c>
      <c r="AE909" s="17">
        <v>0</v>
      </c>
      <c r="AF909" s="17">
        <v>1.2264730615245099E-2</v>
      </c>
      <c r="AG909" s="17">
        <v>9.2570773454060101E-3</v>
      </c>
      <c r="AH909" s="17">
        <v>1.10641900027404E-2</v>
      </c>
      <c r="AI909" s="17">
        <v>0</v>
      </c>
      <c r="AJ909" s="17">
        <v>9.4176722064511706E-3</v>
      </c>
      <c r="AK909" s="17">
        <v>0</v>
      </c>
      <c r="AL909" s="17">
        <v>0</v>
      </c>
      <c r="AM909" s="17">
        <v>0</v>
      </c>
      <c r="AN909" s="17">
        <v>0</v>
      </c>
      <c r="AO909" s="17">
        <v>0</v>
      </c>
      <c r="AP909" s="17">
        <v>1.1006965356748799E-2</v>
      </c>
      <c r="AQ909" s="17">
        <v>0</v>
      </c>
      <c r="AR909" s="17">
        <v>1.84762457732419E-2</v>
      </c>
      <c r="AS909" s="17"/>
      <c r="AT909" s="17">
        <v>1.4475445880342001E-2</v>
      </c>
      <c r="AU909" s="17">
        <v>1.8589611923260699E-3</v>
      </c>
      <c r="AV909" s="17">
        <v>7.4458057559798601E-3</v>
      </c>
      <c r="AW909" s="17">
        <v>1.13780266768868E-3</v>
      </c>
      <c r="AX909" s="17">
        <v>2.48203554497999E-3</v>
      </c>
      <c r="AY909" s="17">
        <v>1.7868675768321001E-2</v>
      </c>
      <c r="AZ909" s="17"/>
      <c r="BA909" s="17">
        <v>1.7289647586635399E-3</v>
      </c>
      <c r="BB909" s="17">
        <v>1.00727893446766E-2</v>
      </c>
      <c r="BC909" s="17">
        <v>5.9886291099147202E-3</v>
      </c>
      <c r="BD909" s="17">
        <v>6.2599924820252902E-3</v>
      </c>
      <c r="BE909" s="17">
        <v>3.8222167328623102E-2</v>
      </c>
      <c r="BF909" s="17"/>
      <c r="BG909" s="17">
        <v>3.90454249743186E-3</v>
      </c>
      <c r="BH909" s="17">
        <v>7.8520797509741298E-3</v>
      </c>
      <c r="BI909" s="17">
        <v>0</v>
      </c>
      <c r="BJ909" s="17">
        <v>3.44469516609326E-3</v>
      </c>
      <c r="BK909" s="17">
        <v>1.41148022446046E-2</v>
      </c>
      <c r="BL909" s="17"/>
      <c r="BM909" s="17">
        <v>9.3011379090165193E-3</v>
      </c>
      <c r="BN909" s="17">
        <v>2.4749360646977598E-3</v>
      </c>
      <c r="BO909" s="17">
        <v>6.5348816128713199E-3</v>
      </c>
      <c r="BP909" s="17"/>
      <c r="BQ909" s="17">
        <v>8.2167118802537395E-3</v>
      </c>
      <c r="BR909" s="17">
        <v>3.7372942864894701E-3</v>
      </c>
      <c r="BS909" s="17"/>
      <c r="BT909" s="17">
        <v>7.13717987250181E-3</v>
      </c>
      <c r="BU909" s="17">
        <v>4.0779448680922604E-3</v>
      </c>
    </row>
    <row r="910" spans="2:73" x14ac:dyDescent="0.3">
      <c r="B910" t="s">
        <v>318</v>
      </c>
      <c r="C910" s="17">
        <v>2.9517131888454499E-2</v>
      </c>
      <c r="D910" s="17">
        <v>3.43002766110121E-2</v>
      </c>
      <c r="E910" s="17">
        <v>2.49471504229806E-2</v>
      </c>
      <c r="F910" s="17"/>
      <c r="G910" s="17">
        <v>4.2856660296856502E-2</v>
      </c>
      <c r="H910" s="17">
        <v>6.7313628173926193E-2</v>
      </c>
      <c r="I910" s="17">
        <v>2.9439381568148099E-2</v>
      </c>
      <c r="J910" s="17">
        <v>2.4075054551735E-2</v>
      </c>
      <c r="K910" s="17">
        <v>4.9608184628345603E-3</v>
      </c>
      <c r="L910" s="17">
        <v>1.0930446983263601E-2</v>
      </c>
      <c r="M910" s="17"/>
      <c r="N910" s="17">
        <v>4.3592913878447999E-2</v>
      </c>
      <c r="O910" s="17">
        <v>3.6930680376436903E-2</v>
      </c>
      <c r="P910" s="17">
        <v>2.3719296812051999E-2</v>
      </c>
      <c r="Q910" s="17">
        <v>1.2268981976125901E-2</v>
      </c>
      <c r="R910" s="17"/>
      <c r="S910" s="17">
        <v>6.72367567444183E-2</v>
      </c>
      <c r="T910" s="17">
        <v>2.45333580835988E-2</v>
      </c>
      <c r="U910" s="17">
        <v>1.6072110769971899E-2</v>
      </c>
      <c r="V910" s="17">
        <v>1.7379680510549E-2</v>
      </c>
      <c r="W910" s="17">
        <v>2.5522626645939898E-2</v>
      </c>
      <c r="X910" s="17">
        <v>2.9299601588180801E-2</v>
      </c>
      <c r="Y910" s="17">
        <v>2.4096781818818799E-2</v>
      </c>
      <c r="Z910" s="17">
        <v>1.65595847976675E-2</v>
      </c>
      <c r="AA910" s="17">
        <v>2.1902161209090599E-2</v>
      </c>
      <c r="AB910" s="17"/>
      <c r="AC910" s="17">
        <v>0</v>
      </c>
      <c r="AD910" s="17">
        <v>9.7543380790537995E-3</v>
      </c>
      <c r="AE910" s="17">
        <v>2.2612366562719199E-2</v>
      </c>
      <c r="AF910" s="17">
        <v>4.6299426641207902E-3</v>
      </c>
      <c r="AG910" s="17">
        <v>3.7032579864300502E-2</v>
      </c>
      <c r="AH910" s="17">
        <v>1.5683811802968801E-2</v>
      </c>
      <c r="AI910" s="17">
        <v>4.4071143760081602E-2</v>
      </c>
      <c r="AJ910" s="17">
        <v>1.30635704509382E-2</v>
      </c>
      <c r="AK910" s="17">
        <v>4.0595441069910303E-2</v>
      </c>
      <c r="AL910" s="17">
        <v>2.7656082791365898E-2</v>
      </c>
      <c r="AM910" s="17">
        <v>3.27083953610715E-2</v>
      </c>
      <c r="AN910" s="17">
        <v>2.91811836063979E-2</v>
      </c>
      <c r="AO910" s="17">
        <v>3.7911388851212098E-2</v>
      </c>
      <c r="AP910" s="17">
        <v>3.9893628399889997E-2</v>
      </c>
      <c r="AQ910" s="17">
        <v>2.1817648255905601E-2</v>
      </c>
      <c r="AR910" s="17">
        <v>8.5602949268970496E-2</v>
      </c>
      <c r="AS910" s="17"/>
      <c r="AT910" s="17">
        <v>4.6173381512389901E-2</v>
      </c>
      <c r="AU910" s="17">
        <v>2.2160474874112698E-2</v>
      </c>
      <c r="AV910" s="17">
        <v>4.02199271051333E-2</v>
      </c>
      <c r="AW910" s="17">
        <v>2.2031634457860601E-2</v>
      </c>
      <c r="AX910" s="17">
        <v>1.9210975862943101E-2</v>
      </c>
      <c r="AY910" s="17">
        <v>1.2076681753008E-2</v>
      </c>
      <c r="AZ910" s="17"/>
      <c r="BA910" s="17">
        <v>3.1064351010477499E-3</v>
      </c>
      <c r="BB910" s="17">
        <v>3.2221254198247999E-2</v>
      </c>
      <c r="BC910" s="17">
        <v>3.8708882385056598E-2</v>
      </c>
      <c r="BD910" s="17">
        <v>7.8090583964689195E-2</v>
      </c>
      <c r="BE910" s="17">
        <v>1.64636575732518E-2</v>
      </c>
      <c r="BF910" s="17"/>
      <c r="BG910" s="17">
        <v>3.70662383376439E-2</v>
      </c>
      <c r="BH910" s="17">
        <v>3.4822980660217898E-2</v>
      </c>
      <c r="BI910" s="17">
        <v>3.6796377802312999E-2</v>
      </c>
      <c r="BJ910" s="17">
        <v>2.2337063483368499E-2</v>
      </c>
      <c r="BK910" s="17">
        <v>2.3122203169338301E-2</v>
      </c>
      <c r="BL910" s="17"/>
      <c r="BM910" s="17">
        <v>4.0682812995353902E-2</v>
      </c>
      <c r="BN910" s="17">
        <v>1.9604733323218701E-2</v>
      </c>
      <c r="BO910" s="17">
        <v>2.02393935586756E-2</v>
      </c>
      <c r="BP910" s="17"/>
      <c r="BQ910" s="17">
        <v>5.1931230095986602E-2</v>
      </c>
      <c r="BR910" s="17">
        <v>1.49934412611519E-2</v>
      </c>
      <c r="BS910" s="17"/>
      <c r="BT910" s="17">
        <v>3.5330613053853897E-2</v>
      </c>
      <c r="BU910" s="17">
        <v>2.1015799630183199E-2</v>
      </c>
    </row>
    <row r="911" spans="2:73" x14ac:dyDescent="0.3">
      <c r="B911" t="s">
        <v>319</v>
      </c>
      <c r="C911" s="17">
        <v>0.15655020706418199</v>
      </c>
      <c r="D911" s="17">
        <v>0.14745649380730499</v>
      </c>
      <c r="E911" s="17">
        <v>0.16589486607461901</v>
      </c>
      <c r="F911" s="17"/>
      <c r="G911" s="17">
        <v>0.19756569169060401</v>
      </c>
      <c r="H911" s="17">
        <v>0.18086696820246501</v>
      </c>
      <c r="I911" s="17">
        <v>0.15361624638836299</v>
      </c>
      <c r="J911" s="17">
        <v>0.16491040880682101</v>
      </c>
      <c r="K911" s="17">
        <v>0.125936210076701</v>
      </c>
      <c r="L911" s="17">
        <v>0.12574406684861</v>
      </c>
      <c r="M911" s="17"/>
      <c r="N911" s="17">
        <v>0.19960264069183101</v>
      </c>
      <c r="O911" s="17">
        <v>0.16261032598955399</v>
      </c>
      <c r="P911" s="17">
        <v>0.14879923548219801</v>
      </c>
      <c r="Q911" s="17">
        <v>0.109572419751164</v>
      </c>
      <c r="R911" s="17"/>
      <c r="S911" s="17">
        <v>0.202723276214961</v>
      </c>
      <c r="T911" s="17">
        <v>0.15477111977667601</v>
      </c>
      <c r="U911" s="17">
        <v>0.174801537659558</v>
      </c>
      <c r="V911" s="17">
        <v>0.161748473890509</v>
      </c>
      <c r="W911" s="17">
        <v>0.17951233593927601</v>
      </c>
      <c r="X911" s="17">
        <v>0.109307238525332</v>
      </c>
      <c r="Y911" s="17">
        <v>0.10940650663649</v>
      </c>
      <c r="Z911" s="17">
        <v>0.14732615777807101</v>
      </c>
      <c r="AA911" s="17">
        <v>0.143661695275831</v>
      </c>
      <c r="AB911" s="17"/>
      <c r="AC911" s="17">
        <v>7.9865455087723095E-2</v>
      </c>
      <c r="AD911" s="17">
        <v>0.128136116190885</v>
      </c>
      <c r="AE911" s="17">
        <v>0.110474566831176</v>
      </c>
      <c r="AF911" s="17">
        <v>8.9984539329733798E-2</v>
      </c>
      <c r="AG911" s="17">
        <v>0.13047170404935099</v>
      </c>
      <c r="AH911" s="17">
        <v>0.148454844680769</v>
      </c>
      <c r="AI911" s="17">
        <v>0.17100174715584701</v>
      </c>
      <c r="AJ911" s="17">
        <v>0.14507320389352699</v>
      </c>
      <c r="AK911" s="17">
        <v>0.17048076013585201</v>
      </c>
      <c r="AL911" s="17">
        <v>0.178424966611192</v>
      </c>
      <c r="AM911" s="17">
        <v>0.16383051093909301</v>
      </c>
      <c r="AN911" s="17">
        <v>0.19220329268549799</v>
      </c>
      <c r="AO911" s="17">
        <v>0.18357963190409901</v>
      </c>
      <c r="AP911" s="17">
        <v>0.232549034174792</v>
      </c>
      <c r="AQ911" s="17">
        <v>0.18572450014747499</v>
      </c>
      <c r="AR911" s="17">
        <v>0.224087400366829</v>
      </c>
      <c r="AS911" s="17"/>
      <c r="AT911" s="17">
        <v>0.18509816873408</v>
      </c>
      <c r="AU911" s="17">
        <v>0.157286707748159</v>
      </c>
      <c r="AV911" s="17">
        <v>0.138476424379361</v>
      </c>
      <c r="AW911" s="17">
        <v>0.12714143855475901</v>
      </c>
      <c r="AX911" s="17">
        <v>0.14161621406153299</v>
      </c>
      <c r="AY911" s="17">
        <v>0.21438296194533699</v>
      </c>
      <c r="AZ911" s="17"/>
      <c r="BA911" s="17">
        <v>0.113023841147806</v>
      </c>
      <c r="BB911" s="17">
        <v>0.13141822595758901</v>
      </c>
      <c r="BC911" s="17">
        <v>0.183063203039218</v>
      </c>
      <c r="BD911" s="17">
        <v>0.185932811095847</v>
      </c>
      <c r="BE911" s="17">
        <v>0.32055684314666899</v>
      </c>
      <c r="BF911" s="17"/>
      <c r="BG911" s="17">
        <v>0.13209070800561801</v>
      </c>
      <c r="BH911" s="17">
        <v>0.17331627509088399</v>
      </c>
      <c r="BI911" s="17">
        <v>0.17902280358598699</v>
      </c>
      <c r="BJ911" s="17">
        <v>0.15523525158891299</v>
      </c>
      <c r="BK911" s="17">
        <v>0.22506476262310099</v>
      </c>
      <c r="BL911" s="17"/>
      <c r="BM911" s="17">
        <v>0.17714529672075</v>
      </c>
      <c r="BN911" s="17">
        <v>0.13731228635225501</v>
      </c>
      <c r="BO911" s="17">
        <v>0.141745012762793</v>
      </c>
      <c r="BP911" s="17"/>
      <c r="BQ911" s="17">
        <v>0.20400567518398599</v>
      </c>
      <c r="BR911" s="17">
        <v>0.12618109795039001</v>
      </c>
      <c r="BS911" s="17"/>
      <c r="BT911" s="17">
        <v>0.19290557659663399</v>
      </c>
      <c r="BU911" s="17">
        <v>0.114120275408034</v>
      </c>
    </row>
    <row r="912" spans="2:73" x14ac:dyDescent="0.3">
      <c r="B912" t="s">
        <v>320</v>
      </c>
      <c r="C912" s="17">
        <v>0.23863758355288101</v>
      </c>
      <c r="D912" s="17">
        <v>0.23981191473454799</v>
      </c>
      <c r="E912" s="17">
        <v>0.23744511555358699</v>
      </c>
      <c r="F912" s="17"/>
      <c r="G912" s="17">
        <v>0.217790940560184</v>
      </c>
      <c r="H912" s="17">
        <v>0.26297275036145901</v>
      </c>
      <c r="I912" s="17">
        <v>0.26927061219677001</v>
      </c>
      <c r="J912" s="17">
        <v>0.22942251634691299</v>
      </c>
      <c r="K912" s="17">
        <v>0.214575655594408</v>
      </c>
      <c r="L912" s="17">
        <v>0.23141640579223999</v>
      </c>
      <c r="M912" s="17"/>
      <c r="N912" s="17">
        <v>0.26519907335850301</v>
      </c>
      <c r="O912" s="17">
        <v>0.26491730549398701</v>
      </c>
      <c r="P912" s="17">
        <v>0.22932082912496399</v>
      </c>
      <c r="Q912" s="17">
        <v>0.19290474074285899</v>
      </c>
      <c r="R912" s="17"/>
      <c r="S912" s="17">
        <v>0.22426888161390601</v>
      </c>
      <c r="T912" s="17">
        <v>0.23975159675696101</v>
      </c>
      <c r="U912" s="17">
        <v>0.25134308005216099</v>
      </c>
      <c r="V912" s="17">
        <v>0.19904930487223699</v>
      </c>
      <c r="W912" s="17">
        <v>0.20910822595086301</v>
      </c>
      <c r="X912" s="17">
        <v>0.232700547081997</v>
      </c>
      <c r="Y912" s="17">
        <v>0.29923975620830001</v>
      </c>
      <c r="Z912" s="17">
        <v>0.242196785749209</v>
      </c>
      <c r="AA912" s="17">
        <v>0.25579322857146902</v>
      </c>
      <c r="AB912" s="17"/>
      <c r="AC912" s="17">
        <v>7.1613492222759104E-2</v>
      </c>
      <c r="AD912" s="17">
        <v>0.17730984424976301</v>
      </c>
      <c r="AE912" s="17">
        <v>0.22946157433561501</v>
      </c>
      <c r="AF912" s="17">
        <v>0.174959056944022</v>
      </c>
      <c r="AG912" s="17">
        <v>0.20229811076350601</v>
      </c>
      <c r="AH912" s="17">
        <v>0.24629169206903301</v>
      </c>
      <c r="AI912" s="17">
        <v>0.25167268274912702</v>
      </c>
      <c r="AJ912" s="17">
        <v>0.28342341773312102</v>
      </c>
      <c r="AK912" s="17">
        <v>0.29428490556688203</v>
      </c>
      <c r="AL912" s="17">
        <v>0.26114818532752898</v>
      </c>
      <c r="AM912" s="17">
        <v>0.23298222413348599</v>
      </c>
      <c r="AN912" s="17">
        <v>0.30647569713640099</v>
      </c>
      <c r="AO912" s="17">
        <v>0.190594755250489</v>
      </c>
      <c r="AP912" s="17">
        <v>0.28538902860695797</v>
      </c>
      <c r="AQ912" s="17">
        <v>0.339003782135334</v>
      </c>
      <c r="AR912" s="17">
        <v>0.226239323274043</v>
      </c>
      <c r="AS912" s="17"/>
      <c r="AT912" s="17">
        <v>0.23374274507071199</v>
      </c>
      <c r="AU912" s="17">
        <v>0.23223854186328399</v>
      </c>
      <c r="AV912" s="17">
        <v>0.25473822077368302</v>
      </c>
      <c r="AW912" s="17">
        <v>0.249425355300473</v>
      </c>
      <c r="AX912" s="17">
        <v>0.25203496657965702</v>
      </c>
      <c r="AY912" s="17">
        <v>0.17780532439150601</v>
      </c>
      <c r="AZ912" s="17"/>
      <c r="BA912" s="17">
        <v>0.199985224810944</v>
      </c>
      <c r="BB912" s="17">
        <v>0.24167402027364601</v>
      </c>
      <c r="BC912" s="17">
        <v>0.246499534816117</v>
      </c>
      <c r="BD912" s="17">
        <v>0.28878456182432699</v>
      </c>
      <c r="BE912" s="17">
        <v>0.217406430399257</v>
      </c>
      <c r="BF912" s="17"/>
      <c r="BG912" s="17">
        <v>0.262571534901891</v>
      </c>
      <c r="BH912" s="17">
        <v>0.24707051170629199</v>
      </c>
      <c r="BI912" s="17">
        <v>0.261840643625247</v>
      </c>
      <c r="BJ912" s="17">
        <v>0.23278142691176501</v>
      </c>
      <c r="BK912" s="17">
        <v>0.280742121139682</v>
      </c>
      <c r="BL912" s="17"/>
      <c r="BM912" s="17">
        <v>0.25875959186234698</v>
      </c>
      <c r="BN912" s="17">
        <v>0.227978440151198</v>
      </c>
      <c r="BO912" s="17">
        <v>0.204501082253017</v>
      </c>
      <c r="BP912" s="17"/>
      <c r="BQ912" s="17">
        <v>0.26705500278879402</v>
      </c>
      <c r="BR912" s="17">
        <v>0.227720568783291</v>
      </c>
      <c r="BS912" s="17"/>
      <c r="BT912" s="17">
        <v>0.26023397565045803</v>
      </c>
      <c r="BU912" s="17">
        <v>0.21261070359536999</v>
      </c>
    </row>
    <row r="913" spans="2:73" x14ac:dyDescent="0.3">
      <c r="B913" t="s">
        <v>321</v>
      </c>
      <c r="C913" s="17">
        <v>0.33979480401367601</v>
      </c>
      <c r="D913" s="17">
        <v>0.343763239216339</v>
      </c>
      <c r="E913" s="17">
        <v>0.33549457394210402</v>
      </c>
      <c r="F913" s="17"/>
      <c r="G913" s="17">
        <v>0.28298650040665602</v>
      </c>
      <c r="H913" s="17">
        <v>0.315511941975614</v>
      </c>
      <c r="I913" s="17">
        <v>0.34917431316049402</v>
      </c>
      <c r="J913" s="17">
        <v>0.34193495456022699</v>
      </c>
      <c r="K913" s="17">
        <v>0.38244908415513301</v>
      </c>
      <c r="L913" s="17">
        <v>0.35916668872089302</v>
      </c>
      <c r="M913" s="17"/>
      <c r="N913" s="17">
        <v>0.34880737899777697</v>
      </c>
      <c r="O913" s="17">
        <v>0.344601775508103</v>
      </c>
      <c r="P913" s="17">
        <v>0.35145141530301499</v>
      </c>
      <c r="Q913" s="17">
        <v>0.31376053007350702</v>
      </c>
      <c r="R913" s="17"/>
      <c r="S913" s="17">
        <v>0.30906973135714799</v>
      </c>
      <c r="T913" s="17">
        <v>0.35943794642830801</v>
      </c>
      <c r="U913" s="17">
        <v>0.35646849537012798</v>
      </c>
      <c r="V913" s="17">
        <v>0.38770144379195198</v>
      </c>
      <c r="W913" s="17">
        <v>0.36672641965035002</v>
      </c>
      <c r="X913" s="17">
        <v>0.35056402990293201</v>
      </c>
      <c r="Y913" s="17">
        <v>0.324771894607291</v>
      </c>
      <c r="Z913" s="17">
        <v>0.291159001344382</v>
      </c>
      <c r="AA913" s="17">
        <v>0.30338472269088101</v>
      </c>
      <c r="AB913" s="17"/>
      <c r="AC913" s="17">
        <v>0.159145555780211</v>
      </c>
      <c r="AD913" s="17">
        <v>0.242010883373275</v>
      </c>
      <c r="AE913" s="17">
        <v>0.32699829634524702</v>
      </c>
      <c r="AF913" s="17">
        <v>0.36475187737475501</v>
      </c>
      <c r="AG913" s="17">
        <v>0.29901796433518701</v>
      </c>
      <c r="AH913" s="17">
        <v>0.332519046302656</v>
      </c>
      <c r="AI913" s="17">
        <v>0.37418405160395002</v>
      </c>
      <c r="AJ913" s="17">
        <v>0.37292830674951</v>
      </c>
      <c r="AK913" s="17">
        <v>0.33317110832949398</v>
      </c>
      <c r="AL913" s="17">
        <v>0.38664865987422098</v>
      </c>
      <c r="AM913" s="17">
        <v>0.33163864661778902</v>
      </c>
      <c r="AN913" s="17">
        <v>0.34319556589962802</v>
      </c>
      <c r="AO913" s="17">
        <v>0.42693386921913401</v>
      </c>
      <c r="AP913" s="17">
        <v>0.27524191377955798</v>
      </c>
      <c r="AQ913" s="17">
        <v>0.27848328798448002</v>
      </c>
      <c r="AR913" s="17">
        <v>0.39190431308837198</v>
      </c>
      <c r="AS913" s="17"/>
      <c r="AT913" s="17">
        <v>0.32919413583135498</v>
      </c>
      <c r="AU913" s="17">
        <v>0.348020226404058</v>
      </c>
      <c r="AV913" s="17">
        <v>0.32677263378687699</v>
      </c>
      <c r="AW913" s="17">
        <v>0.37468345356565902</v>
      </c>
      <c r="AX913" s="17">
        <v>0.303673825186418</v>
      </c>
      <c r="AY913" s="17">
        <v>0.32597888277757803</v>
      </c>
      <c r="AZ913" s="17"/>
      <c r="BA913" s="17">
        <v>0.32677732609325799</v>
      </c>
      <c r="BB913" s="17">
        <v>0.362513165503699</v>
      </c>
      <c r="BC913" s="17">
        <v>0.35453096394084999</v>
      </c>
      <c r="BD913" s="17">
        <v>0.31833680241844797</v>
      </c>
      <c r="BE913" s="17">
        <v>0.30551151435750701</v>
      </c>
      <c r="BF913" s="17"/>
      <c r="BG913" s="17">
        <v>0.36307144767760902</v>
      </c>
      <c r="BH913" s="17">
        <v>0.347570088871203</v>
      </c>
      <c r="BI913" s="17">
        <v>0.34613487176832702</v>
      </c>
      <c r="BJ913" s="17">
        <v>0.328199009225775</v>
      </c>
      <c r="BK913" s="17">
        <v>0.26535712460998001</v>
      </c>
      <c r="BL913" s="17"/>
      <c r="BM913" s="17">
        <v>0.33423548387427499</v>
      </c>
      <c r="BN913" s="17">
        <v>0.347112506960227</v>
      </c>
      <c r="BO913" s="17">
        <v>0.338654568241544</v>
      </c>
      <c r="BP913" s="17"/>
      <c r="BQ913" s="17">
        <v>0.34088845700861398</v>
      </c>
      <c r="BR913" s="17">
        <v>0.34906488490623699</v>
      </c>
      <c r="BS913" s="17"/>
      <c r="BT913" s="17">
        <v>0.35030203094048101</v>
      </c>
      <c r="BU913" s="17">
        <v>0.33416392875176798</v>
      </c>
    </row>
    <row r="914" spans="2:73" x14ac:dyDescent="0.3">
      <c r="B914" t="s">
        <v>270</v>
      </c>
      <c r="C914" s="17">
        <v>0.187110584351421</v>
      </c>
      <c r="D914" s="17">
        <v>0.18633395517662499</v>
      </c>
      <c r="E914" s="17">
        <v>0.18803885781333701</v>
      </c>
      <c r="F914" s="17"/>
      <c r="G914" s="17">
        <v>0.18450747295244399</v>
      </c>
      <c r="H914" s="17">
        <v>0.110613833866648</v>
      </c>
      <c r="I914" s="17">
        <v>0.144782885627154</v>
      </c>
      <c r="J914" s="17">
        <v>0.20577341658648499</v>
      </c>
      <c r="K914" s="17">
        <v>0.23623826970992101</v>
      </c>
      <c r="L914" s="17">
        <v>0.23726311611932599</v>
      </c>
      <c r="M914" s="17"/>
      <c r="N914" s="17">
        <v>0.10782162430811899</v>
      </c>
      <c r="O914" s="17">
        <v>0.146740772153377</v>
      </c>
      <c r="P914" s="17">
        <v>0.19910804144378499</v>
      </c>
      <c r="Q914" s="17">
        <v>0.305419490368945</v>
      </c>
      <c r="R914" s="17"/>
      <c r="S914" s="17">
        <v>0.126274620848493</v>
      </c>
      <c r="T914" s="17">
        <v>0.17828532027233801</v>
      </c>
      <c r="U914" s="17">
        <v>0.167394213471662</v>
      </c>
      <c r="V914" s="17">
        <v>0.19319095957251001</v>
      </c>
      <c r="W914" s="17">
        <v>0.19405759327939501</v>
      </c>
      <c r="X914" s="17">
        <v>0.22982937254491101</v>
      </c>
      <c r="Y914" s="17">
        <v>0.19295568612176001</v>
      </c>
      <c r="Z914" s="17">
        <v>0.25324400008509002</v>
      </c>
      <c r="AA914" s="17">
        <v>0.21530649132964499</v>
      </c>
      <c r="AB914" s="17"/>
      <c r="AC914" s="17">
        <v>0.56686578417475397</v>
      </c>
      <c r="AD914" s="17">
        <v>0.330616538685848</v>
      </c>
      <c r="AE914" s="17">
        <v>0.26704438693941301</v>
      </c>
      <c r="AF914" s="17">
        <v>0.30253196682029498</v>
      </c>
      <c r="AG914" s="17">
        <v>0.307238343866374</v>
      </c>
      <c r="AH914" s="17">
        <v>0.18419394982863799</v>
      </c>
      <c r="AI914" s="17">
        <v>0.13731974484533799</v>
      </c>
      <c r="AJ914" s="17">
        <v>0.12619424896491599</v>
      </c>
      <c r="AK914" s="17">
        <v>0.13528038079680699</v>
      </c>
      <c r="AL914" s="17">
        <v>0.109988675689251</v>
      </c>
      <c r="AM914" s="17">
        <v>0.20032260077174199</v>
      </c>
      <c r="AN914" s="17">
        <v>0.100764946404024</v>
      </c>
      <c r="AO914" s="17">
        <v>0.124513945867724</v>
      </c>
      <c r="AP914" s="17">
        <v>9.2048032349099404E-2</v>
      </c>
      <c r="AQ914" s="17">
        <v>0.13430498951491601</v>
      </c>
      <c r="AR914" s="17">
        <v>4.6385826969838402E-2</v>
      </c>
      <c r="AS914" s="17"/>
      <c r="AT914" s="17">
        <v>0.148080609936905</v>
      </c>
      <c r="AU914" s="17">
        <v>0.19647686172671799</v>
      </c>
      <c r="AV914" s="17">
        <v>0.18478617852172399</v>
      </c>
      <c r="AW914" s="17">
        <v>0.188784298405897</v>
      </c>
      <c r="AX914" s="17">
        <v>0.23177452993681799</v>
      </c>
      <c r="AY914" s="17">
        <v>0.22538901927635799</v>
      </c>
      <c r="AZ914" s="17"/>
      <c r="BA914" s="17">
        <v>0.29868222157818802</v>
      </c>
      <c r="BB914" s="17">
        <v>0.18686080262301</v>
      </c>
      <c r="BC914" s="17">
        <v>0.12384779272549</v>
      </c>
      <c r="BD914" s="17">
        <v>0.10257298316671</v>
      </c>
      <c r="BE914" s="17">
        <v>6.9669909980021594E-2</v>
      </c>
      <c r="BF914" s="17"/>
      <c r="BG914" s="17">
        <v>0.16812693660452399</v>
      </c>
      <c r="BH914" s="17">
        <v>0.15619086008656899</v>
      </c>
      <c r="BI914" s="17">
        <v>0.14145764879289799</v>
      </c>
      <c r="BJ914" s="17">
        <v>0.222241638993558</v>
      </c>
      <c r="BK914" s="17">
        <v>0.13244190664903999</v>
      </c>
      <c r="BL914" s="17"/>
      <c r="BM914" s="17">
        <v>0.14859629923465201</v>
      </c>
      <c r="BN914" s="17">
        <v>0.218288841462943</v>
      </c>
      <c r="BO914" s="17">
        <v>0.226396877063234</v>
      </c>
      <c r="BP914" s="17"/>
      <c r="BQ914" s="17">
        <v>0.11129394470415099</v>
      </c>
      <c r="BR914" s="17">
        <v>0.23403368816589301</v>
      </c>
      <c r="BS914" s="17"/>
      <c r="BT914" s="17">
        <v>0.125912306020736</v>
      </c>
      <c r="BU914" s="17">
        <v>0.26991802809603799</v>
      </c>
    </row>
    <row r="915" spans="2:73" x14ac:dyDescent="0.3">
      <c r="B915" t="s">
        <v>92</v>
      </c>
      <c r="C915" s="17">
        <v>4.2101839696351E-2</v>
      </c>
      <c r="D915" s="17">
        <v>4.1799705907346503E-2</v>
      </c>
      <c r="E915" s="17">
        <v>4.2526171818387602E-2</v>
      </c>
      <c r="F915" s="17"/>
      <c r="G915" s="17">
        <v>6.1850637718760301E-2</v>
      </c>
      <c r="H915" s="17">
        <v>4.9133380629088903E-2</v>
      </c>
      <c r="I915" s="17">
        <v>4.4263049659316399E-2</v>
      </c>
      <c r="J915" s="17">
        <v>3.3883649147818398E-2</v>
      </c>
      <c r="K915" s="17">
        <v>3.1309638553635701E-2</v>
      </c>
      <c r="L915" s="17">
        <v>3.5479275535667001E-2</v>
      </c>
      <c r="M915" s="17"/>
      <c r="N915" s="17">
        <v>2.9202882374985001E-2</v>
      </c>
      <c r="O915" s="17">
        <v>4.0034961224318599E-2</v>
      </c>
      <c r="P915" s="17">
        <v>4.1195177540373801E-2</v>
      </c>
      <c r="Q915" s="17">
        <v>5.6996560493309499E-2</v>
      </c>
      <c r="R915" s="17"/>
      <c r="S915" s="17">
        <v>5.9364497028840398E-2</v>
      </c>
      <c r="T915" s="17">
        <v>4.1193027295428598E-2</v>
      </c>
      <c r="U915" s="17">
        <v>2.9296751950379299E-2</v>
      </c>
      <c r="V915" s="17">
        <v>3.7661198880733701E-2</v>
      </c>
      <c r="W915" s="17">
        <v>2.5072798534175302E-2</v>
      </c>
      <c r="X915" s="17">
        <v>2.9393527252960801E-2</v>
      </c>
      <c r="Y915" s="17">
        <v>4.55345985067711E-2</v>
      </c>
      <c r="Z915" s="17">
        <v>4.1558925584594598E-2</v>
      </c>
      <c r="AA915" s="17">
        <v>5.47141338134969E-2</v>
      </c>
      <c r="AB915" s="17"/>
      <c r="AC915" s="17">
        <v>7.95562090489077E-2</v>
      </c>
      <c r="AD915" s="17">
        <v>8.8368458308457298E-2</v>
      </c>
      <c r="AE915" s="17">
        <v>4.3408808985829703E-2</v>
      </c>
      <c r="AF915" s="17">
        <v>5.0877886251828201E-2</v>
      </c>
      <c r="AG915" s="17">
        <v>1.4684219775874899E-2</v>
      </c>
      <c r="AH915" s="17">
        <v>6.1792465313194801E-2</v>
      </c>
      <c r="AI915" s="17">
        <v>2.1750629885656E-2</v>
      </c>
      <c r="AJ915" s="17">
        <v>4.98995800015372E-2</v>
      </c>
      <c r="AK915" s="17">
        <v>2.61874041010541E-2</v>
      </c>
      <c r="AL915" s="17">
        <v>3.61334297064414E-2</v>
      </c>
      <c r="AM915" s="17">
        <v>3.8517622176818797E-2</v>
      </c>
      <c r="AN915" s="17">
        <v>2.8179314268051099E-2</v>
      </c>
      <c r="AO915" s="17">
        <v>3.6466408907342401E-2</v>
      </c>
      <c r="AP915" s="17">
        <v>6.3871397332954105E-2</v>
      </c>
      <c r="AQ915" s="17">
        <v>4.0665791961889498E-2</v>
      </c>
      <c r="AR915" s="17">
        <v>7.30394125870539E-3</v>
      </c>
      <c r="AS915" s="17"/>
      <c r="AT915" s="17">
        <v>4.3235513034215203E-2</v>
      </c>
      <c r="AU915" s="17">
        <v>4.1958226191341999E-2</v>
      </c>
      <c r="AV915" s="17">
        <v>4.75608096772413E-2</v>
      </c>
      <c r="AW915" s="17">
        <v>3.6796017047662902E-2</v>
      </c>
      <c r="AX915" s="17">
        <v>4.9207452827650898E-2</v>
      </c>
      <c r="AY915" s="17">
        <v>2.64984540878919E-2</v>
      </c>
      <c r="AZ915" s="17"/>
      <c r="BA915" s="17">
        <v>5.6695986510093097E-2</v>
      </c>
      <c r="BB915" s="17">
        <v>3.5239742099131298E-2</v>
      </c>
      <c r="BC915" s="17">
        <v>4.7360993983353798E-2</v>
      </c>
      <c r="BD915" s="17">
        <v>2.0022265047953298E-2</v>
      </c>
      <c r="BE915" s="17">
        <v>3.21694772146702E-2</v>
      </c>
      <c r="BF915" s="17"/>
      <c r="BG915" s="17">
        <v>3.31685919752829E-2</v>
      </c>
      <c r="BH915" s="17">
        <v>3.31772038338599E-2</v>
      </c>
      <c r="BI915" s="17">
        <v>3.4747654425228203E-2</v>
      </c>
      <c r="BJ915" s="17">
        <v>3.5760914630527503E-2</v>
      </c>
      <c r="BK915" s="17">
        <v>5.9157079564253999E-2</v>
      </c>
      <c r="BL915" s="17"/>
      <c r="BM915" s="17">
        <v>3.1279377403605299E-2</v>
      </c>
      <c r="BN915" s="17">
        <v>4.72282556854609E-2</v>
      </c>
      <c r="BO915" s="17">
        <v>6.1928184507865303E-2</v>
      </c>
      <c r="BP915" s="17"/>
      <c r="BQ915" s="17">
        <v>1.66089783382154E-2</v>
      </c>
      <c r="BR915" s="17">
        <v>4.4269024646547202E-2</v>
      </c>
      <c r="BS915" s="17"/>
      <c r="BT915" s="17">
        <v>2.8178317865335901E-2</v>
      </c>
      <c r="BU915" s="17">
        <v>4.40933196505136E-2</v>
      </c>
    </row>
    <row r="916" spans="2:73" x14ac:dyDescent="0.3">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row>
    <row r="917" spans="2:73" x14ac:dyDescent="0.3">
      <c r="B917" s="6" t="s">
        <v>326</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row>
    <row r="918" spans="2:73" x14ac:dyDescent="0.3">
      <c r="B918" s="24" t="s">
        <v>94</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row>
    <row r="919" spans="2:73" x14ac:dyDescent="0.3">
      <c r="B919" t="s">
        <v>317</v>
      </c>
      <c r="C919" s="17">
        <v>1.9242380887404702E-2</v>
      </c>
      <c r="D919" s="17">
        <v>1.76254041499787E-2</v>
      </c>
      <c r="E919" s="17">
        <v>2.0463745377608301E-2</v>
      </c>
      <c r="F919" s="17"/>
      <c r="G919" s="17">
        <v>4.3228530668806199E-2</v>
      </c>
      <c r="H919" s="17">
        <v>2.9155322100570199E-2</v>
      </c>
      <c r="I919" s="17">
        <v>1.7911246598190701E-2</v>
      </c>
      <c r="J919" s="17">
        <v>2.1385550896097501E-2</v>
      </c>
      <c r="K919" s="17">
        <v>6.4423808623558796E-3</v>
      </c>
      <c r="L919" s="17">
        <v>3.2245825268099699E-3</v>
      </c>
      <c r="M919" s="17"/>
      <c r="N919" s="17">
        <v>2.0122465308610001E-2</v>
      </c>
      <c r="O919" s="17">
        <v>1.5185154141847901E-2</v>
      </c>
      <c r="P919" s="17">
        <v>1.85263583863104E-2</v>
      </c>
      <c r="Q919" s="17">
        <v>2.35305891363588E-2</v>
      </c>
      <c r="R919" s="17"/>
      <c r="S919" s="17">
        <v>1.6340432380105602E-2</v>
      </c>
      <c r="T919" s="17">
        <v>9.3162702361279694E-3</v>
      </c>
      <c r="U919" s="17">
        <v>6.8576364278993404E-3</v>
      </c>
      <c r="V919" s="17">
        <v>1.05915856400162E-2</v>
      </c>
      <c r="W919" s="17">
        <v>2.1652869322467499E-2</v>
      </c>
      <c r="X919" s="17">
        <v>3.6517830359575502E-2</v>
      </c>
      <c r="Y919" s="17">
        <v>3.3093765367015499E-2</v>
      </c>
      <c r="Z919" s="17">
        <v>1.20246921524699E-2</v>
      </c>
      <c r="AA919" s="17">
        <v>2.9085198543015001E-2</v>
      </c>
      <c r="AB919" s="17"/>
      <c r="AC919" s="17">
        <v>8.7881917833896997E-2</v>
      </c>
      <c r="AD919" s="17">
        <v>3.9357635403718901E-2</v>
      </c>
      <c r="AE919" s="17">
        <v>1.46941853076568E-2</v>
      </c>
      <c r="AF919" s="17">
        <v>2.2202712411891298E-2</v>
      </c>
      <c r="AG919" s="17">
        <v>2.3819992955704E-2</v>
      </c>
      <c r="AH919" s="17">
        <v>2.60774336200091E-2</v>
      </c>
      <c r="AI919" s="17">
        <v>1.8500574105882201E-2</v>
      </c>
      <c r="AJ919" s="17">
        <v>1.36420473634771E-2</v>
      </c>
      <c r="AK919" s="17">
        <v>2.5247291244858E-2</v>
      </c>
      <c r="AL919" s="17">
        <v>1.0162181049506801E-2</v>
      </c>
      <c r="AM919" s="17">
        <v>0</v>
      </c>
      <c r="AN919" s="17">
        <v>3.0280952052998699E-2</v>
      </c>
      <c r="AO919" s="17">
        <v>1.43971667507161E-2</v>
      </c>
      <c r="AP919" s="17">
        <v>0</v>
      </c>
      <c r="AQ919" s="17">
        <v>7.1971685150065603E-3</v>
      </c>
      <c r="AR919" s="17">
        <v>3.5943774830961298E-2</v>
      </c>
      <c r="AS919" s="17"/>
      <c r="AT919" s="17">
        <v>2.91904171369043E-2</v>
      </c>
      <c r="AU919" s="17">
        <v>1.24333715729359E-2</v>
      </c>
      <c r="AV919" s="17">
        <v>1.8228944662582101E-2</v>
      </c>
      <c r="AW919" s="17">
        <v>1.78055002168452E-2</v>
      </c>
      <c r="AX919" s="17">
        <v>1.8502990321243799E-2</v>
      </c>
      <c r="AY919" s="17">
        <v>2.2578152946895799E-2</v>
      </c>
      <c r="AZ919" s="17"/>
      <c r="BA919" s="17">
        <v>1.0240984947084799E-2</v>
      </c>
      <c r="BB919" s="17">
        <v>2.2809787228675601E-2</v>
      </c>
      <c r="BC919" s="17">
        <v>2.09201818767723E-2</v>
      </c>
      <c r="BD919" s="17">
        <v>2.9137320317560101E-2</v>
      </c>
      <c r="BE919" s="17">
        <v>1.64636575732518E-2</v>
      </c>
      <c r="BF919" s="17"/>
      <c r="BG919" s="17">
        <v>1.88141823129418E-2</v>
      </c>
      <c r="BH919" s="17">
        <v>2.36640163470167E-2</v>
      </c>
      <c r="BI919" s="17">
        <v>9.0802268869888108E-3</v>
      </c>
      <c r="BJ919" s="17">
        <v>1.7412069348153099E-2</v>
      </c>
      <c r="BK919" s="17">
        <v>3.5822536546162798E-2</v>
      </c>
      <c r="BL919" s="17"/>
      <c r="BM919" s="17">
        <v>2.34065150239041E-2</v>
      </c>
      <c r="BN919" s="17">
        <v>1.17895390598611E-2</v>
      </c>
      <c r="BO919" s="17">
        <v>2.4862960102806801E-2</v>
      </c>
      <c r="BP919" s="17"/>
      <c r="BQ919" s="17">
        <v>2.8663422135199301E-2</v>
      </c>
      <c r="BR919" s="17">
        <v>1.12368263968516E-2</v>
      </c>
      <c r="BS919" s="17"/>
      <c r="BT919" s="17">
        <v>2.21575361241736E-2</v>
      </c>
      <c r="BU919" s="17">
        <v>1.36296170974252E-2</v>
      </c>
    </row>
    <row r="920" spans="2:73" x14ac:dyDescent="0.3">
      <c r="B920" t="s">
        <v>318</v>
      </c>
      <c r="C920" s="17">
        <v>7.0588554676066104E-2</v>
      </c>
      <c r="D920" s="17">
        <v>7.1567358874786102E-2</v>
      </c>
      <c r="E920" s="17">
        <v>6.9852542403301202E-2</v>
      </c>
      <c r="F920" s="17"/>
      <c r="G920" s="17">
        <v>0.115287815238879</v>
      </c>
      <c r="H920" s="17">
        <v>8.7085126351849798E-2</v>
      </c>
      <c r="I920" s="17">
        <v>8.0903373413296398E-2</v>
      </c>
      <c r="J920" s="17">
        <v>7.0914675873142902E-2</v>
      </c>
      <c r="K920" s="17">
        <v>3.7073062388187597E-2</v>
      </c>
      <c r="L920" s="17">
        <v>4.1416347850391097E-2</v>
      </c>
      <c r="M920" s="17"/>
      <c r="N920" s="17">
        <v>6.7902358575671604E-2</v>
      </c>
      <c r="O920" s="17">
        <v>8.3337187090277903E-2</v>
      </c>
      <c r="P920" s="17">
        <v>8.1845029353456E-2</v>
      </c>
      <c r="Q920" s="17">
        <v>5.1723725549378402E-2</v>
      </c>
      <c r="R920" s="17"/>
      <c r="S920" s="17">
        <v>0.108092261715958</v>
      </c>
      <c r="T920" s="17">
        <v>5.2779457864045101E-2</v>
      </c>
      <c r="U920" s="17">
        <v>8.2182195918102899E-2</v>
      </c>
      <c r="V920" s="17">
        <v>6.0102289473252302E-2</v>
      </c>
      <c r="W920" s="17">
        <v>8.6019592445859397E-2</v>
      </c>
      <c r="X920" s="17">
        <v>4.8966356980833903E-2</v>
      </c>
      <c r="Y920" s="17">
        <v>6.0783732021482698E-2</v>
      </c>
      <c r="Z920" s="17">
        <v>8.7947878556913495E-2</v>
      </c>
      <c r="AA920" s="17">
        <v>5.3103219955226197E-2</v>
      </c>
      <c r="AB920" s="17"/>
      <c r="AC920" s="17">
        <v>3.8768989749086803E-2</v>
      </c>
      <c r="AD920" s="17">
        <v>5.0147772368023098E-2</v>
      </c>
      <c r="AE920" s="17">
        <v>4.3093000403840898E-2</v>
      </c>
      <c r="AF920" s="17">
        <v>5.501314863298E-2</v>
      </c>
      <c r="AG920" s="17">
        <v>7.8364812064406597E-2</v>
      </c>
      <c r="AH920" s="17">
        <v>5.63250489874089E-2</v>
      </c>
      <c r="AI920" s="17">
        <v>7.2147523943989503E-2</v>
      </c>
      <c r="AJ920" s="17">
        <v>6.8502076240860299E-2</v>
      </c>
      <c r="AK920" s="17">
        <v>6.7723385119335303E-2</v>
      </c>
      <c r="AL920" s="17">
        <v>7.3684856632794005E-2</v>
      </c>
      <c r="AM920" s="17">
        <v>0.101227262484836</v>
      </c>
      <c r="AN920" s="17">
        <v>7.0427420903082405E-2</v>
      </c>
      <c r="AO920" s="17">
        <v>6.4000572681219697E-2</v>
      </c>
      <c r="AP920" s="17">
        <v>0.11031546470365999</v>
      </c>
      <c r="AQ920" s="17">
        <v>4.9350691394068398E-2</v>
      </c>
      <c r="AR920" s="17">
        <v>0.103991839338472</v>
      </c>
      <c r="AS920" s="17"/>
      <c r="AT920" s="17">
        <v>9.9400442863382496E-2</v>
      </c>
      <c r="AU920" s="17">
        <v>6.2017412055998498E-2</v>
      </c>
      <c r="AV920" s="17">
        <v>6.5314319332226201E-2</v>
      </c>
      <c r="AW920" s="17">
        <v>5.7037129204979102E-2</v>
      </c>
      <c r="AX920" s="17">
        <v>8.0806323660019094E-2</v>
      </c>
      <c r="AY920" s="17">
        <v>2.9942358362257102E-2</v>
      </c>
      <c r="AZ920" s="17"/>
      <c r="BA920" s="17">
        <v>6.3418213355190198E-2</v>
      </c>
      <c r="BB920" s="17">
        <v>7.3622742988452297E-2</v>
      </c>
      <c r="BC920" s="17">
        <v>6.2983987077660397E-2</v>
      </c>
      <c r="BD920" s="17">
        <v>0.101728852201807</v>
      </c>
      <c r="BE920" s="17">
        <v>0.10471554815332</v>
      </c>
      <c r="BF920" s="17"/>
      <c r="BG920" s="17">
        <v>6.0022757716452699E-2</v>
      </c>
      <c r="BH920" s="17">
        <v>8.3383064012302804E-2</v>
      </c>
      <c r="BI920" s="17">
        <v>7.5223921285520107E-2</v>
      </c>
      <c r="BJ920" s="17">
        <v>7.0496571146590303E-2</v>
      </c>
      <c r="BK920" s="17">
        <v>7.8368991082255507E-2</v>
      </c>
      <c r="BL920" s="17"/>
      <c r="BM920" s="17">
        <v>7.6802434888791293E-2</v>
      </c>
      <c r="BN920" s="17">
        <v>5.8788868965267499E-2</v>
      </c>
      <c r="BO920" s="17">
        <v>8.0615558062434298E-2</v>
      </c>
      <c r="BP920" s="17"/>
      <c r="BQ920" s="17">
        <v>9.4075757594105094E-2</v>
      </c>
      <c r="BR920" s="17">
        <v>5.5532502117306398E-2</v>
      </c>
      <c r="BS920" s="17"/>
      <c r="BT920" s="17">
        <v>8.1253360210703507E-2</v>
      </c>
      <c r="BU920" s="17">
        <v>5.7483485418603202E-2</v>
      </c>
    </row>
    <row r="921" spans="2:73" x14ac:dyDescent="0.3">
      <c r="B921" t="s">
        <v>319</v>
      </c>
      <c r="C921" s="17">
        <v>0.29063835309782599</v>
      </c>
      <c r="D921" s="17">
        <v>0.279043791766871</v>
      </c>
      <c r="E921" s="17">
        <v>0.30128633845449898</v>
      </c>
      <c r="F921" s="17"/>
      <c r="G921" s="17">
        <v>0.31827037737511898</v>
      </c>
      <c r="H921" s="17">
        <v>0.33095648103633502</v>
      </c>
      <c r="I921" s="17">
        <v>0.32116183686640298</v>
      </c>
      <c r="J921" s="17">
        <v>0.29035181133077997</v>
      </c>
      <c r="K921" s="17">
        <v>0.25080377811548399</v>
      </c>
      <c r="L921" s="17">
        <v>0.24171919299840999</v>
      </c>
      <c r="M921" s="17"/>
      <c r="N921" s="17">
        <v>0.31934326604562602</v>
      </c>
      <c r="O921" s="17">
        <v>0.32166321745328702</v>
      </c>
      <c r="P921" s="17">
        <v>0.271203046353439</v>
      </c>
      <c r="Q921" s="17">
        <v>0.243095776251467</v>
      </c>
      <c r="R921" s="17"/>
      <c r="S921" s="17">
        <v>0.27516168041655997</v>
      </c>
      <c r="T921" s="17">
        <v>0.294719490638852</v>
      </c>
      <c r="U921" s="17">
        <v>0.33409282883427499</v>
      </c>
      <c r="V921" s="17">
        <v>0.29294723031994302</v>
      </c>
      <c r="W921" s="17">
        <v>0.30240479130963099</v>
      </c>
      <c r="X921" s="17">
        <v>0.24425580989606999</v>
      </c>
      <c r="Y921" s="17">
        <v>0.31621901627872401</v>
      </c>
      <c r="Z921" s="17">
        <v>0.27509716942781398</v>
      </c>
      <c r="AA921" s="17">
        <v>0.28318940603259801</v>
      </c>
      <c r="AB921" s="17"/>
      <c r="AC921" s="17">
        <v>0.27361675524977402</v>
      </c>
      <c r="AD921" s="17">
        <v>0.25561967215028197</v>
      </c>
      <c r="AE921" s="17">
        <v>0.217631865033447</v>
      </c>
      <c r="AF921" s="17">
        <v>0.25594470137317199</v>
      </c>
      <c r="AG921" s="17">
        <v>0.252802115131252</v>
      </c>
      <c r="AH921" s="17">
        <v>0.29829054981098801</v>
      </c>
      <c r="AI921" s="17">
        <v>0.35237954075879802</v>
      </c>
      <c r="AJ921" s="17">
        <v>0.30696089186492198</v>
      </c>
      <c r="AK921" s="17">
        <v>0.26294347295804199</v>
      </c>
      <c r="AL921" s="17">
        <v>0.321857817395095</v>
      </c>
      <c r="AM921" s="17">
        <v>0.26650204099592201</v>
      </c>
      <c r="AN921" s="17">
        <v>0.30062815162894302</v>
      </c>
      <c r="AO921" s="17">
        <v>0.39697437151152498</v>
      </c>
      <c r="AP921" s="17">
        <v>0.34581142919642899</v>
      </c>
      <c r="AQ921" s="17">
        <v>0.22974590677852999</v>
      </c>
      <c r="AR921" s="17">
        <v>0.391349941200548</v>
      </c>
      <c r="AS921" s="17"/>
      <c r="AT921" s="17">
        <v>0.29948122153297102</v>
      </c>
      <c r="AU921" s="17">
        <v>0.30535790699887999</v>
      </c>
      <c r="AV921" s="17">
        <v>0.29500661154780999</v>
      </c>
      <c r="AW921" s="17">
        <v>0.26195794357869201</v>
      </c>
      <c r="AX921" s="17">
        <v>0.26651680189708499</v>
      </c>
      <c r="AY921" s="17">
        <v>0.30906762737522198</v>
      </c>
      <c r="AZ921" s="17"/>
      <c r="BA921" s="17">
        <v>0.25686783249756201</v>
      </c>
      <c r="BB921" s="17">
        <v>0.30202314825847998</v>
      </c>
      <c r="BC921" s="17">
        <v>0.27889259864092802</v>
      </c>
      <c r="BD921" s="17">
        <v>0.335452868764825</v>
      </c>
      <c r="BE921" s="17">
        <v>0.32771600475650098</v>
      </c>
      <c r="BF921" s="17"/>
      <c r="BG921" s="17">
        <v>0.274856373519828</v>
      </c>
      <c r="BH921" s="17">
        <v>0.29309751009024099</v>
      </c>
      <c r="BI921" s="17">
        <v>0.29506983696042599</v>
      </c>
      <c r="BJ921" s="17">
        <v>0.28408933510235002</v>
      </c>
      <c r="BK921" s="17">
        <v>0.32755614128179</v>
      </c>
      <c r="BL921" s="17"/>
      <c r="BM921" s="17">
        <v>0.31930546683230698</v>
      </c>
      <c r="BN921" s="17">
        <v>0.27151766398829702</v>
      </c>
      <c r="BO921" s="17">
        <v>0.25151835603531603</v>
      </c>
      <c r="BP921" s="17"/>
      <c r="BQ921" s="17">
        <v>0.32640619398457599</v>
      </c>
      <c r="BR921" s="17">
        <v>0.27066907162011999</v>
      </c>
      <c r="BS921" s="17"/>
      <c r="BT921" s="17">
        <v>0.33004543575149797</v>
      </c>
      <c r="BU921" s="17">
        <v>0.23736697946299301</v>
      </c>
    </row>
    <row r="922" spans="2:73" x14ac:dyDescent="0.3">
      <c r="B922" t="s">
        <v>320</v>
      </c>
      <c r="C922" s="17">
        <v>0.21328416371948999</v>
      </c>
      <c r="D922" s="17">
        <v>0.219420397177194</v>
      </c>
      <c r="E922" s="17">
        <v>0.207962663652455</v>
      </c>
      <c r="F922" s="17"/>
      <c r="G922" s="17">
        <v>0.207903366911983</v>
      </c>
      <c r="H922" s="17">
        <v>0.21187186889586901</v>
      </c>
      <c r="I922" s="17">
        <v>0.22078179571551901</v>
      </c>
      <c r="J922" s="17">
        <v>0.207291336804619</v>
      </c>
      <c r="K922" s="17">
        <v>0.229455267746558</v>
      </c>
      <c r="L922" s="17">
        <v>0.205921974425437</v>
      </c>
      <c r="M922" s="17"/>
      <c r="N922" s="17">
        <v>0.246915709364606</v>
      </c>
      <c r="O922" s="17">
        <v>0.22161455590870099</v>
      </c>
      <c r="P922" s="17">
        <v>0.201804286274817</v>
      </c>
      <c r="Q922" s="17">
        <v>0.179993949101414</v>
      </c>
      <c r="R922" s="17"/>
      <c r="S922" s="17">
        <v>0.242507997255546</v>
      </c>
      <c r="T922" s="17">
        <v>0.226213465436086</v>
      </c>
      <c r="U922" s="17">
        <v>0.19336755813149301</v>
      </c>
      <c r="V922" s="17">
        <v>0.205555482844929</v>
      </c>
      <c r="W922" s="17">
        <v>0.20059312405869301</v>
      </c>
      <c r="X922" s="17">
        <v>0.20511295834221699</v>
      </c>
      <c r="Y922" s="17">
        <v>0.188244792504175</v>
      </c>
      <c r="Z922" s="17">
        <v>0.19237312618938601</v>
      </c>
      <c r="AA922" s="17">
        <v>0.225585594989098</v>
      </c>
      <c r="AB922" s="17"/>
      <c r="AC922" s="17">
        <v>8.5343815468251205E-2</v>
      </c>
      <c r="AD922" s="17">
        <v>0.12530843429914901</v>
      </c>
      <c r="AE922" s="17">
        <v>0.247099426431342</v>
      </c>
      <c r="AF922" s="17">
        <v>0.18370614115063599</v>
      </c>
      <c r="AG922" s="17">
        <v>0.19399601738314601</v>
      </c>
      <c r="AH922" s="17">
        <v>0.19136737319614999</v>
      </c>
      <c r="AI922" s="17">
        <v>0.230183659634662</v>
      </c>
      <c r="AJ922" s="17">
        <v>0.23916277204328701</v>
      </c>
      <c r="AK922" s="17">
        <v>0.27877618171201302</v>
      </c>
      <c r="AL922" s="17">
        <v>0.25867943638878399</v>
      </c>
      <c r="AM922" s="17">
        <v>0.20458145743160699</v>
      </c>
      <c r="AN922" s="17">
        <v>0.25811156918364703</v>
      </c>
      <c r="AO922" s="17">
        <v>0.147885641860655</v>
      </c>
      <c r="AP922" s="17">
        <v>0.193527770683392</v>
      </c>
      <c r="AQ922" s="17">
        <v>0.28166277600789902</v>
      </c>
      <c r="AR922" s="17">
        <v>0.227807081656658</v>
      </c>
      <c r="AS922" s="17"/>
      <c r="AT922" s="17">
        <v>0.20847572225459499</v>
      </c>
      <c r="AU922" s="17">
        <v>0.20047222696272299</v>
      </c>
      <c r="AV922" s="17">
        <v>0.21912138264464801</v>
      </c>
      <c r="AW922" s="17">
        <v>0.238258655850215</v>
      </c>
      <c r="AX922" s="17">
        <v>0.20498860365900101</v>
      </c>
      <c r="AY922" s="17">
        <v>0.21933467755790101</v>
      </c>
      <c r="AZ922" s="17"/>
      <c r="BA922" s="17">
        <v>0.18424472344790299</v>
      </c>
      <c r="BB922" s="17">
        <v>0.225074995237597</v>
      </c>
      <c r="BC922" s="17">
        <v>0.24354573740847901</v>
      </c>
      <c r="BD922" s="17">
        <v>0.214752698442988</v>
      </c>
      <c r="BE922" s="17">
        <v>0.246386853729614</v>
      </c>
      <c r="BF922" s="17"/>
      <c r="BG922" s="17">
        <v>0.22842904416989801</v>
      </c>
      <c r="BH922" s="17">
        <v>0.21748157548667801</v>
      </c>
      <c r="BI922" s="17">
        <v>0.24398374161234801</v>
      </c>
      <c r="BJ922" s="17">
        <v>0.19540266262262199</v>
      </c>
      <c r="BK922" s="17">
        <v>0.157065223462792</v>
      </c>
      <c r="BL922" s="17"/>
      <c r="BM922" s="17">
        <v>0.22210127433457899</v>
      </c>
      <c r="BN922" s="17">
        <v>0.21105696345362501</v>
      </c>
      <c r="BO922" s="17">
        <v>0.19241895828442701</v>
      </c>
      <c r="BP922" s="17"/>
      <c r="BQ922" s="17">
        <v>0.22645327549910099</v>
      </c>
      <c r="BR922" s="17">
        <v>0.211298855508883</v>
      </c>
      <c r="BS922" s="17"/>
      <c r="BT922" s="17">
        <v>0.217952490014652</v>
      </c>
      <c r="BU922" s="17">
        <v>0.21506882956311199</v>
      </c>
    </row>
    <row r="923" spans="2:73" x14ac:dyDescent="0.3">
      <c r="B923" t="s">
        <v>321</v>
      </c>
      <c r="C923" s="17">
        <v>0.25751577853827401</v>
      </c>
      <c r="D923" s="17">
        <v>0.25881987549301799</v>
      </c>
      <c r="E923" s="17">
        <v>0.25632098167427297</v>
      </c>
      <c r="F923" s="17"/>
      <c r="G923" s="17">
        <v>0.169517614811174</v>
      </c>
      <c r="H923" s="17">
        <v>0.23924144087934801</v>
      </c>
      <c r="I923" s="17">
        <v>0.248913187484639</v>
      </c>
      <c r="J923" s="17">
        <v>0.26319982915121698</v>
      </c>
      <c r="K923" s="17">
        <v>0.29377864889979399</v>
      </c>
      <c r="L923" s="17">
        <v>0.30869024166490899</v>
      </c>
      <c r="M923" s="17"/>
      <c r="N923" s="17">
        <v>0.24590092068914701</v>
      </c>
      <c r="O923" s="17">
        <v>0.24075178073241801</v>
      </c>
      <c r="P923" s="17">
        <v>0.27489146726156399</v>
      </c>
      <c r="Q923" s="17">
        <v>0.269518775084514</v>
      </c>
      <c r="R923" s="17"/>
      <c r="S923" s="17">
        <v>0.23723550199847801</v>
      </c>
      <c r="T923" s="17">
        <v>0.27688681199929599</v>
      </c>
      <c r="U923" s="17">
        <v>0.250568382952637</v>
      </c>
      <c r="V923" s="17">
        <v>0.26810750053860599</v>
      </c>
      <c r="W923" s="17">
        <v>0.27047789402587802</v>
      </c>
      <c r="X923" s="17">
        <v>0.303058365395934</v>
      </c>
      <c r="Y923" s="17">
        <v>0.26883763683771</v>
      </c>
      <c r="Z923" s="17">
        <v>0.23178173177276801</v>
      </c>
      <c r="AA923" s="17">
        <v>0.21218975307503599</v>
      </c>
      <c r="AB923" s="17"/>
      <c r="AC923" s="17">
        <v>0.123781428599734</v>
      </c>
      <c r="AD923" s="17">
        <v>0.20607685972979001</v>
      </c>
      <c r="AE923" s="17">
        <v>0.23124526487722899</v>
      </c>
      <c r="AF923" s="17">
        <v>0.284143301064612</v>
      </c>
      <c r="AG923" s="17">
        <v>0.25451369522082501</v>
      </c>
      <c r="AH923" s="17">
        <v>0.26741416167339499</v>
      </c>
      <c r="AI923" s="17">
        <v>0.23836244191118999</v>
      </c>
      <c r="AJ923" s="17">
        <v>0.26585474785121299</v>
      </c>
      <c r="AK923" s="17">
        <v>0.26318875382267998</v>
      </c>
      <c r="AL923" s="17">
        <v>0.255487575373047</v>
      </c>
      <c r="AM923" s="17">
        <v>0.27921127647953597</v>
      </c>
      <c r="AN923" s="17">
        <v>0.234035741145803</v>
      </c>
      <c r="AO923" s="17">
        <v>0.27948503947051201</v>
      </c>
      <c r="AP923" s="17">
        <v>0.27279189752177602</v>
      </c>
      <c r="AQ923" s="17">
        <v>0.31141518959263198</v>
      </c>
      <c r="AR923" s="17">
        <v>0.189831164712503</v>
      </c>
      <c r="AS923" s="17"/>
      <c r="AT923" s="17">
        <v>0.24041933902718901</v>
      </c>
      <c r="AU923" s="17">
        <v>0.25637348756441403</v>
      </c>
      <c r="AV923" s="17">
        <v>0.24983968584282501</v>
      </c>
      <c r="AW923" s="17">
        <v>0.28484061821177298</v>
      </c>
      <c r="AX923" s="17">
        <v>0.25246738090186299</v>
      </c>
      <c r="AY923" s="17">
        <v>0.27152372391351398</v>
      </c>
      <c r="AZ923" s="17"/>
      <c r="BA923" s="17">
        <v>0.27303405492009802</v>
      </c>
      <c r="BB923" s="17">
        <v>0.234529513558032</v>
      </c>
      <c r="BC923" s="17">
        <v>0.268602941352654</v>
      </c>
      <c r="BD923" s="17">
        <v>0.247429141596472</v>
      </c>
      <c r="BE923" s="17">
        <v>0.21660676512191501</v>
      </c>
      <c r="BF923" s="17"/>
      <c r="BG923" s="17">
        <v>0.25973818841523699</v>
      </c>
      <c r="BH923" s="17">
        <v>0.27394026786076803</v>
      </c>
      <c r="BI923" s="17">
        <v>0.26366778094728299</v>
      </c>
      <c r="BJ923" s="17">
        <v>0.26142172642096101</v>
      </c>
      <c r="BK923" s="17">
        <v>0.24054968974393101</v>
      </c>
      <c r="BL923" s="17"/>
      <c r="BM923" s="17">
        <v>0.24342646215150501</v>
      </c>
      <c r="BN923" s="17">
        <v>0.27632745639454498</v>
      </c>
      <c r="BO923" s="17">
        <v>0.25398297068230102</v>
      </c>
      <c r="BP923" s="17"/>
      <c r="BQ923" s="17">
        <v>0.24873927136011301</v>
      </c>
      <c r="BR923" s="17">
        <v>0.267694186701881</v>
      </c>
      <c r="BS923" s="17"/>
      <c r="BT923" s="17">
        <v>0.25183842860848399</v>
      </c>
      <c r="BU923" s="17">
        <v>0.274333886458826</v>
      </c>
    </row>
    <row r="924" spans="2:73" x14ac:dyDescent="0.3">
      <c r="B924" t="s">
        <v>270</v>
      </c>
      <c r="C924" s="17">
        <v>0.10635808157566</v>
      </c>
      <c r="D924" s="17">
        <v>0.11536290300657499</v>
      </c>
      <c r="E924" s="17">
        <v>9.7505394844528095E-2</v>
      </c>
      <c r="F924" s="17"/>
      <c r="G924" s="17">
        <v>8.4731790336588106E-2</v>
      </c>
      <c r="H924" s="17">
        <v>5.6891912097062999E-2</v>
      </c>
      <c r="I924" s="17">
        <v>7.7568228240984402E-2</v>
      </c>
      <c r="J924" s="17">
        <v>0.117552863365528</v>
      </c>
      <c r="K924" s="17">
        <v>0.13925057621265399</v>
      </c>
      <c r="L924" s="17">
        <v>0.153110139326013</v>
      </c>
      <c r="M924" s="17"/>
      <c r="N924" s="17">
        <v>7.0260605509780902E-2</v>
      </c>
      <c r="O924" s="17">
        <v>7.73364713785029E-2</v>
      </c>
      <c r="P924" s="17">
        <v>0.108158392427585</v>
      </c>
      <c r="Q924" s="17">
        <v>0.17375687232623999</v>
      </c>
      <c r="R924" s="17"/>
      <c r="S924" s="17">
        <v>7.3117442750559702E-2</v>
      </c>
      <c r="T924" s="17">
        <v>9.4812498504179304E-2</v>
      </c>
      <c r="U924" s="17">
        <v>9.8892946639028603E-2</v>
      </c>
      <c r="V924" s="17">
        <v>0.11696001314274899</v>
      </c>
      <c r="W924" s="17">
        <v>0.10619496088134101</v>
      </c>
      <c r="X924" s="17">
        <v>0.123731168373925</v>
      </c>
      <c r="Y924" s="17">
        <v>8.4753589741331306E-2</v>
      </c>
      <c r="Z924" s="17">
        <v>0.15910124967448</v>
      </c>
      <c r="AA924" s="17">
        <v>0.141313793878937</v>
      </c>
      <c r="AB924" s="17"/>
      <c r="AC924" s="17">
        <v>0.26657435223815501</v>
      </c>
      <c r="AD924" s="17">
        <v>0.22862877587538999</v>
      </c>
      <c r="AE924" s="17">
        <v>0.188491047985545</v>
      </c>
      <c r="AF924" s="17">
        <v>0.14881769755645</v>
      </c>
      <c r="AG924" s="17">
        <v>0.17053290542863001</v>
      </c>
      <c r="AH924" s="17">
        <v>9.6845259793364197E-2</v>
      </c>
      <c r="AI924" s="17">
        <v>7.1377898149014796E-2</v>
      </c>
      <c r="AJ924" s="17">
        <v>7.9405470783881701E-2</v>
      </c>
      <c r="AK924" s="17">
        <v>7.6077811471228399E-2</v>
      </c>
      <c r="AL924" s="17">
        <v>4.10253746307686E-2</v>
      </c>
      <c r="AM924" s="17">
        <v>0.108777270992299</v>
      </c>
      <c r="AN924" s="17">
        <v>7.18335473687432E-2</v>
      </c>
      <c r="AO924" s="17">
        <v>6.0374104071151402E-2</v>
      </c>
      <c r="AP924" s="17">
        <v>3.3991437610060203E-2</v>
      </c>
      <c r="AQ924" s="17">
        <v>8.65095855154282E-2</v>
      </c>
      <c r="AR924" s="17">
        <v>3.7783444532852997E-2</v>
      </c>
      <c r="AS924" s="17"/>
      <c r="AT924" s="17">
        <v>7.8513879159103198E-2</v>
      </c>
      <c r="AU924" s="17">
        <v>0.11868461570812699</v>
      </c>
      <c r="AV924" s="17">
        <v>0.102217267732764</v>
      </c>
      <c r="AW924" s="17">
        <v>0.100883221238886</v>
      </c>
      <c r="AX924" s="17">
        <v>0.143969809464015</v>
      </c>
      <c r="AY924" s="17">
        <v>0.12030671162623501</v>
      </c>
      <c r="AZ924" s="17"/>
      <c r="BA924" s="17">
        <v>0.15459127069937201</v>
      </c>
      <c r="BB924" s="17">
        <v>0.105312926912237</v>
      </c>
      <c r="BC924" s="17">
        <v>7.8047280854091905E-2</v>
      </c>
      <c r="BD924" s="17">
        <v>5.95239052884209E-2</v>
      </c>
      <c r="BE924" s="17">
        <v>3.9068360052147401E-2</v>
      </c>
      <c r="BF924" s="17"/>
      <c r="BG924" s="17">
        <v>0.12470897923454</v>
      </c>
      <c r="BH924" s="17">
        <v>7.5706099896701004E-2</v>
      </c>
      <c r="BI924" s="17">
        <v>8.3187127414755702E-2</v>
      </c>
      <c r="BJ924" s="17">
        <v>0.12807267383639501</v>
      </c>
      <c r="BK924" s="17">
        <v>9.9299396941765802E-2</v>
      </c>
      <c r="BL924" s="17"/>
      <c r="BM924" s="17">
        <v>8.8674582311295796E-2</v>
      </c>
      <c r="BN924" s="17">
        <v>0.11828009845878899</v>
      </c>
      <c r="BO924" s="17">
        <v>0.130181772587142</v>
      </c>
      <c r="BP924" s="17"/>
      <c r="BQ924" s="17">
        <v>6.1225380026672702E-2</v>
      </c>
      <c r="BR924" s="17">
        <v>0.13542310965867499</v>
      </c>
      <c r="BS924" s="17"/>
      <c r="BT924" s="17">
        <v>7.2921358678312995E-2</v>
      </c>
      <c r="BU924" s="17">
        <v>0.15009815855495501</v>
      </c>
    </row>
    <row r="925" spans="2:73" x14ac:dyDescent="0.3">
      <c r="B925" t="s">
        <v>92</v>
      </c>
      <c r="C925" s="17">
        <v>4.2372687505278402E-2</v>
      </c>
      <c r="D925" s="17">
        <v>3.8160269531577903E-2</v>
      </c>
      <c r="E925" s="17">
        <v>4.6608333593334501E-2</v>
      </c>
      <c r="F925" s="17"/>
      <c r="G925" s="17">
        <v>6.1060504657449999E-2</v>
      </c>
      <c r="H925" s="17">
        <v>4.4797848638965403E-2</v>
      </c>
      <c r="I925" s="17">
        <v>3.2760331680968501E-2</v>
      </c>
      <c r="J925" s="17">
        <v>2.9303932578615199E-2</v>
      </c>
      <c r="K925" s="17">
        <v>4.3196285774966897E-2</v>
      </c>
      <c r="L925" s="17">
        <v>4.5917521208029603E-2</v>
      </c>
      <c r="M925" s="17"/>
      <c r="N925" s="17">
        <v>2.95546745065585E-2</v>
      </c>
      <c r="O925" s="17">
        <v>4.01116332949659E-2</v>
      </c>
      <c r="P925" s="17">
        <v>4.3571419942827698E-2</v>
      </c>
      <c r="Q925" s="17">
        <v>5.8380312550628297E-2</v>
      </c>
      <c r="R925" s="17"/>
      <c r="S925" s="17">
        <v>4.7544683482792401E-2</v>
      </c>
      <c r="T925" s="17">
        <v>4.5272005321412997E-2</v>
      </c>
      <c r="U925" s="17">
        <v>3.4038451096564802E-2</v>
      </c>
      <c r="V925" s="17">
        <v>4.5735898040505402E-2</v>
      </c>
      <c r="W925" s="17">
        <v>1.2656767956129401E-2</v>
      </c>
      <c r="X925" s="17">
        <v>3.83575106514445E-2</v>
      </c>
      <c r="Y925" s="17">
        <v>4.8067467249561201E-2</v>
      </c>
      <c r="Z925" s="17">
        <v>4.1674152226168798E-2</v>
      </c>
      <c r="AA925" s="17">
        <v>5.553303352609E-2</v>
      </c>
      <c r="AB925" s="17"/>
      <c r="AC925" s="17">
        <v>0.124032740861102</v>
      </c>
      <c r="AD925" s="17">
        <v>9.4860850173646399E-2</v>
      </c>
      <c r="AE925" s="17">
        <v>5.7745209960939903E-2</v>
      </c>
      <c r="AF925" s="17">
        <v>5.0172297810259302E-2</v>
      </c>
      <c r="AG925" s="17">
        <v>2.59704618160367E-2</v>
      </c>
      <c r="AH925" s="17">
        <v>6.3680172918685399E-2</v>
      </c>
      <c r="AI925" s="17">
        <v>1.7048361496463001E-2</v>
      </c>
      <c r="AJ925" s="17">
        <v>2.6471993852359099E-2</v>
      </c>
      <c r="AK925" s="17">
        <v>2.6043103671843201E-2</v>
      </c>
      <c r="AL925" s="17">
        <v>3.9102758530005097E-2</v>
      </c>
      <c r="AM925" s="17">
        <v>3.9700691615800102E-2</v>
      </c>
      <c r="AN925" s="17">
        <v>3.4682617716783201E-2</v>
      </c>
      <c r="AO925" s="17">
        <v>3.6883103654220699E-2</v>
      </c>
      <c r="AP925" s="17">
        <v>4.3562000284682698E-2</v>
      </c>
      <c r="AQ925" s="17">
        <v>3.4118682196436503E-2</v>
      </c>
      <c r="AR925" s="17">
        <v>1.3292753728005501E-2</v>
      </c>
      <c r="AS925" s="17"/>
      <c r="AT925" s="17">
        <v>4.4518978025854999E-2</v>
      </c>
      <c r="AU925" s="17">
        <v>4.4660979136921602E-2</v>
      </c>
      <c r="AV925" s="17">
        <v>5.0271788237144302E-2</v>
      </c>
      <c r="AW925" s="17">
        <v>3.9216931698609202E-2</v>
      </c>
      <c r="AX925" s="17">
        <v>3.2748090096773798E-2</v>
      </c>
      <c r="AY925" s="17">
        <v>2.7246748217974601E-2</v>
      </c>
      <c r="AZ925" s="17"/>
      <c r="BA925" s="17">
        <v>5.7602920132791197E-2</v>
      </c>
      <c r="BB925" s="17">
        <v>3.6626885816525699E-2</v>
      </c>
      <c r="BC925" s="17">
        <v>4.7007272789414099E-2</v>
      </c>
      <c r="BD925" s="17">
        <v>1.1975213387926601E-2</v>
      </c>
      <c r="BE925" s="17">
        <v>4.9042810613251803E-2</v>
      </c>
      <c r="BF925" s="17"/>
      <c r="BG925" s="17">
        <v>3.34304746311027E-2</v>
      </c>
      <c r="BH925" s="17">
        <v>3.27274663062928E-2</v>
      </c>
      <c r="BI925" s="17">
        <v>2.9787364892678601E-2</v>
      </c>
      <c r="BJ925" s="17">
        <v>4.3104961522928802E-2</v>
      </c>
      <c r="BK925" s="17">
        <v>6.1338020941302203E-2</v>
      </c>
      <c r="BL925" s="17"/>
      <c r="BM925" s="17">
        <v>2.6283264457617299E-2</v>
      </c>
      <c r="BN925" s="17">
        <v>5.2239409679615503E-2</v>
      </c>
      <c r="BO925" s="17">
        <v>6.6419424245573205E-2</v>
      </c>
      <c r="BP925" s="17"/>
      <c r="BQ925" s="17">
        <v>1.44366994002335E-2</v>
      </c>
      <c r="BR925" s="17">
        <v>4.8145447996282599E-2</v>
      </c>
      <c r="BS925" s="17"/>
      <c r="BT925" s="17">
        <v>2.38313906121757E-2</v>
      </c>
      <c r="BU925" s="17">
        <v>5.2019043444085603E-2</v>
      </c>
    </row>
    <row r="926" spans="2:73" x14ac:dyDescent="0.3">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row>
    <row r="927" spans="2:73" x14ac:dyDescent="0.3">
      <c r="B927" s="6" t="s">
        <v>327</v>
      </c>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row>
    <row r="928" spans="2:73" x14ac:dyDescent="0.3">
      <c r="B928" s="24" t="s">
        <v>94</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row>
    <row r="929" spans="2:73" x14ac:dyDescent="0.3">
      <c r="B929" t="s">
        <v>317</v>
      </c>
      <c r="C929" s="17">
        <v>3.7495674709090202E-3</v>
      </c>
      <c r="D929" s="17">
        <v>5.65162489261835E-3</v>
      </c>
      <c r="E929" s="17">
        <v>1.9076278073257901E-3</v>
      </c>
      <c r="F929" s="17"/>
      <c r="G929" s="17">
        <v>1.5397350289273699E-2</v>
      </c>
      <c r="H929" s="17">
        <v>2.0420178442847798E-3</v>
      </c>
      <c r="I929" s="17">
        <v>3.9654646514205296E-3</v>
      </c>
      <c r="J929" s="17">
        <v>3.4587998419083098E-3</v>
      </c>
      <c r="K929" s="17">
        <v>0</v>
      </c>
      <c r="L929" s="17">
        <v>0</v>
      </c>
      <c r="M929" s="17"/>
      <c r="N929" s="17">
        <v>2.3998283430836801E-3</v>
      </c>
      <c r="O929" s="17">
        <v>5.0067789866701197E-3</v>
      </c>
      <c r="P929" s="17">
        <v>1.6745686999037101E-3</v>
      </c>
      <c r="Q929" s="17">
        <v>5.8008993906211196E-3</v>
      </c>
      <c r="R929" s="17"/>
      <c r="S929" s="17">
        <v>8.7501519990297403E-3</v>
      </c>
      <c r="T929" s="17">
        <v>0</v>
      </c>
      <c r="U929" s="17">
        <v>0</v>
      </c>
      <c r="V929" s="17">
        <v>2.7607560285687802E-3</v>
      </c>
      <c r="W929" s="17">
        <v>0</v>
      </c>
      <c r="X929" s="17">
        <v>1.7573079551050801E-2</v>
      </c>
      <c r="Y929" s="17">
        <v>0</v>
      </c>
      <c r="Z929" s="17">
        <v>0</v>
      </c>
      <c r="AA929" s="17">
        <v>2.2002058048635198E-3</v>
      </c>
      <c r="AB929" s="17"/>
      <c r="AC929" s="17">
        <v>0</v>
      </c>
      <c r="AD929" s="17">
        <v>3.44042044035845E-2</v>
      </c>
      <c r="AE929" s="17">
        <v>0</v>
      </c>
      <c r="AF929" s="17">
        <v>0</v>
      </c>
      <c r="AG929" s="17">
        <v>0</v>
      </c>
      <c r="AH929" s="17">
        <v>2.8453261048852398E-3</v>
      </c>
      <c r="AI929" s="17">
        <v>3.2920117123909098E-3</v>
      </c>
      <c r="AJ929" s="17">
        <v>0</v>
      </c>
      <c r="AK929" s="17">
        <v>0</v>
      </c>
      <c r="AL929" s="17">
        <v>1.35039655784634E-2</v>
      </c>
      <c r="AM929" s="17">
        <v>4.5944360782309204E-3</v>
      </c>
      <c r="AN929" s="17">
        <v>0</v>
      </c>
      <c r="AO929" s="17">
        <v>5.7492662014320501E-3</v>
      </c>
      <c r="AP929" s="17">
        <v>0</v>
      </c>
      <c r="AQ929" s="17">
        <v>0</v>
      </c>
      <c r="AR929" s="17">
        <v>6.4820774376554103E-3</v>
      </c>
      <c r="AS929" s="17"/>
      <c r="AT929" s="17">
        <v>1.0763797972850601E-2</v>
      </c>
      <c r="AU929" s="17">
        <v>0</v>
      </c>
      <c r="AV929" s="17">
        <v>1.9725872370290002E-3</v>
      </c>
      <c r="AW929" s="17">
        <v>5.2935914247074101E-3</v>
      </c>
      <c r="AX929" s="17">
        <v>0</v>
      </c>
      <c r="AY929" s="17">
        <v>0</v>
      </c>
      <c r="AZ929" s="17"/>
      <c r="BA929" s="17">
        <v>1.7289647586635399E-3</v>
      </c>
      <c r="BB929" s="17">
        <v>1.2625604413654501E-3</v>
      </c>
      <c r="BC929" s="17">
        <v>7.9758536628857409E-3</v>
      </c>
      <c r="BD929" s="17">
        <v>5.9952822195320698E-3</v>
      </c>
      <c r="BE929" s="17">
        <v>0</v>
      </c>
      <c r="BF929" s="17"/>
      <c r="BG929" s="17">
        <v>4.1892029689793798E-3</v>
      </c>
      <c r="BH929" s="17">
        <v>7.1648365256339504E-3</v>
      </c>
      <c r="BI929" s="17">
        <v>0</v>
      </c>
      <c r="BJ929" s="17">
        <v>0</v>
      </c>
      <c r="BK929" s="17">
        <v>4.7897090067493204E-3</v>
      </c>
      <c r="BL929" s="17"/>
      <c r="BM929" s="17">
        <v>6.8631884552249603E-3</v>
      </c>
      <c r="BN929" s="17">
        <v>1.46625188989729E-3</v>
      </c>
      <c r="BO929" s="17">
        <v>0</v>
      </c>
      <c r="BP929" s="17"/>
      <c r="BQ929" s="17">
        <v>7.8005181361850704E-3</v>
      </c>
      <c r="BR929" s="17">
        <v>1.6050726578894E-3</v>
      </c>
      <c r="BS929" s="17"/>
      <c r="BT929" s="17">
        <v>5.2412434889299803E-3</v>
      </c>
      <c r="BU929" s="17">
        <v>1.9021032933173401E-3</v>
      </c>
    </row>
    <row r="930" spans="2:73" x14ac:dyDescent="0.3">
      <c r="B930" t="s">
        <v>318</v>
      </c>
      <c r="C930" s="17">
        <v>1.45132061964018E-2</v>
      </c>
      <c r="D930" s="17">
        <v>1.7836585507569402E-2</v>
      </c>
      <c r="E930" s="17">
        <v>1.13194348349777E-2</v>
      </c>
      <c r="F930" s="17"/>
      <c r="G930" s="17">
        <v>2.1696467808344399E-2</v>
      </c>
      <c r="H930" s="17">
        <v>4.4081224432385102E-2</v>
      </c>
      <c r="I930" s="17">
        <v>1.3140144289706101E-2</v>
      </c>
      <c r="J930" s="17">
        <v>8.2791020210037994E-3</v>
      </c>
      <c r="K930" s="17">
        <v>0</v>
      </c>
      <c r="L930" s="17">
        <v>1.6493151051881201E-3</v>
      </c>
      <c r="M930" s="17"/>
      <c r="N930" s="17">
        <v>2.5107939048861699E-2</v>
      </c>
      <c r="O930" s="17">
        <v>1.1643171824233699E-2</v>
      </c>
      <c r="P930" s="17">
        <v>1.3501720245975001E-2</v>
      </c>
      <c r="Q930" s="17">
        <v>7.2258026251300501E-3</v>
      </c>
      <c r="R930" s="17"/>
      <c r="S930" s="17">
        <v>3.2988123578210599E-2</v>
      </c>
      <c r="T930" s="17">
        <v>2.1581510802991298E-3</v>
      </c>
      <c r="U930" s="17">
        <v>1.6963250711048601E-2</v>
      </c>
      <c r="V930" s="17">
        <v>9.4047845104685002E-3</v>
      </c>
      <c r="W930" s="17">
        <v>2.2418688941455302E-2</v>
      </c>
      <c r="X930" s="17">
        <v>3.4743520151360998E-3</v>
      </c>
      <c r="Y930" s="17">
        <v>2.38803033283316E-2</v>
      </c>
      <c r="Z930" s="17">
        <v>0</v>
      </c>
      <c r="AA930" s="17">
        <v>1.08487545749558E-2</v>
      </c>
      <c r="AB930" s="17"/>
      <c r="AC930" s="17">
        <v>0</v>
      </c>
      <c r="AD930" s="17">
        <v>0</v>
      </c>
      <c r="AE930" s="17">
        <v>1.28924538985274E-2</v>
      </c>
      <c r="AF930" s="17">
        <v>1.14114196693528E-2</v>
      </c>
      <c r="AG930" s="17">
        <v>2.5479875638986099E-3</v>
      </c>
      <c r="AH930" s="17">
        <v>9.8824096899645802E-3</v>
      </c>
      <c r="AI930" s="17">
        <v>2.6058251418914099E-2</v>
      </c>
      <c r="AJ930" s="17">
        <v>1.8751154704528001E-2</v>
      </c>
      <c r="AK930" s="17">
        <v>1.42838856951935E-2</v>
      </c>
      <c r="AL930" s="17">
        <v>0</v>
      </c>
      <c r="AM930" s="17">
        <v>9.8326155222008202E-3</v>
      </c>
      <c r="AN930" s="17">
        <v>1.8087226806090099E-2</v>
      </c>
      <c r="AO930" s="17">
        <v>2.4240614609515598E-2</v>
      </c>
      <c r="AP930" s="17">
        <v>3.22768643699489E-2</v>
      </c>
      <c r="AQ930" s="17">
        <v>1.77374853614987E-2</v>
      </c>
      <c r="AR930" s="17">
        <v>4.4528278153444997E-2</v>
      </c>
      <c r="AS930" s="17"/>
      <c r="AT930" s="17">
        <v>2.5285966303844099E-2</v>
      </c>
      <c r="AU930" s="17">
        <v>6.2855895737171704E-3</v>
      </c>
      <c r="AV930" s="17">
        <v>2.60044704501948E-2</v>
      </c>
      <c r="AW930" s="17">
        <v>7.60114554501903E-3</v>
      </c>
      <c r="AX930" s="17">
        <v>7.5673839773514502E-3</v>
      </c>
      <c r="AY930" s="17">
        <v>1.8824633975899299E-2</v>
      </c>
      <c r="AZ930" s="17"/>
      <c r="BA930" s="17">
        <v>5.63737587450777E-3</v>
      </c>
      <c r="BB930" s="17">
        <v>1.24650390593517E-2</v>
      </c>
      <c r="BC930" s="17">
        <v>1.5050395288323901E-2</v>
      </c>
      <c r="BD930" s="17">
        <v>3.4299027862197899E-2</v>
      </c>
      <c r="BE930" s="17">
        <v>4.6310368717650902E-2</v>
      </c>
      <c r="BF930" s="17"/>
      <c r="BG930" s="17">
        <v>2.2711245936080201E-2</v>
      </c>
      <c r="BH930" s="17">
        <v>1.7687121393358301E-2</v>
      </c>
      <c r="BI930" s="17">
        <v>1.26837221931358E-2</v>
      </c>
      <c r="BJ930" s="17">
        <v>8.7330369410357905E-3</v>
      </c>
      <c r="BK930" s="17">
        <v>2.3128429644458801E-2</v>
      </c>
      <c r="BL930" s="17"/>
      <c r="BM930" s="17">
        <v>2.0291151242782E-2</v>
      </c>
      <c r="BN930" s="17">
        <v>1.0984737751959E-2</v>
      </c>
      <c r="BO930" s="17">
        <v>5.8418594445862303E-3</v>
      </c>
      <c r="BP930" s="17"/>
      <c r="BQ930" s="17">
        <v>3.7250897128326299E-2</v>
      </c>
      <c r="BR930" s="17">
        <v>1.8562211260169899E-3</v>
      </c>
      <c r="BS930" s="17"/>
      <c r="BT930" s="17">
        <v>1.9253557977569301E-2</v>
      </c>
      <c r="BU930" s="17">
        <v>8.9564614579912306E-3</v>
      </c>
    </row>
    <row r="931" spans="2:73" x14ac:dyDescent="0.3">
      <c r="B931" t="s">
        <v>319</v>
      </c>
      <c r="C931" s="17">
        <v>4.6677589492575201E-2</v>
      </c>
      <c r="D931" s="17">
        <v>4.7253811248454E-2</v>
      </c>
      <c r="E931" s="17">
        <v>4.5846389044341997E-2</v>
      </c>
      <c r="F931" s="17"/>
      <c r="G931" s="17">
        <v>9.2691234394272196E-2</v>
      </c>
      <c r="H931" s="17">
        <v>9.3088149772721701E-2</v>
      </c>
      <c r="I931" s="17">
        <v>5.8652267650970397E-2</v>
      </c>
      <c r="J931" s="17">
        <v>2.1173977927210499E-2</v>
      </c>
      <c r="K931" s="17">
        <v>8.8229234495702108E-3</v>
      </c>
      <c r="L931" s="17">
        <v>1.4899502528631601E-2</v>
      </c>
      <c r="M931" s="17"/>
      <c r="N931" s="17">
        <v>7.11691919499082E-2</v>
      </c>
      <c r="O931" s="17">
        <v>4.1970753651509603E-2</v>
      </c>
      <c r="P931" s="17">
        <v>3.9708723997223402E-2</v>
      </c>
      <c r="Q931" s="17">
        <v>3.0458316889252001E-2</v>
      </c>
      <c r="R931" s="17"/>
      <c r="S931" s="17">
        <v>9.8928226372337294E-2</v>
      </c>
      <c r="T931" s="17">
        <v>4.1226400347578199E-2</v>
      </c>
      <c r="U931" s="17">
        <v>2.9351367251002899E-2</v>
      </c>
      <c r="V931" s="17">
        <v>3.6803271799395201E-2</v>
      </c>
      <c r="W931" s="17">
        <v>4.4043265116484098E-2</v>
      </c>
      <c r="X931" s="17">
        <v>4.5557150838322902E-2</v>
      </c>
      <c r="Y931" s="17">
        <v>2.9830425115038701E-2</v>
      </c>
      <c r="Z931" s="17">
        <v>1.81981845805767E-2</v>
      </c>
      <c r="AA931" s="17">
        <v>3.7316152753620997E-2</v>
      </c>
      <c r="AB931" s="17"/>
      <c r="AC931" s="17">
        <v>3.8768989749086803E-2</v>
      </c>
      <c r="AD931" s="17">
        <v>6.2822639202954597E-2</v>
      </c>
      <c r="AE931" s="17">
        <v>4.5515839471835802E-2</v>
      </c>
      <c r="AF931" s="17">
        <v>8.3254952003119706E-3</v>
      </c>
      <c r="AG931" s="17">
        <v>4.38232897465759E-2</v>
      </c>
      <c r="AH931" s="17">
        <v>4.3105200581760997E-2</v>
      </c>
      <c r="AI931" s="17">
        <v>7.0205177858295303E-2</v>
      </c>
      <c r="AJ931" s="17">
        <v>3.8238834977277897E-2</v>
      </c>
      <c r="AK931" s="17">
        <v>4.9538152584646201E-2</v>
      </c>
      <c r="AL931" s="17">
        <v>4.7231003981658602E-2</v>
      </c>
      <c r="AM931" s="17">
        <v>2.3739610383837199E-2</v>
      </c>
      <c r="AN931" s="17">
        <v>2.1465993578483201E-2</v>
      </c>
      <c r="AO931" s="17">
        <v>3.3672705901423003E-2</v>
      </c>
      <c r="AP931" s="17">
        <v>5.8428857888668299E-2</v>
      </c>
      <c r="AQ931" s="17">
        <v>6.7015793870599402E-2</v>
      </c>
      <c r="AR931" s="17">
        <v>0.15181325753168801</v>
      </c>
      <c r="AS931" s="17"/>
      <c r="AT931" s="17">
        <v>9.6376598629049307E-2</v>
      </c>
      <c r="AU931" s="17">
        <v>3.6228326717985398E-2</v>
      </c>
      <c r="AV931" s="17">
        <v>4.4540644952254002E-2</v>
      </c>
      <c r="AW931" s="17">
        <v>2.0900690213756099E-2</v>
      </c>
      <c r="AX931" s="17">
        <v>1.98373278439554E-2</v>
      </c>
      <c r="AY931" s="17">
        <v>3.2737085427933597E-2</v>
      </c>
      <c r="AZ931" s="17"/>
      <c r="BA931" s="17">
        <v>2.0307663179001401E-2</v>
      </c>
      <c r="BB931" s="17">
        <v>3.0074045921581499E-2</v>
      </c>
      <c r="BC931" s="17">
        <v>6.1989132130956102E-2</v>
      </c>
      <c r="BD931" s="17">
        <v>8.6564701215620099E-2</v>
      </c>
      <c r="BE931" s="17">
        <v>0.110318677020822</v>
      </c>
      <c r="BF931" s="17"/>
      <c r="BG931" s="17">
        <v>3.3474175558211097E-2</v>
      </c>
      <c r="BH931" s="17">
        <v>7.1550091322885895E-2</v>
      </c>
      <c r="BI931" s="17">
        <v>2.5881100517703998E-2</v>
      </c>
      <c r="BJ931" s="17">
        <v>4.5972680700306801E-2</v>
      </c>
      <c r="BK931" s="17">
        <v>1.8784203612523601E-2</v>
      </c>
      <c r="BL931" s="17"/>
      <c r="BM931" s="17">
        <v>6.8781360543012302E-2</v>
      </c>
      <c r="BN931" s="17">
        <v>2.97425621065164E-2</v>
      </c>
      <c r="BO931" s="17">
        <v>2.1813481240717299E-2</v>
      </c>
      <c r="BP931" s="17"/>
      <c r="BQ931" s="17">
        <v>9.6871184245677006E-2</v>
      </c>
      <c r="BR931" s="17">
        <v>1.74900368322186E-2</v>
      </c>
      <c r="BS931" s="17"/>
      <c r="BT931" s="17">
        <v>6.2526804345409304E-2</v>
      </c>
      <c r="BU931" s="17">
        <v>2.6066855053929E-2</v>
      </c>
    </row>
    <row r="932" spans="2:73" x14ac:dyDescent="0.3">
      <c r="B932" t="s">
        <v>320</v>
      </c>
      <c r="C932" s="17">
        <v>0.121233083496572</v>
      </c>
      <c r="D932" s="17">
        <v>0.13937317568122301</v>
      </c>
      <c r="E932" s="17">
        <v>0.10393007674098501</v>
      </c>
      <c r="F932" s="17"/>
      <c r="G932" s="17">
        <v>0.164198205053148</v>
      </c>
      <c r="H932" s="17">
        <v>0.19364069889021801</v>
      </c>
      <c r="I932" s="17">
        <v>0.13984183622281299</v>
      </c>
      <c r="J932" s="17">
        <v>9.5055454971841896E-2</v>
      </c>
      <c r="K932" s="17">
        <v>0.10185652564251201</v>
      </c>
      <c r="L932" s="17">
        <v>5.3088056289811301E-2</v>
      </c>
      <c r="M932" s="17"/>
      <c r="N932" s="17">
        <v>0.16368832856090301</v>
      </c>
      <c r="O932" s="17">
        <v>0.123550143060444</v>
      </c>
      <c r="P932" s="17">
        <v>0.10112469732915599</v>
      </c>
      <c r="Q932" s="17">
        <v>9.15402939450978E-2</v>
      </c>
      <c r="R932" s="17"/>
      <c r="S932" s="17">
        <v>0.175155448712326</v>
      </c>
      <c r="T932" s="17">
        <v>0.106896625177791</v>
      </c>
      <c r="U932" s="17">
        <v>0.10688220122690099</v>
      </c>
      <c r="V932" s="17">
        <v>0.103109599832615</v>
      </c>
      <c r="W932" s="17">
        <v>0.149287076108443</v>
      </c>
      <c r="X932" s="17">
        <v>0.115830163199668</v>
      </c>
      <c r="Y932" s="17">
        <v>0.104743699657423</v>
      </c>
      <c r="Z932" s="17">
        <v>8.4171912298167798E-2</v>
      </c>
      <c r="AA932" s="17">
        <v>0.110568688641222</v>
      </c>
      <c r="AB932" s="17"/>
      <c r="AC932" s="17">
        <v>0.12487087013654601</v>
      </c>
      <c r="AD932" s="17">
        <v>8.1388841128971795E-2</v>
      </c>
      <c r="AE932" s="17">
        <v>0.11494278552364801</v>
      </c>
      <c r="AF932" s="17">
        <v>9.6026749843892895E-2</v>
      </c>
      <c r="AG932" s="17">
        <v>0.12266862849667701</v>
      </c>
      <c r="AH932" s="17">
        <v>0.11599944601904701</v>
      </c>
      <c r="AI932" s="17">
        <v>8.9846528007319001E-2</v>
      </c>
      <c r="AJ932" s="17">
        <v>0.129576901026661</v>
      </c>
      <c r="AK932" s="17">
        <v>0.14483002657772301</v>
      </c>
      <c r="AL932" s="17">
        <v>9.27350000622056E-2</v>
      </c>
      <c r="AM932" s="17">
        <v>0.15997437903250999</v>
      </c>
      <c r="AN932" s="17">
        <v>0.13286229094129501</v>
      </c>
      <c r="AO932" s="17">
        <v>0.123220020643769</v>
      </c>
      <c r="AP932" s="17">
        <v>0.10161956956235101</v>
      </c>
      <c r="AQ932" s="17">
        <v>0.202904491538898</v>
      </c>
      <c r="AR932" s="17">
        <v>0.19551557690475399</v>
      </c>
      <c r="AS932" s="17"/>
      <c r="AT932" s="17">
        <v>0.17371222028455999</v>
      </c>
      <c r="AU932" s="17">
        <v>0.117200874747776</v>
      </c>
      <c r="AV932" s="17">
        <v>0.12790086806741</v>
      </c>
      <c r="AW932" s="17">
        <v>0.101291663317222</v>
      </c>
      <c r="AX932" s="17">
        <v>6.2005047290418301E-2</v>
      </c>
      <c r="AY932" s="17">
        <v>7.5734963229414101E-2</v>
      </c>
      <c r="AZ932" s="17"/>
      <c r="BA932" s="17">
        <v>8.9185014002143195E-2</v>
      </c>
      <c r="BB932" s="17">
        <v>0.110945408542147</v>
      </c>
      <c r="BC932" s="17">
        <v>0.14062251566992101</v>
      </c>
      <c r="BD932" s="17">
        <v>0.15803931390275899</v>
      </c>
      <c r="BE932" s="17">
        <v>0.320416403363953</v>
      </c>
      <c r="BF932" s="17"/>
      <c r="BG932" s="17">
        <v>9.2191898829042496E-2</v>
      </c>
      <c r="BH932" s="17">
        <v>0.15430440443686999</v>
      </c>
      <c r="BI932" s="17">
        <v>0.121588699270962</v>
      </c>
      <c r="BJ932" s="17">
        <v>0.101200505827054</v>
      </c>
      <c r="BK932" s="17">
        <v>0.13167915274143499</v>
      </c>
      <c r="BL932" s="17"/>
      <c r="BM932" s="17">
        <v>0.13197649818472201</v>
      </c>
      <c r="BN932" s="17">
        <v>0.113014807090363</v>
      </c>
      <c r="BO932" s="17">
        <v>0.10911683758627801</v>
      </c>
      <c r="BP932" s="17"/>
      <c r="BQ932" s="17">
        <v>0.19918330139312099</v>
      </c>
      <c r="BR932" s="17">
        <v>7.9695733910102498E-2</v>
      </c>
      <c r="BS932" s="17"/>
      <c r="BT932" s="17">
        <v>0.14420184067207401</v>
      </c>
      <c r="BU932" s="17">
        <v>9.1650258086857395E-2</v>
      </c>
    </row>
    <row r="933" spans="2:73" x14ac:dyDescent="0.3">
      <c r="B933" t="s">
        <v>321</v>
      </c>
      <c r="C933" s="17">
        <v>0.33433043076841801</v>
      </c>
      <c r="D933" s="17">
        <v>0.33963894836459502</v>
      </c>
      <c r="E933" s="17">
        <v>0.32872817628012602</v>
      </c>
      <c r="F933" s="17"/>
      <c r="G933" s="17">
        <v>0.29095666997265801</v>
      </c>
      <c r="H933" s="17">
        <v>0.30738538271550098</v>
      </c>
      <c r="I933" s="17">
        <v>0.352611656116745</v>
      </c>
      <c r="J933" s="17">
        <v>0.361764604869309</v>
      </c>
      <c r="K933" s="17">
        <v>0.36251978816733499</v>
      </c>
      <c r="L933" s="17">
        <v>0.32885689303872701</v>
      </c>
      <c r="M933" s="17"/>
      <c r="N933" s="17">
        <v>0.37641029145019</v>
      </c>
      <c r="O933" s="17">
        <v>0.35813901708033702</v>
      </c>
      <c r="P933" s="17">
        <v>0.33029713994035098</v>
      </c>
      <c r="Q933" s="17">
        <v>0.269191107078805</v>
      </c>
      <c r="R933" s="17"/>
      <c r="S933" s="17">
        <v>0.31250756628898302</v>
      </c>
      <c r="T933" s="17">
        <v>0.33271694414276198</v>
      </c>
      <c r="U933" s="17">
        <v>0.37226209529611698</v>
      </c>
      <c r="V933" s="17">
        <v>0.35999282938288901</v>
      </c>
      <c r="W933" s="17">
        <v>0.29522763432414201</v>
      </c>
      <c r="X933" s="17">
        <v>0.30454995894341202</v>
      </c>
      <c r="Y933" s="17">
        <v>0.36347850812341498</v>
      </c>
      <c r="Z933" s="17">
        <v>0.38399785217913202</v>
      </c>
      <c r="AA933" s="17">
        <v>0.32071230242022902</v>
      </c>
      <c r="AB933" s="17"/>
      <c r="AC933" s="17">
        <v>7.5798006159318004E-2</v>
      </c>
      <c r="AD933" s="17">
        <v>0.199628882333795</v>
      </c>
      <c r="AE933" s="17">
        <v>0.246137185257157</v>
      </c>
      <c r="AF933" s="17">
        <v>0.32494315256074202</v>
      </c>
      <c r="AG933" s="17">
        <v>0.27863874015953199</v>
      </c>
      <c r="AH933" s="17">
        <v>0.31579376947646498</v>
      </c>
      <c r="AI933" s="17">
        <v>0.34574298562110301</v>
      </c>
      <c r="AJ933" s="17">
        <v>0.34120048502516198</v>
      </c>
      <c r="AK933" s="17">
        <v>0.38515476458095299</v>
      </c>
      <c r="AL933" s="17">
        <v>0.36387655465220498</v>
      </c>
      <c r="AM933" s="17">
        <v>0.38546944914547399</v>
      </c>
      <c r="AN933" s="17">
        <v>0.43309300984577997</v>
      </c>
      <c r="AO933" s="17">
        <v>0.41357553330105701</v>
      </c>
      <c r="AP933" s="17">
        <v>0.36637429814294198</v>
      </c>
      <c r="AQ933" s="17">
        <v>0.36479933787784102</v>
      </c>
      <c r="AR933" s="17">
        <v>0.37849070195752699</v>
      </c>
      <c r="AS933" s="17"/>
      <c r="AT933" s="17">
        <v>0.329171896175946</v>
      </c>
      <c r="AU933" s="17">
        <v>0.34702884959140501</v>
      </c>
      <c r="AV933" s="17">
        <v>0.32922796108938102</v>
      </c>
      <c r="AW933" s="17">
        <v>0.327067626843415</v>
      </c>
      <c r="AX933" s="17">
        <v>0.31487654861558001</v>
      </c>
      <c r="AY933" s="17">
        <v>0.36321269298192899</v>
      </c>
      <c r="AZ933" s="17"/>
      <c r="BA933" s="17">
        <v>0.26445564671144001</v>
      </c>
      <c r="BB933" s="17">
        <v>0.34945224858666701</v>
      </c>
      <c r="BC933" s="17">
        <v>0.35382933444368297</v>
      </c>
      <c r="BD933" s="17">
        <v>0.39608522340112001</v>
      </c>
      <c r="BE933" s="17">
        <v>0.26781875251815301</v>
      </c>
      <c r="BF933" s="17"/>
      <c r="BG933" s="17">
        <v>0.35790485068191902</v>
      </c>
      <c r="BH933" s="17">
        <v>0.35660774830335901</v>
      </c>
      <c r="BI933" s="17">
        <v>0.326538631936652</v>
      </c>
      <c r="BJ933" s="17">
        <v>0.31285003390522398</v>
      </c>
      <c r="BK933" s="17">
        <v>0.371375934871358</v>
      </c>
      <c r="BL933" s="17"/>
      <c r="BM933" s="17">
        <v>0.34691573135665799</v>
      </c>
      <c r="BN933" s="17">
        <v>0.32546311547831802</v>
      </c>
      <c r="BO933" s="17">
        <v>0.318299760477738</v>
      </c>
      <c r="BP933" s="17"/>
      <c r="BQ933" s="17">
        <v>0.38771653764165798</v>
      </c>
      <c r="BR933" s="17">
        <v>0.31215035315256701</v>
      </c>
      <c r="BS933" s="17"/>
      <c r="BT933" s="17">
        <v>0.379207420763299</v>
      </c>
      <c r="BU933" s="17">
        <v>0.28227684609517201</v>
      </c>
    </row>
    <row r="934" spans="2:73" x14ac:dyDescent="0.3">
      <c r="B934" t="s">
        <v>270</v>
      </c>
      <c r="C934" s="17">
        <v>0.42929629170809802</v>
      </c>
      <c r="D934" s="17">
        <v>0.40415470324529801</v>
      </c>
      <c r="E934" s="17">
        <v>0.45390975715943099</v>
      </c>
      <c r="F934" s="17"/>
      <c r="G934" s="17">
        <v>0.32929734480713801</v>
      </c>
      <c r="H934" s="17">
        <v>0.29829179865467198</v>
      </c>
      <c r="I934" s="17">
        <v>0.38706360510323501</v>
      </c>
      <c r="J934" s="17">
        <v>0.47663638536459502</v>
      </c>
      <c r="K934" s="17">
        <v>0.483825445247137</v>
      </c>
      <c r="L934" s="17">
        <v>0.56124461755050803</v>
      </c>
      <c r="M934" s="17"/>
      <c r="N934" s="17">
        <v>0.32766510418141898</v>
      </c>
      <c r="O934" s="17">
        <v>0.40917099593255901</v>
      </c>
      <c r="P934" s="17">
        <v>0.45852971183213698</v>
      </c>
      <c r="Q934" s="17">
        <v>0.53128629060423405</v>
      </c>
      <c r="R934" s="17"/>
      <c r="S934" s="17">
        <v>0.31589544874177899</v>
      </c>
      <c r="T934" s="17">
        <v>0.45958078818263098</v>
      </c>
      <c r="U934" s="17">
        <v>0.43310896625635698</v>
      </c>
      <c r="V934" s="17">
        <v>0.44266461454557898</v>
      </c>
      <c r="W934" s="17">
        <v>0.45343579489121599</v>
      </c>
      <c r="X934" s="17">
        <v>0.46704700936816002</v>
      </c>
      <c r="Y934" s="17">
        <v>0.43753106542851999</v>
      </c>
      <c r="Z934" s="17">
        <v>0.45932063698131598</v>
      </c>
      <c r="AA934" s="17">
        <v>0.453787676408205</v>
      </c>
      <c r="AB934" s="17"/>
      <c r="AC934" s="17">
        <v>0.613799421610979</v>
      </c>
      <c r="AD934" s="17">
        <v>0.50464977237078501</v>
      </c>
      <c r="AE934" s="17">
        <v>0.54265606082320905</v>
      </c>
      <c r="AF934" s="17">
        <v>0.50740886854229605</v>
      </c>
      <c r="AG934" s="17">
        <v>0.50866831540924196</v>
      </c>
      <c r="AH934" s="17">
        <v>0.46183122887927502</v>
      </c>
      <c r="AI934" s="17">
        <v>0.421438760805879</v>
      </c>
      <c r="AJ934" s="17">
        <v>0.43713762493698499</v>
      </c>
      <c r="AK934" s="17">
        <v>0.37476290885246699</v>
      </c>
      <c r="AL934" s="17">
        <v>0.43704286408241899</v>
      </c>
      <c r="AM934" s="17">
        <v>0.370488766124349</v>
      </c>
      <c r="AN934" s="17">
        <v>0.33607853662985598</v>
      </c>
      <c r="AO934" s="17">
        <v>0.36269080052019498</v>
      </c>
      <c r="AP934" s="17">
        <v>0.36013924846599199</v>
      </c>
      <c r="AQ934" s="17">
        <v>0.305898922528267</v>
      </c>
      <c r="AR934" s="17">
        <v>0.20487951482918701</v>
      </c>
      <c r="AS934" s="17"/>
      <c r="AT934" s="17">
        <v>0.30743784501853499</v>
      </c>
      <c r="AU934" s="17">
        <v>0.45213128139979603</v>
      </c>
      <c r="AV934" s="17">
        <v>0.41415317346563202</v>
      </c>
      <c r="AW934" s="17">
        <v>0.48981631229149902</v>
      </c>
      <c r="AX934" s="17">
        <v>0.53818073224913099</v>
      </c>
      <c r="AY934" s="17">
        <v>0.46369027126129497</v>
      </c>
      <c r="AZ934" s="17"/>
      <c r="BA934" s="17">
        <v>0.56041317411644598</v>
      </c>
      <c r="BB934" s="17">
        <v>0.45341455915373802</v>
      </c>
      <c r="BC934" s="17">
        <v>0.34931627543310201</v>
      </c>
      <c r="BD934" s="17">
        <v>0.29707707159685798</v>
      </c>
      <c r="BE934" s="17">
        <v>0.238094153478832</v>
      </c>
      <c r="BF934" s="17"/>
      <c r="BG934" s="17">
        <v>0.44797641138988697</v>
      </c>
      <c r="BH934" s="17">
        <v>0.351919935112255</v>
      </c>
      <c r="BI934" s="17">
        <v>0.47639558106228103</v>
      </c>
      <c r="BJ934" s="17">
        <v>0.48530338020369301</v>
      </c>
      <c r="BK934" s="17">
        <v>0.36566113473266598</v>
      </c>
      <c r="BL934" s="17"/>
      <c r="BM934" s="17">
        <v>0.38807269386888898</v>
      </c>
      <c r="BN934" s="17">
        <v>0.46431726593221401</v>
      </c>
      <c r="BO934" s="17">
        <v>0.46735852739976302</v>
      </c>
      <c r="BP934" s="17"/>
      <c r="BQ934" s="17">
        <v>0.25087558538317101</v>
      </c>
      <c r="BR934" s="17">
        <v>0.53346214757133004</v>
      </c>
      <c r="BS934" s="17"/>
      <c r="BT934" s="17">
        <v>0.35492972700133901</v>
      </c>
      <c r="BU934" s="17">
        <v>0.53284211212570298</v>
      </c>
    </row>
    <row r="935" spans="2:73" x14ac:dyDescent="0.3">
      <c r="B935" t="s">
        <v>92</v>
      </c>
      <c r="C935" s="17">
        <v>5.01998308670265E-2</v>
      </c>
      <c r="D935" s="17">
        <v>4.6091151060242502E-2</v>
      </c>
      <c r="E935" s="17">
        <v>5.43585381328128E-2</v>
      </c>
      <c r="F935" s="17"/>
      <c r="G935" s="17">
        <v>8.5762727675165101E-2</v>
      </c>
      <c r="H935" s="17">
        <v>6.1470727690217997E-2</v>
      </c>
      <c r="I935" s="17">
        <v>4.4725025965110299E-2</v>
      </c>
      <c r="J935" s="17">
        <v>3.3631675004131598E-2</v>
      </c>
      <c r="K935" s="17">
        <v>4.2975317493445797E-2</v>
      </c>
      <c r="L935" s="17">
        <v>4.0261615487133598E-2</v>
      </c>
      <c r="M935" s="17"/>
      <c r="N935" s="17">
        <v>3.3559316465635002E-2</v>
      </c>
      <c r="O935" s="17">
        <v>5.0519139464247097E-2</v>
      </c>
      <c r="P935" s="17">
        <v>5.5163437955252803E-2</v>
      </c>
      <c r="Q935" s="17">
        <v>6.4497289466859994E-2</v>
      </c>
      <c r="R935" s="17"/>
      <c r="S935" s="17">
        <v>5.5775034307334201E-2</v>
      </c>
      <c r="T935" s="17">
        <v>5.7421091068939202E-2</v>
      </c>
      <c r="U935" s="17">
        <v>4.14321192585742E-2</v>
      </c>
      <c r="V935" s="17">
        <v>4.5264143900483701E-2</v>
      </c>
      <c r="W935" s="17">
        <v>3.5587540618259798E-2</v>
      </c>
      <c r="X935" s="17">
        <v>4.596828608425E-2</v>
      </c>
      <c r="Y935" s="17">
        <v>4.0535998347271403E-2</v>
      </c>
      <c r="Z935" s="17">
        <v>5.4311413960807797E-2</v>
      </c>
      <c r="AA935" s="17">
        <v>6.4566219396903504E-2</v>
      </c>
      <c r="AB935" s="17"/>
      <c r="AC935" s="17">
        <v>0.14676271234407001</v>
      </c>
      <c r="AD935" s="17">
        <v>0.11710566055990899</v>
      </c>
      <c r="AE935" s="17">
        <v>3.7855675025622197E-2</v>
      </c>
      <c r="AF935" s="17">
        <v>5.1884314183403502E-2</v>
      </c>
      <c r="AG935" s="17">
        <v>4.3653038624073902E-2</v>
      </c>
      <c r="AH935" s="17">
        <v>5.05426192486024E-2</v>
      </c>
      <c r="AI935" s="17">
        <v>4.34162845760988E-2</v>
      </c>
      <c r="AJ935" s="17">
        <v>3.5094999329385E-2</v>
      </c>
      <c r="AK935" s="17">
        <v>3.1430261709016902E-2</v>
      </c>
      <c r="AL935" s="17">
        <v>4.56106116430482E-2</v>
      </c>
      <c r="AM935" s="17">
        <v>4.59007437133978E-2</v>
      </c>
      <c r="AN935" s="17">
        <v>5.8412942198494897E-2</v>
      </c>
      <c r="AO935" s="17">
        <v>3.6851058822608897E-2</v>
      </c>
      <c r="AP935" s="17">
        <v>8.1161161570098395E-2</v>
      </c>
      <c r="AQ935" s="17">
        <v>4.1643968822896303E-2</v>
      </c>
      <c r="AR935" s="17">
        <v>1.8290593185742401E-2</v>
      </c>
      <c r="AS935" s="17"/>
      <c r="AT935" s="17">
        <v>5.72516756152147E-2</v>
      </c>
      <c r="AU935" s="17">
        <v>4.11250779693208E-2</v>
      </c>
      <c r="AV935" s="17">
        <v>5.6200294738099503E-2</v>
      </c>
      <c r="AW935" s="17">
        <v>4.8028970364381203E-2</v>
      </c>
      <c r="AX935" s="17">
        <v>5.7532960023563597E-2</v>
      </c>
      <c r="AY935" s="17">
        <v>4.58003531235288E-2</v>
      </c>
      <c r="AZ935" s="17"/>
      <c r="BA935" s="17">
        <v>5.8272161357798502E-2</v>
      </c>
      <c r="BB935" s="17">
        <v>4.2386138295150602E-2</v>
      </c>
      <c r="BC935" s="17">
        <v>7.1216493371128106E-2</v>
      </c>
      <c r="BD935" s="17">
        <v>2.19393798019136E-2</v>
      </c>
      <c r="BE935" s="17">
        <v>1.7041644900590101E-2</v>
      </c>
      <c r="BF935" s="17"/>
      <c r="BG935" s="17">
        <v>4.1552214635880901E-2</v>
      </c>
      <c r="BH935" s="17">
        <v>4.0765862905638599E-2</v>
      </c>
      <c r="BI935" s="17">
        <v>3.6912265019265499E-2</v>
      </c>
      <c r="BJ935" s="17">
        <v>4.5940362422686898E-2</v>
      </c>
      <c r="BK935" s="17">
        <v>8.4581435390809895E-2</v>
      </c>
      <c r="BL935" s="17"/>
      <c r="BM935" s="17">
        <v>3.7099376348711598E-2</v>
      </c>
      <c r="BN935" s="17">
        <v>5.50112597507319E-2</v>
      </c>
      <c r="BO935" s="17">
        <v>7.7569533850917693E-2</v>
      </c>
      <c r="BP935" s="17"/>
      <c r="BQ935" s="17">
        <v>2.0301976071861402E-2</v>
      </c>
      <c r="BR935" s="17">
        <v>5.3740434749875998E-2</v>
      </c>
      <c r="BS935" s="17"/>
      <c r="BT935" s="17">
        <v>3.4639405751379797E-2</v>
      </c>
      <c r="BU935" s="17">
        <v>5.6305363887030398E-2</v>
      </c>
    </row>
    <row r="936" spans="2:73" x14ac:dyDescent="0.3">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row>
    <row r="937" spans="2:73" x14ac:dyDescent="0.3">
      <c r="B937" s="6" t="s">
        <v>328</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row>
    <row r="938" spans="2:73" x14ac:dyDescent="0.3">
      <c r="B938" s="24" t="s">
        <v>94</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row>
    <row r="939" spans="2:73" x14ac:dyDescent="0.3">
      <c r="B939" t="s">
        <v>317</v>
      </c>
      <c r="C939" s="17">
        <v>6.0156360399168897E-3</v>
      </c>
      <c r="D939" s="17">
        <v>8.1706646500294203E-3</v>
      </c>
      <c r="E939" s="17">
        <v>3.9341742259545601E-3</v>
      </c>
      <c r="F939" s="17"/>
      <c r="G939" s="17">
        <v>1.52787814588441E-2</v>
      </c>
      <c r="H939" s="17">
        <v>8.3125375120450505E-3</v>
      </c>
      <c r="I939" s="17">
        <v>1.2926617554974E-2</v>
      </c>
      <c r="J939" s="17">
        <v>0</v>
      </c>
      <c r="K939" s="17">
        <v>0</v>
      </c>
      <c r="L939" s="17">
        <v>1.3282628650449599E-3</v>
      </c>
      <c r="M939" s="17"/>
      <c r="N939" s="17">
        <v>1.0001861885449201E-2</v>
      </c>
      <c r="O939" s="17">
        <v>2.88501991197168E-3</v>
      </c>
      <c r="P939" s="17">
        <v>2.8211694503288E-3</v>
      </c>
      <c r="Q939" s="17">
        <v>7.8966554064841092E-3</v>
      </c>
      <c r="R939" s="17"/>
      <c r="S939" s="17">
        <v>1.3465281858851E-2</v>
      </c>
      <c r="T939" s="17">
        <v>1.58304030724674E-3</v>
      </c>
      <c r="U939" s="17">
        <v>0</v>
      </c>
      <c r="V939" s="17">
        <v>0</v>
      </c>
      <c r="W939" s="17">
        <v>4.6096696023099201E-3</v>
      </c>
      <c r="X939" s="17">
        <v>1.47669522362528E-2</v>
      </c>
      <c r="Y939" s="17">
        <v>4.7584551776661396E-3</v>
      </c>
      <c r="Z939" s="17">
        <v>1.39438505017546E-2</v>
      </c>
      <c r="AA939" s="17">
        <v>4.1688185065751103E-3</v>
      </c>
      <c r="AB939" s="17"/>
      <c r="AC939" s="17">
        <v>0</v>
      </c>
      <c r="AD939" s="17">
        <v>2.4270453359668299E-2</v>
      </c>
      <c r="AE939" s="17">
        <v>1.0663237637119001E-2</v>
      </c>
      <c r="AF939" s="17">
        <v>6.7814770052320597E-3</v>
      </c>
      <c r="AG939" s="17">
        <v>1.0076864857072401E-2</v>
      </c>
      <c r="AH939" s="17">
        <v>1.08337941985011E-2</v>
      </c>
      <c r="AI939" s="17">
        <v>0</v>
      </c>
      <c r="AJ939" s="17">
        <v>0</v>
      </c>
      <c r="AK939" s="17">
        <v>0</v>
      </c>
      <c r="AL939" s="17">
        <v>0</v>
      </c>
      <c r="AM939" s="17">
        <v>0</v>
      </c>
      <c r="AN939" s="17">
        <v>0</v>
      </c>
      <c r="AO939" s="17">
        <v>0</v>
      </c>
      <c r="AP939" s="17">
        <v>0</v>
      </c>
      <c r="AQ939" s="17">
        <v>8.8163788101372192E-3</v>
      </c>
      <c r="AR939" s="17">
        <v>2.7762320808039101E-2</v>
      </c>
      <c r="AS939" s="17"/>
      <c r="AT939" s="17">
        <v>8.1861627586965E-3</v>
      </c>
      <c r="AU939" s="17">
        <v>4.7277139526382302E-3</v>
      </c>
      <c r="AV939" s="17">
        <v>0</v>
      </c>
      <c r="AW939" s="17">
        <v>9.8895187809578799E-3</v>
      </c>
      <c r="AX939" s="17">
        <v>0</v>
      </c>
      <c r="AY939" s="17">
        <v>1.9461360518626101E-2</v>
      </c>
      <c r="AZ939" s="17"/>
      <c r="BA939" s="17">
        <v>2.1642062900712501E-3</v>
      </c>
      <c r="BB939" s="17">
        <v>0</v>
      </c>
      <c r="BC939" s="17">
        <v>7.4720630793660902E-3</v>
      </c>
      <c r="BD939" s="17">
        <v>6.4610370388378602E-3</v>
      </c>
      <c r="BE939" s="17">
        <v>5.6150513532054601E-2</v>
      </c>
      <c r="BF939" s="17"/>
      <c r="BG939" s="17">
        <v>2.5139984299536E-3</v>
      </c>
      <c r="BH939" s="17">
        <v>1.1911726120471601E-2</v>
      </c>
      <c r="BI939" s="17">
        <v>2.9221577622423399E-3</v>
      </c>
      <c r="BJ939" s="17">
        <v>3.44469516609326E-3</v>
      </c>
      <c r="BK939" s="17">
        <v>0</v>
      </c>
      <c r="BL939" s="17"/>
      <c r="BM939" s="17">
        <v>1.0894139324029099E-2</v>
      </c>
      <c r="BN939" s="17">
        <v>1.76558510905753E-3</v>
      </c>
      <c r="BO939" s="17">
        <v>1.7665062596907801E-3</v>
      </c>
      <c r="BP939" s="17"/>
      <c r="BQ939" s="17">
        <v>9.3420533736369004E-3</v>
      </c>
      <c r="BR939" s="17">
        <v>3.7443678257405E-3</v>
      </c>
      <c r="BS939" s="17"/>
      <c r="BT939" s="17">
        <v>7.08791117966671E-3</v>
      </c>
      <c r="BU939" s="17">
        <v>5.0892981151542402E-3</v>
      </c>
    </row>
    <row r="940" spans="2:73" x14ac:dyDescent="0.3">
      <c r="B940" t="s">
        <v>318</v>
      </c>
      <c r="C940" s="17">
        <v>2.1878271136539298E-2</v>
      </c>
      <c r="D940" s="17">
        <v>2.9049771395359102E-2</v>
      </c>
      <c r="E940" s="17">
        <v>1.49573238657637E-2</v>
      </c>
      <c r="F940" s="17"/>
      <c r="G940" s="17">
        <v>5.92999705061939E-2</v>
      </c>
      <c r="H940" s="17">
        <v>4.1409666706171903E-2</v>
      </c>
      <c r="I940" s="17">
        <v>1.6882622784409999E-2</v>
      </c>
      <c r="J940" s="17">
        <v>1.4242888291705801E-2</v>
      </c>
      <c r="K940" s="17">
        <v>2.29742484245089E-3</v>
      </c>
      <c r="L940" s="17">
        <v>4.6295449859399401E-3</v>
      </c>
      <c r="M940" s="17"/>
      <c r="N940" s="17">
        <v>3.0103230402552601E-2</v>
      </c>
      <c r="O940" s="17">
        <v>2.2551306626257001E-2</v>
      </c>
      <c r="P940" s="17">
        <v>2.15807176722458E-2</v>
      </c>
      <c r="Q940" s="17">
        <v>1.29829066982401E-2</v>
      </c>
      <c r="R940" s="17"/>
      <c r="S940" s="17">
        <v>5.0276460806008699E-2</v>
      </c>
      <c r="T940" s="17">
        <v>1.19610496860337E-2</v>
      </c>
      <c r="U940" s="17">
        <v>9.6337478509695498E-3</v>
      </c>
      <c r="V940" s="17">
        <v>1.0879795513919399E-2</v>
      </c>
      <c r="W940" s="17">
        <v>3.3058305718567299E-2</v>
      </c>
      <c r="X940" s="17">
        <v>1.8695848877598901E-2</v>
      </c>
      <c r="Y940" s="17">
        <v>3.1481986049880402E-2</v>
      </c>
      <c r="Z940" s="17">
        <v>0</v>
      </c>
      <c r="AA940" s="17">
        <v>1.3631416969239999E-2</v>
      </c>
      <c r="AB940" s="17"/>
      <c r="AC940" s="17">
        <v>4.4928414148251397E-2</v>
      </c>
      <c r="AD940" s="17">
        <v>3.5468336160333798E-2</v>
      </c>
      <c r="AE940" s="17">
        <v>2.3435834907467899E-2</v>
      </c>
      <c r="AF940" s="17">
        <v>4.0381175534897201E-3</v>
      </c>
      <c r="AG940" s="17">
        <v>1.80802542469338E-2</v>
      </c>
      <c r="AH940" s="17">
        <v>1.4519318276908499E-2</v>
      </c>
      <c r="AI940" s="17">
        <v>3.46248458734984E-2</v>
      </c>
      <c r="AJ940" s="17">
        <v>9.5965475954191293E-3</v>
      </c>
      <c r="AK940" s="17">
        <v>2.2395745912123399E-2</v>
      </c>
      <c r="AL940" s="17">
        <v>4.2553896396120602E-2</v>
      </c>
      <c r="AM940" s="17">
        <v>2.4426315317131402E-2</v>
      </c>
      <c r="AN940" s="17">
        <v>1.93250624790001E-2</v>
      </c>
      <c r="AO940" s="17">
        <v>2.7532500732909301E-2</v>
      </c>
      <c r="AP940" s="17">
        <v>2.9811548767655599E-2</v>
      </c>
      <c r="AQ940" s="17">
        <v>0</v>
      </c>
      <c r="AR940" s="17">
        <v>4.3481505018963702E-2</v>
      </c>
      <c r="AS940" s="17"/>
      <c r="AT940" s="17">
        <v>4.3702105154844302E-2</v>
      </c>
      <c r="AU940" s="17">
        <v>1.62543016922648E-2</v>
      </c>
      <c r="AV940" s="17">
        <v>1.58242175425907E-2</v>
      </c>
      <c r="AW940" s="17">
        <v>1.7320944399499199E-2</v>
      </c>
      <c r="AX940" s="17">
        <v>1.2762475639027999E-2</v>
      </c>
      <c r="AY940" s="17">
        <v>5.8801853067819397E-3</v>
      </c>
      <c r="AZ940" s="17"/>
      <c r="BA940" s="17">
        <v>1.06081953062051E-2</v>
      </c>
      <c r="BB940" s="17">
        <v>2.5912778288024699E-2</v>
      </c>
      <c r="BC940" s="17">
        <v>2.6041314566177899E-2</v>
      </c>
      <c r="BD940" s="17">
        <v>3.5718513059281601E-2</v>
      </c>
      <c r="BE940" s="17">
        <v>3.9776162199909197E-2</v>
      </c>
      <c r="BF940" s="17"/>
      <c r="BG940" s="17">
        <v>2.34468861086185E-2</v>
      </c>
      <c r="BH940" s="17">
        <v>3.0188216647739099E-2</v>
      </c>
      <c r="BI940" s="17">
        <v>1.1531203949608999E-2</v>
      </c>
      <c r="BJ940" s="17">
        <v>2.9182148497691102E-2</v>
      </c>
      <c r="BK940" s="17">
        <v>4.7897090067493204E-3</v>
      </c>
      <c r="BL940" s="17"/>
      <c r="BM940" s="17">
        <v>3.3497679869426797E-2</v>
      </c>
      <c r="BN940" s="17">
        <v>1.2693679321692099E-2</v>
      </c>
      <c r="BO940" s="17">
        <v>9.4902129670778896E-3</v>
      </c>
      <c r="BP940" s="17"/>
      <c r="BQ940" s="17">
        <v>5.0625829606925001E-2</v>
      </c>
      <c r="BR940" s="17">
        <v>5.7268421204071801E-3</v>
      </c>
      <c r="BS940" s="17"/>
      <c r="BT940" s="17">
        <v>2.65776166885257E-2</v>
      </c>
      <c r="BU940" s="17">
        <v>1.7275812902700201E-2</v>
      </c>
    </row>
    <row r="941" spans="2:73" x14ac:dyDescent="0.3">
      <c r="B941" t="s">
        <v>319</v>
      </c>
      <c r="C941" s="17">
        <v>7.2380831080511701E-2</v>
      </c>
      <c r="D941" s="17">
        <v>7.4708582387505898E-2</v>
      </c>
      <c r="E941" s="17">
        <v>7.0335832447431093E-2</v>
      </c>
      <c r="F941" s="17"/>
      <c r="G941" s="17">
        <v>9.9417681291742804E-2</v>
      </c>
      <c r="H941" s="17">
        <v>0.13838302030998001</v>
      </c>
      <c r="I941" s="17">
        <v>7.70274345283148E-2</v>
      </c>
      <c r="J941" s="17">
        <v>6.2266987685101298E-2</v>
      </c>
      <c r="K941" s="17">
        <v>3.46852041483054E-2</v>
      </c>
      <c r="L941" s="17">
        <v>3.0571826636205501E-2</v>
      </c>
      <c r="M941" s="17"/>
      <c r="N941" s="17">
        <v>9.5785840625822502E-2</v>
      </c>
      <c r="O941" s="17">
        <v>7.4049635381529103E-2</v>
      </c>
      <c r="P941" s="17">
        <v>6.1868408255679602E-2</v>
      </c>
      <c r="Q941" s="17">
        <v>5.16601794040547E-2</v>
      </c>
      <c r="R941" s="17"/>
      <c r="S941" s="17">
        <v>0.108949413376019</v>
      </c>
      <c r="T941" s="17">
        <v>5.7365532876767898E-2</v>
      </c>
      <c r="U941" s="17">
        <v>5.5113037489560299E-2</v>
      </c>
      <c r="V941" s="17">
        <v>5.8751547754575202E-2</v>
      </c>
      <c r="W941" s="17">
        <v>5.2756992980549797E-2</v>
      </c>
      <c r="X941" s="17">
        <v>7.0210651782249403E-2</v>
      </c>
      <c r="Y941" s="17">
        <v>6.2195790668657699E-2</v>
      </c>
      <c r="Z941" s="17">
        <v>4.7265530659092003E-2</v>
      </c>
      <c r="AA941" s="17">
        <v>0.103404088144813</v>
      </c>
      <c r="AB941" s="17"/>
      <c r="AC941" s="17">
        <v>7.3706030688558494E-2</v>
      </c>
      <c r="AD941" s="17">
        <v>8.0201342788219401E-2</v>
      </c>
      <c r="AE941" s="17">
        <v>4.1214531457990498E-2</v>
      </c>
      <c r="AF941" s="17">
        <v>2.9678092419885199E-2</v>
      </c>
      <c r="AG941" s="17">
        <v>6.7113924693228494E-2</v>
      </c>
      <c r="AH941" s="17">
        <v>5.6606866431153098E-2</v>
      </c>
      <c r="AI941" s="17">
        <v>9.5997870217375103E-2</v>
      </c>
      <c r="AJ941" s="17">
        <v>7.7682715719598006E-2</v>
      </c>
      <c r="AK941" s="17">
        <v>8.8202073518241803E-2</v>
      </c>
      <c r="AL941" s="17">
        <v>6.0793631494224301E-2</v>
      </c>
      <c r="AM941" s="17">
        <v>8.2815246761514194E-2</v>
      </c>
      <c r="AN941" s="17">
        <v>3.81958540549273E-2</v>
      </c>
      <c r="AO941" s="17">
        <v>9.4181112957149302E-2</v>
      </c>
      <c r="AP941" s="17">
        <v>8.2181540592804997E-2</v>
      </c>
      <c r="AQ941" s="17">
        <v>9.7211701163085903E-2</v>
      </c>
      <c r="AR941" s="17">
        <v>0.16753318534262099</v>
      </c>
      <c r="AS941" s="17"/>
      <c r="AT941" s="17">
        <v>0.115790000336112</v>
      </c>
      <c r="AU941" s="17">
        <v>6.5359986500408404E-2</v>
      </c>
      <c r="AV941" s="17">
        <v>9.9780364329815796E-2</v>
      </c>
      <c r="AW941" s="17">
        <v>4.4581134686097097E-2</v>
      </c>
      <c r="AX941" s="17">
        <v>1.5339646351485299E-2</v>
      </c>
      <c r="AY941" s="17">
        <v>5.1130024051975698E-2</v>
      </c>
      <c r="AZ941" s="17"/>
      <c r="BA941" s="17">
        <v>4.0211269588381802E-2</v>
      </c>
      <c r="BB941" s="17">
        <v>6.2713390805586799E-2</v>
      </c>
      <c r="BC941" s="17">
        <v>8.4304429890212598E-2</v>
      </c>
      <c r="BD941" s="17">
        <v>0.12228062257854599</v>
      </c>
      <c r="BE941" s="17">
        <v>0.15574237421004</v>
      </c>
      <c r="BF941" s="17"/>
      <c r="BG941" s="17">
        <v>6.3528416709297805E-2</v>
      </c>
      <c r="BH941" s="17">
        <v>9.6040916075414803E-2</v>
      </c>
      <c r="BI941" s="17">
        <v>5.0588621156013203E-2</v>
      </c>
      <c r="BJ941" s="17">
        <v>6.9537414786404003E-2</v>
      </c>
      <c r="BK941" s="17">
        <v>4.6614185252746798E-2</v>
      </c>
      <c r="BL941" s="17"/>
      <c r="BM941" s="17">
        <v>9.1895993129423204E-2</v>
      </c>
      <c r="BN941" s="17">
        <v>6.1321518310788997E-2</v>
      </c>
      <c r="BO941" s="17">
        <v>4.1018418512526099E-2</v>
      </c>
      <c r="BP941" s="17"/>
      <c r="BQ941" s="17">
        <v>0.12906626531492699</v>
      </c>
      <c r="BR941" s="17">
        <v>3.6727416641387303E-2</v>
      </c>
      <c r="BS941" s="17"/>
      <c r="BT941" s="17">
        <v>9.5763418109943405E-2</v>
      </c>
      <c r="BU941" s="17">
        <v>4.1901477156094297E-2</v>
      </c>
    </row>
    <row r="942" spans="2:73" x14ac:dyDescent="0.3">
      <c r="B942" t="s">
        <v>320</v>
      </c>
      <c r="C942" s="17">
        <v>0.18446543596687401</v>
      </c>
      <c r="D942" s="17">
        <v>0.189971001915999</v>
      </c>
      <c r="E942" s="17">
        <v>0.17925397311765401</v>
      </c>
      <c r="F942" s="17"/>
      <c r="G942" s="17">
        <v>0.21161956642278201</v>
      </c>
      <c r="H942" s="17">
        <v>0.2100404122997</v>
      </c>
      <c r="I942" s="17">
        <v>0.20758604685267401</v>
      </c>
      <c r="J942" s="17">
        <v>0.187100241493489</v>
      </c>
      <c r="K942" s="17">
        <v>0.15442498515653699</v>
      </c>
      <c r="L942" s="17">
        <v>0.14491372122979901</v>
      </c>
      <c r="M942" s="17"/>
      <c r="N942" s="17">
        <v>0.224297759612129</v>
      </c>
      <c r="O942" s="17">
        <v>0.19652141622528599</v>
      </c>
      <c r="P942" s="17">
        <v>0.17878328957478001</v>
      </c>
      <c r="Q942" s="17">
        <v>0.133298184696897</v>
      </c>
      <c r="R942" s="17"/>
      <c r="S942" s="17">
        <v>0.19225643937773099</v>
      </c>
      <c r="T942" s="17">
        <v>0.197644267588092</v>
      </c>
      <c r="U942" s="17">
        <v>0.15312665589803601</v>
      </c>
      <c r="V942" s="17">
        <v>0.139750549001388</v>
      </c>
      <c r="W942" s="17">
        <v>0.19965016896219601</v>
      </c>
      <c r="X942" s="17">
        <v>0.18444405597509</v>
      </c>
      <c r="Y942" s="17">
        <v>0.180612276153475</v>
      </c>
      <c r="Z942" s="17">
        <v>0.17056958341860301</v>
      </c>
      <c r="AA942" s="17">
        <v>0.218472284844791</v>
      </c>
      <c r="AB942" s="17"/>
      <c r="AC942" s="17">
        <v>0</v>
      </c>
      <c r="AD942" s="17">
        <v>9.1856763592156498E-2</v>
      </c>
      <c r="AE942" s="17">
        <v>0.14389749626050299</v>
      </c>
      <c r="AF942" s="17">
        <v>0.129743172143054</v>
      </c>
      <c r="AG942" s="17">
        <v>0.19090976860763501</v>
      </c>
      <c r="AH942" s="17">
        <v>0.20630777190070601</v>
      </c>
      <c r="AI942" s="17">
        <v>0.21112193820127401</v>
      </c>
      <c r="AJ942" s="17">
        <v>0.183802258891681</v>
      </c>
      <c r="AK942" s="17">
        <v>0.206817349276677</v>
      </c>
      <c r="AL942" s="17">
        <v>0.179505067257451</v>
      </c>
      <c r="AM942" s="17">
        <v>0.194589532577404</v>
      </c>
      <c r="AN942" s="17">
        <v>0.30079200509154402</v>
      </c>
      <c r="AO942" s="17">
        <v>0.19045480562597</v>
      </c>
      <c r="AP942" s="17">
        <v>0.147638534177712</v>
      </c>
      <c r="AQ942" s="17">
        <v>0.20599310727705999</v>
      </c>
      <c r="AR942" s="17">
        <v>0.20413264502287301</v>
      </c>
      <c r="AS942" s="17"/>
      <c r="AT942" s="17">
        <v>0.20413571344279399</v>
      </c>
      <c r="AU942" s="17">
        <v>0.19387205642907401</v>
      </c>
      <c r="AV942" s="17">
        <v>0.16169186041566</v>
      </c>
      <c r="AW942" s="17">
        <v>0.17321420436303001</v>
      </c>
      <c r="AX942" s="17">
        <v>0.17653520624840199</v>
      </c>
      <c r="AY942" s="17">
        <v>0.15678414182258199</v>
      </c>
      <c r="AZ942" s="17"/>
      <c r="BA942" s="17">
        <v>0.14421479451865901</v>
      </c>
      <c r="BB942" s="17">
        <v>0.19704721778929299</v>
      </c>
      <c r="BC942" s="17">
        <v>0.198540234395157</v>
      </c>
      <c r="BD942" s="17">
        <v>0.20877902928452299</v>
      </c>
      <c r="BE942" s="17">
        <v>0.25767039543666298</v>
      </c>
      <c r="BF942" s="17"/>
      <c r="BG942" s="17">
        <v>0.16602878681323599</v>
      </c>
      <c r="BH942" s="17">
        <v>0.23116180656138399</v>
      </c>
      <c r="BI942" s="17">
        <v>0.193737750827181</v>
      </c>
      <c r="BJ942" s="17">
        <v>0.152480444973076</v>
      </c>
      <c r="BK942" s="17">
        <v>0.14036524733372299</v>
      </c>
      <c r="BL942" s="17"/>
      <c r="BM942" s="17">
        <v>0.18129429243149001</v>
      </c>
      <c r="BN942" s="17">
        <v>0.18705255087067599</v>
      </c>
      <c r="BO942" s="17">
        <v>0.18765180126346601</v>
      </c>
      <c r="BP942" s="17"/>
      <c r="BQ942" s="17">
        <v>0.22424002589442299</v>
      </c>
      <c r="BR942" s="17">
        <v>0.16384300621008699</v>
      </c>
      <c r="BS942" s="17"/>
      <c r="BT942" s="17">
        <v>0.21219861998751499</v>
      </c>
      <c r="BU942" s="17">
        <v>0.14716824240988199</v>
      </c>
    </row>
    <row r="943" spans="2:73" x14ac:dyDescent="0.3">
      <c r="B943" t="s">
        <v>321</v>
      </c>
      <c r="C943" s="17">
        <v>0.39754112574026201</v>
      </c>
      <c r="D943" s="17">
        <v>0.38167851188164598</v>
      </c>
      <c r="E943" s="17">
        <v>0.41196140150552601</v>
      </c>
      <c r="F943" s="17"/>
      <c r="G943" s="17">
        <v>0.35078146368355601</v>
      </c>
      <c r="H943" s="17">
        <v>0.346176157166936</v>
      </c>
      <c r="I943" s="17">
        <v>0.41131214936072302</v>
      </c>
      <c r="J943" s="17">
        <v>0.42202444157832097</v>
      </c>
      <c r="K943" s="17">
        <v>0.46310161147266599</v>
      </c>
      <c r="L943" s="17">
        <v>0.39514102245121502</v>
      </c>
      <c r="M943" s="17"/>
      <c r="N943" s="17">
        <v>0.40494158818473303</v>
      </c>
      <c r="O943" s="17">
        <v>0.41997556487207499</v>
      </c>
      <c r="P943" s="17">
        <v>0.43447357868785103</v>
      </c>
      <c r="Q943" s="17">
        <v>0.336698256818737</v>
      </c>
      <c r="R943" s="17"/>
      <c r="S943" s="17">
        <v>0.36846994234219499</v>
      </c>
      <c r="T943" s="17">
        <v>0.42003657291611102</v>
      </c>
      <c r="U943" s="17">
        <v>0.47536530786517001</v>
      </c>
      <c r="V943" s="17">
        <v>0.41839419116590698</v>
      </c>
      <c r="W943" s="17">
        <v>0.43055084800639098</v>
      </c>
      <c r="X943" s="17">
        <v>0.327957070020164</v>
      </c>
      <c r="Y943" s="17">
        <v>0.42402131825149197</v>
      </c>
      <c r="Z943" s="17">
        <v>0.42635920253469101</v>
      </c>
      <c r="AA943" s="17">
        <v>0.32737952921904401</v>
      </c>
      <c r="AB943" s="17"/>
      <c r="AC943" s="17">
        <v>0.240640144604019</v>
      </c>
      <c r="AD943" s="17">
        <v>0.31884986674238702</v>
      </c>
      <c r="AE943" s="17">
        <v>0.30044955689118202</v>
      </c>
      <c r="AF943" s="17">
        <v>0.41247674111878702</v>
      </c>
      <c r="AG943" s="17">
        <v>0.34575878146722799</v>
      </c>
      <c r="AH943" s="17">
        <v>0.39680028788611099</v>
      </c>
      <c r="AI943" s="17">
        <v>0.37297364140869599</v>
      </c>
      <c r="AJ943" s="17">
        <v>0.45290676112157402</v>
      </c>
      <c r="AK943" s="17">
        <v>0.39799959019722603</v>
      </c>
      <c r="AL943" s="17">
        <v>0.40497195343780601</v>
      </c>
      <c r="AM943" s="17">
        <v>0.432492125594931</v>
      </c>
      <c r="AN943" s="17">
        <v>0.37684436286136302</v>
      </c>
      <c r="AO943" s="17">
        <v>0.49391122697909401</v>
      </c>
      <c r="AP943" s="17">
        <v>0.41674194628157002</v>
      </c>
      <c r="AQ943" s="17">
        <v>0.49693011633532502</v>
      </c>
      <c r="AR943" s="17">
        <v>0.43504940783200102</v>
      </c>
      <c r="AS943" s="17"/>
      <c r="AT943" s="17">
        <v>0.35517169059539799</v>
      </c>
      <c r="AU943" s="17">
        <v>0.40165057044112601</v>
      </c>
      <c r="AV943" s="17">
        <v>0.409998108448275</v>
      </c>
      <c r="AW943" s="17">
        <v>0.411056828057695</v>
      </c>
      <c r="AX943" s="17">
        <v>0.410964068995887</v>
      </c>
      <c r="AY943" s="17">
        <v>0.46135788761379298</v>
      </c>
      <c r="AZ943" s="17"/>
      <c r="BA943" s="17">
        <v>0.37286922406783901</v>
      </c>
      <c r="BB943" s="17">
        <v>0.41211436235049498</v>
      </c>
      <c r="BC943" s="17">
        <v>0.40123061857682302</v>
      </c>
      <c r="BD943" s="17">
        <v>0.42808385932500498</v>
      </c>
      <c r="BE943" s="17">
        <v>0.30433268283553</v>
      </c>
      <c r="BF943" s="17"/>
      <c r="BG943" s="17">
        <v>0.41994014983713801</v>
      </c>
      <c r="BH943" s="17">
        <v>0.37434408861139301</v>
      </c>
      <c r="BI943" s="17">
        <v>0.40449774779913</v>
      </c>
      <c r="BJ943" s="17">
        <v>0.424272349723604</v>
      </c>
      <c r="BK943" s="17">
        <v>0.48218601998444399</v>
      </c>
      <c r="BL943" s="17"/>
      <c r="BM943" s="17">
        <v>0.41052198375326299</v>
      </c>
      <c r="BN943" s="17">
        <v>0.38778632546034902</v>
      </c>
      <c r="BO943" s="17">
        <v>0.38247838344866197</v>
      </c>
      <c r="BP943" s="17"/>
      <c r="BQ943" s="17">
        <v>0.39764411205042099</v>
      </c>
      <c r="BR943" s="17">
        <v>0.39821139975697001</v>
      </c>
      <c r="BS943" s="17"/>
      <c r="BT943" s="17">
        <v>0.42030406981268997</v>
      </c>
      <c r="BU943" s="17">
        <v>0.376666708995055</v>
      </c>
    </row>
    <row r="944" spans="2:73" x14ac:dyDescent="0.3">
      <c r="B944" t="s">
        <v>270</v>
      </c>
      <c r="C944" s="17">
        <v>0.26351879706623299</v>
      </c>
      <c r="D944" s="17">
        <v>0.269443957974149</v>
      </c>
      <c r="E944" s="17">
        <v>0.25815210286594797</v>
      </c>
      <c r="F944" s="17"/>
      <c r="G944" s="17">
        <v>0.19426119757742899</v>
      </c>
      <c r="H944" s="17">
        <v>0.190535165968887</v>
      </c>
      <c r="I944" s="17">
        <v>0.219345766138661</v>
      </c>
      <c r="J944" s="17">
        <v>0.27482612921255201</v>
      </c>
      <c r="K944" s="17">
        <v>0.300519043303763</v>
      </c>
      <c r="L944" s="17">
        <v>0.370601177992815</v>
      </c>
      <c r="M944" s="17"/>
      <c r="N944" s="17">
        <v>0.19784774429584401</v>
      </c>
      <c r="O944" s="17">
        <v>0.22714645057567601</v>
      </c>
      <c r="P944" s="17">
        <v>0.244862108087889</v>
      </c>
      <c r="Q944" s="17">
        <v>0.38762746860660402</v>
      </c>
      <c r="R944" s="17"/>
      <c r="S944" s="17">
        <v>0.20731827769764999</v>
      </c>
      <c r="T944" s="17">
        <v>0.25712769526557</v>
      </c>
      <c r="U944" s="17">
        <v>0.259544992607394</v>
      </c>
      <c r="V944" s="17">
        <v>0.31862109475863298</v>
      </c>
      <c r="W944" s="17">
        <v>0.25579608689447603</v>
      </c>
      <c r="X944" s="17">
        <v>0.323405578985833</v>
      </c>
      <c r="Y944" s="17">
        <v>0.24058247433791299</v>
      </c>
      <c r="Z944" s="17">
        <v>0.30125587785062102</v>
      </c>
      <c r="AA944" s="17">
        <v>0.25931079634480603</v>
      </c>
      <c r="AB944" s="17"/>
      <c r="AC944" s="17">
        <v>0.51669266969806904</v>
      </c>
      <c r="AD944" s="17">
        <v>0.35158654057183097</v>
      </c>
      <c r="AE944" s="17">
        <v>0.419869831803595</v>
      </c>
      <c r="AF944" s="17">
        <v>0.33592826891965799</v>
      </c>
      <c r="AG944" s="17">
        <v>0.34075439385092399</v>
      </c>
      <c r="AH944" s="17">
        <v>0.24772067976498699</v>
      </c>
      <c r="AI944" s="17">
        <v>0.24044664772080199</v>
      </c>
      <c r="AJ944" s="17">
        <v>0.24190349349711199</v>
      </c>
      <c r="AK944" s="17">
        <v>0.25301526457155699</v>
      </c>
      <c r="AL944" s="17">
        <v>0.24764289765856401</v>
      </c>
      <c r="AM944" s="17">
        <v>0.21693843286359701</v>
      </c>
      <c r="AN944" s="17">
        <v>0.210759871222296</v>
      </c>
      <c r="AO944" s="17">
        <v>0.16285664453953999</v>
      </c>
      <c r="AP944" s="17">
        <v>0.27271767100518102</v>
      </c>
      <c r="AQ944" s="17">
        <v>0.14637141551532801</v>
      </c>
      <c r="AR944" s="17">
        <v>0.100015825447708</v>
      </c>
      <c r="AS944" s="17"/>
      <c r="AT944" s="17">
        <v>0.219460240383206</v>
      </c>
      <c r="AU944" s="17">
        <v>0.26560619359621501</v>
      </c>
      <c r="AV944" s="17">
        <v>0.25674692439539099</v>
      </c>
      <c r="AW944" s="17">
        <v>0.279109556168607</v>
      </c>
      <c r="AX944" s="17">
        <v>0.337665564610241</v>
      </c>
      <c r="AY944" s="17">
        <v>0.26777300192049103</v>
      </c>
      <c r="AZ944" s="17"/>
      <c r="BA944" s="17">
        <v>0.35951646138632698</v>
      </c>
      <c r="BB944" s="17">
        <v>0.253551308976325</v>
      </c>
      <c r="BC944" s="17">
        <v>0.22040508534334199</v>
      </c>
      <c r="BD944" s="17">
        <v>0.163259845095795</v>
      </c>
      <c r="BE944" s="17">
        <v>0.18632787178580301</v>
      </c>
      <c r="BF944" s="17"/>
      <c r="BG944" s="17">
        <v>0.27930709489008099</v>
      </c>
      <c r="BH944" s="17">
        <v>0.21052484996673601</v>
      </c>
      <c r="BI944" s="17">
        <v>0.28938499285550401</v>
      </c>
      <c r="BJ944" s="17">
        <v>0.27279658388857497</v>
      </c>
      <c r="BK944" s="17">
        <v>0.25366838506752898</v>
      </c>
      <c r="BL944" s="17"/>
      <c r="BM944" s="17">
        <v>0.232227754882216</v>
      </c>
      <c r="BN944" s="17">
        <v>0.28785755760910497</v>
      </c>
      <c r="BO944" s="17">
        <v>0.29783553331926199</v>
      </c>
      <c r="BP944" s="17"/>
      <c r="BQ944" s="17">
        <v>0.15910574724420901</v>
      </c>
      <c r="BR944" s="17">
        <v>0.33458067886058002</v>
      </c>
      <c r="BS944" s="17"/>
      <c r="BT944" s="17">
        <v>0.200502850477182</v>
      </c>
      <c r="BU944" s="17">
        <v>0.352630917193405</v>
      </c>
    </row>
    <row r="945" spans="2:73" x14ac:dyDescent="0.3">
      <c r="B945" t="s">
        <v>92</v>
      </c>
      <c r="C945" s="17">
        <v>5.41999029696641E-2</v>
      </c>
      <c r="D945" s="17">
        <v>4.6977509795310797E-2</v>
      </c>
      <c r="E945" s="17">
        <v>6.1405191971722298E-2</v>
      </c>
      <c r="F945" s="17"/>
      <c r="G945" s="17">
        <v>6.9341339059451806E-2</v>
      </c>
      <c r="H945" s="17">
        <v>6.5143040036279701E-2</v>
      </c>
      <c r="I945" s="17">
        <v>5.4919362780243598E-2</v>
      </c>
      <c r="J945" s="17">
        <v>3.9539311738830303E-2</v>
      </c>
      <c r="K945" s="17">
        <v>4.4971731076277298E-2</v>
      </c>
      <c r="L945" s="17">
        <v>5.2814443838981102E-2</v>
      </c>
      <c r="M945" s="17"/>
      <c r="N945" s="17">
        <v>3.7021974993468897E-2</v>
      </c>
      <c r="O945" s="17">
        <v>5.6870606407205801E-2</v>
      </c>
      <c r="P945" s="17">
        <v>5.5610728271225499E-2</v>
      </c>
      <c r="Q945" s="17">
        <v>6.9836348368982504E-2</v>
      </c>
      <c r="R945" s="17"/>
      <c r="S945" s="17">
        <v>5.9264184541545903E-2</v>
      </c>
      <c r="T945" s="17">
        <v>5.4281841360178197E-2</v>
      </c>
      <c r="U945" s="17">
        <v>4.7216258288870501E-2</v>
      </c>
      <c r="V945" s="17">
        <v>5.36028218055776E-2</v>
      </c>
      <c r="W945" s="17">
        <v>2.3577927835510399E-2</v>
      </c>
      <c r="X945" s="17">
        <v>6.0519842122811203E-2</v>
      </c>
      <c r="Y945" s="17">
        <v>5.6347699360915403E-2</v>
      </c>
      <c r="Z945" s="17">
        <v>4.0605955035237597E-2</v>
      </c>
      <c r="AA945" s="17">
        <v>7.3633065970731701E-2</v>
      </c>
      <c r="AB945" s="17"/>
      <c r="AC945" s="17">
        <v>0.124032740861102</v>
      </c>
      <c r="AD945" s="17">
        <v>9.77666967854042E-2</v>
      </c>
      <c r="AE945" s="17">
        <v>6.0469511042142397E-2</v>
      </c>
      <c r="AF945" s="17">
        <v>8.1354130839893998E-2</v>
      </c>
      <c r="AG945" s="17">
        <v>2.7306012276978001E-2</v>
      </c>
      <c r="AH945" s="17">
        <v>6.7211281541633805E-2</v>
      </c>
      <c r="AI945" s="17">
        <v>4.48350565783543E-2</v>
      </c>
      <c r="AJ945" s="17">
        <v>3.4108223174616301E-2</v>
      </c>
      <c r="AK945" s="17">
        <v>3.1569976524174398E-2</v>
      </c>
      <c r="AL945" s="17">
        <v>6.4532553755833694E-2</v>
      </c>
      <c r="AM945" s="17">
        <v>4.87383468854218E-2</v>
      </c>
      <c r="AN945" s="17">
        <v>5.4082844290870097E-2</v>
      </c>
      <c r="AO945" s="17">
        <v>3.1063709165337201E-2</v>
      </c>
      <c r="AP945" s="17">
        <v>5.0908759175076701E-2</v>
      </c>
      <c r="AQ945" s="17">
        <v>4.4677280899064302E-2</v>
      </c>
      <c r="AR945" s="17">
        <v>2.2025110527794399E-2</v>
      </c>
      <c r="AS945" s="17"/>
      <c r="AT945" s="17">
        <v>5.3554087328948202E-2</v>
      </c>
      <c r="AU945" s="17">
        <v>5.2529177388273902E-2</v>
      </c>
      <c r="AV945" s="17">
        <v>5.5958524868267398E-2</v>
      </c>
      <c r="AW945" s="17">
        <v>6.4827813544113697E-2</v>
      </c>
      <c r="AX945" s="17">
        <v>4.6733038154956601E-2</v>
      </c>
      <c r="AY945" s="17">
        <v>3.7613398765750802E-2</v>
      </c>
      <c r="AZ945" s="17"/>
      <c r="BA945" s="17">
        <v>7.0415848842516698E-2</v>
      </c>
      <c r="BB945" s="17">
        <v>4.8660941790275102E-2</v>
      </c>
      <c r="BC945" s="17">
        <v>6.2006254148921303E-2</v>
      </c>
      <c r="BD945" s="17">
        <v>3.5417093618011798E-2</v>
      </c>
      <c r="BE945" s="17">
        <v>0</v>
      </c>
      <c r="BF945" s="17"/>
      <c r="BG945" s="17">
        <v>4.5234667211675197E-2</v>
      </c>
      <c r="BH945" s="17">
        <v>4.5828396016861499E-2</v>
      </c>
      <c r="BI945" s="17">
        <v>4.7337525650320803E-2</v>
      </c>
      <c r="BJ945" s="17">
        <v>4.8286362964556399E-2</v>
      </c>
      <c r="BK945" s="17">
        <v>7.2376453354807593E-2</v>
      </c>
      <c r="BL945" s="17"/>
      <c r="BM945" s="17">
        <v>3.9668156610151002E-2</v>
      </c>
      <c r="BN945" s="17">
        <v>6.15227833183314E-2</v>
      </c>
      <c r="BO945" s="17">
        <v>7.9759144229314599E-2</v>
      </c>
      <c r="BP945" s="17"/>
      <c r="BQ945" s="17">
        <v>2.9975966515457302E-2</v>
      </c>
      <c r="BR945" s="17">
        <v>5.7166288584828903E-2</v>
      </c>
      <c r="BS945" s="17"/>
      <c r="BT945" s="17">
        <v>3.7565513744477197E-2</v>
      </c>
      <c r="BU945" s="17">
        <v>5.9267543227708497E-2</v>
      </c>
    </row>
    <row r="946" spans="2:73" x14ac:dyDescent="0.3">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row>
    <row r="947" spans="2:73" x14ac:dyDescent="0.3">
      <c r="B947" s="6" t="s">
        <v>329</v>
      </c>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row>
    <row r="948" spans="2:73" x14ac:dyDescent="0.3">
      <c r="B948" s="24" t="s">
        <v>94</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row>
    <row r="949" spans="2:73" x14ac:dyDescent="0.3">
      <c r="B949" t="s">
        <v>317</v>
      </c>
      <c r="C949" s="17">
        <v>1.78394663345177E-2</v>
      </c>
      <c r="D949" s="17">
        <v>1.9583209053956101E-2</v>
      </c>
      <c r="E949" s="17">
        <v>1.61952765299502E-2</v>
      </c>
      <c r="F949" s="17"/>
      <c r="G949" s="17">
        <v>3.8703251458958303E-2</v>
      </c>
      <c r="H949" s="17">
        <v>2.9351363291879901E-2</v>
      </c>
      <c r="I949" s="17">
        <v>1.65447411238176E-2</v>
      </c>
      <c r="J949" s="17">
        <v>1.6714460236141E-2</v>
      </c>
      <c r="K949" s="17">
        <v>8.8850209186547308E-3</v>
      </c>
      <c r="L949" s="17">
        <v>2.6384483169685801E-3</v>
      </c>
      <c r="M949" s="17"/>
      <c r="N949" s="17">
        <v>1.6947560874802901E-2</v>
      </c>
      <c r="O949" s="17">
        <v>1.26364846384886E-2</v>
      </c>
      <c r="P949" s="17">
        <v>1.51462437005308E-2</v>
      </c>
      <c r="Q949" s="17">
        <v>2.6948776955686701E-2</v>
      </c>
      <c r="R949" s="17"/>
      <c r="S949" s="17">
        <v>2.68510519573728E-2</v>
      </c>
      <c r="T949" s="17">
        <v>6.7865136955353698E-3</v>
      </c>
      <c r="U949" s="17">
        <v>1.0425234551493899E-2</v>
      </c>
      <c r="V949" s="17">
        <v>1.3340785631712799E-2</v>
      </c>
      <c r="W949" s="17">
        <v>1.87875399363183E-2</v>
      </c>
      <c r="X949" s="17">
        <v>3.1672624463843099E-2</v>
      </c>
      <c r="Y949" s="17">
        <v>2.73509410453045E-2</v>
      </c>
      <c r="Z949" s="17">
        <v>2.43400807107115E-2</v>
      </c>
      <c r="AA949" s="17">
        <v>8.7566898116041396E-3</v>
      </c>
      <c r="AB949" s="17"/>
      <c r="AC949" s="17">
        <v>4.29535036856456E-2</v>
      </c>
      <c r="AD949" s="17">
        <v>4.0703723967430001E-2</v>
      </c>
      <c r="AE949" s="17">
        <v>4.0486067341269803E-3</v>
      </c>
      <c r="AF949" s="17">
        <v>3.7343127161649101E-2</v>
      </c>
      <c r="AG949" s="17">
        <v>1.9195378820242599E-2</v>
      </c>
      <c r="AH949" s="17">
        <v>1.0652178161780001E-2</v>
      </c>
      <c r="AI949" s="17">
        <v>1.6892673991283198E-2</v>
      </c>
      <c r="AJ949" s="17">
        <v>7.5520431005467502E-3</v>
      </c>
      <c r="AK949" s="17">
        <v>1.554326623879E-2</v>
      </c>
      <c r="AL949" s="17">
        <v>4.9582818530369398E-3</v>
      </c>
      <c r="AM949" s="17">
        <v>9.94167018035522E-3</v>
      </c>
      <c r="AN949" s="17">
        <v>1.53470780380069E-2</v>
      </c>
      <c r="AO949" s="17">
        <v>3.6866758702397501E-2</v>
      </c>
      <c r="AP949" s="17">
        <v>1.42422780773104E-2</v>
      </c>
      <c r="AQ949" s="17">
        <v>1.7173371935973802E-2</v>
      </c>
      <c r="AR949" s="17">
        <v>3.98824409964861E-2</v>
      </c>
      <c r="AS949" s="17"/>
      <c r="AT949" s="17">
        <v>3.6916844978681598E-2</v>
      </c>
      <c r="AU949" s="17">
        <v>1.1196604613834499E-2</v>
      </c>
      <c r="AV949" s="17">
        <v>8.2336516281320393E-3</v>
      </c>
      <c r="AW949" s="17">
        <v>1.8681099588055101E-2</v>
      </c>
      <c r="AX949" s="17">
        <v>6.5923006699479701E-3</v>
      </c>
      <c r="AY949" s="17">
        <v>1.5754026665462901E-2</v>
      </c>
      <c r="AZ949" s="17"/>
      <c r="BA949" s="17">
        <v>1.55360518053759E-2</v>
      </c>
      <c r="BB949" s="17">
        <v>1.90324520669626E-2</v>
      </c>
      <c r="BC949" s="17">
        <v>1.2787931471727401E-2</v>
      </c>
      <c r="BD949" s="17">
        <v>2.2322972796562899E-2</v>
      </c>
      <c r="BE949" s="17">
        <v>7.1853148609076697E-2</v>
      </c>
      <c r="BF949" s="17"/>
      <c r="BG949" s="17">
        <v>1.3277241169172701E-2</v>
      </c>
      <c r="BH949" s="17">
        <v>2.6552210921897201E-2</v>
      </c>
      <c r="BI949" s="17">
        <v>1.56361397799476E-2</v>
      </c>
      <c r="BJ949" s="17">
        <v>1.04989561268068E-2</v>
      </c>
      <c r="BK949" s="17">
        <v>1.3428110231571E-2</v>
      </c>
      <c r="BL949" s="17"/>
      <c r="BM949" s="17">
        <v>2.12093292916593E-2</v>
      </c>
      <c r="BN949" s="17">
        <v>1.42749234998263E-2</v>
      </c>
      <c r="BO949" s="17">
        <v>1.6424482132417002E-2</v>
      </c>
      <c r="BP949" s="17"/>
      <c r="BQ949" s="17">
        <v>3.0243983722132901E-2</v>
      </c>
      <c r="BR949" s="17">
        <v>9.3123086653344594E-3</v>
      </c>
      <c r="BS949" s="17"/>
      <c r="BT949" s="17">
        <v>1.8384665901397E-2</v>
      </c>
      <c r="BU949" s="17">
        <v>1.6756010473952001E-2</v>
      </c>
    </row>
    <row r="950" spans="2:73" x14ac:dyDescent="0.3">
      <c r="B950" t="s">
        <v>318</v>
      </c>
      <c r="C950" s="17">
        <v>6.4677553133815804E-2</v>
      </c>
      <c r="D950" s="17">
        <v>6.7450013393412403E-2</v>
      </c>
      <c r="E950" s="17">
        <v>6.1761711815127102E-2</v>
      </c>
      <c r="F950" s="17"/>
      <c r="G950" s="17">
        <v>9.0397572733077997E-2</v>
      </c>
      <c r="H950" s="17">
        <v>8.8067039897070196E-2</v>
      </c>
      <c r="I950" s="17">
        <v>6.7745771906988606E-2</v>
      </c>
      <c r="J950" s="17">
        <v>6.2944746800869103E-2</v>
      </c>
      <c r="K950" s="17">
        <v>4.2773925199888999E-2</v>
      </c>
      <c r="L950" s="17">
        <v>4.2244908479137901E-2</v>
      </c>
      <c r="M950" s="17"/>
      <c r="N950" s="17">
        <v>6.6892365040596605E-2</v>
      </c>
      <c r="O950" s="17">
        <v>7.1674335101388001E-2</v>
      </c>
      <c r="P950" s="17">
        <v>7.6023928473247501E-2</v>
      </c>
      <c r="Q950" s="17">
        <v>4.5049025830134599E-2</v>
      </c>
      <c r="R950" s="17"/>
      <c r="S950" s="17">
        <v>8.3020384541306794E-2</v>
      </c>
      <c r="T950" s="17">
        <v>5.9991926190833197E-2</v>
      </c>
      <c r="U950" s="17">
        <v>5.4268553241728398E-2</v>
      </c>
      <c r="V950" s="17">
        <v>4.7219031524793197E-2</v>
      </c>
      <c r="W950" s="17">
        <v>5.86988103262105E-2</v>
      </c>
      <c r="X950" s="17">
        <v>5.92541105078494E-2</v>
      </c>
      <c r="Y950" s="17">
        <v>6.6256213672416103E-2</v>
      </c>
      <c r="Z950" s="17">
        <v>4.8988490386016499E-2</v>
      </c>
      <c r="AA950" s="17">
        <v>8.3798228989752296E-2</v>
      </c>
      <c r="AB950" s="17"/>
      <c r="AC950" s="17">
        <v>3.3705161783248699E-2</v>
      </c>
      <c r="AD950" s="17">
        <v>2.78309935911213E-2</v>
      </c>
      <c r="AE950" s="17">
        <v>4.2099197436651803E-2</v>
      </c>
      <c r="AF950" s="17">
        <v>6.8443721026316601E-2</v>
      </c>
      <c r="AG950" s="17">
        <v>5.9978549504440003E-2</v>
      </c>
      <c r="AH950" s="17">
        <v>5.1106799016894702E-2</v>
      </c>
      <c r="AI950" s="17">
        <v>7.3491133959068602E-2</v>
      </c>
      <c r="AJ950" s="17">
        <v>5.5632493608588199E-2</v>
      </c>
      <c r="AK950" s="17">
        <v>9.1283362745845406E-2</v>
      </c>
      <c r="AL950" s="17">
        <v>9.7938006248959694E-2</v>
      </c>
      <c r="AM950" s="17">
        <v>5.4667389105654399E-2</v>
      </c>
      <c r="AN950" s="17">
        <v>8.1471058887424702E-2</v>
      </c>
      <c r="AO950" s="17">
        <v>8.3136926779834197E-2</v>
      </c>
      <c r="AP950" s="17">
        <v>0.124359204558547</v>
      </c>
      <c r="AQ950" s="17">
        <v>2.5021304577884301E-2</v>
      </c>
      <c r="AR950" s="17">
        <v>7.5303219735856894E-2</v>
      </c>
      <c r="AS950" s="17"/>
      <c r="AT950" s="17">
        <v>7.8258273392876707E-2</v>
      </c>
      <c r="AU950" s="17">
        <v>6.2951759470737001E-2</v>
      </c>
      <c r="AV950" s="17">
        <v>5.0994460448857602E-2</v>
      </c>
      <c r="AW950" s="17">
        <v>6.4696112156380006E-2</v>
      </c>
      <c r="AX950" s="17">
        <v>5.2886954441688103E-2</v>
      </c>
      <c r="AY950" s="17">
        <v>7.6335693168080296E-2</v>
      </c>
      <c r="AZ950" s="17"/>
      <c r="BA950" s="17">
        <v>4.7847003961548701E-2</v>
      </c>
      <c r="BB950" s="17">
        <v>6.4514636328130495E-2</v>
      </c>
      <c r="BC950" s="17">
        <v>6.1614315494739197E-2</v>
      </c>
      <c r="BD950" s="17">
        <v>9.0310704745287698E-2</v>
      </c>
      <c r="BE950" s="17">
        <v>4.0842568456909902E-2</v>
      </c>
      <c r="BF950" s="17"/>
      <c r="BG950" s="17">
        <v>7.1148189538297296E-2</v>
      </c>
      <c r="BH950" s="17">
        <v>6.6118410345966896E-2</v>
      </c>
      <c r="BI950" s="17">
        <v>6.6680191008709894E-2</v>
      </c>
      <c r="BJ950" s="17">
        <v>7.1802600463463595E-2</v>
      </c>
      <c r="BK950" s="17">
        <v>6.7865987128597996E-2</v>
      </c>
      <c r="BL950" s="17"/>
      <c r="BM950" s="17">
        <v>7.8775402317083201E-2</v>
      </c>
      <c r="BN950" s="17">
        <v>5.8643373874569797E-2</v>
      </c>
      <c r="BO950" s="17">
        <v>3.7294561084957101E-2</v>
      </c>
      <c r="BP950" s="17"/>
      <c r="BQ950" s="17">
        <v>9.1332381738928201E-2</v>
      </c>
      <c r="BR950" s="17">
        <v>5.0099990105814E-2</v>
      </c>
      <c r="BS950" s="17"/>
      <c r="BT950" s="17">
        <v>7.2754117796545698E-2</v>
      </c>
      <c r="BU950" s="17">
        <v>5.5202491593001501E-2</v>
      </c>
    </row>
    <row r="951" spans="2:73" x14ac:dyDescent="0.3">
      <c r="B951" t="s">
        <v>319</v>
      </c>
      <c r="C951" s="17">
        <v>0.33501366082034101</v>
      </c>
      <c r="D951" s="17">
        <v>0.348864775537645</v>
      </c>
      <c r="E951" s="17">
        <v>0.32100236965885598</v>
      </c>
      <c r="F951" s="17"/>
      <c r="G951" s="17">
        <v>0.33214739028854701</v>
      </c>
      <c r="H951" s="17">
        <v>0.356444426647473</v>
      </c>
      <c r="I951" s="17">
        <v>0.32982079224870497</v>
      </c>
      <c r="J951" s="17">
        <v>0.34072101969491903</v>
      </c>
      <c r="K951" s="17">
        <v>0.31752286990741002</v>
      </c>
      <c r="L951" s="17">
        <v>0.330808971166482</v>
      </c>
      <c r="M951" s="17"/>
      <c r="N951" s="17">
        <v>0.39594978780983903</v>
      </c>
      <c r="O951" s="17">
        <v>0.33903413110068498</v>
      </c>
      <c r="P951" s="17">
        <v>0.31988586576561201</v>
      </c>
      <c r="Q951" s="17">
        <v>0.276288137132916</v>
      </c>
      <c r="R951" s="17"/>
      <c r="S951" s="17">
        <v>0.33281664462170901</v>
      </c>
      <c r="T951" s="17">
        <v>0.28361848198924799</v>
      </c>
      <c r="U951" s="17">
        <v>0.36077918479124699</v>
      </c>
      <c r="V951" s="17">
        <v>0.34755855292424098</v>
      </c>
      <c r="W951" s="17">
        <v>0.38361250806693997</v>
      </c>
      <c r="X951" s="17">
        <v>0.30766441614821999</v>
      </c>
      <c r="Y951" s="17">
        <v>0.357967969765835</v>
      </c>
      <c r="Z951" s="17">
        <v>0.36669766557163402</v>
      </c>
      <c r="AA951" s="17">
        <v>0.32821415170851898</v>
      </c>
      <c r="AB951" s="17"/>
      <c r="AC951" s="17">
        <v>0.24198277988328901</v>
      </c>
      <c r="AD951" s="17">
        <v>0.177799838870139</v>
      </c>
      <c r="AE951" s="17">
        <v>0.26115492399761198</v>
      </c>
      <c r="AF951" s="17">
        <v>0.237546668459444</v>
      </c>
      <c r="AG951" s="17">
        <v>0.367244622096489</v>
      </c>
      <c r="AH951" s="17">
        <v>0.32640412100390298</v>
      </c>
      <c r="AI951" s="17">
        <v>0.34296444545337201</v>
      </c>
      <c r="AJ951" s="17">
        <v>0.339971287109956</v>
      </c>
      <c r="AK951" s="17">
        <v>0.40757797040086502</v>
      </c>
      <c r="AL951" s="17">
        <v>0.32009838428064702</v>
      </c>
      <c r="AM951" s="17">
        <v>0.34592876469452299</v>
      </c>
      <c r="AN951" s="17">
        <v>0.40087637643406299</v>
      </c>
      <c r="AO951" s="17">
        <v>0.37749270415791603</v>
      </c>
      <c r="AP951" s="17">
        <v>0.37974011918647899</v>
      </c>
      <c r="AQ951" s="17">
        <v>0.39328501793352499</v>
      </c>
      <c r="AR951" s="17">
        <v>0.43580983070977403</v>
      </c>
      <c r="AS951" s="17"/>
      <c r="AT951" s="17">
        <v>0.327746635908095</v>
      </c>
      <c r="AU951" s="17">
        <v>0.32910621327156703</v>
      </c>
      <c r="AV951" s="17">
        <v>0.34361763092293202</v>
      </c>
      <c r="AW951" s="17">
        <v>0.31873486221737102</v>
      </c>
      <c r="AX951" s="17">
        <v>0.36404928724426799</v>
      </c>
      <c r="AY951" s="17">
        <v>0.376101166060401</v>
      </c>
      <c r="AZ951" s="17"/>
      <c r="BA951" s="17">
        <v>0.316532121934747</v>
      </c>
      <c r="BB951" s="17">
        <v>0.336174038421649</v>
      </c>
      <c r="BC951" s="17">
        <v>0.349460002645684</v>
      </c>
      <c r="BD951" s="17">
        <v>0.37408787707269098</v>
      </c>
      <c r="BE951" s="17">
        <v>0.347127910009003</v>
      </c>
      <c r="BF951" s="17"/>
      <c r="BG951" s="17">
        <v>0.340657738929661</v>
      </c>
      <c r="BH951" s="17">
        <v>0.36876710985906702</v>
      </c>
      <c r="BI951" s="17">
        <v>0.32163293354766598</v>
      </c>
      <c r="BJ951" s="17">
        <v>0.318372050842407</v>
      </c>
      <c r="BK951" s="17">
        <v>0.33386230891865798</v>
      </c>
      <c r="BL951" s="17"/>
      <c r="BM951" s="17">
        <v>0.35643393013324798</v>
      </c>
      <c r="BN951" s="17">
        <v>0.32926206973497102</v>
      </c>
      <c r="BO951" s="17">
        <v>0.28514776748024101</v>
      </c>
      <c r="BP951" s="17"/>
      <c r="BQ951" s="17">
        <v>0.37375679717035099</v>
      </c>
      <c r="BR951" s="17">
        <v>0.31300525352207897</v>
      </c>
      <c r="BS951" s="17"/>
      <c r="BT951" s="17">
        <v>0.38373379109639799</v>
      </c>
      <c r="BU951" s="17">
        <v>0.27064879298127698</v>
      </c>
    </row>
    <row r="952" spans="2:73" x14ac:dyDescent="0.3">
      <c r="B952" t="s">
        <v>320</v>
      </c>
      <c r="C952" s="17">
        <v>0.20885920391194701</v>
      </c>
      <c r="D952" s="17">
        <v>0.19231363943399901</v>
      </c>
      <c r="E952" s="17">
        <v>0.22562691868783299</v>
      </c>
      <c r="F952" s="17"/>
      <c r="G952" s="17">
        <v>0.20390058949634199</v>
      </c>
      <c r="H952" s="17">
        <v>0.22527113855841399</v>
      </c>
      <c r="I952" s="17">
        <v>0.21252949814566</v>
      </c>
      <c r="J952" s="17">
        <v>0.19880273913006599</v>
      </c>
      <c r="K952" s="17">
        <v>0.21676838737044599</v>
      </c>
      <c r="L952" s="17">
        <v>0.198691571512185</v>
      </c>
      <c r="M952" s="17"/>
      <c r="N952" s="17">
        <v>0.21217669923245899</v>
      </c>
      <c r="O952" s="17">
        <v>0.21411840459470999</v>
      </c>
      <c r="P952" s="17">
        <v>0.2100311017557</v>
      </c>
      <c r="Q952" s="17">
        <v>0.19910745569277699</v>
      </c>
      <c r="R952" s="17"/>
      <c r="S952" s="17">
        <v>0.22549901326143401</v>
      </c>
      <c r="T952" s="17">
        <v>0.23928279688184001</v>
      </c>
      <c r="U952" s="17">
        <v>0.20488350771357799</v>
      </c>
      <c r="V952" s="17">
        <v>0.214850749196936</v>
      </c>
      <c r="W952" s="17">
        <v>0.17904683839522101</v>
      </c>
      <c r="X952" s="17">
        <v>0.17437114948204099</v>
      </c>
      <c r="Y952" s="17">
        <v>0.23604798961593801</v>
      </c>
      <c r="Z952" s="17">
        <v>0.15343361137398601</v>
      </c>
      <c r="AA952" s="17">
        <v>0.196511827864288</v>
      </c>
      <c r="AB952" s="17"/>
      <c r="AC952" s="17">
        <v>0.100502888104892</v>
      </c>
      <c r="AD952" s="17">
        <v>0.175518711744621</v>
      </c>
      <c r="AE952" s="17">
        <v>0.26950960936585899</v>
      </c>
      <c r="AF952" s="17">
        <v>0.17226728961635401</v>
      </c>
      <c r="AG952" s="17">
        <v>0.185140046033206</v>
      </c>
      <c r="AH952" s="17">
        <v>0.2207255680812</v>
      </c>
      <c r="AI952" s="17">
        <v>0.20183242650841701</v>
      </c>
      <c r="AJ952" s="17">
        <v>0.246079450135921</v>
      </c>
      <c r="AK952" s="17">
        <v>0.17373093368839501</v>
      </c>
      <c r="AL952" s="17">
        <v>0.26401970204234698</v>
      </c>
      <c r="AM952" s="17">
        <v>0.25292686514344698</v>
      </c>
      <c r="AN952" s="17">
        <v>0.16699333745945699</v>
      </c>
      <c r="AO952" s="17">
        <v>0.16954327684732201</v>
      </c>
      <c r="AP952" s="17">
        <v>0.16289985782993499</v>
      </c>
      <c r="AQ952" s="17">
        <v>0.28889144947807099</v>
      </c>
      <c r="AR952" s="17">
        <v>0.20691474975136701</v>
      </c>
      <c r="AS952" s="17"/>
      <c r="AT952" s="17">
        <v>0.20970942361046299</v>
      </c>
      <c r="AU952" s="17">
        <v>0.199770371629474</v>
      </c>
      <c r="AV952" s="17">
        <v>0.234026802979414</v>
      </c>
      <c r="AW952" s="17">
        <v>0.22129244696931</v>
      </c>
      <c r="AX952" s="17">
        <v>0.16160658492921201</v>
      </c>
      <c r="AY952" s="17">
        <v>0.237747165400716</v>
      </c>
      <c r="AZ952" s="17"/>
      <c r="BA952" s="17">
        <v>0.18455899413697599</v>
      </c>
      <c r="BB952" s="17">
        <v>0.21486641537460899</v>
      </c>
      <c r="BC952" s="17">
        <v>0.21794135848495899</v>
      </c>
      <c r="BD952" s="17">
        <v>0.207784980622158</v>
      </c>
      <c r="BE952" s="17">
        <v>0.21318712208004101</v>
      </c>
      <c r="BF952" s="17"/>
      <c r="BG952" s="17">
        <v>0.20184343249880901</v>
      </c>
      <c r="BH952" s="17">
        <v>0.218243644320988</v>
      </c>
      <c r="BI952" s="17">
        <v>0.233055422665741</v>
      </c>
      <c r="BJ952" s="17">
        <v>0.199351453722029</v>
      </c>
      <c r="BK952" s="17">
        <v>0.20920161279153801</v>
      </c>
      <c r="BL952" s="17"/>
      <c r="BM952" s="17">
        <v>0.21489616992441499</v>
      </c>
      <c r="BN952" s="17">
        <v>0.20071532162493</v>
      </c>
      <c r="BO952" s="17">
        <v>0.21057477026744501</v>
      </c>
      <c r="BP952" s="17"/>
      <c r="BQ952" s="17">
        <v>0.219950204403774</v>
      </c>
      <c r="BR952" s="17">
        <v>0.20669217040627499</v>
      </c>
      <c r="BS952" s="17"/>
      <c r="BT952" s="17">
        <v>0.21600496428648</v>
      </c>
      <c r="BU952" s="17">
        <v>0.211272387260102</v>
      </c>
    </row>
    <row r="953" spans="2:73" x14ac:dyDescent="0.3">
      <c r="B953" t="s">
        <v>321</v>
      </c>
      <c r="C953" s="17">
        <v>0.22579179422728901</v>
      </c>
      <c r="D953" s="17">
        <v>0.21897912715309101</v>
      </c>
      <c r="E953" s="17">
        <v>0.23240870146558901</v>
      </c>
      <c r="F953" s="17"/>
      <c r="G953" s="17">
        <v>0.18836255214403899</v>
      </c>
      <c r="H953" s="17">
        <v>0.182760956281312</v>
      </c>
      <c r="I953" s="17">
        <v>0.23222796817848201</v>
      </c>
      <c r="J953" s="17">
        <v>0.23929790988927799</v>
      </c>
      <c r="K953" s="17">
        <v>0.25734970414759101</v>
      </c>
      <c r="L953" s="17">
        <v>0.248160485176253</v>
      </c>
      <c r="M953" s="17"/>
      <c r="N953" s="17">
        <v>0.22825543058585901</v>
      </c>
      <c r="O953" s="17">
        <v>0.219818911835854</v>
      </c>
      <c r="P953" s="17">
        <v>0.23809456459911499</v>
      </c>
      <c r="Q953" s="17">
        <v>0.219232740355781</v>
      </c>
      <c r="R953" s="17"/>
      <c r="S953" s="17">
        <v>0.19443055755864999</v>
      </c>
      <c r="T953" s="17">
        <v>0.243930971253151</v>
      </c>
      <c r="U953" s="17">
        <v>0.22901710536281</v>
      </c>
      <c r="V953" s="17">
        <v>0.222438042107647</v>
      </c>
      <c r="W953" s="17">
        <v>0.236814125286397</v>
      </c>
      <c r="X953" s="17">
        <v>0.26505842313998101</v>
      </c>
      <c r="Y953" s="17">
        <v>0.19767720442900399</v>
      </c>
      <c r="Z953" s="17">
        <v>0.24273619626415099</v>
      </c>
      <c r="AA953" s="17">
        <v>0.21962845555771199</v>
      </c>
      <c r="AB953" s="17"/>
      <c r="AC953" s="17">
        <v>7.7859238641745501E-2</v>
      </c>
      <c r="AD953" s="17">
        <v>0.27965582215192097</v>
      </c>
      <c r="AE953" s="17">
        <v>0.21343555498834499</v>
      </c>
      <c r="AF953" s="17">
        <v>0.22852553165551501</v>
      </c>
      <c r="AG953" s="17">
        <v>0.189335697715631</v>
      </c>
      <c r="AH953" s="17">
        <v>0.243462731849691</v>
      </c>
      <c r="AI953" s="17">
        <v>0.26079124403925302</v>
      </c>
      <c r="AJ953" s="17">
        <v>0.21487260618724199</v>
      </c>
      <c r="AK953" s="17">
        <v>0.230048566971913</v>
      </c>
      <c r="AL953" s="17">
        <v>0.19231686759972999</v>
      </c>
      <c r="AM953" s="17">
        <v>0.22190414868193001</v>
      </c>
      <c r="AN953" s="17">
        <v>0.28213087575214701</v>
      </c>
      <c r="AO953" s="17">
        <v>0.243099671210248</v>
      </c>
      <c r="AP953" s="17">
        <v>0.21622619184041</v>
      </c>
      <c r="AQ953" s="17">
        <v>0.16555555513938</v>
      </c>
      <c r="AR953" s="17">
        <v>0.183034095061891</v>
      </c>
      <c r="AS953" s="17"/>
      <c r="AT953" s="17">
        <v>0.204453470667739</v>
      </c>
      <c r="AU953" s="17">
        <v>0.24364656287365</v>
      </c>
      <c r="AV953" s="17">
        <v>0.220114688242212</v>
      </c>
      <c r="AW953" s="17">
        <v>0.24558763708984099</v>
      </c>
      <c r="AX953" s="17">
        <v>0.215994581367558</v>
      </c>
      <c r="AY953" s="17">
        <v>0.184643817634011</v>
      </c>
      <c r="AZ953" s="17"/>
      <c r="BA953" s="17">
        <v>0.23724199177995101</v>
      </c>
      <c r="BB953" s="17">
        <v>0.218097748217288</v>
      </c>
      <c r="BC953" s="17">
        <v>0.222832569864888</v>
      </c>
      <c r="BD953" s="17">
        <v>0.22543584815283799</v>
      </c>
      <c r="BE953" s="17">
        <v>0.22993235812454799</v>
      </c>
      <c r="BF953" s="17"/>
      <c r="BG953" s="17">
        <v>0.227068971794566</v>
      </c>
      <c r="BH953" s="17">
        <v>0.21219518399440199</v>
      </c>
      <c r="BI953" s="17">
        <v>0.23333391944029799</v>
      </c>
      <c r="BJ953" s="17">
        <v>0.24260034111934001</v>
      </c>
      <c r="BK953" s="17">
        <v>0.218026673594481</v>
      </c>
      <c r="BL953" s="17"/>
      <c r="BM953" s="17">
        <v>0.20921282110400499</v>
      </c>
      <c r="BN953" s="17">
        <v>0.23822992566283399</v>
      </c>
      <c r="BO953" s="17">
        <v>0.245079438862359</v>
      </c>
      <c r="BP953" s="17"/>
      <c r="BQ953" s="17">
        <v>0.20933739481546301</v>
      </c>
      <c r="BR953" s="17">
        <v>0.24097042933230101</v>
      </c>
      <c r="BS953" s="17"/>
      <c r="BT953" s="17">
        <v>0.212241578495312</v>
      </c>
      <c r="BU953" s="17">
        <v>0.249758215377066</v>
      </c>
    </row>
    <row r="954" spans="2:73" x14ac:dyDescent="0.3">
      <c r="B954" t="s">
        <v>270</v>
      </c>
      <c r="C954" s="17">
        <v>8.91798666538582E-2</v>
      </c>
      <c r="D954" s="17">
        <v>9.7388648230614994E-2</v>
      </c>
      <c r="E954" s="17">
        <v>8.1049896361179E-2</v>
      </c>
      <c r="F954" s="17"/>
      <c r="G954" s="17">
        <v>6.3787168212535106E-2</v>
      </c>
      <c r="H954" s="17">
        <v>5.6980653333296799E-2</v>
      </c>
      <c r="I954" s="17">
        <v>8.2323987746605404E-2</v>
      </c>
      <c r="J954" s="17">
        <v>9.54112249206686E-2</v>
      </c>
      <c r="K954" s="17">
        <v>0.10808115316837499</v>
      </c>
      <c r="L954" s="17">
        <v>0.11999178168309201</v>
      </c>
      <c r="M954" s="17"/>
      <c r="N954" s="17">
        <v>4.6371277206787499E-2</v>
      </c>
      <c r="O954" s="17">
        <v>7.7173279217779903E-2</v>
      </c>
      <c r="P954" s="17">
        <v>8.0265222450185303E-2</v>
      </c>
      <c r="Q954" s="17">
        <v>0.15515520686474901</v>
      </c>
      <c r="R954" s="17"/>
      <c r="S954" s="17">
        <v>7.0488984673859403E-2</v>
      </c>
      <c r="T954" s="17">
        <v>9.9955653988739304E-2</v>
      </c>
      <c r="U954" s="17">
        <v>9.9072481163534301E-2</v>
      </c>
      <c r="V954" s="17">
        <v>9.6098609627742804E-2</v>
      </c>
      <c r="W954" s="17">
        <v>9.5183768785767495E-2</v>
      </c>
      <c r="X954" s="17">
        <v>9.9688889780949405E-2</v>
      </c>
      <c r="Y954" s="17">
        <v>5.0639833954637101E-2</v>
      </c>
      <c r="Z954" s="17">
        <v>0.116046399504615</v>
      </c>
      <c r="AA954" s="17">
        <v>9.2448539479757896E-2</v>
      </c>
      <c r="AB954" s="17"/>
      <c r="AC954" s="17">
        <v>0.42344021885227201</v>
      </c>
      <c r="AD954" s="17">
        <v>0.16325907858826499</v>
      </c>
      <c r="AE954" s="17">
        <v>0.151913304349028</v>
      </c>
      <c r="AF954" s="17">
        <v>0.16329667740703499</v>
      </c>
      <c r="AG954" s="17">
        <v>0.13311140144990499</v>
      </c>
      <c r="AH954" s="17">
        <v>6.5324073391807902E-2</v>
      </c>
      <c r="AI954" s="17">
        <v>6.5320730127850807E-2</v>
      </c>
      <c r="AJ954" s="17">
        <v>9.3290279543379206E-2</v>
      </c>
      <c r="AK954" s="17">
        <v>4.9158516804027497E-2</v>
      </c>
      <c r="AL954" s="17">
        <v>4.6521609209764003E-2</v>
      </c>
      <c r="AM954" s="17">
        <v>8.0800709651023303E-2</v>
      </c>
      <c r="AN954" s="17">
        <v>2.5177095967186501E-2</v>
      </c>
      <c r="AO954" s="17">
        <v>4.2323185730063502E-2</v>
      </c>
      <c r="AP954" s="17">
        <v>4.4948227063149701E-2</v>
      </c>
      <c r="AQ954" s="17">
        <v>6.2648334764917504E-2</v>
      </c>
      <c r="AR954" s="17">
        <v>3.7888943979846899E-2</v>
      </c>
      <c r="AS954" s="17"/>
      <c r="AT954" s="17">
        <v>8.1909047738952301E-2</v>
      </c>
      <c r="AU954" s="17">
        <v>9.9845159914083895E-2</v>
      </c>
      <c r="AV954" s="17">
        <v>7.1707400945817401E-2</v>
      </c>
      <c r="AW954" s="17">
        <v>7.6334685226153304E-2</v>
      </c>
      <c r="AX954" s="17">
        <v>0.12412628627160401</v>
      </c>
      <c r="AY954" s="17">
        <v>8.8051568160136207E-2</v>
      </c>
      <c r="AZ954" s="17"/>
      <c r="BA954" s="17">
        <v>0.12871744940587901</v>
      </c>
      <c r="BB954" s="17">
        <v>9.1379671534608298E-2</v>
      </c>
      <c r="BC954" s="17">
        <v>6.9313765039570499E-2</v>
      </c>
      <c r="BD954" s="17">
        <v>3.9395789968389203E-2</v>
      </c>
      <c r="BE954" s="17">
        <v>4.0344045902215499E-2</v>
      </c>
      <c r="BF954" s="17"/>
      <c r="BG954" s="17">
        <v>9.6849231246334197E-2</v>
      </c>
      <c r="BH954" s="17">
        <v>6.8310168096215207E-2</v>
      </c>
      <c r="BI954" s="17">
        <v>8.84334459139689E-2</v>
      </c>
      <c r="BJ954" s="17">
        <v>0.10330464234023699</v>
      </c>
      <c r="BK954" s="17">
        <v>7.70666546619279E-2</v>
      </c>
      <c r="BL954" s="17"/>
      <c r="BM954" s="17">
        <v>7.6276851116368699E-2</v>
      </c>
      <c r="BN954" s="17">
        <v>9.4095296445045107E-2</v>
      </c>
      <c r="BO954" s="17">
        <v>0.115710341351736</v>
      </c>
      <c r="BP954" s="17"/>
      <c r="BQ954" s="17">
        <v>5.1740349551249003E-2</v>
      </c>
      <c r="BR954" s="17">
        <v>0.113925047545401</v>
      </c>
      <c r="BS954" s="17"/>
      <c r="BT954" s="17">
        <v>6.03680855514774E-2</v>
      </c>
      <c r="BU954" s="17">
        <v>0.12787581603383699</v>
      </c>
    </row>
    <row r="955" spans="2:73" x14ac:dyDescent="0.3">
      <c r="B955" t="s">
        <v>92</v>
      </c>
      <c r="C955" s="17">
        <v>5.8638454918231803E-2</v>
      </c>
      <c r="D955" s="17">
        <v>5.5420587197281899E-2</v>
      </c>
      <c r="E955" s="17">
        <v>6.1955125481465499E-2</v>
      </c>
      <c r="F955" s="17"/>
      <c r="G955" s="17">
        <v>8.2701475666500698E-2</v>
      </c>
      <c r="H955" s="17">
        <v>6.1124421990554699E-2</v>
      </c>
      <c r="I955" s="17">
        <v>5.8807240649741799E-2</v>
      </c>
      <c r="J955" s="17">
        <v>4.6107899328058602E-2</v>
      </c>
      <c r="K955" s="17">
        <v>4.8618939287634097E-2</v>
      </c>
      <c r="L955" s="17">
        <v>5.7463833665881502E-2</v>
      </c>
      <c r="M955" s="17"/>
      <c r="N955" s="17">
        <v>3.3406879249656497E-2</v>
      </c>
      <c r="O955" s="17">
        <v>6.5544453511094794E-2</v>
      </c>
      <c r="P955" s="17">
        <v>6.0553073255609699E-2</v>
      </c>
      <c r="Q955" s="17">
        <v>7.8218657167955397E-2</v>
      </c>
      <c r="R955" s="17"/>
      <c r="S955" s="17">
        <v>6.6893363385668203E-2</v>
      </c>
      <c r="T955" s="17">
        <v>6.6433656000652694E-2</v>
      </c>
      <c r="U955" s="17">
        <v>4.1553933175608099E-2</v>
      </c>
      <c r="V955" s="17">
        <v>5.8494228986927299E-2</v>
      </c>
      <c r="W955" s="17">
        <v>2.7856409203145902E-2</v>
      </c>
      <c r="X955" s="17">
        <v>6.2290386477115697E-2</v>
      </c>
      <c r="Y955" s="17">
        <v>6.4059847516864998E-2</v>
      </c>
      <c r="Z955" s="17">
        <v>4.7757556188887197E-2</v>
      </c>
      <c r="AA955" s="17">
        <v>7.0642106588366699E-2</v>
      </c>
      <c r="AB955" s="17"/>
      <c r="AC955" s="17">
        <v>7.95562090489077E-2</v>
      </c>
      <c r="AD955" s="17">
        <v>0.135231831086503</v>
      </c>
      <c r="AE955" s="17">
        <v>5.7838803128377698E-2</v>
      </c>
      <c r="AF955" s="17">
        <v>9.2576984673685705E-2</v>
      </c>
      <c r="AG955" s="17">
        <v>4.5994304380086198E-2</v>
      </c>
      <c r="AH955" s="17">
        <v>8.2324528494722604E-2</v>
      </c>
      <c r="AI955" s="17">
        <v>3.8707345920756198E-2</v>
      </c>
      <c r="AJ955" s="17">
        <v>4.2601840314366202E-2</v>
      </c>
      <c r="AK955" s="17">
        <v>3.26573831501649E-2</v>
      </c>
      <c r="AL955" s="17">
        <v>7.4147148765514703E-2</v>
      </c>
      <c r="AM955" s="17">
        <v>3.38304525430667E-2</v>
      </c>
      <c r="AN955" s="17">
        <v>2.8004177461715098E-2</v>
      </c>
      <c r="AO955" s="17">
        <v>4.7537476572218497E-2</v>
      </c>
      <c r="AP955" s="17">
        <v>5.7584121444169301E-2</v>
      </c>
      <c r="AQ955" s="17">
        <v>4.7424966170248203E-2</v>
      </c>
      <c r="AR955" s="17">
        <v>2.1166719764777599E-2</v>
      </c>
      <c r="AS955" s="17"/>
      <c r="AT955" s="17">
        <v>6.1006303703192502E-2</v>
      </c>
      <c r="AU955" s="17">
        <v>5.3483328226653401E-2</v>
      </c>
      <c r="AV955" s="17">
        <v>7.1305364832634499E-2</v>
      </c>
      <c r="AW955" s="17">
        <v>5.46731567528898E-2</v>
      </c>
      <c r="AX955" s="17">
        <v>7.4744005075722E-2</v>
      </c>
      <c r="AY955" s="17">
        <v>2.13665629111927E-2</v>
      </c>
      <c r="AZ955" s="17"/>
      <c r="BA955" s="17">
        <v>6.9566386975522795E-2</v>
      </c>
      <c r="BB955" s="17">
        <v>5.5935038056752699E-2</v>
      </c>
      <c r="BC955" s="17">
        <v>6.6050056998431306E-2</v>
      </c>
      <c r="BD955" s="17">
        <v>4.0661826642073302E-2</v>
      </c>
      <c r="BE955" s="17">
        <v>5.6712846818205702E-2</v>
      </c>
      <c r="BF955" s="17"/>
      <c r="BG955" s="17">
        <v>4.9155194823158797E-2</v>
      </c>
      <c r="BH955" s="17">
        <v>3.9813272461463302E-2</v>
      </c>
      <c r="BI955" s="17">
        <v>4.1227947643668501E-2</v>
      </c>
      <c r="BJ955" s="17">
        <v>5.4069955385716802E-2</v>
      </c>
      <c r="BK955" s="17">
        <v>8.0548652673225501E-2</v>
      </c>
      <c r="BL955" s="17"/>
      <c r="BM955" s="17">
        <v>4.3195496113220398E-2</v>
      </c>
      <c r="BN955" s="17">
        <v>6.4779089157824293E-2</v>
      </c>
      <c r="BO955" s="17">
        <v>8.9768638820844099E-2</v>
      </c>
      <c r="BP955" s="17"/>
      <c r="BQ955" s="17">
        <v>2.3638888598101301E-2</v>
      </c>
      <c r="BR955" s="17">
        <v>6.5994800422795097E-2</v>
      </c>
      <c r="BS955" s="17"/>
      <c r="BT955" s="17">
        <v>3.6512796872389897E-2</v>
      </c>
      <c r="BU955" s="17">
        <v>6.8486286280763795E-2</v>
      </c>
    </row>
    <row r="956" spans="2:73" x14ac:dyDescent="0.3">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row>
    <row r="957" spans="2:73" x14ac:dyDescent="0.3">
      <c r="B957" s="6" t="s">
        <v>330</v>
      </c>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row>
    <row r="958" spans="2:73" x14ac:dyDescent="0.3">
      <c r="B958" s="24" t="s">
        <v>94</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row>
    <row r="959" spans="2:73" x14ac:dyDescent="0.3">
      <c r="B959" t="s">
        <v>317</v>
      </c>
      <c r="C959" s="17">
        <v>1.43030474972341E-2</v>
      </c>
      <c r="D959" s="17">
        <v>6.8953826806900601E-3</v>
      </c>
      <c r="E959" s="17">
        <v>2.1152057884851399E-2</v>
      </c>
      <c r="F959" s="17"/>
      <c r="G959" s="17">
        <v>3.3034445890834097E-2</v>
      </c>
      <c r="H959" s="17">
        <v>1.5438754431874299E-2</v>
      </c>
      <c r="I959" s="17">
        <v>1.27342606224684E-2</v>
      </c>
      <c r="J959" s="17">
        <v>2.2124375827901398E-2</v>
      </c>
      <c r="K959" s="17">
        <v>2.1061034402595899E-3</v>
      </c>
      <c r="L959" s="17">
        <v>4.0695966270884003E-3</v>
      </c>
      <c r="M959" s="17"/>
      <c r="N959" s="17">
        <v>1.27219152325178E-2</v>
      </c>
      <c r="O959" s="17">
        <v>9.3003913998149501E-3</v>
      </c>
      <c r="P959" s="17">
        <v>2.3484825656271399E-2</v>
      </c>
      <c r="Q959" s="17">
        <v>1.34283072389185E-2</v>
      </c>
      <c r="R959" s="17"/>
      <c r="S959" s="17">
        <v>1.04796158918249E-2</v>
      </c>
      <c r="T959" s="17">
        <v>1.4373662778666099E-2</v>
      </c>
      <c r="U959" s="17">
        <v>1.29950076451076E-2</v>
      </c>
      <c r="V959" s="17">
        <v>1.21758144579524E-2</v>
      </c>
      <c r="W959" s="17">
        <v>9.8221419417703903E-3</v>
      </c>
      <c r="X959" s="17">
        <v>1.9342011373759599E-2</v>
      </c>
      <c r="Y959" s="17">
        <v>2.1070752659944299E-2</v>
      </c>
      <c r="Z959" s="17">
        <v>2.5795434315710599E-2</v>
      </c>
      <c r="AA959" s="17">
        <v>1.13285795351982E-2</v>
      </c>
      <c r="AB959" s="17"/>
      <c r="AC959" s="17">
        <v>4.29535036856456E-2</v>
      </c>
      <c r="AD959" s="17">
        <v>3.9124483662627801E-2</v>
      </c>
      <c r="AE959" s="17">
        <v>4.7321306520710302E-3</v>
      </c>
      <c r="AF959" s="17">
        <v>1.48733287650973E-2</v>
      </c>
      <c r="AG959" s="17">
        <v>2.2739639512436901E-2</v>
      </c>
      <c r="AH959" s="17">
        <v>9.7496879067046002E-3</v>
      </c>
      <c r="AI959" s="17">
        <v>8.3036889940666606E-3</v>
      </c>
      <c r="AJ959" s="17">
        <v>1.7689311405217002E-2</v>
      </c>
      <c r="AK959" s="17">
        <v>2.9001507894822701E-2</v>
      </c>
      <c r="AL959" s="17">
        <v>0</v>
      </c>
      <c r="AM959" s="17">
        <v>5.6045676869662898E-3</v>
      </c>
      <c r="AN959" s="17">
        <v>2.20970762106029E-2</v>
      </c>
      <c r="AO959" s="17">
        <v>2.2638687942187499E-2</v>
      </c>
      <c r="AP959" s="17">
        <v>8.6857357512593499E-3</v>
      </c>
      <c r="AQ959" s="17">
        <v>0</v>
      </c>
      <c r="AR959" s="17">
        <v>9.5389242553120101E-3</v>
      </c>
      <c r="AS959" s="17"/>
      <c r="AT959" s="17">
        <v>1.39888225233421E-2</v>
      </c>
      <c r="AU959" s="17">
        <v>8.3602780880604292E-3</v>
      </c>
      <c r="AV959" s="17">
        <v>1.2127669955273101E-2</v>
      </c>
      <c r="AW959" s="17">
        <v>2.1123779049998299E-2</v>
      </c>
      <c r="AX959" s="17">
        <v>1.15761455769244E-2</v>
      </c>
      <c r="AY959" s="17">
        <v>3.7929782555146202E-2</v>
      </c>
      <c r="AZ959" s="17"/>
      <c r="BA959" s="17">
        <v>9.7247352699017207E-3</v>
      </c>
      <c r="BB959" s="17">
        <v>2.1835071139718502E-2</v>
      </c>
      <c r="BC959" s="17">
        <v>9.3916094083373296E-3</v>
      </c>
      <c r="BD959" s="17">
        <v>1.5143817886162E-2</v>
      </c>
      <c r="BE959" s="17">
        <v>1.1394139685689701E-2</v>
      </c>
      <c r="BF959" s="17"/>
      <c r="BG959" s="17">
        <v>3.2517459602613998E-3</v>
      </c>
      <c r="BH959" s="17">
        <v>1.8415162226152901E-2</v>
      </c>
      <c r="BI959" s="17">
        <v>6.6740682759352304E-3</v>
      </c>
      <c r="BJ959" s="17">
        <v>8.8222004033625297E-3</v>
      </c>
      <c r="BK959" s="17">
        <v>1.6550924778815299E-2</v>
      </c>
      <c r="BL959" s="17"/>
      <c r="BM959" s="17">
        <v>1.6155626058682E-2</v>
      </c>
      <c r="BN959" s="17">
        <v>9.7826426058496702E-3</v>
      </c>
      <c r="BO959" s="17">
        <v>1.97160576322685E-2</v>
      </c>
      <c r="BP959" s="17"/>
      <c r="BQ959" s="17">
        <v>1.91172543500761E-2</v>
      </c>
      <c r="BR959" s="17">
        <v>1.10202454447739E-2</v>
      </c>
      <c r="BS959" s="17"/>
      <c r="BT959" s="17">
        <v>1.3896661991876801E-2</v>
      </c>
      <c r="BU959" s="17">
        <v>1.16679684034063E-2</v>
      </c>
    </row>
    <row r="960" spans="2:73" x14ac:dyDescent="0.3">
      <c r="B960" t="s">
        <v>318</v>
      </c>
      <c r="C960" s="17">
        <v>6.01730169705662E-2</v>
      </c>
      <c r="D960" s="17">
        <v>6.1988063942142499E-2</v>
      </c>
      <c r="E960" s="17">
        <v>5.8174358121280599E-2</v>
      </c>
      <c r="F960" s="17"/>
      <c r="G960" s="17">
        <v>8.1274252732342997E-2</v>
      </c>
      <c r="H960" s="17">
        <v>8.3722267309001799E-2</v>
      </c>
      <c r="I960" s="17">
        <v>6.3790956054592493E-2</v>
      </c>
      <c r="J960" s="17">
        <v>5.5555875225572801E-2</v>
      </c>
      <c r="K960" s="17">
        <v>4.5625206622865302E-2</v>
      </c>
      <c r="L960" s="17">
        <v>3.7632109123439901E-2</v>
      </c>
      <c r="M960" s="17"/>
      <c r="N960" s="17">
        <v>6.7162861867382198E-2</v>
      </c>
      <c r="O960" s="17">
        <v>7.5084414226598506E-2</v>
      </c>
      <c r="P960" s="17">
        <v>4.4851853356912399E-2</v>
      </c>
      <c r="Q960" s="17">
        <v>5.1773013998954003E-2</v>
      </c>
      <c r="R960" s="17"/>
      <c r="S960" s="17">
        <v>6.0177077382364802E-2</v>
      </c>
      <c r="T960" s="17">
        <v>5.26666597527361E-2</v>
      </c>
      <c r="U960" s="17">
        <v>5.7614971006701099E-2</v>
      </c>
      <c r="V960" s="17">
        <v>5.7431691606564098E-2</v>
      </c>
      <c r="W960" s="17">
        <v>6.8657283581852094E-2</v>
      </c>
      <c r="X960" s="17">
        <v>7.0612274120150004E-2</v>
      </c>
      <c r="Y960" s="17">
        <v>5.6890712304129502E-2</v>
      </c>
      <c r="Z960" s="17">
        <v>5.6331988663997697E-2</v>
      </c>
      <c r="AA960" s="17">
        <v>6.3801425055453304E-2</v>
      </c>
      <c r="AB960" s="17"/>
      <c r="AC960" s="17">
        <v>0.118711445737381</v>
      </c>
      <c r="AD960" s="17">
        <v>3.43734947750238E-2</v>
      </c>
      <c r="AE960" s="17">
        <v>3.8145434453334397E-2</v>
      </c>
      <c r="AF960" s="17">
        <v>4.2261829306361999E-2</v>
      </c>
      <c r="AG960" s="17">
        <v>7.2875698343179904E-2</v>
      </c>
      <c r="AH960" s="17">
        <v>6.7521003436764607E-2</v>
      </c>
      <c r="AI960" s="17">
        <v>4.6372998784650697E-2</v>
      </c>
      <c r="AJ960" s="17">
        <v>4.7948163814676897E-2</v>
      </c>
      <c r="AK960" s="17">
        <v>9.8746144415239503E-2</v>
      </c>
      <c r="AL960" s="17">
        <v>7.0112719932529793E-2</v>
      </c>
      <c r="AM960" s="17">
        <v>7.6131035510686104E-2</v>
      </c>
      <c r="AN960" s="17">
        <v>3.2253188728135998E-2</v>
      </c>
      <c r="AO960" s="17">
        <v>4.7205983152162699E-2</v>
      </c>
      <c r="AP960" s="17">
        <v>5.0410205534819202E-2</v>
      </c>
      <c r="AQ960" s="17">
        <v>1.5270538490452601E-2</v>
      </c>
      <c r="AR960" s="17">
        <v>0.121731433450293</v>
      </c>
      <c r="AS960" s="17"/>
      <c r="AT960" s="17">
        <v>6.5469364064876898E-2</v>
      </c>
      <c r="AU960" s="17">
        <v>6.5585282033503903E-2</v>
      </c>
      <c r="AV960" s="17">
        <v>5.5647614268031602E-2</v>
      </c>
      <c r="AW960" s="17">
        <v>4.9359869496082599E-2</v>
      </c>
      <c r="AX960" s="17">
        <v>5.72816700998037E-2</v>
      </c>
      <c r="AY960" s="17">
        <v>6.36249277591351E-2</v>
      </c>
      <c r="AZ960" s="17"/>
      <c r="BA960" s="17">
        <v>4.4178570242589803E-2</v>
      </c>
      <c r="BB960" s="17">
        <v>7.0894741569980796E-2</v>
      </c>
      <c r="BC960" s="17">
        <v>5.6129735113517799E-2</v>
      </c>
      <c r="BD960" s="17">
        <v>8.7915808269580606E-2</v>
      </c>
      <c r="BE960" s="17">
        <v>0.104489639939279</v>
      </c>
      <c r="BF960" s="17"/>
      <c r="BG960" s="17">
        <v>5.2388475049194597E-2</v>
      </c>
      <c r="BH960" s="17">
        <v>6.7146744582196799E-2</v>
      </c>
      <c r="BI960" s="17">
        <v>5.3577260838984203E-2</v>
      </c>
      <c r="BJ960" s="17">
        <v>5.9413970453774501E-2</v>
      </c>
      <c r="BK960" s="17">
        <v>6.6633215582394906E-2</v>
      </c>
      <c r="BL960" s="17"/>
      <c r="BM960" s="17">
        <v>6.4377279420788205E-2</v>
      </c>
      <c r="BN960" s="17">
        <v>5.3840109097432899E-2</v>
      </c>
      <c r="BO960" s="17">
        <v>6.2966619444133995E-2</v>
      </c>
      <c r="BP960" s="17"/>
      <c r="BQ960" s="17">
        <v>8.3982728603385695E-2</v>
      </c>
      <c r="BR960" s="17">
        <v>4.6723894465696497E-2</v>
      </c>
      <c r="BS960" s="17"/>
      <c r="BT960" s="17">
        <v>6.4981349676558595E-2</v>
      </c>
      <c r="BU960" s="17">
        <v>5.5360827032398099E-2</v>
      </c>
    </row>
    <row r="961" spans="2:73" x14ac:dyDescent="0.3">
      <c r="B961" t="s">
        <v>319</v>
      </c>
      <c r="C961" s="17">
        <v>0.30174003920464199</v>
      </c>
      <c r="D961" s="17">
        <v>0.29478115248824499</v>
      </c>
      <c r="E961" s="17">
        <v>0.30871009458590198</v>
      </c>
      <c r="F961" s="17"/>
      <c r="G961" s="17">
        <v>0.32691654559531902</v>
      </c>
      <c r="H961" s="17">
        <v>0.31991893380576603</v>
      </c>
      <c r="I961" s="17">
        <v>0.32196632438749601</v>
      </c>
      <c r="J961" s="17">
        <v>0.298309428171595</v>
      </c>
      <c r="K961" s="17">
        <v>0.28155581708520799</v>
      </c>
      <c r="L961" s="17">
        <v>0.27018310621327402</v>
      </c>
      <c r="M961" s="17"/>
      <c r="N961" s="17">
        <v>0.33993092723266499</v>
      </c>
      <c r="O961" s="17">
        <v>0.308578041248392</v>
      </c>
      <c r="P961" s="17">
        <v>0.30098867796567103</v>
      </c>
      <c r="Q961" s="17">
        <v>0.25032555244690202</v>
      </c>
      <c r="R961" s="17"/>
      <c r="S961" s="17">
        <v>0.29530545247634699</v>
      </c>
      <c r="T961" s="17">
        <v>0.30405445280834498</v>
      </c>
      <c r="U961" s="17">
        <v>0.32891780113071001</v>
      </c>
      <c r="V961" s="17">
        <v>0.26972171966027497</v>
      </c>
      <c r="W961" s="17">
        <v>0.281882766792107</v>
      </c>
      <c r="X961" s="17">
        <v>0.29694039409693102</v>
      </c>
      <c r="Y961" s="17">
        <v>0.33994532427365098</v>
      </c>
      <c r="Z961" s="17">
        <v>0.25466860993207202</v>
      </c>
      <c r="AA961" s="17">
        <v>0.319217730378759</v>
      </c>
      <c r="AB961" s="17"/>
      <c r="AC961" s="17">
        <v>0.20924166935632399</v>
      </c>
      <c r="AD961" s="17">
        <v>0.27523657756108699</v>
      </c>
      <c r="AE961" s="17">
        <v>0.24106902740536101</v>
      </c>
      <c r="AF961" s="17">
        <v>0.231216713566054</v>
      </c>
      <c r="AG961" s="17">
        <v>0.25640730840894899</v>
      </c>
      <c r="AH961" s="17">
        <v>0.29612048926492601</v>
      </c>
      <c r="AI961" s="17">
        <v>0.34616039260857701</v>
      </c>
      <c r="AJ961" s="17">
        <v>0.29043023196273599</v>
      </c>
      <c r="AK961" s="17">
        <v>0.32583498375296699</v>
      </c>
      <c r="AL961" s="17">
        <v>0.26574295336185799</v>
      </c>
      <c r="AM961" s="17">
        <v>0.27860508845364201</v>
      </c>
      <c r="AN961" s="17">
        <v>0.34322181986544797</v>
      </c>
      <c r="AO961" s="17">
        <v>0.40076770473467299</v>
      </c>
      <c r="AP961" s="17">
        <v>0.41667960077223298</v>
      </c>
      <c r="AQ961" s="17">
        <v>0.29751381098075502</v>
      </c>
      <c r="AR961" s="17">
        <v>0.406912353245797</v>
      </c>
      <c r="AS961" s="17"/>
      <c r="AT961" s="17">
        <v>0.30777522418208397</v>
      </c>
      <c r="AU961" s="17">
        <v>0.30169258466920501</v>
      </c>
      <c r="AV961" s="17">
        <v>0.28324607394880302</v>
      </c>
      <c r="AW961" s="17">
        <v>0.29407920132527898</v>
      </c>
      <c r="AX961" s="17">
        <v>0.31067534325306101</v>
      </c>
      <c r="AY961" s="17">
        <v>0.33479780643687501</v>
      </c>
      <c r="AZ961" s="17"/>
      <c r="BA961" s="17">
        <v>0.26475329609420301</v>
      </c>
      <c r="BB961" s="17">
        <v>0.30391484511445499</v>
      </c>
      <c r="BC961" s="17">
        <v>0.32790419677863802</v>
      </c>
      <c r="BD961" s="17">
        <v>0.31199428037128601</v>
      </c>
      <c r="BE961" s="17">
        <v>0.34284767800493698</v>
      </c>
      <c r="BF961" s="17"/>
      <c r="BG961" s="17">
        <v>0.31242535054717102</v>
      </c>
      <c r="BH961" s="17">
        <v>0.309744757720535</v>
      </c>
      <c r="BI961" s="17">
        <v>0.304036036677515</v>
      </c>
      <c r="BJ961" s="17">
        <v>0.29988747795519399</v>
      </c>
      <c r="BK961" s="17">
        <v>0.33725594820593202</v>
      </c>
      <c r="BL961" s="17"/>
      <c r="BM961" s="17">
        <v>0.33182256842898999</v>
      </c>
      <c r="BN961" s="17">
        <v>0.27778479032250503</v>
      </c>
      <c r="BO961" s="17">
        <v>0.27009402834846402</v>
      </c>
      <c r="BP961" s="17"/>
      <c r="BQ961" s="17">
        <v>0.32072220741382002</v>
      </c>
      <c r="BR961" s="17">
        <v>0.29004581998628698</v>
      </c>
      <c r="BS961" s="17"/>
      <c r="BT961" s="17">
        <v>0.33451128384017398</v>
      </c>
      <c r="BU961" s="17">
        <v>0.26036460943330297</v>
      </c>
    </row>
    <row r="962" spans="2:73" x14ac:dyDescent="0.3">
      <c r="B962" t="s">
        <v>320</v>
      </c>
      <c r="C962" s="17">
        <v>0.22751573129502001</v>
      </c>
      <c r="D962" s="17">
        <v>0.22937107162746301</v>
      </c>
      <c r="E962" s="17">
        <v>0.22602021347604301</v>
      </c>
      <c r="F962" s="17"/>
      <c r="G962" s="17">
        <v>0.24188686134194201</v>
      </c>
      <c r="H962" s="17">
        <v>0.24816585864273</v>
      </c>
      <c r="I962" s="17">
        <v>0.204809847182365</v>
      </c>
      <c r="J962" s="17">
        <v>0.22963398796461101</v>
      </c>
      <c r="K962" s="17">
        <v>0.20724871010387899</v>
      </c>
      <c r="L962" s="17">
        <v>0.231547656489133</v>
      </c>
      <c r="M962" s="17"/>
      <c r="N962" s="17">
        <v>0.25564404231844801</v>
      </c>
      <c r="O962" s="17">
        <v>0.230869829813344</v>
      </c>
      <c r="P962" s="17">
        <v>0.22910729787571299</v>
      </c>
      <c r="Q962" s="17">
        <v>0.19273975897607001</v>
      </c>
      <c r="R962" s="17"/>
      <c r="S962" s="17">
        <v>0.24115066271299301</v>
      </c>
      <c r="T962" s="17">
        <v>0.24174209682072301</v>
      </c>
      <c r="U962" s="17">
        <v>0.23340503748635399</v>
      </c>
      <c r="V962" s="17">
        <v>0.22602679070203399</v>
      </c>
      <c r="W962" s="17">
        <v>0.25946758843065598</v>
      </c>
      <c r="X962" s="17">
        <v>0.145501606991955</v>
      </c>
      <c r="Y962" s="17">
        <v>0.21703487367197999</v>
      </c>
      <c r="Z962" s="17">
        <v>0.24128098464605899</v>
      </c>
      <c r="AA962" s="17">
        <v>0.23375104652354101</v>
      </c>
      <c r="AB962" s="17"/>
      <c r="AC962" s="17">
        <v>0.106682078339274</v>
      </c>
      <c r="AD962" s="17">
        <v>0.11168574291359699</v>
      </c>
      <c r="AE962" s="17">
        <v>0.23444924689101601</v>
      </c>
      <c r="AF962" s="17">
        <v>0.219674220851373</v>
      </c>
      <c r="AG962" s="17">
        <v>0.20627287186752499</v>
      </c>
      <c r="AH962" s="17">
        <v>0.19665485333994001</v>
      </c>
      <c r="AI962" s="17">
        <v>0.225968582631</v>
      </c>
      <c r="AJ962" s="17">
        <v>0.24752674955724899</v>
      </c>
      <c r="AK962" s="17">
        <v>0.26012444225387898</v>
      </c>
      <c r="AL962" s="17">
        <v>0.29987176039971503</v>
      </c>
      <c r="AM962" s="17">
        <v>0.27768829012257101</v>
      </c>
      <c r="AN962" s="17">
        <v>0.250340212811764</v>
      </c>
      <c r="AO962" s="17">
        <v>0.21747081168753399</v>
      </c>
      <c r="AP962" s="17">
        <v>0.22794711550358199</v>
      </c>
      <c r="AQ962" s="17">
        <v>0.35211821228332402</v>
      </c>
      <c r="AR962" s="17">
        <v>0.21760549966348799</v>
      </c>
      <c r="AS962" s="17"/>
      <c r="AT962" s="17">
        <v>0.21916423694293699</v>
      </c>
      <c r="AU962" s="17">
        <v>0.22869202908856501</v>
      </c>
      <c r="AV962" s="17">
        <v>0.254063415571329</v>
      </c>
      <c r="AW962" s="17">
        <v>0.23127973919157499</v>
      </c>
      <c r="AX962" s="17">
        <v>0.221258181833699</v>
      </c>
      <c r="AY962" s="17">
        <v>0.18088820695639801</v>
      </c>
      <c r="AZ962" s="17"/>
      <c r="BA962" s="17">
        <v>0.19847515001573399</v>
      </c>
      <c r="BB962" s="17">
        <v>0.22502026420983801</v>
      </c>
      <c r="BC962" s="17">
        <v>0.229646508376386</v>
      </c>
      <c r="BD962" s="17">
        <v>0.277446025248137</v>
      </c>
      <c r="BE962" s="17">
        <v>0.32630069566083802</v>
      </c>
      <c r="BF962" s="17"/>
      <c r="BG962" s="17">
        <v>0.24125549524661799</v>
      </c>
      <c r="BH962" s="17">
        <v>0.235886498459765</v>
      </c>
      <c r="BI962" s="17">
        <v>0.262536079321816</v>
      </c>
      <c r="BJ962" s="17">
        <v>0.231457002614253</v>
      </c>
      <c r="BK962" s="17">
        <v>0.22213443154045401</v>
      </c>
      <c r="BL962" s="17"/>
      <c r="BM962" s="17">
        <v>0.23405423978754999</v>
      </c>
      <c r="BN962" s="17">
        <v>0.22559415819812401</v>
      </c>
      <c r="BO962" s="17">
        <v>0.21269532620123499</v>
      </c>
      <c r="BP962" s="17"/>
      <c r="BQ962" s="17">
        <v>0.25763526994708902</v>
      </c>
      <c r="BR962" s="17">
        <v>0.217559887748207</v>
      </c>
      <c r="BS962" s="17"/>
      <c r="BT962" s="17">
        <v>0.25569740156586201</v>
      </c>
      <c r="BU962" s="17">
        <v>0.19861650914595999</v>
      </c>
    </row>
    <row r="963" spans="2:73" x14ac:dyDescent="0.3">
      <c r="B963" t="s">
        <v>321</v>
      </c>
      <c r="C963" s="17">
        <v>0.24430492203934201</v>
      </c>
      <c r="D963" s="17">
        <v>0.23911817048339201</v>
      </c>
      <c r="E963" s="17">
        <v>0.24939453791572799</v>
      </c>
      <c r="F963" s="17"/>
      <c r="G963" s="17">
        <v>0.16012537608999999</v>
      </c>
      <c r="H963" s="17">
        <v>0.225153859003971</v>
      </c>
      <c r="I963" s="17">
        <v>0.25389757981021099</v>
      </c>
      <c r="J963" s="17">
        <v>0.24467389467388201</v>
      </c>
      <c r="K963" s="17">
        <v>0.29000544222769398</v>
      </c>
      <c r="L963" s="17">
        <v>0.27686045431892498</v>
      </c>
      <c r="M963" s="17"/>
      <c r="N963" s="17">
        <v>0.233332370284517</v>
      </c>
      <c r="O963" s="17">
        <v>0.24106744539962099</v>
      </c>
      <c r="P963" s="17">
        <v>0.25362075347377899</v>
      </c>
      <c r="Q963" s="17">
        <v>0.25233769781834903</v>
      </c>
      <c r="R963" s="17"/>
      <c r="S963" s="17">
        <v>0.246781651040752</v>
      </c>
      <c r="T963" s="17">
        <v>0.241082523372703</v>
      </c>
      <c r="U963" s="17">
        <v>0.247523976823394</v>
      </c>
      <c r="V963" s="17">
        <v>0.27826950894098101</v>
      </c>
      <c r="W963" s="17">
        <v>0.24130585091930201</v>
      </c>
      <c r="X963" s="17">
        <v>0.28473607408788798</v>
      </c>
      <c r="Y963" s="17">
        <v>0.247881378434016</v>
      </c>
      <c r="Z963" s="17">
        <v>0.23170072139978201</v>
      </c>
      <c r="AA963" s="17">
        <v>0.18701162824505699</v>
      </c>
      <c r="AB963" s="17"/>
      <c r="AC963" s="17">
        <v>0.10546087298121</v>
      </c>
      <c r="AD963" s="17">
        <v>0.24235644835192499</v>
      </c>
      <c r="AE963" s="17">
        <v>0.24816945184992001</v>
      </c>
      <c r="AF963" s="17">
        <v>0.267569708574802</v>
      </c>
      <c r="AG963" s="17">
        <v>0.244571827699122</v>
      </c>
      <c r="AH963" s="17">
        <v>0.26701244674262198</v>
      </c>
      <c r="AI963" s="17">
        <v>0.26141123785014903</v>
      </c>
      <c r="AJ963" s="17">
        <v>0.26388595636518197</v>
      </c>
      <c r="AK963" s="17">
        <v>0.19136835894642501</v>
      </c>
      <c r="AL963" s="17">
        <v>0.25079824608753998</v>
      </c>
      <c r="AM963" s="17">
        <v>0.225467968879767</v>
      </c>
      <c r="AN963" s="17">
        <v>0.270791378900545</v>
      </c>
      <c r="AO963" s="17">
        <v>0.23966168181800299</v>
      </c>
      <c r="AP963" s="17">
        <v>0.17647559368822099</v>
      </c>
      <c r="AQ963" s="17">
        <v>0.23245825885871099</v>
      </c>
      <c r="AR963" s="17">
        <v>0.18862842966344501</v>
      </c>
      <c r="AS963" s="17"/>
      <c r="AT963" s="17">
        <v>0.24469186641517501</v>
      </c>
      <c r="AU963" s="17">
        <v>0.245180791701886</v>
      </c>
      <c r="AV963" s="17">
        <v>0.23867754980547401</v>
      </c>
      <c r="AW963" s="17">
        <v>0.26405584047927899</v>
      </c>
      <c r="AX963" s="17">
        <v>0.215622016935335</v>
      </c>
      <c r="AY963" s="17">
        <v>0.24104895912157701</v>
      </c>
      <c r="AZ963" s="17"/>
      <c r="BA963" s="17">
        <v>0.27356408125977799</v>
      </c>
      <c r="BB963" s="17">
        <v>0.234382905144252</v>
      </c>
      <c r="BC963" s="17">
        <v>0.23944631309443001</v>
      </c>
      <c r="BD963" s="17">
        <v>0.21868483415347201</v>
      </c>
      <c r="BE963" s="17">
        <v>0.17322651125167701</v>
      </c>
      <c r="BF963" s="17"/>
      <c r="BG963" s="17">
        <v>0.258963362965073</v>
      </c>
      <c r="BH963" s="17">
        <v>0.24796379337604799</v>
      </c>
      <c r="BI963" s="17">
        <v>0.25095342558260603</v>
      </c>
      <c r="BJ963" s="17">
        <v>0.242265665892576</v>
      </c>
      <c r="BK963" s="17">
        <v>0.201626421928425</v>
      </c>
      <c r="BL963" s="17"/>
      <c r="BM963" s="17">
        <v>0.23465282783260599</v>
      </c>
      <c r="BN963" s="17">
        <v>0.26166764541277998</v>
      </c>
      <c r="BO963" s="17">
        <v>0.231064906709985</v>
      </c>
      <c r="BP963" s="17"/>
      <c r="BQ963" s="17">
        <v>0.239217365980466</v>
      </c>
      <c r="BR963" s="17">
        <v>0.25279620437574102</v>
      </c>
      <c r="BS963" s="17"/>
      <c r="BT963" s="17">
        <v>0.233727757207429</v>
      </c>
      <c r="BU963" s="17">
        <v>0.263304536198529</v>
      </c>
    </row>
    <row r="964" spans="2:73" x14ac:dyDescent="0.3">
      <c r="B964" t="s">
        <v>270</v>
      </c>
      <c r="C964" s="17">
        <v>0.109509271622177</v>
      </c>
      <c r="D964" s="17">
        <v>0.12016215527565099</v>
      </c>
      <c r="E964" s="17">
        <v>9.9060311101286505E-2</v>
      </c>
      <c r="F964" s="17"/>
      <c r="G964" s="17">
        <v>8.8271788382107794E-2</v>
      </c>
      <c r="H964" s="17">
        <v>7.1414574976408296E-2</v>
      </c>
      <c r="I964" s="17">
        <v>9.5261345817736306E-2</v>
      </c>
      <c r="J964" s="17">
        <v>0.121510007998122</v>
      </c>
      <c r="K964" s="17">
        <v>0.13539706504974799</v>
      </c>
      <c r="L964" s="17">
        <v>0.13898445828654099</v>
      </c>
      <c r="M964" s="17"/>
      <c r="N964" s="17">
        <v>7.2201810106642894E-2</v>
      </c>
      <c r="O964" s="17">
        <v>9.0641406944525799E-2</v>
      </c>
      <c r="P964" s="17">
        <v>0.10240234530822</v>
      </c>
      <c r="Q964" s="17">
        <v>0.17554441881157701</v>
      </c>
      <c r="R964" s="17"/>
      <c r="S964" s="17">
        <v>8.9924701080055597E-2</v>
      </c>
      <c r="T964" s="17">
        <v>0.106500864966817</v>
      </c>
      <c r="U964" s="17">
        <v>9.3153543971352504E-2</v>
      </c>
      <c r="V964" s="17">
        <v>0.105151070612858</v>
      </c>
      <c r="W964" s="17">
        <v>0.113632373754515</v>
      </c>
      <c r="X964" s="17">
        <v>0.12925378308749899</v>
      </c>
      <c r="Y964" s="17">
        <v>8.3368432560675595E-2</v>
      </c>
      <c r="Z964" s="17">
        <v>0.163200760471468</v>
      </c>
      <c r="AA964" s="17">
        <v>0.13496725776388799</v>
      </c>
      <c r="AB964" s="17"/>
      <c r="AC964" s="17">
        <v>0.33739422085125798</v>
      </c>
      <c r="AD964" s="17">
        <v>0.19010210086547399</v>
      </c>
      <c r="AE964" s="17">
        <v>0.180663877890959</v>
      </c>
      <c r="AF964" s="17">
        <v>0.16724789982809499</v>
      </c>
      <c r="AG964" s="17">
        <v>0.15637932347925601</v>
      </c>
      <c r="AH964" s="17">
        <v>0.10036233720169099</v>
      </c>
      <c r="AI964" s="17">
        <v>8.6767371308154803E-2</v>
      </c>
      <c r="AJ964" s="17">
        <v>9.0826346948748304E-2</v>
      </c>
      <c r="AK964" s="17">
        <v>7.7644795437649794E-2</v>
      </c>
      <c r="AL964" s="17">
        <v>6.6718873815830998E-2</v>
      </c>
      <c r="AM964" s="17">
        <v>0.117758577841188</v>
      </c>
      <c r="AN964" s="17">
        <v>5.13301625301541E-2</v>
      </c>
      <c r="AO964" s="17">
        <v>5.3044731416596103E-2</v>
      </c>
      <c r="AP964" s="17">
        <v>5.53128652334961E-2</v>
      </c>
      <c r="AQ964" s="17">
        <v>7.3270938784189804E-2</v>
      </c>
      <c r="AR964" s="17">
        <v>3.8171511558429801E-2</v>
      </c>
      <c r="AS964" s="17"/>
      <c r="AT964" s="17">
        <v>9.7404219746703297E-2</v>
      </c>
      <c r="AU964" s="17">
        <v>0.118485611780116</v>
      </c>
      <c r="AV964" s="17">
        <v>0.101658763707899</v>
      </c>
      <c r="AW964" s="17">
        <v>9.4774896356758898E-2</v>
      </c>
      <c r="AX964" s="17">
        <v>0.144395838563801</v>
      </c>
      <c r="AY964" s="17">
        <v>0.12027977477890101</v>
      </c>
      <c r="AZ964" s="17"/>
      <c r="BA964" s="17">
        <v>0.15065444994244001</v>
      </c>
      <c r="BB964" s="17">
        <v>0.110104134927245</v>
      </c>
      <c r="BC964" s="17">
        <v>8.8384827687315495E-2</v>
      </c>
      <c r="BD964" s="17">
        <v>7.1571593774286305E-2</v>
      </c>
      <c r="BE964" s="17">
        <v>2.8582148889440499E-2</v>
      </c>
      <c r="BF964" s="17"/>
      <c r="BG964" s="17">
        <v>0.101717382043712</v>
      </c>
      <c r="BH964" s="17">
        <v>8.6804836161838095E-2</v>
      </c>
      <c r="BI964" s="17">
        <v>8.2059963298285396E-2</v>
      </c>
      <c r="BJ964" s="17">
        <v>0.12625435433179499</v>
      </c>
      <c r="BK964" s="17">
        <v>9.3518825928273097E-2</v>
      </c>
      <c r="BL964" s="17"/>
      <c r="BM964" s="17">
        <v>8.9823788843180596E-2</v>
      </c>
      <c r="BN964" s="17">
        <v>0.121888486028955</v>
      </c>
      <c r="BO964" s="17">
        <v>0.138187805306486</v>
      </c>
      <c r="BP964" s="17"/>
      <c r="BQ964" s="17">
        <v>6.2749261977306001E-2</v>
      </c>
      <c r="BR964" s="17">
        <v>0.139154842983716</v>
      </c>
      <c r="BS964" s="17"/>
      <c r="BT964" s="17">
        <v>6.9948613755221101E-2</v>
      </c>
      <c r="BU964" s="17">
        <v>0.162446360803044</v>
      </c>
    </row>
    <row r="965" spans="2:73" x14ac:dyDescent="0.3">
      <c r="B965" t="s">
        <v>92</v>
      </c>
      <c r="C965" s="17">
        <v>4.2453971371018001E-2</v>
      </c>
      <c r="D965" s="17">
        <v>4.7684003502416403E-2</v>
      </c>
      <c r="E965" s="17">
        <v>3.7488426914908203E-2</v>
      </c>
      <c r="F965" s="17"/>
      <c r="G965" s="17">
        <v>6.8490729967454506E-2</v>
      </c>
      <c r="H965" s="17">
        <v>3.6185751830249302E-2</v>
      </c>
      <c r="I965" s="17">
        <v>4.7539686125130702E-2</v>
      </c>
      <c r="J965" s="17">
        <v>2.8192430138314899E-2</v>
      </c>
      <c r="K965" s="17">
        <v>3.8061655470346199E-2</v>
      </c>
      <c r="L965" s="17">
        <v>4.0722618941598697E-2</v>
      </c>
      <c r="M965" s="17"/>
      <c r="N965" s="17">
        <v>1.9006072957826602E-2</v>
      </c>
      <c r="O965" s="17">
        <v>4.44584709677045E-2</v>
      </c>
      <c r="P965" s="17">
        <v>4.5544246363432003E-2</v>
      </c>
      <c r="Q965" s="17">
        <v>6.3851250709228799E-2</v>
      </c>
      <c r="R965" s="17"/>
      <c r="S965" s="17">
        <v>5.6180839415662501E-2</v>
      </c>
      <c r="T965" s="17">
        <v>3.9579739500010098E-2</v>
      </c>
      <c r="U965" s="17">
        <v>2.6389661936379601E-2</v>
      </c>
      <c r="V965" s="17">
        <v>5.1223404019335499E-2</v>
      </c>
      <c r="W965" s="17">
        <v>2.5231994579797801E-2</v>
      </c>
      <c r="X965" s="17">
        <v>5.3613856241817102E-2</v>
      </c>
      <c r="Y965" s="17">
        <v>3.3808526095603697E-2</v>
      </c>
      <c r="Z965" s="17">
        <v>2.7021500570910701E-2</v>
      </c>
      <c r="AA965" s="17">
        <v>4.9922332498103399E-2</v>
      </c>
      <c r="AB965" s="17"/>
      <c r="AC965" s="17">
        <v>7.95562090489077E-2</v>
      </c>
      <c r="AD965" s="17">
        <v>0.107121151870265</v>
      </c>
      <c r="AE965" s="17">
        <v>5.2770830857338101E-2</v>
      </c>
      <c r="AF965" s="17">
        <v>5.7156299108216901E-2</v>
      </c>
      <c r="AG965" s="17">
        <v>4.0753330689530798E-2</v>
      </c>
      <c r="AH965" s="17">
        <v>6.2579182107351805E-2</v>
      </c>
      <c r="AI965" s="17">
        <v>2.5015727823402299E-2</v>
      </c>
      <c r="AJ965" s="17">
        <v>4.1693239946191001E-2</v>
      </c>
      <c r="AK965" s="17">
        <v>1.7279767299017298E-2</v>
      </c>
      <c r="AL965" s="17">
        <v>4.6755446402527399E-2</v>
      </c>
      <c r="AM965" s="17">
        <v>1.8744471505179501E-2</v>
      </c>
      <c r="AN965" s="17">
        <v>2.9966160953348999E-2</v>
      </c>
      <c r="AO965" s="17">
        <v>1.92103992488439E-2</v>
      </c>
      <c r="AP965" s="17">
        <v>6.4488883516388706E-2</v>
      </c>
      <c r="AQ965" s="17">
        <v>2.9368240602567701E-2</v>
      </c>
      <c r="AR965" s="17">
        <v>1.74118481632351E-2</v>
      </c>
      <c r="AS965" s="17"/>
      <c r="AT965" s="17">
        <v>5.1506266124881697E-2</v>
      </c>
      <c r="AU965" s="17">
        <v>3.2003422638663299E-2</v>
      </c>
      <c r="AV965" s="17">
        <v>5.4578912743190197E-2</v>
      </c>
      <c r="AW965" s="17">
        <v>4.5326674101027302E-2</v>
      </c>
      <c r="AX965" s="17">
        <v>3.91908037373759E-2</v>
      </c>
      <c r="AY965" s="17">
        <v>2.1430542391967799E-2</v>
      </c>
      <c r="AZ965" s="17"/>
      <c r="BA965" s="17">
        <v>5.8649717175353402E-2</v>
      </c>
      <c r="BB965" s="17">
        <v>3.3848037894510498E-2</v>
      </c>
      <c r="BC965" s="17">
        <v>4.9096809541376303E-2</v>
      </c>
      <c r="BD965" s="17">
        <v>1.7243640297075698E-2</v>
      </c>
      <c r="BE965" s="17">
        <v>1.3159186568138701E-2</v>
      </c>
      <c r="BF965" s="17"/>
      <c r="BG965" s="17">
        <v>2.9998188187970301E-2</v>
      </c>
      <c r="BH965" s="17">
        <v>3.4038207473465101E-2</v>
      </c>
      <c r="BI965" s="17">
        <v>4.0163166004858003E-2</v>
      </c>
      <c r="BJ965" s="17">
        <v>3.1899328349044603E-2</v>
      </c>
      <c r="BK965" s="17">
        <v>6.2280232035704798E-2</v>
      </c>
      <c r="BL965" s="17"/>
      <c r="BM965" s="17">
        <v>2.9113669628203599E-2</v>
      </c>
      <c r="BN965" s="17">
        <v>4.9442168334353401E-2</v>
      </c>
      <c r="BO965" s="17">
        <v>6.5275256357426606E-2</v>
      </c>
      <c r="BP965" s="17"/>
      <c r="BQ965" s="17">
        <v>1.6575911727857402E-2</v>
      </c>
      <c r="BR965" s="17">
        <v>4.2699104995578101E-2</v>
      </c>
      <c r="BS965" s="17"/>
      <c r="BT965" s="17">
        <v>2.72369319628788E-2</v>
      </c>
      <c r="BU965" s="17">
        <v>4.8239188983359403E-2</v>
      </c>
    </row>
    <row r="966" spans="2:73" x14ac:dyDescent="0.3">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row>
    <row r="967" spans="2:73" x14ac:dyDescent="0.3">
      <c r="B967" s="6" t="s">
        <v>331</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row>
    <row r="968" spans="2:73" x14ac:dyDescent="0.3">
      <c r="B968" s="24" t="s">
        <v>94</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row>
    <row r="969" spans="2:73" x14ac:dyDescent="0.3">
      <c r="B969" t="s">
        <v>317</v>
      </c>
      <c r="C969" s="17">
        <v>1.41979391206421E-2</v>
      </c>
      <c r="D969" s="17">
        <v>2.03961221261411E-2</v>
      </c>
      <c r="E969" s="17">
        <v>8.2017676568132396E-3</v>
      </c>
      <c r="F969" s="17"/>
      <c r="G969" s="17">
        <v>5.2052414484123399E-2</v>
      </c>
      <c r="H969" s="17">
        <v>1.66100747788171E-2</v>
      </c>
      <c r="I969" s="17">
        <v>1.146414095999E-2</v>
      </c>
      <c r="J969" s="17">
        <v>7.15490851168161E-3</v>
      </c>
      <c r="K969" s="17">
        <v>2.2539368558094001E-3</v>
      </c>
      <c r="L969" s="17">
        <v>3.1324561762431E-3</v>
      </c>
      <c r="M969" s="17"/>
      <c r="N969" s="17">
        <v>1.3990196036019E-2</v>
      </c>
      <c r="O969" s="17">
        <v>1.2234465394422999E-2</v>
      </c>
      <c r="P969" s="17">
        <v>9.3269498239942697E-3</v>
      </c>
      <c r="Q969" s="17">
        <v>2.10376386465136E-2</v>
      </c>
      <c r="R969" s="17"/>
      <c r="S969" s="17">
        <v>3.1587450353174902E-2</v>
      </c>
      <c r="T969" s="17">
        <v>0</v>
      </c>
      <c r="U969" s="17">
        <v>4.0252525594460398E-3</v>
      </c>
      <c r="V969" s="17">
        <v>1.26417963672721E-2</v>
      </c>
      <c r="W969" s="17">
        <v>2.0453665142099401E-2</v>
      </c>
      <c r="X969" s="17">
        <v>1.8003588540934999E-2</v>
      </c>
      <c r="Y969" s="17">
        <v>2.1058656646806902E-2</v>
      </c>
      <c r="Z969" s="17">
        <v>1.94507001681123E-2</v>
      </c>
      <c r="AA969" s="17">
        <v>4.87245248368423E-3</v>
      </c>
      <c r="AB969" s="17"/>
      <c r="AC969" s="17">
        <v>4.29535036856456E-2</v>
      </c>
      <c r="AD969" s="17">
        <v>6.7593173298902298E-2</v>
      </c>
      <c r="AE969" s="17">
        <v>5.7386216380579001E-3</v>
      </c>
      <c r="AF969" s="17">
        <v>1.37144192566011E-2</v>
      </c>
      <c r="AG969" s="17">
        <v>1.7786768891324301E-2</v>
      </c>
      <c r="AH969" s="17">
        <v>2.8453261048852398E-3</v>
      </c>
      <c r="AI969" s="17">
        <v>1.61541660665433E-2</v>
      </c>
      <c r="AJ969" s="17">
        <v>0</v>
      </c>
      <c r="AK969" s="17">
        <v>1.5316020680684401E-2</v>
      </c>
      <c r="AL969" s="17">
        <v>0</v>
      </c>
      <c r="AM969" s="17">
        <v>8.5263505260709006E-3</v>
      </c>
      <c r="AN969" s="17">
        <v>2.0267290621156502E-2</v>
      </c>
      <c r="AO969" s="17">
        <v>2.4064444358012499E-2</v>
      </c>
      <c r="AP969" s="17">
        <v>0</v>
      </c>
      <c r="AQ969" s="17">
        <v>3.0557720041076701E-2</v>
      </c>
      <c r="AR969" s="17">
        <v>2.2543101012877001E-2</v>
      </c>
      <c r="AS969" s="17"/>
      <c r="AT969" s="17">
        <v>3.18914600359484E-2</v>
      </c>
      <c r="AU969" s="17">
        <v>8.7076472417164496E-3</v>
      </c>
      <c r="AV969" s="17">
        <v>6.01708599334504E-3</v>
      </c>
      <c r="AW969" s="17">
        <v>1.4407738393429299E-2</v>
      </c>
      <c r="AX969" s="17">
        <v>3.6821523967107699E-3</v>
      </c>
      <c r="AY969" s="17">
        <v>8.3811534734624001E-3</v>
      </c>
      <c r="AZ969" s="17"/>
      <c r="BA969" s="17">
        <v>7.7064479938080696E-3</v>
      </c>
      <c r="BB969" s="17">
        <v>1.7063884120628401E-2</v>
      </c>
      <c r="BC969" s="17">
        <v>9.9498231458247308E-3</v>
      </c>
      <c r="BD969" s="17">
        <v>2.9271107287542099E-2</v>
      </c>
      <c r="BE969" s="17">
        <v>5.8301204439051103E-2</v>
      </c>
      <c r="BF969" s="17"/>
      <c r="BG969" s="17">
        <v>9.7817132668816704E-3</v>
      </c>
      <c r="BH969" s="17">
        <v>1.7346188601751401E-2</v>
      </c>
      <c r="BI969" s="17">
        <v>1.2599935752856801E-2</v>
      </c>
      <c r="BJ969" s="17">
        <v>1.1011580647706E-2</v>
      </c>
      <c r="BK969" s="17">
        <v>1.03015613178655E-2</v>
      </c>
      <c r="BL969" s="17"/>
      <c r="BM969" s="17">
        <v>2.3516336903969499E-2</v>
      </c>
      <c r="BN969" s="17">
        <v>4.8315498655195103E-3</v>
      </c>
      <c r="BO969" s="17">
        <v>9.0997743471298506E-3</v>
      </c>
      <c r="BP969" s="17"/>
      <c r="BQ969" s="17">
        <v>2.9897998049145801E-2</v>
      </c>
      <c r="BR969" s="17">
        <v>4.9323703834714197E-3</v>
      </c>
      <c r="BS969" s="17"/>
      <c r="BT969" s="17">
        <v>1.85484743573892E-2</v>
      </c>
      <c r="BU969" s="17">
        <v>6.67307158625376E-3</v>
      </c>
    </row>
    <row r="970" spans="2:73" x14ac:dyDescent="0.3">
      <c r="B970" t="s">
        <v>318</v>
      </c>
      <c r="C970" s="17">
        <v>4.6623494356082998E-2</v>
      </c>
      <c r="D970" s="17">
        <v>5.4446691968294297E-2</v>
      </c>
      <c r="E970" s="17">
        <v>3.8730122680985697E-2</v>
      </c>
      <c r="F970" s="17"/>
      <c r="G970" s="17">
        <v>5.8992045347307703E-2</v>
      </c>
      <c r="H970" s="17">
        <v>8.0180487608546E-2</v>
      </c>
      <c r="I970" s="17">
        <v>4.5258398766055898E-2</v>
      </c>
      <c r="J970" s="17">
        <v>5.0302528806054098E-2</v>
      </c>
      <c r="K970" s="17">
        <v>2.1799901222066501E-2</v>
      </c>
      <c r="L970" s="17">
        <v>2.5929664188175799E-2</v>
      </c>
      <c r="M970" s="17"/>
      <c r="N970" s="17">
        <v>5.5514418277622497E-2</v>
      </c>
      <c r="O970" s="17">
        <v>5.2256043084020397E-2</v>
      </c>
      <c r="P970" s="17">
        <v>5.4998145496562303E-2</v>
      </c>
      <c r="Q970" s="17">
        <v>2.47068580970661E-2</v>
      </c>
      <c r="R970" s="17"/>
      <c r="S970" s="17">
        <v>8.0279079507810699E-2</v>
      </c>
      <c r="T970" s="17">
        <v>2.0612450582247002E-2</v>
      </c>
      <c r="U970" s="17">
        <v>4.2367263829745698E-2</v>
      </c>
      <c r="V970" s="17">
        <v>2.04238915767345E-2</v>
      </c>
      <c r="W970" s="17">
        <v>3.7055982342568503E-2</v>
      </c>
      <c r="X970" s="17">
        <v>4.75266942689411E-2</v>
      </c>
      <c r="Y970" s="17">
        <v>5.0647642387826299E-2</v>
      </c>
      <c r="Z970" s="17">
        <v>4.7219644543586903E-2</v>
      </c>
      <c r="AA970" s="17">
        <v>6.52716462178074E-2</v>
      </c>
      <c r="AB970" s="17"/>
      <c r="AC970" s="17">
        <v>0</v>
      </c>
      <c r="AD970" s="17">
        <v>1.82480697622933E-2</v>
      </c>
      <c r="AE970" s="17">
        <v>2.1788816940714401E-2</v>
      </c>
      <c r="AF970" s="17">
        <v>4.0414254380852499E-2</v>
      </c>
      <c r="AG970" s="17">
        <v>5.4108563780473101E-2</v>
      </c>
      <c r="AH970" s="17">
        <v>3.5798421801662997E-2</v>
      </c>
      <c r="AI970" s="17">
        <v>4.1330029809474103E-2</v>
      </c>
      <c r="AJ970" s="17">
        <v>6.4030127497883393E-2</v>
      </c>
      <c r="AK970" s="17">
        <v>7.3339089371711796E-2</v>
      </c>
      <c r="AL970" s="17">
        <v>2.6371732832826001E-2</v>
      </c>
      <c r="AM970" s="17">
        <v>4.2833645883405901E-2</v>
      </c>
      <c r="AN970" s="17">
        <v>5.7018556854529001E-2</v>
      </c>
      <c r="AO970" s="17">
        <v>4.4717204073164103E-2</v>
      </c>
      <c r="AP970" s="17">
        <v>6.7430360640063594E-2</v>
      </c>
      <c r="AQ970" s="17">
        <v>2.3381770622407899E-2</v>
      </c>
      <c r="AR970" s="17">
        <v>0.108711933169286</v>
      </c>
      <c r="AS970" s="17"/>
      <c r="AT970" s="17">
        <v>7.6896928112499902E-2</v>
      </c>
      <c r="AU970" s="17">
        <v>3.5084710232937598E-2</v>
      </c>
      <c r="AV970" s="17">
        <v>4.5412686570096401E-2</v>
      </c>
      <c r="AW970" s="17">
        <v>4.2309113257424903E-2</v>
      </c>
      <c r="AX970" s="17">
        <v>3.3249482164650103E-2</v>
      </c>
      <c r="AY970" s="17">
        <v>1.9225170093803399E-2</v>
      </c>
      <c r="AZ970" s="17"/>
      <c r="BA970" s="17">
        <v>2.65237035681887E-2</v>
      </c>
      <c r="BB970" s="17">
        <v>4.5081073135143403E-2</v>
      </c>
      <c r="BC970" s="17">
        <v>5.8121464769675397E-2</v>
      </c>
      <c r="BD970" s="17">
        <v>7.7368090743890297E-2</v>
      </c>
      <c r="BE970" s="17">
        <v>3.29273151465036E-2</v>
      </c>
      <c r="BF970" s="17"/>
      <c r="BG970" s="17">
        <v>3.1135874212401399E-2</v>
      </c>
      <c r="BH970" s="17">
        <v>6.4261290078500205E-2</v>
      </c>
      <c r="BI970" s="17">
        <v>3.7620834415164901E-2</v>
      </c>
      <c r="BJ970" s="17">
        <v>4.7377629681046099E-2</v>
      </c>
      <c r="BK970" s="17">
        <v>3.7331543410500698E-2</v>
      </c>
      <c r="BL970" s="17"/>
      <c r="BM970" s="17">
        <v>6.0357002999317101E-2</v>
      </c>
      <c r="BN970" s="17">
        <v>3.6526802211872801E-2</v>
      </c>
      <c r="BO970" s="17">
        <v>3.0146565294163999E-2</v>
      </c>
      <c r="BP970" s="17"/>
      <c r="BQ970" s="17">
        <v>7.2299841427677994E-2</v>
      </c>
      <c r="BR970" s="17">
        <v>2.9577576219954198E-2</v>
      </c>
      <c r="BS970" s="17"/>
      <c r="BT970" s="17">
        <v>5.5696853275293001E-2</v>
      </c>
      <c r="BU970" s="17">
        <v>3.3294412254279301E-2</v>
      </c>
    </row>
    <row r="971" spans="2:73" x14ac:dyDescent="0.3">
      <c r="B971" t="s">
        <v>319</v>
      </c>
      <c r="C971" s="17">
        <v>0.245505715582997</v>
      </c>
      <c r="D971" s="17">
        <v>0.25456173523786602</v>
      </c>
      <c r="E971" s="17">
        <v>0.23669611111498901</v>
      </c>
      <c r="F971" s="17"/>
      <c r="G971" s="17">
        <v>0.25569836287201098</v>
      </c>
      <c r="H971" s="17">
        <v>0.27582855419810098</v>
      </c>
      <c r="I971" s="17">
        <v>0.28632687946556101</v>
      </c>
      <c r="J971" s="17">
        <v>0.24672173763331801</v>
      </c>
      <c r="K971" s="17">
        <v>0.216937324986578</v>
      </c>
      <c r="L971" s="17">
        <v>0.19910798657859199</v>
      </c>
      <c r="M971" s="17"/>
      <c r="N971" s="17">
        <v>0.29218389357562102</v>
      </c>
      <c r="O971" s="17">
        <v>0.25937300375592998</v>
      </c>
      <c r="P971" s="17">
        <v>0.23288917894272501</v>
      </c>
      <c r="Q971" s="17">
        <v>0.18939139648685899</v>
      </c>
      <c r="R971" s="17"/>
      <c r="S971" s="17">
        <v>0.25415134904185999</v>
      </c>
      <c r="T971" s="17">
        <v>0.21222732897572899</v>
      </c>
      <c r="U971" s="17">
        <v>0.25442326044628499</v>
      </c>
      <c r="V971" s="17">
        <v>0.20672562262067501</v>
      </c>
      <c r="W971" s="17">
        <v>0.280617733291253</v>
      </c>
      <c r="X971" s="17">
        <v>0.22899265185289799</v>
      </c>
      <c r="Y971" s="17">
        <v>0.24729890414803599</v>
      </c>
      <c r="Z971" s="17">
        <v>0.20810125877684199</v>
      </c>
      <c r="AA971" s="17">
        <v>0.30331035908715398</v>
      </c>
      <c r="AB971" s="17"/>
      <c r="AC971" s="17">
        <v>0</v>
      </c>
      <c r="AD971" s="17">
        <v>0.17166972705800701</v>
      </c>
      <c r="AE971" s="17">
        <v>0.179761252586146</v>
      </c>
      <c r="AF971" s="17">
        <v>0.164656337808538</v>
      </c>
      <c r="AG971" s="17">
        <v>0.23119170780984499</v>
      </c>
      <c r="AH971" s="17">
        <v>0.28145540877235797</v>
      </c>
      <c r="AI971" s="17">
        <v>0.28750356325887599</v>
      </c>
      <c r="AJ971" s="17">
        <v>0.242135093309161</v>
      </c>
      <c r="AK971" s="17">
        <v>0.21839733354643701</v>
      </c>
      <c r="AL971" s="17">
        <v>0.29209251998156799</v>
      </c>
      <c r="AM971" s="17">
        <v>0.26221049997506801</v>
      </c>
      <c r="AN971" s="17">
        <v>0.25860726685590502</v>
      </c>
      <c r="AO971" s="17">
        <v>0.33909810931942902</v>
      </c>
      <c r="AP971" s="17">
        <v>0.40594076134260099</v>
      </c>
      <c r="AQ971" s="17">
        <v>0.226524599403365</v>
      </c>
      <c r="AR971" s="17">
        <v>0.28776482719852597</v>
      </c>
      <c r="AS971" s="17"/>
      <c r="AT971" s="17">
        <v>0.252936808514588</v>
      </c>
      <c r="AU971" s="17">
        <v>0.25508020602623599</v>
      </c>
      <c r="AV971" s="17">
        <v>0.26343803169199997</v>
      </c>
      <c r="AW971" s="17">
        <v>0.21544392100749701</v>
      </c>
      <c r="AX971" s="17">
        <v>0.22410633071917599</v>
      </c>
      <c r="AY971" s="17">
        <v>0.25395117221292701</v>
      </c>
      <c r="AZ971" s="17"/>
      <c r="BA971" s="17">
        <v>0.19802584879619101</v>
      </c>
      <c r="BB971" s="17">
        <v>0.24569047238797001</v>
      </c>
      <c r="BC971" s="17">
        <v>0.28377357389180802</v>
      </c>
      <c r="BD971" s="17">
        <v>0.26457883996370701</v>
      </c>
      <c r="BE971" s="17">
        <v>0.23375308733771699</v>
      </c>
      <c r="BF971" s="17"/>
      <c r="BG971" s="17">
        <v>0.25366748077873003</v>
      </c>
      <c r="BH971" s="17">
        <v>0.27986751463105602</v>
      </c>
      <c r="BI971" s="17">
        <v>0.17302304945052099</v>
      </c>
      <c r="BJ971" s="17">
        <v>0.27845657682984198</v>
      </c>
      <c r="BK971" s="17">
        <v>0.25280368738064102</v>
      </c>
      <c r="BL971" s="17"/>
      <c r="BM971" s="17">
        <v>0.240258662961257</v>
      </c>
      <c r="BN971" s="17">
        <v>0.25322481385895501</v>
      </c>
      <c r="BO971" s="17">
        <v>0.24246542364531101</v>
      </c>
      <c r="BP971" s="17"/>
      <c r="BQ971" s="17">
        <v>0.28930027605122699</v>
      </c>
      <c r="BR971" s="17">
        <v>0.22320076563446001</v>
      </c>
      <c r="BS971" s="17"/>
      <c r="BT971" s="17">
        <v>0.28678644415204302</v>
      </c>
      <c r="BU971" s="17">
        <v>0.19888011904396399</v>
      </c>
    </row>
    <row r="972" spans="2:73" x14ac:dyDescent="0.3">
      <c r="B972" t="s">
        <v>320</v>
      </c>
      <c r="C972" s="17">
        <v>0.22906774519598</v>
      </c>
      <c r="D972" s="17">
        <v>0.21623413924996401</v>
      </c>
      <c r="E972" s="17">
        <v>0.24147543272858299</v>
      </c>
      <c r="F972" s="17"/>
      <c r="G972" s="17">
        <v>0.222170527984208</v>
      </c>
      <c r="H972" s="17">
        <v>0.231283810634308</v>
      </c>
      <c r="I972" s="17">
        <v>0.19882178661271899</v>
      </c>
      <c r="J972" s="17">
        <v>0.242325686344804</v>
      </c>
      <c r="K972" s="17">
        <v>0.24070321334550401</v>
      </c>
      <c r="L972" s="17">
        <v>0.23782059840515199</v>
      </c>
      <c r="M972" s="17"/>
      <c r="N972" s="17">
        <v>0.24263429402067699</v>
      </c>
      <c r="O972" s="17">
        <v>0.20311239522566099</v>
      </c>
      <c r="P972" s="17">
        <v>0.235282334019216</v>
      </c>
      <c r="Q972" s="17">
        <v>0.23525721354714901</v>
      </c>
      <c r="R972" s="17"/>
      <c r="S972" s="17">
        <v>0.18623378106098501</v>
      </c>
      <c r="T972" s="17">
        <v>0.23991506501144899</v>
      </c>
      <c r="U972" s="17">
        <v>0.245513888034151</v>
      </c>
      <c r="V972" s="17">
        <v>0.26915438013061199</v>
      </c>
      <c r="W972" s="17">
        <v>0.24934253451737701</v>
      </c>
      <c r="X972" s="17">
        <v>0.199162299538515</v>
      </c>
      <c r="Y972" s="17">
        <v>0.27469281517449901</v>
      </c>
      <c r="Z972" s="17">
        <v>0.207554056956333</v>
      </c>
      <c r="AA972" s="17">
        <v>0.20413523258362101</v>
      </c>
      <c r="AB972" s="17"/>
      <c r="AC972" s="17">
        <v>0.16818103957132899</v>
      </c>
      <c r="AD972" s="17">
        <v>0.19163716256060701</v>
      </c>
      <c r="AE972" s="17">
        <v>0.246577949126214</v>
      </c>
      <c r="AF972" s="17">
        <v>0.207948414184527</v>
      </c>
      <c r="AG972" s="17">
        <v>0.223657914598304</v>
      </c>
      <c r="AH972" s="17">
        <v>0.211011859404865</v>
      </c>
      <c r="AI972" s="17">
        <v>0.26060152378654999</v>
      </c>
      <c r="AJ972" s="17">
        <v>0.247516941882506</v>
      </c>
      <c r="AK972" s="17">
        <v>0.24872555420102299</v>
      </c>
      <c r="AL972" s="17">
        <v>0.27297056320346003</v>
      </c>
      <c r="AM972" s="17">
        <v>0.21794577049309</v>
      </c>
      <c r="AN972" s="17">
        <v>0.25110303464123102</v>
      </c>
      <c r="AO972" s="17">
        <v>0.227463697523233</v>
      </c>
      <c r="AP972" s="17">
        <v>0.15300562379642699</v>
      </c>
      <c r="AQ972" s="17">
        <v>0.25179573727078902</v>
      </c>
      <c r="AR972" s="17">
        <v>0.225617431910757</v>
      </c>
      <c r="AS972" s="17"/>
      <c r="AT972" s="17">
        <v>0.20517402584935401</v>
      </c>
      <c r="AU972" s="17">
        <v>0.21493509989629001</v>
      </c>
      <c r="AV972" s="17">
        <v>0.23350764328804999</v>
      </c>
      <c r="AW972" s="17">
        <v>0.24430328287356201</v>
      </c>
      <c r="AX972" s="17">
        <v>0.26407517442809098</v>
      </c>
      <c r="AY972" s="17">
        <v>0.28442557772075799</v>
      </c>
      <c r="AZ972" s="17"/>
      <c r="BA972" s="17">
        <v>0.219338467619618</v>
      </c>
      <c r="BB972" s="17">
        <v>0.23897724357441599</v>
      </c>
      <c r="BC972" s="17">
        <v>0.211492820995661</v>
      </c>
      <c r="BD972" s="17">
        <v>0.25049333386681799</v>
      </c>
      <c r="BE972" s="17">
        <v>0.21402685605801</v>
      </c>
      <c r="BF972" s="17"/>
      <c r="BG972" s="17">
        <v>0.22505831609041699</v>
      </c>
      <c r="BH972" s="17">
        <v>0.21422048994673301</v>
      </c>
      <c r="BI972" s="17">
        <v>0.28909857445856901</v>
      </c>
      <c r="BJ972" s="17">
        <v>0.21041056756253701</v>
      </c>
      <c r="BK972" s="17">
        <v>0.269158976644296</v>
      </c>
      <c r="BL972" s="17"/>
      <c r="BM972" s="17">
        <v>0.23102479659393299</v>
      </c>
      <c r="BN972" s="17">
        <v>0.22771385931113899</v>
      </c>
      <c r="BO972" s="17">
        <v>0.22651447067292199</v>
      </c>
      <c r="BP972" s="17"/>
      <c r="BQ972" s="17">
        <v>0.24201364383520599</v>
      </c>
      <c r="BR972" s="17">
        <v>0.22699128912942501</v>
      </c>
      <c r="BS972" s="17"/>
      <c r="BT972" s="17">
        <v>0.24191116169788901</v>
      </c>
      <c r="BU972" s="17">
        <v>0.219107842964259</v>
      </c>
    </row>
    <row r="973" spans="2:73" x14ac:dyDescent="0.3">
      <c r="B973" t="s">
        <v>321</v>
      </c>
      <c r="C973" s="17">
        <v>0.29647800885765202</v>
      </c>
      <c r="D973" s="17">
        <v>0.26836196160221398</v>
      </c>
      <c r="E973" s="17">
        <v>0.32407265988659301</v>
      </c>
      <c r="F973" s="17"/>
      <c r="G973" s="17">
        <v>0.225301366568218</v>
      </c>
      <c r="H973" s="17">
        <v>0.26569945524729</v>
      </c>
      <c r="I973" s="17">
        <v>0.29778907485281803</v>
      </c>
      <c r="J973" s="17">
        <v>0.30415551203733898</v>
      </c>
      <c r="K973" s="17">
        <v>0.347297542925734</v>
      </c>
      <c r="L973" s="17">
        <v>0.32721990825574399</v>
      </c>
      <c r="M973" s="17"/>
      <c r="N973" s="17">
        <v>0.279999806855595</v>
      </c>
      <c r="O973" s="17">
        <v>0.31983080545359899</v>
      </c>
      <c r="P973" s="17">
        <v>0.316738046049025</v>
      </c>
      <c r="Q973" s="17">
        <v>0.27427491863931502</v>
      </c>
      <c r="R973" s="17"/>
      <c r="S973" s="17">
        <v>0.27762788873267102</v>
      </c>
      <c r="T973" s="17">
        <v>0.33764352744744203</v>
      </c>
      <c r="U973" s="17">
        <v>0.30724598622246102</v>
      </c>
      <c r="V973" s="17">
        <v>0.33060227576138002</v>
      </c>
      <c r="W973" s="17">
        <v>0.25849267835222201</v>
      </c>
      <c r="X973" s="17">
        <v>0.33156820619468302</v>
      </c>
      <c r="Y973" s="17">
        <v>0.26879452675468102</v>
      </c>
      <c r="Z973" s="17">
        <v>0.29082596470924899</v>
      </c>
      <c r="AA973" s="17">
        <v>0.25444600709677201</v>
      </c>
      <c r="AB973" s="17"/>
      <c r="AC973" s="17">
        <v>0.31772158770000603</v>
      </c>
      <c r="AD973" s="17">
        <v>0.23896915234508001</v>
      </c>
      <c r="AE973" s="17">
        <v>0.30999670885868702</v>
      </c>
      <c r="AF973" s="17">
        <v>0.30550678075863902</v>
      </c>
      <c r="AG973" s="17">
        <v>0.26225786772756099</v>
      </c>
      <c r="AH973" s="17">
        <v>0.32142946887814799</v>
      </c>
      <c r="AI973" s="17">
        <v>0.27206113069785498</v>
      </c>
      <c r="AJ973" s="17">
        <v>0.30595029963762399</v>
      </c>
      <c r="AK973" s="17">
        <v>0.34205531374404502</v>
      </c>
      <c r="AL973" s="17">
        <v>0.26890617357764401</v>
      </c>
      <c r="AM973" s="17">
        <v>0.30376615196353801</v>
      </c>
      <c r="AN973" s="17">
        <v>0.30676291405460399</v>
      </c>
      <c r="AO973" s="17">
        <v>0.289903689259006</v>
      </c>
      <c r="AP973" s="17">
        <v>0.21875528742174999</v>
      </c>
      <c r="AQ973" s="17">
        <v>0.33825040748487301</v>
      </c>
      <c r="AR973" s="17">
        <v>0.278584006517272</v>
      </c>
      <c r="AS973" s="17"/>
      <c r="AT973" s="17">
        <v>0.274999292964693</v>
      </c>
      <c r="AU973" s="17">
        <v>0.30921956373588799</v>
      </c>
      <c r="AV973" s="17">
        <v>0.28484724600626299</v>
      </c>
      <c r="AW973" s="17">
        <v>0.33049065325379101</v>
      </c>
      <c r="AX973" s="17">
        <v>0.264143002414852</v>
      </c>
      <c r="AY973" s="17">
        <v>0.29868366509009803</v>
      </c>
      <c r="AZ973" s="17"/>
      <c r="BA973" s="17">
        <v>0.31903692698087499</v>
      </c>
      <c r="BB973" s="17">
        <v>0.28789999249204801</v>
      </c>
      <c r="BC973" s="17">
        <v>0.28604275371674498</v>
      </c>
      <c r="BD973" s="17">
        <v>0.28103106331039901</v>
      </c>
      <c r="BE973" s="17">
        <v>0.31912626426701501</v>
      </c>
      <c r="BF973" s="17"/>
      <c r="BG973" s="17">
        <v>0.31703187253181397</v>
      </c>
      <c r="BH973" s="17">
        <v>0.28727218237463198</v>
      </c>
      <c r="BI973" s="17">
        <v>0.36084495543830802</v>
      </c>
      <c r="BJ973" s="17">
        <v>0.26772626168803898</v>
      </c>
      <c r="BK973" s="17">
        <v>0.25981319840038197</v>
      </c>
      <c r="BL973" s="17"/>
      <c r="BM973" s="17">
        <v>0.30479071310435701</v>
      </c>
      <c r="BN973" s="17">
        <v>0.29621184793321398</v>
      </c>
      <c r="BO973" s="17">
        <v>0.272373547494766</v>
      </c>
      <c r="BP973" s="17"/>
      <c r="BQ973" s="17">
        <v>0.27201934434766101</v>
      </c>
      <c r="BR973" s="17">
        <v>0.31460884546231399</v>
      </c>
      <c r="BS973" s="17"/>
      <c r="BT973" s="17">
        <v>0.29020366536924103</v>
      </c>
      <c r="BU973" s="17">
        <v>0.31027798337185902</v>
      </c>
    </row>
    <row r="974" spans="2:73" x14ac:dyDescent="0.3">
      <c r="B974" t="s">
        <v>270</v>
      </c>
      <c r="C974" s="17">
        <v>0.108958377448421</v>
      </c>
      <c r="D974" s="17">
        <v>0.123303954858775</v>
      </c>
      <c r="E974" s="17">
        <v>9.4909275504513002E-2</v>
      </c>
      <c r="F974" s="17"/>
      <c r="G974" s="17">
        <v>9.7103242133465495E-2</v>
      </c>
      <c r="H974" s="17">
        <v>7.5526018191427999E-2</v>
      </c>
      <c r="I974" s="17">
        <v>0.10493222442571</v>
      </c>
      <c r="J974" s="17">
        <v>0.111005315564508</v>
      </c>
      <c r="K974" s="17">
        <v>0.115974961762985</v>
      </c>
      <c r="L974" s="17">
        <v>0.140889062001638</v>
      </c>
      <c r="M974" s="17"/>
      <c r="N974" s="17">
        <v>6.4428743891455906E-2</v>
      </c>
      <c r="O974" s="17">
        <v>9.9920908306318806E-2</v>
      </c>
      <c r="P974" s="17">
        <v>9.6066819326925304E-2</v>
      </c>
      <c r="Q974" s="17">
        <v>0.176341816800033</v>
      </c>
      <c r="R974" s="17"/>
      <c r="S974" s="17">
        <v>8.6710696926218897E-2</v>
      </c>
      <c r="T974" s="17">
        <v>0.12275905000373399</v>
      </c>
      <c r="U974" s="17">
        <v>0.103463731655196</v>
      </c>
      <c r="V974" s="17">
        <v>0.105802620805105</v>
      </c>
      <c r="W974" s="17">
        <v>0.13338984571491</v>
      </c>
      <c r="X974" s="17">
        <v>0.111252649616779</v>
      </c>
      <c r="Y974" s="17">
        <v>8.7805095983424702E-2</v>
      </c>
      <c r="Z974" s="17">
        <v>0.167942476129158</v>
      </c>
      <c r="AA974" s="17">
        <v>0.10113627834389401</v>
      </c>
      <c r="AB974" s="17"/>
      <c r="AC974" s="17">
        <v>0.34349776286397699</v>
      </c>
      <c r="AD974" s="17">
        <v>0.20790384017556199</v>
      </c>
      <c r="AE974" s="17">
        <v>0.16319977197889901</v>
      </c>
      <c r="AF974" s="17">
        <v>0.188183048433507</v>
      </c>
      <c r="AG974" s="17">
        <v>0.171673387833844</v>
      </c>
      <c r="AH974" s="17">
        <v>8.7138886576433205E-2</v>
      </c>
      <c r="AI974" s="17">
        <v>8.1689412724615704E-2</v>
      </c>
      <c r="AJ974" s="17">
        <v>9.4965347752379803E-2</v>
      </c>
      <c r="AK974" s="17">
        <v>7.7739311999964603E-2</v>
      </c>
      <c r="AL974" s="17">
        <v>6.91918935266361E-2</v>
      </c>
      <c r="AM974" s="17">
        <v>0.109879487979819</v>
      </c>
      <c r="AN974" s="17">
        <v>5.6551388396499203E-2</v>
      </c>
      <c r="AO974" s="17">
        <v>4.8750704772652503E-2</v>
      </c>
      <c r="AP974" s="17">
        <v>7.2551468906392094E-2</v>
      </c>
      <c r="AQ974" s="17">
        <v>7.1040145500182506E-2</v>
      </c>
      <c r="AR974" s="17">
        <v>3.0857789260355799E-2</v>
      </c>
      <c r="AS974" s="17"/>
      <c r="AT974" s="17">
        <v>9.4600681282255697E-2</v>
      </c>
      <c r="AU974" s="17">
        <v>0.122193921941863</v>
      </c>
      <c r="AV974" s="17">
        <v>0.104705564012315</v>
      </c>
      <c r="AW974" s="17">
        <v>0.104732102875348</v>
      </c>
      <c r="AX974" s="17">
        <v>0.13133018005407601</v>
      </c>
      <c r="AY974" s="17">
        <v>8.05042707031422E-2</v>
      </c>
      <c r="AZ974" s="17"/>
      <c r="BA974" s="17">
        <v>0.15624574805059999</v>
      </c>
      <c r="BB974" s="17">
        <v>0.106072746605261</v>
      </c>
      <c r="BC974" s="17">
        <v>9.2000550027408701E-2</v>
      </c>
      <c r="BD974" s="17">
        <v>5.2086354485179398E-2</v>
      </c>
      <c r="BE974" s="17">
        <v>8.5152425933496201E-2</v>
      </c>
      <c r="BF974" s="17"/>
      <c r="BG974" s="17">
        <v>0.102668650519048</v>
      </c>
      <c r="BH974" s="17">
        <v>8.7900958111991195E-2</v>
      </c>
      <c r="BI974" s="17">
        <v>9.4433602037152897E-2</v>
      </c>
      <c r="BJ974" s="17">
        <v>0.13599642097369299</v>
      </c>
      <c r="BK974" s="17">
        <v>8.8035735499460505E-2</v>
      </c>
      <c r="BL974" s="17"/>
      <c r="BM974" s="17">
        <v>8.8522039400191002E-2</v>
      </c>
      <c r="BN974" s="17">
        <v>0.124129645228196</v>
      </c>
      <c r="BO974" s="17">
        <v>0.133122335217916</v>
      </c>
      <c r="BP974" s="17"/>
      <c r="BQ974" s="17">
        <v>6.7382814038975003E-2</v>
      </c>
      <c r="BR974" s="17">
        <v>0.133868029012297</v>
      </c>
      <c r="BS974" s="17"/>
      <c r="BT974" s="17">
        <v>6.9829921630046199E-2</v>
      </c>
      <c r="BU974" s="17">
        <v>0.16278769362751899</v>
      </c>
    </row>
    <row r="975" spans="2:73" x14ac:dyDescent="0.3">
      <c r="B975" t="s">
        <v>92</v>
      </c>
      <c r="C975" s="17">
        <v>5.9168719438224097E-2</v>
      </c>
      <c r="D975" s="17">
        <v>6.2695394956745698E-2</v>
      </c>
      <c r="E975" s="17">
        <v>5.5914630427523197E-2</v>
      </c>
      <c r="F975" s="17"/>
      <c r="G975" s="17">
        <v>8.8682040610666202E-2</v>
      </c>
      <c r="H975" s="17">
        <v>5.4871599341509703E-2</v>
      </c>
      <c r="I975" s="17">
        <v>5.5407494917145202E-2</v>
      </c>
      <c r="J975" s="17">
        <v>3.8334311102294898E-2</v>
      </c>
      <c r="K975" s="17">
        <v>5.5033118901323397E-2</v>
      </c>
      <c r="L975" s="17">
        <v>6.5900324394454493E-2</v>
      </c>
      <c r="M975" s="17"/>
      <c r="N975" s="17">
        <v>5.1248647343009802E-2</v>
      </c>
      <c r="O975" s="17">
        <v>5.3272378780049097E-2</v>
      </c>
      <c r="P975" s="17">
        <v>5.4698526341552298E-2</v>
      </c>
      <c r="Q975" s="17">
        <v>7.8990157783064605E-2</v>
      </c>
      <c r="R975" s="17"/>
      <c r="S975" s="17">
        <v>8.3409754377279696E-2</v>
      </c>
      <c r="T975" s="17">
        <v>6.6842577979399395E-2</v>
      </c>
      <c r="U975" s="17">
        <v>4.2960617252714897E-2</v>
      </c>
      <c r="V975" s="17">
        <v>5.4649412738221298E-2</v>
      </c>
      <c r="W975" s="17">
        <v>2.06475606395695E-2</v>
      </c>
      <c r="X975" s="17">
        <v>6.3493909987248895E-2</v>
      </c>
      <c r="Y975" s="17">
        <v>4.9702358904726102E-2</v>
      </c>
      <c r="Z975" s="17">
        <v>5.8905898716719099E-2</v>
      </c>
      <c r="AA975" s="17">
        <v>6.68280241870675E-2</v>
      </c>
      <c r="AB975" s="17"/>
      <c r="AC975" s="17">
        <v>0.12764610617904301</v>
      </c>
      <c r="AD975" s="17">
        <v>0.103978874799549</v>
      </c>
      <c r="AE975" s="17">
        <v>7.2936878871281294E-2</v>
      </c>
      <c r="AF975" s="17">
        <v>7.9576745177335095E-2</v>
      </c>
      <c r="AG975" s="17">
        <v>3.9323789358647998E-2</v>
      </c>
      <c r="AH975" s="17">
        <v>6.0320628461647E-2</v>
      </c>
      <c r="AI975" s="17">
        <v>4.0660173656085603E-2</v>
      </c>
      <c r="AJ975" s="17">
        <v>4.5402189920445597E-2</v>
      </c>
      <c r="AK975" s="17">
        <v>2.4427376456133899E-2</v>
      </c>
      <c r="AL975" s="17">
        <v>7.0467116877865596E-2</v>
      </c>
      <c r="AM975" s="17">
        <v>5.4838093179008403E-2</v>
      </c>
      <c r="AN975" s="17">
        <v>4.9689548576074799E-2</v>
      </c>
      <c r="AO975" s="17">
        <v>2.6002150694502599E-2</v>
      </c>
      <c r="AP975" s="17">
        <v>8.2316497892766294E-2</v>
      </c>
      <c r="AQ975" s="17">
        <v>5.84496196773059E-2</v>
      </c>
      <c r="AR975" s="17">
        <v>4.5920910930927199E-2</v>
      </c>
      <c r="AS975" s="17"/>
      <c r="AT975" s="17">
        <v>6.3500803240660306E-2</v>
      </c>
      <c r="AU975" s="17">
        <v>5.47788509250689E-2</v>
      </c>
      <c r="AV975" s="17">
        <v>6.2071742437929803E-2</v>
      </c>
      <c r="AW975" s="17">
        <v>4.83131883389478E-2</v>
      </c>
      <c r="AX975" s="17">
        <v>7.9413677822444101E-2</v>
      </c>
      <c r="AY975" s="17">
        <v>5.4828990705808697E-2</v>
      </c>
      <c r="AZ975" s="17"/>
      <c r="BA975" s="17">
        <v>7.3122856990719798E-2</v>
      </c>
      <c r="BB975" s="17">
        <v>5.9214587684533498E-2</v>
      </c>
      <c r="BC975" s="17">
        <v>5.8619013452877698E-2</v>
      </c>
      <c r="BD975" s="17">
        <v>4.5171210342464498E-2</v>
      </c>
      <c r="BE975" s="17">
        <v>5.6712846818205702E-2</v>
      </c>
      <c r="BF975" s="17"/>
      <c r="BG975" s="17">
        <v>6.0656092600707798E-2</v>
      </c>
      <c r="BH975" s="17">
        <v>4.9131376255336E-2</v>
      </c>
      <c r="BI975" s="17">
        <v>3.2379048447427401E-2</v>
      </c>
      <c r="BJ975" s="17">
        <v>4.9020962617135899E-2</v>
      </c>
      <c r="BK975" s="17">
        <v>8.2555297346855405E-2</v>
      </c>
      <c r="BL975" s="17"/>
      <c r="BM975" s="17">
        <v>5.1530448036974402E-2</v>
      </c>
      <c r="BN975" s="17">
        <v>5.7361481591103602E-2</v>
      </c>
      <c r="BO975" s="17">
        <v>8.6277883327791099E-2</v>
      </c>
      <c r="BP975" s="17"/>
      <c r="BQ975" s="17">
        <v>2.70860822501073E-2</v>
      </c>
      <c r="BR975" s="17">
        <v>6.6821124158079101E-2</v>
      </c>
      <c r="BS975" s="17"/>
      <c r="BT975" s="17">
        <v>3.7023479518098298E-2</v>
      </c>
      <c r="BU975" s="17">
        <v>6.8978877151865403E-2</v>
      </c>
    </row>
    <row r="976" spans="2:73" x14ac:dyDescent="0.3">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row>
    <row r="977" spans="2:73" x14ac:dyDescent="0.3">
      <c r="B977" s="6" t="s">
        <v>337</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row>
    <row r="978" spans="2:73" x14ac:dyDescent="0.3">
      <c r="B978" s="24" t="s">
        <v>94</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row>
    <row r="979" spans="2:73" x14ac:dyDescent="0.3">
      <c r="B979" t="s">
        <v>332</v>
      </c>
      <c r="C979" s="17">
        <v>8.2280053266374303E-2</v>
      </c>
      <c r="D979" s="17">
        <v>9.3649631423187593E-2</v>
      </c>
      <c r="E979" s="17">
        <v>7.1454556209447198E-2</v>
      </c>
      <c r="F979" s="17"/>
      <c r="G979" s="17">
        <v>0.17290356976288801</v>
      </c>
      <c r="H979" s="17">
        <v>0.14766551722600099</v>
      </c>
      <c r="I979" s="17">
        <v>6.8785719092066405E-2</v>
      </c>
      <c r="J979" s="17">
        <v>5.3767446064003903E-2</v>
      </c>
      <c r="K979" s="17">
        <v>3.8998379929457601E-2</v>
      </c>
      <c r="L979" s="17">
        <v>3.2318514221892698E-2</v>
      </c>
      <c r="M979" s="17"/>
      <c r="N979" s="17">
        <v>0.150194824701844</v>
      </c>
      <c r="O979" s="17">
        <v>6.1968154489141898E-2</v>
      </c>
      <c r="P979" s="17">
        <v>5.6076519837806198E-2</v>
      </c>
      <c r="Q979" s="17">
        <v>5.4697714829978802E-2</v>
      </c>
      <c r="R979" s="17"/>
      <c r="S979" s="17">
        <v>0.17230406552660599</v>
      </c>
      <c r="T979" s="17">
        <v>7.7659539477293996E-2</v>
      </c>
      <c r="U979" s="17">
        <v>3.94110500256281E-2</v>
      </c>
      <c r="V979" s="17">
        <v>5.4959547783606698E-2</v>
      </c>
      <c r="W979" s="17">
        <v>5.4200360233971498E-2</v>
      </c>
      <c r="X979" s="17">
        <v>5.0031180605234697E-2</v>
      </c>
      <c r="Y979" s="17">
        <v>8.2489796992742198E-2</v>
      </c>
      <c r="Z979" s="17">
        <v>2.3059717735601601E-2</v>
      </c>
      <c r="AA979" s="17">
        <v>0.100124037476674</v>
      </c>
      <c r="AB979" s="17"/>
      <c r="AC979" s="17">
        <v>8.7881917833896997E-2</v>
      </c>
      <c r="AD979" s="17">
        <v>6.2094412619832701E-2</v>
      </c>
      <c r="AE979" s="17">
        <v>4.3770190374507703E-2</v>
      </c>
      <c r="AF979" s="17">
        <v>6.5554307858735006E-2</v>
      </c>
      <c r="AG979" s="17">
        <v>4.7203942465544997E-2</v>
      </c>
      <c r="AH979" s="17">
        <v>3.9748542426346997E-2</v>
      </c>
      <c r="AI979" s="17">
        <v>8.1412625523201596E-2</v>
      </c>
      <c r="AJ979" s="17">
        <v>7.7882123888353402E-2</v>
      </c>
      <c r="AK979" s="17">
        <v>8.6592417100844199E-2</v>
      </c>
      <c r="AL979" s="17">
        <v>6.2051765983268801E-2</v>
      </c>
      <c r="AM979" s="17">
        <v>6.6153966358226304E-2</v>
      </c>
      <c r="AN979" s="17">
        <v>7.9979554811365594E-2</v>
      </c>
      <c r="AO979" s="17">
        <v>0.12676095627164</v>
      </c>
      <c r="AP979" s="17">
        <v>0.15804606303429899</v>
      </c>
      <c r="AQ979" s="17">
        <v>0.128083184542747</v>
      </c>
      <c r="AR979" s="17">
        <v>0.28878877853145102</v>
      </c>
      <c r="AS979" s="17"/>
      <c r="AT979" s="17">
        <v>0.17811028939083101</v>
      </c>
      <c r="AU979" s="17">
        <v>7.0467150283264404E-2</v>
      </c>
      <c r="AV979" s="17">
        <v>6.4391928454824304E-2</v>
      </c>
      <c r="AW979" s="17">
        <v>3.3022535051714798E-2</v>
      </c>
      <c r="AX979" s="17">
        <v>2.1521840040083999E-2</v>
      </c>
      <c r="AY979" s="17">
        <v>5.8060541227425502E-2</v>
      </c>
      <c r="AZ979" s="17"/>
      <c r="BA979" s="17">
        <v>3.9212927672689003E-2</v>
      </c>
      <c r="BB979" s="17">
        <v>7.4311426576462003E-2</v>
      </c>
      <c r="BC979" s="17">
        <v>9.9021823202443598E-2</v>
      </c>
      <c r="BD979" s="17">
        <v>0.16657412488564699</v>
      </c>
      <c r="BE979" s="17">
        <v>0.25709034727588598</v>
      </c>
      <c r="BF979" s="17"/>
      <c r="BG979" s="17">
        <v>7.9525353020990605E-2</v>
      </c>
      <c r="BH979" s="17">
        <v>0.12790671949151899</v>
      </c>
      <c r="BI979" s="17">
        <v>3.1796624412193997E-2</v>
      </c>
      <c r="BJ979" s="17">
        <v>4.0844671172297703E-2</v>
      </c>
      <c r="BK979" s="17">
        <v>6.2177233317133603E-2</v>
      </c>
      <c r="BL979" s="17"/>
      <c r="BM979" s="17">
        <v>0.115057709882042</v>
      </c>
      <c r="BN979" s="17">
        <v>6.3313959121343105E-2</v>
      </c>
      <c r="BO979" s="17">
        <v>3.0548731937017799E-2</v>
      </c>
      <c r="BP979" s="17"/>
      <c r="BQ979" s="17">
        <v>0.14377489632676099</v>
      </c>
      <c r="BR979" s="17">
        <v>4.8924781052100803E-2</v>
      </c>
      <c r="BS979" s="17"/>
      <c r="BT979" s="17">
        <v>0.109063438972924</v>
      </c>
      <c r="BU979" s="17">
        <v>4.6569590368425798E-2</v>
      </c>
    </row>
    <row r="980" spans="2:73" x14ac:dyDescent="0.3">
      <c r="B980" t="s">
        <v>333</v>
      </c>
      <c r="C980" s="17">
        <v>0.31152078927162602</v>
      </c>
      <c r="D980" s="17">
        <v>0.31642489103948501</v>
      </c>
      <c r="E980" s="17">
        <v>0.30732967018571</v>
      </c>
      <c r="F980" s="17"/>
      <c r="G980" s="17">
        <v>0.399463129392153</v>
      </c>
      <c r="H980" s="17">
        <v>0.37370968943176203</v>
      </c>
      <c r="I980" s="17">
        <v>0.30523080903402799</v>
      </c>
      <c r="J980" s="17">
        <v>0.296987181453581</v>
      </c>
      <c r="K980" s="17">
        <v>0.22920645792268901</v>
      </c>
      <c r="L980" s="17">
        <v>0.27490796059581002</v>
      </c>
      <c r="M980" s="17"/>
      <c r="N980" s="17">
        <v>0.37748187493685698</v>
      </c>
      <c r="O980" s="17">
        <v>0.33918376331493399</v>
      </c>
      <c r="P980" s="17">
        <v>0.289971240788927</v>
      </c>
      <c r="Q980" s="17">
        <v>0.22814075389461</v>
      </c>
      <c r="R980" s="17"/>
      <c r="S980" s="17">
        <v>0.34672658430572201</v>
      </c>
      <c r="T980" s="17">
        <v>0.331735646903425</v>
      </c>
      <c r="U980" s="17">
        <v>0.33659421934295197</v>
      </c>
      <c r="V980" s="17">
        <v>0.31161188179684901</v>
      </c>
      <c r="W980" s="17">
        <v>0.276531172335859</v>
      </c>
      <c r="X980" s="17">
        <v>0.27237829422749898</v>
      </c>
      <c r="Y980" s="17">
        <v>0.23075606112619801</v>
      </c>
      <c r="Z980" s="17">
        <v>0.28577320183078297</v>
      </c>
      <c r="AA980" s="17">
        <v>0.35011949526560998</v>
      </c>
      <c r="AB980" s="17"/>
      <c r="AC980" s="17">
        <v>0.164842138444701</v>
      </c>
      <c r="AD980" s="17">
        <v>0.26435145481332201</v>
      </c>
      <c r="AE980" s="17">
        <v>0.20127936443973601</v>
      </c>
      <c r="AF980" s="17">
        <v>0.24946498207114101</v>
      </c>
      <c r="AG980" s="17">
        <v>0.24564375605317801</v>
      </c>
      <c r="AH980" s="17">
        <v>0.278015881373125</v>
      </c>
      <c r="AI980" s="17">
        <v>0.30023795531671099</v>
      </c>
      <c r="AJ980" s="17">
        <v>0.34805363708408799</v>
      </c>
      <c r="AK980" s="17">
        <v>0.29955566270536998</v>
      </c>
      <c r="AL980" s="17">
        <v>0.35731601395928497</v>
      </c>
      <c r="AM980" s="17">
        <v>0.38764122390063099</v>
      </c>
      <c r="AN980" s="17">
        <v>0.39783633622676801</v>
      </c>
      <c r="AO980" s="17">
        <v>0.37495953647463398</v>
      </c>
      <c r="AP980" s="17">
        <v>0.445945675556701</v>
      </c>
      <c r="AQ980" s="17">
        <v>0.33604579478115199</v>
      </c>
      <c r="AR980" s="17">
        <v>0.42887018562124002</v>
      </c>
      <c r="AS980" s="17"/>
      <c r="AT980" s="17">
        <v>0.37916807442774803</v>
      </c>
      <c r="AU980" s="17">
        <v>0.29337274883810399</v>
      </c>
      <c r="AV980" s="17">
        <v>0.34554135208203701</v>
      </c>
      <c r="AW980" s="17">
        <v>0.25302011192754698</v>
      </c>
      <c r="AX980" s="17">
        <v>0.29305265668868702</v>
      </c>
      <c r="AY980" s="17">
        <v>0.257499048769463</v>
      </c>
      <c r="AZ980" s="17"/>
      <c r="BA980" s="17">
        <v>0.25210657230903999</v>
      </c>
      <c r="BB980" s="17">
        <v>0.29314304711488898</v>
      </c>
      <c r="BC980" s="17">
        <v>0.351791043029553</v>
      </c>
      <c r="BD980" s="17">
        <v>0.40682024726830901</v>
      </c>
      <c r="BE980" s="17">
        <v>0.319092893091656</v>
      </c>
      <c r="BF980" s="17"/>
      <c r="BG980" s="17">
        <v>0.32276249655243899</v>
      </c>
      <c r="BH980" s="17">
        <v>0.34736222501660802</v>
      </c>
      <c r="BI980" s="17">
        <v>0.38798449719532302</v>
      </c>
      <c r="BJ980" s="17">
        <v>0.25384769892984399</v>
      </c>
      <c r="BK980" s="17">
        <v>0.312113379777542</v>
      </c>
      <c r="BL980" s="17"/>
      <c r="BM980" s="17">
        <v>0.35304046704588099</v>
      </c>
      <c r="BN980" s="17">
        <v>0.286383534240501</v>
      </c>
      <c r="BO980" s="17">
        <v>0.24868258270794699</v>
      </c>
      <c r="BP980" s="17"/>
      <c r="BQ980" s="17">
        <v>0.38547078582767902</v>
      </c>
      <c r="BR980" s="17">
        <v>0.26881276071728299</v>
      </c>
      <c r="BS980" s="17"/>
      <c r="BT980" s="17">
        <v>0.36677045368321598</v>
      </c>
      <c r="BU980" s="17">
        <v>0.24688175137307999</v>
      </c>
    </row>
    <row r="981" spans="2:73" x14ac:dyDescent="0.3">
      <c r="B981" t="s">
        <v>334</v>
      </c>
      <c r="C981" s="17">
        <v>0.33920255915116598</v>
      </c>
      <c r="D981" s="17">
        <v>0.35443492866892901</v>
      </c>
      <c r="E981" s="17">
        <v>0.32381790050769199</v>
      </c>
      <c r="F981" s="17"/>
      <c r="G981" s="17">
        <v>0.230156544030442</v>
      </c>
      <c r="H981" s="17">
        <v>0.26562897684570203</v>
      </c>
      <c r="I981" s="17">
        <v>0.34401533343100499</v>
      </c>
      <c r="J981" s="17">
        <v>0.38575490847293398</v>
      </c>
      <c r="K981" s="17">
        <v>0.38754015454795299</v>
      </c>
      <c r="L981" s="17">
        <v>0.39700699349559398</v>
      </c>
      <c r="M981" s="17"/>
      <c r="N981" s="17">
        <v>0.27597696958559897</v>
      </c>
      <c r="O981" s="17">
        <v>0.35036243272069101</v>
      </c>
      <c r="P981" s="17">
        <v>0.36056838282212</v>
      </c>
      <c r="Q981" s="17">
        <v>0.37881867590628299</v>
      </c>
      <c r="R981" s="17"/>
      <c r="S981" s="17">
        <v>0.25624049749741901</v>
      </c>
      <c r="T981" s="17">
        <v>0.31452695946883602</v>
      </c>
      <c r="U981" s="17">
        <v>0.33822266495893599</v>
      </c>
      <c r="V981" s="17">
        <v>0.38802100808267498</v>
      </c>
      <c r="W981" s="17">
        <v>0.368860861360293</v>
      </c>
      <c r="X981" s="17">
        <v>0.33182296002858702</v>
      </c>
      <c r="Y981" s="17">
        <v>0.433754023939591</v>
      </c>
      <c r="Z981" s="17">
        <v>0.42939471856820099</v>
      </c>
      <c r="AA981" s="17">
        <v>0.309073555150021</v>
      </c>
      <c r="AB981" s="17"/>
      <c r="AC981" s="17">
        <v>0.334558135488292</v>
      </c>
      <c r="AD981" s="17">
        <v>0.29481462397626002</v>
      </c>
      <c r="AE981" s="17">
        <v>0.43026431479774102</v>
      </c>
      <c r="AF981" s="17">
        <v>0.40313776141517899</v>
      </c>
      <c r="AG981" s="17">
        <v>0.43119074019792503</v>
      </c>
      <c r="AH981" s="17">
        <v>0.32519370173912399</v>
      </c>
      <c r="AI981" s="17">
        <v>0.32869109963174098</v>
      </c>
      <c r="AJ981" s="17">
        <v>0.35834445989783098</v>
      </c>
      <c r="AK981" s="17">
        <v>0.32917492601791098</v>
      </c>
      <c r="AL981" s="17">
        <v>0.34524186925609501</v>
      </c>
      <c r="AM981" s="17">
        <v>0.34131425697798901</v>
      </c>
      <c r="AN981" s="17">
        <v>0.31672446318025099</v>
      </c>
      <c r="AO981" s="17">
        <v>0.29677818687804502</v>
      </c>
      <c r="AP981" s="17">
        <v>0.17048936510961599</v>
      </c>
      <c r="AQ981" s="17">
        <v>0.28481003543095401</v>
      </c>
      <c r="AR981" s="17">
        <v>0.19357307843027</v>
      </c>
      <c r="AS981" s="17"/>
      <c r="AT981" s="17">
        <v>0.22040354434491199</v>
      </c>
      <c r="AU981" s="17">
        <v>0.37438846336032999</v>
      </c>
      <c r="AV981" s="17">
        <v>0.29303958895891602</v>
      </c>
      <c r="AW981" s="17">
        <v>0.414053738444004</v>
      </c>
      <c r="AX981" s="17">
        <v>0.40168467751364401</v>
      </c>
      <c r="AY981" s="17">
        <v>0.421337213348844</v>
      </c>
      <c r="AZ981" s="17"/>
      <c r="BA981" s="17">
        <v>0.41559850509552398</v>
      </c>
      <c r="BB981" s="17">
        <v>0.36014643373674099</v>
      </c>
      <c r="BC981" s="17">
        <v>0.28212827240742899</v>
      </c>
      <c r="BD981" s="17">
        <v>0.23797934372204299</v>
      </c>
      <c r="BE981" s="17">
        <v>0.23107934276005199</v>
      </c>
      <c r="BF981" s="17"/>
      <c r="BG981" s="17">
        <v>0.36364641391688302</v>
      </c>
      <c r="BH981" s="17">
        <v>0.311056770178609</v>
      </c>
      <c r="BI981" s="17">
        <v>0.31257981614925201</v>
      </c>
      <c r="BJ981" s="17">
        <v>0.38981367936519801</v>
      </c>
      <c r="BK981" s="17">
        <v>0.29771283286745198</v>
      </c>
      <c r="BL981" s="17"/>
      <c r="BM981" s="17">
        <v>0.32722282600147401</v>
      </c>
      <c r="BN981" s="17">
        <v>0.35811626971508997</v>
      </c>
      <c r="BO981" s="17">
        <v>0.32914259745670199</v>
      </c>
      <c r="BP981" s="17"/>
      <c r="BQ981" s="17">
        <v>0.26612301962511198</v>
      </c>
      <c r="BR981" s="17">
        <v>0.38706331048582399</v>
      </c>
      <c r="BS981" s="17"/>
      <c r="BT981" s="17">
        <v>0.30477309077961801</v>
      </c>
      <c r="BU981" s="17">
        <v>0.37802442002318098</v>
      </c>
    </row>
    <row r="982" spans="2:73" x14ac:dyDescent="0.3">
      <c r="B982" t="s">
        <v>335</v>
      </c>
      <c r="C982" s="17">
        <v>0.17028452841644401</v>
      </c>
      <c r="D982" s="17">
        <v>0.154651131589601</v>
      </c>
      <c r="E982" s="17">
        <v>0.18567548722984401</v>
      </c>
      <c r="F982" s="17"/>
      <c r="G982" s="17">
        <v>0.10803212960870601</v>
      </c>
      <c r="H982" s="17">
        <v>0.131518104131366</v>
      </c>
      <c r="I982" s="17">
        <v>0.186215552886975</v>
      </c>
      <c r="J982" s="17">
        <v>0.174280272663865</v>
      </c>
      <c r="K982" s="17">
        <v>0.215816142939424</v>
      </c>
      <c r="L982" s="17">
        <v>0.19627050960927001</v>
      </c>
      <c r="M982" s="17"/>
      <c r="N982" s="17">
        <v>0.13380742637394899</v>
      </c>
      <c r="O982" s="17">
        <v>0.16503852650314901</v>
      </c>
      <c r="P982" s="17">
        <v>0.20415738045353099</v>
      </c>
      <c r="Q982" s="17">
        <v>0.18608545194682299</v>
      </c>
      <c r="R982" s="17"/>
      <c r="S982" s="17">
        <v>0.14531549870361299</v>
      </c>
      <c r="T982" s="17">
        <v>0.18252630323181099</v>
      </c>
      <c r="U982" s="17">
        <v>0.20199161005017199</v>
      </c>
      <c r="V982" s="17">
        <v>0.136912525450403</v>
      </c>
      <c r="W982" s="17">
        <v>0.19224160634083301</v>
      </c>
      <c r="X982" s="17">
        <v>0.19653855283563301</v>
      </c>
      <c r="Y982" s="17">
        <v>0.17617036522289301</v>
      </c>
      <c r="Z982" s="17">
        <v>0.16718556780197599</v>
      </c>
      <c r="AA982" s="17">
        <v>0.15107141280473799</v>
      </c>
      <c r="AB982" s="17"/>
      <c r="AC982" s="17">
        <v>8.8953063624388498E-2</v>
      </c>
      <c r="AD982" s="17">
        <v>0.12781280441578399</v>
      </c>
      <c r="AE982" s="17">
        <v>0.171226060607655</v>
      </c>
      <c r="AF982" s="17">
        <v>0.11884829615440599</v>
      </c>
      <c r="AG982" s="17">
        <v>0.189682977264334</v>
      </c>
      <c r="AH982" s="17">
        <v>0.247938909739086</v>
      </c>
      <c r="AI982" s="17">
        <v>0.21245605006075099</v>
      </c>
      <c r="AJ982" s="17">
        <v>0.14151875521419799</v>
      </c>
      <c r="AK982" s="17">
        <v>0.21673344585180501</v>
      </c>
      <c r="AL982" s="17">
        <v>0.16200114497583101</v>
      </c>
      <c r="AM982" s="17">
        <v>0.15634492469330999</v>
      </c>
      <c r="AN982" s="17">
        <v>0.17630602999526199</v>
      </c>
      <c r="AO982" s="17">
        <v>0.13049804154924899</v>
      </c>
      <c r="AP982" s="17">
        <v>0.19200066942156299</v>
      </c>
      <c r="AQ982" s="17">
        <v>0.16411619616161399</v>
      </c>
      <c r="AR982" s="17">
        <v>5.9565588890802497E-2</v>
      </c>
      <c r="AS982" s="17"/>
      <c r="AT982" s="17">
        <v>0.131447892782078</v>
      </c>
      <c r="AU982" s="17">
        <v>0.17817933358451701</v>
      </c>
      <c r="AV982" s="17">
        <v>0.18997779615982999</v>
      </c>
      <c r="AW982" s="17">
        <v>0.176202435583666</v>
      </c>
      <c r="AX982" s="17">
        <v>0.18931794633380999</v>
      </c>
      <c r="AY982" s="17">
        <v>0.188260293169103</v>
      </c>
      <c r="AZ982" s="17"/>
      <c r="BA982" s="17">
        <v>0.16038087696600101</v>
      </c>
      <c r="BB982" s="17">
        <v>0.184398972068154</v>
      </c>
      <c r="BC982" s="17">
        <v>0.16734665750760699</v>
      </c>
      <c r="BD982" s="17">
        <v>0.13780687496207</v>
      </c>
      <c r="BE982" s="17">
        <v>0.139548699160436</v>
      </c>
      <c r="BF982" s="17"/>
      <c r="BG982" s="17">
        <v>0.166601774422837</v>
      </c>
      <c r="BH982" s="17">
        <v>0.13403200198387999</v>
      </c>
      <c r="BI982" s="17">
        <v>0.16227951712456301</v>
      </c>
      <c r="BJ982" s="17">
        <v>0.21006048146543599</v>
      </c>
      <c r="BK982" s="17">
        <v>0.215463840587655</v>
      </c>
      <c r="BL982" s="17"/>
      <c r="BM982" s="17">
        <v>0.13564448776369201</v>
      </c>
      <c r="BN982" s="17">
        <v>0.19002519752104199</v>
      </c>
      <c r="BO982" s="17">
        <v>0.225687808286653</v>
      </c>
      <c r="BP982" s="17"/>
      <c r="BQ982" s="17">
        <v>0.14536468835188801</v>
      </c>
      <c r="BR982" s="17">
        <v>0.18810209414486001</v>
      </c>
      <c r="BS982" s="17"/>
      <c r="BT982" s="17">
        <v>0.15694868130435599</v>
      </c>
      <c r="BU982" s="17">
        <v>0.200244058143906</v>
      </c>
    </row>
    <row r="983" spans="2:73" x14ac:dyDescent="0.3">
      <c r="B983" t="s">
        <v>336</v>
      </c>
      <c r="C983" s="17">
        <v>3.5739288487940099E-2</v>
      </c>
      <c r="D983" s="17">
        <v>2.8023361164322001E-2</v>
      </c>
      <c r="E983" s="17">
        <v>4.3368552379300998E-2</v>
      </c>
      <c r="F983" s="17"/>
      <c r="G983" s="17">
        <v>3.1641631010446598E-2</v>
      </c>
      <c r="H983" s="17">
        <v>1.8582904041259101E-2</v>
      </c>
      <c r="I983" s="17">
        <v>5.0190629661715801E-2</v>
      </c>
      <c r="J983" s="17">
        <v>3.6040215131266602E-2</v>
      </c>
      <c r="K983" s="17">
        <v>5.0108081723701001E-2</v>
      </c>
      <c r="L983" s="17">
        <v>3.0762403700173999E-2</v>
      </c>
      <c r="M983" s="17"/>
      <c r="N983" s="17">
        <v>2.47795227290954E-2</v>
      </c>
      <c r="O983" s="17">
        <v>3.4333274433867703E-2</v>
      </c>
      <c r="P983" s="17">
        <v>3.4914212813493398E-2</v>
      </c>
      <c r="Q983" s="17">
        <v>4.6753385434480099E-2</v>
      </c>
      <c r="R983" s="17"/>
      <c r="S983" s="17">
        <v>2.04353343647093E-2</v>
      </c>
      <c r="T983" s="17">
        <v>2.97768753899991E-2</v>
      </c>
      <c r="U983" s="17">
        <v>3.3395200821109403E-2</v>
      </c>
      <c r="V983" s="17">
        <v>4.6550969089908897E-2</v>
      </c>
      <c r="W983" s="17">
        <v>4.1345181846374299E-2</v>
      </c>
      <c r="X983" s="17">
        <v>6.5285493419867405E-2</v>
      </c>
      <c r="Y983" s="17">
        <v>2.53885781017456E-2</v>
      </c>
      <c r="Z983" s="17">
        <v>3.8203112264712402E-2</v>
      </c>
      <c r="AA983" s="17">
        <v>3.4952218669970801E-2</v>
      </c>
      <c r="AB983" s="17"/>
      <c r="AC983" s="17">
        <v>6.9193871210483607E-2</v>
      </c>
      <c r="AD983" s="17">
        <v>9.03393309451829E-2</v>
      </c>
      <c r="AE983" s="17">
        <v>3.95219170618906E-2</v>
      </c>
      <c r="AF983" s="17">
        <v>7.0356143038397601E-2</v>
      </c>
      <c r="AG983" s="17">
        <v>3.4468143444212097E-2</v>
      </c>
      <c r="AH983" s="17">
        <v>3.9111778147241302E-2</v>
      </c>
      <c r="AI983" s="17">
        <v>3.9311510863250902E-2</v>
      </c>
      <c r="AJ983" s="17">
        <v>2.31905618728264E-2</v>
      </c>
      <c r="AK983" s="17">
        <v>3.3875123664123902E-2</v>
      </c>
      <c r="AL983" s="17">
        <v>3.8509537042375898E-2</v>
      </c>
      <c r="AM983" s="17">
        <v>2.5629863040606101E-2</v>
      </c>
      <c r="AN983" s="17">
        <v>4.4318120561127102E-3</v>
      </c>
      <c r="AO983" s="17">
        <v>5.2281846545680799E-2</v>
      </c>
      <c r="AP983" s="17">
        <v>0</v>
      </c>
      <c r="AQ983" s="17">
        <v>1.6790703383752999E-2</v>
      </c>
      <c r="AR983" s="17">
        <v>7.30394125870539E-3</v>
      </c>
      <c r="AS983" s="17"/>
      <c r="AT983" s="17">
        <v>2.8221191724859301E-2</v>
      </c>
      <c r="AU983" s="17">
        <v>3.2828577192258103E-2</v>
      </c>
      <c r="AV983" s="17">
        <v>4.93978482134389E-2</v>
      </c>
      <c r="AW983" s="17">
        <v>5.4948951078287601E-2</v>
      </c>
      <c r="AX983" s="17">
        <v>1.8246816924268602E-2</v>
      </c>
      <c r="AY983" s="17">
        <v>1.21919910142554E-2</v>
      </c>
      <c r="AZ983" s="17"/>
      <c r="BA983" s="17">
        <v>4.71873827156266E-2</v>
      </c>
      <c r="BB983" s="17">
        <v>2.8186116619935302E-2</v>
      </c>
      <c r="BC983" s="17">
        <v>3.57533294592743E-2</v>
      </c>
      <c r="BD983" s="17">
        <v>3.04019159273437E-2</v>
      </c>
      <c r="BE983" s="17">
        <v>1.5706861109868499E-2</v>
      </c>
      <c r="BF983" s="17"/>
      <c r="BG983" s="17">
        <v>2.70516600798998E-2</v>
      </c>
      <c r="BH983" s="17">
        <v>3.4420356608866401E-2</v>
      </c>
      <c r="BI983" s="17">
        <v>3.8740350279605498E-2</v>
      </c>
      <c r="BJ983" s="17">
        <v>5.5133634953042597E-2</v>
      </c>
      <c r="BK983" s="17">
        <v>4.1797413450665698E-2</v>
      </c>
      <c r="BL983" s="17"/>
      <c r="BM983" s="17">
        <v>2.56831062979541E-2</v>
      </c>
      <c r="BN983" s="17">
        <v>3.4037523397738301E-2</v>
      </c>
      <c r="BO983" s="17">
        <v>6.9791877126849103E-2</v>
      </c>
      <c r="BP983" s="17"/>
      <c r="BQ983" s="17">
        <v>3.3405574159129897E-2</v>
      </c>
      <c r="BR983" s="17">
        <v>3.52433765738841E-2</v>
      </c>
      <c r="BS983" s="17"/>
      <c r="BT983" s="17">
        <v>2.7244669780613101E-2</v>
      </c>
      <c r="BU983" s="17">
        <v>4.5589280675630998E-2</v>
      </c>
    </row>
    <row r="984" spans="2:73" x14ac:dyDescent="0.3">
      <c r="B984" t="s">
        <v>92</v>
      </c>
      <c r="C984" s="17">
        <v>6.0972781406450398E-2</v>
      </c>
      <c r="D984" s="17">
        <v>5.2816056114474902E-2</v>
      </c>
      <c r="E984" s="17">
        <v>6.8353833488004903E-2</v>
      </c>
      <c r="F984" s="17"/>
      <c r="G984" s="17">
        <v>5.7802996195364199E-2</v>
      </c>
      <c r="H984" s="17">
        <v>6.2894808323910603E-2</v>
      </c>
      <c r="I984" s="17">
        <v>4.5561955894209499E-2</v>
      </c>
      <c r="J984" s="17">
        <v>5.3169976214349497E-2</v>
      </c>
      <c r="K984" s="17">
        <v>7.8330782936775006E-2</v>
      </c>
      <c r="L984" s="17">
        <v>6.8733618377259595E-2</v>
      </c>
      <c r="M984" s="17"/>
      <c r="N984" s="17">
        <v>3.7759381672656599E-2</v>
      </c>
      <c r="O984" s="17">
        <v>4.9113848538217E-2</v>
      </c>
      <c r="P984" s="17">
        <v>5.4312263284121802E-2</v>
      </c>
      <c r="Q984" s="17">
        <v>0.10550401798782499</v>
      </c>
      <c r="R984" s="17"/>
      <c r="S984" s="17">
        <v>5.8978019601930901E-2</v>
      </c>
      <c r="T984" s="17">
        <v>6.3774675528634597E-2</v>
      </c>
      <c r="U984" s="17">
        <v>5.03852548012029E-2</v>
      </c>
      <c r="V984" s="17">
        <v>6.1944067796557097E-2</v>
      </c>
      <c r="W984" s="17">
        <v>6.68208178826694E-2</v>
      </c>
      <c r="X984" s="17">
        <v>8.3943518883179302E-2</v>
      </c>
      <c r="Y984" s="17">
        <v>5.1441174616829302E-2</v>
      </c>
      <c r="Z984" s="17">
        <v>5.6383681798725702E-2</v>
      </c>
      <c r="AA984" s="17">
        <v>5.4659280632986001E-2</v>
      </c>
      <c r="AB984" s="17"/>
      <c r="AC984" s="17">
        <v>0.25457087339823797</v>
      </c>
      <c r="AD984" s="17">
        <v>0.160587373229618</v>
      </c>
      <c r="AE984" s="17">
        <v>0.11393815271847001</v>
      </c>
      <c r="AF984" s="17">
        <v>9.2638509462140597E-2</v>
      </c>
      <c r="AG984" s="17">
        <v>5.1810440574806001E-2</v>
      </c>
      <c r="AH984" s="17">
        <v>6.9991186575076095E-2</v>
      </c>
      <c r="AI984" s="17">
        <v>3.7890758604345202E-2</v>
      </c>
      <c r="AJ984" s="17">
        <v>5.1010462042702598E-2</v>
      </c>
      <c r="AK984" s="17">
        <v>3.4068424659946001E-2</v>
      </c>
      <c r="AL984" s="17">
        <v>3.48796687831446E-2</v>
      </c>
      <c r="AM984" s="17">
        <v>2.2915765029238502E-2</v>
      </c>
      <c r="AN984" s="17">
        <v>2.4721803730240698E-2</v>
      </c>
      <c r="AO984" s="17">
        <v>1.87214322807507E-2</v>
      </c>
      <c r="AP984" s="17">
        <v>3.35182268778208E-2</v>
      </c>
      <c r="AQ984" s="17">
        <v>7.0154085699780697E-2</v>
      </c>
      <c r="AR984" s="17">
        <v>2.18984272675317E-2</v>
      </c>
      <c r="AS984" s="17"/>
      <c r="AT984" s="17">
        <v>6.2649007329571793E-2</v>
      </c>
      <c r="AU984" s="17">
        <v>5.0763726741526502E-2</v>
      </c>
      <c r="AV984" s="17">
        <v>5.7651486130953097E-2</v>
      </c>
      <c r="AW984" s="17">
        <v>6.8752227914781097E-2</v>
      </c>
      <c r="AX984" s="17">
        <v>7.61760624995068E-2</v>
      </c>
      <c r="AY984" s="17">
        <v>6.2650912470909398E-2</v>
      </c>
      <c r="AZ984" s="17"/>
      <c r="BA984" s="17">
        <v>8.5513735241118799E-2</v>
      </c>
      <c r="BB984" s="17">
        <v>5.98140038838188E-2</v>
      </c>
      <c r="BC984" s="17">
        <v>6.3958874393693299E-2</v>
      </c>
      <c r="BD984" s="17">
        <v>2.04174932345869E-2</v>
      </c>
      <c r="BE984" s="17">
        <v>3.7481856602101599E-2</v>
      </c>
      <c r="BF984" s="17"/>
      <c r="BG984" s="17">
        <v>4.0412302006951097E-2</v>
      </c>
      <c r="BH984" s="17">
        <v>4.5221926720517197E-2</v>
      </c>
      <c r="BI984" s="17">
        <v>6.6619194839062701E-2</v>
      </c>
      <c r="BJ984" s="17">
        <v>5.0299834114181902E-2</v>
      </c>
      <c r="BK984" s="17">
        <v>7.0735299999551998E-2</v>
      </c>
      <c r="BL984" s="17"/>
      <c r="BM984" s="17">
        <v>4.3351403008956901E-2</v>
      </c>
      <c r="BN984" s="17">
        <v>6.8123516004286302E-2</v>
      </c>
      <c r="BO984" s="17">
        <v>9.61464024848315E-2</v>
      </c>
      <c r="BP984" s="17"/>
      <c r="BQ984" s="17">
        <v>2.5861035709430501E-2</v>
      </c>
      <c r="BR984" s="17">
        <v>7.1853677026047794E-2</v>
      </c>
      <c r="BS984" s="17"/>
      <c r="BT984" s="17">
        <v>3.5199665479272398E-2</v>
      </c>
      <c r="BU984" s="17">
        <v>8.2690899415776106E-2</v>
      </c>
    </row>
    <row r="985" spans="2:73" x14ac:dyDescent="0.3">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row>
    <row r="986" spans="2:73" x14ac:dyDescent="0.3">
      <c r="B986" s="6" t="s">
        <v>356</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row>
    <row r="987" spans="2:73" x14ac:dyDescent="0.3">
      <c r="B987" s="24" t="s">
        <v>94</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row>
    <row r="988" spans="2:73" x14ac:dyDescent="0.3">
      <c r="B988" t="s">
        <v>352</v>
      </c>
      <c r="C988" s="17">
        <v>0.23189304403727501</v>
      </c>
      <c r="D988" s="17">
        <v>0.223512938751526</v>
      </c>
      <c r="E988" s="17">
        <v>0.24040594409503899</v>
      </c>
      <c r="F988" s="17"/>
      <c r="G988" s="17">
        <v>0.23606415545989401</v>
      </c>
      <c r="H988" s="17">
        <v>0.20163020145118499</v>
      </c>
      <c r="I988" s="17">
        <v>0.23489560944215601</v>
      </c>
      <c r="J988" s="17">
        <v>0.26461797242442198</v>
      </c>
      <c r="K988" s="17">
        <v>0.23624905129509599</v>
      </c>
      <c r="L988" s="17">
        <v>0.22173551156570501</v>
      </c>
      <c r="M988" s="17"/>
      <c r="N988" s="17">
        <v>0.207693574520182</v>
      </c>
      <c r="O988" s="17">
        <v>0.25729007750956201</v>
      </c>
      <c r="P988" s="17">
        <v>0.24604717806673701</v>
      </c>
      <c r="Q988" s="17">
        <v>0.213884879141191</v>
      </c>
      <c r="R988" s="17"/>
      <c r="S988" s="17">
        <v>0.18822274931971</v>
      </c>
      <c r="T988" s="17">
        <v>0.232966006398478</v>
      </c>
      <c r="U988" s="17">
        <v>0.23048211343769201</v>
      </c>
      <c r="V988" s="17">
        <v>0.23797844491432901</v>
      </c>
      <c r="W988" s="17">
        <v>0.23540622450964199</v>
      </c>
      <c r="X988" s="17">
        <v>0.27644004491381302</v>
      </c>
      <c r="Y988" s="17">
        <v>0.20906328772129601</v>
      </c>
      <c r="Z988" s="17">
        <v>0.27733935245305802</v>
      </c>
      <c r="AA988" s="17">
        <v>0.24358783491352201</v>
      </c>
      <c r="AB988" s="17"/>
      <c r="AC988" s="17">
        <v>0.26458367654859599</v>
      </c>
      <c r="AD988" s="17">
        <v>0.18228874299757</v>
      </c>
      <c r="AE988" s="17">
        <v>0.243111143070293</v>
      </c>
      <c r="AF988" s="17">
        <v>0.25236683952481298</v>
      </c>
      <c r="AG988" s="17">
        <v>0.25280346257015901</v>
      </c>
      <c r="AH988" s="17">
        <v>0.22647248477495899</v>
      </c>
      <c r="AI988" s="17">
        <v>0.25850864026701098</v>
      </c>
      <c r="AJ988" s="17">
        <v>0.25163479028751201</v>
      </c>
      <c r="AK988" s="17">
        <v>0.24801915158189999</v>
      </c>
      <c r="AL988" s="17">
        <v>0.201910572300672</v>
      </c>
      <c r="AM988" s="17">
        <v>0.239149047872355</v>
      </c>
      <c r="AN988" s="17">
        <v>0.19635356691439401</v>
      </c>
      <c r="AO988" s="17">
        <v>0.30821535763375302</v>
      </c>
      <c r="AP988" s="17">
        <v>0.19098621695176801</v>
      </c>
      <c r="AQ988" s="17">
        <v>0.31096171594531002</v>
      </c>
      <c r="AR988" s="17">
        <v>0.173721818082202</v>
      </c>
      <c r="AS988" s="17"/>
      <c r="AT988" s="17">
        <v>0.21286301257009499</v>
      </c>
      <c r="AU988" s="17">
        <v>0.23977571712131099</v>
      </c>
      <c r="AV988" s="17">
        <v>0.25904341310020401</v>
      </c>
      <c r="AW988" s="17">
        <v>0.212864234064707</v>
      </c>
      <c r="AX988" s="17">
        <v>0.26022919286510299</v>
      </c>
      <c r="AY988" s="17">
        <v>0.20815216058590799</v>
      </c>
      <c r="AZ988" s="17"/>
      <c r="BA988" s="17">
        <v>0.24389908670484201</v>
      </c>
      <c r="BB988" s="17">
        <v>0.26131345887721502</v>
      </c>
      <c r="BC988" s="17">
        <v>0.20933721596937899</v>
      </c>
      <c r="BD988" s="17">
        <v>0.22284837767302801</v>
      </c>
      <c r="BE988" s="17">
        <v>0.17293333717806</v>
      </c>
      <c r="BF988" s="17"/>
      <c r="BG988" s="17">
        <v>0.230857690996537</v>
      </c>
      <c r="BH988" s="17">
        <v>0.23097467930145599</v>
      </c>
      <c r="BI988" s="17">
        <v>0.235016016110598</v>
      </c>
      <c r="BJ988" s="17">
        <v>0.24382405611826999</v>
      </c>
      <c r="BK988" s="17">
        <v>0.24536481302801499</v>
      </c>
      <c r="BL988" s="17"/>
      <c r="BM988" s="17">
        <v>0.199316680648922</v>
      </c>
      <c r="BN988" s="17">
        <v>0.24989340220574099</v>
      </c>
      <c r="BO988" s="17">
        <v>0.28535981790591802</v>
      </c>
      <c r="BP988" s="17"/>
      <c r="BQ988" s="17">
        <v>0.21192861127248799</v>
      </c>
      <c r="BR988" s="17">
        <v>0.24800421472942899</v>
      </c>
      <c r="BS988" s="17"/>
      <c r="BT988" s="17">
        <v>0.217661115567306</v>
      </c>
      <c r="BU988" s="17">
        <v>0.257588617049336</v>
      </c>
    </row>
    <row r="989" spans="2:73" x14ac:dyDescent="0.3">
      <c r="B989" t="s">
        <v>353</v>
      </c>
      <c r="C989" s="17">
        <v>0.61813903297391504</v>
      </c>
      <c r="D989" s="17">
        <v>0.632747570719849</v>
      </c>
      <c r="E989" s="17">
        <v>0.60384955142312902</v>
      </c>
      <c r="F989" s="17"/>
      <c r="G989" s="17">
        <v>0.59259993933744803</v>
      </c>
      <c r="H989" s="17">
        <v>0.64181452711724696</v>
      </c>
      <c r="I989" s="17">
        <v>0.62338433722866904</v>
      </c>
      <c r="J989" s="17">
        <v>0.63605353380413399</v>
      </c>
      <c r="K989" s="17">
        <v>0.566322342258189</v>
      </c>
      <c r="L989" s="17">
        <v>0.63175637980705801</v>
      </c>
      <c r="M989" s="17"/>
      <c r="N989" s="17">
        <v>0.67200362643478095</v>
      </c>
      <c r="O989" s="17">
        <v>0.62806104417049002</v>
      </c>
      <c r="P989" s="17">
        <v>0.59184913286275598</v>
      </c>
      <c r="Q989" s="17">
        <v>0.57889644041504995</v>
      </c>
      <c r="R989" s="17"/>
      <c r="S989" s="17">
        <v>0.63037745276086798</v>
      </c>
      <c r="T989" s="17">
        <v>0.617379323080672</v>
      </c>
      <c r="U989" s="17">
        <v>0.61345603835807705</v>
      </c>
      <c r="V989" s="17">
        <v>0.61427719777050305</v>
      </c>
      <c r="W989" s="17">
        <v>0.60984646566872502</v>
      </c>
      <c r="X989" s="17">
        <v>0.56407540191522698</v>
      </c>
      <c r="Y989" s="17">
        <v>0.66578142839162502</v>
      </c>
      <c r="Z989" s="17">
        <v>0.61510391485002203</v>
      </c>
      <c r="AA989" s="17">
        <v>0.62284469371739704</v>
      </c>
      <c r="AB989" s="17"/>
      <c r="AC989" s="17">
        <v>0.472836340354713</v>
      </c>
      <c r="AD989" s="17">
        <v>0.57163576457704601</v>
      </c>
      <c r="AE989" s="17">
        <v>0.51873635879355595</v>
      </c>
      <c r="AF989" s="17">
        <v>0.59209186958453497</v>
      </c>
      <c r="AG989" s="17">
        <v>0.58351412339366004</v>
      </c>
      <c r="AH989" s="17">
        <v>0.60029923563313603</v>
      </c>
      <c r="AI989" s="17">
        <v>0.60779932160821404</v>
      </c>
      <c r="AJ989" s="17">
        <v>0.63819880770021598</v>
      </c>
      <c r="AK989" s="17">
        <v>0.60825274175950095</v>
      </c>
      <c r="AL989" s="17">
        <v>0.68219969535671798</v>
      </c>
      <c r="AM989" s="17">
        <v>0.64424474979574697</v>
      </c>
      <c r="AN989" s="17">
        <v>0.71500094257775604</v>
      </c>
      <c r="AO989" s="17">
        <v>0.60087894309281498</v>
      </c>
      <c r="AP989" s="17">
        <v>0.69573411075861702</v>
      </c>
      <c r="AQ989" s="17">
        <v>0.52179154261525196</v>
      </c>
      <c r="AR989" s="17">
        <v>0.75174676542456498</v>
      </c>
      <c r="AS989" s="17"/>
      <c r="AT989" s="17">
        <v>0.61857349673084505</v>
      </c>
      <c r="AU989" s="17">
        <v>0.60208065933340604</v>
      </c>
      <c r="AV989" s="17">
        <v>0.61150575306096</v>
      </c>
      <c r="AW989" s="17">
        <v>0.62216049606491397</v>
      </c>
      <c r="AX989" s="17">
        <v>0.63629970191898499</v>
      </c>
      <c r="AY989" s="17">
        <v>0.67637261339028099</v>
      </c>
      <c r="AZ989" s="17"/>
      <c r="BA989" s="17">
        <v>0.58759472745965502</v>
      </c>
      <c r="BB989" s="17">
        <v>0.58327322207944199</v>
      </c>
      <c r="BC989" s="17">
        <v>0.67020435763545905</v>
      </c>
      <c r="BD989" s="17">
        <v>0.63301354125767495</v>
      </c>
      <c r="BE989" s="17">
        <v>0.70634318125219697</v>
      </c>
      <c r="BF989" s="17"/>
      <c r="BG989" s="17">
        <v>0.61625301508804198</v>
      </c>
      <c r="BH989" s="17">
        <v>0.63816322622877097</v>
      </c>
      <c r="BI989" s="17">
        <v>0.64228330915327503</v>
      </c>
      <c r="BJ989" s="17">
        <v>0.60490779144295403</v>
      </c>
      <c r="BK989" s="17">
        <v>0.63525065926591995</v>
      </c>
      <c r="BL989" s="17"/>
      <c r="BM989" s="17">
        <v>0.67066611155663802</v>
      </c>
      <c r="BN989" s="17">
        <v>0.59139754093386898</v>
      </c>
      <c r="BO989" s="17">
        <v>0.52640881083635105</v>
      </c>
      <c r="BP989" s="17"/>
      <c r="BQ989" s="17">
        <v>0.63990586930548898</v>
      </c>
      <c r="BR989" s="17">
        <v>0.61055310026858201</v>
      </c>
      <c r="BS989" s="17"/>
      <c r="BT989" s="17">
        <v>0.65467041270793902</v>
      </c>
      <c r="BU989" s="17">
        <v>0.57797914162399</v>
      </c>
    </row>
    <row r="990" spans="2:73" x14ac:dyDescent="0.3">
      <c r="B990" t="s">
        <v>354</v>
      </c>
      <c r="C990" s="17">
        <v>8.2280534669413E-2</v>
      </c>
      <c r="D990" s="17">
        <v>8.2356853505882593E-2</v>
      </c>
      <c r="E990" s="17">
        <v>8.2460049681304395E-2</v>
      </c>
      <c r="F990" s="17"/>
      <c r="G990" s="17">
        <v>8.7729798552905802E-2</v>
      </c>
      <c r="H990" s="17">
        <v>9.8229660122395396E-2</v>
      </c>
      <c r="I990" s="17">
        <v>8.2221256151334507E-2</v>
      </c>
      <c r="J990" s="17">
        <v>5.1791963565940298E-2</v>
      </c>
      <c r="K990" s="17">
        <v>9.3900481327983606E-2</v>
      </c>
      <c r="L990" s="17">
        <v>8.2762937387756599E-2</v>
      </c>
      <c r="M990" s="17"/>
      <c r="N990" s="17">
        <v>8.0165884096036893E-2</v>
      </c>
      <c r="O990" s="17">
        <v>6.6718935421688996E-2</v>
      </c>
      <c r="P990" s="17">
        <v>9.9017859595724803E-2</v>
      </c>
      <c r="Q990" s="17">
        <v>8.6432417760727603E-2</v>
      </c>
      <c r="R990" s="17"/>
      <c r="S990" s="17">
        <v>0.12216977082031399</v>
      </c>
      <c r="T990" s="17">
        <v>7.0091485309819596E-2</v>
      </c>
      <c r="U990" s="17">
        <v>6.8674448209900499E-2</v>
      </c>
      <c r="V990" s="17">
        <v>8.1828361209632799E-2</v>
      </c>
      <c r="W990" s="17">
        <v>8.8418785049330595E-2</v>
      </c>
      <c r="X990" s="17">
        <v>7.0952993685975393E-2</v>
      </c>
      <c r="Y990" s="17">
        <v>6.5866784398422598E-2</v>
      </c>
      <c r="Z990" s="17">
        <v>4.9265324091928603E-2</v>
      </c>
      <c r="AA990" s="17">
        <v>8.8819445577945605E-2</v>
      </c>
      <c r="AB990" s="17"/>
      <c r="AC990" s="17">
        <v>2.5358661510691698E-2</v>
      </c>
      <c r="AD990" s="17">
        <v>0.110006362439279</v>
      </c>
      <c r="AE990" s="17">
        <v>0.11486168397325</v>
      </c>
      <c r="AF990" s="17">
        <v>7.1613608912127896E-2</v>
      </c>
      <c r="AG990" s="17">
        <v>8.4611878932259396E-2</v>
      </c>
      <c r="AH990" s="17">
        <v>0.103875827315623</v>
      </c>
      <c r="AI990" s="17">
        <v>8.6973935663641699E-2</v>
      </c>
      <c r="AJ990" s="17">
        <v>6.6930013918005904E-2</v>
      </c>
      <c r="AK990" s="17">
        <v>0.10425970540071899</v>
      </c>
      <c r="AL990" s="17">
        <v>5.6746903572944103E-2</v>
      </c>
      <c r="AM990" s="17">
        <v>7.1567001108332404E-2</v>
      </c>
      <c r="AN990" s="17">
        <v>4.81454852801671E-2</v>
      </c>
      <c r="AO990" s="17">
        <v>6.3250423692453595E-2</v>
      </c>
      <c r="AP990" s="17">
        <v>7.96137177765536E-2</v>
      </c>
      <c r="AQ990" s="17">
        <v>0.112245866004738</v>
      </c>
      <c r="AR990" s="17">
        <v>5.3036971701501297E-2</v>
      </c>
      <c r="AS990" s="17"/>
      <c r="AT990" s="17">
        <v>0.101938621195375</v>
      </c>
      <c r="AU990" s="17">
        <v>7.2719363958239205E-2</v>
      </c>
      <c r="AV990" s="17">
        <v>7.5947907044300003E-2</v>
      </c>
      <c r="AW990" s="17">
        <v>0.100681816059845</v>
      </c>
      <c r="AX990" s="17">
        <v>4.8511666485343101E-2</v>
      </c>
      <c r="AY990" s="17">
        <v>6.6199191233961896E-2</v>
      </c>
      <c r="AZ990" s="17"/>
      <c r="BA990" s="17">
        <v>7.57362544957733E-2</v>
      </c>
      <c r="BB990" s="17">
        <v>8.0520928878489897E-2</v>
      </c>
      <c r="BC990" s="17">
        <v>7.3587930127020404E-2</v>
      </c>
      <c r="BD990" s="17">
        <v>0.10722883844125999</v>
      </c>
      <c r="BE990" s="17">
        <v>6.7778684256312297E-2</v>
      </c>
      <c r="BF990" s="17"/>
      <c r="BG990" s="17">
        <v>9.2541178043057795E-2</v>
      </c>
      <c r="BH990" s="17">
        <v>8.0308584153041998E-2</v>
      </c>
      <c r="BI990" s="17">
        <v>9.2086329171891898E-2</v>
      </c>
      <c r="BJ990" s="17">
        <v>8.9081121831763699E-2</v>
      </c>
      <c r="BK990" s="17">
        <v>6.1801955501788998E-2</v>
      </c>
      <c r="BL990" s="17"/>
      <c r="BM990" s="17">
        <v>8.2293440077441299E-2</v>
      </c>
      <c r="BN990" s="17">
        <v>8.0316412312761598E-2</v>
      </c>
      <c r="BO990" s="17">
        <v>8.6990501545869001E-2</v>
      </c>
      <c r="BP990" s="17"/>
      <c r="BQ990" s="17">
        <v>0.110794503709725</v>
      </c>
      <c r="BR990" s="17">
        <v>6.5070757994938305E-2</v>
      </c>
      <c r="BS990" s="17"/>
      <c r="BT990" s="17">
        <v>8.9827078707630501E-2</v>
      </c>
      <c r="BU990" s="17">
        <v>7.4921317140858396E-2</v>
      </c>
    </row>
    <row r="991" spans="2:73" x14ac:dyDescent="0.3">
      <c r="B991" t="s">
        <v>92</v>
      </c>
      <c r="C991" s="17">
        <v>6.7687388319396302E-2</v>
      </c>
      <c r="D991" s="17">
        <v>6.1382637022741701E-2</v>
      </c>
      <c r="E991" s="17">
        <v>7.3284454800527796E-2</v>
      </c>
      <c r="F991" s="17"/>
      <c r="G991" s="17">
        <v>8.3606106649751294E-2</v>
      </c>
      <c r="H991" s="17">
        <v>5.8325611309172798E-2</v>
      </c>
      <c r="I991" s="17">
        <v>5.9498797177841303E-2</v>
      </c>
      <c r="J991" s="17">
        <v>4.75365302055029E-2</v>
      </c>
      <c r="K991" s="17">
        <v>0.103528125118731</v>
      </c>
      <c r="L991" s="17">
        <v>6.37451712394798E-2</v>
      </c>
      <c r="M991" s="17"/>
      <c r="N991" s="17">
        <v>4.0136914949000603E-2</v>
      </c>
      <c r="O991" s="17">
        <v>4.7929942898259102E-2</v>
      </c>
      <c r="P991" s="17">
        <v>6.3085829474781904E-2</v>
      </c>
      <c r="Q991" s="17">
        <v>0.120786262683031</v>
      </c>
      <c r="R991" s="17"/>
      <c r="S991" s="17">
        <v>5.92300270991079E-2</v>
      </c>
      <c r="T991" s="17">
        <v>7.9563185211030493E-2</v>
      </c>
      <c r="U991" s="17">
        <v>8.7387399994330595E-2</v>
      </c>
      <c r="V991" s="17">
        <v>6.5915996105534599E-2</v>
      </c>
      <c r="W991" s="17">
        <v>6.6328524772301903E-2</v>
      </c>
      <c r="X991" s="17">
        <v>8.8531559484984895E-2</v>
      </c>
      <c r="Y991" s="17">
        <v>5.9288499488655701E-2</v>
      </c>
      <c r="Z991" s="17">
        <v>5.8291408604992101E-2</v>
      </c>
      <c r="AA991" s="17">
        <v>4.4748025791135598E-2</v>
      </c>
      <c r="AB991" s="17"/>
      <c r="AC991" s="17">
        <v>0.23722132158600001</v>
      </c>
      <c r="AD991" s="17">
        <v>0.13606912998610499</v>
      </c>
      <c r="AE991" s="17">
        <v>0.123290814162901</v>
      </c>
      <c r="AF991" s="17">
        <v>8.3927681978524404E-2</v>
      </c>
      <c r="AG991" s="17">
        <v>7.9070535103921799E-2</v>
      </c>
      <c r="AH991" s="17">
        <v>6.9352452276282298E-2</v>
      </c>
      <c r="AI991" s="17">
        <v>4.6718102461134003E-2</v>
      </c>
      <c r="AJ991" s="17">
        <v>4.3236388094265603E-2</v>
      </c>
      <c r="AK991" s="17">
        <v>3.94684012578808E-2</v>
      </c>
      <c r="AL991" s="17">
        <v>5.9142828769666603E-2</v>
      </c>
      <c r="AM991" s="17">
        <v>4.5039201223565403E-2</v>
      </c>
      <c r="AN991" s="17">
        <v>4.0500005227682899E-2</v>
      </c>
      <c r="AO991" s="17">
        <v>2.7655275580979199E-2</v>
      </c>
      <c r="AP991" s="17">
        <v>3.3665954513061598E-2</v>
      </c>
      <c r="AQ991" s="17">
        <v>5.5000875434700398E-2</v>
      </c>
      <c r="AR991" s="17">
        <v>2.1494444791731598E-2</v>
      </c>
      <c r="AS991" s="17"/>
      <c r="AT991" s="17">
        <v>6.6624869503684805E-2</v>
      </c>
      <c r="AU991" s="17">
        <v>8.5424259587044402E-2</v>
      </c>
      <c r="AV991" s="17">
        <v>5.3502926794535499E-2</v>
      </c>
      <c r="AW991" s="17">
        <v>6.4293453810534598E-2</v>
      </c>
      <c r="AX991" s="17">
        <v>5.4959438730569299E-2</v>
      </c>
      <c r="AY991" s="17">
        <v>4.9276034789848502E-2</v>
      </c>
      <c r="AZ991" s="17"/>
      <c r="BA991" s="17">
        <v>9.2769931339730105E-2</v>
      </c>
      <c r="BB991" s="17">
        <v>7.4892390164853606E-2</v>
      </c>
      <c r="BC991" s="17">
        <v>4.6870496268141403E-2</v>
      </c>
      <c r="BD991" s="17">
        <v>3.6909242628037298E-2</v>
      </c>
      <c r="BE991" s="17">
        <v>5.2944797313430103E-2</v>
      </c>
      <c r="BF991" s="17"/>
      <c r="BG991" s="17">
        <v>6.0348115872362801E-2</v>
      </c>
      <c r="BH991" s="17">
        <v>5.05535103167312E-2</v>
      </c>
      <c r="BI991" s="17">
        <v>3.06143455642356E-2</v>
      </c>
      <c r="BJ991" s="17">
        <v>6.2187030607012798E-2</v>
      </c>
      <c r="BK991" s="17">
        <v>5.7582572204275297E-2</v>
      </c>
      <c r="BL991" s="17"/>
      <c r="BM991" s="17">
        <v>4.7723767716999002E-2</v>
      </c>
      <c r="BN991" s="17">
        <v>7.8392644547628607E-2</v>
      </c>
      <c r="BO991" s="17">
        <v>0.101240869711863</v>
      </c>
      <c r="BP991" s="17"/>
      <c r="BQ991" s="17">
        <v>3.7371015712297902E-2</v>
      </c>
      <c r="BR991" s="17">
        <v>7.6371927007050894E-2</v>
      </c>
      <c r="BS991" s="17"/>
      <c r="BT991" s="17">
        <v>3.7841393017124803E-2</v>
      </c>
      <c r="BU991" s="17">
        <v>8.9510924185815202E-2</v>
      </c>
    </row>
    <row r="992" spans="2:73" x14ac:dyDescent="0.3">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row>
    <row r="993" spans="2:73" x14ac:dyDescent="0.3">
      <c r="B993" s="6" t="s">
        <v>357</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row>
    <row r="994" spans="2:73" x14ac:dyDescent="0.3">
      <c r="B994" s="24" t="s">
        <v>94</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row>
    <row r="995" spans="2:73" x14ac:dyDescent="0.3">
      <c r="B995" t="s">
        <v>352</v>
      </c>
      <c r="C995" s="17">
        <v>0.145402244459993</v>
      </c>
      <c r="D995" s="17">
        <v>0.14317689942129699</v>
      </c>
      <c r="E995" s="17">
        <v>0.147629886304111</v>
      </c>
      <c r="F995" s="17"/>
      <c r="G995" s="17">
        <v>0.15276036609372401</v>
      </c>
      <c r="H995" s="17">
        <v>0.13152430226964101</v>
      </c>
      <c r="I995" s="17">
        <v>0.154821399755732</v>
      </c>
      <c r="J995" s="17">
        <v>0.16711900386473699</v>
      </c>
      <c r="K995" s="17">
        <v>0.136194677986826</v>
      </c>
      <c r="L995" s="17">
        <v>0.13266171881493399</v>
      </c>
      <c r="M995" s="17"/>
      <c r="N995" s="17">
        <v>0.14339614781677401</v>
      </c>
      <c r="O995" s="17">
        <v>0.12687931960494001</v>
      </c>
      <c r="P995" s="17">
        <v>0.157737296596344</v>
      </c>
      <c r="Q995" s="17">
        <v>0.156174434344928</v>
      </c>
      <c r="R995" s="17"/>
      <c r="S995" s="17">
        <v>0.124217923395255</v>
      </c>
      <c r="T995" s="17">
        <v>0.12702859471651301</v>
      </c>
      <c r="U995" s="17">
        <v>0.126863609373181</v>
      </c>
      <c r="V995" s="17">
        <v>0.137136105167869</v>
      </c>
      <c r="W995" s="17">
        <v>0.23004824334062501</v>
      </c>
      <c r="X995" s="17">
        <v>0.14556435404868401</v>
      </c>
      <c r="Y995" s="17">
        <v>0.170848137668168</v>
      </c>
      <c r="Z995" s="17">
        <v>0.138617202578564</v>
      </c>
      <c r="AA995" s="17">
        <v>0.139858437136264</v>
      </c>
      <c r="AB995" s="17"/>
      <c r="AC995" s="17">
        <v>0.20699758545001901</v>
      </c>
      <c r="AD995" s="17">
        <v>9.7931890123762494E-2</v>
      </c>
      <c r="AE995" s="17">
        <v>0.182534241168432</v>
      </c>
      <c r="AF995" s="17">
        <v>0.15618017677756299</v>
      </c>
      <c r="AG995" s="17">
        <v>0.16109129188073201</v>
      </c>
      <c r="AH995" s="17">
        <v>0.12080219036668199</v>
      </c>
      <c r="AI995" s="17">
        <v>0.15646175664564901</v>
      </c>
      <c r="AJ995" s="17">
        <v>0.120952322956912</v>
      </c>
      <c r="AK995" s="17">
        <v>0.16741864057740499</v>
      </c>
      <c r="AL995" s="17">
        <v>0.118648218134961</v>
      </c>
      <c r="AM995" s="17">
        <v>0.16181461206426601</v>
      </c>
      <c r="AN995" s="17">
        <v>0.12798426573332899</v>
      </c>
      <c r="AO995" s="17">
        <v>0.100711879075738</v>
      </c>
      <c r="AP995" s="17">
        <v>0.158799945935996</v>
      </c>
      <c r="AQ995" s="17">
        <v>0.20231511844827199</v>
      </c>
      <c r="AR995" s="17">
        <v>0.12685141326233601</v>
      </c>
      <c r="AS995" s="17"/>
      <c r="AT995" s="17">
        <v>0.11864769269424399</v>
      </c>
      <c r="AU995" s="17">
        <v>0.12939398926459</v>
      </c>
      <c r="AV995" s="17">
        <v>0.145101982338777</v>
      </c>
      <c r="AW995" s="17">
        <v>0.175065160853524</v>
      </c>
      <c r="AX995" s="17">
        <v>0.17459125914748699</v>
      </c>
      <c r="AY995" s="17">
        <v>0.196784636559834</v>
      </c>
      <c r="AZ995" s="17"/>
      <c r="BA995" s="17">
        <v>0.16450406629598599</v>
      </c>
      <c r="BB995" s="17">
        <v>0.15252398630783601</v>
      </c>
      <c r="BC995" s="17">
        <v>0.115982523727852</v>
      </c>
      <c r="BD995" s="17">
        <v>0.15766309506457599</v>
      </c>
      <c r="BE995" s="17">
        <v>9.4010068519589401E-2</v>
      </c>
      <c r="BF995" s="17"/>
      <c r="BG995" s="17">
        <v>0.146845739481517</v>
      </c>
      <c r="BH995" s="17">
        <v>0.14936438937111499</v>
      </c>
      <c r="BI995" s="17">
        <v>0.155495973320667</v>
      </c>
      <c r="BJ995" s="17">
        <v>0.15560792990566499</v>
      </c>
      <c r="BK995" s="17">
        <v>5.9693783637771697E-2</v>
      </c>
      <c r="BL995" s="17"/>
      <c r="BM995" s="17">
        <v>0.14128433189259301</v>
      </c>
      <c r="BN995" s="17">
        <v>0.14764109292125899</v>
      </c>
      <c r="BO995" s="17">
        <v>0.152249210980792</v>
      </c>
      <c r="BP995" s="17"/>
      <c r="BQ995" s="17">
        <v>0.150964142085311</v>
      </c>
      <c r="BR995" s="17">
        <v>0.14218634811112699</v>
      </c>
      <c r="BS995" s="17"/>
      <c r="BT995" s="17">
        <v>0.13502675000200301</v>
      </c>
      <c r="BU995" s="17">
        <v>0.16490586387805201</v>
      </c>
    </row>
    <row r="996" spans="2:73" x14ac:dyDescent="0.3">
      <c r="B996" t="s">
        <v>353</v>
      </c>
      <c r="C996" s="17">
        <v>0.62705267463486603</v>
      </c>
      <c r="D996" s="17">
        <v>0.638712131776489</v>
      </c>
      <c r="E996" s="17">
        <v>0.61642290806419997</v>
      </c>
      <c r="F996" s="17"/>
      <c r="G996" s="17">
        <v>0.60882292964620599</v>
      </c>
      <c r="H996" s="17">
        <v>0.66430311621073501</v>
      </c>
      <c r="I996" s="17">
        <v>0.638257609457903</v>
      </c>
      <c r="J996" s="17">
        <v>0.61392123912229402</v>
      </c>
      <c r="K996" s="17">
        <v>0.59333226882812795</v>
      </c>
      <c r="L996" s="17">
        <v>0.63306291394814096</v>
      </c>
      <c r="M996" s="17"/>
      <c r="N996" s="17">
        <v>0.65580423399028598</v>
      </c>
      <c r="O996" s="17">
        <v>0.65219384355180798</v>
      </c>
      <c r="P996" s="17">
        <v>0.60866325970804303</v>
      </c>
      <c r="Q996" s="17">
        <v>0.59013740482468602</v>
      </c>
      <c r="R996" s="17"/>
      <c r="S996" s="17">
        <v>0.64881672357449305</v>
      </c>
      <c r="T996" s="17">
        <v>0.60807347434005399</v>
      </c>
      <c r="U996" s="17">
        <v>0.67512589814944401</v>
      </c>
      <c r="V996" s="17">
        <v>0.59838173512294901</v>
      </c>
      <c r="W996" s="17">
        <v>0.57620264193860804</v>
      </c>
      <c r="X996" s="17">
        <v>0.61469652667111896</v>
      </c>
      <c r="Y996" s="17">
        <v>0.58663646340492503</v>
      </c>
      <c r="Z996" s="17">
        <v>0.69013296157330095</v>
      </c>
      <c r="AA996" s="17">
        <v>0.66227621950667803</v>
      </c>
      <c r="AB996" s="17"/>
      <c r="AC996" s="17">
        <v>0.45168466890807202</v>
      </c>
      <c r="AD996" s="17">
        <v>0.54228557029476299</v>
      </c>
      <c r="AE996" s="17">
        <v>0.54626758971743705</v>
      </c>
      <c r="AF996" s="17">
        <v>0.58552546293709895</v>
      </c>
      <c r="AG996" s="17">
        <v>0.637196121357822</v>
      </c>
      <c r="AH996" s="17">
        <v>0.63204781068336602</v>
      </c>
      <c r="AI996" s="17">
        <v>0.66725625416715395</v>
      </c>
      <c r="AJ996" s="17">
        <v>0.67170475364408999</v>
      </c>
      <c r="AK996" s="17">
        <v>0.64197666303165002</v>
      </c>
      <c r="AL996" s="17">
        <v>0.64926881441742401</v>
      </c>
      <c r="AM996" s="17">
        <v>0.60176255774549803</v>
      </c>
      <c r="AN996" s="17">
        <v>0.71797057972954603</v>
      </c>
      <c r="AO996" s="17">
        <v>0.61573459272089004</v>
      </c>
      <c r="AP996" s="17">
        <v>0.672442485067966</v>
      </c>
      <c r="AQ996" s="17">
        <v>0.62338077280460003</v>
      </c>
      <c r="AR996" s="17">
        <v>0.68329201568503195</v>
      </c>
      <c r="AS996" s="17"/>
      <c r="AT996" s="17">
        <v>0.65533304877530696</v>
      </c>
      <c r="AU996" s="17">
        <v>0.63802598639212904</v>
      </c>
      <c r="AV996" s="17">
        <v>0.62272225821086702</v>
      </c>
      <c r="AW996" s="17">
        <v>0.59440514665429001</v>
      </c>
      <c r="AX996" s="17">
        <v>0.60620467920850996</v>
      </c>
      <c r="AY996" s="17">
        <v>0.60488722354413604</v>
      </c>
      <c r="AZ996" s="17"/>
      <c r="BA996" s="17">
        <v>0.59915066592536304</v>
      </c>
      <c r="BB996" s="17">
        <v>0.61821335716965298</v>
      </c>
      <c r="BC996" s="17">
        <v>0.64412100344283396</v>
      </c>
      <c r="BD996" s="17">
        <v>0.65645219343679095</v>
      </c>
      <c r="BE996" s="17">
        <v>0.70250556933077202</v>
      </c>
      <c r="BF996" s="17"/>
      <c r="BG996" s="17">
        <v>0.63299206004053499</v>
      </c>
      <c r="BH996" s="17">
        <v>0.63664603793726005</v>
      </c>
      <c r="BI996" s="17">
        <v>0.60075146604809004</v>
      </c>
      <c r="BJ996" s="17">
        <v>0.64199350182909198</v>
      </c>
      <c r="BK996" s="17">
        <v>0.58796308909647199</v>
      </c>
      <c r="BL996" s="17"/>
      <c r="BM996" s="17">
        <v>0.63640512421255302</v>
      </c>
      <c r="BN996" s="17">
        <v>0.63872796133562104</v>
      </c>
      <c r="BO996" s="17">
        <v>0.57098357459608196</v>
      </c>
      <c r="BP996" s="17"/>
      <c r="BQ996" s="17">
        <v>0.63833903963531702</v>
      </c>
      <c r="BR996" s="17">
        <v>0.62933330271766497</v>
      </c>
      <c r="BS996" s="17"/>
      <c r="BT996" s="17">
        <v>0.65578813875203301</v>
      </c>
      <c r="BU996" s="17">
        <v>0.60302841785527295</v>
      </c>
    </row>
    <row r="997" spans="2:73" x14ac:dyDescent="0.3">
      <c r="B997" t="s">
        <v>354</v>
      </c>
      <c r="C997" s="17">
        <v>0.161003487282498</v>
      </c>
      <c r="D997" s="17">
        <v>0.16343083766528901</v>
      </c>
      <c r="E997" s="17">
        <v>0.15839719911060099</v>
      </c>
      <c r="F997" s="17"/>
      <c r="G997" s="17">
        <v>0.16436236011663299</v>
      </c>
      <c r="H997" s="17">
        <v>0.144756602384816</v>
      </c>
      <c r="I997" s="17">
        <v>0.14763202332122599</v>
      </c>
      <c r="J997" s="17">
        <v>0.171018629104604</v>
      </c>
      <c r="K997" s="17">
        <v>0.183608043934821</v>
      </c>
      <c r="L997" s="17">
        <v>0.159529416650626</v>
      </c>
      <c r="M997" s="17"/>
      <c r="N997" s="17">
        <v>0.14462271941195201</v>
      </c>
      <c r="O997" s="17">
        <v>0.174303371911949</v>
      </c>
      <c r="P997" s="17">
        <v>0.17769548951042</v>
      </c>
      <c r="Q997" s="17">
        <v>0.14693436961887801</v>
      </c>
      <c r="R997" s="17"/>
      <c r="S997" s="17">
        <v>0.17237958822825</v>
      </c>
      <c r="T997" s="17">
        <v>0.20770227448620299</v>
      </c>
      <c r="U997" s="17">
        <v>0.13826160734309001</v>
      </c>
      <c r="V997" s="17">
        <v>0.181847076546897</v>
      </c>
      <c r="W997" s="17">
        <v>0.11099739612335199</v>
      </c>
      <c r="X997" s="17">
        <v>0.156180325398414</v>
      </c>
      <c r="Y997" s="17">
        <v>0.18310084267247301</v>
      </c>
      <c r="Z997" s="17">
        <v>0.12289947015053899</v>
      </c>
      <c r="AA997" s="17">
        <v>0.125310770006162</v>
      </c>
      <c r="AB997" s="17"/>
      <c r="AC997" s="17">
        <v>4.8088632993660098E-2</v>
      </c>
      <c r="AD997" s="17">
        <v>0.213330256672739</v>
      </c>
      <c r="AE997" s="17">
        <v>0.18073536115401001</v>
      </c>
      <c r="AF997" s="17">
        <v>0.18931097719904499</v>
      </c>
      <c r="AG997" s="17">
        <v>0.132569964820654</v>
      </c>
      <c r="AH997" s="17">
        <v>0.18522652606258999</v>
      </c>
      <c r="AI997" s="17">
        <v>0.14758756256199801</v>
      </c>
      <c r="AJ997" s="17">
        <v>0.16471474189441801</v>
      </c>
      <c r="AK997" s="17">
        <v>0.158135349219517</v>
      </c>
      <c r="AL997" s="17">
        <v>0.14245121646164199</v>
      </c>
      <c r="AM997" s="17">
        <v>0.19296821715599</v>
      </c>
      <c r="AN997" s="17">
        <v>0.132134016634332</v>
      </c>
      <c r="AO997" s="17">
        <v>0.22792715405087399</v>
      </c>
      <c r="AP997" s="17">
        <v>0.10199625117491</v>
      </c>
      <c r="AQ997" s="17">
        <v>0.105741581219802</v>
      </c>
      <c r="AR997" s="17">
        <v>0.14820701499547001</v>
      </c>
      <c r="AS997" s="17"/>
      <c r="AT997" s="17">
        <v>0.16928988787093399</v>
      </c>
      <c r="AU997" s="17">
        <v>0.17380638149442401</v>
      </c>
      <c r="AV997" s="17">
        <v>0.16584469785507999</v>
      </c>
      <c r="AW997" s="17">
        <v>0.15036617636369101</v>
      </c>
      <c r="AX997" s="17">
        <v>0.13951658494938399</v>
      </c>
      <c r="AY997" s="17">
        <v>0.116823803622361</v>
      </c>
      <c r="AZ997" s="17"/>
      <c r="BA997" s="17">
        <v>0.149398458337971</v>
      </c>
      <c r="BB997" s="17">
        <v>0.16375380975839801</v>
      </c>
      <c r="BC997" s="17">
        <v>0.17880090303308499</v>
      </c>
      <c r="BD997" s="17">
        <v>0.149638733034819</v>
      </c>
      <c r="BE997" s="17">
        <v>0.160499984950253</v>
      </c>
      <c r="BF997" s="17"/>
      <c r="BG997" s="17">
        <v>0.145191187269854</v>
      </c>
      <c r="BH997" s="17">
        <v>0.167995315260596</v>
      </c>
      <c r="BI997" s="17">
        <v>0.19992881630724099</v>
      </c>
      <c r="BJ997" s="17">
        <v>0.15971111484949299</v>
      </c>
      <c r="BK997" s="17">
        <v>0.26846599883616001</v>
      </c>
      <c r="BL997" s="17"/>
      <c r="BM997" s="17">
        <v>0.16704121990295301</v>
      </c>
      <c r="BN997" s="17">
        <v>0.144364840927618</v>
      </c>
      <c r="BO997" s="17">
        <v>0.18325339127902701</v>
      </c>
      <c r="BP997" s="17"/>
      <c r="BQ997" s="17">
        <v>0.17513291147170801</v>
      </c>
      <c r="BR997" s="17">
        <v>0.156126335008896</v>
      </c>
      <c r="BS997" s="17"/>
      <c r="BT997" s="17">
        <v>0.16370774439419</v>
      </c>
      <c r="BU997" s="17">
        <v>0.158645948296776</v>
      </c>
    </row>
    <row r="998" spans="2:73" x14ac:dyDescent="0.3">
      <c r="B998" t="s">
        <v>92</v>
      </c>
      <c r="C998" s="17">
        <v>6.6541593622643003E-2</v>
      </c>
      <c r="D998" s="17">
        <v>5.4680131136925603E-2</v>
      </c>
      <c r="E998" s="17">
        <v>7.7550006521087594E-2</v>
      </c>
      <c r="F998" s="17"/>
      <c r="G998" s="17">
        <v>7.4054344143436895E-2</v>
      </c>
      <c r="H998" s="17">
        <v>5.9415979134808602E-2</v>
      </c>
      <c r="I998" s="17">
        <v>5.9288967465139397E-2</v>
      </c>
      <c r="J998" s="17">
        <v>4.7941127908364599E-2</v>
      </c>
      <c r="K998" s="17">
        <v>8.6865009250224501E-2</v>
      </c>
      <c r="L998" s="17">
        <v>7.4745950586298196E-2</v>
      </c>
      <c r="M998" s="17"/>
      <c r="N998" s="17">
        <v>5.6176898780988402E-2</v>
      </c>
      <c r="O998" s="17">
        <v>4.6623464931303198E-2</v>
      </c>
      <c r="P998" s="17">
        <v>5.5903954185192603E-2</v>
      </c>
      <c r="Q998" s="17">
        <v>0.10675379121150801</v>
      </c>
      <c r="R998" s="17"/>
      <c r="S998" s="17">
        <v>5.4585764802001703E-2</v>
      </c>
      <c r="T998" s="17">
        <v>5.7195656457229703E-2</v>
      </c>
      <c r="U998" s="17">
        <v>5.9748885134285501E-2</v>
      </c>
      <c r="V998" s="17">
        <v>8.2635083162285405E-2</v>
      </c>
      <c r="W998" s="17">
        <v>8.2751718597414495E-2</v>
      </c>
      <c r="X998" s="17">
        <v>8.3558793881782806E-2</v>
      </c>
      <c r="Y998" s="17">
        <v>5.94145562544336E-2</v>
      </c>
      <c r="Z998" s="17">
        <v>4.8350365697595703E-2</v>
      </c>
      <c r="AA998" s="17">
        <v>7.2554573350896004E-2</v>
      </c>
      <c r="AB998" s="17"/>
      <c r="AC998" s="17">
        <v>0.29322911264824802</v>
      </c>
      <c r="AD998" s="17">
        <v>0.14645228290873599</v>
      </c>
      <c r="AE998" s="17">
        <v>9.04628079601216E-2</v>
      </c>
      <c r="AF998" s="17">
        <v>6.8983383086292996E-2</v>
      </c>
      <c r="AG998" s="17">
        <v>6.9142621940793E-2</v>
      </c>
      <c r="AH998" s="17">
        <v>6.1923472887361698E-2</v>
      </c>
      <c r="AI998" s="17">
        <v>2.8694426625198801E-2</v>
      </c>
      <c r="AJ998" s="17">
        <v>4.2628181504579803E-2</v>
      </c>
      <c r="AK998" s="17">
        <v>3.2469347171428999E-2</v>
      </c>
      <c r="AL998" s="17">
        <v>8.9631750985972994E-2</v>
      </c>
      <c r="AM998" s="17">
        <v>4.34546130342447E-2</v>
      </c>
      <c r="AN998" s="17">
        <v>2.1911137902793001E-2</v>
      </c>
      <c r="AO998" s="17">
        <v>5.5626374152498499E-2</v>
      </c>
      <c r="AP998" s="17">
        <v>6.6761317821127597E-2</v>
      </c>
      <c r="AQ998" s="17">
        <v>6.85625275273265E-2</v>
      </c>
      <c r="AR998" s="17">
        <v>4.1649556057161002E-2</v>
      </c>
      <c r="AS998" s="17"/>
      <c r="AT998" s="17">
        <v>5.6729370659514701E-2</v>
      </c>
      <c r="AU998" s="17">
        <v>5.8773642848856299E-2</v>
      </c>
      <c r="AV998" s="17">
        <v>6.6331061595276006E-2</v>
      </c>
      <c r="AW998" s="17">
        <v>8.0163516128495094E-2</v>
      </c>
      <c r="AX998" s="17">
        <v>7.9687476694619494E-2</v>
      </c>
      <c r="AY998" s="17">
        <v>8.1504336273669001E-2</v>
      </c>
      <c r="AZ998" s="17"/>
      <c r="BA998" s="17">
        <v>8.6946809440680603E-2</v>
      </c>
      <c r="BB998" s="17">
        <v>6.5508846764113005E-2</v>
      </c>
      <c r="BC998" s="17">
        <v>6.1095569796229203E-2</v>
      </c>
      <c r="BD998" s="17">
        <v>3.6245978463813201E-2</v>
      </c>
      <c r="BE998" s="17">
        <v>4.29843771993852E-2</v>
      </c>
      <c r="BF998" s="17"/>
      <c r="BG998" s="17">
        <v>7.4971013208093407E-2</v>
      </c>
      <c r="BH998" s="17">
        <v>4.59942574310295E-2</v>
      </c>
      <c r="BI998" s="17">
        <v>4.3823744324001601E-2</v>
      </c>
      <c r="BJ998" s="17">
        <v>4.26874534157504E-2</v>
      </c>
      <c r="BK998" s="17">
        <v>8.3877128429596506E-2</v>
      </c>
      <c r="BL998" s="17"/>
      <c r="BM998" s="17">
        <v>5.5269323991900897E-2</v>
      </c>
      <c r="BN998" s="17">
        <v>6.9266104815502605E-2</v>
      </c>
      <c r="BO998" s="17">
        <v>9.3513823144099201E-2</v>
      </c>
      <c r="BP998" s="17"/>
      <c r="BQ998" s="17">
        <v>3.5563906807664802E-2</v>
      </c>
      <c r="BR998" s="17">
        <v>7.2354014162311103E-2</v>
      </c>
      <c r="BS998" s="17"/>
      <c r="BT998" s="17">
        <v>4.5477366851773497E-2</v>
      </c>
      <c r="BU998" s="17">
        <v>7.3419769969898699E-2</v>
      </c>
    </row>
    <row r="999" spans="2:73" x14ac:dyDescent="0.3">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row>
    <row r="1000" spans="2:73" x14ac:dyDescent="0.3">
      <c r="B1000" s="6" t="s">
        <v>358</v>
      </c>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row>
    <row r="1001" spans="2:73" x14ac:dyDescent="0.3">
      <c r="B1001" s="24" t="s">
        <v>94</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row>
    <row r="1002" spans="2:73" x14ac:dyDescent="0.3">
      <c r="B1002" t="s">
        <v>352</v>
      </c>
      <c r="C1002" s="17">
        <v>0.24765709628388299</v>
      </c>
      <c r="D1002" s="17">
        <v>0.263517171274119</v>
      </c>
      <c r="E1002" s="17">
        <v>0.23296600722747501</v>
      </c>
      <c r="F1002" s="17"/>
      <c r="G1002" s="17">
        <v>0.195334863443165</v>
      </c>
      <c r="H1002" s="17">
        <v>0.197678663304344</v>
      </c>
      <c r="I1002" s="17">
        <v>0.236049546775562</v>
      </c>
      <c r="J1002" s="17">
        <v>0.30162860927912899</v>
      </c>
      <c r="K1002" s="17">
        <v>0.32178375874043103</v>
      </c>
      <c r="L1002" s="17">
        <v>0.23869529213839599</v>
      </c>
      <c r="M1002" s="17"/>
      <c r="N1002" s="17">
        <v>0.205825417935631</v>
      </c>
      <c r="O1002" s="17">
        <v>0.27415727764881997</v>
      </c>
      <c r="P1002" s="17">
        <v>0.26783699162510499</v>
      </c>
      <c r="Q1002" s="17">
        <v>0.24567775207036199</v>
      </c>
      <c r="R1002" s="17"/>
      <c r="S1002" s="17">
        <v>0.21784107429986299</v>
      </c>
      <c r="T1002" s="17">
        <v>0.26738312315662999</v>
      </c>
      <c r="U1002" s="17">
        <v>0.26920958928436101</v>
      </c>
      <c r="V1002" s="17">
        <v>0.241605003874719</v>
      </c>
      <c r="W1002" s="17">
        <v>0.25296727915224199</v>
      </c>
      <c r="X1002" s="17">
        <v>0.23860020443416799</v>
      </c>
      <c r="Y1002" s="17">
        <v>0.21737997602754699</v>
      </c>
      <c r="Z1002" s="17">
        <v>0.24718523560005201</v>
      </c>
      <c r="AA1002" s="17">
        <v>0.27534764780156401</v>
      </c>
      <c r="AB1002" s="17"/>
      <c r="AC1002" s="17">
        <v>0.26092396463337703</v>
      </c>
      <c r="AD1002" s="17">
        <v>0.229019712009709</v>
      </c>
      <c r="AE1002" s="17">
        <v>0.24975340928353801</v>
      </c>
      <c r="AF1002" s="17">
        <v>0.28747128679684403</v>
      </c>
      <c r="AG1002" s="17">
        <v>0.26664803397611597</v>
      </c>
      <c r="AH1002" s="17">
        <v>0.28015287476259598</v>
      </c>
      <c r="AI1002" s="17">
        <v>0.215846652426017</v>
      </c>
      <c r="AJ1002" s="17">
        <v>0.23073365078170399</v>
      </c>
      <c r="AK1002" s="17">
        <v>0.224606347926705</v>
      </c>
      <c r="AL1002" s="17">
        <v>0.29174107893262002</v>
      </c>
      <c r="AM1002" s="17">
        <v>0.29987230442762097</v>
      </c>
      <c r="AN1002" s="17">
        <v>0.20119423016854199</v>
      </c>
      <c r="AO1002" s="17">
        <v>0.27696743894834702</v>
      </c>
      <c r="AP1002" s="17">
        <v>0.30967933055880198</v>
      </c>
      <c r="AQ1002" s="17">
        <v>0.249436572684164</v>
      </c>
      <c r="AR1002" s="17">
        <v>0.12621815747030199</v>
      </c>
      <c r="AS1002" s="17"/>
      <c r="AT1002" s="17">
        <v>0.227494808379853</v>
      </c>
      <c r="AU1002" s="17">
        <v>0.24850911444861201</v>
      </c>
      <c r="AV1002" s="17">
        <v>0.27670620981374799</v>
      </c>
      <c r="AW1002" s="17">
        <v>0.26434144328534598</v>
      </c>
      <c r="AX1002" s="17">
        <v>0.23128790203125399</v>
      </c>
      <c r="AY1002" s="17">
        <v>0.22448154559976899</v>
      </c>
      <c r="AZ1002" s="17"/>
      <c r="BA1002" s="17">
        <v>0.26113352185545202</v>
      </c>
      <c r="BB1002" s="17">
        <v>0.25970850660518702</v>
      </c>
      <c r="BC1002" s="17">
        <v>0.233851023643316</v>
      </c>
      <c r="BD1002" s="17">
        <v>0.20062881762574999</v>
      </c>
      <c r="BE1002" s="17">
        <v>0.204914360992872</v>
      </c>
      <c r="BF1002" s="17"/>
      <c r="BG1002" s="17">
        <v>0.23932280936502401</v>
      </c>
      <c r="BH1002" s="17">
        <v>0.249835023151043</v>
      </c>
      <c r="BI1002" s="17">
        <v>0.24577959550678899</v>
      </c>
      <c r="BJ1002" s="17">
        <v>0.30775078433982</v>
      </c>
      <c r="BK1002" s="17">
        <v>0.234711152434641</v>
      </c>
      <c r="BL1002" s="17"/>
      <c r="BM1002" s="17">
        <v>0.22625387494440999</v>
      </c>
      <c r="BN1002" s="17">
        <v>0.26100256581777598</v>
      </c>
      <c r="BO1002" s="17">
        <v>0.27911356278603</v>
      </c>
      <c r="BP1002" s="17"/>
      <c r="BQ1002" s="17">
        <v>0.21719797112054401</v>
      </c>
      <c r="BR1002" s="17">
        <v>0.27255027066056797</v>
      </c>
      <c r="BS1002" s="17"/>
      <c r="BT1002" s="17">
        <v>0.23367413543242399</v>
      </c>
      <c r="BU1002" s="17">
        <v>0.282837737753873</v>
      </c>
    </row>
    <row r="1003" spans="2:73" x14ac:dyDescent="0.3">
      <c r="B1003" t="s">
        <v>353</v>
      </c>
      <c r="C1003" s="17">
        <v>0.559717297516371</v>
      </c>
      <c r="D1003" s="17">
        <v>0.56425317125544205</v>
      </c>
      <c r="E1003" s="17">
        <v>0.55543654083349403</v>
      </c>
      <c r="F1003" s="17"/>
      <c r="G1003" s="17">
        <v>0.53320720501540797</v>
      </c>
      <c r="H1003" s="17">
        <v>0.58552908848845298</v>
      </c>
      <c r="I1003" s="17">
        <v>0.56390070076990995</v>
      </c>
      <c r="J1003" s="17">
        <v>0.56118654006821</v>
      </c>
      <c r="K1003" s="17">
        <v>0.50392936389032605</v>
      </c>
      <c r="L1003" s="17">
        <v>0.58915439767831201</v>
      </c>
      <c r="M1003" s="17"/>
      <c r="N1003" s="17">
        <v>0.64231238161846005</v>
      </c>
      <c r="O1003" s="17">
        <v>0.53817708135507802</v>
      </c>
      <c r="P1003" s="17">
        <v>0.55672563001407205</v>
      </c>
      <c r="Q1003" s="17">
        <v>0.49779979751272802</v>
      </c>
      <c r="R1003" s="17"/>
      <c r="S1003" s="17">
        <v>0.56533552388087505</v>
      </c>
      <c r="T1003" s="17">
        <v>0.54806600541918304</v>
      </c>
      <c r="U1003" s="17">
        <v>0.54259403919573601</v>
      </c>
      <c r="V1003" s="17">
        <v>0.59807194384357798</v>
      </c>
      <c r="W1003" s="17">
        <v>0.54981585016503098</v>
      </c>
      <c r="X1003" s="17">
        <v>0.51776985516454199</v>
      </c>
      <c r="Y1003" s="17">
        <v>0.61132674834012202</v>
      </c>
      <c r="Z1003" s="17">
        <v>0.51540980327882002</v>
      </c>
      <c r="AA1003" s="17">
        <v>0.56445928436145998</v>
      </c>
      <c r="AB1003" s="17"/>
      <c r="AC1003" s="17">
        <v>0.32939851379462398</v>
      </c>
      <c r="AD1003" s="17">
        <v>0.42684951506928298</v>
      </c>
      <c r="AE1003" s="17">
        <v>0.46040068530390599</v>
      </c>
      <c r="AF1003" s="17">
        <v>0.47660525624559202</v>
      </c>
      <c r="AG1003" s="17">
        <v>0.526161321866076</v>
      </c>
      <c r="AH1003" s="17">
        <v>0.55380942119960797</v>
      </c>
      <c r="AI1003" s="17">
        <v>0.59090568343765804</v>
      </c>
      <c r="AJ1003" s="17">
        <v>0.60721959609391096</v>
      </c>
      <c r="AK1003" s="17">
        <v>0.57405327425070196</v>
      </c>
      <c r="AL1003" s="17">
        <v>0.58339157086399895</v>
      </c>
      <c r="AM1003" s="17">
        <v>0.53726999347254401</v>
      </c>
      <c r="AN1003" s="17">
        <v>0.67826568167298495</v>
      </c>
      <c r="AO1003" s="17">
        <v>0.58657044096924005</v>
      </c>
      <c r="AP1003" s="17">
        <v>0.52938428745511901</v>
      </c>
      <c r="AQ1003" s="17">
        <v>0.57560096632598501</v>
      </c>
      <c r="AR1003" s="17">
        <v>0.76072986482133698</v>
      </c>
      <c r="AS1003" s="17"/>
      <c r="AT1003" s="17">
        <v>0.55992207849853903</v>
      </c>
      <c r="AU1003" s="17">
        <v>0.53605269373069397</v>
      </c>
      <c r="AV1003" s="17">
        <v>0.51834075242183797</v>
      </c>
      <c r="AW1003" s="17">
        <v>0.56225238949460199</v>
      </c>
      <c r="AX1003" s="17">
        <v>0.63683690272731497</v>
      </c>
      <c r="AY1003" s="17">
        <v>0.64956678765682396</v>
      </c>
      <c r="AZ1003" s="17"/>
      <c r="BA1003" s="17">
        <v>0.53596369071084904</v>
      </c>
      <c r="BB1003" s="17">
        <v>0.53506290746838003</v>
      </c>
      <c r="BC1003" s="17">
        <v>0.58762070046189097</v>
      </c>
      <c r="BD1003" s="17">
        <v>0.60057152682215897</v>
      </c>
      <c r="BE1003" s="17">
        <v>0.69697498999157004</v>
      </c>
      <c r="BF1003" s="17"/>
      <c r="BG1003" s="17">
        <v>0.58259025415876997</v>
      </c>
      <c r="BH1003" s="17">
        <v>0.55639533031382604</v>
      </c>
      <c r="BI1003" s="17">
        <v>0.57903449944672403</v>
      </c>
      <c r="BJ1003" s="17">
        <v>0.57417010919539502</v>
      </c>
      <c r="BK1003" s="17">
        <v>0.50496396065403704</v>
      </c>
      <c r="BL1003" s="17"/>
      <c r="BM1003" s="17">
        <v>0.60150508551553805</v>
      </c>
      <c r="BN1003" s="17">
        <v>0.54584137257826704</v>
      </c>
      <c r="BO1003" s="17">
        <v>0.46885592933345599</v>
      </c>
      <c r="BP1003" s="17"/>
      <c r="BQ1003" s="17">
        <v>0.61121913500777802</v>
      </c>
      <c r="BR1003" s="17">
        <v>0.53884558808189298</v>
      </c>
      <c r="BS1003" s="17"/>
      <c r="BT1003" s="17">
        <v>0.60134378882285999</v>
      </c>
      <c r="BU1003" s="17">
        <v>0.511659746628778</v>
      </c>
    </row>
    <row r="1004" spans="2:73" x14ac:dyDescent="0.3">
      <c r="B1004" t="s">
        <v>354</v>
      </c>
      <c r="C1004" s="17">
        <v>7.21403719283778E-2</v>
      </c>
      <c r="D1004" s="17">
        <v>7.3335901423737401E-2</v>
      </c>
      <c r="E1004" s="17">
        <v>7.0824532319412006E-2</v>
      </c>
      <c r="F1004" s="17"/>
      <c r="G1004" s="17">
        <v>0.15074971627870401</v>
      </c>
      <c r="H1004" s="17">
        <v>0.10178576989120799</v>
      </c>
      <c r="I1004" s="17">
        <v>7.8306682256406801E-2</v>
      </c>
      <c r="J1004" s="17">
        <v>4.0051435092117699E-2</v>
      </c>
      <c r="K1004" s="17">
        <v>4.7229883408383397E-2</v>
      </c>
      <c r="L1004" s="17">
        <v>3.3788748141942902E-2</v>
      </c>
      <c r="M1004" s="17"/>
      <c r="N1004" s="17">
        <v>6.9591943417008598E-2</v>
      </c>
      <c r="O1004" s="17">
        <v>6.8863150588253597E-2</v>
      </c>
      <c r="P1004" s="17">
        <v>6.8861080004879699E-2</v>
      </c>
      <c r="Q1004" s="17">
        <v>7.9677775980822402E-2</v>
      </c>
      <c r="R1004" s="17"/>
      <c r="S1004" s="17">
        <v>0.100463816800691</v>
      </c>
      <c r="T1004" s="17">
        <v>4.2294381303791297E-2</v>
      </c>
      <c r="U1004" s="17">
        <v>7.7745539644156106E-2</v>
      </c>
      <c r="V1004" s="17">
        <v>4.6557979493188101E-2</v>
      </c>
      <c r="W1004" s="17">
        <v>7.0655720120612095E-2</v>
      </c>
      <c r="X1004" s="17">
        <v>8.4276644684379107E-2</v>
      </c>
      <c r="Y1004" s="17">
        <v>5.4525977083350503E-2</v>
      </c>
      <c r="Z1004" s="17">
        <v>0.11007993909928999</v>
      </c>
      <c r="AA1004" s="17">
        <v>8.1952171471062804E-2</v>
      </c>
      <c r="AB1004" s="17"/>
      <c r="AC1004" s="17">
        <v>0.192053402880482</v>
      </c>
      <c r="AD1004" s="17">
        <v>0.10481452820279701</v>
      </c>
      <c r="AE1004" s="17">
        <v>9.9099785046494401E-2</v>
      </c>
      <c r="AF1004" s="17">
        <v>9.8619502223016395E-2</v>
      </c>
      <c r="AG1004" s="17">
        <v>7.2989648668711798E-2</v>
      </c>
      <c r="AH1004" s="17">
        <v>5.5583308656567798E-2</v>
      </c>
      <c r="AI1004" s="17">
        <v>7.5126553406736796E-2</v>
      </c>
      <c r="AJ1004" s="17">
        <v>5.2461773540449397E-2</v>
      </c>
      <c r="AK1004" s="17">
        <v>9.0038253478270297E-2</v>
      </c>
      <c r="AL1004" s="17">
        <v>4.9379308984760797E-2</v>
      </c>
      <c r="AM1004" s="17">
        <v>6.9077439407946598E-2</v>
      </c>
      <c r="AN1004" s="17">
        <v>2.45131191525991E-2</v>
      </c>
      <c r="AO1004" s="17">
        <v>8.4750903053505994E-2</v>
      </c>
      <c r="AP1004" s="17">
        <v>5.50326508582989E-2</v>
      </c>
      <c r="AQ1004" s="17">
        <v>8.1595886684611998E-2</v>
      </c>
      <c r="AR1004" s="17">
        <v>7.6412285884627895E-2</v>
      </c>
      <c r="AS1004" s="17"/>
      <c r="AT1004" s="17">
        <v>9.6584989179815506E-2</v>
      </c>
      <c r="AU1004" s="17">
        <v>7.1736702742604602E-2</v>
      </c>
      <c r="AV1004" s="17">
        <v>6.8880049782286304E-2</v>
      </c>
      <c r="AW1004" s="17">
        <v>6.52677316433211E-2</v>
      </c>
      <c r="AX1004" s="17">
        <v>3.7445512637097299E-2</v>
      </c>
      <c r="AY1004" s="17">
        <v>6.7226341220645996E-2</v>
      </c>
      <c r="AZ1004" s="17"/>
      <c r="BA1004" s="17">
        <v>5.0559037556008601E-2</v>
      </c>
      <c r="BB1004" s="17">
        <v>8.3059100842025599E-2</v>
      </c>
      <c r="BC1004" s="17">
        <v>7.9527792409601603E-2</v>
      </c>
      <c r="BD1004" s="17">
        <v>0.104278131099533</v>
      </c>
      <c r="BE1004" s="17">
        <v>2.82255545860268E-2</v>
      </c>
      <c r="BF1004" s="17"/>
      <c r="BG1004" s="17">
        <v>7.6288064389348098E-2</v>
      </c>
      <c r="BH1004" s="17">
        <v>8.75260316135755E-2</v>
      </c>
      <c r="BI1004" s="17">
        <v>6.7520970352981102E-2</v>
      </c>
      <c r="BJ1004" s="17">
        <v>3.6464653288477401E-2</v>
      </c>
      <c r="BK1004" s="17">
        <v>6.6488731098687803E-2</v>
      </c>
      <c r="BL1004" s="17"/>
      <c r="BM1004" s="17">
        <v>7.0270631860870306E-2</v>
      </c>
      <c r="BN1004" s="17">
        <v>6.3475383254972498E-2</v>
      </c>
      <c r="BO1004" s="17">
        <v>9.8654961833642904E-2</v>
      </c>
      <c r="BP1004" s="17"/>
      <c r="BQ1004" s="17">
        <v>0.101175970021298</v>
      </c>
      <c r="BR1004" s="17">
        <v>5.2326135262073498E-2</v>
      </c>
      <c r="BS1004" s="17"/>
      <c r="BT1004" s="17">
        <v>7.4408600767948196E-2</v>
      </c>
      <c r="BU1004" s="17">
        <v>6.9142616140507998E-2</v>
      </c>
    </row>
    <row r="1005" spans="2:73" x14ac:dyDescent="0.3">
      <c r="B1005" t="s">
        <v>92</v>
      </c>
      <c r="C1005" s="17">
        <v>0.12048523427136799</v>
      </c>
      <c r="D1005" s="17">
        <v>9.8893756046701503E-2</v>
      </c>
      <c r="E1005" s="17">
        <v>0.14077291961961899</v>
      </c>
      <c r="F1005" s="17"/>
      <c r="G1005" s="17">
        <v>0.120708215262723</v>
      </c>
      <c r="H1005" s="17">
        <v>0.115006478315995</v>
      </c>
      <c r="I1005" s="17">
        <v>0.121743070198121</v>
      </c>
      <c r="J1005" s="17">
        <v>9.7133415560543501E-2</v>
      </c>
      <c r="K1005" s="17">
        <v>0.12705699396086001</v>
      </c>
      <c r="L1005" s="17">
        <v>0.138361562041349</v>
      </c>
      <c r="M1005" s="17"/>
      <c r="N1005" s="17">
        <v>8.2270257028900395E-2</v>
      </c>
      <c r="O1005" s="17">
        <v>0.118802490407848</v>
      </c>
      <c r="P1005" s="17">
        <v>0.106576298355943</v>
      </c>
      <c r="Q1005" s="17">
        <v>0.17684467443608801</v>
      </c>
      <c r="R1005" s="17"/>
      <c r="S1005" s="17">
        <v>0.11635958501857099</v>
      </c>
      <c r="T1005" s="17">
        <v>0.14225649012039601</v>
      </c>
      <c r="U1005" s="17">
        <v>0.110450831875748</v>
      </c>
      <c r="V1005" s="17">
        <v>0.113765072788515</v>
      </c>
      <c r="W1005" s="17">
        <v>0.126561150562115</v>
      </c>
      <c r="X1005" s="17">
        <v>0.15935329571691001</v>
      </c>
      <c r="Y1005" s="17">
        <v>0.11676729854898101</v>
      </c>
      <c r="Z1005" s="17">
        <v>0.12732502202183801</v>
      </c>
      <c r="AA1005" s="17">
        <v>7.8240896365913498E-2</v>
      </c>
      <c r="AB1005" s="17"/>
      <c r="AC1005" s="17">
        <v>0.21762411869151699</v>
      </c>
      <c r="AD1005" s="17">
        <v>0.239316244718212</v>
      </c>
      <c r="AE1005" s="17">
        <v>0.19074612036606201</v>
      </c>
      <c r="AF1005" s="17">
        <v>0.13730395473454701</v>
      </c>
      <c r="AG1005" s="17">
        <v>0.134200995489096</v>
      </c>
      <c r="AH1005" s="17">
        <v>0.110454395381229</v>
      </c>
      <c r="AI1005" s="17">
        <v>0.118121110729588</v>
      </c>
      <c r="AJ1005" s="17">
        <v>0.109584979583936</v>
      </c>
      <c r="AK1005" s="17">
        <v>0.111302124344323</v>
      </c>
      <c r="AL1005" s="17">
        <v>7.5488041218620294E-2</v>
      </c>
      <c r="AM1005" s="17">
        <v>9.3780262691888105E-2</v>
      </c>
      <c r="AN1005" s="17">
        <v>9.6026969005873694E-2</v>
      </c>
      <c r="AO1005" s="17">
        <v>5.1711217028906999E-2</v>
      </c>
      <c r="AP1005" s="17">
        <v>0.105903731127781</v>
      </c>
      <c r="AQ1005" s="17">
        <v>9.3366574305239106E-2</v>
      </c>
      <c r="AR1005" s="17">
        <v>3.6639691823733299E-2</v>
      </c>
      <c r="AS1005" s="17"/>
      <c r="AT1005" s="17">
        <v>0.115998123941792</v>
      </c>
      <c r="AU1005" s="17">
        <v>0.143701489078089</v>
      </c>
      <c r="AV1005" s="17">
        <v>0.136072987982128</v>
      </c>
      <c r="AW1005" s="17">
        <v>0.108138435576731</v>
      </c>
      <c r="AX1005" s="17">
        <v>9.4429682604333098E-2</v>
      </c>
      <c r="AY1005" s="17">
        <v>5.8725325522761697E-2</v>
      </c>
      <c r="AZ1005" s="17"/>
      <c r="BA1005" s="17">
        <v>0.15234374987769</v>
      </c>
      <c r="BB1005" s="17">
        <v>0.122169485084407</v>
      </c>
      <c r="BC1005" s="17">
        <v>9.9000483485191595E-2</v>
      </c>
      <c r="BD1005" s="17">
        <v>9.4521524452557404E-2</v>
      </c>
      <c r="BE1005" s="17">
        <v>6.9885094429530698E-2</v>
      </c>
      <c r="BF1005" s="17"/>
      <c r="BG1005" s="17">
        <v>0.10179887208685801</v>
      </c>
      <c r="BH1005" s="17">
        <v>0.106243614921556</v>
      </c>
      <c r="BI1005" s="17">
        <v>0.10766493469350601</v>
      </c>
      <c r="BJ1005" s="17">
        <v>8.1614453176307097E-2</v>
      </c>
      <c r="BK1005" s="17">
        <v>0.193836155812634</v>
      </c>
      <c r="BL1005" s="17"/>
      <c r="BM1005" s="17">
        <v>0.101970407679182</v>
      </c>
      <c r="BN1005" s="17">
        <v>0.129680678348985</v>
      </c>
      <c r="BO1005" s="17">
        <v>0.15337554604687201</v>
      </c>
      <c r="BP1005" s="17"/>
      <c r="BQ1005" s="17">
        <v>7.0406923850379693E-2</v>
      </c>
      <c r="BR1005" s="17">
        <v>0.136278005995465</v>
      </c>
      <c r="BS1005" s="17"/>
      <c r="BT1005" s="17">
        <v>9.0573474976767598E-2</v>
      </c>
      <c r="BU1005" s="17">
        <v>0.13635989947684099</v>
      </c>
    </row>
    <row r="1006" spans="2:73" x14ac:dyDescent="0.3">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row>
    <row r="1007" spans="2:73" x14ac:dyDescent="0.3">
      <c r="B1007" s="6" t="s">
        <v>359</v>
      </c>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row>
    <row r="1008" spans="2:73" x14ac:dyDescent="0.3">
      <c r="B1008" s="24" t="s">
        <v>94</v>
      </c>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row>
    <row r="1009" spans="2:73" x14ac:dyDescent="0.3">
      <c r="B1009" t="s">
        <v>352</v>
      </c>
      <c r="C1009" s="17">
        <v>0.13265360805627199</v>
      </c>
      <c r="D1009" s="17">
        <v>0.13851295552266199</v>
      </c>
      <c r="E1009" s="17">
        <v>0.127353132060188</v>
      </c>
      <c r="F1009" s="17"/>
      <c r="G1009" s="17">
        <v>0.11031813201955901</v>
      </c>
      <c r="H1009" s="17">
        <v>0.124563999254725</v>
      </c>
      <c r="I1009" s="17">
        <v>0.147293755858418</v>
      </c>
      <c r="J1009" s="17">
        <v>0.14257010230912201</v>
      </c>
      <c r="K1009" s="17">
        <v>0.152431154082427</v>
      </c>
      <c r="L1009" s="17">
        <v>0.120777094458604</v>
      </c>
      <c r="M1009" s="17"/>
      <c r="N1009" s="17">
        <v>0.118050047586996</v>
      </c>
      <c r="O1009" s="17">
        <v>0.11648064229570999</v>
      </c>
      <c r="P1009" s="17">
        <v>0.13474537523529001</v>
      </c>
      <c r="Q1009" s="17">
        <v>0.16326358891616299</v>
      </c>
      <c r="R1009" s="17"/>
      <c r="S1009" s="17">
        <v>0.150712870487306</v>
      </c>
      <c r="T1009" s="17">
        <v>0.107064519558577</v>
      </c>
      <c r="U1009" s="17">
        <v>0.13234137128789999</v>
      </c>
      <c r="V1009" s="17">
        <v>0.12796620752791399</v>
      </c>
      <c r="W1009" s="17">
        <v>0.16995259822541101</v>
      </c>
      <c r="X1009" s="17">
        <v>0.138480703832879</v>
      </c>
      <c r="Y1009" s="17">
        <v>0.10516226402537</v>
      </c>
      <c r="Z1009" s="17">
        <v>0.133873518010246</v>
      </c>
      <c r="AA1009" s="17">
        <v>0.13650640139543099</v>
      </c>
      <c r="AB1009" s="17"/>
      <c r="AC1009" s="17">
        <v>0.107102201649994</v>
      </c>
      <c r="AD1009" s="17">
        <v>0.145547586698002</v>
      </c>
      <c r="AE1009" s="17">
        <v>0.175122378449482</v>
      </c>
      <c r="AF1009" s="17">
        <v>0.14012148795784399</v>
      </c>
      <c r="AG1009" s="17">
        <v>0.16159672963084101</v>
      </c>
      <c r="AH1009" s="17">
        <v>0.10441832054057</v>
      </c>
      <c r="AI1009" s="17">
        <v>0.149837400947679</v>
      </c>
      <c r="AJ1009" s="17">
        <v>0.101633850925548</v>
      </c>
      <c r="AK1009" s="17">
        <v>0.11514271125582</v>
      </c>
      <c r="AL1009" s="17">
        <v>0.10390768624274301</v>
      </c>
      <c r="AM1009" s="17">
        <v>0.19970914829873901</v>
      </c>
      <c r="AN1009" s="17">
        <v>0.13115229761967501</v>
      </c>
      <c r="AO1009" s="17">
        <v>0.120634868650722</v>
      </c>
      <c r="AP1009" s="17">
        <v>0.104137679020436</v>
      </c>
      <c r="AQ1009" s="17">
        <v>0.14914587300180099</v>
      </c>
      <c r="AR1009" s="17">
        <v>9.80319070051721E-2</v>
      </c>
      <c r="AS1009" s="17"/>
      <c r="AT1009" s="17">
        <v>0.130089612226885</v>
      </c>
      <c r="AU1009" s="17">
        <v>0.123036378635051</v>
      </c>
      <c r="AV1009" s="17">
        <v>0.13246407089161899</v>
      </c>
      <c r="AW1009" s="17">
        <v>0.14459890947412299</v>
      </c>
      <c r="AX1009" s="17">
        <v>0.15785825348379601</v>
      </c>
      <c r="AY1009" s="17">
        <v>0.104979868984601</v>
      </c>
      <c r="AZ1009" s="17"/>
      <c r="BA1009" s="17">
        <v>0.16102887354822101</v>
      </c>
      <c r="BB1009" s="17">
        <v>0.14139039345045001</v>
      </c>
      <c r="BC1009" s="17">
        <v>9.8524227036006495E-2</v>
      </c>
      <c r="BD1009" s="17">
        <v>0.14686831890768401</v>
      </c>
      <c r="BE1009" s="17">
        <v>0.16428880588372899</v>
      </c>
      <c r="BF1009" s="17"/>
      <c r="BG1009" s="17">
        <v>0.12492834839684</v>
      </c>
      <c r="BH1009" s="17">
        <v>0.13416706138909101</v>
      </c>
      <c r="BI1009" s="17">
        <v>0.106828803363523</v>
      </c>
      <c r="BJ1009" s="17">
        <v>0.173465475994135</v>
      </c>
      <c r="BK1009" s="17">
        <v>9.0162895139476104E-2</v>
      </c>
      <c r="BL1009" s="17"/>
      <c r="BM1009" s="17">
        <v>0.122124052597987</v>
      </c>
      <c r="BN1009" s="17">
        <v>0.13119822714336599</v>
      </c>
      <c r="BO1009" s="17">
        <v>0.167519836883152</v>
      </c>
      <c r="BP1009" s="17"/>
      <c r="BQ1009" s="17">
        <v>0.13695594055816199</v>
      </c>
      <c r="BR1009" s="17">
        <v>0.136132633462094</v>
      </c>
      <c r="BS1009" s="17"/>
      <c r="BT1009" s="17">
        <v>0.119256245894741</v>
      </c>
      <c r="BU1009" s="17">
        <v>0.159848110686966</v>
      </c>
    </row>
    <row r="1010" spans="2:73" x14ac:dyDescent="0.3">
      <c r="B1010" t="s">
        <v>353</v>
      </c>
      <c r="C1010" s="17">
        <v>0.627917634435184</v>
      </c>
      <c r="D1010" s="17">
        <v>0.63593905601131295</v>
      </c>
      <c r="E1010" s="17">
        <v>0.62125400851962198</v>
      </c>
      <c r="F1010" s="17"/>
      <c r="G1010" s="17">
        <v>0.59074369580222097</v>
      </c>
      <c r="H1010" s="17">
        <v>0.63514247144731395</v>
      </c>
      <c r="I1010" s="17">
        <v>0.62672112823075898</v>
      </c>
      <c r="J1010" s="17">
        <v>0.63929078123289695</v>
      </c>
      <c r="K1010" s="17">
        <v>0.63155464857856802</v>
      </c>
      <c r="L1010" s="17">
        <v>0.63594564782381802</v>
      </c>
      <c r="M1010" s="17"/>
      <c r="N1010" s="17">
        <v>0.66732040840895002</v>
      </c>
      <c r="O1010" s="17">
        <v>0.64147962450497198</v>
      </c>
      <c r="P1010" s="17">
        <v>0.62492331064617102</v>
      </c>
      <c r="Q1010" s="17">
        <v>0.57590290906576502</v>
      </c>
      <c r="R1010" s="17"/>
      <c r="S1010" s="17">
        <v>0.62610402440611801</v>
      </c>
      <c r="T1010" s="17">
        <v>0.65850730957131098</v>
      </c>
      <c r="U1010" s="17">
        <v>0.63461445275337602</v>
      </c>
      <c r="V1010" s="17">
        <v>0.65888769928412405</v>
      </c>
      <c r="W1010" s="17">
        <v>0.59242617902496797</v>
      </c>
      <c r="X1010" s="17">
        <v>0.599361004850823</v>
      </c>
      <c r="Y1010" s="17">
        <v>0.62951366261269803</v>
      </c>
      <c r="Z1010" s="17">
        <v>0.56658145814026195</v>
      </c>
      <c r="AA1010" s="17">
        <v>0.63001025640785502</v>
      </c>
      <c r="AB1010" s="17"/>
      <c r="AC1010" s="17">
        <v>0.25106466774965203</v>
      </c>
      <c r="AD1010" s="17">
        <v>0.52099221284359498</v>
      </c>
      <c r="AE1010" s="17">
        <v>0.52031782319224396</v>
      </c>
      <c r="AF1010" s="17">
        <v>0.60466112919052295</v>
      </c>
      <c r="AG1010" s="17">
        <v>0.60945447880414905</v>
      </c>
      <c r="AH1010" s="17">
        <v>0.65074618905632897</v>
      </c>
      <c r="AI1010" s="17">
        <v>0.65072309075906998</v>
      </c>
      <c r="AJ1010" s="17">
        <v>0.65295664333727998</v>
      </c>
      <c r="AK1010" s="17">
        <v>0.67385506046044297</v>
      </c>
      <c r="AL1010" s="17">
        <v>0.72658706198493195</v>
      </c>
      <c r="AM1010" s="17">
        <v>0.58422552806481598</v>
      </c>
      <c r="AN1010" s="17">
        <v>0.65225974491684002</v>
      </c>
      <c r="AO1010" s="17">
        <v>0.66441320206635202</v>
      </c>
      <c r="AP1010" s="17">
        <v>0.69677657472124099</v>
      </c>
      <c r="AQ1010" s="17">
        <v>0.63690904043804697</v>
      </c>
      <c r="AR1010" s="17">
        <v>0.68989614477642902</v>
      </c>
      <c r="AS1010" s="17"/>
      <c r="AT1010" s="17">
        <v>0.61875818413209005</v>
      </c>
      <c r="AU1010" s="17">
        <v>0.63203103295999497</v>
      </c>
      <c r="AV1010" s="17">
        <v>0.63575008048104797</v>
      </c>
      <c r="AW1010" s="17">
        <v>0.64036688239012896</v>
      </c>
      <c r="AX1010" s="17">
        <v>0.58802352096075905</v>
      </c>
      <c r="AY1010" s="17">
        <v>0.65856190671320902</v>
      </c>
      <c r="AZ1010" s="17"/>
      <c r="BA1010" s="17">
        <v>0.61660282489356899</v>
      </c>
      <c r="BB1010" s="17">
        <v>0.60564236142677896</v>
      </c>
      <c r="BC1010" s="17">
        <v>0.66696818369577604</v>
      </c>
      <c r="BD1010" s="17">
        <v>0.58689954324150995</v>
      </c>
      <c r="BE1010" s="17">
        <v>0.63011642237603904</v>
      </c>
      <c r="BF1010" s="17"/>
      <c r="BG1010" s="17">
        <v>0.64520795086842997</v>
      </c>
      <c r="BH1010" s="17">
        <v>0.63657384279950502</v>
      </c>
      <c r="BI1010" s="17">
        <v>0.64398950484395101</v>
      </c>
      <c r="BJ1010" s="17">
        <v>0.64585876935393105</v>
      </c>
      <c r="BK1010" s="17">
        <v>0.59165574937193799</v>
      </c>
      <c r="BL1010" s="17"/>
      <c r="BM1010" s="17">
        <v>0.65281597172517802</v>
      </c>
      <c r="BN1010" s="17">
        <v>0.63224998092850004</v>
      </c>
      <c r="BO1010" s="17">
        <v>0.54331856811558998</v>
      </c>
      <c r="BP1010" s="17"/>
      <c r="BQ1010" s="17">
        <v>0.64411842147254394</v>
      </c>
      <c r="BR1010" s="17">
        <v>0.62155372202903802</v>
      </c>
      <c r="BS1010" s="17"/>
      <c r="BT1010" s="17">
        <v>0.64555609680342596</v>
      </c>
      <c r="BU1010" s="17">
        <v>0.60841178967828602</v>
      </c>
    </row>
    <row r="1011" spans="2:73" x14ac:dyDescent="0.3">
      <c r="B1011" t="s">
        <v>354</v>
      </c>
      <c r="C1011" s="17">
        <v>0.13871499853077901</v>
      </c>
      <c r="D1011" s="17">
        <v>0.14226352594726599</v>
      </c>
      <c r="E1011" s="17">
        <v>0.13450836860662699</v>
      </c>
      <c r="F1011" s="17"/>
      <c r="G1011" s="17">
        <v>0.17576590809217499</v>
      </c>
      <c r="H1011" s="17">
        <v>0.14669758937591301</v>
      </c>
      <c r="I1011" s="17">
        <v>0.13889921682713899</v>
      </c>
      <c r="J1011" s="17">
        <v>0.13737826300356301</v>
      </c>
      <c r="K1011" s="17">
        <v>0.120978332925873</v>
      </c>
      <c r="L1011" s="17">
        <v>0.120526178404462</v>
      </c>
      <c r="M1011" s="17"/>
      <c r="N1011" s="17">
        <v>0.13240395285647799</v>
      </c>
      <c r="O1011" s="17">
        <v>0.15117645002504701</v>
      </c>
      <c r="P1011" s="17">
        <v>0.14870417311342801</v>
      </c>
      <c r="Q1011" s="17">
        <v>0.121225297222084</v>
      </c>
      <c r="R1011" s="17"/>
      <c r="S1011" s="17">
        <v>0.12833160727617199</v>
      </c>
      <c r="T1011" s="17">
        <v>0.14429852649790201</v>
      </c>
      <c r="U1011" s="17">
        <v>0.141548093613414</v>
      </c>
      <c r="V1011" s="17">
        <v>0.109541688992483</v>
      </c>
      <c r="W1011" s="17">
        <v>0.13116865705761099</v>
      </c>
      <c r="X1011" s="17">
        <v>0.147192476239105</v>
      </c>
      <c r="Y1011" s="17">
        <v>0.16959635664177999</v>
      </c>
      <c r="Z1011" s="17">
        <v>0.144775119042894</v>
      </c>
      <c r="AA1011" s="17">
        <v>0.13979349903382901</v>
      </c>
      <c r="AB1011" s="17"/>
      <c r="AC1011" s="17">
        <v>0.31692427301702802</v>
      </c>
      <c r="AD1011" s="17">
        <v>0.14000584330879101</v>
      </c>
      <c r="AE1011" s="17">
        <v>0.15307712402135501</v>
      </c>
      <c r="AF1011" s="17">
        <v>0.12881790789381101</v>
      </c>
      <c r="AG1011" s="17">
        <v>0.13000100651608201</v>
      </c>
      <c r="AH1011" s="17">
        <v>0.144848477666013</v>
      </c>
      <c r="AI1011" s="17">
        <v>0.122907773607044</v>
      </c>
      <c r="AJ1011" s="17">
        <v>0.15419218926848499</v>
      </c>
      <c r="AK1011" s="17">
        <v>0.16618160904755599</v>
      </c>
      <c r="AL1011" s="17">
        <v>9.6958759904486394E-2</v>
      </c>
      <c r="AM1011" s="17">
        <v>0.14293207272884101</v>
      </c>
      <c r="AN1011" s="17">
        <v>0.14467147856387999</v>
      </c>
      <c r="AO1011" s="17">
        <v>0.15984948629363899</v>
      </c>
      <c r="AP1011" s="17">
        <v>9.4139286254575502E-2</v>
      </c>
      <c r="AQ1011" s="17">
        <v>0.123283179985528</v>
      </c>
      <c r="AR1011" s="17">
        <v>0.16148471307419901</v>
      </c>
      <c r="AS1011" s="17"/>
      <c r="AT1011" s="17">
        <v>0.14843537786740199</v>
      </c>
      <c r="AU1011" s="17">
        <v>0.14694872470789699</v>
      </c>
      <c r="AV1011" s="17">
        <v>0.13716472306730401</v>
      </c>
      <c r="AW1011" s="17">
        <v>0.122411018112611</v>
      </c>
      <c r="AX1011" s="17">
        <v>0.135132616802698</v>
      </c>
      <c r="AY1011" s="17">
        <v>0.117875325465588</v>
      </c>
      <c r="AZ1011" s="17"/>
      <c r="BA1011" s="17">
        <v>0.10923745115781899</v>
      </c>
      <c r="BB1011" s="17">
        <v>0.15863020070846501</v>
      </c>
      <c r="BC1011" s="17">
        <v>0.14424609915359901</v>
      </c>
      <c r="BD1011" s="17">
        <v>0.15658517152447701</v>
      </c>
      <c r="BE1011" s="17">
        <v>0.15598218490568599</v>
      </c>
      <c r="BF1011" s="17"/>
      <c r="BG1011" s="17">
        <v>0.13857246693893099</v>
      </c>
      <c r="BH1011" s="17">
        <v>0.14224147575370499</v>
      </c>
      <c r="BI1011" s="17">
        <v>0.16835778910513999</v>
      </c>
      <c r="BJ1011" s="17">
        <v>0.117379844420964</v>
      </c>
      <c r="BK1011" s="17">
        <v>0.16153959906577001</v>
      </c>
      <c r="BL1011" s="17"/>
      <c r="BM1011" s="17">
        <v>0.13924530304636101</v>
      </c>
      <c r="BN1011" s="17">
        <v>0.126414096784564</v>
      </c>
      <c r="BO1011" s="17">
        <v>0.166874412347917</v>
      </c>
      <c r="BP1011" s="17"/>
      <c r="BQ1011" s="17">
        <v>0.159091051910243</v>
      </c>
      <c r="BR1011" s="17">
        <v>0.12905550313536701</v>
      </c>
      <c r="BS1011" s="17"/>
      <c r="BT1011" s="17">
        <v>0.150213055584248</v>
      </c>
      <c r="BU1011" s="17">
        <v>0.12754405050495901</v>
      </c>
    </row>
    <row r="1012" spans="2:73" x14ac:dyDescent="0.3">
      <c r="B1012" t="s">
        <v>92</v>
      </c>
      <c r="C1012" s="17">
        <v>0.10071375897776499</v>
      </c>
      <c r="D1012" s="17">
        <v>8.3284462518759803E-2</v>
      </c>
      <c r="E1012" s="17">
        <v>0.116884490813563</v>
      </c>
      <c r="F1012" s="17"/>
      <c r="G1012" s="17">
        <v>0.12317226408604499</v>
      </c>
      <c r="H1012" s="17">
        <v>9.3595939922047802E-2</v>
      </c>
      <c r="I1012" s="17">
        <v>8.7085899083683804E-2</v>
      </c>
      <c r="J1012" s="17">
        <v>8.0760853454417705E-2</v>
      </c>
      <c r="K1012" s="17">
        <v>9.5035864413131499E-2</v>
      </c>
      <c r="L1012" s="17">
        <v>0.122751079313116</v>
      </c>
      <c r="M1012" s="17"/>
      <c r="N1012" s="17">
        <v>8.2225591147575897E-2</v>
      </c>
      <c r="O1012" s="17">
        <v>9.0863283174271406E-2</v>
      </c>
      <c r="P1012" s="17">
        <v>9.1627141005111004E-2</v>
      </c>
      <c r="Q1012" s="17">
        <v>0.13960820479598701</v>
      </c>
      <c r="R1012" s="17"/>
      <c r="S1012" s="17">
        <v>9.4851497830404405E-2</v>
      </c>
      <c r="T1012" s="17">
        <v>9.0129644372209897E-2</v>
      </c>
      <c r="U1012" s="17">
        <v>9.1496082345310606E-2</v>
      </c>
      <c r="V1012" s="17">
        <v>0.10360440419548</v>
      </c>
      <c r="W1012" s="17">
        <v>0.10645256569201</v>
      </c>
      <c r="X1012" s="17">
        <v>0.114965815077193</v>
      </c>
      <c r="Y1012" s="17">
        <v>9.5727716720152206E-2</v>
      </c>
      <c r="Z1012" s="17">
        <v>0.154769904806598</v>
      </c>
      <c r="AA1012" s="17">
        <v>9.3689843162884798E-2</v>
      </c>
      <c r="AB1012" s="17"/>
      <c r="AC1012" s="17">
        <v>0.32490885758332599</v>
      </c>
      <c r="AD1012" s="17">
        <v>0.19345435714961201</v>
      </c>
      <c r="AE1012" s="17">
        <v>0.151482674336919</v>
      </c>
      <c r="AF1012" s="17">
        <v>0.126399474957821</v>
      </c>
      <c r="AG1012" s="17">
        <v>9.8947785048926901E-2</v>
      </c>
      <c r="AH1012" s="17">
        <v>9.9987012737088196E-2</v>
      </c>
      <c r="AI1012" s="17">
        <v>7.6531734686205694E-2</v>
      </c>
      <c r="AJ1012" s="17">
        <v>9.1217316468687595E-2</v>
      </c>
      <c r="AK1012" s="17">
        <v>4.4820619236180803E-2</v>
      </c>
      <c r="AL1012" s="17">
        <v>7.2546491867838694E-2</v>
      </c>
      <c r="AM1012" s="17">
        <v>7.3133250907604502E-2</v>
      </c>
      <c r="AN1012" s="17">
        <v>7.1916478899604799E-2</v>
      </c>
      <c r="AO1012" s="17">
        <v>5.5102442989287299E-2</v>
      </c>
      <c r="AP1012" s="17">
        <v>0.10494646000374699</v>
      </c>
      <c r="AQ1012" s="17">
        <v>9.0661906574624099E-2</v>
      </c>
      <c r="AR1012" s="17">
        <v>5.0587235144199598E-2</v>
      </c>
      <c r="AS1012" s="17"/>
      <c r="AT1012" s="17">
        <v>0.102716825773623</v>
      </c>
      <c r="AU1012" s="17">
        <v>9.7983863697056806E-2</v>
      </c>
      <c r="AV1012" s="17">
        <v>9.4621125560029107E-2</v>
      </c>
      <c r="AW1012" s="17">
        <v>9.2623190023136806E-2</v>
      </c>
      <c r="AX1012" s="17">
        <v>0.118985608752747</v>
      </c>
      <c r="AY1012" s="17">
        <v>0.118582898836602</v>
      </c>
      <c r="AZ1012" s="17"/>
      <c r="BA1012" s="17">
        <v>0.113130850400391</v>
      </c>
      <c r="BB1012" s="17">
        <v>9.4337044414305599E-2</v>
      </c>
      <c r="BC1012" s="17">
        <v>9.0261490114618106E-2</v>
      </c>
      <c r="BD1012" s="17">
        <v>0.109646966326328</v>
      </c>
      <c r="BE1012" s="17">
        <v>4.9612586834546397E-2</v>
      </c>
      <c r="BF1012" s="17"/>
      <c r="BG1012" s="17">
        <v>9.1291233795798302E-2</v>
      </c>
      <c r="BH1012" s="17">
        <v>8.7017620057699405E-2</v>
      </c>
      <c r="BI1012" s="17">
        <v>8.0823902687386706E-2</v>
      </c>
      <c r="BJ1012" s="17">
        <v>6.3295910230970906E-2</v>
      </c>
      <c r="BK1012" s="17">
        <v>0.156641756422815</v>
      </c>
      <c r="BL1012" s="17"/>
      <c r="BM1012" s="17">
        <v>8.5814672630474598E-2</v>
      </c>
      <c r="BN1012" s="17">
        <v>0.11013769514357</v>
      </c>
      <c r="BO1012" s="17">
        <v>0.122287182653341</v>
      </c>
      <c r="BP1012" s="17"/>
      <c r="BQ1012" s="17">
        <v>5.9834586059050898E-2</v>
      </c>
      <c r="BR1012" s="17">
        <v>0.113258141373501</v>
      </c>
      <c r="BS1012" s="17"/>
      <c r="BT1012" s="17">
        <v>8.4974601717585294E-2</v>
      </c>
      <c r="BU1012" s="17">
        <v>0.10419604912979</v>
      </c>
    </row>
    <row r="1013" spans="2:73" x14ac:dyDescent="0.3">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row>
    <row r="1014" spans="2:73" x14ac:dyDescent="0.3">
      <c r="B1014" s="6" t="s">
        <v>360</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row>
    <row r="1015" spans="2:73" x14ac:dyDescent="0.3">
      <c r="B1015" s="24" t="s">
        <v>94</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c r="BQ1015" s="17"/>
      <c r="BR1015" s="17"/>
      <c r="BS1015" s="17"/>
      <c r="BT1015" s="17"/>
      <c r="BU1015" s="17"/>
    </row>
    <row r="1016" spans="2:73" x14ac:dyDescent="0.3">
      <c r="B1016" t="s">
        <v>352</v>
      </c>
      <c r="C1016" s="17">
        <v>0.18212599726079901</v>
      </c>
      <c r="D1016" s="17">
        <v>0.16937256518520699</v>
      </c>
      <c r="E1016" s="17">
        <v>0.19511588155222601</v>
      </c>
      <c r="F1016" s="17"/>
      <c r="G1016" s="17">
        <v>0.189876820783447</v>
      </c>
      <c r="H1016" s="17">
        <v>0.20538617200560699</v>
      </c>
      <c r="I1016" s="17">
        <v>0.20310328361180999</v>
      </c>
      <c r="J1016" s="17">
        <v>0.18313581787278299</v>
      </c>
      <c r="K1016" s="17">
        <v>0.17977420151232301</v>
      </c>
      <c r="L1016" s="17">
        <v>0.141785037345737</v>
      </c>
      <c r="M1016" s="17"/>
      <c r="N1016" s="17">
        <v>0.168850136469995</v>
      </c>
      <c r="O1016" s="17">
        <v>0.19343373394390001</v>
      </c>
      <c r="P1016" s="17">
        <v>0.15578441926022199</v>
      </c>
      <c r="Q1016" s="17">
        <v>0.208781549652094</v>
      </c>
      <c r="R1016" s="17"/>
      <c r="S1016" s="17">
        <v>0.16666949058959499</v>
      </c>
      <c r="T1016" s="17">
        <v>0.14569009477425199</v>
      </c>
      <c r="U1016" s="17">
        <v>0.192911772819053</v>
      </c>
      <c r="V1016" s="17">
        <v>0.17684579439145701</v>
      </c>
      <c r="W1016" s="17">
        <v>0.175711904067896</v>
      </c>
      <c r="X1016" s="17">
        <v>0.173217734560454</v>
      </c>
      <c r="Y1016" s="17">
        <v>0.202136337958924</v>
      </c>
      <c r="Z1016" s="17">
        <v>0.21553257349268201</v>
      </c>
      <c r="AA1016" s="17">
        <v>0.22529121457814399</v>
      </c>
      <c r="AB1016" s="17"/>
      <c r="AC1016" s="17">
        <v>0.20011924879190601</v>
      </c>
      <c r="AD1016" s="17">
        <v>0.206961991373902</v>
      </c>
      <c r="AE1016" s="17">
        <v>0.201613264894</v>
      </c>
      <c r="AF1016" s="17">
        <v>0.203110727205005</v>
      </c>
      <c r="AG1016" s="17">
        <v>0.208706939689002</v>
      </c>
      <c r="AH1016" s="17">
        <v>0.179566806162408</v>
      </c>
      <c r="AI1016" s="17">
        <v>0.185385931105227</v>
      </c>
      <c r="AJ1016" s="17">
        <v>0.16715014668814801</v>
      </c>
      <c r="AK1016" s="17">
        <v>0.21488929311745</v>
      </c>
      <c r="AL1016" s="17">
        <v>0.19655368525194</v>
      </c>
      <c r="AM1016" s="17">
        <v>0.14159439114209599</v>
      </c>
      <c r="AN1016" s="17">
        <v>0.16813905166867901</v>
      </c>
      <c r="AO1016" s="17">
        <v>0.16583499894548401</v>
      </c>
      <c r="AP1016" s="17">
        <v>0.18656689266534701</v>
      </c>
      <c r="AQ1016" s="17">
        <v>0.17473533867142099</v>
      </c>
      <c r="AR1016" s="17">
        <v>0.166442542032778</v>
      </c>
      <c r="AS1016" s="17"/>
      <c r="AT1016" s="17">
        <v>0.199143823117991</v>
      </c>
      <c r="AU1016" s="17">
        <v>0.18588838806173399</v>
      </c>
      <c r="AV1016" s="17">
        <v>0.183819581391824</v>
      </c>
      <c r="AW1016" s="17">
        <v>0.179831630752746</v>
      </c>
      <c r="AX1016" s="17">
        <v>0.15099114050430301</v>
      </c>
      <c r="AY1016" s="17">
        <v>0.14854225340852201</v>
      </c>
      <c r="AZ1016" s="17"/>
      <c r="BA1016" s="17">
        <v>0.185920424895299</v>
      </c>
      <c r="BB1016" s="17">
        <v>0.19680588408390301</v>
      </c>
      <c r="BC1016" s="17">
        <v>0.16218129241774601</v>
      </c>
      <c r="BD1016" s="17">
        <v>0.22551650692522601</v>
      </c>
      <c r="BE1016" s="17">
        <v>0.16961993877947601</v>
      </c>
      <c r="BF1016" s="17"/>
      <c r="BG1016" s="17">
        <v>0.15300015739849299</v>
      </c>
      <c r="BH1016" s="17">
        <v>0.191157600760718</v>
      </c>
      <c r="BI1016" s="17">
        <v>0.18737240664596699</v>
      </c>
      <c r="BJ1016" s="17">
        <v>0.177146221223278</v>
      </c>
      <c r="BK1016" s="17">
        <v>0.222580586230998</v>
      </c>
      <c r="BL1016" s="17"/>
      <c r="BM1016" s="17">
        <v>0.14423803397927801</v>
      </c>
      <c r="BN1016" s="17">
        <v>0.21032793207668199</v>
      </c>
      <c r="BO1016" s="17">
        <v>0.226743098491724</v>
      </c>
      <c r="BP1016" s="17"/>
      <c r="BQ1016" s="17">
        <v>0.18752973443607099</v>
      </c>
      <c r="BR1016" s="17">
        <v>0.18218636982167599</v>
      </c>
      <c r="BS1016" s="17"/>
      <c r="BT1016" s="17">
        <v>0.16989909805928799</v>
      </c>
      <c r="BU1016" s="17">
        <v>0.20250430039025299</v>
      </c>
    </row>
    <row r="1017" spans="2:73" x14ac:dyDescent="0.3">
      <c r="B1017" t="s">
        <v>353</v>
      </c>
      <c r="C1017" s="17">
        <v>0.74406829324341595</v>
      </c>
      <c r="D1017" s="17">
        <v>0.75230981404076702</v>
      </c>
      <c r="E1017" s="17">
        <v>0.73600304217517498</v>
      </c>
      <c r="F1017" s="17"/>
      <c r="G1017" s="17">
        <v>0.66440391603969895</v>
      </c>
      <c r="H1017" s="17">
        <v>0.684908567279088</v>
      </c>
      <c r="I1017" s="17">
        <v>0.71911872152579304</v>
      </c>
      <c r="J1017" s="17">
        <v>0.77849384539106703</v>
      </c>
      <c r="K1017" s="17">
        <v>0.75430196336331301</v>
      </c>
      <c r="L1017" s="17">
        <v>0.83033584615609901</v>
      </c>
      <c r="M1017" s="17"/>
      <c r="N1017" s="17">
        <v>0.75865898401977305</v>
      </c>
      <c r="O1017" s="17">
        <v>0.75005221053571702</v>
      </c>
      <c r="P1017" s="17">
        <v>0.76816737751856301</v>
      </c>
      <c r="Q1017" s="17">
        <v>0.69848187597648703</v>
      </c>
      <c r="R1017" s="17"/>
      <c r="S1017" s="17">
        <v>0.712042173751401</v>
      </c>
      <c r="T1017" s="17">
        <v>0.82177713548944398</v>
      </c>
      <c r="U1017" s="17">
        <v>0.74197008173254497</v>
      </c>
      <c r="V1017" s="17">
        <v>0.75342334369867603</v>
      </c>
      <c r="W1017" s="17">
        <v>0.73004769096857003</v>
      </c>
      <c r="X1017" s="17">
        <v>0.74227316463209303</v>
      </c>
      <c r="Y1017" s="17">
        <v>0.73124084515896104</v>
      </c>
      <c r="Z1017" s="17">
        <v>0.68444896525225496</v>
      </c>
      <c r="AA1017" s="17">
        <v>0.72536503680832498</v>
      </c>
      <c r="AB1017" s="17"/>
      <c r="AC1017" s="17">
        <v>0.52165739731071703</v>
      </c>
      <c r="AD1017" s="17">
        <v>0.67338432212869304</v>
      </c>
      <c r="AE1017" s="17">
        <v>0.69306747825170201</v>
      </c>
      <c r="AF1017" s="17">
        <v>0.73368135541999202</v>
      </c>
      <c r="AG1017" s="17">
        <v>0.70067146688420201</v>
      </c>
      <c r="AH1017" s="17">
        <v>0.74505467054416397</v>
      </c>
      <c r="AI1017" s="17">
        <v>0.75094921433095896</v>
      </c>
      <c r="AJ1017" s="17">
        <v>0.77805397065408199</v>
      </c>
      <c r="AK1017" s="17">
        <v>0.685860473812409</v>
      </c>
      <c r="AL1017" s="17">
        <v>0.75627101053039203</v>
      </c>
      <c r="AM1017" s="17">
        <v>0.79649937275980698</v>
      </c>
      <c r="AN1017" s="17">
        <v>0.79579269257902097</v>
      </c>
      <c r="AO1017" s="17">
        <v>0.80086000535150204</v>
      </c>
      <c r="AP1017" s="17">
        <v>0.79017456755554105</v>
      </c>
      <c r="AQ1017" s="17">
        <v>0.73247780850064104</v>
      </c>
      <c r="AR1017" s="17">
        <v>0.78367155498562402</v>
      </c>
      <c r="AS1017" s="17"/>
      <c r="AT1017" s="17">
        <v>0.70177389772129695</v>
      </c>
      <c r="AU1017" s="17">
        <v>0.74249202094456401</v>
      </c>
      <c r="AV1017" s="17">
        <v>0.75886682098709402</v>
      </c>
      <c r="AW1017" s="17">
        <v>0.75333968675972995</v>
      </c>
      <c r="AX1017" s="17">
        <v>0.79489940313993801</v>
      </c>
      <c r="AY1017" s="17">
        <v>0.76742851756726504</v>
      </c>
      <c r="AZ1017" s="17"/>
      <c r="BA1017" s="17">
        <v>0.73872704348903195</v>
      </c>
      <c r="BB1017" s="17">
        <v>0.74204426890065101</v>
      </c>
      <c r="BC1017" s="17">
        <v>0.76120455321209601</v>
      </c>
      <c r="BD1017" s="17">
        <v>0.67105762433483296</v>
      </c>
      <c r="BE1017" s="17">
        <v>0.78741400727628197</v>
      </c>
      <c r="BF1017" s="17"/>
      <c r="BG1017" s="17">
        <v>0.77941575958060005</v>
      </c>
      <c r="BH1017" s="17">
        <v>0.73049975037205495</v>
      </c>
      <c r="BI1017" s="17">
        <v>0.76323228700935397</v>
      </c>
      <c r="BJ1017" s="17">
        <v>0.77089753966732799</v>
      </c>
      <c r="BK1017" s="17">
        <v>0.69488594248049795</v>
      </c>
      <c r="BL1017" s="17"/>
      <c r="BM1017" s="17">
        <v>0.77990675110768903</v>
      </c>
      <c r="BN1017" s="17">
        <v>0.72504374243884795</v>
      </c>
      <c r="BO1017" s="17">
        <v>0.68336592048311595</v>
      </c>
      <c r="BP1017" s="17"/>
      <c r="BQ1017" s="17">
        <v>0.71243418960704497</v>
      </c>
      <c r="BR1017" s="17">
        <v>0.76623337933379498</v>
      </c>
      <c r="BS1017" s="17"/>
      <c r="BT1017" s="17">
        <v>0.75904020814431095</v>
      </c>
      <c r="BU1017" s="17">
        <v>0.732396409364933</v>
      </c>
    </row>
    <row r="1018" spans="2:73" x14ac:dyDescent="0.3">
      <c r="B1018" t="s">
        <v>354</v>
      </c>
      <c r="C1018" s="17">
        <v>3.61038481014423E-2</v>
      </c>
      <c r="D1018" s="17">
        <v>4.1602191847936197E-2</v>
      </c>
      <c r="E1018" s="17">
        <v>3.0857246383018601E-2</v>
      </c>
      <c r="F1018" s="17"/>
      <c r="G1018" s="17">
        <v>8.4561023862083001E-2</v>
      </c>
      <c r="H1018" s="17">
        <v>6.6419577204754901E-2</v>
      </c>
      <c r="I1018" s="17">
        <v>4.1592940317709E-2</v>
      </c>
      <c r="J1018" s="17">
        <v>7.0700834050287003E-3</v>
      </c>
      <c r="K1018" s="17">
        <v>2.26725495953395E-2</v>
      </c>
      <c r="L1018" s="17">
        <v>7.5393888426028097E-3</v>
      </c>
      <c r="M1018" s="17"/>
      <c r="N1018" s="17">
        <v>3.2607682772355102E-2</v>
      </c>
      <c r="O1018" s="17">
        <v>3.4527560142129099E-2</v>
      </c>
      <c r="P1018" s="17">
        <v>4.56609130943108E-2</v>
      </c>
      <c r="Q1018" s="17">
        <v>3.3837669173898202E-2</v>
      </c>
      <c r="R1018" s="17"/>
      <c r="S1018" s="17">
        <v>7.8729540686098803E-2</v>
      </c>
      <c r="T1018" s="17">
        <v>1.59994736256402E-2</v>
      </c>
      <c r="U1018" s="17">
        <v>2.10981755489025E-2</v>
      </c>
      <c r="V1018" s="17">
        <v>1.60353739417015E-2</v>
      </c>
      <c r="W1018" s="17">
        <v>5.3224189236357397E-2</v>
      </c>
      <c r="X1018" s="17">
        <v>4.1517410157240198E-2</v>
      </c>
      <c r="Y1018" s="17">
        <v>3.8334218198659599E-2</v>
      </c>
      <c r="Z1018" s="17">
        <v>3.2693552672694297E-2</v>
      </c>
      <c r="AA1018" s="17">
        <v>2.0506275768110399E-2</v>
      </c>
      <c r="AB1018" s="17"/>
      <c r="AC1018" s="17">
        <v>2.9769341511610401E-2</v>
      </c>
      <c r="AD1018" s="17">
        <v>3.5923951873432398E-2</v>
      </c>
      <c r="AE1018" s="17">
        <v>4.8146601320410702E-2</v>
      </c>
      <c r="AF1018" s="17">
        <v>4.2207614451441999E-2</v>
      </c>
      <c r="AG1018" s="17">
        <v>4.4838028328313302E-2</v>
      </c>
      <c r="AH1018" s="17">
        <v>3.1423755610245803E-2</v>
      </c>
      <c r="AI1018" s="17">
        <v>4.8802023949811799E-2</v>
      </c>
      <c r="AJ1018" s="17">
        <v>4.3224059080247103E-2</v>
      </c>
      <c r="AK1018" s="17">
        <v>5.6115571472348899E-2</v>
      </c>
      <c r="AL1018" s="17">
        <v>2.7124914057350201E-2</v>
      </c>
      <c r="AM1018" s="17">
        <v>2.8129852975901801E-2</v>
      </c>
      <c r="AN1018" s="17">
        <v>8.9084303896699892E-3</v>
      </c>
      <c r="AO1018" s="17">
        <v>2.0820509181755601E-2</v>
      </c>
      <c r="AP1018" s="17">
        <v>1.25913436461148E-2</v>
      </c>
      <c r="AQ1018" s="17">
        <v>3.11218334666017E-2</v>
      </c>
      <c r="AR1018" s="17">
        <v>4.6207554494470497E-2</v>
      </c>
      <c r="AS1018" s="17"/>
      <c r="AT1018" s="17">
        <v>6.1250504541463802E-2</v>
      </c>
      <c r="AU1018" s="17">
        <v>2.6988254187728E-2</v>
      </c>
      <c r="AV1018" s="17">
        <v>3.0087972216059401E-2</v>
      </c>
      <c r="AW1018" s="17">
        <v>3.1913123557202501E-2</v>
      </c>
      <c r="AX1018" s="17">
        <v>1.70531888616368E-2</v>
      </c>
      <c r="AY1018" s="17">
        <v>4.4811684090812098E-2</v>
      </c>
      <c r="AZ1018" s="17"/>
      <c r="BA1018" s="17">
        <v>2.2902736759139199E-2</v>
      </c>
      <c r="BB1018" s="17">
        <v>2.1336509096703E-2</v>
      </c>
      <c r="BC1018" s="17">
        <v>3.8636869079968703E-2</v>
      </c>
      <c r="BD1018" s="17">
        <v>7.4037505400967193E-2</v>
      </c>
      <c r="BE1018" s="17">
        <v>4.2966053944242799E-2</v>
      </c>
      <c r="BF1018" s="17"/>
      <c r="BG1018" s="17">
        <v>2.9032806572323901E-2</v>
      </c>
      <c r="BH1018" s="17">
        <v>4.5064424271860699E-2</v>
      </c>
      <c r="BI1018" s="17">
        <v>3.2214151022843897E-2</v>
      </c>
      <c r="BJ1018" s="17">
        <v>2.7945775113685001E-2</v>
      </c>
      <c r="BK1018" s="17">
        <v>5.1650591823610703E-2</v>
      </c>
      <c r="BL1018" s="17"/>
      <c r="BM1018" s="17">
        <v>4.1125700689033602E-2</v>
      </c>
      <c r="BN1018" s="17">
        <v>2.7948580241694301E-2</v>
      </c>
      <c r="BO1018" s="17">
        <v>4.0869054738196998E-2</v>
      </c>
      <c r="BP1018" s="17"/>
      <c r="BQ1018" s="17">
        <v>7.2551407775355695E-2</v>
      </c>
      <c r="BR1018" s="17">
        <v>1.3531860290905799E-2</v>
      </c>
      <c r="BS1018" s="17"/>
      <c r="BT1018" s="17">
        <v>4.3278690383128399E-2</v>
      </c>
      <c r="BU1018" s="17">
        <v>2.5029264672836199E-2</v>
      </c>
    </row>
    <row r="1019" spans="2:73" x14ac:dyDescent="0.3">
      <c r="B1019" t="s">
        <v>92</v>
      </c>
      <c r="C1019" s="17">
        <v>3.7701861394342798E-2</v>
      </c>
      <c r="D1019" s="17">
        <v>3.6715428926089699E-2</v>
      </c>
      <c r="E1019" s="17">
        <v>3.8023829889579898E-2</v>
      </c>
      <c r="F1019" s="17"/>
      <c r="G1019" s="17">
        <v>6.1158239314771698E-2</v>
      </c>
      <c r="H1019" s="17">
        <v>4.3285683510550003E-2</v>
      </c>
      <c r="I1019" s="17">
        <v>3.6185054544687498E-2</v>
      </c>
      <c r="J1019" s="17">
        <v>3.13002533311217E-2</v>
      </c>
      <c r="K1019" s="17">
        <v>4.3251285529024901E-2</v>
      </c>
      <c r="L1019" s="17">
        <v>2.0339727655561499E-2</v>
      </c>
      <c r="M1019" s="17"/>
      <c r="N1019" s="17">
        <v>3.9883196737876797E-2</v>
      </c>
      <c r="O1019" s="17">
        <v>2.1986495378254201E-2</v>
      </c>
      <c r="P1019" s="17">
        <v>3.0387290126903999E-2</v>
      </c>
      <c r="Q1019" s="17">
        <v>5.8898905197521202E-2</v>
      </c>
      <c r="R1019" s="17"/>
      <c r="S1019" s="17">
        <v>4.2558794972904802E-2</v>
      </c>
      <c r="T1019" s="17">
        <v>1.65332961106637E-2</v>
      </c>
      <c r="U1019" s="17">
        <v>4.4019969899499301E-2</v>
      </c>
      <c r="V1019" s="17">
        <v>5.36954879681657E-2</v>
      </c>
      <c r="W1019" s="17">
        <v>4.1016215727176397E-2</v>
      </c>
      <c r="X1019" s="17">
        <v>4.2991690650212598E-2</v>
      </c>
      <c r="Y1019" s="17">
        <v>2.8288598683455599E-2</v>
      </c>
      <c r="Z1019" s="17">
        <v>6.7324908582368198E-2</v>
      </c>
      <c r="AA1019" s="17">
        <v>2.8837472845420799E-2</v>
      </c>
      <c r="AB1019" s="17"/>
      <c r="AC1019" s="17">
        <v>0.248454012385767</v>
      </c>
      <c r="AD1019" s="17">
        <v>8.3729734623971902E-2</v>
      </c>
      <c r="AE1019" s="17">
        <v>5.7172655533887499E-2</v>
      </c>
      <c r="AF1019" s="17">
        <v>2.1000302923561E-2</v>
      </c>
      <c r="AG1019" s="17">
        <v>4.5783565098483199E-2</v>
      </c>
      <c r="AH1019" s="17">
        <v>4.3954767683181899E-2</v>
      </c>
      <c r="AI1019" s="17">
        <v>1.4862830614003101E-2</v>
      </c>
      <c r="AJ1019" s="17">
        <v>1.1571823577522801E-2</v>
      </c>
      <c r="AK1019" s="17">
        <v>4.31346615977918E-2</v>
      </c>
      <c r="AL1019" s="17">
        <v>2.00503901603181E-2</v>
      </c>
      <c r="AM1019" s="17">
        <v>3.3776383122195303E-2</v>
      </c>
      <c r="AN1019" s="17">
        <v>2.7159825362629501E-2</v>
      </c>
      <c r="AO1019" s="17">
        <v>1.24844865212583E-2</v>
      </c>
      <c r="AP1019" s="17">
        <v>1.06671961329974E-2</v>
      </c>
      <c r="AQ1019" s="17">
        <v>6.1665019361336497E-2</v>
      </c>
      <c r="AR1019" s="17">
        <v>3.6783484871267002E-3</v>
      </c>
      <c r="AS1019" s="17"/>
      <c r="AT1019" s="17">
        <v>3.7831774619248401E-2</v>
      </c>
      <c r="AU1019" s="17">
        <v>4.4631336805973802E-2</v>
      </c>
      <c r="AV1019" s="17">
        <v>2.7225625405022501E-2</v>
      </c>
      <c r="AW1019" s="17">
        <v>3.4915558930321597E-2</v>
      </c>
      <c r="AX1019" s="17">
        <v>3.7056267494122198E-2</v>
      </c>
      <c r="AY1019" s="17">
        <v>3.9217544933400801E-2</v>
      </c>
      <c r="AZ1019" s="17"/>
      <c r="BA1019" s="17">
        <v>5.2449794856529397E-2</v>
      </c>
      <c r="BB1019" s="17">
        <v>3.98133379187426E-2</v>
      </c>
      <c r="BC1019" s="17">
        <v>3.7977285290189199E-2</v>
      </c>
      <c r="BD1019" s="17">
        <v>2.9388363338973801E-2</v>
      </c>
      <c r="BE1019" s="17">
        <v>0</v>
      </c>
      <c r="BF1019" s="17"/>
      <c r="BG1019" s="17">
        <v>3.8551276448582701E-2</v>
      </c>
      <c r="BH1019" s="17">
        <v>3.3278224595366203E-2</v>
      </c>
      <c r="BI1019" s="17">
        <v>1.7181155321836099E-2</v>
      </c>
      <c r="BJ1019" s="17">
        <v>2.4010463995709198E-2</v>
      </c>
      <c r="BK1019" s="17">
        <v>3.0882879464893698E-2</v>
      </c>
      <c r="BL1019" s="17"/>
      <c r="BM1019" s="17">
        <v>3.4729514223999502E-2</v>
      </c>
      <c r="BN1019" s="17">
        <v>3.6679745242776299E-2</v>
      </c>
      <c r="BO1019" s="17">
        <v>4.9021926286963197E-2</v>
      </c>
      <c r="BP1019" s="17"/>
      <c r="BQ1019" s="17">
        <v>2.7484668181528501E-2</v>
      </c>
      <c r="BR1019" s="17">
        <v>3.8048390553623898E-2</v>
      </c>
      <c r="BS1019" s="17"/>
      <c r="BT1019" s="17">
        <v>2.7782003413272399E-2</v>
      </c>
      <c r="BU1019" s="17">
        <v>4.0070025571978002E-2</v>
      </c>
    </row>
    <row r="1020" spans="2:73" x14ac:dyDescent="0.3">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row>
    <row r="1021" spans="2:73" x14ac:dyDescent="0.3">
      <c r="B1021" s="6" t="s">
        <v>361</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row>
    <row r="1022" spans="2:73" x14ac:dyDescent="0.3">
      <c r="B1022" s="24" t="s">
        <v>94</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row>
    <row r="1023" spans="2:73" x14ac:dyDescent="0.3">
      <c r="B1023" t="s">
        <v>352</v>
      </c>
      <c r="C1023" s="17">
        <v>0.289326545011731</v>
      </c>
      <c r="D1023" s="17">
        <v>0.29087348241608801</v>
      </c>
      <c r="E1023" s="17">
        <v>0.28793711349782197</v>
      </c>
      <c r="F1023" s="17"/>
      <c r="G1023" s="17">
        <v>0.29471215873668499</v>
      </c>
      <c r="H1023" s="17">
        <v>0.31498115821686001</v>
      </c>
      <c r="I1023" s="17">
        <v>0.27289411229986998</v>
      </c>
      <c r="J1023" s="17">
        <v>0.271862822241973</v>
      </c>
      <c r="K1023" s="17">
        <v>0.26035225996228301</v>
      </c>
      <c r="L1023" s="17">
        <v>0.31192542959374298</v>
      </c>
      <c r="M1023" s="17"/>
      <c r="N1023" s="17">
        <v>0.28888095742388398</v>
      </c>
      <c r="O1023" s="17">
        <v>0.28043044491007701</v>
      </c>
      <c r="P1023" s="17">
        <v>0.298981127057449</v>
      </c>
      <c r="Q1023" s="17">
        <v>0.288659096103421</v>
      </c>
      <c r="R1023" s="17"/>
      <c r="S1023" s="17">
        <v>0.26948618140040298</v>
      </c>
      <c r="T1023" s="17">
        <v>0.29565402181220901</v>
      </c>
      <c r="U1023" s="17">
        <v>0.24445567035267801</v>
      </c>
      <c r="V1023" s="17">
        <v>0.27290795140151902</v>
      </c>
      <c r="W1023" s="17">
        <v>0.340335164795458</v>
      </c>
      <c r="X1023" s="17">
        <v>0.283545666029831</v>
      </c>
      <c r="Y1023" s="17">
        <v>0.27094417056730002</v>
      </c>
      <c r="Z1023" s="17">
        <v>0.28338267201039702</v>
      </c>
      <c r="AA1023" s="17">
        <v>0.34004542269433902</v>
      </c>
      <c r="AB1023" s="17"/>
      <c r="AC1023" s="17">
        <v>0.23735100651463001</v>
      </c>
      <c r="AD1023" s="17">
        <v>0.30147846489802399</v>
      </c>
      <c r="AE1023" s="17">
        <v>0.281379106543656</v>
      </c>
      <c r="AF1023" s="17">
        <v>0.28173158240669799</v>
      </c>
      <c r="AG1023" s="17">
        <v>0.321679654257296</v>
      </c>
      <c r="AH1023" s="17">
        <v>0.288617540601944</v>
      </c>
      <c r="AI1023" s="17">
        <v>0.35379818230495103</v>
      </c>
      <c r="AJ1023" s="17">
        <v>0.24491069096088</v>
      </c>
      <c r="AK1023" s="17">
        <v>0.31806253599772899</v>
      </c>
      <c r="AL1023" s="17">
        <v>0.30036412950686397</v>
      </c>
      <c r="AM1023" s="17">
        <v>0.276936013820898</v>
      </c>
      <c r="AN1023" s="17">
        <v>0.286168813566264</v>
      </c>
      <c r="AO1023" s="17">
        <v>0.30606432202828199</v>
      </c>
      <c r="AP1023" s="17">
        <v>0.23987004870677101</v>
      </c>
      <c r="AQ1023" s="17">
        <v>0.23475347437134</v>
      </c>
      <c r="AR1023" s="17">
        <v>0.25376100492956699</v>
      </c>
      <c r="AS1023" s="17"/>
      <c r="AT1023" s="17">
        <v>0.25861183217709699</v>
      </c>
      <c r="AU1023" s="17">
        <v>0.270972074921557</v>
      </c>
      <c r="AV1023" s="17">
        <v>0.29930375389958602</v>
      </c>
      <c r="AW1023" s="17">
        <v>0.318973869820943</v>
      </c>
      <c r="AX1023" s="17">
        <v>0.311758181796362</v>
      </c>
      <c r="AY1023" s="17">
        <v>0.35820115207186398</v>
      </c>
      <c r="AZ1023" s="17"/>
      <c r="BA1023" s="17">
        <v>0.30372410673043099</v>
      </c>
      <c r="BB1023" s="17">
        <v>0.28663265866133403</v>
      </c>
      <c r="BC1023" s="17">
        <v>0.25500559642988302</v>
      </c>
      <c r="BD1023" s="17">
        <v>0.31692842013824701</v>
      </c>
      <c r="BE1023" s="17">
        <v>0.249001564560763</v>
      </c>
      <c r="BF1023" s="17"/>
      <c r="BG1023" s="17">
        <v>0.282536994776804</v>
      </c>
      <c r="BH1023" s="17">
        <v>0.29089937495135298</v>
      </c>
      <c r="BI1023" s="17">
        <v>0.28747196957723797</v>
      </c>
      <c r="BJ1023" s="17">
        <v>0.29292414041696802</v>
      </c>
      <c r="BK1023" s="17">
        <v>0.22498045431819599</v>
      </c>
      <c r="BL1023" s="17"/>
      <c r="BM1023" s="17">
        <v>0.27038638909239898</v>
      </c>
      <c r="BN1023" s="17">
        <v>0.30562742968147999</v>
      </c>
      <c r="BO1023" s="17">
        <v>0.30630526932934798</v>
      </c>
      <c r="BP1023" s="17"/>
      <c r="BQ1023" s="17">
        <v>0.287702105650679</v>
      </c>
      <c r="BR1023" s="17">
        <v>0.29846466839952102</v>
      </c>
      <c r="BS1023" s="17"/>
      <c r="BT1023" s="17">
        <v>0.26450529714915499</v>
      </c>
      <c r="BU1023" s="17">
        <v>0.33227428088692901</v>
      </c>
    </row>
    <row r="1024" spans="2:73" x14ac:dyDescent="0.3">
      <c r="B1024" t="s">
        <v>353</v>
      </c>
      <c r="C1024" s="17">
        <v>0.61428132579969197</v>
      </c>
      <c r="D1024" s="17">
        <v>0.61169348555016401</v>
      </c>
      <c r="E1024" s="17">
        <v>0.61673739913124004</v>
      </c>
      <c r="F1024" s="17"/>
      <c r="G1024" s="17">
        <v>0.59133692821318395</v>
      </c>
      <c r="H1024" s="17">
        <v>0.596911093124875</v>
      </c>
      <c r="I1024" s="17">
        <v>0.62367199384806604</v>
      </c>
      <c r="J1024" s="17">
        <v>0.65564424054761306</v>
      </c>
      <c r="K1024" s="17">
        <v>0.63764801764096901</v>
      </c>
      <c r="L1024" s="17">
        <v>0.58661874077942999</v>
      </c>
      <c r="M1024" s="17"/>
      <c r="N1024" s="17">
        <v>0.62529795050124304</v>
      </c>
      <c r="O1024" s="17">
        <v>0.63843582194930903</v>
      </c>
      <c r="P1024" s="17">
        <v>0.62050986153472198</v>
      </c>
      <c r="Q1024" s="17">
        <v>0.57298023309716795</v>
      </c>
      <c r="R1024" s="17"/>
      <c r="S1024" s="17">
        <v>0.60821296458743501</v>
      </c>
      <c r="T1024" s="17">
        <v>0.62540155062164704</v>
      </c>
      <c r="U1024" s="17">
        <v>0.66489962638602296</v>
      </c>
      <c r="V1024" s="17">
        <v>0.61980907686487696</v>
      </c>
      <c r="W1024" s="17">
        <v>0.60470060665727099</v>
      </c>
      <c r="X1024" s="17">
        <v>0.58191316387543501</v>
      </c>
      <c r="Y1024" s="17">
        <v>0.60837099110863302</v>
      </c>
      <c r="Z1024" s="17">
        <v>0.65478228264611005</v>
      </c>
      <c r="AA1024" s="17">
        <v>0.58487556579916</v>
      </c>
      <c r="AB1024" s="17"/>
      <c r="AC1024" s="17">
        <v>0.44714570140774301</v>
      </c>
      <c r="AD1024" s="17">
        <v>0.476477187202626</v>
      </c>
      <c r="AE1024" s="17">
        <v>0.61039284563782104</v>
      </c>
      <c r="AF1024" s="17">
        <v>0.58482202820197204</v>
      </c>
      <c r="AG1024" s="17">
        <v>0.57581767837668296</v>
      </c>
      <c r="AH1024" s="17">
        <v>0.62918799656872704</v>
      </c>
      <c r="AI1024" s="17">
        <v>0.59362432377909902</v>
      </c>
      <c r="AJ1024" s="17">
        <v>0.65974572580157098</v>
      </c>
      <c r="AK1024" s="17">
        <v>0.61572911096076399</v>
      </c>
      <c r="AL1024" s="17">
        <v>0.62338158578700098</v>
      </c>
      <c r="AM1024" s="17">
        <v>0.660695195685855</v>
      </c>
      <c r="AN1024" s="17">
        <v>0.64185439821816803</v>
      </c>
      <c r="AO1024" s="17">
        <v>0.630250904369975</v>
      </c>
      <c r="AP1024" s="17">
        <v>0.72669450738746499</v>
      </c>
      <c r="AQ1024" s="17">
        <v>0.65856869133292895</v>
      </c>
      <c r="AR1024" s="17">
        <v>0.623011789253754</v>
      </c>
      <c r="AS1024" s="17"/>
      <c r="AT1024" s="17">
        <v>0.63126823284726297</v>
      </c>
      <c r="AU1024" s="17">
        <v>0.63065583168217199</v>
      </c>
      <c r="AV1024" s="17">
        <v>0.62123980973265802</v>
      </c>
      <c r="AW1024" s="17">
        <v>0.58637199650541105</v>
      </c>
      <c r="AX1024" s="17">
        <v>0.60836674649507505</v>
      </c>
      <c r="AY1024" s="17">
        <v>0.53606522544865198</v>
      </c>
      <c r="AZ1024" s="17"/>
      <c r="BA1024" s="17">
        <v>0.59779455678724003</v>
      </c>
      <c r="BB1024" s="17">
        <v>0.62350804265487403</v>
      </c>
      <c r="BC1024" s="17">
        <v>0.65322357715397195</v>
      </c>
      <c r="BD1024" s="17">
        <v>0.59341024736378101</v>
      </c>
      <c r="BE1024" s="17">
        <v>0.66266949178851797</v>
      </c>
      <c r="BF1024" s="17"/>
      <c r="BG1024" s="17">
        <v>0.63720457381151996</v>
      </c>
      <c r="BH1024" s="17">
        <v>0.61323238631400101</v>
      </c>
      <c r="BI1024" s="17">
        <v>0.63728040428514698</v>
      </c>
      <c r="BJ1024" s="17">
        <v>0.62004085651809404</v>
      </c>
      <c r="BK1024" s="17">
        <v>0.625725462617851</v>
      </c>
      <c r="BL1024" s="17"/>
      <c r="BM1024" s="17">
        <v>0.64355479263331605</v>
      </c>
      <c r="BN1024" s="17">
        <v>0.59333587940717603</v>
      </c>
      <c r="BO1024" s="17">
        <v>0.57776760662282101</v>
      </c>
      <c r="BP1024" s="17"/>
      <c r="BQ1024" s="17">
        <v>0.62233784180353202</v>
      </c>
      <c r="BR1024" s="17">
        <v>0.60914037002866706</v>
      </c>
      <c r="BS1024" s="17"/>
      <c r="BT1024" s="17">
        <v>0.65004150478575295</v>
      </c>
      <c r="BU1024" s="17">
        <v>0.56956298871340405</v>
      </c>
    </row>
    <row r="1025" spans="2:73" x14ac:dyDescent="0.3">
      <c r="B1025" t="s">
        <v>354</v>
      </c>
      <c r="C1025" s="17">
        <v>3.07005422131751E-2</v>
      </c>
      <c r="D1025" s="17">
        <v>3.6584079419773603E-2</v>
      </c>
      <c r="E1025" s="17">
        <v>2.5061906187396701E-2</v>
      </c>
      <c r="F1025" s="17"/>
      <c r="G1025" s="17">
        <v>5.7886383244207501E-2</v>
      </c>
      <c r="H1025" s="17">
        <v>4.1075350409541703E-2</v>
      </c>
      <c r="I1025" s="17">
        <v>4.3971511417949499E-2</v>
      </c>
      <c r="J1025" s="17">
        <v>1.6783152806574698E-2</v>
      </c>
      <c r="K1025" s="17">
        <v>2.4415152219339299E-2</v>
      </c>
      <c r="L1025" s="17">
        <v>9.0140734983689703E-3</v>
      </c>
      <c r="M1025" s="17"/>
      <c r="N1025" s="17">
        <v>3.8838152240210297E-2</v>
      </c>
      <c r="O1025" s="17">
        <v>3.0533590019797101E-2</v>
      </c>
      <c r="P1025" s="17">
        <v>2.1667333006505099E-2</v>
      </c>
      <c r="Q1025" s="17">
        <v>2.9381825230552001E-2</v>
      </c>
      <c r="R1025" s="17"/>
      <c r="S1025" s="17">
        <v>5.2045946527838699E-2</v>
      </c>
      <c r="T1025" s="17">
        <v>1.9520565095905301E-2</v>
      </c>
      <c r="U1025" s="17">
        <v>2.9711721275969501E-2</v>
      </c>
      <c r="V1025" s="17">
        <v>3.0586338128895701E-2</v>
      </c>
      <c r="W1025" s="17">
        <v>1.7771451859151001E-2</v>
      </c>
      <c r="X1025" s="17">
        <v>4.2394484081567402E-2</v>
      </c>
      <c r="Y1025" s="17">
        <v>3.1416438888430098E-2</v>
      </c>
      <c r="Z1025" s="17">
        <v>1.62129192032896E-2</v>
      </c>
      <c r="AA1025" s="17">
        <v>2.39939054550618E-2</v>
      </c>
      <c r="AB1025" s="17"/>
      <c r="AC1025" s="17">
        <v>0.12487087013654601</v>
      </c>
      <c r="AD1025" s="17">
        <v>5.1536157472175E-2</v>
      </c>
      <c r="AE1025" s="17">
        <v>2.1484539895906301E-2</v>
      </c>
      <c r="AF1025" s="17">
        <v>3.1041581520250799E-2</v>
      </c>
      <c r="AG1025" s="17">
        <v>3.2751753529894199E-2</v>
      </c>
      <c r="AH1025" s="17">
        <v>1.99558918137583E-2</v>
      </c>
      <c r="AI1025" s="17">
        <v>1.25628679264728E-2</v>
      </c>
      <c r="AJ1025" s="17">
        <v>1.8790918152738301E-2</v>
      </c>
      <c r="AK1025" s="17">
        <v>3.4866770603618202E-2</v>
      </c>
      <c r="AL1025" s="17">
        <v>2.7077033623588299E-2</v>
      </c>
      <c r="AM1025" s="17">
        <v>2.31344268859476E-2</v>
      </c>
      <c r="AN1025" s="17">
        <v>1.4052202542438099E-2</v>
      </c>
      <c r="AO1025" s="17">
        <v>4.0969251185278097E-2</v>
      </c>
      <c r="AP1025" s="17">
        <v>1.25913436461148E-2</v>
      </c>
      <c r="AQ1025" s="17">
        <v>5.92159055902386E-2</v>
      </c>
      <c r="AR1025" s="17">
        <v>0.103713695523237</v>
      </c>
      <c r="AS1025" s="17"/>
      <c r="AT1025" s="17">
        <v>5.2684432012637603E-2</v>
      </c>
      <c r="AU1025" s="17">
        <v>2.7579395851018901E-2</v>
      </c>
      <c r="AV1025" s="17">
        <v>3.4446581857704398E-2</v>
      </c>
      <c r="AW1025" s="17">
        <v>2.24235738539754E-2</v>
      </c>
      <c r="AX1025" s="17">
        <v>5.1646660990677601E-3</v>
      </c>
      <c r="AY1025" s="17">
        <v>1.8511359910508601E-2</v>
      </c>
      <c r="AZ1025" s="17"/>
      <c r="BA1025" s="17">
        <v>1.9066415329611099E-2</v>
      </c>
      <c r="BB1025" s="17">
        <v>3.0811932711771701E-2</v>
      </c>
      <c r="BC1025" s="17">
        <v>3.2819429789296799E-2</v>
      </c>
      <c r="BD1025" s="17">
        <v>4.1923998740968103E-2</v>
      </c>
      <c r="BE1025" s="17">
        <v>7.2098816921541006E-2</v>
      </c>
      <c r="BF1025" s="17"/>
      <c r="BG1025" s="17">
        <v>1.8856836394945699E-2</v>
      </c>
      <c r="BH1025" s="17">
        <v>4.2593957648127602E-2</v>
      </c>
      <c r="BI1025" s="17">
        <v>2.58549840682013E-2</v>
      </c>
      <c r="BJ1025" s="17">
        <v>2.8625285136808402E-2</v>
      </c>
      <c r="BK1025" s="17">
        <v>5.6816773018161397E-2</v>
      </c>
      <c r="BL1025" s="17"/>
      <c r="BM1025" s="17">
        <v>3.0688299759919501E-2</v>
      </c>
      <c r="BN1025" s="17">
        <v>3.3403351429283398E-2</v>
      </c>
      <c r="BO1025" s="17">
        <v>2.4202780262136799E-2</v>
      </c>
      <c r="BP1025" s="17"/>
      <c r="BQ1025" s="17">
        <v>5.1466488616268798E-2</v>
      </c>
      <c r="BR1025" s="17">
        <v>1.91012175583E-2</v>
      </c>
      <c r="BS1025" s="17"/>
      <c r="BT1025" s="17">
        <v>3.35615773198817E-2</v>
      </c>
      <c r="BU1025" s="17">
        <v>2.7109798220029499E-2</v>
      </c>
    </row>
    <row r="1026" spans="2:73" x14ac:dyDescent="0.3">
      <c r="B1026" t="s">
        <v>92</v>
      </c>
      <c r="C1026" s="17">
        <v>6.5691586975402103E-2</v>
      </c>
      <c r="D1026" s="17">
        <v>6.0848952613975098E-2</v>
      </c>
      <c r="E1026" s="17">
        <v>7.0263581183541493E-2</v>
      </c>
      <c r="F1026" s="17"/>
      <c r="G1026" s="17">
        <v>5.6064529805923302E-2</v>
      </c>
      <c r="H1026" s="17">
        <v>4.7032398248722899E-2</v>
      </c>
      <c r="I1026" s="17">
        <v>5.9462382434114697E-2</v>
      </c>
      <c r="J1026" s="17">
        <v>5.57097844038398E-2</v>
      </c>
      <c r="K1026" s="17">
        <v>7.7584570177408302E-2</v>
      </c>
      <c r="L1026" s="17">
        <v>9.2441756128458202E-2</v>
      </c>
      <c r="M1026" s="17"/>
      <c r="N1026" s="17">
        <v>4.6982939834663097E-2</v>
      </c>
      <c r="O1026" s="17">
        <v>5.0600143120817197E-2</v>
      </c>
      <c r="P1026" s="17">
        <v>5.8841678401323802E-2</v>
      </c>
      <c r="Q1026" s="17">
        <v>0.10897884556885901</v>
      </c>
      <c r="R1026" s="17"/>
      <c r="S1026" s="17">
        <v>7.0254907484323198E-2</v>
      </c>
      <c r="T1026" s="17">
        <v>5.94238624702388E-2</v>
      </c>
      <c r="U1026" s="17">
        <v>6.09329819853291E-2</v>
      </c>
      <c r="V1026" s="17">
        <v>7.6696633604708297E-2</v>
      </c>
      <c r="W1026" s="17">
        <v>3.7192776688120301E-2</v>
      </c>
      <c r="X1026" s="17">
        <v>9.2146686013167306E-2</v>
      </c>
      <c r="Y1026" s="17">
        <v>8.9268399435636997E-2</v>
      </c>
      <c r="Z1026" s="17">
        <v>4.5622126140203299E-2</v>
      </c>
      <c r="AA1026" s="17">
        <v>5.1085106051438997E-2</v>
      </c>
      <c r="AB1026" s="17"/>
      <c r="AC1026" s="17">
        <v>0.19063242194108199</v>
      </c>
      <c r="AD1026" s="17">
        <v>0.17050819042717499</v>
      </c>
      <c r="AE1026" s="17">
        <v>8.6743507922616106E-2</v>
      </c>
      <c r="AF1026" s="17">
        <v>0.102404807871079</v>
      </c>
      <c r="AG1026" s="17">
        <v>6.9750913836126097E-2</v>
      </c>
      <c r="AH1026" s="17">
        <v>6.22385710155706E-2</v>
      </c>
      <c r="AI1026" s="17">
        <v>4.0014625989476797E-2</v>
      </c>
      <c r="AJ1026" s="17">
        <v>7.6552665084810803E-2</v>
      </c>
      <c r="AK1026" s="17">
        <v>3.1341582437889398E-2</v>
      </c>
      <c r="AL1026" s="17">
        <v>4.9177251082546697E-2</v>
      </c>
      <c r="AM1026" s="17">
        <v>3.9234363607299101E-2</v>
      </c>
      <c r="AN1026" s="17">
        <v>5.7924585673129199E-2</v>
      </c>
      <c r="AO1026" s="17">
        <v>2.2715522416465302E-2</v>
      </c>
      <c r="AP1026" s="17">
        <v>2.0844100259649001E-2</v>
      </c>
      <c r="AQ1026" s="17">
        <v>4.7461928705492297E-2</v>
      </c>
      <c r="AR1026" s="17">
        <v>1.9513510293442199E-2</v>
      </c>
      <c r="AS1026" s="17"/>
      <c r="AT1026" s="17">
        <v>5.74355029630031E-2</v>
      </c>
      <c r="AU1026" s="17">
        <v>7.0792697545251804E-2</v>
      </c>
      <c r="AV1026" s="17">
        <v>4.5009854510050899E-2</v>
      </c>
      <c r="AW1026" s="17">
        <v>7.2230559819670706E-2</v>
      </c>
      <c r="AX1026" s="17">
        <v>7.47104056094956E-2</v>
      </c>
      <c r="AY1026" s="17">
        <v>8.7222262568975195E-2</v>
      </c>
      <c r="AZ1026" s="17"/>
      <c r="BA1026" s="17">
        <v>7.9414921152717796E-2</v>
      </c>
      <c r="BB1026" s="17">
        <v>5.9047365972020101E-2</v>
      </c>
      <c r="BC1026" s="17">
        <v>5.8951396626848E-2</v>
      </c>
      <c r="BD1026" s="17">
        <v>4.7737333757003397E-2</v>
      </c>
      <c r="BE1026" s="17">
        <v>1.6230126729178E-2</v>
      </c>
      <c r="BF1026" s="17"/>
      <c r="BG1026" s="17">
        <v>6.1401595016730703E-2</v>
      </c>
      <c r="BH1026" s="17">
        <v>5.3274281086518702E-2</v>
      </c>
      <c r="BI1026" s="17">
        <v>4.9392642069413698E-2</v>
      </c>
      <c r="BJ1026" s="17">
        <v>5.8409717928129698E-2</v>
      </c>
      <c r="BK1026" s="17">
        <v>9.2477310045791503E-2</v>
      </c>
      <c r="BL1026" s="17"/>
      <c r="BM1026" s="17">
        <v>5.5370518514364801E-2</v>
      </c>
      <c r="BN1026" s="17">
        <v>6.7633339482060198E-2</v>
      </c>
      <c r="BO1026" s="17">
        <v>9.1724343785694107E-2</v>
      </c>
      <c r="BP1026" s="17"/>
      <c r="BQ1026" s="17">
        <v>3.84935639295199E-2</v>
      </c>
      <c r="BR1026" s="17">
        <v>7.3293744013512199E-2</v>
      </c>
      <c r="BS1026" s="17"/>
      <c r="BT1026" s="17">
        <v>5.1891620745209498E-2</v>
      </c>
      <c r="BU1026" s="17">
        <v>7.1052932179637499E-2</v>
      </c>
    </row>
    <row r="1027" spans="2:73" x14ac:dyDescent="0.3">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row>
    <row r="1028" spans="2:73" x14ac:dyDescent="0.3">
      <c r="B1028" s="6" t="s">
        <v>362</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c r="BP1028" s="17"/>
      <c r="BQ1028" s="17"/>
      <c r="BR1028" s="17"/>
      <c r="BS1028" s="17"/>
      <c r="BT1028" s="17"/>
      <c r="BU1028" s="17"/>
    </row>
    <row r="1029" spans="2:73" x14ac:dyDescent="0.3">
      <c r="B1029" s="24" t="s">
        <v>94</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row>
    <row r="1030" spans="2:73" x14ac:dyDescent="0.3">
      <c r="B1030" t="s">
        <v>352</v>
      </c>
      <c r="C1030" s="17">
        <v>0.34624429795513101</v>
      </c>
      <c r="D1030" s="17">
        <v>0.34540340933503999</v>
      </c>
      <c r="E1030" s="17">
        <v>0.34737369712694799</v>
      </c>
      <c r="F1030" s="17"/>
      <c r="G1030" s="17">
        <v>0.36482849272456702</v>
      </c>
      <c r="H1030" s="17">
        <v>0.408640447264352</v>
      </c>
      <c r="I1030" s="17">
        <v>0.37512978316334999</v>
      </c>
      <c r="J1030" s="17">
        <v>0.346211349223086</v>
      </c>
      <c r="K1030" s="17">
        <v>0.313828274608072</v>
      </c>
      <c r="L1030" s="17">
        <v>0.281513804640248</v>
      </c>
      <c r="M1030" s="17"/>
      <c r="N1030" s="17">
        <v>0.31021121548673503</v>
      </c>
      <c r="O1030" s="17">
        <v>0.37193475952437399</v>
      </c>
      <c r="P1030" s="17">
        <v>0.36333314897984897</v>
      </c>
      <c r="Q1030" s="17">
        <v>0.34509638162800199</v>
      </c>
      <c r="R1030" s="17"/>
      <c r="S1030" s="17">
        <v>0.396571617986957</v>
      </c>
      <c r="T1030" s="17">
        <v>0.34031822162013398</v>
      </c>
      <c r="U1030" s="17">
        <v>0.245127860549992</v>
      </c>
      <c r="V1030" s="17">
        <v>0.34816136585354501</v>
      </c>
      <c r="W1030" s="17">
        <v>0.37061418218699399</v>
      </c>
      <c r="X1030" s="17">
        <v>0.33636225192715702</v>
      </c>
      <c r="Y1030" s="17">
        <v>0.31633664797952998</v>
      </c>
      <c r="Z1030" s="17">
        <v>0.34676360631284298</v>
      </c>
      <c r="AA1030" s="17">
        <v>0.38134328852923699</v>
      </c>
      <c r="AB1030" s="17"/>
      <c r="AC1030" s="17">
        <v>0.36672722078323</v>
      </c>
      <c r="AD1030" s="17">
        <v>0.35045315407473399</v>
      </c>
      <c r="AE1030" s="17">
        <v>0.363410636956981</v>
      </c>
      <c r="AF1030" s="17">
        <v>0.31576886083987299</v>
      </c>
      <c r="AG1030" s="17">
        <v>0.32838415283449002</v>
      </c>
      <c r="AH1030" s="17">
        <v>0.30853933411733298</v>
      </c>
      <c r="AI1030" s="17">
        <v>0.40493797095225598</v>
      </c>
      <c r="AJ1030" s="17">
        <v>0.34718845265585202</v>
      </c>
      <c r="AK1030" s="17">
        <v>0.41284508342002302</v>
      </c>
      <c r="AL1030" s="17">
        <v>0.29987447641585702</v>
      </c>
      <c r="AM1030" s="17">
        <v>0.373115009493941</v>
      </c>
      <c r="AN1030" s="17">
        <v>0.32763262528960402</v>
      </c>
      <c r="AO1030" s="17">
        <v>0.374255262325765</v>
      </c>
      <c r="AP1030" s="17">
        <v>0.41466762419720299</v>
      </c>
      <c r="AQ1030" s="17">
        <v>0.35027684932283398</v>
      </c>
      <c r="AR1030" s="17">
        <v>0.29401072155422903</v>
      </c>
      <c r="AS1030" s="17"/>
      <c r="AT1030" s="17">
        <v>0.31830985276922702</v>
      </c>
      <c r="AU1030" s="17">
        <v>0.33991503831563802</v>
      </c>
      <c r="AV1030" s="17">
        <v>0.38742776496282599</v>
      </c>
      <c r="AW1030" s="17">
        <v>0.39198335018325597</v>
      </c>
      <c r="AX1030" s="17">
        <v>0.28536455194586602</v>
      </c>
      <c r="AY1030" s="17">
        <v>0.35119478571059898</v>
      </c>
      <c r="AZ1030" s="17"/>
      <c r="BA1030" s="17">
        <v>0.33057471098798902</v>
      </c>
      <c r="BB1030" s="17">
        <v>0.39068607585791798</v>
      </c>
      <c r="BC1030" s="17">
        <v>0.335994524583131</v>
      </c>
      <c r="BD1030" s="17">
        <v>0.36757610994120399</v>
      </c>
      <c r="BE1030" s="17">
        <v>0.32476102488014202</v>
      </c>
      <c r="BF1030" s="17"/>
      <c r="BG1030" s="17">
        <v>0.32012935491230399</v>
      </c>
      <c r="BH1030" s="17">
        <v>0.353463429448509</v>
      </c>
      <c r="BI1030" s="17">
        <v>0.30724257375638903</v>
      </c>
      <c r="BJ1030" s="17">
        <v>0.35925715238195199</v>
      </c>
      <c r="BK1030" s="17">
        <v>0.37938111727872698</v>
      </c>
      <c r="BL1030" s="17"/>
      <c r="BM1030" s="17">
        <v>0.30353660085770801</v>
      </c>
      <c r="BN1030" s="17">
        <v>0.37164924487693302</v>
      </c>
      <c r="BO1030" s="17">
        <v>0.411972219381183</v>
      </c>
      <c r="BP1030" s="17"/>
      <c r="BQ1030" s="17">
        <v>0.35036974468638699</v>
      </c>
      <c r="BR1030" s="17">
        <v>0.33985235303599598</v>
      </c>
      <c r="BS1030" s="17"/>
      <c r="BT1030" s="17">
        <v>0.32123942639873798</v>
      </c>
      <c r="BU1030" s="17">
        <v>0.39071601813866003</v>
      </c>
    </row>
    <row r="1031" spans="2:73" x14ac:dyDescent="0.3">
      <c r="B1031" t="s">
        <v>353</v>
      </c>
      <c r="C1031" s="17">
        <v>0.51433748161069304</v>
      </c>
      <c r="D1031" s="17">
        <v>0.52177735985792795</v>
      </c>
      <c r="E1031" s="17">
        <v>0.50710295416601503</v>
      </c>
      <c r="F1031" s="17"/>
      <c r="G1031" s="17">
        <v>0.46185029368470798</v>
      </c>
      <c r="H1031" s="17">
        <v>0.45379846568147603</v>
      </c>
      <c r="I1031" s="17">
        <v>0.48379289434093597</v>
      </c>
      <c r="J1031" s="17">
        <v>0.53882687285160602</v>
      </c>
      <c r="K1031" s="17">
        <v>0.53036213819244804</v>
      </c>
      <c r="L1031" s="17">
        <v>0.59246858820495196</v>
      </c>
      <c r="M1031" s="17"/>
      <c r="N1031" s="17">
        <v>0.57473118092201403</v>
      </c>
      <c r="O1031" s="17">
        <v>0.51097052710582702</v>
      </c>
      <c r="P1031" s="17">
        <v>0.49111482885658803</v>
      </c>
      <c r="Q1031" s="17">
        <v>0.47146618081309</v>
      </c>
      <c r="R1031" s="17"/>
      <c r="S1031" s="17">
        <v>0.45353021917408398</v>
      </c>
      <c r="T1031" s="17">
        <v>0.51900284334645697</v>
      </c>
      <c r="U1031" s="17">
        <v>0.62330530986752097</v>
      </c>
      <c r="V1031" s="17">
        <v>0.52655601581867795</v>
      </c>
      <c r="W1031" s="17">
        <v>0.462354433163496</v>
      </c>
      <c r="X1031" s="17">
        <v>0.48013394216021998</v>
      </c>
      <c r="Y1031" s="17">
        <v>0.58647385062113999</v>
      </c>
      <c r="Z1031" s="17">
        <v>0.47355382381501099</v>
      </c>
      <c r="AA1031" s="17">
        <v>0.51182187272743995</v>
      </c>
      <c r="AB1031" s="17"/>
      <c r="AC1031" s="17">
        <v>0.36794260161582598</v>
      </c>
      <c r="AD1031" s="17">
        <v>0.46927146506133399</v>
      </c>
      <c r="AE1031" s="17">
        <v>0.47637102079795801</v>
      </c>
      <c r="AF1031" s="17">
        <v>0.49763546742598302</v>
      </c>
      <c r="AG1031" s="17">
        <v>0.49352745670534498</v>
      </c>
      <c r="AH1031" s="17">
        <v>0.53628930057245905</v>
      </c>
      <c r="AI1031" s="17">
        <v>0.48461637948271702</v>
      </c>
      <c r="AJ1031" s="17">
        <v>0.53344247632946595</v>
      </c>
      <c r="AK1031" s="17">
        <v>0.47928554582564598</v>
      </c>
      <c r="AL1031" s="17">
        <v>0.57269087266395202</v>
      </c>
      <c r="AM1031" s="17">
        <v>0.47989326206287097</v>
      </c>
      <c r="AN1031" s="17">
        <v>0.61110725652263498</v>
      </c>
      <c r="AO1031" s="17">
        <v>0.50835273712236895</v>
      </c>
      <c r="AP1031" s="17">
        <v>0.50583220951320895</v>
      </c>
      <c r="AQ1031" s="17">
        <v>0.48919704684957599</v>
      </c>
      <c r="AR1031" s="17">
        <v>0.62534841992991796</v>
      </c>
      <c r="AS1031" s="17"/>
      <c r="AT1031" s="17">
        <v>0.53585728213219097</v>
      </c>
      <c r="AU1031" s="17">
        <v>0.51946827620908997</v>
      </c>
      <c r="AV1031" s="17">
        <v>0.474221788075184</v>
      </c>
      <c r="AW1031" s="17">
        <v>0.46559082110765398</v>
      </c>
      <c r="AX1031" s="17">
        <v>0.59797947853692601</v>
      </c>
      <c r="AY1031" s="17">
        <v>0.50652365392132104</v>
      </c>
      <c r="AZ1031" s="17"/>
      <c r="BA1031" s="17">
        <v>0.49763613773839399</v>
      </c>
      <c r="BB1031" s="17">
        <v>0.48893128244294698</v>
      </c>
      <c r="BC1031" s="17">
        <v>0.54138725845250701</v>
      </c>
      <c r="BD1031" s="17">
        <v>0.494730591493524</v>
      </c>
      <c r="BE1031" s="17">
        <v>0.58605890573248798</v>
      </c>
      <c r="BF1031" s="17"/>
      <c r="BG1031" s="17">
        <v>0.54687774107392895</v>
      </c>
      <c r="BH1031" s="17">
        <v>0.50697521117087097</v>
      </c>
      <c r="BI1031" s="17">
        <v>0.58088603104384995</v>
      </c>
      <c r="BJ1031" s="17">
        <v>0.51246078243137005</v>
      </c>
      <c r="BK1031" s="17">
        <v>0.49688257190229601</v>
      </c>
      <c r="BL1031" s="17"/>
      <c r="BM1031" s="17">
        <v>0.56742790701228996</v>
      </c>
      <c r="BN1031" s="17">
        <v>0.47826637602886402</v>
      </c>
      <c r="BO1031" s="17">
        <v>0.44348502852850602</v>
      </c>
      <c r="BP1031" s="17"/>
      <c r="BQ1031" s="17">
        <v>0.51467314540931697</v>
      </c>
      <c r="BR1031" s="17">
        <v>0.52741701641773397</v>
      </c>
      <c r="BS1031" s="17"/>
      <c r="BT1031" s="17">
        <v>0.56388179636819102</v>
      </c>
      <c r="BU1031" s="17">
        <v>0.45492513829379999</v>
      </c>
    </row>
    <row r="1032" spans="2:73" x14ac:dyDescent="0.3">
      <c r="B1032" t="s">
        <v>354</v>
      </c>
      <c r="C1032" s="17">
        <v>2.5928375163032799E-2</v>
      </c>
      <c r="D1032" s="17">
        <v>2.8508507118511099E-2</v>
      </c>
      <c r="E1032" s="17">
        <v>2.3494103333038301E-2</v>
      </c>
      <c r="F1032" s="17"/>
      <c r="G1032" s="17">
        <v>4.22471554210061E-2</v>
      </c>
      <c r="H1032" s="17">
        <v>5.2662962438994002E-2</v>
      </c>
      <c r="I1032" s="17">
        <v>3.0183901974809999E-2</v>
      </c>
      <c r="J1032" s="17">
        <v>1.1236786247979601E-2</v>
      </c>
      <c r="K1032" s="17">
        <v>1.9636083697908799E-2</v>
      </c>
      <c r="L1032" s="17">
        <v>6.1039033364406496E-3</v>
      </c>
      <c r="M1032" s="17"/>
      <c r="N1032" s="17">
        <v>3.1688320921293499E-2</v>
      </c>
      <c r="O1032" s="17">
        <v>2.93192758062281E-2</v>
      </c>
      <c r="P1032" s="17">
        <v>2.79435987015281E-2</v>
      </c>
      <c r="Q1032" s="17">
        <v>1.3657730899144399E-2</v>
      </c>
      <c r="R1032" s="17"/>
      <c r="S1032" s="17">
        <v>5.6409818180871901E-2</v>
      </c>
      <c r="T1032" s="17">
        <v>1.8726902803913401E-2</v>
      </c>
      <c r="U1032" s="17">
        <v>1.9041222354462001E-2</v>
      </c>
      <c r="V1032" s="17">
        <v>8.9773960055044306E-3</v>
      </c>
      <c r="W1032" s="17">
        <v>3.7627514835916198E-2</v>
      </c>
      <c r="X1032" s="17">
        <v>1.3602256042583499E-2</v>
      </c>
      <c r="Y1032" s="17">
        <v>1.70103964257762E-2</v>
      </c>
      <c r="Z1032" s="17">
        <v>3.2488318695762401E-2</v>
      </c>
      <c r="AA1032" s="17">
        <v>2.2635510688115899E-2</v>
      </c>
      <c r="AB1032" s="17"/>
      <c r="AC1032" s="17">
        <v>4.4928414148251397E-2</v>
      </c>
      <c r="AD1032" s="17">
        <v>3.4180895021767597E-2</v>
      </c>
      <c r="AE1032" s="17">
        <v>1.9521332388262098E-2</v>
      </c>
      <c r="AF1032" s="17">
        <v>2.9379496734822801E-2</v>
      </c>
      <c r="AG1032" s="17">
        <v>2.37300990078637E-2</v>
      </c>
      <c r="AH1032" s="17">
        <v>2.9754908823392101E-2</v>
      </c>
      <c r="AI1032" s="17">
        <v>1.1393418507018201E-2</v>
      </c>
      <c r="AJ1032" s="17">
        <v>8.2967261295715591E-3</v>
      </c>
      <c r="AK1032" s="17">
        <v>3.37395158750022E-2</v>
      </c>
      <c r="AL1032" s="17">
        <v>3.5054184522115797E-2</v>
      </c>
      <c r="AM1032" s="17">
        <v>3.8552340786154202E-2</v>
      </c>
      <c r="AN1032" s="17">
        <v>4.7697348915155804E-3</v>
      </c>
      <c r="AO1032" s="17">
        <v>4.4790936060483497E-2</v>
      </c>
      <c r="AP1032" s="17">
        <v>9.5720149900274804E-3</v>
      </c>
      <c r="AQ1032" s="17">
        <v>4.8260183266361403E-2</v>
      </c>
      <c r="AR1032" s="17">
        <v>4.5272583447491202E-2</v>
      </c>
      <c r="AS1032" s="17"/>
      <c r="AT1032" s="17">
        <v>5.60986912477381E-2</v>
      </c>
      <c r="AU1032" s="17">
        <v>1.4969660396824701E-2</v>
      </c>
      <c r="AV1032" s="17">
        <v>2.5278101612128099E-2</v>
      </c>
      <c r="AW1032" s="17">
        <v>1.8847169121059701E-2</v>
      </c>
      <c r="AX1032" s="17">
        <v>2.1812810314512398E-3</v>
      </c>
      <c r="AY1032" s="17">
        <v>2.6351393155742302E-2</v>
      </c>
      <c r="AZ1032" s="17"/>
      <c r="BA1032" s="17">
        <v>1.5093817518854699E-2</v>
      </c>
      <c r="BB1032" s="17">
        <v>1.1296560605394501E-2</v>
      </c>
      <c r="BC1032" s="17">
        <v>3.41368674838161E-2</v>
      </c>
      <c r="BD1032" s="17">
        <v>6.1451889662303E-2</v>
      </c>
      <c r="BE1032" s="17">
        <v>6.1856535866480399E-2</v>
      </c>
      <c r="BF1032" s="17"/>
      <c r="BG1032" s="17">
        <v>1.41317566976245E-2</v>
      </c>
      <c r="BH1032" s="17">
        <v>4.52278409201924E-2</v>
      </c>
      <c r="BI1032" s="17">
        <v>2.63914127302101E-2</v>
      </c>
      <c r="BJ1032" s="17">
        <v>1.2325924415993001E-2</v>
      </c>
      <c r="BK1032" s="17">
        <v>1.7766185419343099E-2</v>
      </c>
      <c r="BL1032" s="17"/>
      <c r="BM1032" s="17">
        <v>3.6368936321783202E-2</v>
      </c>
      <c r="BN1032" s="17">
        <v>1.7208855091828699E-2</v>
      </c>
      <c r="BO1032" s="17">
        <v>1.5925548396176398E-2</v>
      </c>
      <c r="BP1032" s="17"/>
      <c r="BQ1032" s="17">
        <v>5.6085123303075697E-2</v>
      </c>
      <c r="BR1032" s="17">
        <v>9.3367364972626408E-3</v>
      </c>
      <c r="BS1032" s="17"/>
      <c r="BT1032" s="17">
        <v>2.9382553272898401E-2</v>
      </c>
      <c r="BU1032" s="17">
        <v>2.3736720534570498E-2</v>
      </c>
    </row>
    <row r="1033" spans="2:73" x14ac:dyDescent="0.3">
      <c r="B1033" t="s">
        <v>92</v>
      </c>
      <c r="C1033" s="17">
        <v>0.113489845271143</v>
      </c>
      <c r="D1033" s="17">
        <v>0.104310723688521</v>
      </c>
      <c r="E1033" s="17">
        <v>0.12202924537399901</v>
      </c>
      <c r="F1033" s="17"/>
      <c r="G1033" s="17">
        <v>0.13107405816971901</v>
      </c>
      <c r="H1033" s="17">
        <v>8.4898124615178802E-2</v>
      </c>
      <c r="I1033" s="17">
        <v>0.11089342052090401</v>
      </c>
      <c r="J1033" s="17">
        <v>0.103724991677328</v>
      </c>
      <c r="K1033" s="17">
        <v>0.13617350350157101</v>
      </c>
      <c r="L1033" s="17">
        <v>0.119913703818358</v>
      </c>
      <c r="M1033" s="17"/>
      <c r="N1033" s="17">
        <v>8.3369282669957703E-2</v>
      </c>
      <c r="O1033" s="17">
        <v>8.7775437563570605E-2</v>
      </c>
      <c r="P1033" s="17">
        <v>0.117608423462036</v>
      </c>
      <c r="Q1033" s="17">
        <v>0.169779706659764</v>
      </c>
      <c r="R1033" s="17"/>
      <c r="S1033" s="17">
        <v>9.3488344658087405E-2</v>
      </c>
      <c r="T1033" s="17">
        <v>0.12195203222949499</v>
      </c>
      <c r="U1033" s="17">
        <v>0.112525607228025</v>
      </c>
      <c r="V1033" s="17">
        <v>0.116305222322272</v>
      </c>
      <c r="W1033" s="17">
        <v>0.129403869813593</v>
      </c>
      <c r="X1033" s="17">
        <v>0.16990154987004</v>
      </c>
      <c r="Y1033" s="17">
        <v>8.0179104973553406E-2</v>
      </c>
      <c r="Z1033" s="17">
        <v>0.14719425117638299</v>
      </c>
      <c r="AA1033" s="17">
        <v>8.4199328055207398E-2</v>
      </c>
      <c r="AB1033" s="17"/>
      <c r="AC1033" s="17">
        <v>0.220401763452692</v>
      </c>
      <c r="AD1033" s="17">
        <v>0.146094485842164</v>
      </c>
      <c r="AE1033" s="17">
        <v>0.1406970098568</v>
      </c>
      <c r="AF1033" s="17">
        <v>0.157216174999321</v>
      </c>
      <c r="AG1033" s="17">
        <v>0.15435829145230101</v>
      </c>
      <c r="AH1033" s="17">
        <v>0.12541645648681601</v>
      </c>
      <c r="AI1033" s="17">
        <v>9.9052231058009102E-2</v>
      </c>
      <c r="AJ1033" s="17">
        <v>0.111072344885111</v>
      </c>
      <c r="AK1033" s="17">
        <v>7.4129854879328896E-2</v>
      </c>
      <c r="AL1033" s="17">
        <v>9.2380466398074998E-2</v>
      </c>
      <c r="AM1033" s="17">
        <v>0.10843938765703399</v>
      </c>
      <c r="AN1033" s="17">
        <v>5.64903832962452E-2</v>
      </c>
      <c r="AO1033" s="17">
        <v>7.2601064491382594E-2</v>
      </c>
      <c r="AP1033" s="17">
        <v>6.9928151299560704E-2</v>
      </c>
      <c r="AQ1033" s="17">
        <v>0.112265920561228</v>
      </c>
      <c r="AR1033" s="17">
        <v>3.53682750683623E-2</v>
      </c>
      <c r="AS1033" s="17"/>
      <c r="AT1033" s="17">
        <v>8.9734173850843493E-2</v>
      </c>
      <c r="AU1033" s="17">
        <v>0.12564702507844699</v>
      </c>
      <c r="AV1033" s="17">
        <v>0.11307234534986101</v>
      </c>
      <c r="AW1033" s="17">
        <v>0.12357865958803101</v>
      </c>
      <c r="AX1033" s="17">
        <v>0.11447468848575799</v>
      </c>
      <c r="AY1033" s="17">
        <v>0.115930167212338</v>
      </c>
      <c r="AZ1033" s="17"/>
      <c r="BA1033" s="17">
        <v>0.156695333754762</v>
      </c>
      <c r="BB1033" s="17">
        <v>0.109086081093741</v>
      </c>
      <c r="BC1033" s="17">
        <v>8.8481349480545493E-2</v>
      </c>
      <c r="BD1033" s="17">
        <v>7.6241408902968502E-2</v>
      </c>
      <c r="BE1033" s="17">
        <v>2.73235335208891E-2</v>
      </c>
      <c r="BF1033" s="17"/>
      <c r="BG1033" s="17">
        <v>0.118861147316143</v>
      </c>
      <c r="BH1033" s="17">
        <v>9.4333518460428104E-2</v>
      </c>
      <c r="BI1033" s="17">
        <v>8.5479982469550506E-2</v>
      </c>
      <c r="BJ1033" s="17">
        <v>0.115956140770685</v>
      </c>
      <c r="BK1033" s="17">
        <v>0.10597012539963301</v>
      </c>
      <c r="BL1033" s="17"/>
      <c r="BM1033" s="17">
        <v>9.2666555808219295E-2</v>
      </c>
      <c r="BN1033" s="17">
        <v>0.13287552400237401</v>
      </c>
      <c r="BO1033" s="17">
        <v>0.12861720369413501</v>
      </c>
      <c r="BP1033" s="17"/>
      <c r="BQ1033" s="17">
        <v>7.8871986601220606E-2</v>
      </c>
      <c r="BR1033" s="17">
        <v>0.123393894049008</v>
      </c>
      <c r="BS1033" s="17"/>
      <c r="BT1033" s="17">
        <v>8.5496223960173104E-2</v>
      </c>
      <c r="BU1033" s="17">
        <v>0.13062212303296999</v>
      </c>
    </row>
    <row r="1034" spans="2:73" x14ac:dyDescent="0.3">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row>
    <row r="1035" spans="2:73" x14ac:dyDescent="0.3">
      <c r="B1035" s="6" t="s">
        <v>363</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row>
    <row r="1036" spans="2:73" x14ac:dyDescent="0.3">
      <c r="B1036" s="24" t="s">
        <v>94</v>
      </c>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c r="BE1036" s="17"/>
      <c r="BF1036" s="17"/>
      <c r="BG1036" s="17"/>
      <c r="BH1036" s="17"/>
      <c r="BI1036" s="17"/>
      <c r="BJ1036" s="17"/>
      <c r="BK1036" s="17"/>
      <c r="BL1036" s="17"/>
      <c r="BM1036" s="17"/>
      <c r="BN1036" s="17"/>
      <c r="BO1036" s="17"/>
      <c r="BP1036" s="17"/>
      <c r="BQ1036" s="17"/>
      <c r="BR1036" s="17"/>
      <c r="BS1036" s="17"/>
      <c r="BT1036" s="17"/>
      <c r="BU1036" s="17"/>
    </row>
    <row r="1037" spans="2:73" x14ac:dyDescent="0.3">
      <c r="B1037" t="s">
        <v>352</v>
      </c>
      <c r="C1037" s="17">
        <v>0.29459249979837199</v>
      </c>
      <c r="D1037" s="17">
        <v>0.28783975333714901</v>
      </c>
      <c r="E1037" s="17">
        <v>0.30133962190011498</v>
      </c>
      <c r="F1037" s="17"/>
      <c r="G1037" s="17">
        <v>0.31413548600674901</v>
      </c>
      <c r="H1037" s="17">
        <v>0.29170356173852602</v>
      </c>
      <c r="I1037" s="17">
        <v>0.28470853318163902</v>
      </c>
      <c r="J1037" s="17">
        <v>0.31782965012419201</v>
      </c>
      <c r="K1037" s="17">
        <v>0.28037220624271803</v>
      </c>
      <c r="L1037" s="17">
        <v>0.28266545522383402</v>
      </c>
      <c r="M1037" s="17"/>
      <c r="N1037" s="17">
        <v>0.25371929814961602</v>
      </c>
      <c r="O1037" s="17">
        <v>0.31520995275939201</v>
      </c>
      <c r="P1037" s="17">
        <v>0.31061238162309301</v>
      </c>
      <c r="Q1037" s="17">
        <v>0.303818838884648</v>
      </c>
      <c r="R1037" s="17"/>
      <c r="S1037" s="17">
        <v>0.31266259386800699</v>
      </c>
      <c r="T1037" s="17">
        <v>0.26667880300396901</v>
      </c>
      <c r="U1037" s="17">
        <v>0.22984988349618901</v>
      </c>
      <c r="V1037" s="17">
        <v>0.28263287144516003</v>
      </c>
      <c r="W1037" s="17">
        <v>0.352839951398005</v>
      </c>
      <c r="X1037" s="17">
        <v>0.27899034637793901</v>
      </c>
      <c r="Y1037" s="17">
        <v>0.29376884519223601</v>
      </c>
      <c r="Z1037" s="17">
        <v>0.209719991948153</v>
      </c>
      <c r="AA1037" s="17">
        <v>0.37180620712128998</v>
      </c>
      <c r="AB1037" s="17"/>
      <c r="AC1037" s="17">
        <v>0.357330366207749</v>
      </c>
      <c r="AD1037" s="17">
        <v>0.30021171898710702</v>
      </c>
      <c r="AE1037" s="17">
        <v>0.343047105356865</v>
      </c>
      <c r="AF1037" s="17">
        <v>0.317835951195655</v>
      </c>
      <c r="AG1037" s="17">
        <v>0.27574597607148499</v>
      </c>
      <c r="AH1037" s="17">
        <v>0.25244986355721699</v>
      </c>
      <c r="AI1037" s="17">
        <v>0.35036596981954299</v>
      </c>
      <c r="AJ1037" s="17">
        <v>0.26286434181467899</v>
      </c>
      <c r="AK1037" s="17">
        <v>0.32158951220858201</v>
      </c>
      <c r="AL1037" s="17">
        <v>0.30906569223000002</v>
      </c>
      <c r="AM1037" s="17">
        <v>0.27270028902605498</v>
      </c>
      <c r="AN1037" s="17">
        <v>0.28766533786445803</v>
      </c>
      <c r="AO1037" s="17">
        <v>0.36145680400596297</v>
      </c>
      <c r="AP1037" s="17">
        <v>0.32005166194887602</v>
      </c>
      <c r="AQ1037" s="17">
        <v>0.24797183077825799</v>
      </c>
      <c r="AR1037" s="17">
        <v>0.27835156620943502</v>
      </c>
      <c r="AS1037" s="17"/>
      <c r="AT1037" s="17">
        <v>0.29008109996201698</v>
      </c>
      <c r="AU1037" s="17">
        <v>0.314990356420492</v>
      </c>
      <c r="AV1037" s="17">
        <v>0.33186274315164999</v>
      </c>
      <c r="AW1037" s="17">
        <v>0.29641296037926901</v>
      </c>
      <c r="AX1037" s="17">
        <v>0.25118683795860902</v>
      </c>
      <c r="AY1037" s="17">
        <v>0.16829960615592501</v>
      </c>
      <c r="AZ1037" s="17"/>
      <c r="BA1037" s="17">
        <v>0.30393246998310403</v>
      </c>
      <c r="BB1037" s="17">
        <v>0.32342868178738299</v>
      </c>
      <c r="BC1037" s="17">
        <v>0.26817868758284302</v>
      </c>
      <c r="BD1037" s="17">
        <v>0.31201451865214602</v>
      </c>
      <c r="BE1037" s="17">
        <v>0.28382800675074599</v>
      </c>
      <c r="BF1037" s="17"/>
      <c r="BG1037" s="17">
        <v>0.26983428336415999</v>
      </c>
      <c r="BH1037" s="17">
        <v>0.30326942075522201</v>
      </c>
      <c r="BI1037" s="17">
        <v>0.24239284162462199</v>
      </c>
      <c r="BJ1037" s="17">
        <v>0.30937164071268702</v>
      </c>
      <c r="BK1037" s="17">
        <v>0.30280836842620301</v>
      </c>
      <c r="BL1037" s="17"/>
      <c r="BM1037" s="17">
        <v>0.25743513757631198</v>
      </c>
      <c r="BN1037" s="17">
        <v>0.30541216399436499</v>
      </c>
      <c r="BO1037" s="17">
        <v>0.37905723287102899</v>
      </c>
      <c r="BP1037" s="17"/>
      <c r="BQ1037" s="17">
        <v>0.282242124514471</v>
      </c>
      <c r="BR1037" s="17">
        <v>0.30346415740680599</v>
      </c>
      <c r="BS1037" s="17"/>
      <c r="BT1037" s="17">
        <v>0.25022068523205299</v>
      </c>
      <c r="BU1037" s="17">
        <v>0.36951166456909501</v>
      </c>
    </row>
    <row r="1038" spans="2:73" x14ac:dyDescent="0.3">
      <c r="B1038" t="s">
        <v>353</v>
      </c>
      <c r="C1038" s="17">
        <v>0.55464353789227105</v>
      </c>
      <c r="D1038" s="17">
        <v>0.56337209648569098</v>
      </c>
      <c r="E1038" s="17">
        <v>0.54626145463082698</v>
      </c>
      <c r="F1038" s="17"/>
      <c r="G1038" s="17">
        <v>0.46529801240184199</v>
      </c>
      <c r="H1038" s="17">
        <v>0.55868554877383603</v>
      </c>
      <c r="I1038" s="17">
        <v>0.56803159929971703</v>
      </c>
      <c r="J1038" s="17">
        <v>0.562273012989709</v>
      </c>
      <c r="K1038" s="17">
        <v>0.56511191662315796</v>
      </c>
      <c r="L1038" s="17">
        <v>0.58642612045195797</v>
      </c>
      <c r="M1038" s="17"/>
      <c r="N1038" s="17">
        <v>0.60877745806069705</v>
      </c>
      <c r="O1038" s="17">
        <v>0.56978806291800699</v>
      </c>
      <c r="P1038" s="17">
        <v>0.53772165156321705</v>
      </c>
      <c r="Q1038" s="17">
        <v>0.49161628682081199</v>
      </c>
      <c r="R1038" s="17"/>
      <c r="S1038" s="17">
        <v>0.53185111759902703</v>
      </c>
      <c r="T1038" s="17">
        <v>0.58503023401409304</v>
      </c>
      <c r="U1038" s="17">
        <v>0.63980184002916296</v>
      </c>
      <c r="V1038" s="17">
        <v>0.54983708780139995</v>
      </c>
      <c r="W1038" s="17">
        <v>0.50910996756943105</v>
      </c>
      <c r="X1038" s="17">
        <v>0.55318703586117801</v>
      </c>
      <c r="Y1038" s="17">
        <v>0.56206477570320301</v>
      </c>
      <c r="Z1038" s="17">
        <v>0.59918362328267405</v>
      </c>
      <c r="AA1038" s="17">
        <v>0.49349565454729699</v>
      </c>
      <c r="AB1038" s="17"/>
      <c r="AC1038" s="17">
        <v>0.30014695582517398</v>
      </c>
      <c r="AD1038" s="17">
        <v>0.47450750407360398</v>
      </c>
      <c r="AE1038" s="17">
        <v>0.452083133422373</v>
      </c>
      <c r="AF1038" s="17">
        <v>0.517601883363357</v>
      </c>
      <c r="AG1038" s="17">
        <v>0.53575279706964996</v>
      </c>
      <c r="AH1038" s="17">
        <v>0.61706975471110204</v>
      </c>
      <c r="AI1038" s="17">
        <v>0.553096731968583</v>
      </c>
      <c r="AJ1038" s="17">
        <v>0.629244141615524</v>
      </c>
      <c r="AK1038" s="17">
        <v>0.53566931059459999</v>
      </c>
      <c r="AL1038" s="17">
        <v>0.54863881541441095</v>
      </c>
      <c r="AM1038" s="17">
        <v>0.58035142172069099</v>
      </c>
      <c r="AN1038" s="17">
        <v>0.61123497573846097</v>
      </c>
      <c r="AO1038" s="17">
        <v>0.50621241373965098</v>
      </c>
      <c r="AP1038" s="17">
        <v>0.62133263350411105</v>
      </c>
      <c r="AQ1038" s="17">
        <v>0.57351495130224694</v>
      </c>
      <c r="AR1038" s="17">
        <v>0.59241011249354303</v>
      </c>
      <c r="AS1038" s="17"/>
      <c r="AT1038" s="17">
        <v>0.55637210730931097</v>
      </c>
      <c r="AU1038" s="17">
        <v>0.52660457524731197</v>
      </c>
      <c r="AV1038" s="17">
        <v>0.51190242056435598</v>
      </c>
      <c r="AW1038" s="17">
        <v>0.56554419670974099</v>
      </c>
      <c r="AX1038" s="17">
        <v>0.61230957439446099</v>
      </c>
      <c r="AY1038" s="17">
        <v>0.67692046366282399</v>
      </c>
      <c r="AZ1038" s="17"/>
      <c r="BA1038" s="17">
        <v>0.50667732012435196</v>
      </c>
      <c r="BB1038" s="17">
        <v>0.53030713364570203</v>
      </c>
      <c r="BC1038" s="17">
        <v>0.60652650436570099</v>
      </c>
      <c r="BD1038" s="17">
        <v>0.55413897149934299</v>
      </c>
      <c r="BE1038" s="17">
        <v>0.64530492008909002</v>
      </c>
      <c r="BF1038" s="17"/>
      <c r="BG1038" s="17">
        <v>0.60968233421840201</v>
      </c>
      <c r="BH1038" s="17">
        <v>0.54393552835703995</v>
      </c>
      <c r="BI1038" s="17">
        <v>0.66370952411980599</v>
      </c>
      <c r="BJ1038" s="17">
        <v>0.55454207715359705</v>
      </c>
      <c r="BK1038" s="17">
        <v>0.57621476698228502</v>
      </c>
      <c r="BL1038" s="17"/>
      <c r="BM1038" s="17">
        <v>0.60850050229888797</v>
      </c>
      <c r="BN1038" s="17">
        <v>0.52835090889222103</v>
      </c>
      <c r="BO1038" s="17">
        <v>0.45786893116424598</v>
      </c>
      <c r="BP1038" s="17"/>
      <c r="BQ1038" s="17">
        <v>0.58861321291391799</v>
      </c>
      <c r="BR1038" s="17">
        <v>0.54319373619710998</v>
      </c>
      <c r="BS1038" s="17"/>
      <c r="BT1038" s="17">
        <v>0.63495858777335501</v>
      </c>
      <c r="BU1038" s="17">
        <v>0.45389460444720597</v>
      </c>
    </row>
    <row r="1039" spans="2:73" x14ac:dyDescent="0.3">
      <c r="B1039" t="s">
        <v>354</v>
      </c>
      <c r="C1039" s="17">
        <v>2.75555201830558E-2</v>
      </c>
      <c r="D1039" s="17">
        <v>3.3475468001625402E-2</v>
      </c>
      <c r="E1039" s="17">
        <v>2.1871698567503001E-2</v>
      </c>
      <c r="F1039" s="17"/>
      <c r="G1039" s="17">
        <v>7.0666037507280094E-2</v>
      </c>
      <c r="H1039" s="17">
        <v>3.3257227680745197E-2</v>
      </c>
      <c r="I1039" s="17">
        <v>2.70387263246144E-2</v>
      </c>
      <c r="J1039" s="17">
        <v>1.0293410914431899E-2</v>
      </c>
      <c r="K1039" s="17">
        <v>1.7653884184786001E-2</v>
      </c>
      <c r="L1039" s="17">
        <v>1.5476746655878299E-2</v>
      </c>
      <c r="M1039" s="17"/>
      <c r="N1039" s="17">
        <v>4.1423212599425198E-2</v>
      </c>
      <c r="O1039" s="17">
        <v>2.0175303107526198E-2</v>
      </c>
      <c r="P1039" s="17">
        <v>2.6713807287116999E-2</v>
      </c>
      <c r="Q1039" s="17">
        <v>2.1537005916893601E-2</v>
      </c>
      <c r="R1039" s="17"/>
      <c r="S1039" s="17">
        <v>3.6956663883488498E-2</v>
      </c>
      <c r="T1039" s="17">
        <v>2.4320294402641E-2</v>
      </c>
      <c r="U1039" s="17">
        <v>1.01408859727281E-2</v>
      </c>
      <c r="V1039" s="17">
        <v>2.73806939194895E-2</v>
      </c>
      <c r="W1039" s="17">
        <v>3.2610484741088901E-2</v>
      </c>
      <c r="X1039" s="17">
        <v>2.26413854553306E-2</v>
      </c>
      <c r="Y1039" s="17">
        <v>2.6417813226934799E-2</v>
      </c>
      <c r="Z1039" s="17">
        <v>4.4194394979187798E-2</v>
      </c>
      <c r="AA1039" s="17">
        <v>2.8278155321431599E-2</v>
      </c>
      <c r="AB1039" s="17"/>
      <c r="AC1039" s="17">
        <v>4.4928414148251397E-2</v>
      </c>
      <c r="AD1039" s="17">
        <v>3.9589285085312398E-2</v>
      </c>
      <c r="AE1039" s="17">
        <v>3.7046638816042497E-2</v>
      </c>
      <c r="AF1039" s="17">
        <v>1.22518682268932E-2</v>
      </c>
      <c r="AG1039" s="17">
        <v>1.1399151809798299E-2</v>
      </c>
      <c r="AH1039" s="17">
        <v>2.0907516828628299E-2</v>
      </c>
      <c r="AI1039" s="17">
        <v>7.8968087504440003E-3</v>
      </c>
      <c r="AJ1039" s="17">
        <v>7.3265239801607101E-3</v>
      </c>
      <c r="AK1039" s="17">
        <v>6.2402099298944101E-2</v>
      </c>
      <c r="AL1039" s="17">
        <v>1.4369112879011299E-2</v>
      </c>
      <c r="AM1039" s="17">
        <v>3.6675106347798699E-2</v>
      </c>
      <c r="AN1039" s="17">
        <v>1.2676627379443599E-2</v>
      </c>
      <c r="AO1039" s="17">
        <v>7.9066304724617606E-2</v>
      </c>
      <c r="AP1039" s="17">
        <v>2.8549629166027001E-2</v>
      </c>
      <c r="AQ1039" s="17">
        <v>4.9912908236318401E-2</v>
      </c>
      <c r="AR1039" s="17">
        <v>3.2120235366265799E-2</v>
      </c>
      <c r="AS1039" s="17"/>
      <c r="AT1039" s="17">
        <v>3.9586517924737302E-2</v>
      </c>
      <c r="AU1039" s="17">
        <v>2.44788477636405E-2</v>
      </c>
      <c r="AV1039" s="17">
        <v>2.81477536898187E-2</v>
      </c>
      <c r="AW1039" s="17">
        <v>1.55377485572302E-2</v>
      </c>
      <c r="AX1039" s="17">
        <v>1.9028487197624799E-2</v>
      </c>
      <c r="AY1039" s="17">
        <v>5.0638919509398597E-2</v>
      </c>
      <c r="AZ1039" s="17"/>
      <c r="BA1039" s="17">
        <v>2.4900545516164101E-2</v>
      </c>
      <c r="BB1039" s="17">
        <v>2.08312153109027E-2</v>
      </c>
      <c r="BC1039" s="17">
        <v>2.7708841822024301E-2</v>
      </c>
      <c r="BD1039" s="17">
        <v>4.3623673871235502E-2</v>
      </c>
      <c r="BE1039" s="17">
        <v>2.83820225142194E-2</v>
      </c>
      <c r="BF1039" s="17"/>
      <c r="BG1039" s="17">
        <v>1.7101211748848301E-2</v>
      </c>
      <c r="BH1039" s="17">
        <v>4.5425435145354201E-2</v>
      </c>
      <c r="BI1039" s="17">
        <v>9.2788414929831607E-3</v>
      </c>
      <c r="BJ1039" s="17">
        <v>2.09210343582549E-2</v>
      </c>
      <c r="BK1039" s="17">
        <v>1.24094317710768E-2</v>
      </c>
      <c r="BL1039" s="17"/>
      <c r="BM1039" s="17">
        <v>3.3700484255240998E-2</v>
      </c>
      <c r="BN1039" s="17">
        <v>1.9076818340597299E-2</v>
      </c>
      <c r="BO1039" s="17">
        <v>2.97590103828363E-2</v>
      </c>
      <c r="BP1039" s="17"/>
      <c r="BQ1039" s="17">
        <v>4.7462664146125898E-2</v>
      </c>
      <c r="BR1039" s="17">
        <v>1.6441014498866001E-2</v>
      </c>
      <c r="BS1039" s="17"/>
      <c r="BT1039" s="17">
        <v>2.99060090018053E-2</v>
      </c>
      <c r="BU1039" s="17">
        <v>2.7263291299837601E-2</v>
      </c>
    </row>
    <row r="1040" spans="2:73" x14ac:dyDescent="0.3">
      <c r="B1040" t="s">
        <v>92</v>
      </c>
      <c r="C1040" s="17">
        <v>0.1232084421263</v>
      </c>
      <c r="D1040" s="17">
        <v>0.115312682175535</v>
      </c>
      <c r="E1040" s="17">
        <v>0.13052722490155599</v>
      </c>
      <c r="F1040" s="17"/>
      <c r="G1040" s="17">
        <v>0.14990046408412799</v>
      </c>
      <c r="H1040" s="17">
        <v>0.11635366180689299</v>
      </c>
      <c r="I1040" s="17">
        <v>0.12022114119403</v>
      </c>
      <c r="J1040" s="17">
        <v>0.109603925971667</v>
      </c>
      <c r="K1040" s="17">
        <v>0.13686199294933701</v>
      </c>
      <c r="L1040" s="17">
        <v>0.11543167766833</v>
      </c>
      <c r="M1040" s="17"/>
      <c r="N1040" s="17">
        <v>9.6080031190261803E-2</v>
      </c>
      <c r="O1040" s="17">
        <v>9.4826681215074898E-2</v>
      </c>
      <c r="P1040" s="17">
        <v>0.124952159526572</v>
      </c>
      <c r="Q1040" s="17">
        <v>0.18302786837764701</v>
      </c>
      <c r="R1040" s="17"/>
      <c r="S1040" s="17">
        <v>0.118529624649477</v>
      </c>
      <c r="T1040" s="17">
        <v>0.12397066857929701</v>
      </c>
      <c r="U1040" s="17">
        <v>0.12020739050192</v>
      </c>
      <c r="V1040" s="17">
        <v>0.140149346833951</v>
      </c>
      <c r="W1040" s="17">
        <v>0.10543959629147499</v>
      </c>
      <c r="X1040" s="17">
        <v>0.14518123230555199</v>
      </c>
      <c r="Y1040" s="17">
        <v>0.117748565877626</v>
      </c>
      <c r="Z1040" s="17">
        <v>0.146901989789985</v>
      </c>
      <c r="AA1040" s="17">
        <v>0.106419983009981</v>
      </c>
      <c r="AB1040" s="17"/>
      <c r="AC1040" s="17">
        <v>0.29759426381882598</v>
      </c>
      <c r="AD1040" s="17">
        <v>0.18569149185397699</v>
      </c>
      <c r="AE1040" s="17">
        <v>0.167823122404719</v>
      </c>
      <c r="AF1040" s="17">
        <v>0.152310297214096</v>
      </c>
      <c r="AG1040" s="17">
        <v>0.177102075049066</v>
      </c>
      <c r="AH1040" s="17">
        <v>0.109572864903052</v>
      </c>
      <c r="AI1040" s="17">
        <v>8.8640489461429703E-2</v>
      </c>
      <c r="AJ1040" s="17">
        <v>0.100564992589636</v>
      </c>
      <c r="AK1040" s="17">
        <v>8.0339077897873701E-2</v>
      </c>
      <c r="AL1040" s="17">
        <v>0.12792637947657801</v>
      </c>
      <c r="AM1040" s="17">
        <v>0.110273182905455</v>
      </c>
      <c r="AN1040" s="17">
        <v>8.8423059017637501E-2</v>
      </c>
      <c r="AO1040" s="17">
        <v>5.3264477529768199E-2</v>
      </c>
      <c r="AP1040" s="17">
        <v>3.0066075380985501E-2</v>
      </c>
      <c r="AQ1040" s="17">
        <v>0.12860030968317601</v>
      </c>
      <c r="AR1040" s="17">
        <v>9.7118085930756298E-2</v>
      </c>
      <c r="AS1040" s="17"/>
      <c r="AT1040" s="17">
        <v>0.113960274803935</v>
      </c>
      <c r="AU1040" s="17">
        <v>0.13392622056855599</v>
      </c>
      <c r="AV1040" s="17">
        <v>0.12808708259417501</v>
      </c>
      <c r="AW1040" s="17">
        <v>0.12250509435376</v>
      </c>
      <c r="AX1040" s="17">
        <v>0.11747510044930499</v>
      </c>
      <c r="AY1040" s="17">
        <v>0.104141010671852</v>
      </c>
      <c r="AZ1040" s="17"/>
      <c r="BA1040" s="17">
        <v>0.16448966437637899</v>
      </c>
      <c r="BB1040" s="17">
        <v>0.12543296925601199</v>
      </c>
      <c r="BC1040" s="17">
        <v>9.7585966229431997E-2</v>
      </c>
      <c r="BD1040" s="17">
        <v>9.0222835977275595E-2</v>
      </c>
      <c r="BE1040" s="17">
        <v>4.2485050645944801E-2</v>
      </c>
      <c r="BF1040" s="17"/>
      <c r="BG1040" s="17">
        <v>0.103382170668589</v>
      </c>
      <c r="BH1040" s="17">
        <v>0.107369615742384</v>
      </c>
      <c r="BI1040" s="17">
        <v>8.4618792762588296E-2</v>
      </c>
      <c r="BJ1040" s="17">
        <v>0.115165247775462</v>
      </c>
      <c r="BK1040" s="17">
        <v>0.108567432820436</v>
      </c>
      <c r="BL1040" s="17"/>
      <c r="BM1040" s="17">
        <v>0.100363875869559</v>
      </c>
      <c r="BN1040" s="17">
        <v>0.14716010877281599</v>
      </c>
      <c r="BO1040" s="17">
        <v>0.13331482558188901</v>
      </c>
      <c r="BP1040" s="17"/>
      <c r="BQ1040" s="17">
        <v>8.1681998425485805E-2</v>
      </c>
      <c r="BR1040" s="17">
        <v>0.136901091897217</v>
      </c>
      <c r="BS1040" s="17"/>
      <c r="BT1040" s="17">
        <v>8.4914717992786104E-2</v>
      </c>
      <c r="BU1040" s="17">
        <v>0.149330439683861</v>
      </c>
    </row>
    <row r="1041" spans="2:73" x14ac:dyDescent="0.3">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row>
    <row r="1042" spans="2:73" x14ac:dyDescent="0.3">
      <c r="B1042" s="6" t="s">
        <v>364</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row>
    <row r="1043" spans="2:73" x14ac:dyDescent="0.3">
      <c r="B1043" s="24" t="s">
        <v>94</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row>
    <row r="1044" spans="2:73" x14ac:dyDescent="0.3">
      <c r="B1044" t="s">
        <v>352</v>
      </c>
      <c r="C1044" s="17">
        <v>0.37152680694736201</v>
      </c>
      <c r="D1044" s="17">
        <v>0.34736144809262398</v>
      </c>
      <c r="E1044" s="17">
        <v>0.39540215897467201</v>
      </c>
      <c r="F1044" s="17"/>
      <c r="G1044" s="17">
        <v>0.25764472710429198</v>
      </c>
      <c r="H1044" s="17">
        <v>0.29663103677460001</v>
      </c>
      <c r="I1044" s="17">
        <v>0.352109763550429</v>
      </c>
      <c r="J1044" s="17">
        <v>0.42324219066526297</v>
      </c>
      <c r="K1044" s="17">
        <v>0.44518130736505301</v>
      </c>
      <c r="L1044" s="17">
        <v>0.43210682467149297</v>
      </c>
      <c r="M1044" s="17"/>
      <c r="N1044" s="17">
        <v>0.28409164190224501</v>
      </c>
      <c r="O1044" s="17">
        <v>0.38340480378939601</v>
      </c>
      <c r="P1044" s="17">
        <v>0.415409055003509</v>
      </c>
      <c r="Q1044" s="17">
        <v>0.41305674707995699</v>
      </c>
      <c r="R1044" s="17"/>
      <c r="S1044" s="17">
        <v>0.27588106138455798</v>
      </c>
      <c r="T1044" s="17">
        <v>0.37154942452309098</v>
      </c>
      <c r="U1044" s="17">
        <v>0.38384864558075099</v>
      </c>
      <c r="V1044" s="17">
        <v>0.38001457984489501</v>
      </c>
      <c r="W1044" s="17">
        <v>0.39824255530920299</v>
      </c>
      <c r="X1044" s="17">
        <v>0.390853155673622</v>
      </c>
      <c r="Y1044" s="17">
        <v>0.40213644848166702</v>
      </c>
      <c r="Z1044" s="17">
        <v>0.42790988176683997</v>
      </c>
      <c r="AA1044" s="17">
        <v>0.39408539553951999</v>
      </c>
      <c r="AB1044" s="17"/>
      <c r="AC1044" s="17">
        <v>0.41676813804297203</v>
      </c>
      <c r="AD1044" s="17">
        <v>0.39080531635943</v>
      </c>
      <c r="AE1044" s="17">
        <v>0.43074066007567102</v>
      </c>
      <c r="AF1044" s="17">
        <v>0.425840779550267</v>
      </c>
      <c r="AG1044" s="17">
        <v>0.46110685557115</v>
      </c>
      <c r="AH1044" s="17">
        <v>0.39312117061922802</v>
      </c>
      <c r="AI1044" s="17">
        <v>0.37287368803509302</v>
      </c>
      <c r="AJ1044" s="17">
        <v>0.343176888126762</v>
      </c>
      <c r="AK1044" s="17">
        <v>0.36979957523531298</v>
      </c>
      <c r="AL1044" s="17">
        <v>0.41434955912957999</v>
      </c>
      <c r="AM1044" s="17">
        <v>0.32947207954367802</v>
      </c>
      <c r="AN1044" s="17">
        <v>0.32623032081993802</v>
      </c>
      <c r="AO1044" s="17">
        <v>0.39419168289102902</v>
      </c>
      <c r="AP1044" s="17">
        <v>0.29279434395126103</v>
      </c>
      <c r="AQ1044" s="17">
        <v>0.30718076386759702</v>
      </c>
      <c r="AR1044" s="17">
        <v>0.244861563598432</v>
      </c>
      <c r="AS1044" s="17"/>
      <c r="AT1044" s="17">
        <v>0.29590485244620102</v>
      </c>
      <c r="AU1044" s="17">
        <v>0.39747022718777397</v>
      </c>
      <c r="AV1044" s="17">
        <v>0.385030134099487</v>
      </c>
      <c r="AW1044" s="17">
        <v>0.40890511692525799</v>
      </c>
      <c r="AX1044" s="17">
        <v>0.40151065838625299</v>
      </c>
      <c r="AY1044" s="17">
        <v>0.33421173921459901</v>
      </c>
      <c r="AZ1044" s="17"/>
      <c r="BA1044" s="17">
        <v>0.43904638380862399</v>
      </c>
      <c r="BB1044" s="17">
        <v>0.39538596085014099</v>
      </c>
      <c r="BC1044" s="17">
        <v>0.29888998275513401</v>
      </c>
      <c r="BD1044" s="17">
        <v>0.276605981708332</v>
      </c>
      <c r="BE1044" s="17">
        <v>0.32315602998209098</v>
      </c>
      <c r="BF1044" s="17"/>
      <c r="BG1044" s="17">
        <v>0.38467033099697701</v>
      </c>
      <c r="BH1044" s="17">
        <v>0.33371420023850201</v>
      </c>
      <c r="BI1044" s="17">
        <v>0.27666360146512298</v>
      </c>
      <c r="BJ1044" s="17">
        <v>0.48005807669904699</v>
      </c>
      <c r="BK1044" s="17">
        <v>0.43090418010478798</v>
      </c>
      <c r="BL1044" s="17"/>
      <c r="BM1044" s="17">
        <v>0.33528538145618098</v>
      </c>
      <c r="BN1044" s="17">
        <v>0.38293356898332098</v>
      </c>
      <c r="BO1044" s="17">
        <v>0.45184534052831299</v>
      </c>
      <c r="BP1044" s="17"/>
      <c r="BQ1044" s="17">
        <v>0.30435419861933799</v>
      </c>
      <c r="BR1044" s="17">
        <v>0.418493733329656</v>
      </c>
      <c r="BS1044" s="17"/>
      <c r="BT1044" s="17">
        <v>0.32837015492445598</v>
      </c>
      <c r="BU1044" s="17">
        <v>0.45100310132911797</v>
      </c>
    </row>
    <row r="1045" spans="2:73" x14ac:dyDescent="0.3">
      <c r="B1045" t="s">
        <v>353</v>
      </c>
      <c r="C1045" s="17">
        <v>0.52932904398374403</v>
      </c>
      <c r="D1045" s="17">
        <v>0.55141638048197295</v>
      </c>
      <c r="E1045" s="17">
        <v>0.50791204884485197</v>
      </c>
      <c r="F1045" s="17"/>
      <c r="G1045" s="17">
        <v>0.55914178808182402</v>
      </c>
      <c r="H1045" s="17">
        <v>0.58146888881952696</v>
      </c>
      <c r="I1045" s="17">
        <v>0.54761413890232402</v>
      </c>
      <c r="J1045" s="17">
        <v>0.50432444179684999</v>
      </c>
      <c r="K1045" s="17">
        <v>0.459484298409856</v>
      </c>
      <c r="L1045" s="17">
        <v>0.51956821133568198</v>
      </c>
      <c r="M1045" s="17"/>
      <c r="N1045" s="17">
        <v>0.60473178424032004</v>
      </c>
      <c r="O1045" s="17">
        <v>0.53927910182476901</v>
      </c>
      <c r="P1045" s="17">
        <v>0.47996242872140499</v>
      </c>
      <c r="Q1045" s="17">
        <v>0.48348360367089399</v>
      </c>
      <c r="R1045" s="17"/>
      <c r="S1045" s="17">
        <v>0.59111614111361399</v>
      </c>
      <c r="T1045" s="17">
        <v>0.520298555736187</v>
      </c>
      <c r="U1045" s="17">
        <v>0.52845470307407005</v>
      </c>
      <c r="V1045" s="17">
        <v>0.53782408686874605</v>
      </c>
      <c r="W1045" s="17">
        <v>0.52012994827616998</v>
      </c>
      <c r="X1045" s="17">
        <v>0.47355650821564499</v>
      </c>
      <c r="Y1045" s="17">
        <v>0.52196596383217397</v>
      </c>
      <c r="Z1045" s="17">
        <v>0.47626781451136302</v>
      </c>
      <c r="AA1045" s="17">
        <v>0.533224568095366</v>
      </c>
      <c r="AB1045" s="17"/>
      <c r="AC1045" s="17">
        <v>0.36040595330644298</v>
      </c>
      <c r="AD1045" s="17">
        <v>0.438220501164374</v>
      </c>
      <c r="AE1045" s="17">
        <v>0.47088282614659199</v>
      </c>
      <c r="AF1045" s="17">
        <v>0.48329540092689</v>
      </c>
      <c r="AG1045" s="17">
        <v>0.42989284438788899</v>
      </c>
      <c r="AH1045" s="17">
        <v>0.50936209647532604</v>
      </c>
      <c r="AI1045" s="17">
        <v>0.53592214030585905</v>
      </c>
      <c r="AJ1045" s="17">
        <v>0.58812053452925706</v>
      </c>
      <c r="AK1045" s="17">
        <v>0.56829536986895401</v>
      </c>
      <c r="AL1045" s="17">
        <v>0.52804901994597697</v>
      </c>
      <c r="AM1045" s="17">
        <v>0.57166983468118704</v>
      </c>
      <c r="AN1045" s="17">
        <v>0.57784107254422301</v>
      </c>
      <c r="AO1045" s="17">
        <v>0.53268729351668698</v>
      </c>
      <c r="AP1045" s="17">
        <v>0.58949171376012999</v>
      </c>
      <c r="AQ1045" s="17">
        <v>0.57607239817158196</v>
      </c>
      <c r="AR1045" s="17">
        <v>0.65789732675326296</v>
      </c>
      <c r="AS1045" s="17"/>
      <c r="AT1045" s="17">
        <v>0.57342263321206299</v>
      </c>
      <c r="AU1045" s="17">
        <v>0.49787257206778901</v>
      </c>
      <c r="AV1045" s="17">
        <v>0.52193628517364399</v>
      </c>
      <c r="AW1045" s="17">
        <v>0.51302416504172998</v>
      </c>
      <c r="AX1045" s="17">
        <v>0.52786488524981101</v>
      </c>
      <c r="AY1045" s="17">
        <v>0.59131044728585502</v>
      </c>
      <c r="AZ1045" s="17"/>
      <c r="BA1045" s="17">
        <v>0.45383639290059502</v>
      </c>
      <c r="BB1045" s="17">
        <v>0.51448769387910098</v>
      </c>
      <c r="BC1045" s="17">
        <v>0.59948264631683801</v>
      </c>
      <c r="BD1045" s="17">
        <v>0.59695649432224096</v>
      </c>
      <c r="BE1045" s="17">
        <v>0.58821644069603696</v>
      </c>
      <c r="BF1045" s="17"/>
      <c r="BG1045" s="17">
        <v>0.54452739219375002</v>
      </c>
      <c r="BH1045" s="17">
        <v>0.56412842934797802</v>
      </c>
      <c r="BI1045" s="17">
        <v>0.62239706472173995</v>
      </c>
      <c r="BJ1045" s="17">
        <v>0.45885269329008499</v>
      </c>
      <c r="BK1045" s="17">
        <v>0.42301113447231398</v>
      </c>
      <c r="BL1045" s="17"/>
      <c r="BM1045" s="17">
        <v>0.56247468709436799</v>
      </c>
      <c r="BN1045" s="17">
        <v>0.52293553588624597</v>
      </c>
      <c r="BO1045" s="17">
        <v>0.44610717460744997</v>
      </c>
      <c r="BP1045" s="17"/>
      <c r="BQ1045" s="17">
        <v>0.59088359257067402</v>
      </c>
      <c r="BR1045" s="17">
        <v>0.49536029632541301</v>
      </c>
      <c r="BS1045" s="17"/>
      <c r="BT1045" s="17">
        <v>0.59144113495377704</v>
      </c>
      <c r="BU1045" s="17">
        <v>0.44401773694650698</v>
      </c>
    </row>
    <row r="1046" spans="2:73" x14ac:dyDescent="0.3">
      <c r="B1046" t="s">
        <v>354</v>
      </c>
      <c r="C1046" s="17">
        <v>3.3645212408673401E-2</v>
      </c>
      <c r="D1046" s="17">
        <v>4.0774451085963101E-2</v>
      </c>
      <c r="E1046" s="17">
        <v>2.6801756263580299E-2</v>
      </c>
      <c r="F1046" s="17"/>
      <c r="G1046" s="17">
        <v>7.3743039334492E-2</v>
      </c>
      <c r="H1046" s="17">
        <v>6.4602127279801594E-2</v>
      </c>
      <c r="I1046" s="17">
        <v>2.67474548027654E-2</v>
      </c>
      <c r="J1046" s="17">
        <v>1.61841127374436E-2</v>
      </c>
      <c r="K1046" s="17">
        <v>2.5495427390360099E-2</v>
      </c>
      <c r="L1046" s="17">
        <v>7.2024382695796297E-3</v>
      </c>
      <c r="M1046" s="17"/>
      <c r="N1046" s="17">
        <v>5.0319295671513699E-2</v>
      </c>
      <c r="O1046" s="17">
        <v>2.11581434610125E-2</v>
      </c>
      <c r="P1046" s="17">
        <v>4.0137908691837698E-2</v>
      </c>
      <c r="Q1046" s="17">
        <v>2.2321167186715299E-2</v>
      </c>
      <c r="R1046" s="17"/>
      <c r="S1046" s="17">
        <v>7.8331990436489904E-2</v>
      </c>
      <c r="T1046" s="17">
        <v>2.8086298558925998E-2</v>
      </c>
      <c r="U1046" s="17">
        <v>1.62355830027043E-2</v>
      </c>
      <c r="V1046" s="17">
        <v>2.3493485390661401E-2</v>
      </c>
      <c r="W1046" s="17">
        <v>1.8559334388813801E-2</v>
      </c>
      <c r="X1046" s="17">
        <v>3.0794485967392701E-2</v>
      </c>
      <c r="Y1046" s="17">
        <v>2.34832477906304E-2</v>
      </c>
      <c r="Z1046" s="17">
        <v>3.7723839792293302E-2</v>
      </c>
      <c r="AA1046" s="17">
        <v>2.6301819919620401E-2</v>
      </c>
      <c r="AB1046" s="17"/>
      <c r="AC1046" s="17">
        <v>0</v>
      </c>
      <c r="AD1046" s="17">
        <v>5.1045647997661703E-2</v>
      </c>
      <c r="AE1046" s="17">
        <v>3.5882696318450397E-2</v>
      </c>
      <c r="AF1046" s="17">
        <v>2.3706922398803398E-2</v>
      </c>
      <c r="AG1046" s="17">
        <v>1.6812936505049499E-2</v>
      </c>
      <c r="AH1046" s="17">
        <v>2.0606305127223602E-2</v>
      </c>
      <c r="AI1046" s="17">
        <v>3.9478396802193998E-2</v>
      </c>
      <c r="AJ1046" s="17">
        <v>2.5918891275644201E-2</v>
      </c>
      <c r="AK1046" s="17">
        <v>1.8894378867865401E-2</v>
      </c>
      <c r="AL1046" s="17">
        <v>2.4583589570165699E-2</v>
      </c>
      <c r="AM1046" s="17">
        <v>4.1493580548428402E-2</v>
      </c>
      <c r="AN1046" s="17">
        <v>4.8943545147131701E-2</v>
      </c>
      <c r="AO1046" s="17">
        <v>3.1097469469057101E-2</v>
      </c>
      <c r="AP1046" s="17">
        <v>7.0328362450944801E-2</v>
      </c>
      <c r="AQ1046" s="17">
        <v>7.0353076115252294E-2</v>
      </c>
      <c r="AR1046" s="17">
        <v>5.9873291428071497E-2</v>
      </c>
      <c r="AS1046" s="17"/>
      <c r="AT1046" s="17">
        <v>7.1178372767950998E-2</v>
      </c>
      <c r="AU1046" s="17">
        <v>2.4139019447798199E-2</v>
      </c>
      <c r="AV1046" s="17">
        <v>3.3242914070504503E-2</v>
      </c>
      <c r="AW1046" s="17">
        <v>1.7152714563644301E-2</v>
      </c>
      <c r="AX1046" s="17">
        <v>1.0066523387099E-2</v>
      </c>
      <c r="AY1046" s="17">
        <v>2.4829090026506101E-2</v>
      </c>
      <c r="AZ1046" s="17"/>
      <c r="BA1046" s="17">
        <v>2.3609204380455402E-2</v>
      </c>
      <c r="BB1046" s="17">
        <v>2.37553221382562E-2</v>
      </c>
      <c r="BC1046" s="17">
        <v>3.77279300436782E-2</v>
      </c>
      <c r="BD1046" s="17">
        <v>7.6569696358466596E-2</v>
      </c>
      <c r="BE1046" s="17">
        <v>4.4689212159278603E-2</v>
      </c>
      <c r="BF1046" s="17"/>
      <c r="BG1046" s="17">
        <v>2.2900665231477799E-2</v>
      </c>
      <c r="BH1046" s="17">
        <v>4.5334092396541702E-2</v>
      </c>
      <c r="BI1046" s="17">
        <v>3.07302396585937E-2</v>
      </c>
      <c r="BJ1046" s="17">
        <v>2.77825719635535E-2</v>
      </c>
      <c r="BK1046" s="17">
        <v>2.9623376398423999E-2</v>
      </c>
      <c r="BL1046" s="17"/>
      <c r="BM1046" s="17">
        <v>4.1838765738131597E-2</v>
      </c>
      <c r="BN1046" s="17">
        <v>2.7987063791069199E-2</v>
      </c>
      <c r="BO1046" s="17">
        <v>2.2930942939770601E-2</v>
      </c>
      <c r="BP1046" s="17"/>
      <c r="BQ1046" s="17">
        <v>6.1476468591273897E-2</v>
      </c>
      <c r="BR1046" s="17">
        <v>1.8130433826649899E-2</v>
      </c>
      <c r="BS1046" s="17"/>
      <c r="BT1046" s="17">
        <v>4.1006125802301299E-2</v>
      </c>
      <c r="BU1046" s="17">
        <v>2.3688533334587699E-2</v>
      </c>
    </row>
    <row r="1047" spans="2:73" x14ac:dyDescent="0.3">
      <c r="B1047" t="s">
        <v>92</v>
      </c>
      <c r="C1047" s="17">
        <v>6.5498936660220206E-2</v>
      </c>
      <c r="D1047" s="17">
        <v>6.0447720339439903E-2</v>
      </c>
      <c r="E1047" s="17">
        <v>6.9884035916895099E-2</v>
      </c>
      <c r="F1047" s="17"/>
      <c r="G1047" s="17">
        <v>0.109470445479393</v>
      </c>
      <c r="H1047" s="17">
        <v>5.7297947126072099E-2</v>
      </c>
      <c r="I1047" s="17">
        <v>7.3528642744482106E-2</v>
      </c>
      <c r="J1047" s="17">
        <v>5.6249254800443002E-2</v>
      </c>
      <c r="K1047" s="17">
        <v>6.9838966834731203E-2</v>
      </c>
      <c r="L1047" s="17">
        <v>4.1122525723245297E-2</v>
      </c>
      <c r="M1047" s="17"/>
      <c r="N1047" s="17">
        <v>6.0857278185921598E-2</v>
      </c>
      <c r="O1047" s="17">
        <v>5.61579509248223E-2</v>
      </c>
      <c r="P1047" s="17">
        <v>6.4490607583248399E-2</v>
      </c>
      <c r="Q1047" s="17">
        <v>8.1138482062433001E-2</v>
      </c>
      <c r="R1047" s="17"/>
      <c r="S1047" s="17">
        <v>5.4670807065338597E-2</v>
      </c>
      <c r="T1047" s="17">
        <v>8.0065721181796196E-2</v>
      </c>
      <c r="U1047" s="17">
        <v>7.1461068342474093E-2</v>
      </c>
      <c r="V1047" s="17">
        <v>5.8667847895697602E-2</v>
      </c>
      <c r="W1047" s="17">
        <v>6.3068162025812696E-2</v>
      </c>
      <c r="X1047" s="17">
        <v>0.10479585014334</v>
      </c>
      <c r="Y1047" s="17">
        <v>5.2414339895527698E-2</v>
      </c>
      <c r="Z1047" s="17">
        <v>5.8098463929503998E-2</v>
      </c>
      <c r="AA1047" s="17">
        <v>4.63882164454942E-2</v>
      </c>
      <c r="AB1047" s="17"/>
      <c r="AC1047" s="17">
        <v>0.22282590865058499</v>
      </c>
      <c r="AD1047" s="17">
        <v>0.11992853447853399</v>
      </c>
      <c r="AE1047" s="17">
        <v>6.2493817459286699E-2</v>
      </c>
      <c r="AF1047" s="17">
        <v>6.7156897124038994E-2</v>
      </c>
      <c r="AG1047" s="17">
        <v>9.2187363535911004E-2</v>
      </c>
      <c r="AH1047" s="17">
        <v>7.6910427778222296E-2</v>
      </c>
      <c r="AI1047" s="17">
        <v>5.1725774856854603E-2</v>
      </c>
      <c r="AJ1047" s="17">
        <v>4.2783686068336498E-2</v>
      </c>
      <c r="AK1047" s="17">
        <v>4.3010676027867699E-2</v>
      </c>
      <c r="AL1047" s="17">
        <v>3.3017831354277098E-2</v>
      </c>
      <c r="AM1047" s="17">
        <v>5.7364505226705997E-2</v>
      </c>
      <c r="AN1047" s="17">
        <v>4.69850614887075E-2</v>
      </c>
      <c r="AO1047" s="17">
        <v>4.20235541232271E-2</v>
      </c>
      <c r="AP1047" s="17">
        <v>4.73855798376649E-2</v>
      </c>
      <c r="AQ1047" s="17">
        <v>4.6393761845568197E-2</v>
      </c>
      <c r="AR1047" s="17">
        <v>3.7367818220233197E-2</v>
      </c>
      <c r="AS1047" s="17"/>
      <c r="AT1047" s="17">
        <v>5.94941415737852E-2</v>
      </c>
      <c r="AU1047" s="17">
        <v>8.0518181296638194E-2</v>
      </c>
      <c r="AV1047" s="17">
        <v>5.9790666656364101E-2</v>
      </c>
      <c r="AW1047" s="17">
        <v>6.0918003469367599E-2</v>
      </c>
      <c r="AX1047" s="17">
        <v>6.0557932976837599E-2</v>
      </c>
      <c r="AY1047" s="17">
        <v>4.9648723473040203E-2</v>
      </c>
      <c r="AZ1047" s="17"/>
      <c r="BA1047" s="17">
        <v>8.3508018910325096E-2</v>
      </c>
      <c r="BB1047" s="17">
        <v>6.6371023132502205E-2</v>
      </c>
      <c r="BC1047" s="17">
        <v>6.3899440884349998E-2</v>
      </c>
      <c r="BD1047" s="17">
        <v>4.9867827610959897E-2</v>
      </c>
      <c r="BE1047" s="17">
        <v>4.3938317162593499E-2</v>
      </c>
      <c r="BF1047" s="17"/>
      <c r="BG1047" s="17">
        <v>4.7901611577794601E-2</v>
      </c>
      <c r="BH1047" s="17">
        <v>5.6823278016978299E-2</v>
      </c>
      <c r="BI1047" s="17">
        <v>7.0209094154542906E-2</v>
      </c>
      <c r="BJ1047" s="17">
        <v>3.3306658047314197E-2</v>
      </c>
      <c r="BK1047" s="17">
        <v>0.11646130902447401</v>
      </c>
      <c r="BL1047" s="17"/>
      <c r="BM1047" s="17">
        <v>6.04011657113196E-2</v>
      </c>
      <c r="BN1047" s="17">
        <v>6.6143831339363898E-2</v>
      </c>
      <c r="BO1047" s="17">
        <v>7.9116541924466904E-2</v>
      </c>
      <c r="BP1047" s="17"/>
      <c r="BQ1047" s="17">
        <v>4.32857402187143E-2</v>
      </c>
      <c r="BR1047" s="17">
        <v>6.8015536518280503E-2</v>
      </c>
      <c r="BS1047" s="17"/>
      <c r="BT1047" s="17">
        <v>3.9182584319465398E-2</v>
      </c>
      <c r="BU1047" s="17">
        <v>8.1290628389787206E-2</v>
      </c>
    </row>
    <row r="1048" spans="2:73" x14ac:dyDescent="0.3">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row>
    <row r="1049" spans="2:73" x14ac:dyDescent="0.3">
      <c r="B1049" s="6" t="s">
        <v>365</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row>
    <row r="1050" spans="2:73" x14ac:dyDescent="0.3">
      <c r="B1050" s="24" t="s">
        <v>94</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c r="BQ1050" s="17"/>
      <c r="BR1050" s="17"/>
      <c r="BS1050" s="17"/>
      <c r="BT1050" s="17"/>
      <c r="BU1050" s="17"/>
    </row>
    <row r="1051" spans="2:73" x14ac:dyDescent="0.3">
      <c r="B1051" t="s">
        <v>352</v>
      </c>
      <c r="C1051" s="17">
        <v>0.35321890688250701</v>
      </c>
      <c r="D1051" s="17">
        <v>0.33522399394372598</v>
      </c>
      <c r="E1051" s="17">
        <v>0.37068843408852398</v>
      </c>
      <c r="F1051" s="17"/>
      <c r="G1051" s="17">
        <v>0.41090890890704701</v>
      </c>
      <c r="H1051" s="17">
        <v>0.34727944270836703</v>
      </c>
      <c r="I1051" s="17">
        <v>0.36867127901815899</v>
      </c>
      <c r="J1051" s="17">
        <v>0.39883875091646198</v>
      </c>
      <c r="K1051" s="17">
        <v>0.30160335190768101</v>
      </c>
      <c r="L1051" s="17">
        <v>0.304795688546457</v>
      </c>
      <c r="M1051" s="17"/>
      <c r="N1051" s="17">
        <v>0.30453449918479403</v>
      </c>
      <c r="O1051" s="17">
        <v>0.38756235917859599</v>
      </c>
      <c r="P1051" s="17">
        <v>0.35598447952294598</v>
      </c>
      <c r="Q1051" s="17">
        <v>0.366861566042814</v>
      </c>
      <c r="R1051" s="17"/>
      <c r="S1051" s="17">
        <v>0.34743951635992998</v>
      </c>
      <c r="T1051" s="17">
        <v>0.333283187834576</v>
      </c>
      <c r="U1051" s="17">
        <v>0.33999234232477699</v>
      </c>
      <c r="V1051" s="17">
        <v>0.27974628119751699</v>
      </c>
      <c r="W1051" s="17">
        <v>0.41015097806008999</v>
      </c>
      <c r="X1051" s="17">
        <v>0.35740150089203798</v>
      </c>
      <c r="Y1051" s="17">
        <v>0.30846155786510598</v>
      </c>
      <c r="Z1051" s="17">
        <v>0.438717074340291</v>
      </c>
      <c r="AA1051" s="17">
        <v>0.416172284925591</v>
      </c>
      <c r="AB1051" s="17"/>
      <c r="AC1051" s="17">
        <v>0.38396843698040101</v>
      </c>
      <c r="AD1051" s="17">
        <v>0.31623701286098099</v>
      </c>
      <c r="AE1051" s="17">
        <v>0.361303867470744</v>
      </c>
      <c r="AF1051" s="17">
        <v>0.34760068988493797</v>
      </c>
      <c r="AG1051" s="17">
        <v>0.35629771760404799</v>
      </c>
      <c r="AH1051" s="17">
        <v>0.372357120266265</v>
      </c>
      <c r="AI1051" s="17">
        <v>0.42811198941852602</v>
      </c>
      <c r="AJ1051" s="17">
        <v>0.38082611042370001</v>
      </c>
      <c r="AK1051" s="17">
        <v>0.37716096491526802</v>
      </c>
      <c r="AL1051" s="17">
        <v>0.37973494124420598</v>
      </c>
      <c r="AM1051" s="17">
        <v>0.351741198478219</v>
      </c>
      <c r="AN1051" s="17">
        <v>0.318657216100942</v>
      </c>
      <c r="AO1051" s="17">
        <v>0.32584117230633702</v>
      </c>
      <c r="AP1051" s="17">
        <v>0.36897766716448299</v>
      </c>
      <c r="AQ1051" s="17">
        <v>0.31257738783358902</v>
      </c>
      <c r="AR1051" s="17">
        <v>0.27319950874475402</v>
      </c>
      <c r="AS1051" s="17"/>
      <c r="AT1051" s="17">
        <v>0.34265205748602601</v>
      </c>
      <c r="AU1051" s="17">
        <v>0.36370046259037803</v>
      </c>
      <c r="AV1051" s="17">
        <v>0.38831643990468201</v>
      </c>
      <c r="AW1051" s="17">
        <v>0.354924773837411</v>
      </c>
      <c r="AX1051" s="17">
        <v>0.31999464503810399</v>
      </c>
      <c r="AY1051" s="17">
        <v>0.30144111343065999</v>
      </c>
      <c r="AZ1051" s="17"/>
      <c r="BA1051" s="17">
        <v>0.350488210208867</v>
      </c>
      <c r="BB1051" s="17">
        <v>0.38731818785199601</v>
      </c>
      <c r="BC1051" s="17">
        <v>0.33625383563033001</v>
      </c>
      <c r="BD1051" s="17">
        <v>0.352579633332882</v>
      </c>
      <c r="BE1051" s="17">
        <v>0.29592196775915203</v>
      </c>
      <c r="BF1051" s="17"/>
      <c r="BG1051" s="17">
        <v>0.30035618292421101</v>
      </c>
      <c r="BH1051" s="17">
        <v>0.357718008735945</v>
      </c>
      <c r="BI1051" s="17">
        <v>0.33888651464008901</v>
      </c>
      <c r="BJ1051" s="17">
        <v>0.40962498887155102</v>
      </c>
      <c r="BK1051" s="17">
        <v>0.30351108117578002</v>
      </c>
      <c r="BL1051" s="17"/>
      <c r="BM1051" s="17">
        <v>0.320142817073861</v>
      </c>
      <c r="BN1051" s="17">
        <v>0.36344299497975002</v>
      </c>
      <c r="BO1051" s="17">
        <v>0.42697304255150498</v>
      </c>
      <c r="BP1051" s="17"/>
      <c r="BQ1051" s="17">
        <v>0.377411057354891</v>
      </c>
      <c r="BR1051" s="17">
        <v>0.340432753599754</v>
      </c>
      <c r="BS1051" s="17"/>
      <c r="BT1051" s="17">
        <v>0.32937522496851201</v>
      </c>
      <c r="BU1051" s="17">
        <v>0.40612073121186898</v>
      </c>
    </row>
    <row r="1052" spans="2:73" x14ac:dyDescent="0.3">
      <c r="B1052" t="s">
        <v>353</v>
      </c>
      <c r="C1052" s="17">
        <v>0.43736404794896</v>
      </c>
      <c r="D1052" s="17">
        <v>0.459619585236479</v>
      </c>
      <c r="E1052" s="17">
        <v>0.41624164274196801</v>
      </c>
      <c r="F1052" s="17"/>
      <c r="G1052" s="17">
        <v>0.37283104466754402</v>
      </c>
      <c r="H1052" s="17">
        <v>0.45831411373194197</v>
      </c>
      <c r="I1052" s="17">
        <v>0.46349464735329499</v>
      </c>
      <c r="J1052" s="17">
        <v>0.41122942806007601</v>
      </c>
      <c r="K1052" s="17">
        <v>0.46699552921254001</v>
      </c>
      <c r="L1052" s="17">
        <v>0.443216139769677</v>
      </c>
      <c r="M1052" s="17"/>
      <c r="N1052" s="17">
        <v>0.525084215416464</v>
      </c>
      <c r="O1052" s="17">
        <v>0.40553429985894202</v>
      </c>
      <c r="P1052" s="17">
        <v>0.438064769052185</v>
      </c>
      <c r="Q1052" s="17">
        <v>0.379470117111609</v>
      </c>
      <c r="R1052" s="17"/>
      <c r="S1052" s="17">
        <v>0.45009539622542899</v>
      </c>
      <c r="T1052" s="17">
        <v>0.47666703018866102</v>
      </c>
      <c r="U1052" s="17">
        <v>0.453448335106512</v>
      </c>
      <c r="V1052" s="17">
        <v>0.48511501946081598</v>
      </c>
      <c r="W1052" s="17">
        <v>0.41174690680004</v>
      </c>
      <c r="X1052" s="17">
        <v>0.38659799738772499</v>
      </c>
      <c r="Y1052" s="17">
        <v>0.46051829015236101</v>
      </c>
      <c r="Z1052" s="17">
        <v>0.352277516876423</v>
      </c>
      <c r="AA1052" s="17">
        <v>0.39223363944873102</v>
      </c>
      <c r="AB1052" s="17"/>
      <c r="AC1052" s="17">
        <v>0.19543371668520201</v>
      </c>
      <c r="AD1052" s="17">
        <v>0.37368386150801902</v>
      </c>
      <c r="AE1052" s="17">
        <v>0.35207037995294099</v>
      </c>
      <c r="AF1052" s="17">
        <v>0.44163659154962398</v>
      </c>
      <c r="AG1052" s="17">
        <v>0.40347612712388597</v>
      </c>
      <c r="AH1052" s="17">
        <v>0.423743832062349</v>
      </c>
      <c r="AI1052" s="17">
        <v>0.399372834755652</v>
      </c>
      <c r="AJ1052" s="17">
        <v>0.42491160278618301</v>
      </c>
      <c r="AK1052" s="17">
        <v>0.44354796416630299</v>
      </c>
      <c r="AL1052" s="17">
        <v>0.45113326633039402</v>
      </c>
      <c r="AM1052" s="17">
        <v>0.43492507283003901</v>
      </c>
      <c r="AN1052" s="17">
        <v>0.51137837447729195</v>
      </c>
      <c r="AO1052" s="17">
        <v>0.53754424731682504</v>
      </c>
      <c r="AP1052" s="17">
        <v>0.46094023669385498</v>
      </c>
      <c r="AQ1052" s="17">
        <v>0.55496885835228704</v>
      </c>
      <c r="AR1052" s="17">
        <v>0.55645338736570804</v>
      </c>
      <c r="AS1052" s="17"/>
      <c r="AT1052" s="17">
        <v>0.44586476907219103</v>
      </c>
      <c r="AU1052" s="17">
        <v>0.41575793133513</v>
      </c>
      <c r="AV1052" s="17">
        <v>0.4191098630474</v>
      </c>
      <c r="AW1052" s="17">
        <v>0.44258462240906499</v>
      </c>
      <c r="AX1052" s="17">
        <v>0.476517197691746</v>
      </c>
      <c r="AY1052" s="17">
        <v>0.474887039461376</v>
      </c>
      <c r="AZ1052" s="17"/>
      <c r="BA1052" s="17">
        <v>0.40675821963465603</v>
      </c>
      <c r="BB1052" s="17">
        <v>0.40823138718256702</v>
      </c>
      <c r="BC1052" s="17">
        <v>0.48864787639014901</v>
      </c>
      <c r="BD1052" s="17">
        <v>0.47535584973883399</v>
      </c>
      <c r="BE1052" s="17">
        <v>0.52633155005325805</v>
      </c>
      <c r="BF1052" s="17"/>
      <c r="BG1052" s="17">
        <v>0.47959133437386098</v>
      </c>
      <c r="BH1052" s="17">
        <v>0.44336226303999299</v>
      </c>
      <c r="BI1052" s="17">
        <v>0.48343718060287699</v>
      </c>
      <c r="BJ1052" s="17">
        <v>0.407512028368885</v>
      </c>
      <c r="BK1052" s="17">
        <v>0.46153906285296797</v>
      </c>
      <c r="BL1052" s="17"/>
      <c r="BM1052" s="17">
        <v>0.48408379644097199</v>
      </c>
      <c r="BN1052" s="17">
        <v>0.42029842424099401</v>
      </c>
      <c r="BO1052" s="17">
        <v>0.33953093420534602</v>
      </c>
      <c r="BP1052" s="17"/>
      <c r="BQ1052" s="17">
        <v>0.46533025646044301</v>
      </c>
      <c r="BR1052" s="17">
        <v>0.42781182161183001</v>
      </c>
      <c r="BS1052" s="17"/>
      <c r="BT1052" s="17">
        <v>0.50057707402192697</v>
      </c>
      <c r="BU1052" s="17">
        <v>0.36102124658769702</v>
      </c>
    </row>
    <row r="1053" spans="2:73" x14ac:dyDescent="0.3">
      <c r="B1053" t="s">
        <v>354</v>
      </c>
      <c r="C1053" s="17">
        <v>4.1829391783621703E-2</v>
      </c>
      <c r="D1053" s="17">
        <v>4.6778943511493101E-2</v>
      </c>
      <c r="E1053" s="17">
        <v>3.71352415485924E-2</v>
      </c>
      <c r="F1053" s="17"/>
      <c r="G1053" s="17">
        <v>6.5384445504074296E-2</v>
      </c>
      <c r="H1053" s="17">
        <v>5.64156159180359E-2</v>
      </c>
      <c r="I1053" s="17">
        <v>4.41890917011881E-2</v>
      </c>
      <c r="J1053" s="17">
        <v>4.01603959334089E-2</v>
      </c>
      <c r="K1053" s="17">
        <v>3.1322390898140699E-2</v>
      </c>
      <c r="L1053" s="17">
        <v>2.08604019385462E-2</v>
      </c>
      <c r="M1053" s="17"/>
      <c r="N1053" s="17">
        <v>4.7867913204763399E-2</v>
      </c>
      <c r="O1053" s="17">
        <v>4.1348326586359299E-2</v>
      </c>
      <c r="P1053" s="17">
        <v>3.57141690825864E-2</v>
      </c>
      <c r="Q1053" s="17">
        <v>3.8088814267726499E-2</v>
      </c>
      <c r="R1053" s="17"/>
      <c r="S1053" s="17">
        <v>7.0729776330836103E-2</v>
      </c>
      <c r="T1053" s="17">
        <v>2.8501273937545299E-2</v>
      </c>
      <c r="U1053" s="17">
        <v>3.4858518212315497E-2</v>
      </c>
      <c r="V1053" s="17">
        <v>4.5091792643421801E-2</v>
      </c>
      <c r="W1053" s="17">
        <v>3.1471707246846399E-2</v>
      </c>
      <c r="X1053" s="17">
        <v>4.0290862797377799E-2</v>
      </c>
      <c r="Y1053" s="17">
        <v>4.1878975444407197E-2</v>
      </c>
      <c r="Z1053" s="17">
        <v>6.4390252479367305E-2</v>
      </c>
      <c r="AA1053" s="17">
        <v>2.4866724169888998E-2</v>
      </c>
      <c r="AB1053" s="17"/>
      <c r="AC1053" s="17">
        <v>2.27299714829684E-2</v>
      </c>
      <c r="AD1053" s="17">
        <v>4.78976472725458E-2</v>
      </c>
      <c r="AE1053" s="17">
        <v>5.84471307524441E-2</v>
      </c>
      <c r="AF1053" s="17">
        <v>3.8098523307310998E-2</v>
      </c>
      <c r="AG1053" s="17">
        <v>3.4740607156790899E-2</v>
      </c>
      <c r="AH1053" s="17">
        <v>3.4780258732161097E-2</v>
      </c>
      <c r="AI1053" s="17">
        <v>4.6242760858319402E-2</v>
      </c>
      <c r="AJ1053" s="17">
        <v>3.7681217805784498E-2</v>
      </c>
      <c r="AK1053" s="17">
        <v>4.9240900998838703E-2</v>
      </c>
      <c r="AL1053" s="17">
        <v>4.4927527512525399E-2</v>
      </c>
      <c r="AM1053" s="17">
        <v>3.5327056854557302E-2</v>
      </c>
      <c r="AN1053" s="17">
        <v>4.7423723085568498E-2</v>
      </c>
      <c r="AO1053" s="17">
        <v>5.2904855624993301E-2</v>
      </c>
      <c r="AP1053" s="17">
        <v>3.0772977774077899E-2</v>
      </c>
      <c r="AQ1053" s="17">
        <v>5.3340085013586599E-2</v>
      </c>
      <c r="AR1053" s="17">
        <v>5.6232186779999999E-2</v>
      </c>
      <c r="AS1053" s="17"/>
      <c r="AT1053" s="17">
        <v>6.2276409383314801E-2</v>
      </c>
      <c r="AU1053" s="17">
        <v>3.3633008647546203E-2</v>
      </c>
      <c r="AV1053" s="17">
        <v>4.28265821166047E-2</v>
      </c>
      <c r="AW1053" s="17">
        <v>3.22764401341986E-2</v>
      </c>
      <c r="AX1053" s="17">
        <v>3.5566073467164797E-2</v>
      </c>
      <c r="AY1053" s="17">
        <v>3.9844622615870601E-2</v>
      </c>
      <c r="AZ1053" s="17"/>
      <c r="BA1053" s="17">
        <v>2.3589451577460899E-2</v>
      </c>
      <c r="BB1053" s="17">
        <v>3.61496421461249E-2</v>
      </c>
      <c r="BC1053" s="17">
        <v>4.8313974658126702E-2</v>
      </c>
      <c r="BD1053" s="17">
        <v>5.6394345338262999E-2</v>
      </c>
      <c r="BE1053" s="17">
        <v>9.0369720779986798E-2</v>
      </c>
      <c r="BF1053" s="17"/>
      <c r="BG1053" s="17">
        <v>4.5229365194730101E-2</v>
      </c>
      <c r="BH1053" s="17">
        <v>5.17264606816158E-2</v>
      </c>
      <c r="BI1053" s="17">
        <v>4.0844680954244802E-2</v>
      </c>
      <c r="BJ1053" s="17">
        <v>3.26925438519114E-2</v>
      </c>
      <c r="BK1053" s="17">
        <v>6.82411901584528E-2</v>
      </c>
      <c r="BL1053" s="17"/>
      <c r="BM1053" s="17">
        <v>4.7817660392885403E-2</v>
      </c>
      <c r="BN1053" s="17">
        <v>3.3194213798227297E-2</v>
      </c>
      <c r="BO1053" s="17">
        <v>4.4877674050506002E-2</v>
      </c>
      <c r="BP1053" s="17"/>
      <c r="BQ1053" s="17">
        <v>6.3454218910511007E-2</v>
      </c>
      <c r="BR1053" s="17">
        <v>2.8570421906980101E-2</v>
      </c>
      <c r="BS1053" s="17"/>
      <c r="BT1053" s="17">
        <v>4.9329566175806298E-2</v>
      </c>
      <c r="BU1053" s="17">
        <v>3.3688401945442897E-2</v>
      </c>
    </row>
    <row r="1054" spans="2:73" x14ac:dyDescent="0.3">
      <c r="B1054" t="s">
        <v>92</v>
      </c>
      <c r="C1054" s="17">
        <v>0.167587653384911</v>
      </c>
      <c r="D1054" s="17">
        <v>0.15837747730830201</v>
      </c>
      <c r="E1054" s="17">
        <v>0.17593468162091599</v>
      </c>
      <c r="F1054" s="17"/>
      <c r="G1054" s="17">
        <v>0.15087560092133501</v>
      </c>
      <c r="H1054" s="17">
        <v>0.13799082764165499</v>
      </c>
      <c r="I1054" s="17">
        <v>0.123644981927358</v>
      </c>
      <c r="J1054" s="17">
        <v>0.14977142509005301</v>
      </c>
      <c r="K1054" s="17">
        <v>0.200078727981638</v>
      </c>
      <c r="L1054" s="17">
        <v>0.23112776974532001</v>
      </c>
      <c r="M1054" s="17"/>
      <c r="N1054" s="17">
        <v>0.122513372193978</v>
      </c>
      <c r="O1054" s="17">
        <v>0.16555501437610201</v>
      </c>
      <c r="P1054" s="17">
        <v>0.17023658234228201</v>
      </c>
      <c r="Q1054" s="17">
        <v>0.21557950257785</v>
      </c>
      <c r="R1054" s="17"/>
      <c r="S1054" s="17">
        <v>0.13173531108380501</v>
      </c>
      <c r="T1054" s="17">
        <v>0.161548508039218</v>
      </c>
      <c r="U1054" s="17">
        <v>0.17170080435639601</v>
      </c>
      <c r="V1054" s="17">
        <v>0.19004690669824501</v>
      </c>
      <c r="W1054" s="17">
        <v>0.14663040789302301</v>
      </c>
      <c r="X1054" s="17">
        <v>0.21570963892285899</v>
      </c>
      <c r="Y1054" s="17">
        <v>0.18914117653812501</v>
      </c>
      <c r="Z1054" s="17">
        <v>0.144615156303919</v>
      </c>
      <c r="AA1054" s="17">
        <v>0.16672735145578901</v>
      </c>
      <c r="AB1054" s="17"/>
      <c r="AC1054" s="17">
        <v>0.39786787485142799</v>
      </c>
      <c r="AD1054" s="17">
        <v>0.26218147835845401</v>
      </c>
      <c r="AE1054" s="17">
        <v>0.228178621823871</v>
      </c>
      <c r="AF1054" s="17">
        <v>0.17266419525812701</v>
      </c>
      <c r="AG1054" s="17">
        <v>0.205485548115275</v>
      </c>
      <c r="AH1054" s="17">
        <v>0.169118788939225</v>
      </c>
      <c r="AI1054" s="17">
        <v>0.12627241496750299</v>
      </c>
      <c r="AJ1054" s="17">
        <v>0.15658106898433299</v>
      </c>
      <c r="AK1054" s="17">
        <v>0.13005016991959001</v>
      </c>
      <c r="AL1054" s="17">
        <v>0.12420426491287501</v>
      </c>
      <c r="AM1054" s="17">
        <v>0.17800667183718499</v>
      </c>
      <c r="AN1054" s="17">
        <v>0.122540686336197</v>
      </c>
      <c r="AO1054" s="17">
        <v>8.3709724751844794E-2</v>
      </c>
      <c r="AP1054" s="17">
        <v>0.139309118367584</v>
      </c>
      <c r="AQ1054" s="17">
        <v>7.9113668800537995E-2</v>
      </c>
      <c r="AR1054" s="17">
        <v>0.114114917109538</v>
      </c>
      <c r="AS1054" s="17"/>
      <c r="AT1054" s="17">
        <v>0.149206764058468</v>
      </c>
      <c r="AU1054" s="17">
        <v>0.18690859742694599</v>
      </c>
      <c r="AV1054" s="17">
        <v>0.14974711493131301</v>
      </c>
      <c r="AW1054" s="17">
        <v>0.17021416361932601</v>
      </c>
      <c r="AX1054" s="17">
        <v>0.16792208380298501</v>
      </c>
      <c r="AY1054" s="17">
        <v>0.18382722449209299</v>
      </c>
      <c r="AZ1054" s="17"/>
      <c r="BA1054" s="17">
        <v>0.21916411857901499</v>
      </c>
      <c r="BB1054" s="17">
        <v>0.16830078281931199</v>
      </c>
      <c r="BC1054" s="17">
        <v>0.126784313321394</v>
      </c>
      <c r="BD1054" s="17">
        <v>0.11567017159002201</v>
      </c>
      <c r="BE1054" s="17">
        <v>8.7376761407603698E-2</v>
      </c>
      <c r="BF1054" s="17"/>
      <c r="BG1054" s="17">
        <v>0.17482311750719801</v>
      </c>
      <c r="BH1054" s="17">
        <v>0.14719326754244599</v>
      </c>
      <c r="BI1054" s="17">
        <v>0.13683162380278999</v>
      </c>
      <c r="BJ1054" s="17">
        <v>0.150170438907653</v>
      </c>
      <c r="BK1054" s="17">
        <v>0.166708665812799</v>
      </c>
      <c r="BL1054" s="17"/>
      <c r="BM1054" s="17">
        <v>0.147955726092282</v>
      </c>
      <c r="BN1054" s="17">
        <v>0.18306436698102899</v>
      </c>
      <c r="BO1054" s="17">
        <v>0.188618349192643</v>
      </c>
      <c r="BP1054" s="17"/>
      <c r="BQ1054" s="17">
        <v>9.3804467274155007E-2</v>
      </c>
      <c r="BR1054" s="17">
        <v>0.20318500288143601</v>
      </c>
      <c r="BS1054" s="17"/>
      <c r="BT1054" s="17">
        <v>0.120718134833755</v>
      </c>
      <c r="BU1054" s="17">
        <v>0.19916962025499199</v>
      </c>
    </row>
    <row r="1055" spans="2:73" x14ac:dyDescent="0.3">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c r="BP1055" s="17"/>
      <c r="BQ1055" s="17"/>
      <c r="BR1055" s="17"/>
      <c r="BS1055" s="17"/>
      <c r="BT1055" s="17"/>
      <c r="BU1055" s="17"/>
    </row>
    <row r="1056" spans="2:73" x14ac:dyDescent="0.3">
      <c r="B1056" s="6" t="s">
        <v>366</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row>
    <row r="1057" spans="2:73" x14ac:dyDescent="0.3">
      <c r="B1057" s="24" t="s">
        <v>94</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row>
    <row r="1058" spans="2:73" x14ac:dyDescent="0.3">
      <c r="B1058" t="s">
        <v>352</v>
      </c>
      <c r="C1058" s="17">
        <v>0.30606036095830502</v>
      </c>
      <c r="D1058" s="17">
        <v>0.27972311818226597</v>
      </c>
      <c r="E1058" s="17">
        <v>0.33266975675017502</v>
      </c>
      <c r="F1058" s="17"/>
      <c r="G1058" s="17">
        <v>0.21202396318941</v>
      </c>
      <c r="H1058" s="17">
        <v>0.23094349138463899</v>
      </c>
      <c r="I1058" s="17">
        <v>0.27986706916242698</v>
      </c>
      <c r="J1058" s="17">
        <v>0.36336075693269798</v>
      </c>
      <c r="K1058" s="17">
        <v>0.38353341996520202</v>
      </c>
      <c r="L1058" s="17">
        <v>0.35207211620740497</v>
      </c>
      <c r="M1058" s="17"/>
      <c r="N1058" s="17">
        <v>0.26166099638065898</v>
      </c>
      <c r="O1058" s="17">
        <v>0.31987611115949399</v>
      </c>
      <c r="P1058" s="17">
        <v>0.34103986943130499</v>
      </c>
      <c r="Q1058" s="17">
        <v>0.30968803267654399</v>
      </c>
      <c r="R1058" s="17"/>
      <c r="S1058" s="17">
        <v>0.21895118081477699</v>
      </c>
      <c r="T1058" s="17">
        <v>0.33955349450600902</v>
      </c>
      <c r="U1058" s="17">
        <v>0.311800072352306</v>
      </c>
      <c r="V1058" s="17">
        <v>0.339786868304778</v>
      </c>
      <c r="W1058" s="17">
        <v>0.34816162396001099</v>
      </c>
      <c r="X1058" s="17">
        <v>0.32310559628364399</v>
      </c>
      <c r="Y1058" s="17">
        <v>0.29853924232918999</v>
      </c>
      <c r="Z1058" s="17">
        <v>0.28622735989772902</v>
      </c>
      <c r="AA1058" s="17">
        <v>0.31031418211662598</v>
      </c>
      <c r="AB1058" s="17"/>
      <c r="AC1058" s="17">
        <v>0.26908894005263501</v>
      </c>
      <c r="AD1058" s="17">
        <v>0.25690317706408</v>
      </c>
      <c r="AE1058" s="17">
        <v>0.31883035358871598</v>
      </c>
      <c r="AF1058" s="17">
        <v>0.35699402104075301</v>
      </c>
      <c r="AG1058" s="17">
        <v>0.29635659523883701</v>
      </c>
      <c r="AH1058" s="17">
        <v>0.30467895158554298</v>
      </c>
      <c r="AI1058" s="17">
        <v>0.32136027837355302</v>
      </c>
      <c r="AJ1058" s="17">
        <v>0.35304786931097898</v>
      </c>
      <c r="AK1058" s="17">
        <v>0.25437682608087803</v>
      </c>
      <c r="AL1058" s="17">
        <v>0.34498368564751702</v>
      </c>
      <c r="AM1058" s="17">
        <v>0.32322684814082098</v>
      </c>
      <c r="AN1058" s="17">
        <v>0.28290833045409702</v>
      </c>
      <c r="AO1058" s="17">
        <v>0.36055595763471898</v>
      </c>
      <c r="AP1058" s="17">
        <v>0.26857495335018999</v>
      </c>
      <c r="AQ1058" s="17">
        <v>0.29563735880233299</v>
      </c>
      <c r="AR1058" s="17">
        <v>0.23669548385039499</v>
      </c>
      <c r="AS1058" s="17"/>
      <c r="AT1058" s="17">
        <v>0.208423713687752</v>
      </c>
      <c r="AU1058" s="17">
        <v>0.326069112364407</v>
      </c>
      <c r="AV1058" s="17">
        <v>0.36932573858464002</v>
      </c>
      <c r="AW1058" s="17">
        <v>0.342266203751387</v>
      </c>
      <c r="AX1058" s="17">
        <v>0.34433970544560299</v>
      </c>
      <c r="AY1058" s="17">
        <v>0.24684965067106099</v>
      </c>
      <c r="AZ1058" s="17"/>
      <c r="BA1058" s="17">
        <v>0.345113236686451</v>
      </c>
      <c r="BB1058" s="17">
        <v>0.313564090329426</v>
      </c>
      <c r="BC1058" s="17">
        <v>0.276841241050994</v>
      </c>
      <c r="BD1058" s="17">
        <v>0.25316256242867202</v>
      </c>
      <c r="BE1058" s="17">
        <v>0.18801926390225901</v>
      </c>
      <c r="BF1058" s="17"/>
      <c r="BG1058" s="17">
        <v>0.33551420747843202</v>
      </c>
      <c r="BH1058" s="17">
        <v>0.27294242979286298</v>
      </c>
      <c r="BI1058" s="17">
        <v>0.327434784699492</v>
      </c>
      <c r="BJ1058" s="17">
        <v>0.34571262559289601</v>
      </c>
      <c r="BK1058" s="17">
        <v>0.36027307314608398</v>
      </c>
      <c r="BL1058" s="17"/>
      <c r="BM1058" s="17">
        <v>0.29658762318180698</v>
      </c>
      <c r="BN1058" s="17">
        <v>0.30621682469221101</v>
      </c>
      <c r="BO1058" s="17">
        <v>0.33388358165688897</v>
      </c>
      <c r="BP1058" s="17"/>
      <c r="BQ1058" s="17">
        <v>0.263907787040077</v>
      </c>
      <c r="BR1058" s="17">
        <v>0.333002823879407</v>
      </c>
      <c r="BS1058" s="17"/>
      <c r="BT1058" s="17">
        <v>0.28666504164354001</v>
      </c>
      <c r="BU1058" s="17">
        <v>0.351921806626527</v>
      </c>
    </row>
    <row r="1059" spans="2:73" x14ac:dyDescent="0.3">
      <c r="B1059" t="s">
        <v>353</v>
      </c>
      <c r="C1059" s="17">
        <v>0.57476879582287299</v>
      </c>
      <c r="D1059" s="17">
        <v>0.60224049542094704</v>
      </c>
      <c r="E1059" s="17">
        <v>0.54777360753336601</v>
      </c>
      <c r="F1059" s="17"/>
      <c r="G1059" s="17">
        <v>0.61534122236367095</v>
      </c>
      <c r="H1059" s="17">
        <v>0.617819949434667</v>
      </c>
      <c r="I1059" s="17">
        <v>0.59233777948742905</v>
      </c>
      <c r="J1059" s="17">
        <v>0.54826367936837395</v>
      </c>
      <c r="K1059" s="17">
        <v>0.49448472884639699</v>
      </c>
      <c r="L1059" s="17">
        <v>0.57408140223856197</v>
      </c>
      <c r="M1059" s="17"/>
      <c r="N1059" s="17">
        <v>0.61915532792986705</v>
      </c>
      <c r="O1059" s="17">
        <v>0.57885247560893005</v>
      </c>
      <c r="P1059" s="17">
        <v>0.56709094216735401</v>
      </c>
      <c r="Q1059" s="17">
        <v>0.53400316306484097</v>
      </c>
      <c r="R1059" s="17"/>
      <c r="S1059" s="17">
        <v>0.62171903700666498</v>
      </c>
      <c r="T1059" s="17">
        <v>0.551651317996951</v>
      </c>
      <c r="U1059" s="17">
        <v>0.57750487484717705</v>
      </c>
      <c r="V1059" s="17">
        <v>0.56885322239320801</v>
      </c>
      <c r="W1059" s="17">
        <v>0.54232936269785703</v>
      </c>
      <c r="X1059" s="17">
        <v>0.51702380246672897</v>
      </c>
      <c r="Y1059" s="17">
        <v>0.59222417198219601</v>
      </c>
      <c r="Z1059" s="17">
        <v>0.60115965090678303</v>
      </c>
      <c r="AA1059" s="17">
        <v>0.59165000287143199</v>
      </c>
      <c r="AB1059" s="17"/>
      <c r="AC1059" s="17">
        <v>0.34962204599730201</v>
      </c>
      <c r="AD1059" s="17">
        <v>0.50079832943382196</v>
      </c>
      <c r="AE1059" s="17">
        <v>0.55346678802901506</v>
      </c>
      <c r="AF1059" s="17">
        <v>0.50649660931347895</v>
      </c>
      <c r="AG1059" s="17">
        <v>0.58178890334111</v>
      </c>
      <c r="AH1059" s="17">
        <v>0.58634715740755095</v>
      </c>
      <c r="AI1059" s="17">
        <v>0.58828071794010095</v>
      </c>
      <c r="AJ1059" s="17">
        <v>0.56146829536868303</v>
      </c>
      <c r="AK1059" s="17">
        <v>0.63542168246268205</v>
      </c>
      <c r="AL1059" s="17">
        <v>0.57546894646435798</v>
      </c>
      <c r="AM1059" s="17">
        <v>0.58073201153179199</v>
      </c>
      <c r="AN1059" s="17">
        <v>0.61376740421350695</v>
      </c>
      <c r="AO1059" s="17">
        <v>0.58124893449793702</v>
      </c>
      <c r="AP1059" s="17">
        <v>0.62107519398089495</v>
      </c>
      <c r="AQ1059" s="17">
        <v>0.55356739337417904</v>
      </c>
      <c r="AR1059" s="17">
        <v>0.66114783377081898</v>
      </c>
      <c r="AS1059" s="17"/>
      <c r="AT1059" s="17">
        <v>0.63020595642231902</v>
      </c>
      <c r="AU1059" s="17">
        <v>0.55594503147743901</v>
      </c>
      <c r="AV1059" s="17">
        <v>0.51340084763001204</v>
      </c>
      <c r="AW1059" s="17">
        <v>0.566702444929022</v>
      </c>
      <c r="AX1059" s="17">
        <v>0.57349009641843995</v>
      </c>
      <c r="AY1059" s="17">
        <v>0.63722382083269802</v>
      </c>
      <c r="AZ1059" s="17"/>
      <c r="BA1059" s="17">
        <v>0.53768117176407804</v>
      </c>
      <c r="BB1059" s="17">
        <v>0.56332762837030703</v>
      </c>
      <c r="BC1059" s="17">
        <v>0.61104160387677797</v>
      </c>
      <c r="BD1059" s="17">
        <v>0.57437230194945099</v>
      </c>
      <c r="BE1059" s="17">
        <v>0.71078185734096799</v>
      </c>
      <c r="BF1059" s="17"/>
      <c r="BG1059" s="17">
        <v>0.55566810460632399</v>
      </c>
      <c r="BH1059" s="17">
        <v>0.59848541602363403</v>
      </c>
      <c r="BI1059" s="17">
        <v>0.58982942156382501</v>
      </c>
      <c r="BJ1059" s="17">
        <v>0.57734763183692805</v>
      </c>
      <c r="BK1059" s="17">
        <v>0.506420492278703</v>
      </c>
      <c r="BL1059" s="17"/>
      <c r="BM1059" s="17">
        <v>0.59048513226043498</v>
      </c>
      <c r="BN1059" s="17">
        <v>0.56936249638840597</v>
      </c>
      <c r="BO1059" s="17">
        <v>0.54104943375903403</v>
      </c>
      <c r="BP1059" s="17"/>
      <c r="BQ1059" s="17">
        <v>0.60211002588122897</v>
      </c>
      <c r="BR1059" s="17">
        <v>0.564166211765462</v>
      </c>
      <c r="BS1059" s="17"/>
      <c r="BT1059" s="17">
        <v>0.60886711332133803</v>
      </c>
      <c r="BU1059" s="17">
        <v>0.53405360805225299</v>
      </c>
    </row>
    <row r="1060" spans="2:73" x14ac:dyDescent="0.3">
      <c r="B1060" t="s">
        <v>354</v>
      </c>
      <c r="C1060" s="17">
        <v>6.1052149782040398E-2</v>
      </c>
      <c r="D1060" s="17">
        <v>6.5811617187131896E-2</v>
      </c>
      <c r="E1060" s="17">
        <v>5.5864858308748898E-2</v>
      </c>
      <c r="F1060" s="17"/>
      <c r="G1060" s="17">
        <v>0.109130182669664</v>
      </c>
      <c r="H1060" s="17">
        <v>0.106903476344905</v>
      </c>
      <c r="I1060" s="17">
        <v>6.2276951706702402E-2</v>
      </c>
      <c r="J1060" s="17">
        <v>4.27389822311127E-2</v>
      </c>
      <c r="K1060" s="17">
        <v>4.6662375424224897E-2</v>
      </c>
      <c r="L1060" s="17">
        <v>1.5493449292294599E-2</v>
      </c>
      <c r="M1060" s="17"/>
      <c r="N1060" s="17">
        <v>7.9605162480227004E-2</v>
      </c>
      <c r="O1060" s="17">
        <v>5.3364100614200403E-2</v>
      </c>
      <c r="P1060" s="17">
        <v>4.5941797221593E-2</v>
      </c>
      <c r="Q1060" s="17">
        <v>6.1115462297562498E-2</v>
      </c>
      <c r="R1060" s="17"/>
      <c r="S1060" s="17">
        <v>0.103802840497436</v>
      </c>
      <c r="T1060" s="17">
        <v>4.7324958603915203E-2</v>
      </c>
      <c r="U1060" s="17">
        <v>4.8686310965169198E-2</v>
      </c>
      <c r="V1060" s="17">
        <v>3.9912309014427202E-2</v>
      </c>
      <c r="W1060" s="17">
        <v>5.5024217414556001E-2</v>
      </c>
      <c r="X1060" s="17">
        <v>6.8328310343830106E-2</v>
      </c>
      <c r="Y1060" s="17">
        <v>6.2844030140615403E-2</v>
      </c>
      <c r="Z1060" s="17">
        <v>5.0243768092617103E-2</v>
      </c>
      <c r="AA1060" s="17">
        <v>5.4071120423519997E-2</v>
      </c>
      <c r="AB1060" s="17"/>
      <c r="AC1060" s="17">
        <v>2.27299714829684E-2</v>
      </c>
      <c r="AD1060" s="17">
        <v>0.11345485657228301</v>
      </c>
      <c r="AE1060" s="17">
        <v>5.1913517116344801E-2</v>
      </c>
      <c r="AF1060" s="17">
        <v>6.4932306432670797E-2</v>
      </c>
      <c r="AG1060" s="17">
        <v>4.2172004391708498E-2</v>
      </c>
      <c r="AH1060" s="17">
        <v>5.7546328314096298E-2</v>
      </c>
      <c r="AI1060" s="17">
        <v>5.2285224127914601E-2</v>
      </c>
      <c r="AJ1060" s="17">
        <v>3.58260956264266E-2</v>
      </c>
      <c r="AK1060" s="17">
        <v>6.7281455479814095E-2</v>
      </c>
      <c r="AL1060" s="17">
        <v>3.66413805895889E-2</v>
      </c>
      <c r="AM1060" s="17">
        <v>5.7576778152361598E-2</v>
      </c>
      <c r="AN1060" s="17">
        <v>6.5565489316833994E-2</v>
      </c>
      <c r="AO1060" s="17">
        <v>2.7702166016813499E-2</v>
      </c>
      <c r="AP1060" s="17">
        <v>8.5660535376430896E-2</v>
      </c>
      <c r="AQ1060" s="17">
        <v>0.11212717934104501</v>
      </c>
      <c r="AR1060" s="17">
        <v>8.7844295978642101E-2</v>
      </c>
      <c r="AS1060" s="17"/>
      <c r="AT1060" s="17">
        <v>9.4867467656896604E-2</v>
      </c>
      <c r="AU1060" s="17">
        <v>5.61910384034068E-2</v>
      </c>
      <c r="AV1060" s="17">
        <v>5.9337450723168698E-2</v>
      </c>
      <c r="AW1060" s="17">
        <v>4.3753316568119899E-2</v>
      </c>
      <c r="AX1060" s="17">
        <v>2.6899615873354901E-2</v>
      </c>
      <c r="AY1060" s="17">
        <v>7.18594636674698E-2</v>
      </c>
      <c r="AZ1060" s="17"/>
      <c r="BA1060" s="17">
        <v>4.3365539232895101E-2</v>
      </c>
      <c r="BB1060" s="17">
        <v>5.4553054655908199E-2</v>
      </c>
      <c r="BC1060" s="17">
        <v>5.8123855486431397E-2</v>
      </c>
      <c r="BD1060" s="17">
        <v>0.141135720252171</v>
      </c>
      <c r="BE1060" s="17">
        <v>5.3188970304896201E-2</v>
      </c>
      <c r="BF1060" s="17"/>
      <c r="BG1060" s="17">
        <v>6.22938871848479E-2</v>
      </c>
      <c r="BH1060" s="17">
        <v>7.7919734267565294E-2</v>
      </c>
      <c r="BI1060" s="17">
        <v>4.0328558316615602E-2</v>
      </c>
      <c r="BJ1060" s="17">
        <v>3.8526862550319098E-2</v>
      </c>
      <c r="BK1060" s="17">
        <v>6.1334780840890397E-2</v>
      </c>
      <c r="BL1060" s="17"/>
      <c r="BM1060" s="17">
        <v>6.4985942077941394E-2</v>
      </c>
      <c r="BN1060" s="17">
        <v>6.0849799760729899E-2</v>
      </c>
      <c r="BO1060" s="17">
        <v>4.9829969980568198E-2</v>
      </c>
      <c r="BP1060" s="17"/>
      <c r="BQ1060" s="17">
        <v>0.105693300539798</v>
      </c>
      <c r="BR1060" s="17">
        <v>3.3555005834815702E-2</v>
      </c>
      <c r="BS1060" s="17"/>
      <c r="BT1060" s="17">
        <v>7.0456589899449099E-2</v>
      </c>
      <c r="BU1060" s="17">
        <v>4.4650166064743903E-2</v>
      </c>
    </row>
    <row r="1061" spans="2:73" x14ac:dyDescent="0.3">
      <c r="B1061" t="s">
        <v>92</v>
      </c>
      <c r="C1061" s="17">
        <v>5.81186934367817E-2</v>
      </c>
      <c r="D1061" s="17">
        <v>5.22247692096552E-2</v>
      </c>
      <c r="E1061" s="17">
        <v>6.3691777407710801E-2</v>
      </c>
      <c r="F1061" s="17"/>
      <c r="G1061" s="17">
        <v>6.3504631777254406E-2</v>
      </c>
      <c r="H1061" s="17">
        <v>4.43330828357891E-2</v>
      </c>
      <c r="I1061" s="17">
        <v>6.5518199643442299E-2</v>
      </c>
      <c r="J1061" s="17">
        <v>4.5636581467815102E-2</v>
      </c>
      <c r="K1061" s="17">
        <v>7.5319475764176094E-2</v>
      </c>
      <c r="L1061" s="17">
        <v>5.8353032261738498E-2</v>
      </c>
      <c r="M1061" s="17"/>
      <c r="N1061" s="17">
        <v>3.95785132092469E-2</v>
      </c>
      <c r="O1061" s="17">
        <v>4.7907312617375297E-2</v>
      </c>
      <c r="P1061" s="17">
        <v>4.59273911797482E-2</v>
      </c>
      <c r="Q1061" s="17">
        <v>9.5193341961052905E-2</v>
      </c>
      <c r="R1061" s="17"/>
      <c r="S1061" s="17">
        <v>5.5526941681121898E-2</v>
      </c>
      <c r="T1061" s="17">
        <v>6.14702288931245E-2</v>
      </c>
      <c r="U1061" s="17">
        <v>6.20087418353472E-2</v>
      </c>
      <c r="V1061" s="17">
        <v>5.1447600287586499E-2</v>
      </c>
      <c r="W1061" s="17">
        <v>5.4484795927575803E-2</v>
      </c>
      <c r="X1061" s="17">
        <v>9.1542290905796506E-2</v>
      </c>
      <c r="Y1061" s="17">
        <v>4.6392555547997698E-2</v>
      </c>
      <c r="Z1061" s="17">
        <v>6.2369221102870798E-2</v>
      </c>
      <c r="AA1061" s="17">
        <v>4.3964694588421498E-2</v>
      </c>
      <c r="AB1061" s="17"/>
      <c r="AC1061" s="17">
        <v>0.35855904246709502</v>
      </c>
      <c r="AD1061" s="17">
        <v>0.12884363692981499</v>
      </c>
      <c r="AE1061" s="17">
        <v>7.5789341265924196E-2</v>
      </c>
      <c r="AF1061" s="17">
        <v>7.15770632130973E-2</v>
      </c>
      <c r="AG1061" s="17">
        <v>7.9682497028344498E-2</v>
      </c>
      <c r="AH1061" s="17">
        <v>5.1427562692809098E-2</v>
      </c>
      <c r="AI1061" s="17">
        <v>3.8073779558431303E-2</v>
      </c>
      <c r="AJ1061" s="17">
        <v>4.9657739693911102E-2</v>
      </c>
      <c r="AK1061" s="17">
        <v>4.2920035976626601E-2</v>
      </c>
      <c r="AL1061" s="17">
        <v>4.2905987298536501E-2</v>
      </c>
      <c r="AM1061" s="17">
        <v>3.84643621750256E-2</v>
      </c>
      <c r="AN1061" s="17">
        <v>3.7758776015562698E-2</v>
      </c>
      <c r="AO1061" s="17">
        <v>3.0492941850530302E-2</v>
      </c>
      <c r="AP1061" s="17">
        <v>2.4689317292484001E-2</v>
      </c>
      <c r="AQ1061" s="17">
        <v>3.8668068482442003E-2</v>
      </c>
      <c r="AR1061" s="17">
        <v>1.4312386400143399E-2</v>
      </c>
      <c r="AS1061" s="17"/>
      <c r="AT1061" s="17">
        <v>6.6502862233032298E-2</v>
      </c>
      <c r="AU1061" s="17">
        <v>6.17948177547471E-2</v>
      </c>
      <c r="AV1061" s="17">
        <v>5.7935963062180101E-2</v>
      </c>
      <c r="AW1061" s="17">
        <v>4.7278034751470799E-2</v>
      </c>
      <c r="AX1061" s="17">
        <v>5.5270582262602397E-2</v>
      </c>
      <c r="AY1061" s="17">
        <v>4.4067064828771402E-2</v>
      </c>
      <c r="AZ1061" s="17"/>
      <c r="BA1061" s="17">
        <v>7.3840052316576102E-2</v>
      </c>
      <c r="BB1061" s="17">
        <v>6.8555226644358994E-2</v>
      </c>
      <c r="BC1061" s="17">
        <v>5.3993299585797003E-2</v>
      </c>
      <c r="BD1061" s="17">
        <v>3.1329415369706702E-2</v>
      </c>
      <c r="BE1061" s="17">
        <v>4.80099084518767E-2</v>
      </c>
      <c r="BF1061" s="17"/>
      <c r="BG1061" s="17">
        <v>4.65238007303964E-2</v>
      </c>
      <c r="BH1061" s="17">
        <v>5.06524199159381E-2</v>
      </c>
      <c r="BI1061" s="17">
        <v>4.2407235420067198E-2</v>
      </c>
      <c r="BJ1061" s="17">
        <v>3.8412880019857397E-2</v>
      </c>
      <c r="BK1061" s="17">
        <v>7.1971653734322502E-2</v>
      </c>
      <c r="BL1061" s="17"/>
      <c r="BM1061" s="17">
        <v>4.7941302479817302E-2</v>
      </c>
      <c r="BN1061" s="17">
        <v>6.3570879158653198E-2</v>
      </c>
      <c r="BO1061" s="17">
        <v>7.5237014603508803E-2</v>
      </c>
      <c r="BP1061" s="17"/>
      <c r="BQ1061" s="17">
        <v>2.8288886538895198E-2</v>
      </c>
      <c r="BR1061" s="17">
        <v>6.9275958520315595E-2</v>
      </c>
      <c r="BS1061" s="17"/>
      <c r="BT1061" s="17">
        <v>3.4011255135673303E-2</v>
      </c>
      <c r="BU1061" s="17">
        <v>6.9374419256475695E-2</v>
      </c>
    </row>
    <row r="1062" spans="2:73" x14ac:dyDescent="0.3">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row>
    <row r="1063" spans="2:73" x14ac:dyDescent="0.3">
      <c r="B1063" s="6" t="s">
        <v>367</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c r="BO1063" s="17"/>
      <c r="BP1063" s="17"/>
      <c r="BQ1063" s="17"/>
      <c r="BR1063" s="17"/>
      <c r="BS1063" s="17"/>
      <c r="BT1063" s="17"/>
      <c r="BU1063" s="17"/>
    </row>
    <row r="1064" spans="2:73" x14ac:dyDescent="0.3">
      <c r="B1064" s="24" t="s">
        <v>94</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c r="BP1064" s="17"/>
      <c r="BQ1064" s="17"/>
      <c r="BR1064" s="17"/>
      <c r="BS1064" s="17"/>
      <c r="BT1064" s="17"/>
      <c r="BU1064" s="17"/>
    </row>
    <row r="1065" spans="2:73" x14ac:dyDescent="0.3">
      <c r="B1065" t="s">
        <v>352</v>
      </c>
      <c r="C1065" s="17">
        <v>0.42963712235214502</v>
      </c>
      <c r="D1065" s="17">
        <v>0.36993593729774399</v>
      </c>
      <c r="E1065" s="17">
        <v>0.487984209353724</v>
      </c>
      <c r="F1065" s="17"/>
      <c r="G1065" s="17">
        <v>0.26819683132186001</v>
      </c>
      <c r="H1065" s="17">
        <v>0.28473852790814402</v>
      </c>
      <c r="I1065" s="17">
        <v>0.35487788862712399</v>
      </c>
      <c r="J1065" s="17">
        <v>0.49638615860382601</v>
      </c>
      <c r="K1065" s="17">
        <v>0.54615213572048804</v>
      </c>
      <c r="L1065" s="17">
        <v>0.58261292435907197</v>
      </c>
      <c r="M1065" s="17"/>
      <c r="N1065" s="17">
        <v>0.35217775001137303</v>
      </c>
      <c r="O1065" s="17">
        <v>0.44685977094792401</v>
      </c>
      <c r="P1065" s="17">
        <v>0.46701081841283498</v>
      </c>
      <c r="Q1065" s="17">
        <v>0.46142793387789099</v>
      </c>
      <c r="R1065" s="17"/>
      <c r="S1065" s="17">
        <v>0.30715698805867597</v>
      </c>
      <c r="T1065" s="17">
        <v>0.478187092329732</v>
      </c>
      <c r="U1065" s="17">
        <v>0.47363345074763902</v>
      </c>
      <c r="V1065" s="17">
        <v>0.42847957451042801</v>
      </c>
      <c r="W1065" s="17">
        <v>0.48750279932412399</v>
      </c>
      <c r="X1065" s="17">
        <v>0.43583863005200602</v>
      </c>
      <c r="Y1065" s="17">
        <v>0.45952351186791401</v>
      </c>
      <c r="Z1065" s="17">
        <v>0.409625872234056</v>
      </c>
      <c r="AA1065" s="17">
        <v>0.42779308025893997</v>
      </c>
      <c r="AB1065" s="17"/>
      <c r="AC1065" s="17">
        <v>0.25962645008048402</v>
      </c>
      <c r="AD1065" s="17">
        <v>0.34758967152110898</v>
      </c>
      <c r="AE1065" s="17">
        <v>0.48981549180306999</v>
      </c>
      <c r="AF1065" s="17">
        <v>0.51383207372112305</v>
      </c>
      <c r="AG1065" s="17">
        <v>0.40687059113690199</v>
      </c>
      <c r="AH1065" s="17">
        <v>0.46194573816732898</v>
      </c>
      <c r="AI1065" s="17">
        <v>0.52153510891164101</v>
      </c>
      <c r="AJ1065" s="17">
        <v>0.36498601328497998</v>
      </c>
      <c r="AK1065" s="17">
        <v>0.47441689563532702</v>
      </c>
      <c r="AL1065" s="17">
        <v>0.47953190901711001</v>
      </c>
      <c r="AM1065" s="17">
        <v>0.44995817641915398</v>
      </c>
      <c r="AN1065" s="17">
        <v>0.39410748561425901</v>
      </c>
      <c r="AO1065" s="17">
        <v>0.37748384554450698</v>
      </c>
      <c r="AP1065" s="17">
        <v>0.42406563658226798</v>
      </c>
      <c r="AQ1065" s="17">
        <v>0.41632968993722902</v>
      </c>
      <c r="AR1065" s="17">
        <v>0.23226927631554101</v>
      </c>
      <c r="AS1065" s="17"/>
      <c r="AT1065" s="17">
        <v>0.28740440053844202</v>
      </c>
      <c r="AU1065" s="17">
        <v>0.44811212455565702</v>
      </c>
      <c r="AV1065" s="17">
        <v>0.457572124662042</v>
      </c>
      <c r="AW1065" s="17">
        <v>0.51630544254294797</v>
      </c>
      <c r="AX1065" s="17">
        <v>0.51909167788063304</v>
      </c>
      <c r="AY1065" s="17">
        <v>0.39368442683703597</v>
      </c>
      <c r="AZ1065" s="17"/>
      <c r="BA1065" s="17">
        <v>0.48733770596151499</v>
      </c>
      <c r="BB1065" s="17">
        <v>0.476884197098498</v>
      </c>
      <c r="BC1065" s="17">
        <v>0.35319779000999402</v>
      </c>
      <c r="BD1065" s="17">
        <v>0.33697598566898501</v>
      </c>
      <c r="BE1065" s="17">
        <v>0.31139291224136101</v>
      </c>
      <c r="BF1065" s="17"/>
      <c r="BG1065" s="17">
        <v>0.48327743946003998</v>
      </c>
      <c r="BH1065" s="17">
        <v>0.390848659437462</v>
      </c>
      <c r="BI1065" s="17">
        <v>0.48864020890215099</v>
      </c>
      <c r="BJ1065" s="17">
        <v>0.48419924264019298</v>
      </c>
      <c r="BK1065" s="17">
        <v>0.31057970705572302</v>
      </c>
      <c r="BL1065" s="17"/>
      <c r="BM1065" s="17">
        <v>0.411767832928494</v>
      </c>
      <c r="BN1065" s="17">
        <v>0.43628159211259698</v>
      </c>
      <c r="BO1065" s="17">
        <v>0.46677273111936601</v>
      </c>
      <c r="BP1065" s="17"/>
      <c r="BQ1065" s="17">
        <v>0.347181010980738</v>
      </c>
      <c r="BR1065" s="17">
        <v>0.48713127656197802</v>
      </c>
      <c r="BS1065" s="17"/>
      <c r="BT1065" s="17">
        <v>0.40222274134112801</v>
      </c>
      <c r="BU1065" s="17">
        <v>0.48675397701086898</v>
      </c>
    </row>
    <row r="1066" spans="2:73" x14ac:dyDescent="0.3">
      <c r="B1066" t="s">
        <v>353</v>
      </c>
      <c r="C1066" s="17">
        <v>0.45176258077412801</v>
      </c>
      <c r="D1066" s="17">
        <v>0.50497470239481201</v>
      </c>
      <c r="E1066" s="17">
        <v>0.400128595629966</v>
      </c>
      <c r="F1066" s="17"/>
      <c r="G1066" s="17">
        <v>0.56992470962372199</v>
      </c>
      <c r="H1066" s="17">
        <v>0.58411598354493899</v>
      </c>
      <c r="I1066" s="17">
        <v>0.49660450301931103</v>
      </c>
      <c r="J1066" s="17">
        <v>0.39921830149232901</v>
      </c>
      <c r="K1066" s="17">
        <v>0.35169106722673099</v>
      </c>
      <c r="L1066" s="17">
        <v>0.33937651663657098</v>
      </c>
      <c r="M1066" s="17"/>
      <c r="N1066" s="17">
        <v>0.52834690412282903</v>
      </c>
      <c r="O1066" s="17">
        <v>0.44893688227031597</v>
      </c>
      <c r="P1066" s="17">
        <v>0.41964066008605699</v>
      </c>
      <c r="Q1066" s="17">
        <v>0.40155428656190201</v>
      </c>
      <c r="R1066" s="17"/>
      <c r="S1066" s="17">
        <v>0.54215995928451399</v>
      </c>
      <c r="T1066" s="17">
        <v>0.44468628991449399</v>
      </c>
      <c r="U1066" s="17">
        <v>0.41619978723129802</v>
      </c>
      <c r="V1066" s="17">
        <v>0.46447120635950101</v>
      </c>
      <c r="W1066" s="17">
        <v>0.365211032494832</v>
      </c>
      <c r="X1066" s="17">
        <v>0.423842891199324</v>
      </c>
      <c r="Y1066" s="17">
        <v>0.41599558055645602</v>
      </c>
      <c r="Z1066" s="17">
        <v>0.50701438493879403</v>
      </c>
      <c r="AA1066" s="17">
        <v>0.453259178837009</v>
      </c>
      <c r="AB1066" s="17"/>
      <c r="AC1066" s="17">
        <v>0.43015017589093701</v>
      </c>
      <c r="AD1066" s="17">
        <v>0.45917646629556902</v>
      </c>
      <c r="AE1066" s="17">
        <v>0.385525123115318</v>
      </c>
      <c r="AF1066" s="17">
        <v>0.37279128653972299</v>
      </c>
      <c r="AG1066" s="17">
        <v>0.42701281395697999</v>
      </c>
      <c r="AH1066" s="17">
        <v>0.40950283290537798</v>
      </c>
      <c r="AI1066" s="17">
        <v>0.41348877361515302</v>
      </c>
      <c r="AJ1066" s="17">
        <v>0.52245578002676596</v>
      </c>
      <c r="AK1066" s="17">
        <v>0.45741458445536798</v>
      </c>
      <c r="AL1066" s="17">
        <v>0.42384358539682199</v>
      </c>
      <c r="AM1066" s="17">
        <v>0.45591205415657998</v>
      </c>
      <c r="AN1066" s="17">
        <v>0.51318524317054703</v>
      </c>
      <c r="AO1066" s="17">
        <v>0.51266742472381599</v>
      </c>
      <c r="AP1066" s="17">
        <v>0.49542348356439397</v>
      </c>
      <c r="AQ1066" s="17">
        <v>0.47752506089503199</v>
      </c>
      <c r="AR1066" s="17">
        <v>0.63358566219506696</v>
      </c>
      <c r="AS1066" s="17"/>
      <c r="AT1066" s="17">
        <v>0.56792335476132905</v>
      </c>
      <c r="AU1066" s="17">
        <v>0.43882324896528302</v>
      </c>
      <c r="AV1066" s="17">
        <v>0.42446780302502102</v>
      </c>
      <c r="AW1066" s="17">
        <v>0.38263589991519098</v>
      </c>
      <c r="AX1066" s="17">
        <v>0.37816674771696501</v>
      </c>
      <c r="AY1066" s="17">
        <v>0.47642955934710701</v>
      </c>
      <c r="AZ1066" s="17"/>
      <c r="BA1066" s="17">
        <v>0.39333507828854902</v>
      </c>
      <c r="BB1066" s="17">
        <v>0.43104083112575797</v>
      </c>
      <c r="BC1066" s="17">
        <v>0.50291375217551304</v>
      </c>
      <c r="BD1066" s="17">
        <v>0.52844461812786203</v>
      </c>
      <c r="BE1066" s="17">
        <v>0.60513390930232802</v>
      </c>
      <c r="BF1066" s="17"/>
      <c r="BG1066" s="17">
        <v>0.42503748236773198</v>
      </c>
      <c r="BH1066" s="17">
        <v>0.49545386661673502</v>
      </c>
      <c r="BI1066" s="17">
        <v>0.39939008006017801</v>
      </c>
      <c r="BJ1066" s="17">
        <v>0.410665306813911</v>
      </c>
      <c r="BK1066" s="17">
        <v>0.53352858441124795</v>
      </c>
      <c r="BL1066" s="17"/>
      <c r="BM1066" s="17">
        <v>0.47347239015961601</v>
      </c>
      <c r="BN1066" s="17">
        <v>0.458603308475383</v>
      </c>
      <c r="BO1066" s="17">
        <v>0.37059197871379701</v>
      </c>
      <c r="BP1066" s="17"/>
      <c r="BQ1066" s="17">
        <v>0.51801735046831099</v>
      </c>
      <c r="BR1066" s="17">
        <v>0.41050046762154502</v>
      </c>
      <c r="BS1066" s="17"/>
      <c r="BT1066" s="17">
        <v>0.48104712276339001</v>
      </c>
      <c r="BU1066" s="17">
        <v>0.40260050986678803</v>
      </c>
    </row>
    <row r="1067" spans="2:73" x14ac:dyDescent="0.3">
      <c r="B1067" t="s">
        <v>354</v>
      </c>
      <c r="C1067" s="17">
        <v>5.0603729840332602E-2</v>
      </c>
      <c r="D1067" s="17">
        <v>6.36037456632908E-2</v>
      </c>
      <c r="E1067" s="17">
        <v>3.80916694724584E-2</v>
      </c>
      <c r="F1067" s="17"/>
      <c r="G1067" s="17">
        <v>8.5501575637394606E-2</v>
      </c>
      <c r="H1067" s="17">
        <v>8.3060876389657298E-2</v>
      </c>
      <c r="I1067" s="17">
        <v>7.4899629883088806E-2</v>
      </c>
      <c r="J1067" s="17">
        <v>2.3881406258642799E-2</v>
      </c>
      <c r="K1067" s="17">
        <v>3.3477213506446897E-2</v>
      </c>
      <c r="L1067" s="17">
        <v>1.4592719340188199E-2</v>
      </c>
      <c r="M1067" s="17"/>
      <c r="N1067" s="17">
        <v>5.98460131537158E-2</v>
      </c>
      <c r="O1067" s="17">
        <v>5.1368606792591101E-2</v>
      </c>
      <c r="P1067" s="17">
        <v>4.2926358708346497E-2</v>
      </c>
      <c r="Q1067" s="17">
        <v>4.6325074307236903E-2</v>
      </c>
      <c r="R1067" s="17"/>
      <c r="S1067" s="17">
        <v>9.6532675395466394E-2</v>
      </c>
      <c r="T1067" s="17">
        <v>2.8541168334630999E-2</v>
      </c>
      <c r="U1067" s="17">
        <v>3.8983607187729398E-2</v>
      </c>
      <c r="V1067" s="17">
        <v>3.0848613686748998E-2</v>
      </c>
      <c r="W1067" s="17">
        <v>6.7699016940455506E-2</v>
      </c>
      <c r="X1067" s="17">
        <v>5.1449763738606401E-2</v>
      </c>
      <c r="Y1067" s="17">
        <v>4.0571589894302602E-2</v>
      </c>
      <c r="Z1067" s="17">
        <v>5.9418554152426001E-2</v>
      </c>
      <c r="AA1067" s="17">
        <v>3.8718063475178498E-2</v>
      </c>
      <c r="AB1067" s="17"/>
      <c r="AC1067" s="17">
        <v>7.0819868613103396E-2</v>
      </c>
      <c r="AD1067" s="17">
        <v>8.2624086635746899E-2</v>
      </c>
      <c r="AE1067" s="17">
        <v>3.6411114647338101E-2</v>
      </c>
      <c r="AF1067" s="17">
        <v>5.7684676597765799E-2</v>
      </c>
      <c r="AG1067" s="17">
        <v>5.0774019551156603E-2</v>
      </c>
      <c r="AH1067" s="17">
        <v>5.7668712930933501E-2</v>
      </c>
      <c r="AI1067" s="17">
        <v>4.0502186908539198E-2</v>
      </c>
      <c r="AJ1067" s="17">
        <v>3.3794376269359501E-2</v>
      </c>
      <c r="AK1067" s="17">
        <v>4.9884125090021401E-2</v>
      </c>
      <c r="AL1067" s="17">
        <v>6.1530224930687702E-2</v>
      </c>
      <c r="AM1067" s="17">
        <v>3.3287157502089798E-2</v>
      </c>
      <c r="AN1067" s="17">
        <v>2.3427717551068799E-2</v>
      </c>
      <c r="AO1067" s="17">
        <v>6.2378754297454701E-2</v>
      </c>
      <c r="AP1067" s="17">
        <v>4.29945015399796E-2</v>
      </c>
      <c r="AQ1067" s="17">
        <v>7.4970547525350706E-2</v>
      </c>
      <c r="AR1067" s="17">
        <v>9.7458159222961097E-2</v>
      </c>
      <c r="AS1067" s="17"/>
      <c r="AT1067" s="17">
        <v>9.2635847859569798E-2</v>
      </c>
      <c r="AU1067" s="17">
        <v>4.2896203656190998E-2</v>
      </c>
      <c r="AV1067" s="17">
        <v>4.3437064960568199E-2</v>
      </c>
      <c r="AW1067" s="17">
        <v>3.1496426947649703E-2</v>
      </c>
      <c r="AX1067" s="17">
        <v>2.5136398859267699E-2</v>
      </c>
      <c r="AY1067" s="17">
        <v>4.3821945603861899E-2</v>
      </c>
      <c r="AZ1067" s="17"/>
      <c r="BA1067" s="17">
        <v>3.5834223788032499E-2</v>
      </c>
      <c r="BB1067" s="17">
        <v>3.8231840438186997E-2</v>
      </c>
      <c r="BC1067" s="17">
        <v>6.1736607853078003E-2</v>
      </c>
      <c r="BD1067" s="17">
        <v>9.6268139287316298E-2</v>
      </c>
      <c r="BE1067" s="17">
        <v>6.0001011101901099E-2</v>
      </c>
      <c r="BF1067" s="17"/>
      <c r="BG1067" s="17">
        <v>3.0949542415326801E-2</v>
      </c>
      <c r="BH1067" s="17">
        <v>5.45411166770206E-2</v>
      </c>
      <c r="BI1067" s="17">
        <v>5.0015146899560999E-2</v>
      </c>
      <c r="BJ1067" s="17">
        <v>5.1377412543713898E-2</v>
      </c>
      <c r="BK1067" s="17">
        <v>7.7207097133004707E-2</v>
      </c>
      <c r="BL1067" s="17"/>
      <c r="BM1067" s="17">
        <v>5.1763440198649598E-2</v>
      </c>
      <c r="BN1067" s="17">
        <v>4.0511560263819697E-2</v>
      </c>
      <c r="BO1067" s="17">
        <v>7.1549579390297102E-2</v>
      </c>
      <c r="BP1067" s="17"/>
      <c r="BQ1067" s="17">
        <v>9.0310734347679902E-2</v>
      </c>
      <c r="BR1067" s="17">
        <v>2.6914944641467601E-2</v>
      </c>
      <c r="BS1067" s="17"/>
      <c r="BT1067" s="17">
        <v>5.94696843614985E-2</v>
      </c>
      <c r="BU1067" s="17">
        <v>3.8353504690155499E-2</v>
      </c>
    </row>
    <row r="1068" spans="2:73" x14ac:dyDescent="0.3">
      <c r="B1068" t="s">
        <v>92</v>
      </c>
      <c r="C1068" s="17">
        <v>6.79965670333951E-2</v>
      </c>
      <c r="D1068" s="17">
        <v>6.1485614644152399E-2</v>
      </c>
      <c r="E1068" s="17">
        <v>7.3795525543851298E-2</v>
      </c>
      <c r="F1068" s="17"/>
      <c r="G1068" s="17">
        <v>7.6376883417022701E-2</v>
      </c>
      <c r="H1068" s="17">
        <v>4.8084612157259898E-2</v>
      </c>
      <c r="I1068" s="17">
        <v>7.3617978470475506E-2</v>
      </c>
      <c r="J1068" s="17">
        <v>8.0514133645202296E-2</v>
      </c>
      <c r="K1068" s="17">
        <v>6.8679583546334105E-2</v>
      </c>
      <c r="L1068" s="17">
        <v>6.3417839664168807E-2</v>
      </c>
      <c r="M1068" s="17"/>
      <c r="N1068" s="17">
        <v>5.9629332712082102E-2</v>
      </c>
      <c r="O1068" s="17">
        <v>5.28347399891698E-2</v>
      </c>
      <c r="P1068" s="17">
        <v>7.0422162792761506E-2</v>
      </c>
      <c r="Q1068" s="17">
        <v>9.0692705252970005E-2</v>
      </c>
      <c r="R1068" s="17"/>
      <c r="S1068" s="17">
        <v>5.4150377261343703E-2</v>
      </c>
      <c r="T1068" s="17">
        <v>4.8585449421143199E-2</v>
      </c>
      <c r="U1068" s="17">
        <v>7.11831548333339E-2</v>
      </c>
      <c r="V1068" s="17">
        <v>7.6200605443321703E-2</v>
      </c>
      <c r="W1068" s="17">
        <v>7.9587151240588405E-2</v>
      </c>
      <c r="X1068" s="17">
        <v>8.8868715010064006E-2</v>
      </c>
      <c r="Y1068" s="17">
        <v>8.3909317681326506E-2</v>
      </c>
      <c r="Z1068" s="17">
        <v>2.3941188674724299E-2</v>
      </c>
      <c r="AA1068" s="17">
        <v>8.0229677428872007E-2</v>
      </c>
      <c r="AB1068" s="17"/>
      <c r="AC1068" s="17">
        <v>0.239403505415475</v>
      </c>
      <c r="AD1068" s="17">
        <v>0.11060977554757601</v>
      </c>
      <c r="AE1068" s="17">
        <v>8.8248270434272996E-2</v>
      </c>
      <c r="AF1068" s="17">
        <v>5.5691963141387898E-2</v>
      </c>
      <c r="AG1068" s="17">
        <v>0.11534257535496099</v>
      </c>
      <c r="AH1068" s="17">
        <v>7.0882715996358994E-2</v>
      </c>
      <c r="AI1068" s="17">
        <v>2.44739305646661E-2</v>
      </c>
      <c r="AJ1068" s="17">
        <v>7.8763830418894606E-2</v>
      </c>
      <c r="AK1068" s="17">
        <v>1.8284394819283099E-2</v>
      </c>
      <c r="AL1068" s="17">
        <v>3.5094280655380103E-2</v>
      </c>
      <c r="AM1068" s="17">
        <v>6.0842611922176E-2</v>
      </c>
      <c r="AN1068" s="17">
        <v>6.9279553664124596E-2</v>
      </c>
      <c r="AO1068" s="17">
        <v>4.7469975434222399E-2</v>
      </c>
      <c r="AP1068" s="17">
        <v>3.7516378313358703E-2</v>
      </c>
      <c r="AQ1068" s="17">
        <v>3.1174701642387701E-2</v>
      </c>
      <c r="AR1068" s="17">
        <v>3.6686902266430697E-2</v>
      </c>
      <c r="AS1068" s="17"/>
      <c r="AT1068" s="17">
        <v>5.2036396840659999E-2</v>
      </c>
      <c r="AU1068" s="17">
        <v>7.0168422822868504E-2</v>
      </c>
      <c r="AV1068" s="17">
        <v>7.45230073523689E-2</v>
      </c>
      <c r="AW1068" s="17">
        <v>6.9562230594211197E-2</v>
      </c>
      <c r="AX1068" s="17">
        <v>7.76051755431338E-2</v>
      </c>
      <c r="AY1068" s="17">
        <v>8.6064068211994194E-2</v>
      </c>
      <c r="AZ1068" s="17"/>
      <c r="BA1068" s="17">
        <v>8.3492991961904406E-2</v>
      </c>
      <c r="BB1068" s="17">
        <v>5.38431313375567E-2</v>
      </c>
      <c r="BC1068" s="17">
        <v>8.21518499614146E-2</v>
      </c>
      <c r="BD1068" s="17">
        <v>3.83112569158367E-2</v>
      </c>
      <c r="BE1068" s="17">
        <v>2.3472167354409601E-2</v>
      </c>
      <c r="BF1068" s="17"/>
      <c r="BG1068" s="17">
        <v>6.07355357569015E-2</v>
      </c>
      <c r="BH1068" s="17">
        <v>5.9156357268782302E-2</v>
      </c>
      <c r="BI1068" s="17">
        <v>6.1954564138109902E-2</v>
      </c>
      <c r="BJ1068" s="17">
        <v>5.3758038002181603E-2</v>
      </c>
      <c r="BK1068" s="17">
        <v>7.8684611400024196E-2</v>
      </c>
      <c r="BL1068" s="17"/>
      <c r="BM1068" s="17">
        <v>6.29963367132403E-2</v>
      </c>
      <c r="BN1068" s="17">
        <v>6.4603539148200106E-2</v>
      </c>
      <c r="BO1068" s="17">
        <v>9.1085710776540305E-2</v>
      </c>
      <c r="BP1068" s="17"/>
      <c r="BQ1068" s="17">
        <v>4.4490904203271897E-2</v>
      </c>
      <c r="BR1068" s="17">
        <v>7.5453311175009197E-2</v>
      </c>
      <c r="BS1068" s="17"/>
      <c r="BT1068" s="17">
        <v>5.7260451533983403E-2</v>
      </c>
      <c r="BU1068" s="17">
        <v>7.2292008432187596E-2</v>
      </c>
    </row>
    <row r="1069" spans="2:73" x14ac:dyDescent="0.3">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c r="BQ1069" s="17"/>
      <c r="BR1069" s="17"/>
      <c r="BS1069" s="17"/>
      <c r="BT1069" s="17"/>
      <c r="BU1069" s="17"/>
    </row>
    <row r="1070" spans="2:73" x14ac:dyDescent="0.3">
      <c r="B1070" s="6" t="s">
        <v>368</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row>
    <row r="1071" spans="2:73" x14ac:dyDescent="0.3">
      <c r="B1071" s="24" t="s">
        <v>94</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row>
    <row r="1072" spans="2:73" x14ac:dyDescent="0.3">
      <c r="B1072" t="s">
        <v>352</v>
      </c>
      <c r="C1072" s="17">
        <v>0.28924463735077499</v>
      </c>
      <c r="D1072" s="17">
        <v>0.28264376192018498</v>
      </c>
      <c r="E1072" s="17">
        <v>0.295766255536694</v>
      </c>
      <c r="F1072" s="17"/>
      <c r="G1072" s="17">
        <v>0.32109816305752498</v>
      </c>
      <c r="H1072" s="17">
        <v>0.27968906796755</v>
      </c>
      <c r="I1072" s="17">
        <v>0.29313445377865199</v>
      </c>
      <c r="J1072" s="17">
        <v>0.284276191721411</v>
      </c>
      <c r="K1072" s="17">
        <v>0.33458992333745002</v>
      </c>
      <c r="L1072" s="17">
        <v>0.246347395357425</v>
      </c>
      <c r="M1072" s="17"/>
      <c r="N1072" s="17">
        <v>0.26258715837686503</v>
      </c>
      <c r="O1072" s="17">
        <v>0.29362323281833203</v>
      </c>
      <c r="P1072" s="17">
        <v>0.27391386507056298</v>
      </c>
      <c r="Q1072" s="17">
        <v>0.32455769489682901</v>
      </c>
      <c r="R1072" s="17"/>
      <c r="S1072" s="17">
        <v>0.26970904161598303</v>
      </c>
      <c r="T1072" s="17">
        <v>0.25874139623506398</v>
      </c>
      <c r="U1072" s="17">
        <v>0.21862575906290799</v>
      </c>
      <c r="V1072" s="17">
        <v>0.28415280166462298</v>
      </c>
      <c r="W1072" s="17">
        <v>0.34188730265297701</v>
      </c>
      <c r="X1072" s="17">
        <v>0.34317549723233098</v>
      </c>
      <c r="Y1072" s="17">
        <v>0.285748913141391</v>
      </c>
      <c r="Z1072" s="17">
        <v>0.31382601970482299</v>
      </c>
      <c r="AA1072" s="17">
        <v>0.32489076100064002</v>
      </c>
      <c r="AB1072" s="17"/>
      <c r="AC1072" s="17">
        <v>0.34399724930026199</v>
      </c>
      <c r="AD1072" s="17">
        <v>0.28602144339627</v>
      </c>
      <c r="AE1072" s="17">
        <v>0.40001882466933802</v>
      </c>
      <c r="AF1072" s="17">
        <v>0.28340494911750402</v>
      </c>
      <c r="AG1072" s="17">
        <v>0.28898387171783202</v>
      </c>
      <c r="AH1072" s="17">
        <v>0.28977574832630498</v>
      </c>
      <c r="AI1072" s="17">
        <v>0.30969212950121899</v>
      </c>
      <c r="AJ1072" s="17">
        <v>0.247498420026253</v>
      </c>
      <c r="AK1072" s="17">
        <v>0.35907521867239101</v>
      </c>
      <c r="AL1072" s="17">
        <v>0.30625510465647898</v>
      </c>
      <c r="AM1072" s="17">
        <v>0.232612681860145</v>
      </c>
      <c r="AN1072" s="17">
        <v>0.26075655940403902</v>
      </c>
      <c r="AO1072" s="17">
        <v>0.32118924086587902</v>
      </c>
      <c r="AP1072" s="17">
        <v>0.29199761144969499</v>
      </c>
      <c r="AQ1072" s="17">
        <v>0.18729631773857999</v>
      </c>
      <c r="AR1072" s="17">
        <v>0.26253746668370997</v>
      </c>
      <c r="AS1072" s="17"/>
      <c r="AT1072" s="17">
        <v>0.295341773396814</v>
      </c>
      <c r="AU1072" s="17">
        <v>0.28380522562159999</v>
      </c>
      <c r="AV1072" s="17">
        <v>0.30176441056661302</v>
      </c>
      <c r="AW1072" s="17">
        <v>0.314590722275851</v>
      </c>
      <c r="AX1072" s="17">
        <v>0.26283471046790902</v>
      </c>
      <c r="AY1072" s="17">
        <v>0.21584697399994099</v>
      </c>
      <c r="AZ1072" s="17"/>
      <c r="BA1072" s="17">
        <v>0.29965923764956298</v>
      </c>
      <c r="BB1072" s="17">
        <v>0.31961841955624698</v>
      </c>
      <c r="BC1072" s="17">
        <v>0.27796900543285902</v>
      </c>
      <c r="BD1072" s="17">
        <v>0.29188441651181002</v>
      </c>
      <c r="BE1072" s="17">
        <v>0.15677323110536001</v>
      </c>
      <c r="BF1072" s="17"/>
      <c r="BG1072" s="17">
        <v>0.25607683658742803</v>
      </c>
      <c r="BH1072" s="17">
        <v>0.28208715992679001</v>
      </c>
      <c r="BI1072" s="17">
        <v>0.241341125332245</v>
      </c>
      <c r="BJ1072" s="17">
        <v>0.342866538790291</v>
      </c>
      <c r="BK1072" s="17">
        <v>0.39837677624402701</v>
      </c>
      <c r="BL1072" s="17"/>
      <c r="BM1072" s="17">
        <v>0.24032437774566101</v>
      </c>
      <c r="BN1072" s="17">
        <v>0.31196437757680001</v>
      </c>
      <c r="BO1072" s="17">
        <v>0.37995975978288699</v>
      </c>
      <c r="BP1072" s="17"/>
      <c r="BQ1072" s="17">
        <v>0.28965202478822</v>
      </c>
      <c r="BR1072" s="17">
        <v>0.29044756220971601</v>
      </c>
      <c r="BS1072" s="17"/>
      <c r="BT1072" s="17">
        <v>0.263018447186467</v>
      </c>
      <c r="BU1072" s="17">
        <v>0.34058498745587901</v>
      </c>
    </row>
    <row r="1073" spans="2:73" x14ac:dyDescent="0.3">
      <c r="B1073" t="s">
        <v>353</v>
      </c>
      <c r="C1073" s="17">
        <v>0.59495142142798096</v>
      </c>
      <c r="D1073" s="17">
        <v>0.60220001724472405</v>
      </c>
      <c r="E1073" s="17">
        <v>0.58819690875965103</v>
      </c>
      <c r="F1073" s="17"/>
      <c r="G1073" s="17">
        <v>0.55212767054001399</v>
      </c>
      <c r="H1073" s="17">
        <v>0.59082222959572495</v>
      </c>
      <c r="I1073" s="17">
        <v>0.58450443644608696</v>
      </c>
      <c r="J1073" s="17">
        <v>0.61949775786753902</v>
      </c>
      <c r="K1073" s="17">
        <v>0.54568216262967895</v>
      </c>
      <c r="L1073" s="17">
        <v>0.64827380870596296</v>
      </c>
      <c r="M1073" s="17"/>
      <c r="N1073" s="17">
        <v>0.65086573822240201</v>
      </c>
      <c r="O1073" s="17">
        <v>0.61165175404311201</v>
      </c>
      <c r="P1073" s="17">
        <v>0.59321611534755703</v>
      </c>
      <c r="Q1073" s="17">
        <v>0.52142736982844995</v>
      </c>
      <c r="R1073" s="17"/>
      <c r="S1073" s="17">
        <v>0.57919186830166003</v>
      </c>
      <c r="T1073" s="17">
        <v>0.63400675183791699</v>
      </c>
      <c r="U1073" s="17">
        <v>0.67488666071733505</v>
      </c>
      <c r="V1073" s="17">
        <v>0.59376648015435096</v>
      </c>
      <c r="W1073" s="17">
        <v>0.56106669185740299</v>
      </c>
      <c r="X1073" s="17">
        <v>0.52296992482176297</v>
      </c>
      <c r="Y1073" s="17">
        <v>0.617348453366516</v>
      </c>
      <c r="Z1073" s="17">
        <v>0.52674080775156695</v>
      </c>
      <c r="AA1073" s="17">
        <v>0.59362636832693405</v>
      </c>
      <c r="AB1073" s="17"/>
      <c r="AC1073" s="17">
        <v>0.40743169471698298</v>
      </c>
      <c r="AD1073" s="17">
        <v>0.52713366179883503</v>
      </c>
      <c r="AE1073" s="17">
        <v>0.44771407640555599</v>
      </c>
      <c r="AF1073" s="17">
        <v>0.59301394761743897</v>
      </c>
      <c r="AG1073" s="17">
        <v>0.55365418856453297</v>
      </c>
      <c r="AH1073" s="17">
        <v>0.59181644144991397</v>
      </c>
      <c r="AI1073" s="17">
        <v>0.61856486907084596</v>
      </c>
      <c r="AJ1073" s="17">
        <v>0.64593741417146</v>
      </c>
      <c r="AK1073" s="17">
        <v>0.54269441944694496</v>
      </c>
      <c r="AL1073" s="17">
        <v>0.60020235150081302</v>
      </c>
      <c r="AM1073" s="17">
        <v>0.660793207610609</v>
      </c>
      <c r="AN1073" s="17">
        <v>0.65869989765882098</v>
      </c>
      <c r="AO1073" s="17">
        <v>0.59908933893637994</v>
      </c>
      <c r="AP1073" s="17">
        <v>0.67615132293390701</v>
      </c>
      <c r="AQ1073" s="17">
        <v>0.70215676129580296</v>
      </c>
      <c r="AR1073" s="17">
        <v>0.65101824166410505</v>
      </c>
      <c r="AS1073" s="17"/>
      <c r="AT1073" s="17">
        <v>0.56506756222881105</v>
      </c>
      <c r="AU1073" s="17">
        <v>0.60219171454659304</v>
      </c>
      <c r="AV1073" s="17">
        <v>0.57724423136630698</v>
      </c>
      <c r="AW1073" s="17">
        <v>0.57563928885450699</v>
      </c>
      <c r="AX1073" s="17">
        <v>0.64041772640393602</v>
      </c>
      <c r="AY1073" s="17">
        <v>0.723338866243458</v>
      </c>
      <c r="AZ1073" s="17"/>
      <c r="BA1073" s="17">
        <v>0.56416610244932197</v>
      </c>
      <c r="BB1073" s="17">
        <v>0.58113100600024503</v>
      </c>
      <c r="BC1073" s="17">
        <v>0.61407286493603297</v>
      </c>
      <c r="BD1073" s="17">
        <v>0.59350158361602401</v>
      </c>
      <c r="BE1073" s="17">
        <v>0.75342801366911105</v>
      </c>
      <c r="BF1073" s="17"/>
      <c r="BG1073" s="17">
        <v>0.64425979174498604</v>
      </c>
      <c r="BH1073" s="17">
        <v>0.61647564685735001</v>
      </c>
      <c r="BI1073" s="17">
        <v>0.68046589017960502</v>
      </c>
      <c r="BJ1073" s="17">
        <v>0.55976589785049502</v>
      </c>
      <c r="BK1073" s="17">
        <v>0.49948098608061597</v>
      </c>
      <c r="BL1073" s="17"/>
      <c r="BM1073" s="17">
        <v>0.66187219804202102</v>
      </c>
      <c r="BN1073" s="17">
        <v>0.55670270678580602</v>
      </c>
      <c r="BO1073" s="17">
        <v>0.48818885191047701</v>
      </c>
      <c r="BP1073" s="17"/>
      <c r="BQ1073" s="17">
        <v>0.61341533713410701</v>
      </c>
      <c r="BR1073" s="17">
        <v>0.59294248164475005</v>
      </c>
      <c r="BS1073" s="17"/>
      <c r="BT1073" s="17">
        <v>0.648690624470042</v>
      </c>
      <c r="BU1073" s="17">
        <v>0.52751987229015795</v>
      </c>
    </row>
    <row r="1074" spans="2:73" x14ac:dyDescent="0.3">
      <c r="B1074" t="s">
        <v>354</v>
      </c>
      <c r="C1074" s="17">
        <v>2.6543718792036101E-2</v>
      </c>
      <c r="D1074" s="17">
        <v>2.83025479811999E-2</v>
      </c>
      <c r="E1074" s="17">
        <v>2.4911685538966999E-2</v>
      </c>
      <c r="F1074" s="17"/>
      <c r="G1074" s="17">
        <v>5.4179321305141401E-2</v>
      </c>
      <c r="H1074" s="17">
        <v>4.4887474723360701E-2</v>
      </c>
      <c r="I1074" s="17">
        <v>3.3997885301982902E-2</v>
      </c>
      <c r="J1074" s="17">
        <v>1.52200162457331E-2</v>
      </c>
      <c r="K1074" s="17">
        <v>8.8773160403590803E-3</v>
      </c>
      <c r="L1074" s="17">
        <v>8.3394260374181298E-3</v>
      </c>
      <c r="M1074" s="17"/>
      <c r="N1074" s="17">
        <v>2.4110076059121601E-2</v>
      </c>
      <c r="O1074" s="17">
        <v>2.5971821096632701E-2</v>
      </c>
      <c r="P1074" s="17">
        <v>3.21629092130458E-2</v>
      </c>
      <c r="Q1074" s="17">
        <v>2.5356820739393202E-2</v>
      </c>
      <c r="R1074" s="17"/>
      <c r="S1074" s="17">
        <v>5.0650984009507703E-2</v>
      </c>
      <c r="T1074" s="17">
        <v>2.1543773341797998E-2</v>
      </c>
      <c r="U1074" s="17">
        <v>2.2638114478290901E-2</v>
      </c>
      <c r="V1074" s="17">
        <v>2.0858380352336999E-2</v>
      </c>
      <c r="W1074" s="17">
        <v>2.6057256567078E-2</v>
      </c>
      <c r="X1074" s="17">
        <v>1.6438336333612399E-2</v>
      </c>
      <c r="Y1074" s="17">
        <v>3.3256343136495101E-2</v>
      </c>
      <c r="Z1074" s="17">
        <v>3.2481779257426902E-2</v>
      </c>
      <c r="AA1074" s="17">
        <v>1.1504683161805401E-2</v>
      </c>
      <c r="AB1074" s="17"/>
      <c r="AC1074" s="17">
        <v>4.4928414148251397E-2</v>
      </c>
      <c r="AD1074" s="17">
        <v>4.1164538465891201E-2</v>
      </c>
      <c r="AE1074" s="17">
        <v>1.1074654127054001E-2</v>
      </c>
      <c r="AF1074" s="17">
        <v>2.7196799991136899E-2</v>
      </c>
      <c r="AG1074" s="17">
        <v>1.9060123299668202E-2</v>
      </c>
      <c r="AH1074" s="17">
        <v>2.1677431941321001E-2</v>
      </c>
      <c r="AI1074" s="17">
        <v>2.10017048362834E-2</v>
      </c>
      <c r="AJ1074" s="17">
        <v>2.2204376755247598E-2</v>
      </c>
      <c r="AK1074" s="17">
        <v>4.0669774813392699E-2</v>
      </c>
      <c r="AL1074" s="17">
        <v>2.07299146052701E-2</v>
      </c>
      <c r="AM1074" s="17">
        <v>4.6120805030838E-2</v>
      </c>
      <c r="AN1074" s="17">
        <v>4.2722760611461699E-3</v>
      </c>
      <c r="AO1074" s="17">
        <v>3.59921646402677E-2</v>
      </c>
      <c r="AP1074" s="17">
        <v>0</v>
      </c>
      <c r="AQ1074" s="17">
        <v>2.60594563511213E-2</v>
      </c>
      <c r="AR1074" s="17">
        <v>6.1112722183372901E-2</v>
      </c>
      <c r="AS1074" s="17"/>
      <c r="AT1074" s="17">
        <v>5.04408461435688E-2</v>
      </c>
      <c r="AU1074" s="17">
        <v>1.6285295518048502E-2</v>
      </c>
      <c r="AV1074" s="17">
        <v>3.3585798044226602E-2</v>
      </c>
      <c r="AW1074" s="17">
        <v>1.25231677659825E-2</v>
      </c>
      <c r="AX1074" s="17">
        <v>1.72327921106443E-2</v>
      </c>
      <c r="AY1074" s="17">
        <v>2.5612617718575599E-2</v>
      </c>
      <c r="AZ1074" s="17"/>
      <c r="BA1074" s="17">
        <v>1.6418315578356799E-2</v>
      </c>
      <c r="BB1074" s="17">
        <v>1.7058977440905999E-2</v>
      </c>
      <c r="BC1074" s="17">
        <v>2.5040315034687802E-2</v>
      </c>
      <c r="BD1074" s="17">
        <v>5.3217131046001898E-2</v>
      </c>
      <c r="BE1074" s="17">
        <v>7.2757110324939506E-2</v>
      </c>
      <c r="BF1074" s="17"/>
      <c r="BG1074" s="17">
        <v>1.7160138074660901E-2</v>
      </c>
      <c r="BH1074" s="17">
        <v>2.9349916621067298E-2</v>
      </c>
      <c r="BI1074" s="17">
        <v>2.0680102637984001E-2</v>
      </c>
      <c r="BJ1074" s="17">
        <v>2.83930013229233E-2</v>
      </c>
      <c r="BK1074" s="17">
        <v>2.7182768807858401E-2</v>
      </c>
      <c r="BL1074" s="17"/>
      <c r="BM1074" s="17">
        <v>3.2050006251343098E-2</v>
      </c>
      <c r="BN1074" s="17">
        <v>2.1199486052983399E-2</v>
      </c>
      <c r="BO1074" s="17">
        <v>2.30708524003789E-2</v>
      </c>
      <c r="BP1074" s="17"/>
      <c r="BQ1074" s="17">
        <v>4.4530444013678699E-2</v>
      </c>
      <c r="BR1074" s="17">
        <v>1.5033127890981501E-2</v>
      </c>
      <c r="BS1074" s="17"/>
      <c r="BT1074" s="17">
        <v>3.1154894986489299E-2</v>
      </c>
      <c r="BU1074" s="17">
        <v>2.0320517941978401E-2</v>
      </c>
    </row>
    <row r="1075" spans="2:73" x14ac:dyDescent="0.3">
      <c r="B1075" t="s">
        <v>92</v>
      </c>
      <c r="C1075" s="17">
        <v>8.9260222429207794E-2</v>
      </c>
      <c r="D1075" s="17">
        <v>8.6853672853890798E-2</v>
      </c>
      <c r="E1075" s="17">
        <v>9.1125150164687793E-2</v>
      </c>
      <c r="F1075" s="17"/>
      <c r="G1075" s="17">
        <v>7.2594845097320296E-2</v>
      </c>
      <c r="H1075" s="17">
        <v>8.4601227713364896E-2</v>
      </c>
      <c r="I1075" s="17">
        <v>8.8363224473278698E-2</v>
      </c>
      <c r="J1075" s="17">
        <v>8.1006034165316598E-2</v>
      </c>
      <c r="K1075" s="17">
        <v>0.110850597992512</v>
      </c>
      <c r="L1075" s="17">
        <v>9.7039369899193595E-2</v>
      </c>
      <c r="M1075" s="17"/>
      <c r="N1075" s="17">
        <v>6.2437027341611197E-2</v>
      </c>
      <c r="O1075" s="17">
        <v>6.8753192041923206E-2</v>
      </c>
      <c r="P1075" s="17">
        <v>0.10070711036883399</v>
      </c>
      <c r="Q1075" s="17">
        <v>0.12865811453532799</v>
      </c>
      <c r="R1075" s="17"/>
      <c r="S1075" s="17">
        <v>0.10044810607285</v>
      </c>
      <c r="T1075" s="17">
        <v>8.5708078585221295E-2</v>
      </c>
      <c r="U1075" s="17">
        <v>8.3849465741465304E-2</v>
      </c>
      <c r="V1075" s="17">
        <v>0.101222337828689</v>
      </c>
      <c r="W1075" s="17">
        <v>7.0988748922541797E-2</v>
      </c>
      <c r="X1075" s="17">
        <v>0.117416241612293</v>
      </c>
      <c r="Y1075" s="17">
        <v>6.3646290355597795E-2</v>
      </c>
      <c r="Z1075" s="17">
        <v>0.12695139328618299</v>
      </c>
      <c r="AA1075" s="17">
        <v>6.9978187510620404E-2</v>
      </c>
      <c r="AB1075" s="17"/>
      <c r="AC1075" s="17">
        <v>0.20364264183450301</v>
      </c>
      <c r="AD1075" s="17">
        <v>0.145680356339004</v>
      </c>
      <c r="AE1075" s="17">
        <v>0.14119244479805201</v>
      </c>
      <c r="AF1075" s="17">
        <v>9.6384303273920696E-2</v>
      </c>
      <c r="AG1075" s="17">
        <v>0.13830181641796599</v>
      </c>
      <c r="AH1075" s="17">
        <v>9.6730378282460006E-2</v>
      </c>
      <c r="AI1075" s="17">
        <v>5.0741296591651601E-2</v>
      </c>
      <c r="AJ1075" s="17">
        <v>8.4359789047039904E-2</v>
      </c>
      <c r="AK1075" s="17">
        <v>5.75605870672719E-2</v>
      </c>
      <c r="AL1075" s="17">
        <v>7.2812629237437906E-2</v>
      </c>
      <c r="AM1075" s="17">
        <v>6.0473305498408202E-2</v>
      </c>
      <c r="AN1075" s="17">
        <v>7.6271266875994101E-2</v>
      </c>
      <c r="AO1075" s="17">
        <v>4.3729255557473298E-2</v>
      </c>
      <c r="AP1075" s="17">
        <v>3.1851065616397799E-2</v>
      </c>
      <c r="AQ1075" s="17">
        <v>8.4487464614495897E-2</v>
      </c>
      <c r="AR1075" s="17">
        <v>2.5331569468812001E-2</v>
      </c>
      <c r="AS1075" s="17"/>
      <c r="AT1075" s="17">
        <v>8.9149818230806699E-2</v>
      </c>
      <c r="AU1075" s="17">
        <v>9.7717764313758504E-2</v>
      </c>
      <c r="AV1075" s="17">
        <v>8.7405560022852796E-2</v>
      </c>
      <c r="AW1075" s="17">
        <v>9.7246821103659495E-2</v>
      </c>
      <c r="AX1075" s="17">
        <v>7.9514771017510893E-2</v>
      </c>
      <c r="AY1075" s="17">
        <v>3.5201542038025897E-2</v>
      </c>
      <c r="AZ1075" s="17"/>
      <c r="BA1075" s="17">
        <v>0.119756344322759</v>
      </c>
      <c r="BB1075" s="17">
        <v>8.2191597002602104E-2</v>
      </c>
      <c r="BC1075" s="17">
        <v>8.2917814596420197E-2</v>
      </c>
      <c r="BD1075" s="17">
        <v>6.1396868826164103E-2</v>
      </c>
      <c r="BE1075" s="17">
        <v>1.7041644900590101E-2</v>
      </c>
      <c r="BF1075" s="17"/>
      <c r="BG1075" s="17">
        <v>8.2503233592925398E-2</v>
      </c>
      <c r="BH1075" s="17">
        <v>7.2087276594793401E-2</v>
      </c>
      <c r="BI1075" s="17">
        <v>5.7512881850166599E-2</v>
      </c>
      <c r="BJ1075" s="17">
        <v>6.8974562036290293E-2</v>
      </c>
      <c r="BK1075" s="17">
        <v>7.4959468867498893E-2</v>
      </c>
      <c r="BL1075" s="17"/>
      <c r="BM1075" s="17">
        <v>6.57534179609751E-2</v>
      </c>
      <c r="BN1075" s="17">
        <v>0.110133429584411</v>
      </c>
      <c r="BO1075" s="17">
        <v>0.108780535906257</v>
      </c>
      <c r="BP1075" s="17"/>
      <c r="BQ1075" s="17">
        <v>5.24021940639946E-2</v>
      </c>
      <c r="BR1075" s="17">
        <v>0.101576828254552</v>
      </c>
      <c r="BS1075" s="17"/>
      <c r="BT1075" s="17">
        <v>5.7136033357002201E-2</v>
      </c>
      <c r="BU1075" s="17">
        <v>0.11157462231198501</v>
      </c>
    </row>
    <row r="1076" spans="2:73" x14ac:dyDescent="0.3">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c r="BS1076" s="17"/>
      <c r="BT1076" s="17"/>
      <c r="BU1076" s="17"/>
    </row>
    <row r="1077" spans="2:73" x14ac:dyDescent="0.3">
      <c r="B1077" s="6" t="s">
        <v>369</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c r="BP1077" s="17"/>
      <c r="BQ1077" s="17"/>
      <c r="BR1077" s="17"/>
      <c r="BS1077" s="17"/>
      <c r="BT1077" s="17"/>
      <c r="BU1077" s="17"/>
    </row>
    <row r="1078" spans="2:73" x14ac:dyDescent="0.3">
      <c r="B1078" s="24" t="s">
        <v>197</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c r="BQ1078" s="17"/>
      <c r="BR1078" s="17"/>
      <c r="BS1078" s="17"/>
      <c r="BT1078" s="17"/>
      <c r="BU1078" s="17"/>
    </row>
    <row r="1079" spans="2:73" x14ac:dyDescent="0.3">
      <c r="B1079" t="s">
        <v>352</v>
      </c>
      <c r="C1079" s="17">
        <v>0.33227030735136298</v>
      </c>
      <c r="D1079" s="17">
        <v>0.31318754730119802</v>
      </c>
      <c r="E1079" s="17">
        <v>0.35087155958017302</v>
      </c>
      <c r="F1079" s="17"/>
      <c r="G1079" s="17">
        <v>0.32929592479786901</v>
      </c>
      <c r="H1079" s="17">
        <v>0.33209831181844801</v>
      </c>
      <c r="I1079" s="17">
        <v>0.33156429828762202</v>
      </c>
      <c r="J1079" s="17">
        <v>0.35155868199283702</v>
      </c>
      <c r="K1079" s="17">
        <v>0.32415125914299198</v>
      </c>
      <c r="L1079" s="17">
        <v>0.32449885242478499</v>
      </c>
      <c r="M1079" s="17"/>
      <c r="N1079" s="17">
        <v>0.29414473096883298</v>
      </c>
      <c r="O1079" s="17">
        <v>0.35103247619115202</v>
      </c>
      <c r="P1079" s="17">
        <v>0.35066621894963701</v>
      </c>
      <c r="Q1079" s="17">
        <v>0.339359693913731</v>
      </c>
      <c r="R1079" s="17"/>
      <c r="S1079" s="17">
        <v>0.34072017520089498</v>
      </c>
      <c r="T1079" s="17">
        <v>0.32517954812050498</v>
      </c>
      <c r="U1079" s="17">
        <v>0.27950764803523798</v>
      </c>
      <c r="V1079" s="17">
        <v>0.34794374326773397</v>
      </c>
      <c r="W1079" s="17">
        <v>0.37092352856392702</v>
      </c>
      <c r="X1079" s="17">
        <v>0.396231012480879</v>
      </c>
      <c r="Y1079" s="17">
        <v>0.297440154302409</v>
      </c>
      <c r="Z1079" s="17">
        <v>0.32697390497233603</v>
      </c>
      <c r="AA1079" s="17">
        <v>0.31172978036195698</v>
      </c>
      <c r="AB1079" s="17"/>
      <c r="AC1079" s="17">
        <v>0.23274378747174901</v>
      </c>
      <c r="AD1079" s="17">
        <v>0.244607403141407</v>
      </c>
      <c r="AE1079" s="17">
        <v>0.38334848224137602</v>
      </c>
      <c r="AF1079" s="17">
        <v>0.29678866182404301</v>
      </c>
      <c r="AG1079" s="17">
        <v>0.32321010600446698</v>
      </c>
      <c r="AH1079" s="17">
        <v>0.34502680720951601</v>
      </c>
      <c r="AI1079" s="17">
        <v>0.41285343644705902</v>
      </c>
      <c r="AJ1079" s="17">
        <v>0.31875695954265998</v>
      </c>
      <c r="AK1079" s="17">
        <v>0.41437825033909897</v>
      </c>
      <c r="AL1079" s="17">
        <v>0.36859253135383802</v>
      </c>
      <c r="AM1079" s="17">
        <v>0.29717626126419899</v>
      </c>
      <c r="AN1079" s="17">
        <v>0.31720284921269698</v>
      </c>
      <c r="AO1079" s="17">
        <v>0.32744598241860801</v>
      </c>
      <c r="AP1079" s="17">
        <v>0.39925668854545499</v>
      </c>
      <c r="AQ1079" s="17">
        <v>0.35313748584990401</v>
      </c>
      <c r="AR1079" s="17">
        <v>0.23209290249643399</v>
      </c>
      <c r="AS1079" s="17"/>
      <c r="AT1079" s="17">
        <v>0.31020429678797701</v>
      </c>
      <c r="AU1079" s="17">
        <v>0.31605816224990502</v>
      </c>
      <c r="AV1079" s="17">
        <v>0.34804534473298099</v>
      </c>
      <c r="AW1079" s="17">
        <v>0.38078533055418101</v>
      </c>
      <c r="AX1079" s="17">
        <v>0.339543336496133</v>
      </c>
      <c r="AY1079" s="17">
        <v>0.28429547372720099</v>
      </c>
      <c r="AZ1079" s="17"/>
      <c r="BA1079" s="17">
        <v>0.32431469734541601</v>
      </c>
      <c r="BB1079" s="17">
        <v>0.35948813158198001</v>
      </c>
      <c r="BC1079" s="17">
        <v>0.31228130156411799</v>
      </c>
      <c r="BD1079" s="17">
        <v>0.33068478655667299</v>
      </c>
      <c r="BE1079" s="17">
        <v>0.26125032558104599</v>
      </c>
      <c r="BF1079" s="17"/>
      <c r="BG1079" s="17">
        <v>0.32958636724427498</v>
      </c>
      <c r="BH1079" s="17">
        <v>0.307088413240522</v>
      </c>
      <c r="BI1079" s="17">
        <v>0.30476491172450099</v>
      </c>
      <c r="BJ1079" s="17">
        <v>0.387903801646171</v>
      </c>
      <c r="BK1079" s="17">
        <v>0.35595394977262501</v>
      </c>
      <c r="BL1079" s="17"/>
      <c r="BM1079" s="17">
        <v>0.30155205676834101</v>
      </c>
      <c r="BN1079" s="17">
        <v>0.34190004506448601</v>
      </c>
      <c r="BO1079" s="17">
        <v>0.40138891250136399</v>
      </c>
      <c r="BP1079" s="17"/>
      <c r="BQ1079" s="17">
        <v>0.30963808758521899</v>
      </c>
      <c r="BR1079" s="17">
        <v>0.34723491470400197</v>
      </c>
      <c r="BS1079" s="17"/>
      <c r="BT1079" s="17">
        <v>0.27886303948652502</v>
      </c>
      <c r="BU1079" s="17">
        <v>0.42049746287782402</v>
      </c>
    </row>
    <row r="1080" spans="2:73" x14ac:dyDescent="0.3">
      <c r="B1080" t="s">
        <v>353</v>
      </c>
      <c r="C1080" s="17">
        <v>0.45231586071962399</v>
      </c>
      <c r="D1080" s="17">
        <v>0.47867796487422898</v>
      </c>
      <c r="E1080" s="17">
        <v>0.427074108532074</v>
      </c>
      <c r="F1080" s="17"/>
      <c r="G1080" s="17">
        <v>0.410877351154952</v>
      </c>
      <c r="H1080" s="17">
        <v>0.48970486456564799</v>
      </c>
      <c r="I1080" s="17">
        <v>0.47056737500518397</v>
      </c>
      <c r="J1080" s="17">
        <v>0.46663577733151601</v>
      </c>
      <c r="K1080" s="17">
        <v>0.41536990337610702</v>
      </c>
      <c r="L1080" s="17">
        <v>0.45015532611676601</v>
      </c>
      <c r="M1080" s="17"/>
      <c r="N1080" s="17">
        <v>0.53023472446967401</v>
      </c>
      <c r="O1080" s="17">
        <v>0.44393263715470299</v>
      </c>
      <c r="P1080" s="17">
        <v>0.432259360705742</v>
      </c>
      <c r="Q1080" s="17">
        <v>0.39553191828816903</v>
      </c>
      <c r="R1080" s="17"/>
      <c r="S1080" s="17">
        <v>0.43501226108895003</v>
      </c>
      <c r="T1080" s="17">
        <v>0.47912249912960803</v>
      </c>
      <c r="U1080" s="17">
        <v>0.49083930898432199</v>
      </c>
      <c r="V1080" s="17">
        <v>0.418035029264894</v>
      </c>
      <c r="W1080" s="17">
        <v>0.45077803678536399</v>
      </c>
      <c r="X1080" s="17">
        <v>0.381400160995228</v>
      </c>
      <c r="Y1080" s="17">
        <v>0.49210818361601699</v>
      </c>
      <c r="Z1080" s="17">
        <v>0.45951927166450901</v>
      </c>
      <c r="AA1080" s="17">
        <v>0.461276451942917</v>
      </c>
      <c r="AB1080" s="17"/>
      <c r="AC1080" s="17">
        <v>0.33970234863784898</v>
      </c>
      <c r="AD1080" s="17">
        <v>0.40152029678168799</v>
      </c>
      <c r="AE1080" s="17">
        <v>0.33909450254338203</v>
      </c>
      <c r="AF1080" s="17">
        <v>0.44162958726561102</v>
      </c>
      <c r="AG1080" s="17">
        <v>0.45179872899554102</v>
      </c>
      <c r="AH1080" s="17">
        <v>0.44875909406369702</v>
      </c>
      <c r="AI1080" s="17">
        <v>0.415832728953966</v>
      </c>
      <c r="AJ1080" s="17">
        <v>0.46510302234509299</v>
      </c>
      <c r="AK1080" s="17">
        <v>0.39904003418391198</v>
      </c>
      <c r="AL1080" s="17">
        <v>0.45166130386943598</v>
      </c>
      <c r="AM1080" s="17">
        <v>0.50968740848634198</v>
      </c>
      <c r="AN1080" s="17">
        <v>0.49776864890685801</v>
      </c>
      <c r="AO1080" s="17">
        <v>0.53590411534676197</v>
      </c>
      <c r="AP1080" s="17">
        <v>0.43008635682356</v>
      </c>
      <c r="AQ1080" s="17">
        <v>0.49950884029454701</v>
      </c>
      <c r="AR1080" s="17">
        <v>0.61813657553344403</v>
      </c>
      <c r="AS1080" s="17"/>
      <c r="AT1080" s="17">
        <v>0.47747688291578699</v>
      </c>
      <c r="AU1080" s="17">
        <v>0.45314047547911401</v>
      </c>
      <c r="AV1080" s="17">
        <v>0.45318688982574101</v>
      </c>
      <c r="AW1080" s="17">
        <v>0.40512160865105601</v>
      </c>
      <c r="AX1080" s="17">
        <v>0.45399071904364002</v>
      </c>
      <c r="AY1080" s="17">
        <v>0.50138091055631395</v>
      </c>
      <c r="AZ1080" s="17"/>
      <c r="BA1080" s="17">
        <v>0.40016592673478202</v>
      </c>
      <c r="BB1080" s="17">
        <v>0.43237328291933602</v>
      </c>
      <c r="BC1080" s="17">
        <v>0.49100516363223001</v>
      </c>
      <c r="BD1080" s="17">
        <v>0.50409951859828595</v>
      </c>
      <c r="BE1080" s="17">
        <v>0.62682972329089404</v>
      </c>
      <c r="BF1080" s="17"/>
      <c r="BG1080" s="17">
        <v>0.470317563952872</v>
      </c>
      <c r="BH1080" s="17">
        <v>0.495162058314215</v>
      </c>
      <c r="BI1080" s="17">
        <v>0.47741897915953602</v>
      </c>
      <c r="BJ1080" s="17">
        <v>0.41984708011829902</v>
      </c>
      <c r="BK1080" s="17">
        <v>0.40384895993563602</v>
      </c>
      <c r="BL1080" s="17"/>
      <c r="BM1080" s="17">
        <v>0.50154221546973399</v>
      </c>
      <c r="BN1080" s="17">
        <v>0.42455225832539401</v>
      </c>
      <c r="BO1080" s="17">
        <v>0.37155066016631899</v>
      </c>
      <c r="BP1080" s="17"/>
      <c r="BQ1080" s="17">
        <v>0.50746310365288905</v>
      </c>
      <c r="BR1080" s="17">
        <v>0.42913820235944899</v>
      </c>
      <c r="BS1080" s="17"/>
      <c r="BT1080" s="17">
        <v>0.54442033084526398</v>
      </c>
      <c r="BU1080" s="17">
        <v>0.33530379367456897</v>
      </c>
    </row>
    <row r="1081" spans="2:73" x14ac:dyDescent="0.3">
      <c r="B1081" t="s">
        <v>354</v>
      </c>
      <c r="C1081" s="17">
        <v>3.24030862813263E-2</v>
      </c>
      <c r="D1081" s="17">
        <v>4.1303212204970997E-2</v>
      </c>
      <c r="E1081" s="17">
        <v>2.4009050664344202E-2</v>
      </c>
      <c r="F1081" s="17"/>
      <c r="G1081" s="17">
        <v>6.9488196262436505E-2</v>
      </c>
      <c r="H1081" s="17">
        <v>3.3318818052092601E-2</v>
      </c>
      <c r="I1081" s="17">
        <v>3.2941807238315003E-2</v>
      </c>
      <c r="J1081" s="17">
        <v>1.8645871314045898E-2</v>
      </c>
      <c r="K1081" s="17">
        <v>3.0680832330122299E-2</v>
      </c>
      <c r="L1081" s="17">
        <v>1.7735157738330499E-2</v>
      </c>
      <c r="M1081" s="17"/>
      <c r="N1081" s="17">
        <v>3.4007186264555102E-2</v>
      </c>
      <c r="O1081" s="17">
        <v>3.0697858489891001E-2</v>
      </c>
      <c r="P1081" s="17">
        <v>4.3210828275190502E-2</v>
      </c>
      <c r="Q1081" s="17">
        <v>2.2188600056940799E-2</v>
      </c>
      <c r="R1081" s="17"/>
      <c r="S1081" s="17">
        <v>5.5178090979665598E-2</v>
      </c>
      <c r="T1081" s="17">
        <v>2.3400956634302202E-2</v>
      </c>
      <c r="U1081" s="17">
        <v>2.4097102121591E-2</v>
      </c>
      <c r="V1081" s="17">
        <v>2.5821713959357399E-2</v>
      </c>
      <c r="W1081" s="17">
        <v>2.98357172034509E-2</v>
      </c>
      <c r="X1081" s="17">
        <v>3.0189126977125998E-2</v>
      </c>
      <c r="Y1081" s="17">
        <v>1.544958176552E-2</v>
      </c>
      <c r="Z1081" s="17">
        <v>2.26603998340375E-2</v>
      </c>
      <c r="AA1081" s="17">
        <v>4.8403353804290998E-2</v>
      </c>
      <c r="AB1081" s="17"/>
      <c r="AC1081" s="17">
        <v>8.2836518838229095E-2</v>
      </c>
      <c r="AD1081" s="17">
        <v>5.1377014841002801E-2</v>
      </c>
      <c r="AE1081" s="17">
        <v>3.1658871008809701E-2</v>
      </c>
      <c r="AF1081" s="17">
        <v>3.82604675674168E-2</v>
      </c>
      <c r="AG1081" s="17">
        <v>2.3602561456317301E-2</v>
      </c>
      <c r="AH1081" s="17">
        <v>3.7077567503166001E-2</v>
      </c>
      <c r="AI1081" s="17">
        <v>6.9214555948399498E-3</v>
      </c>
      <c r="AJ1081" s="17">
        <v>3.7643646128794402E-2</v>
      </c>
      <c r="AK1081" s="17">
        <v>1.8704347189235498E-2</v>
      </c>
      <c r="AL1081" s="17">
        <v>2.3731255184716901E-2</v>
      </c>
      <c r="AM1081" s="17">
        <v>2.5344255217344399E-2</v>
      </c>
      <c r="AN1081" s="17">
        <v>3.1668089850624602E-2</v>
      </c>
      <c r="AO1081" s="17">
        <v>3.9270929540339602E-2</v>
      </c>
      <c r="AP1081" s="17">
        <v>7.0971637076225697E-2</v>
      </c>
      <c r="AQ1081" s="17">
        <v>7.6154201007783306E-2</v>
      </c>
      <c r="AR1081" s="17">
        <v>4.9841754319454902E-2</v>
      </c>
      <c r="AS1081" s="17"/>
      <c r="AT1081" s="17">
        <v>4.2163500947174297E-2</v>
      </c>
      <c r="AU1081" s="17">
        <v>2.9802594810880201E-2</v>
      </c>
      <c r="AV1081" s="17">
        <v>3.2219111761399501E-2</v>
      </c>
      <c r="AW1081" s="17">
        <v>2.9002025727220101E-2</v>
      </c>
      <c r="AX1081" s="17">
        <v>2.1295343725839602E-2</v>
      </c>
      <c r="AY1081" s="17">
        <v>3.96193133587497E-2</v>
      </c>
      <c r="AZ1081" s="17"/>
      <c r="BA1081" s="17">
        <v>3.7304096024056897E-2</v>
      </c>
      <c r="BB1081" s="17">
        <v>2.01138271954142E-2</v>
      </c>
      <c r="BC1081" s="17">
        <v>3.2025111672494902E-2</v>
      </c>
      <c r="BD1081" s="17">
        <v>5.3897999120737498E-2</v>
      </c>
      <c r="BE1081" s="17">
        <v>2.3380676189992899E-2</v>
      </c>
      <c r="BF1081" s="17"/>
      <c r="BG1081" s="17">
        <v>2.8366073932333102E-2</v>
      </c>
      <c r="BH1081" s="17">
        <v>3.7508075664773002E-2</v>
      </c>
      <c r="BI1081" s="17">
        <v>3.1045403931612699E-2</v>
      </c>
      <c r="BJ1081" s="17">
        <v>3.1777039947747499E-2</v>
      </c>
      <c r="BK1081" s="17">
        <v>5.2770484632773201E-2</v>
      </c>
      <c r="BL1081" s="17"/>
      <c r="BM1081" s="17">
        <v>3.8551160495989702E-2</v>
      </c>
      <c r="BN1081" s="17">
        <v>2.3210759896061001E-2</v>
      </c>
      <c r="BO1081" s="17">
        <v>3.62420812189444E-2</v>
      </c>
      <c r="BP1081" s="17"/>
      <c r="BQ1081" s="17">
        <v>5.8320117838863102E-2</v>
      </c>
      <c r="BR1081" s="17">
        <v>1.8014568465368599E-2</v>
      </c>
      <c r="BS1081" s="17"/>
      <c r="BT1081" s="17">
        <v>3.7961550127932703E-2</v>
      </c>
      <c r="BU1081" s="17">
        <v>2.6051845207277699E-2</v>
      </c>
    </row>
    <row r="1082" spans="2:73" x14ac:dyDescent="0.3">
      <c r="B1082" t="s">
        <v>92</v>
      </c>
      <c r="C1082" s="17">
        <v>0.18301074564768599</v>
      </c>
      <c r="D1082" s="17">
        <v>0.16683127561960201</v>
      </c>
      <c r="E1082" s="17">
        <v>0.198045281223409</v>
      </c>
      <c r="F1082" s="17"/>
      <c r="G1082" s="17">
        <v>0.190338527784743</v>
      </c>
      <c r="H1082" s="17">
        <v>0.144878005563812</v>
      </c>
      <c r="I1082" s="17">
        <v>0.16492651946887901</v>
      </c>
      <c r="J1082" s="17">
        <v>0.16315966936160101</v>
      </c>
      <c r="K1082" s="17">
        <v>0.229798005150779</v>
      </c>
      <c r="L1082" s="17">
        <v>0.20761066372011799</v>
      </c>
      <c r="M1082" s="17"/>
      <c r="N1082" s="17">
        <v>0.141613358296938</v>
      </c>
      <c r="O1082" s="17">
        <v>0.174337028164254</v>
      </c>
      <c r="P1082" s="17">
        <v>0.173863592069431</v>
      </c>
      <c r="Q1082" s="17">
        <v>0.24291978774115799</v>
      </c>
      <c r="R1082" s="17"/>
      <c r="S1082" s="17">
        <v>0.16908947273048899</v>
      </c>
      <c r="T1082" s="17">
        <v>0.17229699611558499</v>
      </c>
      <c r="U1082" s="17">
        <v>0.20555594085884901</v>
      </c>
      <c r="V1082" s="17">
        <v>0.20819951350801399</v>
      </c>
      <c r="W1082" s="17">
        <v>0.148462717447258</v>
      </c>
      <c r="X1082" s="17">
        <v>0.192179699546768</v>
      </c>
      <c r="Y1082" s="17">
        <v>0.19500208031605401</v>
      </c>
      <c r="Z1082" s="17">
        <v>0.19084642352911799</v>
      </c>
      <c r="AA1082" s="17">
        <v>0.17859041389083499</v>
      </c>
      <c r="AB1082" s="17"/>
      <c r="AC1082" s="17">
        <v>0.344717345052173</v>
      </c>
      <c r="AD1082" s="17">
        <v>0.30249528523590202</v>
      </c>
      <c r="AE1082" s="17">
        <v>0.24589814420643299</v>
      </c>
      <c r="AF1082" s="17">
        <v>0.223321283342929</v>
      </c>
      <c r="AG1082" s="17">
        <v>0.20138860354367499</v>
      </c>
      <c r="AH1082" s="17">
        <v>0.16913653122362099</v>
      </c>
      <c r="AI1082" s="17">
        <v>0.164392379004136</v>
      </c>
      <c r="AJ1082" s="17">
        <v>0.178496371983453</v>
      </c>
      <c r="AK1082" s="17">
        <v>0.16787736828775399</v>
      </c>
      <c r="AL1082" s="17">
        <v>0.156014909592009</v>
      </c>
      <c r="AM1082" s="17">
        <v>0.16779207503211499</v>
      </c>
      <c r="AN1082" s="17">
        <v>0.15336041202982001</v>
      </c>
      <c r="AO1082" s="17">
        <v>9.7378972694290494E-2</v>
      </c>
      <c r="AP1082" s="17">
        <v>9.9685317554758804E-2</v>
      </c>
      <c r="AQ1082" s="17">
        <v>7.1199472847765705E-2</v>
      </c>
      <c r="AR1082" s="17">
        <v>9.9928767650666495E-2</v>
      </c>
      <c r="AS1082" s="17"/>
      <c r="AT1082" s="17">
        <v>0.170155319349062</v>
      </c>
      <c r="AU1082" s="17">
        <v>0.20099876746010101</v>
      </c>
      <c r="AV1082" s="17">
        <v>0.16654865367987801</v>
      </c>
      <c r="AW1082" s="17">
        <v>0.18509103506754301</v>
      </c>
      <c r="AX1082" s="17">
        <v>0.18517060073438699</v>
      </c>
      <c r="AY1082" s="17">
        <v>0.17470430235773601</v>
      </c>
      <c r="AZ1082" s="17"/>
      <c r="BA1082" s="17">
        <v>0.23821527989574601</v>
      </c>
      <c r="BB1082" s="17">
        <v>0.18802475830327001</v>
      </c>
      <c r="BC1082" s="17">
        <v>0.164688423131157</v>
      </c>
      <c r="BD1082" s="17">
        <v>0.111317695724303</v>
      </c>
      <c r="BE1082" s="17">
        <v>8.8539274938067195E-2</v>
      </c>
      <c r="BF1082" s="17"/>
      <c r="BG1082" s="17">
        <v>0.17172999487051899</v>
      </c>
      <c r="BH1082" s="17">
        <v>0.16024145278049001</v>
      </c>
      <c r="BI1082" s="17">
        <v>0.18677070518434999</v>
      </c>
      <c r="BJ1082" s="17">
        <v>0.16047207828778201</v>
      </c>
      <c r="BK1082" s="17">
        <v>0.18742660565896699</v>
      </c>
      <c r="BL1082" s="17"/>
      <c r="BM1082" s="17">
        <v>0.158354567265935</v>
      </c>
      <c r="BN1082" s="17">
        <v>0.21033693671405901</v>
      </c>
      <c r="BO1082" s="17">
        <v>0.19081834611337301</v>
      </c>
      <c r="BP1082" s="17"/>
      <c r="BQ1082" s="17">
        <v>0.12457869092302901</v>
      </c>
      <c r="BR1082" s="17">
        <v>0.205612314471181</v>
      </c>
      <c r="BS1082" s="17"/>
      <c r="BT1082" s="17">
        <v>0.13875507954027899</v>
      </c>
      <c r="BU1082" s="17">
        <v>0.21814689824032901</v>
      </c>
    </row>
    <row r="1083" spans="2:73" x14ac:dyDescent="0.3">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row>
    <row r="1084" spans="2:73" x14ac:dyDescent="0.3">
      <c r="B1084" s="6" t="s">
        <v>380</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c r="BS1084" s="17"/>
      <c r="BT1084" s="17"/>
      <c r="BU1084" s="17"/>
    </row>
    <row r="1085" spans="2:73" x14ac:dyDescent="0.3">
      <c r="B1085" s="24" t="s">
        <v>94</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c r="BS1085" s="17"/>
      <c r="BT1085" s="17"/>
      <c r="BU1085" s="17"/>
    </row>
    <row r="1086" spans="2:73" x14ac:dyDescent="0.3">
      <c r="B1086" t="s">
        <v>370</v>
      </c>
      <c r="C1086" s="17">
        <v>0.31309154556711899</v>
      </c>
      <c r="D1086" s="17">
        <v>0.30727056013353099</v>
      </c>
      <c r="E1086" s="17">
        <v>0.31705030662420403</v>
      </c>
      <c r="F1086" s="17"/>
      <c r="G1086" s="17">
        <v>0.352511574612423</v>
      </c>
      <c r="H1086" s="17">
        <v>0.28861610207351202</v>
      </c>
      <c r="I1086" s="17">
        <v>0.352235389579314</v>
      </c>
      <c r="J1086" s="17">
        <v>0.29184982079374</v>
      </c>
      <c r="K1086" s="17">
        <v>0.32192142258526901</v>
      </c>
      <c r="L1086" s="17">
        <v>0.286413818019914</v>
      </c>
      <c r="M1086" s="17"/>
      <c r="N1086" s="17">
        <v>0.30377378370763702</v>
      </c>
      <c r="O1086" s="17">
        <v>0.314828901248072</v>
      </c>
      <c r="P1086" s="17">
        <v>0.32285759439245498</v>
      </c>
      <c r="Q1086" s="17">
        <v>0.30985861079556298</v>
      </c>
      <c r="R1086" s="17"/>
      <c r="S1086" s="17">
        <v>0.34726098700665903</v>
      </c>
      <c r="T1086" s="17">
        <v>0.29622786471978801</v>
      </c>
      <c r="U1086" s="17">
        <v>0.32153997721643102</v>
      </c>
      <c r="V1086" s="17">
        <v>0.29535638782329099</v>
      </c>
      <c r="W1086" s="17">
        <v>0.29339934494866299</v>
      </c>
      <c r="X1086" s="17">
        <v>0.33184500364318698</v>
      </c>
      <c r="Y1086" s="17">
        <v>0.24536001145176201</v>
      </c>
      <c r="Z1086" s="17">
        <v>0.32149114752017099</v>
      </c>
      <c r="AA1086" s="17">
        <v>0.34821872551135502</v>
      </c>
      <c r="AB1086" s="17"/>
      <c r="AC1086" s="17">
        <v>0.26116288275979699</v>
      </c>
      <c r="AD1086" s="17">
        <v>0.34238463817172898</v>
      </c>
      <c r="AE1086" s="17">
        <v>0.314125331267889</v>
      </c>
      <c r="AF1086" s="17">
        <v>0.29129829144849301</v>
      </c>
      <c r="AG1086" s="17">
        <v>0.32986558981845399</v>
      </c>
      <c r="AH1086" s="17">
        <v>0.35488266863924001</v>
      </c>
      <c r="AI1086" s="17">
        <v>0.332477013849037</v>
      </c>
      <c r="AJ1086" s="17">
        <v>0.27356243420274501</v>
      </c>
      <c r="AK1086" s="17">
        <v>0.37632975874790298</v>
      </c>
      <c r="AL1086" s="17">
        <v>0.29298989582348001</v>
      </c>
      <c r="AM1086" s="17">
        <v>0.33323469899893798</v>
      </c>
      <c r="AN1086" s="17">
        <v>0.31351305113778</v>
      </c>
      <c r="AO1086" s="17">
        <v>0.27519143596406997</v>
      </c>
      <c r="AP1086" s="17">
        <v>0.25378988095334098</v>
      </c>
      <c r="AQ1086" s="17">
        <v>0.26130034754203901</v>
      </c>
      <c r="AR1086" s="17">
        <v>0.30071135336826499</v>
      </c>
      <c r="AS1086" s="17"/>
      <c r="AT1086" s="17">
        <v>0.35418009808391898</v>
      </c>
      <c r="AU1086" s="17">
        <v>0.30621413229293698</v>
      </c>
      <c r="AV1086" s="17">
        <v>0.31078820449102001</v>
      </c>
      <c r="AW1086" s="17">
        <v>0.32036244293860999</v>
      </c>
      <c r="AX1086" s="17">
        <v>0.269557185350151</v>
      </c>
      <c r="AY1086" s="17">
        <v>0.224234743646019</v>
      </c>
      <c r="AZ1086" s="17"/>
      <c r="BA1086" s="17">
        <v>0.28186595800426201</v>
      </c>
      <c r="BB1086" s="17">
        <v>0.33019083621956802</v>
      </c>
      <c r="BC1086" s="17">
        <v>0.32191329872879498</v>
      </c>
      <c r="BD1086" s="17">
        <v>0.33887564097102701</v>
      </c>
      <c r="BE1086" s="17">
        <v>0.296041012887584</v>
      </c>
      <c r="BF1086" s="17"/>
      <c r="BG1086" s="17">
        <v>0.260171232025938</v>
      </c>
      <c r="BH1086" s="17">
        <v>0.34214152725689401</v>
      </c>
      <c r="BI1086" s="17">
        <v>0.31238921589642399</v>
      </c>
      <c r="BJ1086" s="17">
        <v>0.26705510305624403</v>
      </c>
      <c r="BK1086" s="17">
        <v>0.48491032860306998</v>
      </c>
      <c r="BL1086" s="17"/>
      <c r="BM1086" s="17">
        <v>0.29027813357371801</v>
      </c>
      <c r="BN1086" s="17">
        <v>0.32385321548219498</v>
      </c>
      <c r="BO1086" s="17">
        <v>0.35499281563850299</v>
      </c>
      <c r="BP1086" s="17"/>
      <c r="BQ1086" s="17">
        <v>0.35051164055360501</v>
      </c>
      <c r="BR1086" s="17">
        <v>0.290427211443959</v>
      </c>
      <c r="BS1086" s="17"/>
      <c r="BT1086" s="17">
        <v>0.34820871040354101</v>
      </c>
      <c r="BU1086" s="17">
        <v>0.26527857693303297</v>
      </c>
    </row>
    <row r="1087" spans="2:73" x14ac:dyDescent="0.3">
      <c r="B1087" t="s">
        <v>371</v>
      </c>
      <c r="C1087" s="17">
        <v>0.29955461206624201</v>
      </c>
      <c r="D1087" s="17">
        <v>0.320691750750284</v>
      </c>
      <c r="E1087" s="17">
        <v>0.279881286546796</v>
      </c>
      <c r="F1087" s="17"/>
      <c r="G1087" s="17">
        <v>0.24916932171254699</v>
      </c>
      <c r="H1087" s="17">
        <v>0.30256898146088601</v>
      </c>
      <c r="I1087" s="17">
        <v>0.249293719238979</v>
      </c>
      <c r="J1087" s="17">
        <v>0.27928842774817098</v>
      </c>
      <c r="K1087" s="17">
        <v>0.31558170809415997</v>
      </c>
      <c r="L1087" s="17">
        <v>0.377073407161302</v>
      </c>
      <c r="M1087" s="17"/>
      <c r="N1087" s="17">
        <v>0.31242240379033498</v>
      </c>
      <c r="O1087" s="17">
        <v>0.26479114235014101</v>
      </c>
      <c r="P1087" s="17">
        <v>0.29590945546296099</v>
      </c>
      <c r="Q1087" s="17">
        <v>0.32967387567082002</v>
      </c>
      <c r="R1087" s="17"/>
      <c r="S1087" s="17">
        <v>0.25643282983124699</v>
      </c>
      <c r="T1087" s="17">
        <v>0.30071800533733301</v>
      </c>
      <c r="U1087" s="17">
        <v>0.244898315267846</v>
      </c>
      <c r="V1087" s="17">
        <v>0.31679839614300098</v>
      </c>
      <c r="W1087" s="17">
        <v>0.29859517772876998</v>
      </c>
      <c r="X1087" s="17">
        <v>0.28580372888653899</v>
      </c>
      <c r="Y1087" s="17">
        <v>0.35093087833282</v>
      </c>
      <c r="Z1087" s="17">
        <v>0.36514497490818798</v>
      </c>
      <c r="AA1087" s="17">
        <v>0.32529831632697997</v>
      </c>
      <c r="AB1087" s="17"/>
      <c r="AC1087" s="17">
        <v>0.37711115835601799</v>
      </c>
      <c r="AD1087" s="17">
        <v>0.24588251643072701</v>
      </c>
      <c r="AE1087" s="17">
        <v>0.29574074893897201</v>
      </c>
      <c r="AF1087" s="17">
        <v>0.336609144908326</v>
      </c>
      <c r="AG1087" s="17">
        <v>0.30599376240569198</v>
      </c>
      <c r="AH1087" s="17">
        <v>0.29174077209139498</v>
      </c>
      <c r="AI1087" s="17">
        <v>0.27702847558537502</v>
      </c>
      <c r="AJ1087" s="17">
        <v>0.30395172603309401</v>
      </c>
      <c r="AK1087" s="17">
        <v>0.25012913076759902</v>
      </c>
      <c r="AL1087" s="17">
        <v>0.31623548862022499</v>
      </c>
      <c r="AM1087" s="17">
        <v>0.27529456327858998</v>
      </c>
      <c r="AN1087" s="17">
        <v>0.32044663637890097</v>
      </c>
      <c r="AO1087" s="17">
        <v>0.30003857043293097</v>
      </c>
      <c r="AP1087" s="17">
        <v>0.25721397896948001</v>
      </c>
      <c r="AQ1087" s="17">
        <v>0.39131976316585099</v>
      </c>
      <c r="AR1087" s="17">
        <v>0.379325839128617</v>
      </c>
      <c r="AS1087" s="17"/>
      <c r="AT1087" s="17">
        <v>0.27713277528262298</v>
      </c>
      <c r="AU1087" s="17">
        <v>0.31466756324948097</v>
      </c>
      <c r="AV1087" s="17">
        <v>0.28973663170390801</v>
      </c>
      <c r="AW1087" s="17">
        <v>0.29734440102846399</v>
      </c>
      <c r="AX1087" s="17">
        <v>0.32244558811254997</v>
      </c>
      <c r="AY1087" s="17">
        <v>0.30773216412663001</v>
      </c>
      <c r="AZ1087" s="17"/>
      <c r="BA1087" s="17">
        <v>0.3303193295106</v>
      </c>
      <c r="BB1087" s="17">
        <v>0.26931017393815099</v>
      </c>
      <c r="BC1087" s="17">
        <v>0.26633175640023499</v>
      </c>
      <c r="BD1087" s="17">
        <v>0.30252075782905002</v>
      </c>
      <c r="BE1087" s="17">
        <v>0.26174309442742999</v>
      </c>
      <c r="BF1087" s="17"/>
      <c r="BG1087" s="17">
        <v>0.33851553352147201</v>
      </c>
      <c r="BH1087" s="17">
        <v>0.28761507535818298</v>
      </c>
      <c r="BI1087" s="17">
        <v>0.27455363523420001</v>
      </c>
      <c r="BJ1087" s="17">
        <v>0.35692429131370801</v>
      </c>
      <c r="BK1087" s="17">
        <v>0.205328259703769</v>
      </c>
      <c r="BL1087" s="17"/>
      <c r="BM1087" s="17">
        <v>0.33405478936543398</v>
      </c>
      <c r="BN1087" s="17">
        <v>0.273974277914873</v>
      </c>
      <c r="BO1087" s="17">
        <v>0.25868547532519398</v>
      </c>
      <c r="BP1087" s="17"/>
      <c r="BQ1087" s="17">
        <v>0.25189087254259002</v>
      </c>
      <c r="BR1087" s="17">
        <v>0.33124023898834998</v>
      </c>
      <c r="BS1087" s="17"/>
      <c r="BT1087" s="17">
        <v>0.26026604570307299</v>
      </c>
      <c r="BU1087" s="17">
        <v>0.35764199012042103</v>
      </c>
    </row>
    <row r="1088" spans="2:73" x14ac:dyDescent="0.3">
      <c r="B1088" t="s">
        <v>372</v>
      </c>
      <c r="C1088" s="17">
        <v>0.25090344350541999</v>
      </c>
      <c r="D1088" s="17">
        <v>0.25645508175097897</v>
      </c>
      <c r="E1088" s="17">
        <v>0.245483242364473</v>
      </c>
      <c r="F1088" s="17"/>
      <c r="G1088" s="17">
        <v>0.30707612364245901</v>
      </c>
      <c r="H1088" s="17">
        <v>0.309484860587739</v>
      </c>
      <c r="I1088" s="17">
        <v>0.26027239294875998</v>
      </c>
      <c r="J1088" s="17">
        <v>0.24974914558667799</v>
      </c>
      <c r="K1088" s="17">
        <v>0.21433454641288999</v>
      </c>
      <c r="L1088" s="17">
        <v>0.18393871676777299</v>
      </c>
      <c r="M1088" s="17"/>
      <c r="N1088" s="17">
        <v>0.25746851638749302</v>
      </c>
      <c r="O1088" s="17">
        <v>0.26970522101931599</v>
      </c>
      <c r="P1088" s="17">
        <v>0.24338539542172699</v>
      </c>
      <c r="Q1088" s="17">
        <v>0.22635469123663601</v>
      </c>
      <c r="R1088" s="17"/>
      <c r="S1088" s="17">
        <v>0.39707891540956097</v>
      </c>
      <c r="T1088" s="17">
        <v>0.23291871145781801</v>
      </c>
      <c r="U1088" s="17">
        <v>0.172243374351019</v>
      </c>
      <c r="V1088" s="17">
        <v>0.18355823359395201</v>
      </c>
      <c r="W1088" s="17">
        <v>0.22117922310626001</v>
      </c>
      <c r="X1088" s="17">
        <v>0.26663967486010398</v>
      </c>
      <c r="Y1088" s="17">
        <v>0.190856404912706</v>
      </c>
      <c r="Z1088" s="17">
        <v>0.219848096551684</v>
      </c>
      <c r="AA1088" s="17">
        <v>0.27708773652714302</v>
      </c>
      <c r="AB1088" s="17"/>
      <c r="AC1088" s="17">
        <v>9.0065043961773894E-2</v>
      </c>
      <c r="AD1088" s="17">
        <v>0.35216860381454501</v>
      </c>
      <c r="AE1088" s="17">
        <v>0.242449616108592</v>
      </c>
      <c r="AF1088" s="17">
        <v>0.23603584623256199</v>
      </c>
      <c r="AG1088" s="17">
        <v>0.24083821571629299</v>
      </c>
      <c r="AH1088" s="17">
        <v>0.21627443893818399</v>
      </c>
      <c r="AI1088" s="17">
        <v>0.24307269882676399</v>
      </c>
      <c r="AJ1088" s="17">
        <v>0.28744289433550502</v>
      </c>
      <c r="AK1088" s="17">
        <v>0.27138311778865398</v>
      </c>
      <c r="AL1088" s="17">
        <v>0.24162685017955901</v>
      </c>
      <c r="AM1088" s="17">
        <v>0.28337834140996798</v>
      </c>
      <c r="AN1088" s="17">
        <v>0.224292257319814</v>
      </c>
      <c r="AO1088" s="17">
        <v>0.33082077185285502</v>
      </c>
      <c r="AP1088" s="17">
        <v>0.23787670359631199</v>
      </c>
      <c r="AQ1088" s="17">
        <v>0.22423248080295299</v>
      </c>
      <c r="AR1088" s="17">
        <v>0.242314292136701</v>
      </c>
      <c r="AS1088" s="17"/>
      <c r="AT1088" s="17">
        <v>0.36117857617938398</v>
      </c>
      <c r="AU1088" s="17">
        <v>0.242121766541257</v>
      </c>
      <c r="AV1088" s="17">
        <v>0.26853962012902599</v>
      </c>
      <c r="AW1088" s="17">
        <v>0.19812018518274399</v>
      </c>
      <c r="AX1088" s="17">
        <v>0.153018676448335</v>
      </c>
      <c r="AY1088" s="17">
        <v>0.13133464433386899</v>
      </c>
      <c r="AZ1088" s="17"/>
      <c r="BA1088" s="17">
        <v>0.19523489528770499</v>
      </c>
      <c r="BB1088" s="17">
        <v>0.267472985781124</v>
      </c>
      <c r="BC1088" s="17">
        <v>0.30031366191093201</v>
      </c>
      <c r="BD1088" s="17">
        <v>0.27526225967639001</v>
      </c>
      <c r="BE1088" s="17">
        <v>0.22656211505468901</v>
      </c>
      <c r="BF1088" s="17"/>
      <c r="BG1088" s="17">
        <v>0.19322072904975199</v>
      </c>
      <c r="BH1088" s="17">
        <v>0.28801836133840403</v>
      </c>
      <c r="BI1088" s="17">
        <v>0.22282087237170201</v>
      </c>
      <c r="BJ1088" s="17">
        <v>0.222036583037139</v>
      </c>
      <c r="BK1088" s="17">
        <v>0.36401510734943698</v>
      </c>
      <c r="BL1088" s="17"/>
      <c r="BM1088" s="17">
        <v>0.233600862077504</v>
      </c>
      <c r="BN1088" s="17">
        <v>0.24789698249281</v>
      </c>
      <c r="BO1088" s="17">
        <v>0.30968361907009501</v>
      </c>
      <c r="BP1088" s="17"/>
      <c r="BQ1088" s="17">
        <v>0.304079852534825</v>
      </c>
      <c r="BR1088" s="17">
        <v>0.223591766228255</v>
      </c>
      <c r="BS1088" s="17"/>
      <c r="BT1088" s="17">
        <v>0.26674210242267399</v>
      </c>
      <c r="BU1088" s="17">
        <v>0.234292062353845</v>
      </c>
    </row>
    <row r="1089" spans="2:73" x14ac:dyDescent="0.3">
      <c r="B1089" t="s">
        <v>373</v>
      </c>
      <c r="C1089" s="17">
        <v>0.206601478980867</v>
      </c>
      <c r="D1089" s="17">
        <v>0.208960946052412</v>
      </c>
      <c r="E1089" s="17">
        <v>0.20335199967380499</v>
      </c>
      <c r="F1089" s="17"/>
      <c r="G1089" s="17">
        <v>0.17583344176955401</v>
      </c>
      <c r="H1089" s="17">
        <v>0.18181447825174701</v>
      </c>
      <c r="I1089" s="17">
        <v>0.18963619755547201</v>
      </c>
      <c r="J1089" s="17">
        <v>0.20554577622454301</v>
      </c>
      <c r="K1089" s="17">
        <v>0.24645533005623399</v>
      </c>
      <c r="L1089" s="17">
        <v>0.23502907902939499</v>
      </c>
      <c r="M1089" s="17"/>
      <c r="N1089" s="17">
        <v>0.194298530815426</v>
      </c>
      <c r="O1089" s="17">
        <v>0.202850722067273</v>
      </c>
      <c r="P1089" s="17">
        <v>0.216960360454342</v>
      </c>
      <c r="Q1089" s="17">
        <v>0.21228522410159301</v>
      </c>
      <c r="R1089" s="17"/>
      <c r="S1089" s="17">
        <v>0.18756172031467599</v>
      </c>
      <c r="T1089" s="17">
        <v>0.25071209484883</v>
      </c>
      <c r="U1089" s="17">
        <v>0.28628682053260002</v>
      </c>
      <c r="V1089" s="17">
        <v>0.25139679418140098</v>
      </c>
      <c r="W1089" s="17">
        <v>0.16168907428562199</v>
      </c>
      <c r="X1089" s="17">
        <v>0.19653813322569699</v>
      </c>
      <c r="Y1089" s="17">
        <v>0.15462474834286599</v>
      </c>
      <c r="Z1089" s="17">
        <v>0.15611785707503401</v>
      </c>
      <c r="AA1089" s="17">
        <v>0.174540734145471</v>
      </c>
      <c r="AB1089" s="17"/>
      <c r="AC1089" s="17">
        <v>0.14837418575126499</v>
      </c>
      <c r="AD1089" s="17">
        <v>0.18813665159699799</v>
      </c>
      <c r="AE1089" s="17">
        <v>0.21215550765830099</v>
      </c>
      <c r="AF1089" s="17">
        <v>0.217858000222068</v>
      </c>
      <c r="AG1089" s="17">
        <v>0.20904220705068199</v>
      </c>
      <c r="AH1089" s="17">
        <v>0.24423245370225499</v>
      </c>
      <c r="AI1089" s="17">
        <v>0.22439214758957199</v>
      </c>
      <c r="AJ1089" s="17">
        <v>0.24166657631730001</v>
      </c>
      <c r="AK1089" s="17">
        <v>0.27832493553992799</v>
      </c>
      <c r="AL1089" s="17">
        <v>0.204390084131439</v>
      </c>
      <c r="AM1089" s="17">
        <v>0.19354215843167699</v>
      </c>
      <c r="AN1089" s="17">
        <v>0.15201244618006399</v>
      </c>
      <c r="AO1089" s="17">
        <v>0.16898048564665</v>
      </c>
      <c r="AP1089" s="17">
        <v>0.19605900801125101</v>
      </c>
      <c r="AQ1089" s="17">
        <v>0.16309546969838601</v>
      </c>
      <c r="AR1089" s="17">
        <v>0.138015457430017</v>
      </c>
      <c r="AS1089" s="17"/>
      <c r="AT1089" s="17">
        <v>0.16949747540521601</v>
      </c>
      <c r="AU1089" s="17">
        <v>0.16865673001784201</v>
      </c>
      <c r="AV1089" s="17">
        <v>0.249800052793757</v>
      </c>
      <c r="AW1089" s="17">
        <v>0.24286946753526401</v>
      </c>
      <c r="AX1089" s="17">
        <v>0.25505316954658602</v>
      </c>
      <c r="AY1089" s="17">
        <v>0.236757758883724</v>
      </c>
      <c r="AZ1089" s="17"/>
      <c r="BA1089" s="17">
        <v>0.18615921301534399</v>
      </c>
      <c r="BB1089" s="17">
        <v>0.20739875585370299</v>
      </c>
      <c r="BC1089" s="17">
        <v>0.237393962659459</v>
      </c>
      <c r="BD1089" s="17">
        <v>0.202004535579002</v>
      </c>
      <c r="BE1089" s="17">
        <v>0.161457240613711</v>
      </c>
      <c r="BF1089" s="17"/>
      <c r="BG1089" s="17">
        <v>0.198043735491649</v>
      </c>
      <c r="BH1089" s="17">
        <v>0.20730507674375101</v>
      </c>
      <c r="BI1089" s="17">
        <v>0.24543231883871799</v>
      </c>
      <c r="BJ1089" s="17">
        <v>0.20770746536503201</v>
      </c>
      <c r="BK1089" s="17">
        <v>0.34475171956880701</v>
      </c>
      <c r="BL1089" s="17"/>
      <c r="BM1089" s="17">
        <v>0.20247525415763701</v>
      </c>
      <c r="BN1089" s="17">
        <v>0.20814498754697999</v>
      </c>
      <c r="BO1089" s="17">
        <v>0.215154219487563</v>
      </c>
      <c r="BP1089" s="17"/>
      <c r="BQ1089" s="17">
        <v>0.229647627495836</v>
      </c>
      <c r="BR1089" s="17">
        <v>0.19719211356659899</v>
      </c>
      <c r="BS1089" s="17"/>
      <c r="BT1089" s="17">
        <v>0.238245264058881</v>
      </c>
      <c r="BU1089" s="17">
        <v>0.16187482518780399</v>
      </c>
    </row>
    <row r="1090" spans="2:73" x14ac:dyDescent="0.3">
      <c r="B1090" t="s">
        <v>374</v>
      </c>
      <c r="C1090" s="17">
        <v>0.185357737400316</v>
      </c>
      <c r="D1090" s="17">
        <v>0.175058703167255</v>
      </c>
      <c r="E1090" s="17">
        <v>0.195592419673627</v>
      </c>
      <c r="F1090" s="17"/>
      <c r="G1090" s="17">
        <v>0.207698712838739</v>
      </c>
      <c r="H1090" s="17">
        <v>0.15145927705621001</v>
      </c>
      <c r="I1090" s="17">
        <v>0.16080263987312801</v>
      </c>
      <c r="J1090" s="17">
        <v>0.26179046455798299</v>
      </c>
      <c r="K1090" s="17">
        <v>0.18190105896094699</v>
      </c>
      <c r="L1090" s="17">
        <v>0.15819509134901499</v>
      </c>
      <c r="M1090" s="17"/>
      <c r="N1090" s="17">
        <v>0.19451577138038201</v>
      </c>
      <c r="O1090" s="17">
        <v>0.197033601243085</v>
      </c>
      <c r="P1090" s="17">
        <v>0.198694496587313</v>
      </c>
      <c r="Q1090" s="17">
        <v>0.14830020663273499</v>
      </c>
      <c r="R1090" s="17"/>
      <c r="S1090" s="17">
        <v>9.4662974304168507E-2</v>
      </c>
      <c r="T1090" s="17">
        <v>0.20230773813243599</v>
      </c>
      <c r="U1090" s="17">
        <v>0.23167821357736501</v>
      </c>
      <c r="V1090" s="17">
        <v>0.22067436459397499</v>
      </c>
      <c r="W1090" s="17">
        <v>0.30046563621799399</v>
      </c>
      <c r="X1090" s="17">
        <v>0.248636147254712</v>
      </c>
      <c r="Y1090" s="17">
        <v>0.18018841720213999</v>
      </c>
      <c r="Z1090" s="17">
        <v>0.117338988856605</v>
      </c>
      <c r="AA1090" s="17">
        <v>0.112468215101158</v>
      </c>
      <c r="AB1090" s="17"/>
      <c r="AC1090" s="17">
        <v>7.4833751682819499E-2</v>
      </c>
      <c r="AD1090" s="17">
        <v>0.18549379748570299</v>
      </c>
      <c r="AE1090" s="17">
        <v>0.13792333711295901</v>
      </c>
      <c r="AF1090" s="17">
        <v>0.20162496138778299</v>
      </c>
      <c r="AG1090" s="17">
        <v>0.171330807733861</v>
      </c>
      <c r="AH1090" s="17">
        <v>0.154790859924786</v>
      </c>
      <c r="AI1090" s="17">
        <v>0.22586625999823001</v>
      </c>
      <c r="AJ1090" s="17">
        <v>0.18815693488899701</v>
      </c>
      <c r="AK1090" s="17">
        <v>0.18218710946712599</v>
      </c>
      <c r="AL1090" s="17">
        <v>0.22363276864970799</v>
      </c>
      <c r="AM1090" s="17">
        <v>0.207456087912745</v>
      </c>
      <c r="AN1090" s="17">
        <v>0.25619093968018197</v>
      </c>
      <c r="AO1090" s="17">
        <v>0.17033541095958099</v>
      </c>
      <c r="AP1090" s="17">
        <v>0.24923267384873299</v>
      </c>
      <c r="AQ1090" s="17">
        <v>0.16529197613743901</v>
      </c>
      <c r="AR1090" s="17">
        <v>0.15188038191363401</v>
      </c>
      <c r="AS1090" s="17"/>
      <c r="AT1090" s="17">
        <v>0.137732022233199</v>
      </c>
      <c r="AU1090" s="17">
        <v>0.15361341987253699</v>
      </c>
      <c r="AV1090" s="17">
        <v>0.19939652740433</v>
      </c>
      <c r="AW1090" s="17">
        <v>0.21819750793908099</v>
      </c>
      <c r="AX1090" s="17">
        <v>0.280357816182568</v>
      </c>
      <c r="AY1090" s="17">
        <v>0.230781799994557</v>
      </c>
      <c r="AZ1090" s="17"/>
      <c r="BA1090" s="17">
        <v>0.15331212664664801</v>
      </c>
      <c r="BB1090" s="17">
        <v>0.19653328835391901</v>
      </c>
      <c r="BC1090" s="17">
        <v>0.219391728480371</v>
      </c>
      <c r="BD1090" s="17">
        <v>0.17128584989461401</v>
      </c>
      <c r="BE1090" s="17">
        <v>0.21390423971213399</v>
      </c>
      <c r="BF1090" s="17"/>
      <c r="BG1090" s="17">
        <v>0.202517427105354</v>
      </c>
      <c r="BH1090" s="17">
        <v>0.17205976950417201</v>
      </c>
      <c r="BI1090" s="17">
        <v>0.250102064662996</v>
      </c>
      <c r="BJ1090" s="17">
        <v>0.17177833234992401</v>
      </c>
      <c r="BK1090" s="17">
        <v>0.26434528735457402</v>
      </c>
      <c r="BL1090" s="17"/>
      <c r="BM1090" s="17">
        <v>0.17576954412243401</v>
      </c>
      <c r="BN1090" s="17">
        <v>0.192873327209446</v>
      </c>
      <c r="BO1090" s="17">
        <v>0.195733538515489</v>
      </c>
      <c r="BP1090" s="17"/>
      <c r="BQ1090" s="17">
        <v>0.208761735268752</v>
      </c>
      <c r="BR1090" s="17">
        <v>0.172962023099235</v>
      </c>
      <c r="BS1090" s="17"/>
      <c r="BT1090" s="17">
        <v>0.20507119329648801</v>
      </c>
      <c r="BU1090" s="17">
        <v>0.161641473270346</v>
      </c>
    </row>
    <row r="1091" spans="2:73" x14ac:dyDescent="0.3">
      <c r="B1091" t="s">
        <v>375</v>
      </c>
      <c r="C1091" s="17">
        <v>0.12787415389249701</v>
      </c>
      <c r="D1091" s="17">
        <v>0.13855081115915999</v>
      </c>
      <c r="E1091" s="17">
        <v>0.117080123750056</v>
      </c>
      <c r="F1091" s="17"/>
      <c r="G1091" s="17">
        <v>0.145449887308675</v>
      </c>
      <c r="H1091" s="17">
        <v>0.131311652506165</v>
      </c>
      <c r="I1091" s="17">
        <v>0.128994542669399</v>
      </c>
      <c r="J1091" s="17">
        <v>0.14190332364826899</v>
      </c>
      <c r="K1091" s="17">
        <v>0.107126335628938</v>
      </c>
      <c r="L1091" s="17">
        <v>0.115037809226835</v>
      </c>
      <c r="M1091" s="17"/>
      <c r="N1091" s="17">
        <v>0.143569293665575</v>
      </c>
      <c r="O1091" s="17">
        <v>0.14682105441020399</v>
      </c>
      <c r="P1091" s="17">
        <v>0.120050116704963</v>
      </c>
      <c r="Q1091" s="17">
        <v>9.4007940747231705E-2</v>
      </c>
      <c r="R1091" s="17"/>
      <c r="S1091" s="17">
        <v>0.124024883495554</v>
      </c>
      <c r="T1091" s="17">
        <v>0.157150805463524</v>
      </c>
      <c r="U1091" s="17">
        <v>0.165586282646663</v>
      </c>
      <c r="V1091" s="17">
        <v>0.141986542056459</v>
      </c>
      <c r="W1091" s="17">
        <v>0.11384686912287501</v>
      </c>
      <c r="X1091" s="17">
        <v>0.119711939902912</v>
      </c>
      <c r="Y1091" s="17">
        <v>9.1297788745316494E-2</v>
      </c>
      <c r="Z1091" s="17">
        <v>0.13494143134793499</v>
      </c>
      <c r="AA1091" s="17">
        <v>9.6886691629719607E-2</v>
      </c>
      <c r="AB1091" s="17"/>
      <c r="AC1091" s="17">
        <v>0.14902733371618501</v>
      </c>
      <c r="AD1091" s="17">
        <v>0.102994484683457</v>
      </c>
      <c r="AE1091" s="17">
        <v>0.101687546085932</v>
      </c>
      <c r="AF1091" s="17">
        <v>0.11541564558654301</v>
      </c>
      <c r="AG1091" s="17">
        <v>0.12962795494736401</v>
      </c>
      <c r="AH1091" s="17">
        <v>0.13656898290730901</v>
      </c>
      <c r="AI1091" s="17">
        <v>0.13069532068448</v>
      </c>
      <c r="AJ1091" s="17">
        <v>0.112520836128744</v>
      </c>
      <c r="AK1091" s="17">
        <v>0.20921298480617601</v>
      </c>
      <c r="AL1091" s="17">
        <v>0.130924910542809</v>
      </c>
      <c r="AM1091" s="17">
        <v>0.119592330510809</v>
      </c>
      <c r="AN1091" s="17">
        <v>0.118872886642996</v>
      </c>
      <c r="AO1091" s="17">
        <v>0.13099309104807699</v>
      </c>
      <c r="AP1091" s="17">
        <v>0.100576752570338</v>
      </c>
      <c r="AQ1091" s="17">
        <v>0.121295252051889</v>
      </c>
      <c r="AR1091" s="17">
        <v>0.14440318107825101</v>
      </c>
      <c r="AS1091" s="17"/>
      <c r="AT1091" s="17">
        <v>0.116865637389324</v>
      </c>
      <c r="AU1091" s="17">
        <v>0.141308987389614</v>
      </c>
      <c r="AV1091" s="17">
        <v>0.12242818211908001</v>
      </c>
      <c r="AW1091" s="17">
        <v>0.117173671427553</v>
      </c>
      <c r="AX1091" s="17">
        <v>0.144676547350302</v>
      </c>
      <c r="AY1091" s="17">
        <v>0.116341787101333</v>
      </c>
      <c r="AZ1091" s="17"/>
      <c r="BA1091" s="17">
        <v>6.5252579020976406E-2</v>
      </c>
      <c r="BB1091" s="17">
        <v>0.138721090735134</v>
      </c>
      <c r="BC1091" s="17">
        <v>0.17321994333787</v>
      </c>
      <c r="BD1091" s="17">
        <v>0.16263812902361999</v>
      </c>
      <c r="BE1091" s="17">
        <v>0.16194937646406499</v>
      </c>
      <c r="BF1091" s="17"/>
      <c r="BG1091" s="17">
        <v>0.11450035831609399</v>
      </c>
      <c r="BH1091" s="17">
        <v>0.123936198651262</v>
      </c>
      <c r="BI1091" s="17">
        <v>0.17825935984212399</v>
      </c>
      <c r="BJ1091" s="17">
        <v>0.106229255282068</v>
      </c>
      <c r="BK1091" s="17">
        <v>0.30787997000205702</v>
      </c>
      <c r="BL1091" s="17"/>
      <c r="BM1091" s="17">
        <v>0.120178370379758</v>
      </c>
      <c r="BN1091" s="17">
        <v>0.14159164099090801</v>
      </c>
      <c r="BO1091" s="17">
        <v>0.117622551137985</v>
      </c>
      <c r="BP1091" s="17"/>
      <c r="BQ1091" s="17">
        <v>0.15526719249888099</v>
      </c>
      <c r="BR1091" s="17">
        <v>0.110613537660801</v>
      </c>
      <c r="BS1091" s="17"/>
      <c r="BT1091" s="17">
        <v>0.137280904186871</v>
      </c>
      <c r="BU1091" s="17">
        <v>0.12068507263978299</v>
      </c>
    </row>
    <row r="1092" spans="2:73" x14ac:dyDescent="0.3">
      <c r="B1092" t="s">
        <v>92</v>
      </c>
      <c r="C1092" s="17">
        <v>0.106047934612712</v>
      </c>
      <c r="D1092" s="17">
        <v>8.0993923615855307E-2</v>
      </c>
      <c r="E1092" s="17">
        <v>0.13038380692535201</v>
      </c>
      <c r="F1092" s="17"/>
      <c r="G1092" s="17">
        <v>7.6079878917471797E-2</v>
      </c>
      <c r="H1092" s="17">
        <v>0.112400676385569</v>
      </c>
      <c r="I1092" s="17">
        <v>0.140760013774651</v>
      </c>
      <c r="J1092" s="17">
        <v>0.10946455680799699</v>
      </c>
      <c r="K1092" s="17">
        <v>0.10621458839589699</v>
      </c>
      <c r="L1092" s="17">
        <v>8.9626156829614598E-2</v>
      </c>
      <c r="M1092" s="17"/>
      <c r="N1092" s="17">
        <v>7.0213382046277001E-2</v>
      </c>
      <c r="O1092" s="17">
        <v>0.12235899496279901</v>
      </c>
      <c r="P1092" s="17">
        <v>0.104952541656053</v>
      </c>
      <c r="Q1092" s="17">
        <v>0.128212744021375</v>
      </c>
      <c r="R1092" s="17"/>
      <c r="S1092" s="17">
        <v>8.6092995967809796E-2</v>
      </c>
      <c r="T1092" s="17">
        <v>9.0423837984059702E-2</v>
      </c>
      <c r="U1092" s="17">
        <v>0.102871103125716</v>
      </c>
      <c r="V1092" s="17">
        <v>0.10204951643047599</v>
      </c>
      <c r="W1092" s="17">
        <v>0.123276724552926</v>
      </c>
      <c r="X1092" s="17">
        <v>0.114542957395367</v>
      </c>
      <c r="Y1092" s="17">
        <v>0.121632877923586</v>
      </c>
      <c r="Z1092" s="17">
        <v>0.11649574230678</v>
      </c>
      <c r="AA1092" s="17">
        <v>0.121273357075628</v>
      </c>
      <c r="AB1092" s="17"/>
      <c r="AC1092" s="17">
        <v>0.205700335549826</v>
      </c>
      <c r="AD1092" s="17">
        <v>0.11351865865432099</v>
      </c>
      <c r="AE1092" s="17">
        <v>0.14325720782363999</v>
      </c>
      <c r="AF1092" s="17">
        <v>0.100413831842757</v>
      </c>
      <c r="AG1092" s="17">
        <v>0.13382482301786999</v>
      </c>
      <c r="AH1092" s="17">
        <v>0.104658605811216</v>
      </c>
      <c r="AI1092" s="17">
        <v>8.1473074976419202E-2</v>
      </c>
      <c r="AJ1092" s="17">
        <v>0.105591574265068</v>
      </c>
      <c r="AK1092" s="17">
        <v>8.9207600795914305E-2</v>
      </c>
      <c r="AL1092" s="17">
        <v>8.9027388441859506E-2</v>
      </c>
      <c r="AM1092" s="17">
        <v>0.10764708306427299</v>
      </c>
      <c r="AN1092" s="17">
        <v>7.48079049118614E-2</v>
      </c>
      <c r="AO1092" s="17">
        <v>7.2126014782091602E-2</v>
      </c>
      <c r="AP1092" s="17">
        <v>0.11183573611344</v>
      </c>
      <c r="AQ1092" s="17">
        <v>6.8059997578900605E-2</v>
      </c>
      <c r="AR1092" s="17">
        <v>3.1656560764673901E-2</v>
      </c>
      <c r="AS1092" s="17"/>
      <c r="AT1092" s="17">
        <v>7.7217544168268107E-2</v>
      </c>
      <c r="AU1092" s="17">
        <v>0.127835179675135</v>
      </c>
      <c r="AV1092" s="17">
        <v>0.101556675975062</v>
      </c>
      <c r="AW1092" s="17">
        <v>0.101188590936845</v>
      </c>
      <c r="AX1092" s="17">
        <v>0.114674935812596</v>
      </c>
      <c r="AY1092" s="17">
        <v>0.12812418135092599</v>
      </c>
      <c r="AZ1092" s="17"/>
      <c r="BA1092" s="17">
        <v>0.14833837098061001</v>
      </c>
      <c r="BB1092" s="17">
        <v>9.7599699857818398E-2</v>
      </c>
      <c r="BC1092" s="17">
        <v>8.9331275393259094E-2</v>
      </c>
      <c r="BD1092" s="17">
        <v>7.7981199832072398E-2</v>
      </c>
      <c r="BE1092" s="17">
        <v>1.74263018131166E-2</v>
      </c>
      <c r="BF1092" s="17"/>
      <c r="BG1092" s="17">
        <v>8.2545321273118602E-2</v>
      </c>
      <c r="BH1092" s="17">
        <v>0.10606554736572101</v>
      </c>
      <c r="BI1092" s="17">
        <v>6.9615779714624307E-2</v>
      </c>
      <c r="BJ1092" s="17">
        <v>6.5951701476138103E-2</v>
      </c>
      <c r="BK1092" s="17">
        <v>7.9652731973024096E-2</v>
      </c>
      <c r="BL1092" s="17"/>
      <c r="BM1092" s="17">
        <v>8.6630169147785194E-2</v>
      </c>
      <c r="BN1092" s="17">
        <v>0.12103409223039201</v>
      </c>
      <c r="BO1092" s="17">
        <v>0.12762699441709699</v>
      </c>
      <c r="BP1092" s="17"/>
      <c r="BQ1092" s="17">
        <v>6.1937746278618901E-2</v>
      </c>
      <c r="BR1092" s="17">
        <v>0.12335227087853901</v>
      </c>
      <c r="BS1092" s="17"/>
      <c r="BT1092" s="17">
        <v>6.9714474833526704E-2</v>
      </c>
      <c r="BU1092" s="17">
        <v>0.14216568396616799</v>
      </c>
    </row>
    <row r="1093" spans="2:73" x14ac:dyDescent="0.3">
      <c r="B1093" t="s">
        <v>376</v>
      </c>
      <c r="C1093" s="17">
        <v>9.9821897093016795E-2</v>
      </c>
      <c r="D1093" s="17">
        <v>9.5274986641868203E-2</v>
      </c>
      <c r="E1093" s="17">
        <v>0.103773626945074</v>
      </c>
      <c r="F1093" s="17"/>
      <c r="G1093" s="17">
        <v>6.2451040694062203E-2</v>
      </c>
      <c r="H1093" s="17">
        <v>7.7452266017370194E-2</v>
      </c>
      <c r="I1093" s="17">
        <v>8.7387910928818799E-2</v>
      </c>
      <c r="J1093" s="17">
        <v>0.119438734635378</v>
      </c>
      <c r="K1093" s="17">
        <v>0.129047641604979</v>
      </c>
      <c r="L1093" s="17">
        <v>0.11728654935663101</v>
      </c>
      <c r="M1093" s="17"/>
      <c r="N1093" s="17">
        <v>0.10018461765230199</v>
      </c>
      <c r="O1093" s="17">
        <v>9.4676821472837597E-2</v>
      </c>
      <c r="P1093" s="17">
        <v>0.110900274522316</v>
      </c>
      <c r="Q1093" s="17">
        <v>9.3258274227683194E-2</v>
      </c>
      <c r="R1093" s="17"/>
      <c r="S1093" s="17">
        <v>4.3310239230720499E-2</v>
      </c>
      <c r="T1093" s="17">
        <v>0.14629259032002401</v>
      </c>
      <c r="U1093" s="17">
        <v>0.229673202790867</v>
      </c>
      <c r="V1093" s="17">
        <v>0.13465924033801999</v>
      </c>
      <c r="W1093" s="17">
        <v>5.7866543399270401E-2</v>
      </c>
      <c r="X1093" s="17">
        <v>8.8568921296932196E-3</v>
      </c>
      <c r="Y1093" s="17">
        <v>9.2038345488284296E-2</v>
      </c>
      <c r="Z1093" s="17">
        <v>0.16683490187932201</v>
      </c>
      <c r="AA1093" s="17">
        <v>6.1898246199890601E-2</v>
      </c>
      <c r="AB1093" s="17"/>
      <c r="AC1093" s="17">
        <v>3.2844502473672398E-2</v>
      </c>
      <c r="AD1093" s="17">
        <v>8.5301531111506901E-2</v>
      </c>
      <c r="AE1093" s="17">
        <v>9.8358952389759502E-2</v>
      </c>
      <c r="AF1093" s="17">
        <v>7.0339542659496199E-2</v>
      </c>
      <c r="AG1093" s="17">
        <v>8.8263115645227597E-2</v>
      </c>
      <c r="AH1093" s="17">
        <v>0.110486649062738</v>
      </c>
      <c r="AI1093" s="17">
        <v>0.13855171234292199</v>
      </c>
      <c r="AJ1093" s="17">
        <v>0.10190148652372701</v>
      </c>
      <c r="AK1093" s="17">
        <v>0.10054898128947801</v>
      </c>
      <c r="AL1093" s="17">
        <v>0.10104224883870799</v>
      </c>
      <c r="AM1093" s="17">
        <v>0.13735745467280799</v>
      </c>
      <c r="AN1093" s="17">
        <v>0.138085923058681</v>
      </c>
      <c r="AO1093" s="17">
        <v>6.5340869512524005E-2</v>
      </c>
      <c r="AP1093" s="17">
        <v>0.13242630227545299</v>
      </c>
      <c r="AQ1093" s="17">
        <v>3.0239877485120699E-2</v>
      </c>
      <c r="AR1093" s="17">
        <v>8.1895025330315799E-2</v>
      </c>
      <c r="AS1093" s="17"/>
      <c r="AT1093" s="17">
        <v>6.5721844378595698E-2</v>
      </c>
      <c r="AU1093" s="17">
        <v>7.31654602895426E-2</v>
      </c>
      <c r="AV1093" s="17">
        <v>0.12907918781182801</v>
      </c>
      <c r="AW1093" s="17">
        <v>0.13514161211164999</v>
      </c>
      <c r="AX1093" s="17">
        <v>0.142933742528631</v>
      </c>
      <c r="AY1093" s="17">
        <v>0.103949978089851</v>
      </c>
      <c r="AZ1093" s="17"/>
      <c r="BA1093" s="17">
        <v>0.10427981100662501</v>
      </c>
      <c r="BB1093" s="17">
        <v>0.114140372910087</v>
      </c>
      <c r="BC1093" s="17">
        <v>7.7643307497868602E-2</v>
      </c>
      <c r="BD1093" s="17">
        <v>8.5584825517283997E-2</v>
      </c>
      <c r="BE1093" s="17">
        <v>0.18334310562270101</v>
      </c>
      <c r="BF1093" s="17"/>
      <c r="BG1093" s="17">
        <v>0.12982385789196099</v>
      </c>
      <c r="BH1093" s="17">
        <v>9.1763700384372898E-2</v>
      </c>
      <c r="BI1093" s="17">
        <v>0.101174388903519</v>
      </c>
      <c r="BJ1093" s="17">
        <v>9.0031188028224005E-2</v>
      </c>
      <c r="BK1093" s="17">
        <v>0.12374259211871599</v>
      </c>
      <c r="BL1093" s="17"/>
      <c r="BM1093" s="17">
        <v>0.104083018312022</v>
      </c>
      <c r="BN1093" s="17">
        <v>0.10179147816720201</v>
      </c>
      <c r="BO1093" s="17">
        <v>8.2374441287285105E-2</v>
      </c>
      <c r="BP1093" s="17"/>
      <c r="BQ1093" s="17">
        <v>0.12600479158508199</v>
      </c>
      <c r="BR1093" s="17">
        <v>8.9290267940593901E-2</v>
      </c>
      <c r="BS1093" s="17"/>
      <c r="BT1093" s="17">
        <v>0.14129201344140899</v>
      </c>
      <c r="BU1093" s="17">
        <v>4.2792492914290901E-2</v>
      </c>
    </row>
    <row r="1094" spans="2:73" x14ac:dyDescent="0.3">
      <c r="B1094" t="s">
        <v>377</v>
      </c>
      <c r="C1094" s="17">
        <v>6.7330658602444401E-2</v>
      </c>
      <c r="D1094" s="17">
        <v>7.0914921585745694E-2</v>
      </c>
      <c r="E1094" s="17">
        <v>6.3676792648998198E-2</v>
      </c>
      <c r="F1094" s="17"/>
      <c r="G1094" s="17">
        <v>8.7759315005786695E-2</v>
      </c>
      <c r="H1094" s="17">
        <v>0.102227495418104</v>
      </c>
      <c r="I1094" s="17">
        <v>7.5986460268131203E-2</v>
      </c>
      <c r="J1094" s="17">
        <v>6.3061725103515001E-2</v>
      </c>
      <c r="K1094" s="17">
        <v>4.58707457807511E-2</v>
      </c>
      <c r="L1094" s="17">
        <v>3.62717429784504E-2</v>
      </c>
      <c r="M1094" s="17"/>
      <c r="N1094" s="17">
        <v>8.74410257698892E-2</v>
      </c>
      <c r="O1094" s="17">
        <v>6.95367059497147E-2</v>
      </c>
      <c r="P1094" s="17">
        <v>6.4826168294946404E-2</v>
      </c>
      <c r="Q1094" s="17">
        <v>4.2930307091101801E-2</v>
      </c>
      <c r="R1094" s="17"/>
      <c r="S1094" s="17">
        <v>9.3916875509280101E-2</v>
      </c>
      <c r="T1094" s="17">
        <v>6.27154640356333E-2</v>
      </c>
      <c r="U1094" s="17">
        <v>5.6246892496390803E-2</v>
      </c>
      <c r="V1094" s="17">
        <v>7.4333224845431006E-2</v>
      </c>
      <c r="W1094" s="17">
        <v>7.0968117988953194E-2</v>
      </c>
      <c r="X1094" s="17">
        <v>5.07222638704313E-2</v>
      </c>
      <c r="Y1094" s="17">
        <v>6.2659337212595298E-2</v>
      </c>
      <c r="Z1094" s="17">
        <v>8.3225399128448202E-2</v>
      </c>
      <c r="AA1094" s="17">
        <v>5.0612251980299401E-2</v>
      </c>
      <c r="AB1094" s="17"/>
      <c r="AC1094" s="17">
        <v>3.8768989749086803E-2</v>
      </c>
      <c r="AD1094" s="17">
        <v>5.2885627076521897E-2</v>
      </c>
      <c r="AE1094" s="17">
        <v>6.7183555454813096E-2</v>
      </c>
      <c r="AF1094" s="17">
        <v>4.31379986511689E-2</v>
      </c>
      <c r="AG1094" s="17">
        <v>6.7276665255686194E-2</v>
      </c>
      <c r="AH1094" s="17">
        <v>6.8528530970743795E-2</v>
      </c>
      <c r="AI1094" s="17">
        <v>6.7003495215395406E-2</v>
      </c>
      <c r="AJ1094" s="17">
        <v>7.2964066418259005E-2</v>
      </c>
      <c r="AK1094" s="17">
        <v>8.1992863009984804E-2</v>
      </c>
      <c r="AL1094" s="17">
        <v>6.6422468940652193E-2</v>
      </c>
      <c r="AM1094" s="17">
        <v>7.1653731246667102E-2</v>
      </c>
      <c r="AN1094" s="17">
        <v>5.7199070291211303E-2</v>
      </c>
      <c r="AO1094" s="17">
        <v>8.1699030959554803E-2</v>
      </c>
      <c r="AP1094" s="17">
        <v>6.1140930826556701E-2</v>
      </c>
      <c r="AQ1094" s="17">
        <v>5.5621711803228203E-2</v>
      </c>
      <c r="AR1094" s="17">
        <v>0.11562489619810799</v>
      </c>
      <c r="AS1094" s="17"/>
      <c r="AT1094" s="17">
        <v>9.67233124999623E-2</v>
      </c>
      <c r="AU1094" s="17">
        <v>5.8418464562450097E-2</v>
      </c>
      <c r="AV1094" s="17">
        <v>4.3659231403001701E-2</v>
      </c>
      <c r="AW1094" s="17">
        <v>6.31236892845706E-2</v>
      </c>
      <c r="AX1094" s="17">
        <v>8.2720950568532903E-2</v>
      </c>
      <c r="AY1094" s="17">
        <v>3.46471703723331E-2</v>
      </c>
      <c r="AZ1094" s="17"/>
      <c r="BA1094" s="17">
        <v>5.1299524134701902E-2</v>
      </c>
      <c r="BB1094" s="17">
        <v>5.1991529250003402E-2</v>
      </c>
      <c r="BC1094" s="17">
        <v>7.3417841194225397E-2</v>
      </c>
      <c r="BD1094" s="17">
        <v>0.103195090538549</v>
      </c>
      <c r="BE1094" s="17">
        <v>0.13359776100957799</v>
      </c>
      <c r="BF1094" s="17"/>
      <c r="BG1094" s="17">
        <v>6.4017568616694401E-2</v>
      </c>
      <c r="BH1094" s="17">
        <v>7.6105420121723596E-2</v>
      </c>
      <c r="BI1094" s="17">
        <v>3.3827704944373801E-2</v>
      </c>
      <c r="BJ1094" s="17">
        <v>7.6562645438797802E-2</v>
      </c>
      <c r="BK1094" s="17">
        <v>0.11868731953400601</v>
      </c>
      <c r="BL1094" s="17"/>
      <c r="BM1094" s="17">
        <v>7.1887151982509501E-2</v>
      </c>
      <c r="BN1094" s="17">
        <v>6.2028664297329603E-2</v>
      </c>
      <c r="BO1094" s="17">
        <v>6.6583329563520505E-2</v>
      </c>
      <c r="BP1094" s="17"/>
      <c r="BQ1094" s="17">
        <v>0.11225270621911899</v>
      </c>
      <c r="BR1094" s="17">
        <v>4.4075248453676497E-2</v>
      </c>
      <c r="BS1094" s="17"/>
      <c r="BT1094" s="17">
        <v>7.7266630198254499E-2</v>
      </c>
      <c r="BU1094" s="17">
        <v>5.3567424638225801E-2</v>
      </c>
    </row>
    <row r="1095" spans="2:73" x14ac:dyDescent="0.3">
      <c r="B1095" t="s">
        <v>378</v>
      </c>
      <c r="C1095" s="17">
        <v>5.6258012184910403E-2</v>
      </c>
      <c r="D1095" s="17">
        <v>6.4033037756438996E-2</v>
      </c>
      <c r="E1095" s="17">
        <v>4.8855026536034199E-2</v>
      </c>
      <c r="F1095" s="17"/>
      <c r="G1095" s="17">
        <v>7.0820876180081496E-2</v>
      </c>
      <c r="H1095" s="17">
        <v>7.1290122394115404E-2</v>
      </c>
      <c r="I1095" s="17">
        <v>5.6119470446796597E-2</v>
      </c>
      <c r="J1095" s="17">
        <v>4.4439558051021601E-2</v>
      </c>
      <c r="K1095" s="17">
        <v>5.2430685569889598E-2</v>
      </c>
      <c r="L1095" s="17">
        <v>4.6689749258498503E-2</v>
      </c>
      <c r="M1095" s="17"/>
      <c r="N1095" s="17">
        <v>7.6148035165680805E-2</v>
      </c>
      <c r="O1095" s="17">
        <v>4.6227623464759802E-2</v>
      </c>
      <c r="P1095" s="17">
        <v>5.7474114994651403E-2</v>
      </c>
      <c r="Q1095" s="17">
        <v>4.1290499143546502E-2</v>
      </c>
      <c r="R1095" s="17"/>
      <c r="S1095" s="17">
        <v>6.91175091713183E-2</v>
      </c>
      <c r="T1095" s="17">
        <v>4.6169749043505702E-2</v>
      </c>
      <c r="U1095" s="17">
        <v>6.8275713458094703E-2</v>
      </c>
      <c r="V1095" s="17">
        <v>8.0796797930713302E-2</v>
      </c>
      <c r="W1095" s="17">
        <v>4.6084777443463502E-2</v>
      </c>
      <c r="X1095" s="17">
        <v>4.3606925716153003E-2</v>
      </c>
      <c r="Y1095" s="17">
        <v>1.6546323135706999E-2</v>
      </c>
      <c r="Z1095" s="17">
        <v>6.0960247050998902E-2</v>
      </c>
      <c r="AA1095" s="17">
        <v>6.8263183388457105E-2</v>
      </c>
      <c r="AB1095" s="17"/>
      <c r="AC1095" s="17">
        <v>0</v>
      </c>
      <c r="AD1095" s="17">
        <v>5.7081240105055303E-2</v>
      </c>
      <c r="AE1095" s="17">
        <v>2.9074007794004299E-2</v>
      </c>
      <c r="AF1095" s="17">
        <v>4.8856579414045302E-2</v>
      </c>
      <c r="AG1095" s="17">
        <v>6.4360202479219794E-2</v>
      </c>
      <c r="AH1095" s="17">
        <v>5.7180664397200397E-2</v>
      </c>
      <c r="AI1095" s="17">
        <v>4.63064440655638E-2</v>
      </c>
      <c r="AJ1095" s="17">
        <v>4.4679807582631799E-2</v>
      </c>
      <c r="AK1095" s="17">
        <v>6.4359664364552205E-2</v>
      </c>
      <c r="AL1095" s="17">
        <v>9.5720498377661903E-2</v>
      </c>
      <c r="AM1095" s="17">
        <v>6.2318436309637799E-2</v>
      </c>
      <c r="AN1095" s="17">
        <v>6.2200403754559298E-2</v>
      </c>
      <c r="AO1095" s="17">
        <v>7.7421028256836097E-2</v>
      </c>
      <c r="AP1095" s="17">
        <v>6.3584671319741701E-2</v>
      </c>
      <c r="AQ1095" s="17">
        <v>4.8538224164848903E-2</v>
      </c>
      <c r="AR1095" s="17">
        <v>8.0067067535582404E-2</v>
      </c>
      <c r="AS1095" s="17"/>
      <c r="AT1095" s="17">
        <v>7.9389100078611094E-2</v>
      </c>
      <c r="AU1095" s="17">
        <v>5.1383765412289603E-2</v>
      </c>
      <c r="AV1095" s="17">
        <v>2.6045429301023298E-2</v>
      </c>
      <c r="AW1095" s="17">
        <v>4.6500050059509301E-2</v>
      </c>
      <c r="AX1095" s="17">
        <v>6.6904213024413198E-2</v>
      </c>
      <c r="AY1095" s="17">
        <v>8.0376302857322002E-2</v>
      </c>
      <c r="AZ1095" s="17"/>
      <c r="BA1095" s="17">
        <v>2.2790691998320602E-2</v>
      </c>
      <c r="BB1095" s="17">
        <v>6.0288173812037098E-2</v>
      </c>
      <c r="BC1095" s="17">
        <v>6.7024214588740305E-2</v>
      </c>
      <c r="BD1095" s="17">
        <v>9.0207263485558895E-2</v>
      </c>
      <c r="BE1095" s="17">
        <v>5.2935348768047799E-2</v>
      </c>
      <c r="BF1095" s="17"/>
      <c r="BG1095" s="17">
        <v>5.79324100498868E-2</v>
      </c>
      <c r="BH1095" s="17">
        <v>7.1124890997847301E-2</v>
      </c>
      <c r="BI1095" s="17">
        <v>4.0043388059351301E-2</v>
      </c>
      <c r="BJ1095" s="17">
        <v>3.2278222036358398E-2</v>
      </c>
      <c r="BK1095" s="17">
        <v>0.13492131034014601</v>
      </c>
      <c r="BL1095" s="17"/>
      <c r="BM1095" s="17">
        <v>5.67258639185153E-2</v>
      </c>
      <c r="BN1095" s="17">
        <v>5.3575884794740097E-2</v>
      </c>
      <c r="BO1095" s="17">
        <v>6.1349370824055803E-2</v>
      </c>
      <c r="BP1095" s="17"/>
      <c r="BQ1095" s="17">
        <v>9.1785483327717701E-2</v>
      </c>
      <c r="BR1095" s="17">
        <v>3.5959320546406402E-2</v>
      </c>
      <c r="BS1095" s="17"/>
      <c r="BT1095" s="17">
        <v>6.5265594487742995E-2</v>
      </c>
      <c r="BU1095" s="17">
        <v>4.7440527681653397E-2</v>
      </c>
    </row>
    <row r="1096" spans="2:73" x14ac:dyDescent="0.3">
      <c r="B1096" t="s">
        <v>379</v>
      </c>
      <c r="C1096" s="17">
        <v>2.4902387522773E-2</v>
      </c>
      <c r="D1096" s="17">
        <v>2.67127572402809E-2</v>
      </c>
      <c r="E1096" s="17">
        <v>2.3215064746779399E-2</v>
      </c>
      <c r="F1096" s="17"/>
      <c r="G1096" s="17">
        <v>3.4705178660164503E-2</v>
      </c>
      <c r="H1096" s="17">
        <v>2.6134311360612599E-2</v>
      </c>
      <c r="I1096" s="17">
        <v>2.6658341199266002E-2</v>
      </c>
      <c r="J1096" s="17">
        <v>3.1671800727994401E-2</v>
      </c>
      <c r="K1096" s="17">
        <v>2.4726939522835899E-2</v>
      </c>
      <c r="L1096" s="17">
        <v>1.05878201632203E-2</v>
      </c>
      <c r="M1096" s="17"/>
      <c r="N1096" s="17">
        <v>3.51520184626192E-2</v>
      </c>
      <c r="O1096" s="17">
        <v>2.35820237862405E-2</v>
      </c>
      <c r="P1096" s="17">
        <v>1.9741720741626102E-2</v>
      </c>
      <c r="Q1096" s="17">
        <v>1.6456887638209801E-2</v>
      </c>
      <c r="R1096" s="17"/>
      <c r="S1096" s="17">
        <v>4.1858864551873098E-2</v>
      </c>
      <c r="T1096" s="17">
        <v>2.0070186389306601E-2</v>
      </c>
      <c r="U1096" s="17">
        <v>2.75552960720007E-2</v>
      </c>
      <c r="V1096" s="17">
        <v>4.6642536344005302E-2</v>
      </c>
      <c r="W1096" s="17">
        <v>1.58360516206482E-2</v>
      </c>
      <c r="X1096" s="17">
        <v>1.2208420958647799E-2</v>
      </c>
      <c r="Y1096" s="17">
        <v>7.9994266265299707E-3</v>
      </c>
      <c r="Z1096" s="17">
        <v>1.9626351022988299E-2</v>
      </c>
      <c r="AA1096" s="17">
        <v>2.05658947241385E-2</v>
      </c>
      <c r="AB1096" s="17"/>
      <c r="AC1096" s="17">
        <v>0</v>
      </c>
      <c r="AD1096" s="17">
        <v>2.9565069838992E-2</v>
      </c>
      <c r="AE1096" s="17">
        <v>2.7846767430244002E-2</v>
      </c>
      <c r="AF1096" s="17">
        <v>8.8164082771969004E-3</v>
      </c>
      <c r="AG1096" s="17">
        <v>2.4260576421218601E-2</v>
      </c>
      <c r="AH1096" s="17">
        <v>1.55879526783305E-2</v>
      </c>
      <c r="AI1096" s="17">
        <v>3.39313952580814E-2</v>
      </c>
      <c r="AJ1096" s="17">
        <v>2.7335469262701299E-2</v>
      </c>
      <c r="AK1096" s="17">
        <v>3.53569096560018E-2</v>
      </c>
      <c r="AL1096" s="17">
        <v>3.86425838972006E-2</v>
      </c>
      <c r="AM1096" s="17">
        <v>4.2489244900033897E-2</v>
      </c>
      <c r="AN1096" s="17">
        <v>1.97035561726688E-2</v>
      </c>
      <c r="AO1096" s="17">
        <v>1.67263813159549E-2</v>
      </c>
      <c r="AP1096" s="17">
        <v>2.04018346107405E-2</v>
      </c>
      <c r="AQ1096" s="17">
        <v>8.7458305113745395E-3</v>
      </c>
      <c r="AR1096" s="17">
        <v>3.5826541816377101E-2</v>
      </c>
      <c r="AS1096" s="17"/>
      <c r="AT1096" s="17">
        <v>2.8667280008670401E-2</v>
      </c>
      <c r="AU1096" s="17">
        <v>2.0215800071639801E-2</v>
      </c>
      <c r="AV1096" s="17">
        <v>2.3281478703129601E-2</v>
      </c>
      <c r="AW1096" s="17">
        <v>2.5513612849511501E-2</v>
      </c>
      <c r="AX1096" s="17">
        <v>2.5013898903390001E-2</v>
      </c>
      <c r="AY1096" s="17">
        <v>3.7447373128108301E-2</v>
      </c>
      <c r="AZ1096" s="17"/>
      <c r="BA1096" s="17">
        <v>5.5108963636528903E-3</v>
      </c>
      <c r="BB1096" s="17">
        <v>2.5934882786152899E-2</v>
      </c>
      <c r="BC1096" s="17">
        <v>2.6364101841520399E-2</v>
      </c>
      <c r="BD1096" s="17">
        <v>4.3577953503182103E-2</v>
      </c>
      <c r="BE1096" s="17">
        <v>5.8397211473431403E-2</v>
      </c>
      <c r="BF1096" s="17"/>
      <c r="BG1096" s="17">
        <v>2.0699495038345499E-2</v>
      </c>
      <c r="BH1096" s="17">
        <v>3.5424546095830199E-2</v>
      </c>
      <c r="BI1096" s="17">
        <v>2.0948896043640901E-2</v>
      </c>
      <c r="BJ1096" s="17">
        <v>1.3118311895676299E-2</v>
      </c>
      <c r="BK1096" s="17">
        <v>5.4621017676101502E-2</v>
      </c>
      <c r="BL1096" s="17"/>
      <c r="BM1096" s="17">
        <v>3.0800729982428401E-2</v>
      </c>
      <c r="BN1096" s="17">
        <v>1.7421346497404198E-2</v>
      </c>
      <c r="BO1096" s="17">
        <v>2.54281929610519E-2</v>
      </c>
      <c r="BP1096" s="17"/>
      <c r="BQ1096" s="17">
        <v>4.1931895288941298E-2</v>
      </c>
      <c r="BR1096" s="17">
        <v>1.61771274702023E-2</v>
      </c>
      <c r="BS1096" s="17"/>
      <c r="BT1096" s="17">
        <v>2.98660462386937E-2</v>
      </c>
      <c r="BU1096" s="17">
        <v>1.8473496575780301E-2</v>
      </c>
    </row>
    <row r="1097" spans="2:73" x14ac:dyDescent="0.3">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c r="BI1097" s="17"/>
      <c r="BJ1097" s="17"/>
      <c r="BK1097" s="17"/>
      <c r="BL1097" s="17"/>
      <c r="BM1097" s="17"/>
      <c r="BN1097" s="17"/>
      <c r="BO1097" s="17"/>
      <c r="BP1097" s="17"/>
      <c r="BQ1097" s="17"/>
      <c r="BR1097" s="17"/>
      <c r="BS1097" s="17"/>
      <c r="BT1097" s="17"/>
      <c r="BU1097" s="17"/>
    </row>
    <row r="1098" spans="2:73" x14ac:dyDescent="0.3">
      <c r="B1098" s="6" t="s">
        <v>388</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c r="BH1098" s="17"/>
      <c r="BI1098" s="17"/>
      <c r="BJ1098" s="17"/>
      <c r="BK1098" s="17"/>
      <c r="BL1098" s="17"/>
      <c r="BM1098" s="17"/>
      <c r="BN1098" s="17"/>
      <c r="BO1098" s="17"/>
      <c r="BP1098" s="17"/>
      <c r="BQ1098" s="17"/>
      <c r="BR1098" s="17"/>
      <c r="BS1098" s="17"/>
      <c r="BT1098" s="17"/>
      <c r="BU1098" s="17"/>
    </row>
    <row r="1099" spans="2:73" x14ac:dyDescent="0.3">
      <c r="B1099" s="24" t="s">
        <v>94</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c r="BN1099" s="17"/>
      <c r="BO1099" s="17"/>
      <c r="BP1099" s="17"/>
      <c r="BQ1099" s="17"/>
      <c r="BR1099" s="17"/>
      <c r="BS1099" s="17"/>
      <c r="BT1099" s="17"/>
      <c r="BU1099" s="17"/>
    </row>
    <row r="1100" spans="2:73" x14ac:dyDescent="0.3">
      <c r="B1100" t="s">
        <v>381</v>
      </c>
      <c r="C1100" s="17">
        <v>0.447306428680523</v>
      </c>
      <c r="D1100" s="17">
        <v>0.45375039844762199</v>
      </c>
      <c r="E1100" s="17">
        <v>0.43973525121437601</v>
      </c>
      <c r="F1100" s="17"/>
      <c r="G1100" s="17">
        <v>0.45711024335093697</v>
      </c>
      <c r="H1100" s="17">
        <v>0.37087771215905802</v>
      </c>
      <c r="I1100" s="17">
        <v>0.47019490325604402</v>
      </c>
      <c r="J1100" s="17">
        <v>0.435596019302389</v>
      </c>
      <c r="K1100" s="17">
        <v>0.50307743599431798</v>
      </c>
      <c r="L1100" s="17">
        <v>0.45642803878291399</v>
      </c>
      <c r="M1100" s="17"/>
      <c r="N1100" s="17">
        <v>0.40870471729049002</v>
      </c>
      <c r="O1100" s="17">
        <v>0.459051180151059</v>
      </c>
      <c r="P1100" s="17">
        <v>0.46490541576953898</v>
      </c>
      <c r="Q1100" s="17">
        <v>0.45831373105463102</v>
      </c>
      <c r="R1100" s="17"/>
      <c r="S1100" s="17">
        <v>0.473454255529621</v>
      </c>
      <c r="T1100" s="17">
        <v>0.41116156746073201</v>
      </c>
      <c r="U1100" s="17">
        <v>0.39914973742590099</v>
      </c>
      <c r="V1100" s="17">
        <v>0.39245218436224399</v>
      </c>
      <c r="W1100" s="17">
        <v>0.46501590403735898</v>
      </c>
      <c r="X1100" s="17">
        <v>0.48302796403507098</v>
      </c>
      <c r="Y1100" s="17">
        <v>0.45169572859391399</v>
      </c>
      <c r="Z1100" s="17">
        <v>0.54549030723091996</v>
      </c>
      <c r="AA1100" s="17">
        <v>0.46222829019747302</v>
      </c>
      <c r="AB1100" s="17"/>
      <c r="AC1100" s="17">
        <v>0.37604301222384001</v>
      </c>
      <c r="AD1100" s="17">
        <v>0.48807235392624998</v>
      </c>
      <c r="AE1100" s="17">
        <v>0.486984340102458</v>
      </c>
      <c r="AF1100" s="17">
        <v>0.455164812461609</v>
      </c>
      <c r="AG1100" s="17">
        <v>0.43448248523337601</v>
      </c>
      <c r="AH1100" s="17">
        <v>0.46724493592444299</v>
      </c>
      <c r="AI1100" s="17">
        <v>0.45947904223721098</v>
      </c>
      <c r="AJ1100" s="17">
        <v>0.425824733476177</v>
      </c>
      <c r="AK1100" s="17">
        <v>0.52059624213778199</v>
      </c>
      <c r="AL1100" s="17">
        <v>0.39621344175307199</v>
      </c>
      <c r="AM1100" s="17">
        <v>0.47460621989076601</v>
      </c>
      <c r="AN1100" s="17">
        <v>0.42700792121846698</v>
      </c>
      <c r="AO1100" s="17">
        <v>0.34975547528582901</v>
      </c>
      <c r="AP1100" s="17">
        <v>0.46693488466456101</v>
      </c>
      <c r="AQ1100" s="17">
        <v>0.50584390572978399</v>
      </c>
      <c r="AR1100" s="17">
        <v>0.39830734265979401</v>
      </c>
      <c r="AS1100" s="17"/>
      <c r="AT1100" s="17">
        <v>0.46438986701028201</v>
      </c>
      <c r="AU1100" s="17">
        <v>0.483370278228343</v>
      </c>
      <c r="AV1100" s="17">
        <v>0.46387130011313199</v>
      </c>
      <c r="AW1100" s="17">
        <v>0.42491938287810099</v>
      </c>
      <c r="AX1100" s="17">
        <v>0.35543551034925303</v>
      </c>
      <c r="AY1100" s="17">
        <v>0.38176312470104001</v>
      </c>
      <c r="AZ1100" s="17"/>
      <c r="BA1100" s="17">
        <v>0.45989200681375503</v>
      </c>
      <c r="BB1100" s="17">
        <v>0.44869505368381601</v>
      </c>
      <c r="BC1100" s="17">
        <v>0.46531624130661797</v>
      </c>
      <c r="BD1100" s="17">
        <v>0.40423916001399801</v>
      </c>
      <c r="BE1100" s="17">
        <v>0.30329991377929599</v>
      </c>
      <c r="BF1100" s="17"/>
      <c r="BG1100" s="17">
        <v>0.42156599906282899</v>
      </c>
      <c r="BH1100" s="17">
        <v>0.41655389538174697</v>
      </c>
      <c r="BI1100" s="17">
        <v>0.50075897146892301</v>
      </c>
      <c r="BJ1100" s="17">
        <v>0.42341009403764501</v>
      </c>
      <c r="BK1100" s="17">
        <v>0.55848875008592103</v>
      </c>
      <c r="BL1100" s="17"/>
      <c r="BM1100" s="17">
        <v>0.43898405551369302</v>
      </c>
      <c r="BN1100" s="17">
        <v>0.44157265512937699</v>
      </c>
      <c r="BO1100" s="17">
        <v>0.485944889962242</v>
      </c>
      <c r="BP1100" s="17"/>
      <c r="BQ1100" s="17">
        <v>0.44480049808925998</v>
      </c>
      <c r="BR1100" s="17">
        <v>0.45159699515227197</v>
      </c>
      <c r="BS1100" s="17"/>
      <c r="BT1100" s="17">
        <v>0.43386000745097197</v>
      </c>
      <c r="BU1100" s="17">
        <v>0.48353890900278201</v>
      </c>
    </row>
    <row r="1101" spans="2:73" x14ac:dyDescent="0.3">
      <c r="B1101" t="s">
        <v>382</v>
      </c>
      <c r="C1101" s="17">
        <v>0.30844108795847403</v>
      </c>
      <c r="D1101" s="17">
        <v>0.31571956704356302</v>
      </c>
      <c r="E1101" s="17">
        <v>0.30074763171290902</v>
      </c>
      <c r="F1101" s="17"/>
      <c r="G1101" s="17">
        <v>0.30516469128685197</v>
      </c>
      <c r="H1101" s="17">
        <v>0.35578875205932797</v>
      </c>
      <c r="I1101" s="17">
        <v>0.31519216333267702</v>
      </c>
      <c r="J1101" s="17">
        <v>0.32994468203371702</v>
      </c>
      <c r="K1101" s="17">
        <v>0.311037103855411</v>
      </c>
      <c r="L1101" s="17">
        <v>0.24738609866534</v>
      </c>
      <c r="M1101" s="17"/>
      <c r="N1101" s="17">
        <v>0.309394458753803</v>
      </c>
      <c r="O1101" s="17">
        <v>0.33774496550771599</v>
      </c>
      <c r="P1101" s="17">
        <v>0.31005145811901602</v>
      </c>
      <c r="Q1101" s="17">
        <v>0.27527055335095502</v>
      </c>
      <c r="R1101" s="17"/>
      <c r="S1101" s="17">
        <v>0.32798938977571801</v>
      </c>
      <c r="T1101" s="17">
        <v>0.30303599895906602</v>
      </c>
      <c r="U1101" s="17">
        <v>0.311625810065074</v>
      </c>
      <c r="V1101" s="17">
        <v>0.31128679707218398</v>
      </c>
      <c r="W1101" s="17">
        <v>0.29943909030795901</v>
      </c>
      <c r="X1101" s="17">
        <v>0.29119255832200303</v>
      </c>
      <c r="Y1101" s="17">
        <v>0.29709922635053698</v>
      </c>
      <c r="Z1101" s="17">
        <v>0.33193586224087901</v>
      </c>
      <c r="AA1101" s="17">
        <v>0.30532132295488501</v>
      </c>
      <c r="AB1101" s="17"/>
      <c r="AC1101" s="17">
        <v>0.18246466975866901</v>
      </c>
      <c r="AD1101" s="17">
        <v>0.32993456081553102</v>
      </c>
      <c r="AE1101" s="17">
        <v>0.239985767334811</v>
      </c>
      <c r="AF1101" s="17">
        <v>0.22194952361918899</v>
      </c>
      <c r="AG1101" s="17">
        <v>0.29936368539962899</v>
      </c>
      <c r="AH1101" s="17">
        <v>0.30472168726874899</v>
      </c>
      <c r="AI1101" s="17">
        <v>0.34172896313824802</v>
      </c>
      <c r="AJ1101" s="17">
        <v>0.31554221761838902</v>
      </c>
      <c r="AK1101" s="17">
        <v>0.380177634677965</v>
      </c>
      <c r="AL1101" s="17">
        <v>0.306258305806416</v>
      </c>
      <c r="AM1101" s="17">
        <v>0.33697831211698498</v>
      </c>
      <c r="AN1101" s="17">
        <v>0.355745551257871</v>
      </c>
      <c r="AO1101" s="17">
        <v>0.29206906710700797</v>
      </c>
      <c r="AP1101" s="17">
        <v>0.35127237374675102</v>
      </c>
      <c r="AQ1101" s="17">
        <v>0.29348265958497799</v>
      </c>
      <c r="AR1101" s="17">
        <v>0.32312460412146399</v>
      </c>
      <c r="AS1101" s="17"/>
      <c r="AT1101" s="17">
        <v>0.35711991608299898</v>
      </c>
      <c r="AU1101" s="17">
        <v>0.30032920404660501</v>
      </c>
      <c r="AV1101" s="17">
        <v>0.27363035197123597</v>
      </c>
      <c r="AW1101" s="17">
        <v>0.31159952789670597</v>
      </c>
      <c r="AX1101" s="17">
        <v>0.29517608612736401</v>
      </c>
      <c r="AY1101" s="17">
        <v>0.23983725152902499</v>
      </c>
      <c r="AZ1101" s="17"/>
      <c r="BA1101" s="17">
        <v>0.26975771213628102</v>
      </c>
      <c r="BB1101" s="17">
        <v>0.32301551458293498</v>
      </c>
      <c r="BC1101" s="17">
        <v>0.34663139610243399</v>
      </c>
      <c r="BD1101" s="17">
        <v>0.334890159452508</v>
      </c>
      <c r="BE1101" s="17">
        <v>0.28511989245379799</v>
      </c>
      <c r="BF1101" s="17"/>
      <c r="BG1101" s="17">
        <v>0.24102452120099099</v>
      </c>
      <c r="BH1101" s="17">
        <v>0.34454021678862301</v>
      </c>
      <c r="BI1101" s="17">
        <v>0.29860040950155198</v>
      </c>
      <c r="BJ1101" s="17">
        <v>0.29474034075988098</v>
      </c>
      <c r="BK1101" s="17">
        <v>0.443684107322809</v>
      </c>
      <c r="BL1101" s="17"/>
      <c r="BM1101" s="17">
        <v>0.29464364920503699</v>
      </c>
      <c r="BN1101" s="17">
        <v>0.31533359705673802</v>
      </c>
      <c r="BO1101" s="17">
        <v>0.332854656253673</v>
      </c>
      <c r="BP1101" s="17"/>
      <c r="BQ1101" s="17">
        <v>0.34859488107213898</v>
      </c>
      <c r="BR1101" s="17">
        <v>0.28842946075855802</v>
      </c>
      <c r="BS1101" s="17"/>
      <c r="BT1101" s="17">
        <v>0.33698011882310303</v>
      </c>
      <c r="BU1101" s="17">
        <v>0.27671454481034502</v>
      </c>
    </row>
    <row r="1102" spans="2:73" x14ac:dyDescent="0.3">
      <c r="B1102" t="s">
        <v>383</v>
      </c>
      <c r="C1102" s="17">
        <v>0.27769599397751299</v>
      </c>
      <c r="D1102" s="17">
        <v>0.28262437824617898</v>
      </c>
      <c r="E1102" s="17">
        <v>0.27259238830879901</v>
      </c>
      <c r="F1102" s="17"/>
      <c r="G1102" s="17">
        <v>0.31143928464063803</v>
      </c>
      <c r="H1102" s="17">
        <v>0.32484425028768099</v>
      </c>
      <c r="I1102" s="17">
        <v>0.32475496453894798</v>
      </c>
      <c r="J1102" s="17">
        <v>0.28031618075393799</v>
      </c>
      <c r="K1102" s="17">
        <v>0.23860869588272299</v>
      </c>
      <c r="L1102" s="17">
        <v>0.202866105074161</v>
      </c>
      <c r="M1102" s="17"/>
      <c r="N1102" s="17">
        <v>0.32487238474220298</v>
      </c>
      <c r="O1102" s="17">
        <v>0.269662065723555</v>
      </c>
      <c r="P1102" s="17">
        <v>0.26502500962730102</v>
      </c>
      <c r="Q1102" s="17">
        <v>0.24798874783001701</v>
      </c>
      <c r="R1102" s="17"/>
      <c r="S1102" s="17">
        <v>0.35201145524219801</v>
      </c>
      <c r="T1102" s="17">
        <v>0.253866952358829</v>
      </c>
      <c r="U1102" s="17">
        <v>0.28041351869974401</v>
      </c>
      <c r="V1102" s="17">
        <v>0.27082138574072301</v>
      </c>
      <c r="W1102" s="17">
        <v>0.23423993226951401</v>
      </c>
      <c r="X1102" s="17">
        <v>0.29070421096904803</v>
      </c>
      <c r="Y1102" s="17">
        <v>0.25720184317067202</v>
      </c>
      <c r="Z1102" s="17">
        <v>0.26955237526563303</v>
      </c>
      <c r="AA1102" s="17">
        <v>0.25811250933932001</v>
      </c>
      <c r="AB1102" s="17"/>
      <c r="AC1102" s="17">
        <v>8.6858886879221803E-2</v>
      </c>
      <c r="AD1102" s="17">
        <v>0.28698923974756302</v>
      </c>
      <c r="AE1102" s="17">
        <v>0.25050172728197101</v>
      </c>
      <c r="AF1102" s="17">
        <v>0.20627942646546399</v>
      </c>
      <c r="AG1102" s="17">
        <v>0.28208348330312299</v>
      </c>
      <c r="AH1102" s="17">
        <v>0.28286562830618001</v>
      </c>
      <c r="AI1102" s="17">
        <v>0.28732985932662503</v>
      </c>
      <c r="AJ1102" s="17">
        <v>0.31930360656185902</v>
      </c>
      <c r="AK1102" s="17">
        <v>0.293307448765736</v>
      </c>
      <c r="AL1102" s="17">
        <v>0.238854564456564</v>
      </c>
      <c r="AM1102" s="17">
        <v>0.29396181651307501</v>
      </c>
      <c r="AN1102" s="17">
        <v>0.237361502686675</v>
      </c>
      <c r="AO1102" s="17">
        <v>0.32206555171433499</v>
      </c>
      <c r="AP1102" s="17">
        <v>0.26170864262764698</v>
      </c>
      <c r="AQ1102" s="17">
        <v>0.34674505348322299</v>
      </c>
      <c r="AR1102" s="17">
        <v>0.370162798497011</v>
      </c>
      <c r="AS1102" s="17"/>
      <c r="AT1102" s="17">
        <v>0.34929001286075301</v>
      </c>
      <c r="AU1102" s="17">
        <v>0.24949077111739201</v>
      </c>
      <c r="AV1102" s="17">
        <v>0.251644195418877</v>
      </c>
      <c r="AW1102" s="17">
        <v>0.29515968696599798</v>
      </c>
      <c r="AX1102" s="17">
        <v>0.22255071546810601</v>
      </c>
      <c r="AY1102" s="17">
        <v>0.22743928273179301</v>
      </c>
      <c r="AZ1102" s="17"/>
      <c r="BA1102" s="17">
        <v>0.21742137571534201</v>
      </c>
      <c r="BB1102" s="17">
        <v>0.27669329509601098</v>
      </c>
      <c r="BC1102" s="17">
        <v>0.31872413126771698</v>
      </c>
      <c r="BD1102" s="17">
        <v>0.33658812141139799</v>
      </c>
      <c r="BE1102" s="17">
        <v>0.34819720918296199</v>
      </c>
      <c r="BF1102" s="17"/>
      <c r="BG1102" s="17">
        <v>0.21895952695835999</v>
      </c>
      <c r="BH1102" s="17">
        <v>0.290600802639016</v>
      </c>
      <c r="BI1102" s="17">
        <v>0.31627186238973898</v>
      </c>
      <c r="BJ1102" s="17">
        <v>0.22989994100715</v>
      </c>
      <c r="BK1102" s="17">
        <v>0.37209180397568198</v>
      </c>
      <c r="BL1102" s="17"/>
      <c r="BM1102" s="17">
        <v>0.28961358874996901</v>
      </c>
      <c r="BN1102" s="17">
        <v>0.26165296743812499</v>
      </c>
      <c r="BO1102" s="17">
        <v>0.28100089211768597</v>
      </c>
      <c r="BP1102" s="17"/>
      <c r="BQ1102" s="17">
        <v>0.32388357361834802</v>
      </c>
      <c r="BR1102" s="17">
        <v>0.25144126538002098</v>
      </c>
      <c r="BS1102" s="17"/>
      <c r="BT1102" s="17">
        <v>0.29322022751760501</v>
      </c>
      <c r="BU1102" s="17">
        <v>0.26346675630279398</v>
      </c>
    </row>
    <row r="1103" spans="2:73" x14ac:dyDescent="0.3">
      <c r="B1103" t="s">
        <v>384</v>
      </c>
      <c r="C1103" s="17">
        <v>0.23574161898211099</v>
      </c>
      <c r="D1103" s="17">
        <v>0.23630035860903201</v>
      </c>
      <c r="E1103" s="17">
        <v>0.23476667233968601</v>
      </c>
      <c r="F1103" s="17"/>
      <c r="G1103" s="17">
        <v>0.20588359910429199</v>
      </c>
      <c r="H1103" s="17">
        <v>0.24952543654633699</v>
      </c>
      <c r="I1103" s="17">
        <v>0.240885807513635</v>
      </c>
      <c r="J1103" s="17">
        <v>0.19855557032719601</v>
      </c>
      <c r="K1103" s="17">
        <v>0.27413658357978499</v>
      </c>
      <c r="L1103" s="17">
        <v>0.24461866073046501</v>
      </c>
      <c r="M1103" s="17"/>
      <c r="N1103" s="17">
        <v>0.22309822086876399</v>
      </c>
      <c r="O1103" s="17">
        <v>0.23205052806128501</v>
      </c>
      <c r="P1103" s="17">
        <v>0.27132467270974397</v>
      </c>
      <c r="Q1103" s="17">
        <v>0.22156061946932501</v>
      </c>
      <c r="R1103" s="17"/>
      <c r="S1103" s="17">
        <v>0.21852499005683801</v>
      </c>
      <c r="T1103" s="17">
        <v>0.24924838821487899</v>
      </c>
      <c r="U1103" s="17">
        <v>0.41014180867440903</v>
      </c>
      <c r="V1103" s="17">
        <v>0.213300379302647</v>
      </c>
      <c r="W1103" s="17">
        <v>0.20448291093326099</v>
      </c>
      <c r="X1103" s="17">
        <v>0.19118917748542799</v>
      </c>
      <c r="Y1103" s="17">
        <v>0.202904019215392</v>
      </c>
      <c r="Z1103" s="17">
        <v>0.20712225961032801</v>
      </c>
      <c r="AA1103" s="17">
        <v>0.21713219995340199</v>
      </c>
      <c r="AB1103" s="17"/>
      <c r="AC1103" s="17">
        <v>0.115871440543279</v>
      </c>
      <c r="AD1103" s="17">
        <v>0.24248404568829399</v>
      </c>
      <c r="AE1103" s="17">
        <v>0.240665204633015</v>
      </c>
      <c r="AF1103" s="17">
        <v>0.22643031211214901</v>
      </c>
      <c r="AG1103" s="17">
        <v>0.23909426979975501</v>
      </c>
      <c r="AH1103" s="17">
        <v>0.26099814433995799</v>
      </c>
      <c r="AI1103" s="17">
        <v>0.23528870131764601</v>
      </c>
      <c r="AJ1103" s="17">
        <v>0.29090869715682099</v>
      </c>
      <c r="AK1103" s="17">
        <v>0.213352801990154</v>
      </c>
      <c r="AL1103" s="17">
        <v>0.18228980629432801</v>
      </c>
      <c r="AM1103" s="17">
        <v>0.26154428720329598</v>
      </c>
      <c r="AN1103" s="17">
        <v>0.216852701820237</v>
      </c>
      <c r="AO1103" s="17">
        <v>0.23019971926764299</v>
      </c>
      <c r="AP1103" s="17">
        <v>0.220283936739542</v>
      </c>
      <c r="AQ1103" s="17">
        <v>0.203348399455339</v>
      </c>
      <c r="AR1103" s="17">
        <v>0.25284186125922797</v>
      </c>
      <c r="AS1103" s="17"/>
      <c r="AT1103" s="17">
        <v>0.27056948548840298</v>
      </c>
      <c r="AU1103" s="17">
        <v>0.20609687402479099</v>
      </c>
      <c r="AV1103" s="17">
        <v>0.196193368860451</v>
      </c>
      <c r="AW1103" s="17">
        <v>0.249212573331028</v>
      </c>
      <c r="AX1103" s="17">
        <v>0.23397907754688901</v>
      </c>
      <c r="AY1103" s="17">
        <v>0.31331791549028698</v>
      </c>
      <c r="AZ1103" s="17"/>
      <c r="BA1103" s="17">
        <v>0.207500808224136</v>
      </c>
      <c r="BB1103" s="17">
        <v>0.23861678627066299</v>
      </c>
      <c r="BC1103" s="17">
        <v>0.24137238857085899</v>
      </c>
      <c r="BD1103" s="17">
        <v>0.22391817602174799</v>
      </c>
      <c r="BE1103" s="17">
        <v>0.28091736802054001</v>
      </c>
      <c r="BF1103" s="17"/>
      <c r="BG1103" s="17">
        <v>0.230653934645175</v>
      </c>
      <c r="BH1103" s="17">
        <v>0.24995575486846799</v>
      </c>
      <c r="BI1103" s="17">
        <v>0.23234300845096201</v>
      </c>
      <c r="BJ1103" s="17">
        <v>0.21360999513204601</v>
      </c>
      <c r="BK1103" s="17">
        <v>0.23357018172837901</v>
      </c>
      <c r="BL1103" s="17"/>
      <c r="BM1103" s="17">
        <v>0.245349818306419</v>
      </c>
      <c r="BN1103" s="17">
        <v>0.21932048541115301</v>
      </c>
      <c r="BO1103" s="17">
        <v>0.24683596281451201</v>
      </c>
      <c r="BP1103" s="17"/>
      <c r="BQ1103" s="17">
        <v>0.27321192089017199</v>
      </c>
      <c r="BR1103" s="17">
        <v>0.21762255069112699</v>
      </c>
      <c r="BS1103" s="17"/>
      <c r="BT1103" s="17">
        <v>0.29765980920659302</v>
      </c>
      <c r="BU1103" s="17">
        <v>0.15462670561976699</v>
      </c>
    </row>
    <row r="1104" spans="2:73" x14ac:dyDescent="0.3">
      <c r="B1104" t="s">
        <v>385</v>
      </c>
      <c r="C1104" s="17">
        <v>0.21365574276502</v>
      </c>
      <c r="D1104" s="17">
        <v>0.219887124321583</v>
      </c>
      <c r="E1104" s="17">
        <v>0.206345499654675</v>
      </c>
      <c r="F1104" s="17"/>
      <c r="G1104" s="17">
        <v>0.17021406311569101</v>
      </c>
      <c r="H1104" s="17">
        <v>0.25216222078474698</v>
      </c>
      <c r="I1104" s="17">
        <v>0.24465219130537499</v>
      </c>
      <c r="J1104" s="17">
        <v>0.245578623452712</v>
      </c>
      <c r="K1104" s="17">
        <v>0.19786169110943</v>
      </c>
      <c r="L1104" s="17">
        <v>0.170555795500579</v>
      </c>
      <c r="M1104" s="17"/>
      <c r="N1104" s="17">
        <v>0.21331246658351299</v>
      </c>
      <c r="O1104" s="17">
        <v>0.21600992004476</v>
      </c>
      <c r="P1104" s="17">
        <v>0.20599433387381799</v>
      </c>
      <c r="Q1104" s="17">
        <v>0.21220697262305599</v>
      </c>
      <c r="R1104" s="17"/>
      <c r="S1104" s="17">
        <v>0.18782420335828801</v>
      </c>
      <c r="T1104" s="17">
        <v>0.21905762005023199</v>
      </c>
      <c r="U1104" s="17">
        <v>0.25035125055700103</v>
      </c>
      <c r="V1104" s="17">
        <v>0.189323532300575</v>
      </c>
      <c r="W1104" s="17">
        <v>0.195943854388407</v>
      </c>
      <c r="X1104" s="17">
        <v>0.20035594213194199</v>
      </c>
      <c r="Y1104" s="17">
        <v>0.21295379977911899</v>
      </c>
      <c r="Z1104" s="17">
        <v>0.28646693184837402</v>
      </c>
      <c r="AA1104" s="17">
        <v>0.226148182586694</v>
      </c>
      <c r="AB1104" s="17"/>
      <c r="AC1104" s="17">
        <v>0.107411192471807</v>
      </c>
      <c r="AD1104" s="17">
        <v>0.171276702851795</v>
      </c>
      <c r="AE1104" s="17">
        <v>0.18972124646242</v>
      </c>
      <c r="AF1104" s="17">
        <v>0.16310563239478601</v>
      </c>
      <c r="AG1104" s="17">
        <v>0.23643999854057601</v>
      </c>
      <c r="AH1104" s="17">
        <v>0.25035889168483499</v>
      </c>
      <c r="AI1104" s="17">
        <v>0.227761972195375</v>
      </c>
      <c r="AJ1104" s="17">
        <v>0.172551907669691</v>
      </c>
      <c r="AK1104" s="17">
        <v>0.28457889916275098</v>
      </c>
      <c r="AL1104" s="17">
        <v>0.26713660193772898</v>
      </c>
      <c r="AM1104" s="17">
        <v>0.19735315114198401</v>
      </c>
      <c r="AN1104" s="17">
        <v>0.16732032258099699</v>
      </c>
      <c r="AO1104" s="17">
        <v>0.198541780006109</v>
      </c>
      <c r="AP1104" s="17">
        <v>0.26132463323035299</v>
      </c>
      <c r="AQ1104" s="17">
        <v>0.232123641027382</v>
      </c>
      <c r="AR1104" s="17">
        <v>0.19122347559625899</v>
      </c>
      <c r="AS1104" s="17"/>
      <c r="AT1104" s="17">
        <v>0.193201551149425</v>
      </c>
      <c r="AU1104" s="17">
        <v>0.215371540527902</v>
      </c>
      <c r="AV1104" s="17">
        <v>0.226035417492084</v>
      </c>
      <c r="AW1104" s="17">
        <v>0.235102807852236</v>
      </c>
      <c r="AX1104" s="17">
        <v>0.20675096848229901</v>
      </c>
      <c r="AY1104" s="17">
        <v>0.19839808272397999</v>
      </c>
      <c r="AZ1104" s="17"/>
      <c r="BA1104" s="17">
        <v>0.18539534438114799</v>
      </c>
      <c r="BB1104" s="17">
        <v>0.23090984657118999</v>
      </c>
      <c r="BC1104" s="17">
        <v>0.230853693081053</v>
      </c>
      <c r="BD1104" s="17">
        <v>0.19985610970570999</v>
      </c>
      <c r="BE1104" s="17">
        <v>0.15706599438837099</v>
      </c>
      <c r="BF1104" s="17"/>
      <c r="BG1104" s="17">
        <v>0.17367345405387699</v>
      </c>
      <c r="BH1104" s="17">
        <v>0.221659227683834</v>
      </c>
      <c r="BI1104" s="17">
        <v>0.23551994639920101</v>
      </c>
      <c r="BJ1104" s="17">
        <v>0.26016015805575998</v>
      </c>
      <c r="BK1104" s="17">
        <v>0.253820800410682</v>
      </c>
      <c r="BL1104" s="17"/>
      <c r="BM1104" s="17">
        <v>0.20106339064833001</v>
      </c>
      <c r="BN1104" s="17">
        <v>0.22557390746634501</v>
      </c>
      <c r="BO1104" s="17">
        <v>0.222331788300281</v>
      </c>
      <c r="BP1104" s="17"/>
      <c r="BQ1104" s="17">
        <v>0.22577735751678699</v>
      </c>
      <c r="BR1104" s="17">
        <v>0.205880020415556</v>
      </c>
      <c r="BS1104" s="17"/>
      <c r="BT1104" s="17">
        <v>0.22943615877236101</v>
      </c>
      <c r="BU1104" s="17">
        <v>0.192324232479612</v>
      </c>
    </row>
    <row r="1105" spans="2:73" x14ac:dyDescent="0.3">
      <c r="B1105" t="s">
        <v>386</v>
      </c>
      <c r="C1105" s="17">
        <v>0.209658320324875</v>
      </c>
      <c r="D1105" s="17">
        <v>0.22399360962767501</v>
      </c>
      <c r="E1105" s="17">
        <v>0.194875003232755</v>
      </c>
      <c r="F1105" s="17"/>
      <c r="G1105" s="17">
        <v>0.19860782244809599</v>
      </c>
      <c r="H1105" s="17">
        <v>0.245803497019497</v>
      </c>
      <c r="I1105" s="17">
        <v>0.22534552889284101</v>
      </c>
      <c r="J1105" s="17">
        <v>0.21542728994080901</v>
      </c>
      <c r="K1105" s="17">
        <v>0.214252601413327</v>
      </c>
      <c r="L1105" s="17">
        <v>0.167060785068398</v>
      </c>
      <c r="M1105" s="17"/>
      <c r="N1105" s="17">
        <v>0.23954089254906</v>
      </c>
      <c r="O1105" s="17">
        <v>0.19471652644715901</v>
      </c>
      <c r="P1105" s="17">
        <v>0.219600862109988</v>
      </c>
      <c r="Q1105" s="17">
        <v>0.18185485394876899</v>
      </c>
      <c r="R1105" s="17"/>
      <c r="S1105" s="17">
        <v>0.28859751618303298</v>
      </c>
      <c r="T1105" s="17">
        <v>0.18215094581726299</v>
      </c>
      <c r="U1105" s="17">
        <v>0.16510140937398701</v>
      </c>
      <c r="V1105" s="17">
        <v>0.22875453623643599</v>
      </c>
      <c r="W1105" s="17">
        <v>0.191620985270749</v>
      </c>
      <c r="X1105" s="17">
        <v>0.191417086864685</v>
      </c>
      <c r="Y1105" s="17">
        <v>0.16896562050474601</v>
      </c>
      <c r="Z1105" s="17">
        <v>0.18459335630929199</v>
      </c>
      <c r="AA1105" s="17">
        <v>0.231864816972496</v>
      </c>
      <c r="AB1105" s="17"/>
      <c r="AC1105" s="17">
        <v>4.8089897130135E-2</v>
      </c>
      <c r="AD1105" s="17">
        <v>0.20006360645344201</v>
      </c>
      <c r="AE1105" s="17">
        <v>0.19737563866853</v>
      </c>
      <c r="AF1105" s="17">
        <v>0.15857517165314899</v>
      </c>
      <c r="AG1105" s="17">
        <v>0.20294959200012799</v>
      </c>
      <c r="AH1105" s="17">
        <v>0.23046951100612301</v>
      </c>
      <c r="AI1105" s="17">
        <v>0.24320060389811399</v>
      </c>
      <c r="AJ1105" s="17">
        <v>0.22519052497793801</v>
      </c>
      <c r="AK1105" s="17">
        <v>0.20144609769296201</v>
      </c>
      <c r="AL1105" s="17">
        <v>0.232728859886774</v>
      </c>
      <c r="AM1105" s="17">
        <v>0.224556979929498</v>
      </c>
      <c r="AN1105" s="17">
        <v>0.192192501320678</v>
      </c>
      <c r="AO1105" s="17">
        <v>0.21530698617531499</v>
      </c>
      <c r="AP1105" s="17">
        <v>0.258197668577969</v>
      </c>
      <c r="AQ1105" s="17">
        <v>0.21371890750196701</v>
      </c>
      <c r="AR1105" s="17">
        <v>0.234412939217401</v>
      </c>
      <c r="AS1105" s="17"/>
      <c r="AT1105" s="17">
        <v>0.27653884789220801</v>
      </c>
      <c r="AU1105" s="17">
        <v>0.20806798519321401</v>
      </c>
      <c r="AV1105" s="17">
        <v>0.21252365555689601</v>
      </c>
      <c r="AW1105" s="17">
        <v>0.16812758797727201</v>
      </c>
      <c r="AX1105" s="17">
        <v>0.12607523774315901</v>
      </c>
      <c r="AY1105" s="17">
        <v>0.22042518475172199</v>
      </c>
      <c r="AZ1105" s="17"/>
      <c r="BA1105" s="17">
        <v>0.165610342297421</v>
      </c>
      <c r="BB1105" s="17">
        <v>0.193377144698991</v>
      </c>
      <c r="BC1105" s="17">
        <v>0.26411598668605502</v>
      </c>
      <c r="BD1105" s="17">
        <v>0.208631479840034</v>
      </c>
      <c r="BE1105" s="17">
        <v>0.232010812535794</v>
      </c>
      <c r="BF1105" s="17"/>
      <c r="BG1105" s="17">
        <v>0.20172120034011601</v>
      </c>
      <c r="BH1105" s="17">
        <v>0.23377509387768799</v>
      </c>
      <c r="BI1105" s="17">
        <v>0.21432533581417501</v>
      </c>
      <c r="BJ1105" s="17">
        <v>0.19576456328656999</v>
      </c>
      <c r="BK1105" s="17">
        <v>0.22254607012609801</v>
      </c>
      <c r="BL1105" s="17"/>
      <c r="BM1105" s="17">
        <v>0.207951044067473</v>
      </c>
      <c r="BN1105" s="17">
        <v>0.20919665349384101</v>
      </c>
      <c r="BO1105" s="17">
        <v>0.215857195658683</v>
      </c>
      <c r="BP1105" s="17"/>
      <c r="BQ1105" s="17">
        <v>0.25709038051869798</v>
      </c>
      <c r="BR1105" s="17">
        <v>0.18722703255339099</v>
      </c>
      <c r="BS1105" s="17"/>
      <c r="BT1105" s="17">
        <v>0.22219793059375401</v>
      </c>
      <c r="BU1105" s="17">
        <v>0.20665303156184001</v>
      </c>
    </row>
    <row r="1106" spans="2:73" x14ac:dyDescent="0.3">
      <c r="B1106" t="s">
        <v>92</v>
      </c>
      <c r="C1106" s="17">
        <v>0.19012466026351499</v>
      </c>
      <c r="D1106" s="17">
        <v>0.161559979736632</v>
      </c>
      <c r="E1106" s="17">
        <v>0.21814102414523501</v>
      </c>
      <c r="F1106" s="17"/>
      <c r="G1106" s="17">
        <v>0.21009012832058599</v>
      </c>
      <c r="H1106" s="17">
        <v>0.16106744719131699</v>
      </c>
      <c r="I1106" s="17">
        <v>0.184315407294146</v>
      </c>
      <c r="J1106" s="17">
        <v>0.208436490992296</v>
      </c>
      <c r="K1106" s="17">
        <v>0.1785040624708</v>
      </c>
      <c r="L1106" s="17">
        <v>0.198143385985114</v>
      </c>
      <c r="M1106" s="17"/>
      <c r="N1106" s="17">
        <v>0.173050639481172</v>
      </c>
      <c r="O1106" s="17">
        <v>0.196902795257164</v>
      </c>
      <c r="P1106" s="17">
        <v>0.169442261073493</v>
      </c>
      <c r="Q1106" s="17">
        <v>0.22063663730479999</v>
      </c>
      <c r="R1106" s="17"/>
      <c r="S1106" s="17">
        <v>0.14790259270810899</v>
      </c>
      <c r="T1106" s="17">
        <v>0.21218452574989899</v>
      </c>
      <c r="U1106" s="17">
        <v>0.17234642741299899</v>
      </c>
      <c r="V1106" s="17">
        <v>0.22806114486017301</v>
      </c>
      <c r="W1106" s="17">
        <v>0.18807777102946899</v>
      </c>
      <c r="X1106" s="17">
        <v>0.20650528171770999</v>
      </c>
      <c r="Y1106" s="17">
        <v>0.18259854645220699</v>
      </c>
      <c r="Z1106" s="17">
        <v>0.16439646990282999</v>
      </c>
      <c r="AA1106" s="17">
        <v>0.201018879849514</v>
      </c>
      <c r="AB1106" s="17"/>
      <c r="AC1106" s="17">
        <v>0.47244352391987599</v>
      </c>
      <c r="AD1106" s="17">
        <v>0.23928011115275499</v>
      </c>
      <c r="AE1106" s="17">
        <v>0.21049167566868399</v>
      </c>
      <c r="AF1106" s="17">
        <v>0.226282058197216</v>
      </c>
      <c r="AG1106" s="17">
        <v>0.190736041310065</v>
      </c>
      <c r="AH1106" s="17">
        <v>0.17014265123655101</v>
      </c>
      <c r="AI1106" s="17">
        <v>0.155198938494955</v>
      </c>
      <c r="AJ1106" s="17">
        <v>0.165557888967792</v>
      </c>
      <c r="AK1106" s="17">
        <v>0.113445863800896</v>
      </c>
      <c r="AL1106" s="17">
        <v>0.22783516162970299</v>
      </c>
      <c r="AM1106" s="17">
        <v>0.197421271010461</v>
      </c>
      <c r="AN1106" s="17">
        <v>0.182480481543911</v>
      </c>
      <c r="AO1106" s="17">
        <v>0.14459809103844801</v>
      </c>
      <c r="AP1106" s="17">
        <v>0.160714189988095</v>
      </c>
      <c r="AQ1106" s="17">
        <v>0.14411345570133999</v>
      </c>
      <c r="AR1106" s="17">
        <v>0.16148841321240101</v>
      </c>
      <c r="AS1106" s="17"/>
      <c r="AT1106" s="17">
        <v>0.15368006598938799</v>
      </c>
      <c r="AU1106" s="17">
        <v>0.20252618860931301</v>
      </c>
      <c r="AV1106" s="17">
        <v>0.200199521654393</v>
      </c>
      <c r="AW1106" s="17">
        <v>0.19290493884871801</v>
      </c>
      <c r="AX1106" s="17">
        <v>0.22767246472598901</v>
      </c>
      <c r="AY1106" s="17">
        <v>0.17123088533006001</v>
      </c>
      <c r="AZ1106" s="17"/>
      <c r="BA1106" s="17">
        <v>0.24129054528184399</v>
      </c>
      <c r="BB1106" s="17">
        <v>0.18219539394731801</v>
      </c>
      <c r="BC1106" s="17">
        <v>0.168242794888604</v>
      </c>
      <c r="BD1106" s="17">
        <v>0.173265411847459</v>
      </c>
      <c r="BE1106" s="17">
        <v>0.12491464867737299</v>
      </c>
      <c r="BF1106" s="17"/>
      <c r="BG1106" s="17">
        <v>0.21223609213860101</v>
      </c>
      <c r="BH1106" s="17">
        <v>0.18741523670507301</v>
      </c>
      <c r="BI1106" s="17">
        <v>0.13479545517463901</v>
      </c>
      <c r="BJ1106" s="17">
        <v>0.151634086844187</v>
      </c>
      <c r="BK1106" s="17">
        <v>0.140446978178384</v>
      </c>
      <c r="BL1106" s="17"/>
      <c r="BM1106" s="17">
        <v>0.161170500451186</v>
      </c>
      <c r="BN1106" s="17">
        <v>0.21871341414401799</v>
      </c>
      <c r="BO1106" s="17">
        <v>0.207209593231236</v>
      </c>
      <c r="BP1106" s="17"/>
      <c r="BQ1106" s="17">
        <v>0.13299599462783601</v>
      </c>
      <c r="BR1106" s="17">
        <v>0.21684031850851701</v>
      </c>
      <c r="BS1106" s="17"/>
      <c r="BT1106" s="17">
        <v>0.15018921123795301</v>
      </c>
      <c r="BU1106" s="17">
        <v>0.22382965570281599</v>
      </c>
    </row>
    <row r="1107" spans="2:73" x14ac:dyDescent="0.3">
      <c r="B1107" t="s">
        <v>387</v>
      </c>
      <c r="C1107" s="17">
        <v>0.116060398177063</v>
      </c>
      <c r="D1107" s="17">
        <v>0.122570117123775</v>
      </c>
      <c r="E1107" s="17">
        <v>0.10965934081923499</v>
      </c>
      <c r="F1107" s="17"/>
      <c r="G1107" s="17">
        <v>8.1376875382402805E-2</v>
      </c>
      <c r="H1107" s="17">
        <v>0.121162303176446</v>
      </c>
      <c r="I1107" s="17">
        <v>0.144203733632041</v>
      </c>
      <c r="J1107" s="17">
        <v>0.120568724131126</v>
      </c>
      <c r="K1107" s="17">
        <v>0.119917197753591</v>
      </c>
      <c r="L1107" s="17">
        <v>0.105753202867124</v>
      </c>
      <c r="M1107" s="17"/>
      <c r="N1107" s="17">
        <v>0.14513391852784199</v>
      </c>
      <c r="O1107" s="17">
        <v>0.102921140411544</v>
      </c>
      <c r="P1107" s="17">
        <v>0.11551198749599401</v>
      </c>
      <c r="Q1107" s="17">
        <v>9.84864979892216E-2</v>
      </c>
      <c r="R1107" s="17"/>
      <c r="S1107" s="17">
        <v>9.0849463753250301E-2</v>
      </c>
      <c r="T1107" s="17">
        <v>8.5915099504604603E-2</v>
      </c>
      <c r="U1107" s="17">
        <v>0.15760432968740301</v>
      </c>
      <c r="V1107" s="17">
        <v>0.14466044828147001</v>
      </c>
      <c r="W1107" s="17">
        <v>0.13361163513270399</v>
      </c>
      <c r="X1107" s="17">
        <v>0.11320876991734601</v>
      </c>
      <c r="Y1107" s="17">
        <v>0.111221871852532</v>
      </c>
      <c r="Z1107" s="17">
        <v>0.14603188074722101</v>
      </c>
      <c r="AA1107" s="17">
        <v>0.110272367788017</v>
      </c>
      <c r="AB1107" s="17"/>
      <c r="AC1107" s="17">
        <v>3.54887094272349E-2</v>
      </c>
      <c r="AD1107" s="17">
        <v>6.9737556979445503E-2</v>
      </c>
      <c r="AE1107" s="17">
        <v>0.116034755829357</v>
      </c>
      <c r="AF1107" s="17">
        <v>5.7136037111683802E-2</v>
      </c>
      <c r="AG1107" s="17">
        <v>0.103328269849674</v>
      </c>
      <c r="AH1107" s="17">
        <v>0.121783778481091</v>
      </c>
      <c r="AI1107" s="17">
        <v>0.124086215921777</v>
      </c>
      <c r="AJ1107" s="17">
        <v>0.16328290664403899</v>
      </c>
      <c r="AK1107" s="17">
        <v>0.190010671705617</v>
      </c>
      <c r="AL1107" s="17">
        <v>7.5849888899452794E-2</v>
      </c>
      <c r="AM1107" s="17">
        <v>0.10314603205395401</v>
      </c>
      <c r="AN1107" s="17">
        <v>0.11343914147525801</v>
      </c>
      <c r="AO1107" s="17">
        <v>0.14130928668943299</v>
      </c>
      <c r="AP1107" s="17">
        <v>0.159486438551179</v>
      </c>
      <c r="AQ1107" s="17">
        <v>7.4569941623109606E-2</v>
      </c>
      <c r="AR1107" s="17">
        <v>0.15308393346249599</v>
      </c>
      <c r="AS1107" s="17"/>
      <c r="AT1107" s="17">
        <v>9.5402749705230494E-2</v>
      </c>
      <c r="AU1107" s="17">
        <v>9.4419319741852706E-2</v>
      </c>
      <c r="AV1107" s="17">
        <v>0.123136935480622</v>
      </c>
      <c r="AW1107" s="17">
        <v>0.138416628702903</v>
      </c>
      <c r="AX1107" s="17">
        <v>0.15215844441783799</v>
      </c>
      <c r="AY1107" s="17">
        <v>0.16283943475238</v>
      </c>
      <c r="AZ1107" s="17"/>
      <c r="BA1107" s="17">
        <v>8.9706669916896201E-2</v>
      </c>
      <c r="BB1107" s="17">
        <v>0.11288572471923899</v>
      </c>
      <c r="BC1107" s="17">
        <v>0.12963826540507101</v>
      </c>
      <c r="BD1107" s="17">
        <v>0.126753568273752</v>
      </c>
      <c r="BE1107" s="17">
        <v>0.21029510329922901</v>
      </c>
      <c r="BF1107" s="17"/>
      <c r="BG1107" s="17">
        <v>0.102864286781282</v>
      </c>
      <c r="BH1107" s="17">
        <v>0.13472795428279899</v>
      </c>
      <c r="BI1107" s="17">
        <v>0.144726694014504</v>
      </c>
      <c r="BJ1107" s="17">
        <v>0.108791892185528</v>
      </c>
      <c r="BK1107" s="17">
        <v>0.19900379560961701</v>
      </c>
      <c r="BL1107" s="17"/>
      <c r="BM1107" s="17">
        <v>0.121979081935036</v>
      </c>
      <c r="BN1107" s="17">
        <v>0.11223376114490199</v>
      </c>
      <c r="BO1107" s="17">
        <v>0.107690896413139</v>
      </c>
      <c r="BP1107" s="17"/>
      <c r="BQ1107" s="17">
        <v>0.137570880628331</v>
      </c>
      <c r="BR1107" s="17">
        <v>0.10582391073050899</v>
      </c>
      <c r="BS1107" s="17"/>
      <c r="BT1107" s="17">
        <v>0.132249091173194</v>
      </c>
      <c r="BU1107" s="17">
        <v>9.9472504010008206E-2</v>
      </c>
    </row>
    <row r="1108" spans="2:73" x14ac:dyDescent="0.3">
      <c r="B1108" t="s">
        <v>212</v>
      </c>
      <c r="C1108" s="17">
        <v>1.6078291371193699E-2</v>
      </c>
      <c r="D1108" s="17">
        <v>1.8617884120033699E-2</v>
      </c>
      <c r="E1108" s="17">
        <v>1.3653130479804199E-2</v>
      </c>
      <c r="F1108" s="17"/>
      <c r="G1108" s="17">
        <v>5.5058033312601297E-3</v>
      </c>
      <c r="H1108" s="17">
        <v>1.80413276073179E-2</v>
      </c>
      <c r="I1108" s="17">
        <v>8.3221856884021801E-3</v>
      </c>
      <c r="J1108" s="17">
        <v>1.6525562393414399E-2</v>
      </c>
      <c r="K1108" s="17">
        <v>2.03365236939951E-2</v>
      </c>
      <c r="L1108" s="17">
        <v>2.4568393118742801E-2</v>
      </c>
      <c r="M1108" s="17"/>
      <c r="N1108" s="17">
        <v>1.7737073106897601E-2</v>
      </c>
      <c r="O1108" s="17">
        <v>1.3810138560752401E-2</v>
      </c>
      <c r="P1108" s="17">
        <v>1.56382433472824E-2</v>
      </c>
      <c r="Q1108" s="17">
        <v>1.48870977863995E-2</v>
      </c>
      <c r="R1108" s="17"/>
      <c r="S1108" s="17">
        <v>1.1474329926621099E-2</v>
      </c>
      <c r="T1108" s="17">
        <v>2.2020260594172999E-2</v>
      </c>
      <c r="U1108" s="17">
        <v>1.8178340588234799E-2</v>
      </c>
      <c r="V1108" s="17">
        <v>3.31241867826646E-2</v>
      </c>
      <c r="W1108" s="17">
        <v>1.66483695369706E-2</v>
      </c>
      <c r="X1108" s="17">
        <v>1.0842385391595599E-2</v>
      </c>
      <c r="Y1108" s="17">
        <v>1.34749408924446E-2</v>
      </c>
      <c r="Z1108" s="17">
        <v>2.0184900163433502E-2</v>
      </c>
      <c r="AA1108" s="17">
        <v>2.4317462502749698E-3</v>
      </c>
      <c r="AB1108" s="17"/>
      <c r="AC1108" s="17">
        <v>0</v>
      </c>
      <c r="AD1108" s="17">
        <v>2.8445272139525999E-2</v>
      </c>
      <c r="AE1108" s="17">
        <v>0</v>
      </c>
      <c r="AF1108" s="17">
        <v>3.0246860962560899E-2</v>
      </c>
      <c r="AG1108" s="17">
        <v>1.9959203745300001E-2</v>
      </c>
      <c r="AH1108" s="17">
        <v>0</v>
      </c>
      <c r="AI1108" s="17">
        <v>2.1291247257335499E-2</v>
      </c>
      <c r="AJ1108" s="17">
        <v>5.32585860690941E-3</v>
      </c>
      <c r="AK1108" s="17">
        <v>1.67149079315718E-2</v>
      </c>
      <c r="AL1108" s="17">
        <v>3.8160559325907797E-2</v>
      </c>
      <c r="AM1108" s="17">
        <v>2.8531717815866098E-2</v>
      </c>
      <c r="AN1108" s="17">
        <v>1.53655745324253E-2</v>
      </c>
      <c r="AO1108" s="17">
        <v>1.33150012239643E-2</v>
      </c>
      <c r="AP1108" s="17">
        <v>9.3873528151070997E-3</v>
      </c>
      <c r="AQ1108" s="17">
        <v>4.4529753085357903E-3</v>
      </c>
      <c r="AR1108" s="17">
        <v>9.5573162211404303E-3</v>
      </c>
      <c r="AS1108" s="17"/>
      <c r="AT1108" s="17">
        <v>7.0736635046800703E-3</v>
      </c>
      <c r="AU1108" s="17">
        <v>1.139983052574E-2</v>
      </c>
      <c r="AV1108" s="17">
        <v>1.5131470267072801E-2</v>
      </c>
      <c r="AW1108" s="17">
        <v>2.2782521494271402E-2</v>
      </c>
      <c r="AX1108" s="17">
        <v>2.4764716116129501E-2</v>
      </c>
      <c r="AY1108" s="17">
        <v>4.6413131652473801E-2</v>
      </c>
      <c r="AZ1108" s="17"/>
      <c r="BA1108" s="17">
        <v>1.54794300856155E-2</v>
      </c>
      <c r="BB1108" s="17">
        <v>1.7090261559712699E-2</v>
      </c>
      <c r="BC1108" s="17">
        <v>9.9465854257499101E-3</v>
      </c>
      <c r="BD1108" s="17">
        <v>2.24962477823702E-2</v>
      </c>
      <c r="BE1108" s="17">
        <v>2.88055853801557E-2</v>
      </c>
      <c r="BF1108" s="17"/>
      <c r="BG1108" s="17">
        <v>2.3709936190320999E-2</v>
      </c>
      <c r="BH1108" s="17">
        <v>8.7744229145356196E-3</v>
      </c>
      <c r="BI1108" s="17">
        <v>1.05572475208923E-2</v>
      </c>
      <c r="BJ1108" s="17">
        <v>3.1523538142459E-2</v>
      </c>
      <c r="BK1108" s="17">
        <v>2.38125266745744E-2</v>
      </c>
      <c r="BL1108" s="17"/>
      <c r="BM1108" s="17">
        <v>1.56243141146865E-2</v>
      </c>
      <c r="BN1108" s="17">
        <v>1.6927230080856399E-2</v>
      </c>
      <c r="BO1108" s="17">
        <v>1.5377474275980201E-2</v>
      </c>
      <c r="BP1108" s="17"/>
      <c r="BQ1108" s="17">
        <v>1.2564192818718199E-2</v>
      </c>
      <c r="BR1108" s="17">
        <v>1.62776105782741E-2</v>
      </c>
      <c r="BS1108" s="17"/>
      <c r="BT1108" s="17">
        <v>1.47087081946545E-2</v>
      </c>
      <c r="BU1108" s="17">
        <v>1.6847508237570401E-2</v>
      </c>
    </row>
    <row r="1109" spans="2:73" x14ac:dyDescent="0.3">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row>
    <row r="1110" spans="2:73" x14ac:dyDescent="0.3">
      <c r="B1110" s="6" t="s">
        <v>390</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row>
    <row r="1111" spans="2:73" x14ac:dyDescent="0.3">
      <c r="B1111" s="24" t="s">
        <v>94</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c r="BP1111" s="17"/>
      <c r="BQ1111" s="17"/>
      <c r="BR1111" s="17"/>
      <c r="BS1111" s="17"/>
      <c r="BT1111" s="17"/>
      <c r="BU1111" s="17"/>
    </row>
    <row r="1112" spans="2:73" x14ac:dyDescent="0.3">
      <c r="B1112" t="s">
        <v>382</v>
      </c>
      <c r="C1112" s="17">
        <v>0.32509311581325001</v>
      </c>
      <c r="D1112" s="17">
        <v>0.33861684375786699</v>
      </c>
      <c r="E1112" s="17">
        <v>0.31097563729689998</v>
      </c>
      <c r="F1112" s="17"/>
      <c r="G1112" s="17">
        <v>0.35783948143975303</v>
      </c>
      <c r="H1112" s="17">
        <v>0.34624567633937198</v>
      </c>
      <c r="I1112" s="17">
        <v>0.38213115979673601</v>
      </c>
      <c r="J1112" s="17">
        <v>0.31229421604537899</v>
      </c>
      <c r="K1112" s="17">
        <v>0.31744058443883499</v>
      </c>
      <c r="L1112" s="17">
        <v>0.25538949919028903</v>
      </c>
      <c r="M1112" s="17"/>
      <c r="N1112" s="17">
        <v>0.35928759496683099</v>
      </c>
      <c r="O1112" s="17">
        <v>0.32964025398744301</v>
      </c>
      <c r="P1112" s="17">
        <v>0.31442291764878399</v>
      </c>
      <c r="Q1112" s="17">
        <v>0.28986069357151001</v>
      </c>
      <c r="R1112" s="17"/>
      <c r="S1112" s="17">
        <v>0.35141557559726899</v>
      </c>
      <c r="T1112" s="17">
        <v>0.31132546682027801</v>
      </c>
      <c r="U1112" s="17">
        <v>0.34778859962375402</v>
      </c>
      <c r="V1112" s="17">
        <v>0.32019071640978097</v>
      </c>
      <c r="W1112" s="17">
        <v>0.332147371518903</v>
      </c>
      <c r="X1112" s="17">
        <v>0.32622617534673498</v>
      </c>
      <c r="Y1112" s="17">
        <v>0.29353369479608998</v>
      </c>
      <c r="Z1112" s="17">
        <v>0.314791517554106</v>
      </c>
      <c r="AA1112" s="17">
        <v>0.31874267804725398</v>
      </c>
      <c r="AB1112" s="17"/>
      <c r="AC1112" s="17">
        <v>0.27751456533253599</v>
      </c>
      <c r="AD1112" s="17">
        <v>0.31300054531032601</v>
      </c>
      <c r="AE1112" s="17">
        <v>0.234576721906018</v>
      </c>
      <c r="AF1112" s="17">
        <v>0.26265830640382698</v>
      </c>
      <c r="AG1112" s="17">
        <v>0.27932802649205501</v>
      </c>
      <c r="AH1112" s="17">
        <v>0.33855510175395698</v>
      </c>
      <c r="AI1112" s="17">
        <v>0.32166203181528502</v>
      </c>
      <c r="AJ1112" s="17">
        <v>0.340561849320695</v>
      </c>
      <c r="AK1112" s="17">
        <v>0.447618487098002</v>
      </c>
      <c r="AL1112" s="17">
        <v>0.31134880789765801</v>
      </c>
      <c r="AM1112" s="17">
        <v>0.38093752139577203</v>
      </c>
      <c r="AN1112" s="17">
        <v>0.29969103325531299</v>
      </c>
      <c r="AO1112" s="17">
        <v>0.30942097218916398</v>
      </c>
      <c r="AP1112" s="17">
        <v>0.42702175538987902</v>
      </c>
      <c r="AQ1112" s="17">
        <v>0.32383511235885698</v>
      </c>
      <c r="AR1112" s="17">
        <v>0.40622837461081002</v>
      </c>
      <c r="AS1112" s="17"/>
      <c r="AT1112" s="17">
        <v>0.35489194164794902</v>
      </c>
      <c r="AU1112" s="17">
        <v>0.31932543191773</v>
      </c>
      <c r="AV1112" s="17">
        <v>0.33020276546945898</v>
      </c>
      <c r="AW1112" s="17">
        <v>0.30317675506855002</v>
      </c>
      <c r="AX1112" s="17">
        <v>0.29272306208003601</v>
      </c>
      <c r="AY1112" s="17">
        <v>0.355587774380074</v>
      </c>
      <c r="AZ1112" s="17"/>
      <c r="BA1112" s="17">
        <v>0.28100392307287703</v>
      </c>
      <c r="BB1112" s="17">
        <v>0.30565261181673198</v>
      </c>
      <c r="BC1112" s="17">
        <v>0.40061501282470202</v>
      </c>
      <c r="BD1112" s="17">
        <v>0.36657431923706102</v>
      </c>
      <c r="BE1112" s="17">
        <v>0.28778349630151401</v>
      </c>
      <c r="BF1112" s="17"/>
      <c r="BG1112" s="17">
        <v>0.27416950552140301</v>
      </c>
      <c r="BH1112" s="17">
        <v>0.35939403841620898</v>
      </c>
      <c r="BI1112" s="17">
        <v>0.293755378859063</v>
      </c>
      <c r="BJ1112" s="17">
        <v>0.32951497047259498</v>
      </c>
      <c r="BK1112" s="17">
        <v>0.46437109287258899</v>
      </c>
      <c r="BL1112" s="17"/>
      <c r="BM1112" s="17">
        <v>0.309121120825678</v>
      </c>
      <c r="BN1112" s="17">
        <v>0.34214970962447699</v>
      </c>
      <c r="BO1112" s="17">
        <v>0.33140829367392499</v>
      </c>
      <c r="BP1112" s="17"/>
      <c r="BQ1112" s="17">
        <v>0.39624810171409203</v>
      </c>
      <c r="BR1112" s="17">
        <v>0.28708864639863702</v>
      </c>
      <c r="BS1112" s="17"/>
      <c r="BT1112" s="17">
        <v>0.35665642630286398</v>
      </c>
      <c r="BU1112" s="17">
        <v>0.28749024388886901</v>
      </c>
    </row>
    <row r="1113" spans="2:73" x14ac:dyDescent="0.3">
      <c r="B1113" t="s">
        <v>92</v>
      </c>
      <c r="C1113" s="17">
        <v>0.29196395860353502</v>
      </c>
      <c r="D1113" s="17">
        <v>0.24627431647784201</v>
      </c>
      <c r="E1113" s="17">
        <v>0.33661357993288399</v>
      </c>
      <c r="F1113" s="17"/>
      <c r="G1113" s="17">
        <v>0.199412616337722</v>
      </c>
      <c r="H1113" s="17">
        <v>0.24271201539470399</v>
      </c>
      <c r="I1113" s="17">
        <v>0.289528201964872</v>
      </c>
      <c r="J1113" s="17">
        <v>0.32978573809224898</v>
      </c>
      <c r="K1113" s="17">
        <v>0.29853829065701498</v>
      </c>
      <c r="L1113" s="17">
        <v>0.36010501221297198</v>
      </c>
      <c r="M1113" s="17"/>
      <c r="N1113" s="17">
        <v>0.23333843014220401</v>
      </c>
      <c r="O1113" s="17">
        <v>0.30629550797149502</v>
      </c>
      <c r="P1113" s="17">
        <v>0.27025174766653998</v>
      </c>
      <c r="Q1113" s="17">
        <v>0.36282203491741799</v>
      </c>
      <c r="R1113" s="17"/>
      <c r="S1113" s="17">
        <v>0.243455407641753</v>
      </c>
      <c r="T1113" s="17">
        <v>0.30668237268950699</v>
      </c>
      <c r="U1113" s="17">
        <v>0.27260099182904302</v>
      </c>
      <c r="V1113" s="17">
        <v>0.27991588656249999</v>
      </c>
      <c r="W1113" s="17">
        <v>0.31823841394264302</v>
      </c>
      <c r="X1113" s="17">
        <v>0.27617012978198202</v>
      </c>
      <c r="Y1113" s="17">
        <v>0.33630619355348801</v>
      </c>
      <c r="Z1113" s="17">
        <v>0.29919676187945599</v>
      </c>
      <c r="AA1113" s="17">
        <v>0.31588845307856001</v>
      </c>
      <c r="AB1113" s="17"/>
      <c r="AC1113" s="17">
        <v>0.49162661403395302</v>
      </c>
      <c r="AD1113" s="17">
        <v>0.27055575270554799</v>
      </c>
      <c r="AE1113" s="17">
        <v>0.34988868159730002</v>
      </c>
      <c r="AF1113" s="17">
        <v>0.39039888617308899</v>
      </c>
      <c r="AG1113" s="17">
        <v>0.307273058466149</v>
      </c>
      <c r="AH1113" s="17">
        <v>0.29003673896111298</v>
      </c>
      <c r="AI1113" s="17">
        <v>0.28423962451066798</v>
      </c>
      <c r="AJ1113" s="17">
        <v>0.29979902857482499</v>
      </c>
      <c r="AK1113" s="17">
        <v>0.17630282947735201</v>
      </c>
      <c r="AL1113" s="17">
        <v>0.33924968921006798</v>
      </c>
      <c r="AM1113" s="17">
        <v>0.210316114825159</v>
      </c>
      <c r="AN1113" s="17">
        <v>0.30884362807837201</v>
      </c>
      <c r="AO1113" s="17">
        <v>0.24433211758308701</v>
      </c>
      <c r="AP1113" s="17">
        <v>0.23701597870303101</v>
      </c>
      <c r="AQ1113" s="17">
        <v>0.25569829582071701</v>
      </c>
      <c r="AR1113" s="17">
        <v>0.210707744109355</v>
      </c>
      <c r="AS1113" s="17"/>
      <c r="AT1113" s="17">
        <v>0.247227327501474</v>
      </c>
      <c r="AU1113" s="17">
        <v>0.31299343540708302</v>
      </c>
      <c r="AV1113" s="17">
        <v>0.26543624895756102</v>
      </c>
      <c r="AW1113" s="17">
        <v>0.31859151979695499</v>
      </c>
      <c r="AX1113" s="17">
        <v>0.35247353441329798</v>
      </c>
      <c r="AY1113" s="17">
        <v>0.232002304545911</v>
      </c>
      <c r="AZ1113" s="17"/>
      <c r="BA1113" s="17">
        <v>0.37830257826493102</v>
      </c>
      <c r="BB1113" s="17">
        <v>0.29059212742221802</v>
      </c>
      <c r="BC1113" s="17">
        <v>0.252885872614732</v>
      </c>
      <c r="BD1113" s="17">
        <v>0.218955104712273</v>
      </c>
      <c r="BE1113" s="17">
        <v>0.20497254107978299</v>
      </c>
      <c r="BF1113" s="17"/>
      <c r="BG1113" s="17">
        <v>0.33978348215311499</v>
      </c>
      <c r="BH1113" s="17">
        <v>0.25258894115249297</v>
      </c>
      <c r="BI1113" s="17">
        <v>0.298287987739845</v>
      </c>
      <c r="BJ1113" s="17">
        <v>0.25795629551743898</v>
      </c>
      <c r="BK1113" s="17">
        <v>0.12966408547016001</v>
      </c>
      <c r="BL1113" s="17"/>
      <c r="BM1113" s="17">
        <v>0.274056828364172</v>
      </c>
      <c r="BN1113" s="17">
        <v>0.31072567882028401</v>
      </c>
      <c r="BO1113" s="17">
        <v>0.29991801819821301</v>
      </c>
      <c r="BP1113" s="17"/>
      <c r="BQ1113" s="17">
        <v>0.183884239028303</v>
      </c>
      <c r="BR1113" s="17">
        <v>0.347976579656334</v>
      </c>
      <c r="BS1113" s="17"/>
      <c r="BT1113" s="17">
        <v>0.234870965430097</v>
      </c>
      <c r="BU1113" s="17">
        <v>0.353360593006739</v>
      </c>
    </row>
    <row r="1114" spans="2:73" x14ac:dyDescent="0.3">
      <c r="B1114" t="s">
        <v>381</v>
      </c>
      <c r="C1114" s="17">
        <v>0.25696117997891299</v>
      </c>
      <c r="D1114" s="17">
        <v>0.26014788424898999</v>
      </c>
      <c r="E1114" s="17">
        <v>0.25390642983505601</v>
      </c>
      <c r="F1114" s="17"/>
      <c r="G1114" s="17">
        <v>0.28647608392929302</v>
      </c>
      <c r="H1114" s="17">
        <v>0.27485163258847001</v>
      </c>
      <c r="I1114" s="17">
        <v>0.27051745173229402</v>
      </c>
      <c r="J1114" s="17">
        <v>0.263041125722144</v>
      </c>
      <c r="K1114" s="17">
        <v>0.261380627948405</v>
      </c>
      <c r="L1114" s="17">
        <v>0.20392765587998499</v>
      </c>
      <c r="M1114" s="17"/>
      <c r="N1114" s="17">
        <v>0.26681373191431401</v>
      </c>
      <c r="O1114" s="17">
        <v>0.26571475974692599</v>
      </c>
      <c r="P1114" s="17">
        <v>0.263936062231864</v>
      </c>
      <c r="Q1114" s="17">
        <v>0.22695202417802901</v>
      </c>
      <c r="R1114" s="17"/>
      <c r="S1114" s="17">
        <v>0.30119673577585299</v>
      </c>
      <c r="T1114" s="17">
        <v>0.24080490046647501</v>
      </c>
      <c r="U1114" s="17">
        <v>0.21797410381075699</v>
      </c>
      <c r="V1114" s="17">
        <v>0.25229313454894697</v>
      </c>
      <c r="W1114" s="17">
        <v>0.23869965382642999</v>
      </c>
      <c r="X1114" s="17">
        <v>0.247389988127554</v>
      </c>
      <c r="Y1114" s="17">
        <v>0.21924627205674799</v>
      </c>
      <c r="Z1114" s="17">
        <v>0.30359097841006</v>
      </c>
      <c r="AA1114" s="17">
        <v>0.28734905852485398</v>
      </c>
      <c r="AB1114" s="17"/>
      <c r="AC1114" s="17">
        <v>0.20931867025689499</v>
      </c>
      <c r="AD1114" s="17">
        <v>0.30641936646154</v>
      </c>
      <c r="AE1114" s="17">
        <v>0.225045306292248</v>
      </c>
      <c r="AF1114" s="17">
        <v>0.24363703274602599</v>
      </c>
      <c r="AG1114" s="17">
        <v>0.24521418919579799</v>
      </c>
      <c r="AH1114" s="17">
        <v>0.28034852657305498</v>
      </c>
      <c r="AI1114" s="17">
        <v>0.23875852226623201</v>
      </c>
      <c r="AJ1114" s="17">
        <v>0.20884197951854599</v>
      </c>
      <c r="AK1114" s="17">
        <v>0.31987444742201399</v>
      </c>
      <c r="AL1114" s="17">
        <v>0.30013383727645498</v>
      </c>
      <c r="AM1114" s="17">
        <v>0.29755544973556902</v>
      </c>
      <c r="AN1114" s="17">
        <v>0.272239749459673</v>
      </c>
      <c r="AO1114" s="17">
        <v>0.27008452510809</v>
      </c>
      <c r="AP1114" s="17">
        <v>0.184147555357492</v>
      </c>
      <c r="AQ1114" s="17">
        <v>0.24257060785524001</v>
      </c>
      <c r="AR1114" s="17">
        <v>0.24362870910819301</v>
      </c>
      <c r="AS1114" s="17"/>
      <c r="AT1114" s="17">
        <v>0.27908144455807499</v>
      </c>
      <c r="AU1114" s="17">
        <v>0.29662034724105901</v>
      </c>
      <c r="AV1114" s="17">
        <v>0.28425087711713398</v>
      </c>
      <c r="AW1114" s="17">
        <v>0.21449692108207699</v>
      </c>
      <c r="AX1114" s="17">
        <v>0.159966395467113</v>
      </c>
      <c r="AY1114" s="17">
        <v>0.19973552208666501</v>
      </c>
      <c r="AZ1114" s="17"/>
      <c r="BA1114" s="17">
        <v>0.21021061758998599</v>
      </c>
      <c r="BB1114" s="17">
        <v>0.27901615497056198</v>
      </c>
      <c r="BC1114" s="17">
        <v>0.260649902616722</v>
      </c>
      <c r="BD1114" s="17">
        <v>0.30525730026131598</v>
      </c>
      <c r="BE1114" s="17">
        <v>0.235562648165456</v>
      </c>
      <c r="BF1114" s="17"/>
      <c r="BG1114" s="17">
        <v>0.20374344215964901</v>
      </c>
      <c r="BH1114" s="17">
        <v>0.28558472879556202</v>
      </c>
      <c r="BI1114" s="17">
        <v>0.22126449601524201</v>
      </c>
      <c r="BJ1114" s="17">
        <v>0.25388452620958302</v>
      </c>
      <c r="BK1114" s="17">
        <v>0.31342612931505998</v>
      </c>
      <c r="BL1114" s="17"/>
      <c r="BM1114" s="17">
        <v>0.25882245679592802</v>
      </c>
      <c r="BN1114" s="17">
        <v>0.23825399931176999</v>
      </c>
      <c r="BO1114" s="17">
        <v>0.296645706240943</v>
      </c>
      <c r="BP1114" s="17"/>
      <c r="BQ1114" s="17">
        <v>0.28190012589756602</v>
      </c>
      <c r="BR1114" s="17">
        <v>0.245795084671451</v>
      </c>
      <c r="BS1114" s="17"/>
      <c r="BT1114" s="17">
        <v>0.26923423652779999</v>
      </c>
      <c r="BU1114" s="17">
        <v>0.24753171218143499</v>
      </c>
    </row>
    <row r="1115" spans="2:73" x14ac:dyDescent="0.3">
      <c r="B1115" t="s">
        <v>385</v>
      </c>
      <c r="C1115" s="17">
        <v>0.25510831834278602</v>
      </c>
      <c r="D1115" s="17">
        <v>0.25749182030254902</v>
      </c>
      <c r="E1115" s="17">
        <v>0.25165149179336099</v>
      </c>
      <c r="F1115" s="17"/>
      <c r="G1115" s="17">
        <v>0.32416664904972697</v>
      </c>
      <c r="H1115" s="17">
        <v>0.26017441952397802</v>
      </c>
      <c r="I1115" s="17">
        <v>0.262585114430267</v>
      </c>
      <c r="J1115" s="17">
        <v>0.28503275963156999</v>
      </c>
      <c r="K1115" s="17">
        <v>0.22573404555850299</v>
      </c>
      <c r="L1115" s="17">
        <v>0.19453015577194599</v>
      </c>
      <c r="M1115" s="17"/>
      <c r="N1115" s="17">
        <v>0.28042117357427598</v>
      </c>
      <c r="O1115" s="17">
        <v>0.25130444294112703</v>
      </c>
      <c r="P1115" s="17">
        <v>0.27146957709354202</v>
      </c>
      <c r="Q1115" s="17">
        <v>0.215992007262237</v>
      </c>
      <c r="R1115" s="17"/>
      <c r="S1115" s="17">
        <v>0.27069304321634902</v>
      </c>
      <c r="T1115" s="17">
        <v>0.21981831722450099</v>
      </c>
      <c r="U1115" s="17">
        <v>0.24000163764576099</v>
      </c>
      <c r="V1115" s="17">
        <v>0.27398099508683799</v>
      </c>
      <c r="W1115" s="17">
        <v>0.26330734584681598</v>
      </c>
      <c r="X1115" s="17">
        <v>0.29998662966206502</v>
      </c>
      <c r="Y1115" s="17">
        <v>0.222906131289756</v>
      </c>
      <c r="Z1115" s="17">
        <v>0.28228659927284899</v>
      </c>
      <c r="AA1115" s="17">
        <v>0.24905701042973699</v>
      </c>
      <c r="AB1115" s="17"/>
      <c r="AC1115" s="17">
        <v>0.16642577351665799</v>
      </c>
      <c r="AD1115" s="17">
        <v>0.26690470638476199</v>
      </c>
      <c r="AE1115" s="17">
        <v>0.21226067798882101</v>
      </c>
      <c r="AF1115" s="17">
        <v>0.19960098811538499</v>
      </c>
      <c r="AG1115" s="17">
        <v>0.22263766608395399</v>
      </c>
      <c r="AH1115" s="17">
        <v>0.30072446587158802</v>
      </c>
      <c r="AI1115" s="17">
        <v>0.28342558028027398</v>
      </c>
      <c r="AJ1115" s="17">
        <v>0.26039713900179201</v>
      </c>
      <c r="AK1115" s="17">
        <v>0.32704999155376802</v>
      </c>
      <c r="AL1115" s="17">
        <v>0.251050252948954</v>
      </c>
      <c r="AM1115" s="17">
        <v>0.27574563731524798</v>
      </c>
      <c r="AN1115" s="17">
        <v>0.205630904980314</v>
      </c>
      <c r="AO1115" s="17">
        <v>0.24900289837001399</v>
      </c>
      <c r="AP1115" s="17">
        <v>0.279856448624558</v>
      </c>
      <c r="AQ1115" s="17">
        <v>0.22705200504841</v>
      </c>
      <c r="AR1115" s="17">
        <v>0.24593502929206101</v>
      </c>
      <c r="AS1115" s="17"/>
      <c r="AT1115" s="17">
        <v>0.26758991364190898</v>
      </c>
      <c r="AU1115" s="17">
        <v>0.25990914804867399</v>
      </c>
      <c r="AV1115" s="17">
        <v>0.24351169358977401</v>
      </c>
      <c r="AW1115" s="17">
        <v>0.25151363205021898</v>
      </c>
      <c r="AX1115" s="17">
        <v>0.228605290953249</v>
      </c>
      <c r="AY1115" s="17">
        <v>0.266669303310276</v>
      </c>
      <c r="AZ1115" s="17"/>
      <c r="BA1115" s="17">
        <v>0.20268471927440801</v>
      </c>
      <c r="BB1115" s="17">
        <v>0.27591630260264899</v>
      </c>
      <c r="BC1115" s="17">
        <v>0.29413060119448597</v>
      </c>
      <c r="BD1115" s="17">
        <v>0.25106294720921302</v>
      </c>
      <c r="BE1115" s="17">
        <v>0.17689669295108501</v>
      </c>
      <c r="BF1115" s="17"/>
      <c r="BG1115" s="17">
        <v>0.177116997115606</v>
      </c>
      <c r="BH1115" s="17">
        <v>0.271804945240889</v>
      </c>
      <c r="BI1115" s="17">
        <v>0.236432867688252</v>
      </c>
      <c r="BJ1115" s="17">
        <v>0.29707891115345197</v>
      </c>
      <c r="BK1115" s="17">
        <v>0.42203639499539802</v>
      </c>
      <c r="BL1115" s="17"/>
      <c r="BM1115" s="17">
        <v>0.25072435009448601</v>
      </c>
      <c r="BN1115" s="17">
        <v>0.258668828996025</v>
      </c>
      <c r="BO1115" s="17">
        <v>0.25955216421032701</v>
      </c>
      <c r="BP1115" s="17"/>
      <c r="BQ1115" s="17">
        <v>0.281420224302313</v>
      </c>
      <c r="BR1115" s="17">
        <v>0.241497706752415</v>
      </c>
      <c r="BS1115" s="17"/>
      <c r="BT1115" s="17">
        <v>0.26511417224620898</v>
      </c>
      <c r="BU1115" s="17">
        <v>0.24696117513823501</v>
      </c>
    </row>
    <row r="1116" spans="2:73" x14ac:dyDescent="0.3">
      <c r="B1116" t="s">
        <v>383</v>
      </c>
      <c r="C1116" s="17">
        <v>0.21200476843378399</v>
      </c>
      <c r="D1116" s="17">
        <v>0.23446881884020801</v>
      </c>
      <c r="E1116" s="17">
        <v>0.190025988340915</v>
      </c>
      <c r="F1116" s="17"/>
      <c r="G1116" s="17">
        <v>0.24548323052771201</v>
      </c>
      <c r="H1116" s="17">
        <v>0.24578051909767201</v>
      </c>
      <c r="I1116" s="17">
        <v>0.25209990449509301</v>
      </c>
      <c r="J1116" s="17">
        <v>0.195394052670502</v>
      </c>
      <c r="K1116" s="17">
        <v>0.20747722301843499</v>
      </c>
      <c r="L1116" s="17">
        <v>0.146330471043435</v>
      </c>
      <c r="M1116" s="17"/>
      <c r="N1116" s="17">
        <v>0.24038628839301601</v>
      </c>
      <c r="O1116" s="17">
        <v>0.215368697409901</v>
      </c>
      <c r="P1116" s="17">
        <v>0.199051976873071</v>
      </c>
      <c r="Q1116" s="17">
        <v>0.18554711574483601</v>
      </c>
      <c r="R1116" s="17"/>
      <c r="S1116" s="17">
        <v>0.288188553420125</v>
      </c>
      <c r="T1116" s="17">
        <v>0.164764607526347</v>
      </c>
      <c r="U1116" s="17">
        <v>0.19003543011906601</v>
      </c>
      <c r="V1116" s="17">
        <v>0.24415253019611199</v>
      </c>
      <c r="W1116" s="17">
        <v>0.186590543087164</v>
      </c>
      <c r="X1116" s="17">
        <v>0.22183430349951999</v>
      </c>
      <c r="Y1116" s="17">
        <v>0.20345536239425799</v>
      </c>
      <c r="Z1116" s="17">
        <v>0.15581691467182901</v>
      </c>
      <c r="AA1116" s="17">
        <v>0.20424554453322299</v>
      </c>
      <c r="AB1116" s="17"/>
      <c r="AC1116" s="17">
        <v>0.122918744925075</v>
      </c>
      <c r="AD1116" s="17">
        <v>0.19816268912380799</v>
      </c>
      <c r="AE1116" s="17">
        <v>0.175121250617226</v>
      </c>
      <c r="AF1116" s="17">
        <v>0.12681914213429701</v>
      </c>
      <c r="AG1116" s="17">
        <v>0.184488991469556</v>
      </c>
      <c r="AH1116" s="17">
        <v>0.22434151288908</v>
      </c>
      <c r="AI1116" s="17">
        <v>0.20053887762369099</v>
      </c>
      <c r="AJ1116" s="17">
        <v>0.257204531934144</v>
      </c>
      <c r="AK1116" s="17">
        <v>0.243521169708796</v>
      </c>
      <c r="AL1116" s="17">
        <v>0.24658656624191699</v>
      </c>
      <c r="AM1116" s="17">
        <v>0.26599286500353397</v>
      </c>
      <c r="AN1116" s="17">
        <v>0.21138192832039801</v>
      </c>
      <c r="AO1116" s="17">
        <v>0.26920437006796399</v>
      </c>
      <c r="AP1116" s="17">
        <v>0.22191196290144199</v>
      </c>
      <c r="AQ1116" s="17">
        <v>0.217023332146318</v>
      </c>
      <c r="AR1116" s="17">
        <v>0.25421323793626799</v>
      </c>
      <c r="AS1116" s="17"/>
      <c r="AT1116" s="17">
        <v>0.26357694496060402</v>
      </c>
      <c r="AU1116" s="17">
        <v>0.196257637251885</v>
      </c>
      <c r="AV1116" s="17">
        <v>0.232180553436026</v>
      </c>
      <c r="AW1116" s="17">
        <v>0.19968179993197099</v>
      </c>
      <c r="AX1116" s="17">
        <v>0.148461364334743</v>
      </c>
      <c r="AY1116" s="17">
        <v>0.18123144670802899</v>
      </c>
      <c r="AZ1116" s="17"/>
      <c r="BA1116" s="17">
        <v>0.14873567630384399</v>
      </c>
      <c r="BB1116" s="17">
        <v>0.20018990608458201</v>
      </c>
      <c r="BC1116" s="17">
        <v>0.25981314076981799</v>
      </c>
      <c r="BD1116" s="17">
        <v>0.25919017873512701</v>
      </c>
      <c r="BE1116" s="17">
        <v>0.243866973418007</v>
      </c>
      <c r="BF1116" s="17"/>
      <c r="BG1116" s="17">
        <v>0.17184464165989499</v>
      </c>
      <c r="BH1116" s="17">
        <v>0.25379860316341102</v>
      </c>
      <c r="BI1116" s="17">
        <v>0.19637345021599301</v>
      </c>
      <c r="BJ1116" s="17">
        <v>0.176027867645771</v>
      </c>
      <c r="BK1116" s="17">
        <v>0.29125364307361701</v>
      </c>
      <c r="BL1116" s="17"/>
      <c r="BM1116" s="17">
        <v>0.21282058944978899</v>
      </c>
      <c r="BN1116" s="17">
        <v>0.215093573246602</v>
      </c>
      <c r="BO1116" s="17">
        <v>0.20210859344438201</v>
      </c>
      <c r="BP1116" s="17"/>
      <c r="BQ1116" s="17">
        <v>0.26601199084594701</v>
      </c>
      <c r="BR1116" s="17">
        <v>0.18107776415093099</v>
      </c>
      <c r="BS1116" s="17"/>
      <c r="BT1116" s="17">
        <v>0.22180614695421</v>
      </c>
      <c r="BU1116" s="17">
        <v>0.205272217435684</v>
      </c>
    </row>
    <row r="1117" spans="2:73" x14ac:dyDescent="0.3">
      <c r="B1117" t="s">
        <v>384</v>
      </c>
      <c r="C1117" s="17">
        <v>0.15683921426199801</v>
      </c>
      <c r="D1117" s="17">
        <v>0.15953068680165999</v>
      </c>
      <c r="E1117" s="17">
        <v>0.153913246721682</v>
      </c>
      <c r="F1117" s="17"/>
      <c r="G1117" s="17">
        <v>0.21057123050051199</v>
      </c>
      <c r="H1117" s="17">
        <v>0.152783085332517</v>
      </c>
      <c r="I1117" s="17">
        <v>0.16068993971755899</v>
      </c>
      <c r="J1117" s="17">
        <v>0.12546539274162599</v>
      </c>
      <c r="K1117" s="17">
        <v>0.17283460587822599</v>
      </c>
      <c r="L1117" s="17">
        <v>0.13620394560044</v>
      </c>
      <c r="M1117" s="17"/>
      <c r="N1117" s="17">
        <v>0.15352731701136901</v>
      </c>
      <c r="O1117" s="17">
        <v>0.16377440502503801</v>
      </c>
      <c r="P1117" s="17">
        <v>0.17788017428862499</v>
      </c>
      <c r="Q1117" s="17">
        <v>0.13137392829766201</v>
      </c>
      <c r="R1117" s="17"/>
      <c r="S1117" s="17">
        <v>0.169638396059965</v>
      </c>
      <c r="T1117" s="17">
        <v>0.15759525733874999</v>
      </c>
      <c r="U1117" s="17">
        <v>0.260218350702412</v>
      </c>
      <c r="V1117" s="17">
        <v>0.150538570798501</v>
      </c>
      <c r="W1117" s="17">
        <v>0.169971691422901</v>
      </c>
      <c r="X1117" s="17">
        <v>0.107753600561504</v>
      </c>
      <c r="Y1117" s="17">
        <v>0.101618359618695</v>
      </c>
      <c r="Z1117" s="17">
        <v>0.16049187337809101</v>
      </c>
      <c r="AA1117" s="17">
        <v>0.135561232152242</v>
      </c>
      <c r="AB1117" s="17"/>
      <c r="AC1117" s="17">
        <v>7.7321034285866605E-2</v>
      </c>
      <c r="AD1117" s="17">
        <v>0.198325711516009</v>
      </c>
      <c r="AE1117" s="17">
        <v>0.11638219667726001</v>
      </c>
      <c r="AF1117" s="17">
        <v>0.115222362392778</v>
      </c>
      <c r="AG1117" s="17">
        <v>0.13035387287664299</v>
      </c>
      <c r="AH1117" s="17">
        <v>0.17925688756036001</v>
      </c>
      <c r="AI1117" s="17">
        <v>0.146292267107484</v>
      </c>
      <c r="AJ1117" s="17">
        <v>0.20164610090645299</v>
      </c>
      <c r="AK1117" s="17">
        <v>0.210883901150067</v>
      </c>
      <c r="AL1117" s="17">
        <v>0.129555528935349</v>
      </c>
      <c r="AM1117" s="17">
        <v>0.195860872420588</v>
      </c>
      <c r="AN1117" s="17">
        <v>0.11612987682592001</v>
      </c>
      <c r="AO1117" s="17">
        <v>0.17878765078124301</v>
      </c>
      <c r="AP1117" s="17">
        <v>0.15789767570937999</v>
      </c>
      <c r="AQ1117" s="17">
        <v>0.213093230293387</v>
      </c>
      <c r="AR1117" s="17">
        <v>0.131056873615983</v>
      </c>
      <c r="AS1117" s="17"/>
      <c r="AT1117" s="17">
        <v>0.17774093096316501</v>
      </c>
      <c r="AU1117" s="17">
        <v>0.147724231096488</v>
      </c>
      <c r="AV1117" s="17">
        <v>0.14230075190182701</v>
      </c>
      <c r="AW1117" s="17">
        <v>0.14294996260781301</v>
      </c>
      <c r="AX1117" s="17">
        <v>0.13628401385392799</v>
      </c>
      <c r="AY1117" s="17">
        <v>0.24661594083129201</v>
      </c>
      <c r="AZ1117" s="17"/>
      <c r="BA1117" s="17">
        <v>0.130110670066409</v>
      </c>
      <c r="BB1117" s="17">
        <v>0.15121049386858401</v>
      </c>
      <c r="BC1117" s="17">
        <v>0.16090933637715901</v>
      </c>
      <c r="BD1117" s="17">
        <v>0.166636718519767</v>
      </c>
      <c r="BE1117" s="17">
        <v>0.22459727555931899</v>
      </c>
      <c r="BF1117" s="17"/>
      <c r="BG1117" s="17">
        <v>0.13025024574257801</v>
      </c>
      <c r="BH1117" s="17">
        <v>0.17960564361780601</v>
      </c>
      <c r="BI1117" s="17">
        <v>0.18564898205934699</v>
      </c>
      <c r="BJ1117" s="17">
        <v>0.13386321072575499</v>
      </c>
      <c r="BK1117" s="17">
        <v>0.16785319239056201</v>
      </c>
      <c r="BL1117" s="17"/>
      <c r="BM1117" s="17">
        <v>0.160539664672984</v>
      </c>
      <c r="BN1117" s="17">
        <v>0.14789165263960799</v>
      </c>
      <c r="BO1117" s="17">
        <v>0.16745381375906401</v>
      </c>
      <c r="BP1117" s="17"/>
      <c r="BQ1117" s="17">
        <v>0.201784509479429</v>
      </c>
      <c r="BR1117" s="17">
        <v>0.13419501269159401</v>
      </c>
      <c r="BS1117" s="17"/>
      <c r="BT1117" s="17">
        <v>0.20823923796656399</v>
      </c>
      <c r="BU1117" s="17">
        <v>8.7974485963179402E-2</v>
      </c>
    </row>
    <row r="1118" spans="2:73" x14ac:dyDescent="0.3">
      <c r="B1118" t="s">
        <v>389</v>
      </c>
      <c r="C1118" s="17">
        <v>0.15385871181951299</v>
      </c>
      <c r="D1118" s="17">
        <v>0.17281671367889201</v>
      </c>
      <c r="E1118" s="17">
        <v>0.134331015623226</v>
      </c>
      <c r="F1118" s="17"/>
      <c r="G1118" s="17">
        <v>0.12430685198486401</v>
      </c>
      <c r="H1118" s="17">
        <v>0.16805575627403599</v>
      </c>
      <c r="I1118" s="17">
        <v>0.15056399842075399</v>
      </c>
      <c r="J1118" s="17">
        <v>0.16553804850280701</v>
      </c>
      <c r="K1118" s="17">
        <v>0.15267832478832999</v>
      </c>
      <c r="L1118" s="17">
        <v>0.15585966104967899</v>
      </c>
      <c r="M1118" s="17"/>
      <c r="N1118" s="17">
        <v>0.17322653318474299</v>
      </c>
      <c r="O1118" s="17">
        <v>0.138569626643744</v>
      </c>
      <c r="P1118" s="17">
        <v>0.161684878910415</v>
      </c>
      <c r="Q1118" s="17">
        <v>0.13955937158482201</v>
      </c>
      <c r="R1118" s="17"/>
      <c r="S1118" s="17">
        <v>0.125318419745344</v>
      </c>
      <c r="T1118" s="17">
        <v>0.12652666380799901</v>
      </c>
      <c r="U1118" s="17">
        <v>0.20382295150499799</v>
      </c>
      <c r="V1118" s="17">
        <v>0.21803067138653001</v>
      </c>
      <c r="W1118" s="17">
        <v>0.13528476728335201</v>
      </c>
      <c r="X1118" s="17">
        <v>0.13294453286194299</v>
      </c>
      <c r="Y1118" s="17">
        <v>0.14915464622792299</v>
      </c>
      <c r="Z1118" s="17">
        <v>0.19652467920356001</v>
      </c>
      <c r="AA1118" s="17">
        <v>0.14598892049325199</v>
      </c>
      <c r="AB1118" s="17"/>
      <c r="AC1118" s="17">
        <v>3.8768989749086803E-2</v>
      </c>
      <c r="AD1118" s="17">
        <v>0.14720441534321399</v>
      </c>
      <c r="AE1118" s="17">
        <v>0.122668181148279</v>
      </c>
      <c r="AF1118" s="17">
        <v>0.10844032735614501</v>
      </c>
      <c r="AG1118" s="17">
        <v>0.162393071672495</v>
      </c>
      <c r="AH1118" s="17">
        <v>0.16829006030617499</v>
      </c>
      <c r="AI1118" s="17">
        <v>0.14080758317707301</v>
      </c>
      <c r="AJ1118" s="17">
        <v>0.182904791701194</v>
      </c>
      <c r="AK1118" s="17">
        <v>0.22730083997259801</v>
      </c>
      <c r="AL1118" s="17">
        <v>0.131774489057356</v>
      </c>
      <c r="AM1118" s="17">
        <v>0.17658275365661899</v>
      </c>
      <c r="AN1118" s="17">
        <v>0.126234997362736</v>
      </c>
      <c r="AO1118" s="17">
        <v>0.13505157673530799</v>
      </c>
      <c r="AP1118" s="17">
        <v>0.155632798102252</v>
      </c>
      <c r="AQ1118" s="17">
        <v>0.182558441668493</v>
      </c>
      <c r="AR1118" s="17">
        <v>0.18093208743981001</v>
      </c>
      <c r="AS1118" s="17"/>
      <c r="AT1118" s="17">
        <v>0.171247878850247</v>
      </c>
      <c r="AU1118" s="17">
        <v>0.115511336645954</v>
      </c>
      <c r="AV1118" s="17">
        <v>0.144788257955453</v>
      </c>
      <c r="AW1118" s="17">
        <v>0.17187736478987301</v>
      </c>
      <c r="AX1118" s="17">
        <v>0.16946044393609899</v>
      </c>
      <c r="AY1118" s="17">
        <v>0.227124013182811</v>
      </c>
      <c r="AZ1118" s="17"/>
      <c r="BA1118" s="17">
        <v>0.12195272481179099</v>
      </c>
      <c r="BB1118" s="17">
        <v>0.13788814723576301</v>
      </c>
      <c r="BC1118" s="17">
        <v>0.18904293235039399</v>
      </c>
      <c r="BD1118" s="17">
        <v>0.16983651157697299</v>
      </c>
      <c r="BE1118" s="17">
        <v>0.188868723357214</v>
      </c>
      <c r="BF1118" s="17"/>
      <c r="BG1118" s="17">
        <v>0.12773060161563499</v>
      </c>
      <c r="BH1118" s="17">
        <v>0.165481949080476</v>
      </c>
      <c r="BI1118" s="17">
        <v>0.20456450068347801</v>
      </c>
      <c r="BJ1118" s="17">
        <v>0.14711078357381299</v>
      </c>
      <c r="BK1118" s="17">
        <v>0.25232778883573997</v>
      </c>
      <c r="BL1118" s="17"/>
      <c r="BM1118" s="17">
        <v>0.16641289771012099</v>
      </c>
      <c r="BN1118" s="17">
        <v>0.13724030019992001</v>
      </c>
      <c r="BO1118" s="17">
        <v>0.156659430694678</v>
      </c>
      <c r="BP1118" s="17"/>
      <c r="BQ1118" s="17">
        <v>0.18260109162812299</v>
      </c>
      <c r="BR1118" s="17">
        <v>0.13907072268484699</v>
      </c>
      <c r="BS1118" s="17"/>
      <c r="BT1118" s="17">
        <v>0.18653195573138101</v>
      </c>
      <c r="BU1118" s="17">
        <v>0.11353152914727301</v>
      </c>
    </row>
    <row r="1119" spans="2:73" x14ac:dyDescent="0.3">
      <c r="B1119" t="s">
        <v>386</v>
      </c>
      <c r="C1119" s="17">
        <v>0.15293510109854899</v>
      </c>
      <c r="D1119" s="17">
        <v>0.16580777297667401</v>
      </c>
      <c r="E1119" s="17">
        <v>0.14012062340529</v>
      </c>
      <c r="F1119" s="17"/>
      <c r="G1119" s="17">
        <v>0.12278627814378799</v>
      </c>
      <c r="H1119" s="17">
        <v>0.18568899587830301</v>
      </c>
      <c r="I1119" s="17">
        <v>0.18189208578671101</v>
      </c>
      <c r="J1119" s="17">
        <v>0.189407032514188</v>
      </c>
      <c r="K1119" s="17">
        <v>0.132690227483998</v>
      </c>
      <c r="L1119" s="17">
        <v>0.106649810044186</v>
      </c>
      <c r="M1119" s="17"/>
      <c r="N1119" s="17">
        <v>0.17738372328945301</v>
      </c>
      <c r="O1119" s="17">
        <v>0.16162082102647299</v>
      </c>
      <c r="P1119" s="17">
        <v>0.14827560517521701</v>
      </c>
      <c r="Q1119" s="17">
        <v>0.11951419126811</v>
      </c>
      <c r="R1119" s="17"/>
      <c r="S1119" s="17">
        <v>0.19051820298795599</v>
      </c>
      <c r="T1119" s="17">
        <v>0.128748117022838</v>
      </c>
      <c r="U1119" s="17">
        <v>0.13328958006237299</v>
      </c>
      <c r="V1119" s="17">
        <v>0.17174246288279399</v>
      </c>
      <c r="W1119" s="17">
        <v>0.14306062203557099</v>
      </c>
      <c r="X1119" s="17">
        <v>0.179364862877993</v>
      </c>
      <c r="Y1119" s="17">
        <v>0.110484419294565</v>
      </c>
      <c r="Z1119" s="17">
        <v>0.126604883416092</v>
      </c>
      <c r="AA1119" s="17">
        <v>0.16483890061147599</v>
      </c>
      <c r="AB1119" s="17"/>
      <c r="AC1119" s="17">
        <v>8.7430035497839897E-2</v>
      </c>
      <c r="AD1119" s="17">
        <v>0.148774912032797</v>
      </c>
      <c r="AE1119" s="17">
        <v>0.114126249727933</v>
      </c>
      <c r="AF1119" s="17">
        <v>0.14220794102332501</v>
      </c>
      <c r="AG1119" s="17">
        <v>0.142514265623924</v>
      </c>
      <c r="AH1119" s="17">
        <v>0.13979975188715299</v>
      </c>
      <c r="AI1119" s="17">
        <v>0.203113713655799</v>
      </c>
      <c r="AJ1119" s="17">
        <v>0.130512871644826</v>
      </c>
      <c r="AK1119" s="17">
        <v>0.18362993302316299</v>
      </c>
      <c r="AL1119" s="17">
        <v>0.16323691152051201</v>
      </c>
      <c r="AM1119" s="17">
        <v>0.17563441224488999</v>
      </c>
      <c r="AN1119" s="17">
        <v>0.13037234464966599</v>
      </c>
      <c r="AO1119" s="17">
        <v>0.16812039645660401</v>
      </c>
      <c r="AP1119" s="17">
        <v>0.19904486362523199</v>
      </c>
      <c r="AQ1119" s="17">
        <v>0.13801906808617301</v>
      </c>
      <c r="AR1119" s="17">
        <v>0.18808770853978299</v>
      </c>
      <c r="AS1119" s="17"/>
      <c r="AT1119" s="17">
        <v>0.157999671731306</v>
      </c>
      <c r="AU1119" s="17">
        <v>0.168756267797876</v>
      </c>
      <c r="AV1119" s="17">
        <v>0.18158906804854399</v>
      </c>
      <c r="AW1119" s="17">
        <v>0.14372549565437701</v>
      </c>
      <c r="AX1119" s="17">
        <v>8.0023083720367399E-2</v>
      </c>
      <c r="AY1119" s="17">
        <v>0.13811471568182901</v>
      </c>
      <c r="AZ1119" s="17"/>
      <c r="BA1119" s="17">
        <v>9.7904358435944194E-2</v>
      </c>
      <c r="BB1119" s="17">
        <v>0.16285229533308301</v>
      </c>
      <c r="BC1119" s="17">
        <v>0.17305743170226201</v>
      </c>
      <c r="BD1119" s="17">
        <v>0.20442184072713701</v>
      </c>
      <c r="BE1119" s="17">
        <v>9.5116291853761095E-2</v>
      </c>
      <c r="BF1119" s="17"/>
      <c r="BG1119" s="17">
        <v>0.139569793289303</v>
      </c>
      <c r="BH1119" s="17">
        <v>0.16885119925152001</v>
      </c>
      <c r="BI1119" s="17">
        <v>0.15773223594958699</v>
      </c>
      <c r="BJ1119" s="17">
        <v>0.133999314318796</v>
      </c>
      <c r="BK1119" s="17">
        <v>0.20040180824263801</v>
      </c>
      <c r="BL1119" s="17"/>
      <c r="BM1119" s="17">
        <v>0.15719022431007701</v>
      </c>
      <c r="BN1119" s="17">
        <v>0.13352055858703801</v>
      </c>
      <c r="BO1119" s="17">
        <v>0.187202949476859</v>
      </c>
      <c r="BP1119" s="17"/>
      <c r="BQ1119" s="17">
        <v>0.18877430551750099</v>
      </c>
      <c r="BR1119" s="17">
        <v>0.13687503323022901</v>
      </c>
      <c r="BS1119" s="17"/>
      <c r="BT1119" s="17">
        <v>0.16826429635460899</v>
      </c>
      <c r="BU1119" s="17">
        <v>0.13664606851209599</v>
      </c>
    </row>
    <row r="1120" spans="2:73" x14ac:dyDescent="0.3">
      <c r="B1120" t="s">
        <v>212</v>
      </c>
      <c r="C1120" s="17">
        <v>2.5492893434983399E-2</v>
      </c>
      <c r="D1120" s="17">
        <v>2.67551179198325E-2</v>
      </c>
      <c r="E1120" s="17">
        <v>2.4341547125553802E-2</v>
      </c>
      <c r="F1120" s="17"/>
      <c r="G1120" s="17">
        <v>9.9285342655334296E-3</v>
      </c>
      <c r="H1120" s="17">
        <v>8.9203291832610308E-3</v>
      </c>
      <c r="I1120" s="17">
        <v>5.74605391828115E-3</v>
      </c>
      <c r="J1120" s="17">
        <v>3.1767281870997102E-2</v>
      </c>
      <c r="K1120" s="17">
        <v>4.1544673582758498E-2</v>
      </c>
      <c r="L1120" s="17">
        <v>4.9446424706826697E-2</v>
      </c>
      <c r="M1120" s="17"/>
      <c r="N1120" s="17">
        <v>2.766583030816E-2</v>
      </c>
      <c r="O1120" s="17">
        <v>1.41546679509352E-2</v>
      </c>
      <c r="P1120" s="17">
        <v>2.4087170166081699E-2</v>
      </c>
      <c r="Q1120" s="17">
        <v>3.4228782029185202E-2</v>
      </c>
      <c r="R1120" s="17"/>
      <c r="S1120" s="17">
        <v>1.3027974108562599E-2</v>
      </c>
      <c r="T1120" s="17">
        <v>4.3274928597303301E-2</v>
      </c>
      <c r="U1120" s="17">
        <v>3.8509093764536803E-2</v>
      </c>
      <c r="V1120" s="17">
        <v>3.0117586016688701E-2</v>
      </c>
      <c r="W1120" s="17">
        <v>2.2164716293728199E-2</v>
      </c>
      <c r="X1120" s="17">
        <v>1.98516805871038E-2</v>
      </c>
      <c r="Y1120" s="17">
        <v>1.98977821178032E-2</v>
      </c>
      <c r="Z1120" s="17">
        <v>2.6433456536312801E-2</v>
      </c>
      <c r="AA1120" s="17">
        <v>1.55776657180539E-2</v>
      </c>
      <c r="AB1120" s="17"/>
      <c r="AC1120" s="17">
        <v>0</v>
      </c>
      <c r="AD1120" s="17">
        <v>3.1642887034426602E-2</v>
      </c>
      <c r="AE1120" s="17">
        <v>1.51292376688045E-2</v>
      </c>
      <c r="AF1120" s="17">
        <v>4.8640890023640998E-2</v>
      </c>
      <c r="AG1120" s="17">
        <v>2.11841073057767E-2</v>
      </c>
      <c r="AH1120" s="17">
        <v>2.06291567125815E-2</v>
      </c>
      <c r="AI1120" s="17">
        <v>2.76464219395571E-2</v>
      </c>
      <c r="AJ1120" s="17">
        <v>1.2470799739185801E-2</v>
      </c>
      <c r="AK1120" s="17">
        <v>2.3173676008582701E-2</v>
      </c>
      <c r="AL1120" s="17">
        <v>1.83152072970293E-2</v>
      </c>
      <c r="AM1120" s="17">
        <v>3.1856353531567003E-2</v>
      </c>
      <c r="AN1120" s="17">
        <v>2.4333228509884602E-2</v>
      </c>
      <c r="AO1120" s="17">
        <v>1.8724535762345999E-2</v>
      </c>
      <c r="AP1120" s="17">
        <v>2.59170858366733E-2</v>
      </c>
      <c r="AQ1120" s="17">
        <v>1.2372896810372999E-2</v>
      </c>
      <c r="AR1120" s="17">
        <v>2.50174584547108E-2</v>
      </c>
      <c r="AS1120" s="17"/>
      <c r="AT1120" s="17">
        <v>1.0400439808464199E-2</v>
      </c>
      <c r="AU1120" s="17">
        <v>2.2252270688002701E-2</v>
      </c>
      <c r="AV1120" s="17">
        <v>2.8912486944989602E-2</v>
      </c>
      <c r="AW1120" s="17">
        <v>3.00594163463823E-2</v>
      </c>
      <c r="AX1120" s="17">
        <v>4.8274951694408701E-2</v>
      </c>
      <c r="AY1120" s="17">
        <v>4.1582529280148703E-2</v>
      </c>
      <c r="AZ1120" s="17"/>
      <c r="BA1120" s="17">
        <v>2.3703955488173601E-2</v>
      </c>
      <c r="BB1120" s="17">
        <v>2.6235880836697201E-2</v>
      </c>
      <c r="BC1120" s="17">
        <v>1.9385742774262499E-2</v>
      </c>
      <c r="BD1120" s="17">
        <v>2.7911935578217601E-2</v>
      </c>
      <c r="BE1120" s="17">
        <v>3.44717306570472E-2</v>
      </c>
      <c r="BF1120" s="17"/>
      <c r="BG1120" s="17">
        <v>4.6513399042290501E-2</v>
      </c>
      <c r="BH1120" s="17">
        <v>1.6320906283705298E-2</v>
      </c>
      <c r="BI1120" s="17">
        <v>2.8929440932136698E-2</v>
      </c>
      <c r="BJ1120" s="17">
        <v>3.6766002792251701E-2</v>
      </c>
      <c r="BK1120" s="17">
        <v>2.29913369624422E-2</v>
      </c>
      <c r="BL1120" s="17"/>
      <c r="BM1120" s="17">
        <v>2.6667397085854201E-2</v>
      </c>
      <c r="BN1120" s="17">
        <v>2.8168180343494598E-2</v>
      </c>
      <c r="BO1120" s="17">
        <v>1.5528582258877901E-2</v>
      </c>
      <c r="BP1120" s="17"/>
      <c r="BQ1120" s="17">
        <v>1.8097015650518002E-2</v>
      </c>
      <c r="BR1120" s="17">
        <v>3.0344979715234598E-2</v>
      </c>
      <c r="BS1120" s="17"/>
      <c r="BT1120" s="17">
        <v>2.5278901150364099E-2</v>
      </c>
      <c r="BU1120" s="17">
        <v>2.7071852681363199E-2</v>
      </c>
    </row>
    <row r="1121" spans="2:73" x14ac:dyDescent="0.3">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c r="BQ1121" s="17"/>
      <c r="BR1121" s="17"/>
      <c r="BS1121" s="17"/>
      <c r="BT1121" s="17"/>
      <c r="BU1121" s="17"/>
    </row>
    <row r="1122" spans="2:73" x14ac:dyDescent="0.3">
      <c r="B1122" s="6" t="s">
        <v>393</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c r="BQ1122" s="17"/>
      <c r="BR1122" s="17"/>
      <c r="BS1122" s="17"/>
      <c r="BT1122" s="17"/>
      <c r="BU1122" s="17"/>
    </row>
    <row r="1123" spans="2:73" x14ac:dyDescent="0.3">
      <c r="B1123" s="24" t="s">
        <v>197</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row>
    <row r="1124" spans="2:73" x14ac:dyDescent="0.3">
      <c r="B1124" t="s">
        <v>391</v>
      </c>
      <c r="C1124" s="17">
        <v>0.14643553696428899</v>
      </c>
      <c r="D1124" s="17">
        <v>0.162914353953345</v>
      </c>
      <c r="E1124" s="17">
        <v>0.12975199231374401</v>
      </c>
      <c r="F1124" s="17"/>
      <c r="G1124" s="17">
        <v>0.20993148506130099</v>
      </c>
      <c r="H1124" s="17">
        <v>0.213360401932743</v>
      </c>
      <c r="I1124" s="17">
        <v>0.13141856357597201</v>
      </c>
      <c r="J1124" s="17">
        <v>0.137778832662209</v>
      </c>
      <c r="K1124" s="17">
        <v>0.101565473114549</v>
      </c>
      <c r="L1124" s="17">
        <v>0.10709524483305299</v>
      </c>
      <c r="M1124" s="17"/>
      <c r="N1124" s="17">
        <v>0.12390535919947</v>
      </c>
      <c r="O1124" s="17">
        <v>0.13148125489134599</v>
      </c>
      <c r="P1124" s="17">
        <v>0.14977653777896699</v>
      </c>
      <c r="Q1124" s="17">
        <v>0.181876808817903</v>
      </c>
      <c r="R1124" s="17"/>
      <c r="S1124" s="17">
        <v>0.114589960137091</v>
      </c>
      <c r="T1124" s="17">
        <v>0.13709795670313399</v>
      </c>
      <c r="U1124" s="17">
        <v>0.15277699355132801</v>
      </c>
      <c r="V1124" s="17">
        <v>0.17977587264664899</v>
      </c>
      <c r="W1124" s="17">
        <v>0.18685877407878501</v>
      </c>
      <c r="X1124" s="17">
        <v>0.178218732387976</v>
      </c>
      <c r="Y1124" s="17">
        <v>8.8357802703747504E-2</v>
      </c>
      <c r="Z1124" s="17">
        <v>0.130297356971002</v>
      </c>
      <c r="AA1124" s="17">
        <v>0.15433300458027099</v>
      </c>
      <c r="AB1124" s="17"/>
      <c r="AC1124" s="17">
        <v>0.211530477040871</v>
      </c>
      <c r="AD1124" s="17">
        <v>0.142432123415942</v>
      </c>
      <c r="AE1124" s="17">
        <v>0.16881802913008601</v>
      </c>
      <c r="AF1124" s="17">
        <v>0.210376209078006</v>
      </c>
      <c r="AG1124" s="17">
        <v>0.19352441662904499</v>
      </c>
      <c r="AH1124" s="17">
        <v>0.16076275533176901</v>
      </c>
      <c r="AI1124" s="17">
        <v>9.1859053425314502E-2</v>
      </c>
      <c r="AJ1124" s="17">
        <v>0.11344106401809299</v>
      </c>
      <c r="AK1124" s="17">
        <v>0.14671333185514299</v>
      </c>
      <c r="AL1124" s="17">
        <v>7.9646660431489297E-2</v>
      </c>
      <c r="AM1124" s="17">
        <v>0.159495188943231</v>
      </c>
      <c r="AN1124" s="17">
        <v>0.108568342770091</v>
      </c>
      <c r="AO1124" s="17">
        <v>0.157027868561853</v>
      </c>
      <c r="AP1124" s="17">
        <v>0.16256582376135401</v>
      </c>
      <c r="AQ1124" s="17">
        <v>0.13833295516301999</v>
      </c>
      <c r="AR1124" s="17">
        <v>0.11025188339891</v>
      </c>
      <c r="AS1124" s="17"/>
      <c r="AT1124" s="17">
        <v>0.14559281452339701</v>
      </c>
      <c r="AU1124" s="17">
        <v>0.123807236044625</v>
      </c>
      <c r="AV1124" s="17">
        <v>0.17688005227126499</v>
      </c>
      <c r="AW1124" s="17">
        <v>0.16844696757053301</v>
      </c>
      <c r="AX1124" s="17">
        <v>0.12589629651763101</v>
      </c>
      <c r="AY1124" s="17">
        <v>0.14377429272622499</v>
      </c>
      <c r="AZ1124" s="17"/>
      <c r="BA1124" s="17">
        <v>0.17482035808003801</v>
      </c>
      <c r="BB1124" s="17">
        <v>0.142686507875952</v>
      </c>
      <c r="BC1124" s="17">
        <v>0.11505589774026</v>
      </c>
      <c r="BD1124" s="17">
        <v>0.18302476775360499</v>
      </c>
      <c r="BE1124" s="17">
        <v>0.229995234499629</v>
      </c>
      <c r="BF1124" s="17"/>
      <c r="BG1124" s="17">
        <v>0.161867011726123</v>
      </c>
      <c r="BH1124" s="17">
        <v>0.122283239299829</v>
      </c>
      <c r="BI1124" s="17">
        <v>8.80582607152256E-2</v>
      </c>
      <c r="BJ1124" s="17">
        <v>0.175647405782868</v>
      </c>
      <c r="BK1124" s="17">
        <v>0.10606530642892301</v>
      </c>
      <c r="BL1124" s="17"/>
      <c r="BM1124" s="17">
        <v>0.146441266582683</v>
      </c>
      <c r="BN1124" s="17">
        <v>0.13917280447289701</v>
      </c>
      <c r="BO1124" s="17">
        <v>0.16318773041396001</v>
      </c>
      <c r="BP1124" s="17"/>
      <c r="BQ1124" s="17">
        <v>0.17104325821031999</v>
      </c>
      <c r="BR1124" s="17">
        <v>0.131466904047325</v>
      </c>
      <c r="BS1124" s="17"/>
      <c r="BT1124" s="17">
        <v>0.13004087830119501</v>
      </c>
      <c r="BU1124" s="17">
        <v>0.181485093970118</v>
      </c>
    </row>
    <row r="1125" spans="2:73" x14ac:dyDescent="0.3">
      <c r="B1125" t="s">
        <v>392</v>
      </c>
      <c r="C1125" s="17">
        <v>0.77351258098143805</v>
      </c>
      <c r="D1125" s="17">
        <v>0.76435710604555296</v>
      </c>
      <c r="E1125" s="17">
        <v>0.78296762455244795</v>
      </c>
      <c r="F1125" s="17"/>
      <c r="G1125" s="17">
        <v>0.69177428743866098</v>
      </c>
      <c r="H1125" s="17">
        <v>0.691928399331462</v>
      </c>
      <c r="I1125" s="17">
        <v>0.793450084828768</v>
      </c>
      <c r="J1125" s="17">
        <v>0.79471601987750695</v>
      </c>
      <c r="K1125" s="17">
        <v>0.84383637534047695</v>
      </c>
      <c r="L1125" s="17">
        <v>0.80125001680860297</v>
      </c>
      <c r="M1125" s="17"/>
      <c r="N1125" s="17">
        <v>0.84835727344215395</v>
      </c>
      <c r="O1125" s="17">
        <v>0.76570206432961696</v>
      </c>
      <c r="P1125" s="17">
        <v>0.76646222102344497</v>
      </c>
      <c r="Q1125" s="17">
        <v>0.71354304405504798</v>
      </c>
      <c r="R1125" s="17"/>
      <c r="S1125" s="17">
        <v>0.76123968903157302</v>
      </c>
      <c r="T1125" s="17">
        <v>0.796126041452491</v>
      </c>
      <c r="U1125" s="17">
        <v>0.76638167204258301</v>
      </c>
      <c r="V1125" s="17">
        <v>0.73258141183936998</v>
      </c>
      <c r="W1125" s="17">
        <v>0.67359175099271595</v>
      </c>
      <c r="X1125" s="17">
        <v>0.75420564780364496</v>
      </c>
      <c r="Y1125" s="17">
        <v>0.86182025380449101</v>
      </c>
      <c r="Z1125" s="17">
        <v>0.80844610489639901</v>
      </c>
      <c r="AA1125" s="17">
        <v>0.79960898431279903</v>
      </c>
      <c r="AB1125" s="17"/>
      <c r="AC1125" s="17">
        <v>0.4564738218237</v>
      </c>
      <c r="AD1125" s="17">
        <v>0.73565604404960805</v>
      </c>
      <c r="AE1125" s="17">
        <v>0.72191952697699402</v>
      </c>
      <c r="AF1125" s="17">
        <v>0.71707994774167905</v>
      </c>
      <c r="AG1125" s="17">
        <v>0.71417404293947095</v>
      </c>
      <c r="AH1125" s="17">
        <v>0.80618459161135403</v>
      </c>
      <c r="AI1125" s="17">
        <v>0.831301735347862</v>
      </c>
      <c r="AJ1125" s="17">
        <v>0.83578968334947201</v>
      </c>
      <c r="AK1125" s="17">
        <v>0.75269216272155803</v>
      </c>
      <c r="AL1125" s="17">
        <v>0.84540908653138902</v>
      </c>
      <c r="AM1125" s="17">
        <v>0.76448313815934898</v>
      </c>
      <c r="AN1125" s="17">
        <v>0.83453058046344597</v>
      </c>
      <c r="AO1125" s="17">
        <v>0.82493124146464802</v>
      </c>
      <c r="AP1125" s="17">
        <v>0.74114570045859496</v>
      </c>
      <c r="AQ1125" s="17">
        <v>0.77439556239557195</v>
      </c>
      <c r="AR1125" s="17">
        <v>0.81615448003621405</v>
      </c>
      <c r="AS1125" s="17"/>
      <c r="AT1125" s="17">
        <v>0.78775176310143902</v>
      </c>
      <c r="AU1125" s="17">
        <v>0.79332703704725704</v>
      </c>
      <c r="AV1125" s="17">
        <v>0.74008405161595203</v>
      </c>
      <c r="AW1125" s="17">
        <v>0.72629263241306896</v>
      </c>
      <c r="AX1125" s="17">
        <v>0.79838261972126601</v>
      </c>
      <c r="AY1125" s="17">
        <v>0.829994728223995</v>
      </c>
      <c r="AZ1125" s="17"/>
      <c r="BA1125" s="17">
        <v>0.72604462976929196</v>
      </c>
      <c r="BB1125" s="17">
        <v>0.762522013197934</v>
      </c>
      <c r="BC1125" s="17">
        <v>0.80187494142660998</v>
      </c>
      <c r="BD1125" s="17">
        <v>0.788298469748968</v>
      </c>
      <c r="BE1125" s="17">
        <v>0.713092596487091</v>
      </c>
      <c r="BF1125" s="17"/>
      <c r="BG1125" s="17">
        <v>0.78233424856589295</v>
      </c>
      <c r="BH1125" s="17">
        <v>0.79041509695373002</v>
      </c>
      <c r="BI1125" s="17">
        <v>0.89149034436191499</v>
      </c>
      <c r="BJ1125" s="17">
        <v>0.79164267136772004</v>
      </c>
      <c r="BK1125" s="17">
        <v>0.83442970433755803</v>
      </c>
      <c r="BL1125" s="17"/>
      <c r="BM1125" s="17">
        <v>0.78092304312323901</v>
      </c>
      <c r="BN1125" s="17">
        <v>0.77466720022687996</v>
      </c>
      <c r="BO1125" s="17">
        <v>0.75014953751534796</v>
      </c>
      <c r="BP1125" s="17"/>
      <c r="BQ1125" s="17">
        <v>0.77817669643027298</v>
      </c>
      <c r="BR1125" s="17">
        <v>0.78042679612761701</v>
      </c>
      <c r="BS1125" s="17"/>
      <c r="BT1125" s="17">
        <v>0.80534955582872303</v>
      </c>
      <c r="BU1125" s="17">
        <v>0.73660163264090595</v>
      </c>
    </row>
    <row r="1126" spans="2:73" x14ac:dyDescent="0.3">
      <c r="B1126" t="s">
        <v>92</v>
      </c>
      <c r="C1126" s="17">
        <v>8.0051882054272397E-2</v>
      </c>
      <c r="D1126" s="17">
        <v>7.2728540001102002E-2</v>
      </c>
      <c r="E1126" s="17">
        <v>8.7280383133808107E-2</v>
      </c>
      <c r="F1126" s="17"/>
      <c r="G1126" s="17">
        <v>9.82942275000383E-2</v>
      </c>
      <c r="H1126" s="17">
        <v>9.4711198735794505E-2</v>
      </c>
      <c r="I1126" s="17">
        <v>7.5131351595259799E-2</v>
      </c>
      <c r="J1126" s="17">
        <v>6.7505147460284007E-2</v>
      </c>
      <c r="K1126" s="17">
        <v>5.4598151544973897E-2</v>
      </c>
      <c r="L1126" s="17">
        <v>9.1654738358344007E-2</v>
      </c>
      <c r="M1126" s="17"/>
      <c r="N1126" s="17">
        <v>2.77373673583764E-2</v>
      </c>
      <c r="O1126" s="17">
        <v>0.102816680779037</v>
      </c>
      <c r="P1126" s="17">
        <v>8.3761241197588404E-2</v>
      </c>
      <c r="Q1126" s="17">
        <v>0.10458014712704999</v>
      </c>
      <c r="R1126" s="17"/>
      <c r="S1126" s="17">
        <v>0.124170350831337</v>
      </c>
      <c r="T1126" s="17">
        <v>6.6776001844374905E-2</v>
      </c>
      <c r="U1126" s="17">
        <v>8.0841334406089399E-2</v>
      </c>
      <c r="V1126" s="17">
        <v>8.7642715513980396E-2</v>
      </c>
      <c r="W1126" s="17">
        <v>0.13954947492849901</v>
      </c>
      <c r="X1126" s="17">
        <v>6.7575619808378895E-2</v>
      </c>
      <c r="Y1126" s="17">
        <v>4.9821943491761E-2</v>
      </c>
      <c r="Z1126" s="17">
        <v>6.1256538132599597E-2</v>
      </c>
      <c r="AA1126" s="17">
        <v>4.6058011106930398E-2</v>
      </c>
      <c r="AB1126" s="17"/>
      <c r="AC1126" s="17">
        <v>0.33199570113542898</v>
      </c>
      <c r="AD1126" s="17">
        <v>0.12191183253445</v>
      </c>
      <c r="AE1126" s="17">
        <v>0.10926244389292</v>
      </c>
      <c r="AF1126" s="17">
        <v>7.2543843180314205E-2</v>
      </c>
      <c r="AG1126" s="17">
        <v>9.2301540431484502E-2</v>
      </c>
      <c r="AH1126" s="17">
        <v>3.3052653056877303E-2</v>
      </c>
      <c r="AI1126" s="17">
        <v>7.6839211226823301E-2</v>
      </c>
      <c r="AJ1126" s="17">
        <v>5.0769252632435001E-2</v>
      </c>
      <c r="AK1126" s="17">
        <v>0.10059450542329899</v>
      </c>
      <c r="AL1126" s="17">
        <v>7.4944253037121697E-2</v>
      </c>
      <c r="AM1126" s="17">
        <v>7.6021672897420095E-2</v>
      </c>
      <c r="AN1126" s="17">
        <v>5.6901076766462798E-2</v>
      </c>
      <c r="AO1126" s="17">
        <v>1.8040889973499199E-2</v>
      </c>
      <c r="AP1126" s="17">
        <v>9.6288475780051494E-2</v>
      </c>
      <c r="AQ1126" s="17">
        <v>8.72714824414077E-2</v>
      </c>
      <c r="AR1126" s="17">
        <v>7.3593636564876302E-2</v>
      </c>
      <c r="AS1126" s="17"/>
      <c r="AT1126" s="17">
        <v>6.6655422375164794E-2</v>
      </c>
      <c r="AU1126" s="17">
        <v>8.2865726908118303E-2</v>
      </c>
      <c r="AV1126" s="17">
        <v>8.3035896112783697E-2</v>
      </c>
      <c r="AW1126" s="17">
        <v>0.105260400016397</v>
      </c>
      <c r="AX1126" s="17">
        <v>7.5721083761103897E-2</v>
      </c>
      <c r="AY1126" s="17">
        <v>2.6230979049780698E-2</v>
      </c>
      <c r="AZ1126" s="17"/>
      <c r="BA1126" s="17">
        <v>9.9135012150670498E-2</v>
      </c>
      <c r="BB1126" s="17">
        <v>9.4791478926113504E-2</v>
      </c>
      <c r="BC1126" s="17">
        <v>8.3069160833129999E-2</v>
      </c>
      <c r="BD1126" s="17">
        <v>2.86767624974275E-2</v>
      </c>
      <c r="BE1126" s="17">
        <v>5.6912169013280299E-2</v>
      </c>
      <c r="BF1126" s="17"/>
      <c r="BG1126" s="17">
        <v>5.5798739707984102E-2</v>
      </c>
      <c r="BH1126" s="17">
        <v>8.7301663746441605E-2</v>
      </c>
      <c r="BI1126" s="17">
        <v>2.0451394922858999E-2</v>
      </c>
      <c r="BJ1126" s="17">
        <v>3.2709922849412001E-2</v>
      </c>
      <c r="BK1126" s="17">
        <v>5.9504989233518303E-2</v>
      </c>
      <c r="BL1126" s="17"/>
      <c r="BM1126" s="17">
        <v>7.2635690294077002E-2</v>
      </c>
      <c r="BN1126" s="17">
        <v>8.6159995300223405E-2</v>
      </c>
      <c r="BO1126" s="17">
        <v>8.6662732070692403E-2</v>
      </c>
      <c r="BP1126" s="17"/>
      <c r="BQ1126" s="17">
        <v>5.0780045359407E-2</v>
      </c>
      <c r="BR1126" s="17">
        <v>8.8106299825057896E-2</v>
      </c>
      <c r="BS1126" s="17"/>
      <c r="BT1126" s="17">
        <v>6.4609565870081695E-2</v>
      </c>
      <c r="BU1126" s="17">
        <v>8.1913273388975902E-2</v>
      </c>
    </row>
    <row r="1127" spans="2:73" x14ac:dyDescent="0.3">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c r="BL1127" s="17"/>
      <c r="BM1127" s="17"/>
      <c r="BN1127" s="17"/>
      <c r="BO1127" s="17"/>
      <c r="BP1127" s="17"/>
      <c r="BQ1127" s="17"/>
      <c r="BR1127" s="17"/>
      <c r="BS1127" s="17"/>
      <c r="BT1127" s="17"/>
      <c r="BU1127" s="17"/>
    </row>
    <row r="1128" spans="2:73" x14ac:dyDescent="0.3">
      <c r="B1128" s="6" t="s">
        <v>395</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c r="BL1128" s="17"/>
      <c r="BM1128" s="17"/>
      <c r="BN1128" s="17"/>
      <c r="BO1128" s="17"/>
      <c r="BP1128" s="17"/>
      <c r="BQ1128" s="17"/>
      <c r="BR1128" s="17"/>
      <c r="BS1128" s="17"/>
      <c r="BT1128" s="17"/>
      <c r="BU1128" s="17"/>
    </row>
    <row r="1129" spans="2:73" x14ac:dyDescent="0.3">
      <c r="B1129" s="24" t="s">
        <v>197</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c r="BL1129" s="17"/>
      <c r="BM1129" s="17"/>
      <c r="BN1129" s="17"/>
      <c r="BO1129" s="17"/>
      <c r="BP1129" s="17"/>
      <c r="BQ1129" s="17"/>
      <c r="BR1129" s="17"/>
      <c r="BS1129" s="17"/>
      <c r="BT1129" s="17"/>
      <c r="BU1129" s="17"/>
    </row>
    <row r="1130" spans="2:73" x14ac:dyDescent="0.3">
      <c r="B1130" t="s">
        <v>394</v>
      </c>
      <c r="C1130" s="17">
        <v>0.180669942443107</v>
      </c>
      <c r="D1130" s="17">
        <v>0.18614126600014799</v>
      </c>
      <c r="E1130" s="17">
        <v>0.174984496506461</v>
      </c>
      <c r="F1130" s="17"/>
      <c r="G1130" s="17">
        <v>0.26870658026542898</v>
      </c>
      <c r="H1130" s="17">
        <v>0.21625629917376299</v>
      </c>
      <c r="I1130" s="17">
        <v>0.232405065053261</v>
      </c>
      <c r="J1130" s="17">
        <v>0.15744696656599899</v>
      </c>
      <c r="K1130" s="17">
        <v>0.13497793676814901</v>
      </c>
      <c r="L1130" s="17">
        <v>0.103694402901664</v>
      </c>
      <c r="M1130" s="17"/>
      <c r="N1130" s="17">
        <v>0.13359266352781299</v>
      </c>
      <c r="O1130" s="17">
        <v>0.182329846098222</v>
      </c>
      <c r="P1130" s="17">
        <v>0.20567197636055101</v>
      </c>
      <c r="Q1130" s="17">
        <v>0.20750175120153899</v>
      </c>
      <c r="R1130" s="17"/>
      <c r="S1130" s="17">
        <v>0.190307317650041</v>
      </c>
      <c r="T1130" s="17">
        <v>0.14688112554076299</v>
      </c>
      <c r="U1130" s="17">
        <v>0.14841128141766399</v>
      </c>
      <c r="V1130" s="17">
        <v>0.27069390015443201</v>
      </c>
      <c r="W1130" s="17">
        <v>0.14066582802894001</v>
      </c>
      <c r="X1130" s="17">
        <v>0.18449791849740499</v>
      </c>
      <c r="Y1130" s="17">
        <v>0.204740768741836</v>
      </c>
      <c r="Z1130" s="17">
        <v>0.14566849546670199</v>
      </c>
      <c r="AA1130" s="17">
        <v>0.174512291807673</v>
      </c>
      <c r="AB1130" s="17"/>
      <c r="AC1130" s="17">
        <v>0</v>
      </c>
      <c r="AD1130" s="17">
        <v>0.26876134425639903</v>
      </c>
      <c r="AE1130" s="17">
        <v>0.27306775786070903</v>
      </c>
      <c r="AF1130" s="17">
        <v>0.127886236309454</v>
      </c>
      <c r="AG1130" s="17">
        <v>0.26640152078546597</v>
      </c>
      <c r="AH1130" s="17">
        <v>0.23736844417070399</v>
      </c>
      <c r="AI1130" s="17">
        <v>0.126302962895425</v>
      </c>
      <c r="AJ1130" s="17">
        <v>0.168383339134242</v>
      </c>
      <c r="AK1130" s="17">
        <v>0.16804698582043601</v>
      </c>
      <c r="AL1130" s="17">
        <v>0.15312526049947001</v>
      </c>
      <c r="AM1130" s="17">
        <v>0.18718102072162199</v>
      </c>
      <c r="AN1130" s="17">
        <v>9.6688361175741006E-2</v>
      </c>
      <c r="AO1130" s="17">
        <v>9.9110828866223494E-2</v>
      </c>
      <c r="AP1130" s="17">
        <v>0.13333429542806799</v>
      </c>
      <c r="AQ1130" s="17">
        <v>0.25084532260027398</v>
      </c>
      <c r="AR1130" s="17">
        <v>0.12198492203806501</v>
      </c>
      <c r="AS1130" s="17"/>
      <c r="AT1130" s="17">
        <v>0.23639216596304699</v>
      </c>
      <c r="AU1130" s="17">
        <v>0.158976806478136</v>
      </c>
      <c r="AV1130" s="17">
        <v>0.205812956487361</v>
      </c>
      <c r="AW1130" s="17">
        <v>0.16578971800811401</v>
      </c>
      <c r="AX1130" s="17">
        <v>0.11658249216663499</v>
      </c>
      <c r="AY1130" s="17">
        <v>0.17698945039641201</v>
      </c>
      <c r="AZ1130" s="17"/>
      <c r="BA1130" s="17">
        <v>0.17210614615973099</v>
      </c>
      <c r="BB1130" s="17">
        <v>0.18854971471433399</v>
      </c>
      <c r="BC1130" s="17">
        <v>0.18271643091859699</v>
      </c>
      <c r="BD1130" s="17">
        <v>0.14156843079451001</v>
      </c>
      <c r="BE1130" s="17">
        <v>0.25416134224309</v>
      </c>
      <c r="BF1130" s="17"/>
      <c r="BG1130" s="17">
        <v>0.165176573620647</v>
      </c>
      <c r="BH1130" s="17">
        <v>0.18513671509906299</v>
      </c>
      <c r="BI1130" s="17">
        <v>0.112761603713583</v>
      </c>
      <c r="BJ1130" s="17">
        <v>0.16155227390181801</v>
      </c>
      <c r="BK1130" s="17">
        <v>0.152827323247613</v>
      </c>
      <c r="BL1130" s="17"/>
      <c r="BM1130" s="17">
        <v>0.165886789806651</v>
      </c>
      <c r="BN1130" s="17">
        <v>0.18406506489185101</v>
      </c>
      <c r="BO1130" s="17">
        <v>0.21728910408422999</v>
      </c>
      <c r="BP1130" s="17"/>
      <c r="BQ1130" s="17">
        <v>0.18683946064919801</v>
      </c>
      <c r="BR1130" s="17">
        <v>0.17652857936223201</v>
      </c>
      <c r="BS1130" s="17"/>
      <c r="BT1130" s="17">
        <v>0.16444075461115701</v>
      </c>
      <c r="BU1130" s="17">
        <v>0.20026134886980301</v>
      </c>
    </row>
    <row r="1131" spans="2:73" x14ac:dyDescent="0.3">
      <c r="B1131" t="s">
        <v>392</v>
      </c>
      <c r="C1131" s="17">
        <v>0.75395158607334201</v>
      </c>
      <c r="D1131" s="17">
        <v>0.75463811275635795</v>
      </c>
      <c r="E1131" s="17">
        <v>0.75361026150410404</v>
      </c>
      <c r="F1131" s="17"/>
      <c r="G1131" s="17">
        <v>0.66951994634904299</v>
      </c>
      <c r="H1131" s="17">
        <v>0.735535241964412</v>
      </c>
      <c r="I1131" s="17">
        <v>0.71017776335053795</v>
      </c>
      <c r="J1131" s="17">
        <v>0.76715723783247003</v>
      </c>
      <c r="K1131" s="17">
        <v>0.79972359508507895</v>
      </c>
      <c r="L1131" s="17">
        <v>0.81697440122991305</v>
      </c>
      <c r="M1131" s="17"/>
      <c r="N1131" s="17">
        <v>0.81460838119229895</v>
      </c>
      <c r="O1131" s="17">
        <v>0.77115960079855195</v>
      </c>
      <c r="P1131" s="17">
        <v>0.72344128120793605</v>
      </c>
      <c r="Q1131" s="17">
        <v>0.696357022460386</v>
      </c>
      <c r="R1131" s="17"/>
      <c r="S1131" s="17">
        <v>0.72030593412422705</v>
      </c>
      <c r="T1131" s="17">
        <v>0.78827971128541696</v>
      </c>
      <c r="U1131" s="17">
        <v>0.76957158030296902</v>
      </c>
      <c r="V1131" s="17">
        <v>0.67851696455991795</v>
      </c>
      <c r="W1131" s="17">
        <v>0.81698507224408901</v>
      </c>
      <c r="X1131" s="17">
        <v>0.75453550319444196</v>
      </c>
      <c r="Y1131" s="17">
        <v>0.73245567436131398</v>
      </c>
      <c r="Z1131" s="17">
        <v>0.78748171379704102</v>
      </c>
      <c r="AA1131" s="17">
        <v>0.765497912627358</v>
      </c>
      <c r="AB1131" s="17"/>
      <c r="AC1131" s="17">
        <v>0.66929877124267001</v>
      </c>
      <c r="AD1131" s="17">
        <v>0.66166256365227105</v>
      </c>
      <c r="AE1131" s="17">
        <v>0.626216919611009</v>
      </c>
      <c r="AF1131" s="17">
        <v>0.74530337700831095</v>
      </c>
      <c r="AG1131" s="17">
        <v>0.65138581510239901</v>
      </c>
      <c r="AH1131" s="17">
        <v>0.71358327927133502</v>
      </c>
      <c r="AI1131" s="17">
        <v>0.82683652461583901</v>
      </c>
      <c r="AJ1131" s="17">
        <v>0.79848755348304001</v>
      </c>
      <c r="AK1131" s="17">
        <v>0.76880914781946397</v>
      </c>
      <c r="AL1131" s="17">
        <v>0.769509547897823</v>
      </c>
      <c r="AM1131" s="17">
        <v>0.76620805714625595</v>
      </c>
      <c r="AN1131" s="17">
        <v>0.85080899581732805</v>
      </c>
      <c r="AO1131" s="17">
        <v>0.88471618073026803</v>
      </c>
      <c r="AP1131" s="17">
        <v>0.78952304828609199</v>
      </c>
      <c r="AQ1131" s="17">
        <v>0.70359405227538596</v>
      </c>
      <c r="AR1131" s="17">
        <v>0.84937619699515698</v>
      </c>
      <c r="AS1131" s="17"/>
      <c r="AT1131" s="17">
        <v>0.69841268935176004</v>
      </c>
      <c r="AU1131" s="17">
        <v>0.76579777912056801</v>
      </c>
      <c r="AV1131" s="17">
        <v>0.76149961921864295</v>
      </c>
      <c r="AW1131" s="17">
        <v>0.75922100712393503</v>
      </c>
      <c r="AX1131" s="17">
        <v>0.80286364227455997</v>
      </c>
      <c r="AY1131" s="17">
        <v>0.78637108639404396</v>
      </c>
      <c r="AZ1131" s="17"/>
      <c r="BA1131" s="17">
        <v>0.74114253023526599</v>
      </c>
      <c r="BB1131" s="17">
        <v>0.76373523169926705</v>
      </c>
      <c r="BC1131" s="17">
        <v>0.74848169054199498</v>
      </c>
      <c r="BD1131" s="17">
        <v>0.79002878344813998</v>
      </c>
      <c r="BE1131" s="17">
        <v>0.67354068908846498</v>
      </c>
      <c r="BF1131" s="17"/>
      <c r="BG1131" s="17">
        <v>0.79275417934875103</v>
      </c>
      <c r="BH1131" s="17">
        <v>0.74104809564807805</v>
      </c>
      <c r="BI1131" s="17">
        <v>0.85109815701038105</v>
      </c>
      <c r="BJ1131" s="17">
        <v>0.78499361082276398</v>
      </c>
      <c r="BK1131" s="17">
        <v>0.81008947505989604</v>
      </c>
      <c r="BL1131" s="17"/>
      <c r="BM1131" s="17">
        <v>0.78051461988140303</v>
      </c>
      <c r="BN1131" s="17">
        <v>0.74684773515706804</v>
      </c>
      <c r="BO1131" s="17">
        <v>0.69074554808434596</v>
      </c>
      <c r="BP1131" s="17"/>
      <c r="BQ1131" s="17">
        <v>0.76144229199179903</v>
      </c>
      <c r="BR1131" s="17">
        <v>0.75544267375677798</v>
      </c>
      <c r="BS1131" s="17"/>
      <c r="BT1131" s="17">
        <v>0.77772651856611497</v>
      </c>
      <c r="BU1131" s="17">
        <v>0.72672849980802601</v>
      </c>
    </row>
    <row r="1132" spans="2:73" x14ac:dyDescent="0.3">
      <c r="B1132" t="s">
        <v>92</v>
      </c>
      <c r="C1132" s="17">
        <v>6.5378471483550901E-2</v>
      </c>
      <c r="D1132" s="17">
        <v>5.9220621243494302E-2</v>
      </c>
      <c r="E1132" s="17">
        <v>7.1405241989435E-2</v>
      </c>
      <c r="F1132" s="17"/>
      <c r="G1132" s="17">
        <v>6.1773473385527897E-2</v>
      </c>
      <c r="H1132" s="17">
        <v>4.8208458861825697E-2</v>
      </c>
      <c r="I1132" s="17">
        <v>5.74171715962008E-2</v>
      </c>
      <c r="J1132" s="17">
        <v>7.5395795601530896E-2</v>
      </c>
      <c r="K1132" s="17">
        <v>6.5298468146771496E-2</v>
      </c>
      <c r="L1132" s="17">
        <v>7.9331195868423396E-2</v>
      </c>
      <c r="M1132" s="17"/>
      <c r="N1132" s="17">
        <v>5.1798955279889099E-2</v>
      </c>
      <c r="O1132" s="17">
        <v>4.6510553103226403E-2</v>
      </c>
      <c r="P1132" s="17">
        <v>7.0886742431512995E-2</v>
      </c>
      <c r="Q1132" s="17">
        <v>9.6141226338074204E-2</v>
      </c>
      <c r="R1132" s="17"/>
      <c r="S1132" s="17">
        <v>8.9386748225731893E-2</v>
      </c>
      <c r="T1132" s="17">
        <v>6.4839163173820297E-2</v>
      </c>
      <c r="U1132" s="17">
        <v>8.2017138279367297E-2</v>
      </c>
      <c r="V1132" s="17">
        <v>5.0789135285649503E-2</v>
      </c>
      <c r="W1132" s="17">
        <v>4.2349099726971699E-2</v>
      </c>
      <c r="X1132" s="17">
        <v>6.0966578308152802E-2</v>
      </c>
      <c r="Y1132" s="17">
        <v>6.2803556896849896E-2</v>
      </c>
      <c r="Z1132" s="17">
        <v>6.6849790736257506E-2</v>
      </c>
      <c r="AA1132" s="17">
        <v>5.9989795564968397E-2</v>
      </c>
      <c r="AB1132" s="17"/>
      <c r="AC1132" s="17">
        <v>0.33070122875732999</v>
      </c>
      <c r="AD1132" s="17">
        <v>6.9576092091330602E-2</v>
      </c>
      <c r="AE1132" s="17">
        <v>0.100715322528282</v>
      </c>
      <c r="AF1132" s="17">
        <v>0.12681038668223499</v>
      </c>
      <c r="AG1132" s="17">
        <v>8.22126641121355E-2</v>
      </c>
      <c r="AH1132" s="17">
        <v>4.90482765579612E-2</v>
      </c>
      <c r="AI1132" s="17">
        <v>4.6860512488735899E-2</v>
      </c>
      <c r="AJ1132" s="17">
        <v>3.3129107382718397E-2</v>
      </c>
      <c r="AK1132" s="17">
        <v>6.3143866360099998E-2</v>
      </c>
      <c r="AL1132" s="17">
        <v>7.7365191602706801E-2</v>
      </c>
      <c r="AM1132" s="17">
        <v>4.6610922132121702E-2</v>
      </c>
      <c r="AN1132" s="17">
        <v>5.2502643006931297E-2</v>
      </c>
      <c r="AO1132" s="17">
        <v>1.6172990403508801E-2</v>
      </c>
      <c r="AP1132" s="17">
        <v>7.7142656285840105E-2</v>
      </c>
      <c r="AQ1132" s="17">
        <v>4.55606251243404E-2</v>
      </c>
      <c r="AR1132" s="17">
        <v>2.86388809667774E-2</v>
      </c>
      <c r="AS1132" s="17"/>
      <c r="AT1132" s="17">
        <v>6.5195144685192705E-2</v>
      </c>
      <c r="AU1132" s="17">
        <v>7.5225414401295307E-2</v>
      </c>
      <c r="AV1132" s="17">
        <v>3.2687424293996001E-2</v>
      </c>
      <c r="AW1132" s="17">
        <v>7.4989274867950997E-2</v>
      </c>
      <c r="AX1132" s="17">
        <v>8.0553865558805102E-2</v>
      </c>
      <c r="AY1132" s="17">
        <v>3.6639463209543602E-2</v>
      </c>
      <c r="AZ1132" s="17"/>
      <c r="BA1132" s="17">
        <v>8.6751323605003802E-2</v>
      </c>
      <c r="BB1132" s="17">
        <v>4.7715053586398999E-2</v>
      </c>
      <c r="BC1132" s="17">
        <v>6.8801878539407293E-2</v>
      </c>
      <c r="BD1132" s="17">
        <v>6.8402785757349496E-2</v>
      </c>
      <c r="BE1132" s="17">
        <v>7.2297968668444804E-2</v>
      </c>
      <c r="BF1132" s="17"/>
      <c r="BG1132" s="17">
        <v>4.2069247030602303E-2</v>
      </c>
      <c r="BH1132" s="17">
        <v>7.381518925286E-2</v>
      </c>
      <c r="BI1132" s="17">
        <v>3.6140239276036698E-2</v>
      </c>
      <c r="BJ1132" s="17">
        <v>5.3454115275417498E-2</v>
      </c>
      <c r="BK1132" s="17">
        <v>3.70832016924907E-2</v>
      </c>
      <c r="BL1132" s="17"/>
      <c r="BM1132" s="17">
        <v>5.35985903119462E-2</v>
      </c>
      <c r="BN1132" s="17">
        <v>6.9087199951080994E-2</v>
      </c>
      <c r="BO1132" s="17">
        <v>9.1965347831424293E-2</v>
      </c>
      <c r="BP1132" s="17"/>
      <c r="BQ1132" s="17">
        <v>5.1718247359002503E-2</v>
      </c>
      <c r="BR1132" s="17">
        <v>6.8028746880990101E-2</v>
      </c>
      <c r="BS1132" s="17"/>
      <c r="BT1132" s="17">
        <v>5.7832726822727602E-2</v>
      </c>
      <c r="BU1132" s="17">
        <v>7.3010151322171396E-2</v>
      </c>
    </row>
    <row r="1133" spans="2:73" x14ac:dyDescent="0.3">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row>
    <row r="1134" spans="2:73" x14ac:dyDescent="0.3">
      <c r="B1134" s="6" t="s">
        <v>397</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row>
    <row r="1135" spans="2:73" x14ac:dyDescent="0.3">
      <c r="B1135" s="24" t="s">
        <v>197</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row>
    <row r="1136" spans="2:73" x14ac:dyDescent="0.3">
      <c r="B1136" t="s">
        <v>396</v>
      </c>
      <c r="C1136" s="17">
        <v>0.200854073402086</v>
      </c>
      <c r="D1136" s="17">
        <v>0.225036275172037</v>
      </c>
      <c r="E1136" s="17">
        <v>0.177364726372085</v>
      </c>
      <c r="F1136" s="17"/>
      <c r="G1136" s="17">
        <v>0.32602925021894802</v>
      </c>
      <c r="H1136" s="17">
        <v>0.25413694878076598</v>
      </c>
      <c r="I1136" s="17">
        <v>0.19479461996501801</v>
      </c>
      <c r="J1136" s="17">
        <v>0.17126582495586401</v>
      </c>
      <c r="K1136" s="17">
        <v>0.14020107965470999</v>
      </c>
      <c r="L1136" s="17">
        <v>0.15409494846909499</v>
      </c>
      <c r="M1136" s="17"/>
      <c r="N1136" s="17">
        <v>0.20991736367671601</v>
      </c>
      <c r="O1136" s="17">
        <v>0.193967027665535</v>
      </c>
      <c r="P1136" s="17">
        <v>0.16413908233987601</v>
      </c>
      <c r="Q1136" s="17">
        <v>0.22611804556191401</v>
      </c>
      <c r="R1136" s="17"/>
      <c r="S1136" s="17">
        <v>0.20347651678259801</v>
      </c>
      <c r="T1136" s="17">
        <v>0.19567385108247001</v>
      </c>
      <c r="U1136" s="17">
        <v>0.18951579720352499</v>
      </c>
      <c r="V1136" s="17">
        <v>0.23885964719151001</v>
      </c>
      <c r="W1136" s="17">
        <v>0.16185314040203699</v>
      </c>
      <c r="X1136" s="17">
        <v>0.18236833945559</v>
      </c>
      <c r="Y1136" s="17">
        <v>0.23962392356803999</v>
      </c>
      <c r="Z1136" s="17">
        <v>0.14907204185404199</v>
      </c>
      <c r="AA1136" s="17">
        <v>0.21809793496090099</v>
      </c>
      <c r="AB1136" s="17"/>
      <c r="AC1136" s="17">
        <v>0.37096940380991</v>
      </c>
      <c r="AD1136" s="17">
        <v>0.37148774758370101</v>
      </c>
      <c r="AE1136" s="17">
        <v>0.18693323411492699</v>
      </c>
      <c r="AF1136" s="17">
        <v>0.216063731950105</v>
      </c>
      <c r="AG1136" s="17">
        <v>0.191572063256052</v>
      </c>
      <c r="AH1136" s="17">
        <v>0.22936902087675801</v>
      </c>
      <c r="AI1136" s="17">
        <v>0.216896117401809</v>
      </c>
      <c r="AJ1136" s="17">
        <v>0.124096525057138</v>
      </c>
      <c r="AK1136" s="17">
        <v>0.28304332851252101</v>
      </c>
      <c r="AL1136" s="17">
        <v>0.20630888895517199</v>
      </c>
      <c r="AM1136" s="17">
        <v>0.13753997747154101</v>
      </c>
      <c r="AN1136" s="17">
        <v>0.110502699824608</v>
      </c>
      <c r="AO1136" s="17">
        <v>0.220335407468851</v>
      </c>
      <c r="AP1136" s="17">
        <v>0.15288696586549999</v>
      </c>
      <c r="AQ1136" s="17">
        <v>0.22365024540548001</v>
      </c>
      <c r="AR1136" s="17">
        <v>0.188429154504617</v>
      </c>
      <c r="AS1136" s="17"/>
      <c r="AT1136" s="17">
        <v>0.23847984541752501</v>
      </c>
      <c r="AU1136" s="17">
        <v>0.18923160717200599</v>
      </c>
      <c r="AV1136" s="17">
        <v>0.193273002249083</v>
      </c>
      <c r="AW1136" s="17">
        <v>0.18199299354361101</v>
      </c>
      <c r="AX1136" s="17">
        <v>0.15809143803954001</v>
      </c>
      <c r="AY1136" s="17">
        <v>0.27223004804509598</v>
      </c>
      <c r="AZ1136" s="17"/>
      <c r="BA1136" s="17">
        <v>0.17320699745354101</v>
      </c>
      <c r="BB1136" s="17">
        <v>0.25488993350807099</v>
      </c>
      <c r="BC1136" s="17">
        <v>0.18695910061161999</v>
      </c>
      <c r="BD1136" s="17">
        <v>0.23460415905996301</v>
      </c>
      <c r="BE1136" s="17">
        <v>0.22859852903588401</v>
      </c>
      <c r="BF1136" s="17"/>
      <c r="BG1136" s="17">
        <v>0.19981364540243199</v>
      </c>
      <c r="BH1136" s="17">
        <v>0.21825040439605001</v>
      </c>
      <c r="BI1136" s="17">
        <v>0.119127352930851</v>
      </c>
      <c r="BJ1136" s="17">
        <v>0.164533896586327</v>
      </c>
      <c r="BK1136" s="17">
        <v>0.16017872751746601</v>
      </c>
      <c r="BL1136" s="17"/>
      <c r="BM1136" s="17">
        <v>0.198238053534915</v>
      </c>
      <c r="BN1136" s="17">
        <v>0.199407149048315</v>
      </c>
      <c r="BO1136" s="17">
        <v>0.211789334655197</v>
      </c>
      <c r="BP1136" s="17"/>
      <c r="BQ1136" s="17">
        <v>0.22334746856318299</v>
      </c>
      <c r="BR1136" s="17">
        <v>0.184809310566348</v>
      </c>
      <c r="BS1136" s="17"/>
      <c r="BT1136" s="17">
        <v>0.192775465724039</v>
      </c>
      <c r="BU1136" s="17">
        <v>0.22087197293879501</v>
      </c>
    </row>
    <row r="1137" spans="2:73" x14ac:dyDescent="0.3">
      <c r="B1137" t="s">
        <v>392</v>
      </c>
      <c r="C1137" s="17">
        <v>0.72581503534331504</v>
      </c>
      <c r="D1137" s="17">
        <v>0.71280216073873703</v>
      </c>
      <c r="E1137" s="17">
        <v>0.73838697972749101</v>
      </c>
      <c r="F1137" s="17"/>
      <c r="G1137" s="17">
        <v>0.62777261802274698</v>
      </c>
      <c r="H1137" s="17">
        <v>0.67383812498795603</v>
      </c>
      <c r="I1137" s="17">
        <v>0.74752636095616398</v>
      </c>
      <c r="J1137" s="17">
        <v>0.75337141413254205</v>
      </c>
      <c r="K1137" s="17">
        <v>0.752264094418026</v>
      </c>
      <c r="L1137" s="17">
        <v>0.76844491128728398</v>
      </c>
      <c r="M1137" s="17"/>
      <c r="N1137" s="17">
        <v>0.73434348873843203</v>
      </c>
      <c r="O1137" s="17">
        <v>0.76762094402213399</v>
      </c>
      <c r="P1137" s="17">
        <v>0.738613352464497</v>
      </c>
      <c r="Q1137" s="17">
        <v>0.66247796900165001</v>
      </c>
      <c r="R1137" s="17"/>
      <c r="S1137" s="17">
        <v>0.74902929176301103</v>
      </c>
      <c r="T1137" s="17">
        <v>0.72021642772906302</v>
      </c>
      <c r="U1137" s="17">
        <v>0.75250799492849896</v>
      </c>
      <c r="V1137" s="17">
        <v>0.64166337283550501</v>
      </c>
      <c r="W1137" s="17">
        <v>0.722610684178704</v>
      </c>
      <c r="X1137" s="17">
        <v>0.71366151905272002</v>
      </c>
      <c r="Y1137" s="17">
        <v>0.71045167598749703</v>
      </c>
      <c r="Z1137" s="17">
        <v>0.83711977128015602</v>
      </c>
      <c r="AA1137" s="17">
        <v>0.71808902340970504</v>
      </c>
      <c r="AB1137" s="17"/>
      <c r="AC1137" s="17">
        <v>0.359318769819294</v>
      </c>
      <c r="AD1137" s="17">
        <v>0.56847781090801197</v>
      </c>
      <c r="AE1137" s="17">
        <v>0.690212442488216</v>
      </c>
      <c r="AF1137" s="17">
        <v>0.66839222470836501</v>
      </c>
      <c r="AG1137" s="17">
        <v>0.72895778725688998</v>
      </c>
      <c r="AH1137" s="17">
        <v>0.69412851914015194</v>
      </c>
      <c r="AI1137" s="17">
        <v>0.75512146513032397</v>
      </c>
      <c r="AJ1137" s="17">
        <v>0.800305902409713</v>
      </c>
      <c r="AK1137" s="17">
        <v>0.67397495192343204</v>
      </c>
      <c r="AL1137" s="17">
        <v>0.73982337639342499</v>
      </c>
      <c r="AM1137" s="17">
        <v>0.79098504497462596</v>
      </c>
      <c r="AN1137" s="17">
        <v>0.80804081244306702</v>
      </c>
      <c r="AO1137" s="17">
        <v>0.727567997340404</v>
      </c>
      <c r="AP1137" s="17">
        <v>0.81548199230504503</v>
      </c>
      <c r="AQ1137" s="17">
        <v>0.74391647047342502</v>
      </c>
      <c r="AR1137" s="17">
        <v>0.76796415407950502</v>
      </c>
      <c r="AS1137" s="17"/>
      <c r="AT1137" s="17">
        <v>0.71407521754094705</v>
      </c>
      <c r="AU1137" s="17">
        <v>0.74433836857315905</v>
      </c>
      <c r="AV1137" s="17">
        <v>0.72391161975959195</v>
      </c>
      <c r="AW1137" s="17">
        <v>0.70122442479330505</v>
      </c>
      <c r="AX1137" s="17">
        <v>0.76621960870850403</v>
      </c>
      <c r="AY1137" s="17">
        <v>0.67536228081749705</v>
      </c>
      <c r="AZ1137" s="17"/>
      <c r="BA1137" s="17">
        <v>0.72419019435296395</v>
      </c>
      <c r="BB1137" s="17">
        <v>0.67178018560161501</v>
      </c>
      <c r="BC1137" s="17">
        <v>0.75449798125918699</v>
      </c>
      <c r="BD1137" s="17">
        <v>0.72206951970961097</v>
      </c>
      <c r="BE1137" s="17">
        <v>0.65734758475974198</v>
      </c>
      <c r="BF1137" s="17"/>
      <c r="BG1137" s="17">
        <v>0.76826336623954705</v>
      </c>
      <c r="BH1137" s="17">
        <v>0.705389639000922</v>
      </c>
      <c r="BI1137" s="17">
        <v>0.83358228301294901</v>
      </c>
      <c r="BJ1137" s="17">
        <v>0.77489505585276797</v>
      </c>
      <c r="BK1137" s="17">
        <v>0.82055440401889801</v>
      </c>
      <c r="BL1137" s="17"/>
      <c r="BM1137" s="17">
        <v>0.74474436368058095</v>
      </c>
      <c r="BN1137" s="17">
        <v>0.72620851310934698</v>
      </c>
      <c r="BO1137" s="17">
        <v>0.67016974813362995</v>
      </c>
      <c r="BP1137" s="17"/>
      <c r="BQ1137" s="17">
        <v>0.73025243392960304</v>
      </c>
      <c r="BR1137" s="17">
        <v>0.73066393909029004</v>
      </c>
      <c r="BS1137" s="17"/>
      <c r="BT1137" s="17">
        <v>0.74539280075178405</v>
      </c>
      <c r="BU1137" s="17">
        <v>0.69737882751471503</v>
      </c>
    </row>
    <row r="1138" spans="2:73" x14ac:dyDescent="0.3">
      <c r="B1138" t="s">
        <v>92</v>
      </c>
      <c r="C1138" s="17">
        <v>7.3330891254599406E-2</v>
      </c>
      <c r="D1138" s="17">
        <v>6.21615640892259E-2</v>
      </c>
      <c r="E1138" s="17">
        <v>8.4248293900423904E-2</v>
      </c>
      <c r="F1138" s="17"/>
      <c r="G1138" s="17">
        <v>4.61981317583052E-2</v>
      </c>
      <c r="H1138" s="17">
        <v>7.2024926231278097E-2</v>
      </c>
      <c r="I1138" s="17">
        <v>5.7679019078817499E-2</v>
      </c>
      <c r="J1138" s="17">
        <v>7.5362760911594204E-2</v>
      </c>
      <c r="K1138" s="17">
        <v>0.107534825927263</v>
      </c>
      <c r="L1138" s="17">
        <v>7.7460140243620301E-2</v>
      </c>
      <c r="M1138" s="17"/>
      <c r="N1138" s="17">
        <v>5.5739147584852003E-2</v>
      </c>
      <c r="O1138" s="17">
        <v>3.8412028312330503E-2</v>
      </c>
      <c r="P1138" s="17">
        <v>9.72475651956273E-2</v>
      </c>
      <c r="Q1138" s="17">
        <v>0.111403985436436</v>
      </c>
      <c r="R1138" s="17"/>
      <c r="S1138" s="17">
        <v>4.74941914543906E-2</v>
      </c>
      <c r="T1138" s="17">
        <v>8.4109721188466893E-2</v>
      </c>
      <c r="U1138" s="17">
        <v>5.7976207867976699E-2</v>
      </c>
      <c r="V1138" s="17">
        <v>0.119476979972985</v>
      </c>
      <c r="W1138" s="17">
        <v>0.11553617541925899</v>
      </c>
      <c r="X1138" s="17">
        <v>0.103970141491691</v>
      </c>
      <c r="Y1138" s="17">
        <v>4.9924400444462801E-2</v>
      </c>
      <c r="Z1138" s="17">
        <v>1.38081868658027E-2</v>
      </c>
      <c r="AA1138" s="17">
        <v>6.3813041629393205E-2</v>
      </c>
      <c r="AB1138" s="17"/>
      <c r="AC1138" s="17">
        <v>0.26971182637079699</v>
      </c>
      <c r="AD1138" s="17">
        <v>6.0034441508286698E-2</v>
      </c>
      <c r="AE1138" s="17">
        <v>0.12285432339685699</v>
      </c>
      <c r="AF1138" s="17">
        <v>0.115544043341531</v>
      </c>
      <c r="AG1138" s="17">
        <v>7.9470149487057606E-2</v>
      </c>
      <c r="AH1138" s="17">
        <v>7.6502459983089494E-2</v>
      </c>
      <c r="AI1138" s="17">
        <v>2.7982417467867299E-2</v>
      </c>
      <c r="AJ1138" s="17">
        <v>7.5597572533149193E-2</v>
      </c>
      <c r="AK1138" s="17">
        <v>4.2981719564046797E-2</v>
      </c>
      <c r="AL1138" s="17">
        <v>5.38677346514028E-2</v>
      </c>
      <c r="AM1138" s="17">
        <v>7.1474977553833002E-2</v>
      </c>
      <c r="AN1138" s="17">
        <v>8.1456487732325999E-2</v>
      </c>
      <c r="AO1138" s="17">
        <v>5.2096595190745103E-2</v>
      </c>
      <c r="AP1138" s="17">
        <v>3.16310418294551E-2</v>
      </c>
      <c r="AQ1138" s="17">
        <v>3.2433284121095897E-2</v>
      </c>
      <c r="AR1138" s="17">
        <v>4.3606691415878099E-2</v>
      </c>
      <c r="AS1138" s="17"/>
      <c r="AT1138" s="17">
        <v>4.7444937041527802E-2</v>
      </c>
      <c r="AU1138" s="17">
        <v>6.6430024254835199E-2</v>
      </c>
      <c r="AV1138" s="17">
        <v>8.2815377991325795E-2</v>
      </c>
      <c r="AW1138" s="17">
        <v>0.116782581663084</v>
      </c>
      <c r="AX1138" s="17">
        <v>7.5688953251955807E-2</v>
      </c>
      <c r="AY1138" s="17">
        <v>5.2407671137407401E-2</v>
      </c>
      <c r="AZ1138" s="17"/>
      <c r="BA1138" s="17">
        <v>0.102602808193495</v>
      </c>
      <c r="BB1138" s="17">
        <v>7.3329880890314197E-2</v>
      </c>
      <c r="BC1138" s="17">
        <v>5.8542918129193003E-2</v>
      </c>
      <c r="BD1138" s="17">
        <v>4.3326321230425201E-2</v>
      </c>
      <c r="BE1138" s="17">
        <v>0.114053886204373</v>
      </c>
      <c r="BF1138" s="17"/>
      <c r="BG1138" s="17">
        <v>3.1922988358021299E-2</v>
      </c>
      <c r="BH1138" s="17">
        <v>7.6359956603027995E-2</v>
      </c>
      <c r="BI1138" s="17">
        <v>4.7290364056199297E-2</v>
      </c>
      <c r="BJ1138" s="17">
        <v>6.0571047560905103E-2</v>
      </c>
      <c r="BK1138" s="17">
        <v>1.92668684636359E-2</v>
      </c>
      <c r="BL1138" s="17"/>
      <c r="BM1138" s="17">
        <v>5.7017582784504597E-2</v>
      </c>
      <c r="BN1138" s="17">
        <v>7.4384337842338097E-2</v>
      </c>
      <c r="BO1138" s="17">
        <v>0.118040917211173</v>
      </c>
      <c r="BP1138" s="17"/>
      <c r="BQ1138" s="17">
        <v>4.6400097507214397E-2</v>
      </c>
      <c r="BR1138" s="17">
        <v>8.4526750343361906E-2</v>
      </c>
      <c r="BS1138" s="17"/>
      <c r="BT1138" s="17">
        <v>6.1831733524176098E-2</v>
      </c>
      <c r="BU1138" s="17">
        <v>8.1749199546489196E-2</v>
      </c>
    </row>
    <row r="1139" spans="2:73" x14ac:dyDescent="0.3">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c r="BF1139" s="17"/>
      <c r="BG1139" s="17"/>
      <c r="BH1139" s="17"/>
      <c r="BI1139" s="17"/>
      <c r="BJ1139" s="17"/>
      <c r="BK1139" s="17"/>
      <c r="BL1139" s="17"/>
      <c r="BM1139" s="17"/>
      <c r="BN1139" s="17"/>
      <c r="BO1139" s="17"/>
      <c r="BP1139" s="17"/>
      <c r="BQ1139" s="17"/>
      <c r="BR1139" s="17"/>
      <c r="BS1139" s="17"/>
      <c r="BT1139" s="17"/>
      <c r="BU1139" s="17"/>
    </row>
    <row r="1140" spans="2:73" x14ac:dyDescent="0.3">
      <c r="B1140" s="6" t="s">
        <v>399</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c r="BL1140" s="17"/>
      <c r="BM1140" s="17"/>
      <c r="BN1140" s="17"/>
      <c r="BO1140" s="17"/>
      <c r="BP1140" s="17"/>
      <c r="BQ1140" s="17"/>
      <c r="BR1140" s="17"/>
      <c r="BS1140" s="17"/>
      <c r="BT1140" s="17"/>
      <c r="BU1140" s="17"/>
    </row>
    <row r="1141" spans="2:73" x14ac:dyDescent="0.3">
      <c r="B1141" s="24" t="s">
        <v>197</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row>
    <row r="1142" spans="2:73" x14ac:dyDescent="0.3">
      <c r="B1142" t="s">
        <v>398</v>
      </c>
      <c r="C1142" s="17">
        <v>0.22549632124968999</v>
      </c>
      <c r="D1142" s="17">
        <v>0.21724105488923501</v>
      </c>
      <c r="E1142" s="17">
        <v>0.231806339423518</v>
      </c>
      <c r="F1142" s="17"/>
      <c r="G1142" s="17">
        <v>0.37803442641712398</v>
      </c>
      <c r="H1142" s="17">
        <v>0.243849443920896</v>
      </c>
      <c r="I1142" s="17">
        <v>0.20968419153013801</v>
      </c>
      <c r="J1142" s="17">
        <v>0.20022948581488501</v>
      </c>
      <c r="K1142" s="17">
        <v>0.17063261921294301</v>
      </c>
      <c r="L1142" s="17">
        <v>0.174588347632534</v>
      </c>
      <c r="M1142" s="17"/>
      <c r="N1142" s="17">
        <v>0.16956741676748399</v>
      </c>
      <c r="O1142" s="17">
        <v>0.21830133944024099</v>
      </c>
      <c r="P1142" s="17">
        <v>0.27731379016443097</v>
      </c>
      <c r="Q1142" s="17">
        <v>0.24044058358388401</v>
      </c>
      <c r="R1142" s="17"/>
      <c r="S1142" s="17">
        <v>0.19795390053867101</v>
      </c>
      <c r="T1142" s="17">
        <v>0.26338816985269098</v>
      </c>
      <c r="U1142" s="17">
        <v>0.21078449685393499</v>
      </c>
      <c r="V1142" s="17">
        <v>0.22870977774818799</v>
      </c>
      <c r="W1142" s="17">
        <v>0.17353237544507799</v>
      </c>
      <c r="X1142" s="17">
        <v>0.227844885064165</v>
      </c>
      <c r="Y1142" s="17">
        <v>0.25551148437328902</v>
      </c>
      <c r="Z1142" s="17">
        <v>0.14969370015914901</v>
      </c>
      <c r="AA1142" s="17">
        <v>0.25795363813434702</v>
      </c>
      <c r="AB1142" s="17"/>
      <c r="AC1142" s="17">
        <v>0.42735238994124602</v>
      </c>
      <c r="AD1142" s="17">
        <v>0.25519696695454203</v>
      </c>
      <c r="AE1142" s="17">
        <v>0.310893755012975</v>
      </c>
      <c r="AF1142" s="17">
        <v>0.290586058171941</v>
      </c>
      <c r="AG1142" s="17">
        <v>0.25847997022535202</v>
      </c>
      <c r="AH1142" s="17">
        <v>0.18108114379952001</v>
      </c>
      <c r="AI1142" s="17">
        <v>0.19901085094891</v>
      </c>
      <c r="AJ1142" s="17">
        <v>0.31110074871383597</v>
      </c>
      <c r="AK1142" s="17">
        <v>0.149325221283305</v>
      </c>
      <c r="AL1142" s="17">
        <v>0.20839950961579901</v>
      </c>
      <c r="AM1142" s="17">
        <v>0.15727954261462401</v>
      </c>
      <c r="AN1142" s="17">
        <v>0.199519877870697</v>
      </c>
      <c r="AO1142" s="17">
        <v>0.20411615428670199</v>
      </c>
      <c r="AP1142" s="17">
        <v>0.20334234827151801</v>
      </c>
      <c r="AQ1142" s="17">
        <v>0.29174590756375501</v>
      </c>
      <c r="AR1142" s="17">
        <v>0.15097828544040601</v>
      </c>
      <c r="AS1142" s="17"/>
      <c r="AT1142" s="17">
        <v>0.226684032079841</v>
      </c>
      <c r="AU1142" s="17">
        <v>0.226521697113202</v>
      </c>
      <c r="AV1142" s="17">
        <v>0.31114086325222201</v>
      </c>
      <c r="AW1142" s="17">
        <v>0.21318568498940099</v>
      </c>
      <c r="AX1142" s="17">
        <v>0.14596326843340099</v>
      </c>
      <c r="AY1142" s="17">
        <v>0.175059863068349</v>
      </c>
      <c r="AZ1142" s="17"/>
      <c r="BA1142" s="17">
        <v>0.243349613730202</v>
      </c>
      <c r="BB1142" s="17">
        <v>0.246709188358405</v>
      </c>
      <c r="BC1142" s="17">
        <v>0.22262664932193599</v>
      </c>
      <c r="BD1142" s="17">
        <v>0.19852492854913101</v>
      </c>
      <c r="BE1142" s="17">
        <v>0.28291438975678401</v>
      </c>
      <c r="BF1142" s="17"/>
      <c r="BG1142" s="17">
        <v>0.151958397819007</v>
      </c>
      <c r="BH1142" s="17">
        <v>0.27702322252238099</v>
      </c>
      <c r="BI1142" s="17">
        <v>0.107969379170443</v>
      </c>
      <c r="BJ1142" s="17">
        <v>0.23527182352737899</v>
      </c>
      <c r="BK1142" s="17">
        <v>0.27884079920320598</v>
      </c>
      <c r="BL1142" s="17"/>
      <c r="BM1142" s="17">
        <v>0.211202922825973</v>
      </c>
      <c r="BN1142" s="17">
        <v>0.22589797710833601</v>
      </c>
      <c r="BO1142" s="17">
        <v>0.26421386978418299</v>
      </c>
      <c r="BP1142" s="17"/>
      <c r="BQ1142" s="17">
        <v>0.23285867579536701</v>
      </c>
      <c r="BR1142" s="17">
        <v>0.221717266479631</v>
      </c>
      <c r="BS1142" s="17"/>
      <c r="BT1142" s="17">
        <v>0.22429892666104301</v>
      </c>
      <c r="BU1142" s="17">
        <v>0.236081374716334</v>
      </c>
    </row>
    <row r="1143" spans="2:73" x14ac:dyDescent="0.3">
      <c r="B1143" t="s">
        <v>392</v>
      </c>
      <c r="C1143" s="17">
        <v>0.71200975249366205</v>
      </c>
      <c r="D1143" s="17">
        <v>0.72553212233659503</v>
      </c>
      <c r="E1143" s="17">
        <v>0.70073706621369602</v>
      </c>
      <c r="F1143" s="17"/>
      <c r="G1143" s="17">
        <v>0.59488935841399104</v>
      </c>
      <c r="H1143" s="17">
        <v>0.69477943368941897</v>
      </c>
      <c r="I1143" s="17">
        <v>0.70319419294456798</v>
      </c>
      <c r="J1143" s="17">
        <v>0.74507981661232103</v>
      </c>
      <c r="K1143" s="17">
        <v>0.77624640068246598</v>
      </c>
      <c r="L1143" s="17">
        <v>0.744371797852316</v>
      </c>
      <c r="M1143" s="17"/>
      <c r="N1143" s="17">
        <v>0.80329937532576001</v>
      </c>
      <c r="O1143" s="17">
        <v>0.73866973621300602</v>
      </c>
      <c r="P1143" s="17">
        <v>0.62679796344621896</v>
      </c>
      <c r="Q1143" s="17">
        <v>0.67074268896129396</v>
      </c>
      <c r="R1143" s="17"/>
      <c r="S1143" s="17">
        <v>0.72170572705314895</v>
      </c>
      <c r="T1143" s="17">
        <v>0.67639788947413804</v>
      </c>
      <c r="U1143" s="17">
        <v>0.71067503301296198</v>
      </c>
      <c r="V1143" s="17">
        <v>0.70540533824694096</v>
      </c>
      <c r="W1143" s="17">
        <v>0.76009051225312396</v>
      </c>
      <c r="X1143" s="17">
        <v>0.70002284145288796</v>
      </c>
      <c r="Y1143" s="17">
        <v>0.70638644740453904</v>
      </c>
      <c r="Z1143" s="17">
        <v>0.80011121109829497</v>
      </c>
      <c r="AA1143" s="17">
        <v>0.70114092996188604</v>
      </c>
      <c r="AB1143" s="17"/>
      <c r="AC1143" s="17">
        <v>0.40251789741844002</v>
      </c>
      <c r="AD1143" s="17">
        <v>0.64951490125424705</v>
      </c>
      <c r="AE1143" s="17">
        <v>0.58173725010627697</v>
      </c>
      <c r="AF1143" s="17">
        <v>0.661224947707438</v>
      </c>
      <c r="AG1143" s="17">
        <v>0.64217434319496203</v>
      </c>
      <c r="AH1143" s="17">
        <v>0.76296139664307805</v>
      </c>
      <c r="AI1143" s="17">
        <v>0.748010144122638</v>
      </c>
      <c r="AJ1143" s="17">
        <v>0.65530329165191803</v>
      </c>
      <c r="AK1143" s="17">
        <v>0.81930707967035699</v>
      </c>
      <c r="AL1143" s="17">
        <v>0.76439247134983701</v>
      </c>
      <c r="AM1143" s="17">
        <v>0.77051342679667201</v>
      </c>
      <c r="AN1143" s="17">
        <v>0.77577751276832696</v>
      </c>
      <c r="AO1143" s="17">
        <v>0.71505436934205002</v>
      </c>
      <c r="AP1143" s="17">
        <v>0.77036342683972303</v>
      </c>
      <c r="AQ1143" s="17">
        <v>0.59449280631320101</v>
      </c>
      <c r="AR1143" s="17">
        <v>0.84902171455959397</v>
      </c>
      <c r="AS1143" s="17"/>
      <c r="AT1143" s="17">
        <v>0.70779035867265105</v>
      </c>
      <c r="AU1143" s="17">
        <v>0.69952118846086997</v>
      </c>
      <c r="AV1143" s="17">
        <v>0.64610224787496395</v>
      </c>
      <c r="AW1143" s="17">
        <v>0.728611699085149</v>
      </c>
      <c r="AX1143" s="17">
        <v>0.79602523933807401</v>
      </c>
      <c r="AY1143" s="17">
        <v>0.754877960361242</v>
      </c>
      <c r="AZ1143" s="17"/>
      <c r="BA1143" s="17">
        <v>0.66748056078951001</v>
      </c>
      <c r="BB1143" s="17">
        <v>0.70065830998459</v>
      </c>
      <c r="BC1143" s="17">
        <v>0.71999078987623799</v>
      </c>
      <c r="BD1143" s="17">
        <v>0.76475635221301297</v>
      </c>
      <c r="BE1143" s="17">
        <v>0.59957976786151301</v>
      </c>
      <c r="BF1143" s="17"/>
      <c r="BG1143" s="17">
        <v>0.80739236804502801</v>
      </c>
      <c r="BH1143" s="17">
        <v>0.66626027437704605</v>
      </c>
      <c r="BI1143" s="17">
        <v>0.85601135004311402</v>
      </c>
      <c r="BJ1143" s="17">
        <v>0.72293271793387504</v>
      </c>
      <c r="BK1143" s="17">
        <v>0.62922561568211499</v>
      </c>
      <c r="BL1143" s="17"/>
      <c r="BM1143" s="17">
        <v>0.739519310282585</v>
      </c>
      <c r="BN1143" s="17">
        <v>0.70210933515972196</v>
      </c>
      <c r="BO1143" s="17">
        <v>0.65729313457476901</v>
      </c>
      <c r="BP1143" s="17"/>
      <c r="BQ1143" s="17">
        <v>0.71612427558390102</v>
      </c>
      <c r="BR1143" s="17">
        <v>0.71873723384593202</v>
      </c>
      <c r="BS1143" s="17"/>
      <c r="BT1143" s="17">
        <v>0.72365419121445196</v>
      </c>
      <c r="BU1143" s="17">
        <v>0.70371632671167605</v>
      </c>
    </row>
    <row r="1144" spans="2:73" x14ac:dyDescent="0.3">
      <c r="B1144" t="s">
        <v>92</v>
      </c>
      <c r="C1144" s="17">
        <v>6.2493926256648097E-2</v>
      </c>
      <c r="D1144" s="17">
        <v>5.7226822774170398E-2</v>
      </c>
      <c r="E1144" s="17">
        <v>6.7456594362785796E-2</v>
      </c>
      <c r="F1144" s="17"/>
      <c r="G1144" s="17">
        <v>2.7076215168884799E-2</v>
      </c>
      <c r="H1144" s="17">
        <v>6.1371122389685097E-2</v>
      </c>
      <c r="I1144" s="17">
        <v>8.7121615525294099E-2</v>
      </c>
      <c r="J1144" s="17">
        <v>5.4690697572794197E-2</v>
      </c>
      <c r="K1144" s="17">
        <v>5.3120980104591001E-2</v>
      </c>
      <c r="L1144" s="17">
        <v>8.1039854515149806E-2</v>
      </c>
      <c r="M1144" s="17"/>
      <c r="N1144" s="17">
        <v>2.7133207906755399E-2</v>
      </c>
      <c r="O1144" s="17">
        <v>4.30289243467522E-2</v>
      </c>
      <c r="P1144" s="17">
        <v>9.5888246389350604E-2</v>
      </c>
      <c r="Q1144" s="17">
        <v>8.8816727454822095E-2</v>
      </c>
      <c r="R1144" s="17"/>
      <c r="S1144" s="17">
        <v>8.0340372408179594E-2</v>
      </c>
      <c r="T1144" s="17">
        <v>6.0213940673170999E-2</v>
      </c>
      <c r="U1144" s="17">
        <v>7.8540470133103293E-2</v>
      </c>
      <c r="V1144" s="17">
        <v>6.5884884004870803E-2</v>
      </c>
      <c r="W1144" s="17">
        <v>6.6377112301798602E-2</v>
      </c>
      <c r="X1144" s="17">
        <v>7.2132273482947207E-2</v>
      </c>
      <c r="Y1144" s="17">
        <v>3.8102068222172401E-2</v>
      </c>
      <c r="Z1144" s="17">
        <v>5.0195088742555599E-2</v>
      </c>
      <c r="AA1144" s="17">
        <v>4.0905431903766699E-2</v>
      </c>
      <c r="AB1144" s="17"/>
      <c r="AC1144" s="17">
        <v>0.17012971264031401</v>
      </c>
      <c r="AD1144" s="17">
        <v>9.5288131791210595E-2</v>
      </c>
      <c r="AE1144" s="17">
        <v>0.107368994880747</v>
      </c>
      <c r="AF1144" s="17">
        <v>4.8188994120620901E-2</v>
      </c>
      <c r="AG1144" s="17">
        <v>9.9345686579685205E-2</v>
      </c>
      <c r="AH1144" s="17">
        <v>5.5957459557402299E-2</v>
      </c>
      <c r="AI1144" s="17">
        <v>5.2979004928451201E-2</v>
      </c>
      <c r="AJ1144" s="17">
        <v>3.3595959634245297E-2</v>
      </c>
      <c r="AK1144" s="17">
        <v>3.1367699046337898E-2</v>
      </c>
      <c r="AL1144" s="17">
        <v>2.72080190343638E-2</v>
      </c>
      <c r="AM1144" s="17">
        <v>7.2207030588704202E-2</v>
      </c>
      <c r="AN1144" s="17">
        <v>2.47026093609755E-2</v>
      </c>
      <c r="AO1144" s="17">
        <v>8.0829476371247502E-2</v>
      </c>
      <c r="AP1144" s="17">
        <v>2.6294224888758998E-2</v>
      </c>
      <c r="AQ1144" s="17">
        <v>0.11376128612304399</v>
      </c>
      <c r="AR1144" s="17">
        <v>0</v>
      </c>
      <c r="AS1144" s="17"/>
      <c r="AT1144" s="17">
        <v>6.5525609247507902E-2</v>
      </c>
      <c r="AU1144" s="17">
        <v>7.3957114425927506E-2</v>
      </c>
      <c r="AV1144" s="17">
        <v>4.2756888872814203E-2</v>
      </c>
      <c r="AW1144" s="17">
        <v>5.8202615925450403E-2</v>
      </c>
      <c r="AX1144" s="17">
        <v>5.8011492228524898E-2</v>
      </c>
      <c r="AY1144" s="17">
        <v>7.0062176570408696E-2</v>
      </c>
      <c r="AZ1144" s="17"/>
      <c r="BA1144" s="17">
        <v>8.91698254802884E-2</v>
      </c>
      <c r="BB1144" s="17">
        <v>5.2632501657005698E-2</v>
      </c>
      <c r="BC1144" s="17">
        <v>5.7382560801826299E-2</v>
      </c>
      <c r="BD1144" s="17">
        <v>3.6718719237855503E-2</v>
      </c>
      <c r="BE1144" s="17">
        <v>0.117505842381703</v>
      </c>
      <c r="BF1144" s="17"/>
      <c r="BG1144" s="17">
        <v>4.0649234135965599E-2</v>
      </c>
      <c r="BH1144" s="17">
        <v>5.6716503100573003E-2</v>
      </c>
      <c r="BI1144" s="17">
        <v>3.6019270786442903E-2</v>
      </c>
      <c r="BJ1144" s="17">
        <v>4.1795458538745903E-2</v>
      </c>
      <c r="BK1144" s="17">
        <v>9.19335851146795E-2</v>
      </c>
      <c r="BL1144" s="17"/>
      <c r="BM1144" s="17">
        <v>4.9277766891442601E-2</v>
      </c>
      <c r="BN1144" s="17">
        <v>7.1992687731941798E-2</v>
      </c>
      <c r="BO1144" s="17">
        <v>7.8492995641048405E-2</v>
      </c>
      <c r="BP1144" s="17"/>
      <c r="BQ1144" s="17">
        <v>5.1017048620732398E-2</v>
      </c>
      <c r="BR1144" s="17">
        <v>5.9545499674436897E-2</v>
      </c>
      <c r="BS1144" s="17"/>
      <c r="BT1144" s="17">
        <v>5.20468821245045E-2</v>
      </c>
      <c r="BU1144" s="17">
        <v>6.02022985719897E-2</v>
      </c>
    </row>
    <row r="1145" spans="2:73" x14ac:dyDescent="0.3">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c r="BP1145" s="17"/>
      <c r="BQ1145" s="17"/>
      <c r="BR1145" s="17"/>
      <c r="BS1145" s="17"/>
      <c r="BT1145" s="17"/>
      <c r="BU1145" s="17"/>
    </row>
    <row r="1146" spans="2:73" x14ac:dyDescent="0.3">
      <c r="B1146" s="6" t="s">
        <v>401</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c r="BQ1146" s="17"/>
      <c r="BR1146" s="17"/>
      <c r="BS1146" s="17"/>
      <c r="BT1146" s="17"/>
      <c r="BU1146" s="17"/>
    </row>
    <row r="1147" spans="2:73" x14ac:dyDescent="0.3">
      <c r="B1147" s="24" t="s">
        <v>197</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c r="BP1147" s="17"/>
      <c r="BQ1147" s="17"/>
      <c r="BR1147" s="17"/>
      <c r="BS1147" s="17"/>
      <c r="BT1147" s="17"/>
      <c r="BU1147" s="17"/>
    </row>
    <row r="1148" spans="2:73" x14ac:dyDescent="0.3">
      <c r="B1148" t="s">
        <v>400</v>
      </c>
      <c r="C1148" s="17">
        <v>0.24233109279187601</v>
      </c>
      <c r="D1148" s="17">
        <v>0.255543146846338</v>
      </c>
      <c r="E1148" s="17">
        <v>0.23063414503414101</v>
      </c>
      <c r="F1148" s="17"/>
      <c r="G1148" s="17">
        <v>0.33569963470682601</v>
      </c>
      <c r="H1148" s="17">
        <v>0.25701998474013998</v>
      </c>
      <c r="I1148" s="17">
        <v>0.27507962499908201</v>
      </c>
      <c r="J1148" s="17">
        <v>0.25136092838110902</v>
      </c>
      <c r="K1148" s="17">
        <v>0.19856723593637099</v>
      </c>
      <c r="L1148" s="17">
        <v>0.15977939945137201</v>
      </c>
      <c r="M1148" s="17"/>
      <c r="N1148" s="17">
        <v>0.23932350229844401</v>
      </c>
      <c r="O1148" s="17">
        <v>0.23797640245430199</v>
      </c>
      <c r="P1148" s="17">
        <v>0.19618591565778301</v>
      </c>
      <c r="Q1148" s="17">
        <v>0.29764895380200201</v>
      </c>
      <c r="R1148" s="17"/>
      <c r="S1148" s="17">
        <v>0.244170503048804</v>
      </c>
      <c r="T1148" s="17">
        <v>0.25230716997012398</v>
      </c>
      <c r="U1148" s="17">
        <v>0.20054679091981201</v>
      </c>
      <c r="V1148" s="17">
        <v>0.26679827596230199</v>
      </c>
      <c r="W1148" s="17">
        <v>0.23022569139961299</v>
      </c>
      <c r="X1148" s="17">
        <v>0.21560718149407199</v>
      </c>
      <c r="Y1148" s="17">
        <v>0.27247591040142499</v>
      </c>
      <c r="Z1148" s="17">
        <v>0.25762923692988698</v>
      </c>
      <c r="AA1148" s="17">
        <v>0.240164427337417</v>
      </c>
      <c r="AB1148" s="17"/>
      <c r="AC1148" s="17">
        <v>0.39152137119361002</v>
      </c>
      <c r="AD1148" s="17">
        <v>0.20060421327345601</v>
      </c>
      <c r="AE1148" s="17">
        <v>0.28572782740997099</v>
      </c>
      <c r="AF1148" s="17">
        <v>0.31417331499024498</v>
      </c>
      <c r="AG1148" s="17">
        <v>0.30609511384833599</v>
      </c>
      <c r="AH1148" s="17">
        <v>0.22369776234758601</v>
      </c>
      <c r="AI1148" s="17">
        <v>0.20143111089005</v>
      </c>
      <c r="AJ1148" s="17">
        <v>0.19796844074005801</v>
      </c>
      <c r="AK1148" s="17">
        <v>0.25695020594746398</v>
      </c>
      <c r="AL1148" s="17">
        <v>0.17836167011762699</v>
      </c>
      <c r="AM1148" s="17">
        <v>0.26386934192767703</v>
      </c>
      <c r="AN1148" s="17">
        <v>0.232640208577022</v>
      </c>
      <c r="AO1148" s="17">
        <v>0.23864554143486699</v>
      </c>
      <c r="AP1148" s="17">
        <v>0.19915372959955799</v>
      </c>
      <c r="AQ1148" s="17">
        <v>0.34793409287881399</v>
      </c>
      <c r="AR1148" s="17">
        <v>0.25197530258846601</v>
      </c>
      <c r="AS1148" s="17"/>
      <c r="AT1148" s="17">
        <v>0.24196624453194401</v>
      </c>
      <c r="AU1148" s="17">
        <v>0.28535957358314801</v>
      </c>
      <c r="AV1148" s="17">
        <v>0.28008727723958099</v>
      </c>
      <c r="AW1148" s="17">
        <v>0.21501379713754301</v>
      </c>
      <c r="AX1148" s="17">
        <v>0.160634424551194</v>
      </c>
      <c r="AY1148" s="17">
        <v>0.154906799171529</v>
      </c>
      <c r="AZ1148" s="17"/>
      <c r="BA1148" s="17">
        <v>0.25232686894669498</v>
      </c>
      <c r="BB1148" s="17">
        <v>0.21502543297019899</v>
      </c>
      <c r="BC1148" s="17">
        <v>0.28458797234626698</v>
      </c>
      <c r="BD1148" s="17">
        <v>0.20294004516990599</v>
      </c>
      <c r="BE1148" s="17">
        <v>0.39974591410900501</v>
      </c>
      <c r="BF1148" s="17"/>
      <c r="BG1148" s="17">
        <v>0.21030844838962501</v>
      </c>
      <c r="BH1148" s="17">
        <v>0.25213197584965202</v>
      </c>
      <c r="BI1148" s="17">
        <v>0.19083329097965199</v>
      </c>
      <c r="BJ1148" s="17">
        <v>0.248632127983544</v>
      </c>
      <c r="BK1148" s="17">
        <v>0.14072270870793599</v>
      </c>
      <c r="BL1148" s="17"/>
      <c r="BM1148" s="17">
        <v>0.242420073503164</v>
      </c>
      <c r="BN1148" s="17">
        <v>0.237976689959292</v>
      </c>
      <c r="BO1148" s="17">
        <v>0.25205292765183102</v>
      </c>
      <c r="BP1148" s="17"/>
      <c r="BQ1148" s="17">
        <v>0.261028708746875</v>
      </c>
      <c r="BR1148" s="17">
        <v>0.23503640183343</v>
      </c>
      <c r="BS1148" s="17"/>
      <c r="BT1148" s="17">
        <v>0.21599812074066599</v>
      </c>
      <c r="BU1148" s="17">
        <v>0.27862185514038201</v>
      </c>
    </row>
    <row r="1149" spans="2:73" x14ac:dyDescent="0.3">
      <c r="B1149" t="s">
        <v>392</v>
      </c>
      <c r="C1149" s="17">
        <v>0.67616479800294804</v>
      </c>
      <c r="D1149" s="17">
        <v>0.678093960786467</v>
      </c>
      <c r="E1149" s="17">
        <v>0.67420004247114296</v>
      </c>
      <c r="F1149" s="17"/>
      <c r="G1149" s="17">
        <v>0.57943060667619395</v>
      </c>
      <c r="H1149" s="17">
        <v>0.68184706478604895</v>
      </c>
      <c r="I1149" s="17">
        <v>0.651743086965615</v>
      </c>
      <c r="J1149" s="17">
        <v>0.65032894219377302</v>
      </c>
      <c r="K1149" s="17">
        <v>0.71825926618654501</v>
      </c>
      <c r="L1149" s="17">
        <v>0.75144380823795498</v>
      </c>
      <c r="M1149" s="17"/>
      <c r="N1149" s="17">
        <v>0.70543841207132896</v>
      </c>
      <c r="O1149" s="17">
        <v>0.69311543690787503</v>
      </c>
      <c r="P1149" s="17">
        <v>0.69048826933435004</v>
      </c>
      <c r="Q1149" s="17">
        <v>0.608115069146141</v>
      </c>
      <c r="R1149" s="17"/>
      <c r="S1149" s="17">
        <v>0.67470213386149303</v>
      </c>
      <c r="T1149" s="17">
        <v>0.65869973216925304</v>
      </c>
      <c r="U1149" s="17">
        <v>0.69588872859746898</v>
      </c>
      <c r="V1149" s="17">
        <v>0.65386640510860095</v>
      </c>
      <c r="W1149" s="17">
        <v>0.66611775477732604</v>
      </c>
      <c r="X1149" s="17">
        <v>0.67952608641114698</v>
      </c>
      <c r="Y1149" s="17">
        <v>0.66283730826069198</v>
      </c>
      <c r="Z1149" s="17">
        <v>0.66454902719938502</v>
      </c>
      <c r="AA1149" s="17">
        <v>0.720500551586015</v>
      </c>
      <c r="AB1149" s="17"/>
      <c r="AC1149" s="17">
        <v>0.14182739387989701</v>
      </c>
      <c r="AD1149" s="17">
        <v>0.60375419999257396</v>
      </c>
      <c r="AE1149" s="17">
        <v>0.64941475099104795</v>
      </c>
      <c r="AF1149" s="17">
        <v>0.62858838845044895</v>
      </c>
      <c r="AG1149" s="17">
        <v>0.58513948235520896</v>
      </c>
      <c r="AH1149" s="17">
        <v>0.707282582035068</v>
      </c>
      <c r="AI1149" s="17">
        <v>0.72368760086133199</v>
      </c>
      <c r="AJ1149" s="17">
        <v>0.76021577525269901</v>
      </c>
      <c r="AK1149" s="17">
        <v>0.68965392353987398</v>
      </c>
      <c r="AL1149" s="17">
        <v>0.76166346724773804</v>
      </c>
      <c r="AM1149" s="17">
        <v>0.65880413744594102</v>
      </c>
      <c r="AN1149" s="17">
        <v>0.73265208705764695</v>
      </c>
      <c r="AO1149" s="17">
        <v>0.73637381271782099</v>
      </c>
      <c r="AP1149" s="17">
        <v>0.68294417051573297</v>
      </c>
      <c r="AQ1149" s="17">
        <v>0.62672177843801002</v>
      </c>
      <c r="AR1149" s="17">
        <v>0.68707082325351498</v>
      </c>
      <c r="AS1149" s="17"/>
      <c r="AT1149" s="17">
        <v>0.69909422261712195</v>
      </c>
      <c r="AU1149" s="17">
        <v>0.63138367180694099</v>
      </c>
      <c r="AV1149" s="17">
        <v>0.65618365990537697</v>
      </c>
      <c r="AW1149" s="17">
        <v>0.66520850557857103</v>
      </c>
      <c r="AX1149" s="17">
        <v>0.75012014468309796</v>
      </c>
      <c r="AY1149" s="17">
        <v>0.77428604707711801</v>
      </c>
      <c r="AZ1149" s="17"/>
      <c r="BA1149" s="17">
        <v>0.65412014153226705</v>
      </c>
      <c r="BB1149" s="17">
        <v>0.71774586982998301</v>
      </c>
      <c r="BC1149" s="17">
        <v>0.62719831501659995</v>
      </c>
      <c r="BD1149" s="17">
        <v>0.74606620088099596</v>
      </c>
      <c r="BE1149" s="17">
        <v>0.46272313740297299</v>
      </c>
      <c r="BF1149" s="17"/>
      <c r="BG1149" s="17">
        <v>0.73974508281762896</v>
      </c>
      <c r="BH1149" s="17">
        <v>0.67501348789906501</v>
      </c>
      <c r="BI1149" s="17">
        <v>0.75336467070546997</v>
      </c>
      <c r="BJ1149" s="17">
        <v>0.67528671366027704</v>
      </c>
      <c r="BK1149" s="17">
        <v>0.80165286412491499</v>
      </c>
      <c r="BL1149" s="17"/>
      <c r="BM1149" s="17">
        <v>0.69176910856218199</v>
      </c>
      <c r="BN1149" s="17">
        <v>0.68591826336262096</v>
      </c>
      <c r="BO1149" s="17">
        <v>0.60846344660159501</v>
      </c>
      <c r="BP1149" s="17"/>
      <c r="BQ1149" s="17">
        <v>0.68516481985530697</v>
      </c>
      <c r="BR1149" s="17">
        <v>0.66990317457842197</v>
      </c>
      <c r="BS1149" s="17"/>
      <c r="BT1149" s="17">
        <v>0.71502510928429397</v>
      </c>
      <c r="BU1149" s="17">
        <v>0.62977996634242295</v>
      </c>
    </row>
    <row r="1150" spans="2:73" x14ac:dyDescent="0.3">
      <c r="B1150" t="s">
        <v>92</v>
      </c>
      <c r="C1150" s="17">
        <v>8.15041092051767E-2</v>
      </c>
      <c r="D1150" s="17">
        <v>6.6362892367194407E-2</v>
      </c>
      <c r="E1150" s="17">
        <v>9.5165812494715799E-2</v>
      </c>
      <c r="F1150" s="17"/>
      <c r="G1150" s="17">
        <v>8.4869758616979998E-2</v>
      </c>
      <c r="H1150" s="17">
        <v>6.1132950473811801E-2</v>
      </c>
      <c r="I1150" s="17">
        <v>7.3177288035303406E-2</v>
      </c>
      <c r="J1150" s="17">
        <v>9.8310129425117604E-2</v>
      </c>
      <c r="K1150" s="17">
        <v>8.3173497877083905E-2</v>
      </c>
      <c r="L1150" s="17">
        <v>8.8776792310673106E-2</v>
      </c>
      <c r="M1150" s="17"/>
      <c r="N1150" s="17">
        <v>5.5238085630226703E-2</v>
      </c>
      <c r="O1150" s="17">
        <v>6.8908160637822694E-2</v>
      </c>
      <c r="P1150" s="17">
        <v>0.113325815007867</v>
      </c>
      <c r="Q1150" s="17">
        <v>9.4235977051857198E-2</v>
      </c>
      <c r="R1150" s="17"/>
      <c r="S1150" s="17">
        <v>8.1127363089702698E-2</v>
      </c>
      <c r="T1150" s="17">
        <v>8.8993097860623302E-2</v>
      </c>
      <c r="U1150" s="17">
        <v>0.103564480482719</v>
      </c>
      <c r="V1150" s="17">
        <v>7.9335318929097107E-2</v>
      </c>
      <c r="W1150" s="17">
        <v>0.10365655382306101</v>
      </c>
      <c r="X1150" s="17">
        <v>0.10486673209478101</v>
      </c>
      <c r="Y1150" s="17">
        <v>6.4686781337883401E-2</v>
      </c>
      <c r="Z1150" s="17">
        <v>7.7821735870727701E-2</v>
      </c>
      <c r="AA1150" s="17">
        <v>3.9335021076568E-2</v>
      </c>
      <c r="AB1150" s="17"/>
      <c r="AC1150" s="17">
        <v>0.46665123492649202</v>
      </c>
      <c r="AD1150" s="17">
        <v>0.19564158673397</v>
      </c>
      <c r="AE1150" s="17">
        <v>6.4857421598980905E-2</v>
      </c>
      <c r="AF1150" s="17">
        <v>5.7238296559306102E-2</v>
      </c>
      <c r="AG1150" s="17">
        <v>0.108765403796455</v>
      </c>
      <c r="AH1150" s="17">
        <v>6.9019655617346007E-2</v>
      </c>
      <c r="AI1150" s="17">
        <v>7.4881288248617894E-2</v>
      </c>
      <c r="AJ1150" s="17">
        <v>4.1815784007242701E-2</v>
      </c>
      <c r="AK1150" s="17">
        <v>5.3395870512661703E-2</v>
      </c>
      <c r="AL1150" s="17">
        <v>5.9974862634634897E-2</v>
      </c>
      <c r="AM1150" s="17">
        <v>7.7326520626381706E-2</v>
      </c>
      <c r="AN1150" s="17">
        <v>3.4707704365330702E-2</v>
      </c>
      <c r="AO1150" s="17">
        <v>2.4980645847311599E-2</v>
      </c>
      <c r="AP1150" s="17">
        <v>0.117902099884708</v>
      </c>
      <c r="AQ1150" s="17">
        <v>2.5344128683175999E-2</v>
      </c>
      <c r="AR1150" s="17">
        <v>6.0953874158018201E-2</v>
      </c>
      <c r="AS1150" s="17"/>
      <c r="AT1150" s="17">
        <v>5.8939532850934097E-2</v>
      </c>
      <c r="AU1150" s="17">
        <v>8.3256754609911096E-2</v>
      </c>
      <c r="AV1150" s="17">
        <v>6.3729062855041402E-2</v>
      </c>
      <c r="AW1150" s="17">
        <v>0.119777697283886</v>
      </c>
      <c r="AX1150" s="17">
        <v>8.9245430765707803E-2</v>
      </c>
      <c r="AY1150" s="17">
        <v>7.0807153751353602E-2</v>
      </c>
      <c r="AZ1150" s="17"/>
      <c r="BA1150" s="17">
        <v>9.3552989521038799E-2</v>
      </c>
      <c r="BB1150" s="17">
        <v>6.7228697199818693E-2</v>
      </c>
      <c r="BC1150" s="17">
        <v>8.8213712637133193E-2</v>
      </c>
      <c r="BD1150" s="17">
        <v>5.0993753949097997E-2</v>
      </c>
      <c r="BE1150" s="17">
        <v>0.137530948488021</v>
      </c>
      <c r="BF1150" s="17"/>
      <c r="BG1150" s="17">
        <v>4.99464687927458E-2</v>
      </c>
      <c r="BH1150" s="17">
        <v>7.2854536251282895E-2</v>
      </c>
      <c r="BI1150" s="17">
        <v>5.5802038314878302E-2</v>
      </c>
      <c r="BJ1150" s="17">
        <v>7.6081158356179596E-2</v>
      </c>
      <c r="BK1150" s="17">
        <v>5.7624427167149397E-2</v>
      </c>
      <c r="BL1150" s="17"/>
      <c r="BM1150" s="17">
        <v>6.5810817934654001E-2</v>
      </c>
      <c r="BN1150" s="17">
        <v>7.6105046678086694E-2</v>
      </c>
      <c r="BO1150" s="17">
        <v>0.139483625746573</v>
      </c>
      <c r="BP1150" s="17"/>
      <c r="BQ1150" s="17">
        <v>5.3806471397817399E-2</v>
      </c>
      <c r="BR1150" s="17">
        <v>9.5060423588148202E-2</v>
      </c>
      <c r="BS1150" s="17"/>
      <c r="BT1150" s="17">
        <v>6.8976769975039806E-2</v>
      </c>
      <c r="BU1150" s="17">
        <v>9.15981785171949E-2</v>
      </c>
    </row>
    <row r="1151" spans="2:73" x14ac:dyDescent="0.3">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row>
    <row r="1152" spans="2:73" x14ac:dyDescent="0.3">
      <c r="B1152" s="6" t="s">
        <v>403</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c r="BP1152" s="17"/>
      <c r="BQ1152" s="17"/>
      <c r="BR1152" s="17"/>
      <c r="BS1152" s="17"/>
      <c r="BT1152" s="17"/>
      <c r="BU1152" s="17"/>
    </row>
    <row r="1153" spans="2:73" x14ac:dyDescent="0.3">
      <c r="B1153" s="24" t="s">
        <v>197</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row>
    <row r="1154" spans="2:73" x14ac:dyDescent="0.3">
      <c r="B1154" t="s">
        <v>402</v>
      </c>
      <c r="C1154" s="17">
        <v>0.29983149085947802</v>
      </c>
      <c r="D1154" s="17">
        <v>0.31389137014428897</v>
      </c>
      <c r="E1154" s="17">
        <v>0.28727428683228701</v>
      </c>
      <c r="F1154" s="17"/>
      <c r="G1154" s="17">
        <v>0.37149046023392401</v>
      </c>
      <c r="H1154" s="17">
        <v>0.29920174695791002</v>
      </c>
      <c r="I1154" s="17">
        <v>0.31697931067051699</v>
      </c>
      <c r="J1154" s="17">
        <v>0.320067336445574</v>
      </c>
      <c r="K1154" s="17">
        <v>0.23689391492398501</v>
      </c>
      <c r="L1154" s="17">
        <v>0.26923233003962499</v>
      </c>
      <c r="M1154" s="17"/>
      <c r="N1154" s="17">
        <v>0.315929806207977</v>
      </c>
      <c r="O1154" s="17">
        <v>0.28469243566145902</v>
      </c>
      <c r="P1154" s="17">
        <v>0.28365313870188003</v>
      </c>
      <c r="Q1154" s="17">
        <v>0.31510759920207698</v>
      </c>
      <c r="R1154" s="17"/>
      <c r="S1154" s="17">
        <v>0.28788229285522299</v>
      </c>
      <c r="T1154" s="17">
        <v>0.25849012991770998</v>
      </c>
      <c r="U1154" s="17">
        <v>0.26916934467869902</v>
      </c>
      <c r="V1154" s="17">
        <v>0.35239220021617601</v>
      </c>
      <c r="W1154" s="17">
        <v>0.277510736068946</v>
      </c>
      <c r="X1154" s="17">
        <v>0.28302782405490201</v>
      </c>
      <c r="Y1154" s="17">
        <v>0.417373678905266</v>
      </c>
      <c r="Z1154" s="17">
        <v>0.24799240474891501</v>
      </c>
      <c r="AA1154" s="17">
        <v>0.30199658736004498</v>
      </c>
      <c r="AB1154" s="17"/>
      <c r="AC1154" s="17">
        <v>0</v>
      </c>
      <c r="AD1154" s="17">
        <v>0.37571087725726199</v>
      </c>
      <c r="AE1154" s="17">
        <v>0.379864547831259</v>
      </c>
      <c r="AF1154" s="17">
        <v>0.27507037184633298</v>
      </c>
      <c r="AG1154" s="17">
        <v>0.31615201922205899</v>
      </c>
      <c r="AH1154" s="17">
        <v>0.350537646617471</v>
      </c>
      <c r="AI1154" s="17">
        <v>0.292129529441636</v>
      </c>
      <c r="AJ1154" s="17">
        <v>0.303587708067665</v>
      </c>
      <c r="AK1154" s="17">
        <v>0.31773339135424</v>
      </c>
      <c r="AL1154" s="17">
        <v>0.362622093179781</v>
      </c>
      <c r="AM1154" s="17">
        <v>0.289751553290233</v>
      </c>
      <c r="AN1154" s="17">
        <v>0.20284586831912799</v>
      </c>
      <c r="AO1154" s="17">
        <v>0.161841016667025</v>
      </c>
      <c r="AP1154" s="17">
        <v>0.15385061150516499</v>
      </c>
      <c r="AQ1154" s="17">
        <v>0.33358351908737199</v>
      </c>
      <c r="AR1154" s="17">
        <v>0.36259669384426202</v>
      </c>
      <c r="AS1154" s="17"/>
      <c r="AT1154" s="17">
        <v>0.32538376563170801</v>
      </c>
      <c r="AU1154" s="17">
        <v>0.29255759276250098</v>
      </c>
      <c r="AV1154" s="17">
        <v>0.29136710689932199</v>
      </c>
      <c r="AW1154" s="17">
        <v>0.30326887043699402</v>
      </c>
      <c r="AX1154" s="17">
        <v>0.27263370267366799</v>
      </c>
      <c r="AY1154" s="17">
        <v>0.29073348952676897</v>
      </c>
      <c r="AZ1154" s="17"/>
      <c r="BA1154" s="17">
        <v>0.26995258206518702</v>
      </c>
      <c r="BB1154" s="17">
        <v>0.30674844639883803</v>
      </c>
      <c r="BC1154" s="17">
        <v>0.30714181359468001</v>
      </c>
      <c r="BD1154" s="17">
        <v>0.29935844654899302</v>
      </c>
      <c r="BE1154" s="17">
        <v>0.252486793506567</v>
      </c>
      <c r="BF1154" s="17"/>
      <c r="BG1154" s="17">
        <v>0.28205353164375102</v>
      </c>
      <c r="BH1154" s="17">
        <v>0.29040154531667001</v>
      </c>
      <c r="BI1154" s="17">
        <v>0.380193201249095</v>
      </c>
      <c r="BJ1154" s="17">
        <v>0.32500607679277999</v>
      </c>
      <c r="BK1154" s="17">
        <v>0.32298922621950799</v>
      </c>
      <c r="BL1154" s="17"/>
      <c r="BM1154" s="17">
        <v>0.27819891571185501</v>
      </c>
      <c r="BN1154" s="17">
        <v>0.288149280713144</v>
      </c>
      <c r="BO1154" s="17">
        <v>0.39703279287953502</v>
      </c>
      <c r="BP1154" s="17"/>
      <c r="BQ1154" s="17">
        <v>0.29866921719778999</v>
      </c>
      <c r="BR1154" s="17">
        <v>0.29913576281130499</v>
      </c>
      <c r="BS1154" s="17"/>
      <c r="BT1154" s="17">
        <v>0.27429481210866902</v>
      </c>
      <c r="BU1154" s="17">
        <v>0.33223924793637</v>
      </c>
    </row>
    <row r="1155" spans="2:73" x14ac:dyDescent="0.3">
      <c r="B1155" t="s">
        <v>392</v>
      </c>
      <c r="C1155" s="17">
        <v>0.62363527677971098</v>
      </c>
      <c r="D1155" s="17">
        <v>0.62071757102125902</v>
      </c>
      <c r="E1155" s="17">
        <v>0.62616894721612504</v>
      </c>
      <c r="F1155" s="17"/>
      <c r="G1155" s="17">
        <v>0.57604504511983801</v>
      </c>
      <c r="H1155" s="17">
        <v>0.65614217836760602</v>
      </c>
      <c r="I1155" s="17">
        <v>0.60802813669087397</v>
      </c>
      <c r="J1155" s="17">
        <v>0.56971221898995195</v>
      </c>
      <c r="K1155" s="17">
        <v>0.67426963892807601</v>
      </c>
      <c r="L1155" s="17">
        <v>0.64818549885590804</v>
      </c>
      <c r="M1155" s="17"/>
      <c r="N1155" s="17">
        <v>0.64513180992772701</v>
      </c>
      <c r="O1155" s="17">
        <v>0.63746619000627502</v>
      </c>
      <c r="P1155" s="17">
        <v>0.64053068490355103</v>
      </c>
      <c r="Q1155" s="17">
        <v>0.56161200434828595</v>
      </c>
      <c r="R1155" s="17"/>
      <c r="S1155" s="17">
        <v>0.64038603498817603</v>
      </c>
      <c r="T1155" s="17">
        <v>0.67614439009999305</v>
      </c>
      <c r="U1155" s="17">
        <v>0.64018259207744699</v>
      </c>
      <c r="V1155" s="17">
        <v>0.54951360256562998</v>
      </c>
      <c r="W1155" s="17">
        <v>0.65582013618025303</v>
      </c>
      <c r="X1155" s="17">
        <v>0.61210787502307396</v>
      </c>
      <c r="Y1155" s="17">
        <v>0.51787402455405296</v>
      </c>
      <c r="Z1155" s="17">
        <v>0.69202271701703999</v>
      </c>
      <c r="AA1155" s="17">
        <v>0.63428939305979004</v>
      </c>
      <c r="AB1155" s="17"/>
      <c r="AC1155" s="17">
        <v>1</v>
      </c>
      <c r="AD1155" s="17">
        <v>0.43194226209678099</v>
      </c>
      <c r="AE1155" s="17">
        <v>0.50489587835427996</v>
      </c>
      <c r="AF1155" s="17">
        <v>0.684032100016296</v>
      </c>
      <c r="AG1155" s="17">
        <v>0.56546405636230801</v>
      </c>
      <c r="AH1155" s="17">
        <v>0.56194883872207302</v>
      </c>
      <c r="AI1155" s="17">
        <v>0.61760058532955897</v>
      </c>
      <c r="AJ1155" s="17">
        <v>0.603057068966942</v>
      </c>
      <c r="AK1155" s="17">
        <v>0.655316856803426</v>
      </c>
      <c r="AL1155" s="17">
        <v>0.57550200210459601</v>
      </c>
      <c r="AM1155" s="17">
        <v>0.65922202826315801</v>
      </c>
      <c r="AN1155" s="17">
        <v>0.73193217771032204</v>
      </c>
      <c r="AO1155" s="17">
        <v>0.79855314204823402</v>
      </c>
      <c r="AP1155" s="17">
        <v>0.84614938849483501</v>
      </c>
      <c r="AQ1155" s="17">
        <v>0.64670631304880299</v>
      </c>
      <c r="AR1155" s="17">
        <v>0.61207770075350298</v>
      </c>
      <c r="AS1155" s="17"/>
      <c r="AT1155" s="17">
        <v>0.59538573886442103</v>
      </c>
      <c r="AU1155" s="17">
        <v>0.63223253777022304</v>
      </c>
      <c r="AV1155" s="17">
        <v>0.64860563926463699</v>
      </c>
      <c r="AW1155" s="17">
        <v>0.59257702509418697</v>
      </c>
      <c r="AX1155" s="17">
        <v>0.66149092060070103</v>
      </c>
      <c r="AY1155" s="17">
        <v>0.68513618478963201</v>
      </c>
      <c r="AZ1155" s="17"/>
      <c r="BA1155" s="17">
        <v>0.62979244060205297</v>
      </c>
      <c r="BB1155" s="17">
        <v>0.62395712246415402</v>
      </c>
      <c r="BC1155" s="17">
        <v>0.64124118633301397</v>
      </c>
      <c r="BD1155" s="17">
        <v>0.59719410993794397</v>
      </c>
      <c r="BE1155" s="17">
        <v>0.747513206493433</v>
      </c>
      <c r="BF1155" s="17"/>
      <c r="BG1155" s="17">
        <v>0.648375278650836</v>
      </c>
      <c r="BH1155" s="17">
        <v>0.63912285590166695</v>
      </c>
      <c r="BI1155" s="17">
        <v>0.58361413589628397</v>
      </c>
      <c r="BJ1155" s="17">
        <v>0.61229933004995796</v>
      </c>
      <c r="BK1155" s="17">
        <v>0.59102855784355302</v>
      </c>
      <c r="BL1155" s="17"/>
      <c r="BM1155" s="17">
        <v>0.654085412402588</v>
      </c>
      <c r="BN1155" s="17">
        <v>0.63154278655817397</v>
      </c>
      <c r="BO1155" s="17">
        <v>0.50845602319829997</v>
      </c>
      <c r="BP1155" s="17"/>
      <c r="BQ1155" s="17">
        <v>0.65560830764146505</v>
      </c>
      <c r="BR1155" s="17">
        <v>0.60311777472000005</v>
      </c>
      <c r="BS1155" s="17"/>
      <c r="BT1155" s="17">
        <v>0.66340713507103899</v>
      </c>
      <c r="BU1155" s="17">
        <v>0.59250085470700797</v>
      </c>
    </row>
    <row r="1156" spans="2:73" x14ac:dyDescent="0.3">
      <c r="B1156" t="s">
        <v>92</v>
      </c>
      <c r="C1156" s="17">
        <v>7.6533232360811096E-2</v>
      </c>
      <c r="D1156" s="17">
        <v>6.5391058834452107E-2</v>
      </c>
      <c r="E1156" s="17">
        <v>8.6556765951588094E-2</v>
      </c>
      <c r="F1156" s="17"/>
      <c r="G1156" s="17">
        <v>5.2464494646238598E-2</v>
      </c>
      <c r="H1156" s="17">
        <v>4.4656074674484403E-2</v>
      </c>
      <c r="I1156" s="17">
        <v>7.4992552638608698E-2</v>
      </c>
      <c r="J1156" s="17">
        <v>0.110220444564474</v>
      </c>
      <c r="K1156" s="17">
        <v>8.8836446147938397E-2</v>
      </c>
      <c r="L1156" s="17">
        <v>8.2582171104467597E-2</v>
      </c>
      <c r="M1156" s="17"/>
      <c r="N1156" s="17">
        <v>3.8938383864296003E-2</v>
      </c>
      <c r="O1156" s="17">
        <v>7.7841374332266705E-2</v>
      </c>
      <c r="P1156" s="17">
        <v>7.5816176394569001E-2</v>
      </c>
      <c r="Q1156" s="17">
        <v>0.12328039644963699</v>
      </c>
      <c r="R1156" s="17"/>
      <c r="S1156" s="17">
        <v>7.1731672156601298E-2</v>
      </c>
      <c r="T1156" s="17">
        <v>6.5365479982297095E-2</v>
      </c>
      <c r="U1156" s="17">
        <v>9.0648063243853397E-2</v>
      </c>
      <c r="V1156" s="17">
        <v>9.8094197218192999E-2</v>
      </c>
      <c r="W1156" s="17">
        <v>6.6669127750801097E-2</v>
      </c>
      <c r="X1156" s="17">
        <v>0.10486430092202501</v>
      </c>
      <c r="Y1156" s="17">
        <v>6.4752296540681598E-2</v>
      </c>
      <c r="Z1156" s="17">
        <v>5.9984878234045601E-2</v>
      </c>
      <c r="AA1156" s="17">
        <v>6.3714019580164594E-2</v>
      </c>
      <c r="AB1156" s="17"/>
      <c r="AC1156" s="17">
        <v>0</v>
      </c>
      <c r="AD1156" s="17">
        <v>0.19234686064595699</v>
      </c>
      <c r="AE1156" s="17">
        <v>0.115239573814462</v>
      </c>
      <c r="AF1156" s="17">
        <v>4.0897528137371401E-2</v>
      </c>
      <c r="AG1156" s="17">
        <v>0.118383924415633</v>
      </c>
      <c r="AH1156" s="17">
        <v>8.7513514660456398E-2</v>
      </c>
      <c r="AI1156" s="17">
        <v>9.0269885228805205E-2</v>
      </c>
      <c r="AJ1156" s="17">
        <v>9.3355222965393794E-2</v>
      </c>
      <c r="AK1156" s="17">
        <v>2.6949751842333801E-2</v>
      </c>
      <c r="AL1156" s="17">
        <v>6.1875904715623202E-2</v>
      </c>
      <c r="AM1156" s="17">
        <v>5.1026418446608997E-2</v>
      </c>
      <c r="AN1156" s="17">
        <v>6.5221953970549598E-2</v>
      </c>
      <c r="AO1156" s="17">
        <v>3.9605841284741101E-2</v>
      </c>
      <c r="AP1156" s="17">
        <v>0</v>
      </c>
      <c r="AQ1156" s="17">
        <v>1.9710167863825501E-2</v>
      </c>
      <c r="AR1156" s="17">
        <v>2.53256054022344E-2</v>
      </c>
      <c r="AS1156" s="17"/>
      <c r="AT1156" s="17">
        <v>7.9230495503871207E-2</v>
      </c>
      <c r="AU1156" s="17">
        <v>7.5209869467275203E-2</v>
      </c>
      <c r="AV1156" s="17">
        <v>6.0027253836041301E-2</v>
      </c>
      <c r="AW1156" s="17">
        <v>0.10415410446881899</v>
      </c>
      <c r="AX1156" s="17">
        <v>6.5875376725630694E-2</v>
      </c>
      <c r="AY1156" s="17">
        <v>2.4130325683599501E-2</v>
      </c>
      <c r="AZ1156" s="17"/>
      <c r="BA1156" s="17">
        <v>0.10025497733276</v>
      </c>
      <c r="BB1156" s="17">
        <v>6.92944311370077E-2</v>
      </c>
      <c r="BC1156" s="17">
        <v>5.1617000072306199E-2</v>
      </c>
      <c r="BD1156" s="17">
        <v>0.10344744351306299</v>
      </c>
      <c r="BE1156" s="17">
        <v>0</v>
      </c>
      <c r="BF1156" s="17"/>
      <c r="BG1156" s="17">
        <v>6.9571189705412997E-2</v>
      </c>
      <c r="BH1156" s="17">
        <v>7.0475598781663401E-2</v>
      </c>
      <c r="BI1156" s="17">
        <v>3.6192662854620403E-2</v>
      </c>
      <c r="BJ1156" s="17">
        <v>6.2694593157262501E-2</v>
      </c>
      <c r="BK1156" s="17">
        <v>8.5982215936938597E-2</v>
      </c>
      <c r="BL1156" s="17"/>
      <c r="BM1156" s="17">
        <v>6.7715671885557702E-2</v>
      </c>
      <c r="BN1156" s="17">
        <v>8.0307932728682002E-2</v>
      </c>
      <c r="BO1156" s="17">
        <v>9.4511183922164801E-2</v>
      </c>
      <c r="BP1156" s="17"/>
      <c r="BQ1156" s="17">
        <v>4.5722475160744999E-2</v>
      </c>
      <c r="BR1156" s="17">
        <v>9.7746462468695103E-2</v>
      </c>
      <c r="BS1156" s="17"/>
      <c r="BT1156" s="17">
        <v>6.2298052820291903E-2</v>
      </c>
      <c r="BU1156" s="17">
        <v>7.5259897356622002E-2</v>
      </c>
    </row>
    <row r="1157" spans="2:73" x14ac:dyDescent="0.3">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c r="BQ1157" s="17"/>
      <c r="BR1157" s="17"/>
      <c r="BS1157" s="17"/>
      <c r="BT1157" s="17"/>
      <c r="BU1157" s="17"/>
    </row>
    <row r="1158" spans="2:73" x14ac:dyDescent="0.3">
      <c r="B1158" s="6" t="s">
        <v>405</v>
      </c>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row>
    <row r="1159" spans="2:73" x14ac:dyDescent="0.3">
      <c r="B1159" s="24" t="s">
        <v>197</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c r="BI1159" s="17"/>
      <c r="BJ1159" s="17"/>
      <c r="BK1159" s="17"/>
      <c r="BL1159" s="17"/>
      <c r="BM1159" s="17"/>
      <c r="BN1159" s="17"/>
      <c r="BO1159" s="17"/>
      <c r="BP1159" s="17"/>
      <c r="BQ1159" s="17"/>
      <c r="BR1159" s="17"/>
      <c r="BS1159" s="17"/>
      <c r="BT1159" s="17"/>
      <c r="BU1159" s="17"/>
    </row>
    <row r="1160" spans="2:73" x14ac:dyDescent="0.3">
      <c r="B1160" t="s">
        <v>404</v>
      </c>
      <c r="C1160" s="17">
        <v>0.36056407664675999</v>
      </c>
      <c r="D1160" s="17">
        <v>0.37461053826634999</v>
      </c>
      <c r="E1160" s="17">
        <v>0.34558087902096402</v>
      </c>
      <c r="F1160" s="17"/>
      <c r="G1160" s="17">
        <v>0.43208196299426199</v>
      </c>
      <c r="H1160" s="17">
        <v>0.34568394497410498</v>
      </c>
      <c r="I1160" s="17">
        <v>0.36016018029747499</v>
      </c>
      <c r="J1160" s="17">
        <v>0.37562053444360799</v>
      </c>
      <c r="K1160" s="17">
        <v>0.35895780531924998</v>
      </c>
      <c r="L1160" s="17">
        <v>0.31170567168497498</v>
      </c>
      <c r="M1160" s="17"/>
      <c r="N1160" s="17">
        <v>0.32702615734655799</v>
      </c>
      <c r="O1160" s="17">
        <v>0.33928897169234001</v>
      </c>
      <c r="P1160" s="17">
        <v>0.35918978245641903</v>
      </c>
      <c r="Q1160" s="17">
        <v>0.41526398952029803</v>
      </c>
      <c r="R1160" s="17"/>
      <c r="S1160" s="17">
        <v>0.30111934231856002</v>
      </c>
      <c r="T1160" s="17">
        <v>0.42335086633790803</v>
      </c>
      <c r="U1160" s="17">
        <v>0.26616037752689797</v>
      </c>
      <c r="V1160" s="17">
        <v>0.36736843755189502</v>
      </c>
      <c r="W1160" s="17">
        <v>0.35122744367734199</v>
      </c>
      <c r="X1160" s="17">
        <v>0.39616418378095603</v>
      </c>
      <c r="Y1160" s="17">
        <v>0.39270953721949298</v>
      </c>
      <c r="Z1160" s="17">
        <v>0.377478877665409</v>
      </c>
      <c r="AA1160" s="17">
        <v>0.396487855583955</v>
      </c>
      <c r="AB1160" s="17"/>
      <c r="AC1160" s="17">
        <v>0.39511748147597903</v>
      </c>
      <c r="AD1160" s="17">
        <v>0.38207224393075501</v>
      </c>
      <c r="AE1160" s="17">
        <v>0.39649183679663402</v>
      </c>
      <c r="AF1160" s="17">
        <v>0.37969304030999301</v>
      </c>
      <c r="AG1160" s="17">
        <v>0.453030697347861</v>
      </c>
      <c r="AH1160" s="17">
        <v>0.36531492102770402</v>
      </c>
      <c r="AI1160" s="17">
        <v>0.35406519096783201</v>
      </c>
      <c r="AJ1160" s="17">
        <v>0.30358734637143497</v>
      </c>
      <c r="AK1160" s="17">
        <v>0.27383952804815098</v>
      </c>
      <c r="AL1160" s="17">
        <v>0.37786720638915899</v>
      </c>
      <c r="AM1160" s="17">
        <v>0.36355246989602702</v>
      </c>
      <c r="AN1160" s="17">
        <v>0.38679158019987298</v>
      </c>
      <c r="AO1160" s="17">
        <v>0.39731309489519001</v>
      </c>
      <c r="AP1160" s="17">
        <v>0.28616604196529699</v>
      </c>
      <c r="AQ1160" s="17">
        <v>0.49789563507928303</v>
      </c>
      <c r="AR1160" s="17">
        <v>0.22698675598978901</v>
      </c>
      <c r="AS1160" s="17"/>
      <c r="AT1160" s="17">
        <v>0.33025506968778101</v>
      </c>
      <c r="AU1160" s="17">
        <v>0.379328938540824</v>
      </c>
      <c r="AV1160" s="17">
        <v>0.39105415811847599</v>
      </c>
      <c r="AW1160" s="17">
        <v>0.37104372231482202</v>
      </c>
      <c r="AX1160" s="17">
        <v>0.31601473649409201</v>
      </c>
      <c r="AY1160" s="17">
        <v>0.33395000444633999</v>
      </c>
      <c r="AZ1160" s="17"/>
      <c r="BA1160" s="17">
        <v>0.373718260090045</v>
      </c>
      <c r="BB1160" s="17">
        <v>0.42341534793313401</v>
      </c>
      <c r="BC1160" s="17">
        <v>0.34948120434922397</v>
      </c>
      <c r="BD1160" s="17">
        <v>0.28651389362470298</v>
      </c>
      <c r="BE1160" s="17">
        <v>0.38511861265865799</v>
      </c>
      <c r="BF1160" s="17"/>
      <c r="BG1160" s="17">
        <v>0.34466973751378399</v>
      </c>
      <c r="BH1160" s="17">
        <v>0.34594711010301499</v>
      </c>
      <c r="BI1160" s="17">
        <v>0.32764741985124601</v>
      </c>
      <c r="BJ1160" s="17">
        <v>0.39303241255215998</v>
      </c>
      <c r="BK1160" s="17">
        <v>0.31377119587126301</v>
      </c>
      <c r="BL1160" s="17"/>
      <c r="BM1160" s="17">
        <v>0.316745536084304</v>
      </c>
      <c r="BN1160" s="17">
        <v>0.386289743609318</v>
      </c>
      <c r="BO1160" s="17">
        <v>0.42850335196212702</v>
      </c>
      <c r="BP1160" s="17"/>
      <c r="BQ1160" s="17">
        <v>0.30709110723312399</v>
      </c>
      <c r="BR1160" s="17">
        <v>0.390547657351074</v>
      </c>
      <c r="BS1160" s="17"/>
      <c r="BT1160" s="17">
        <v>0.32849952735079702</v>
      </c>
      <c r="BU1160" s="17">
        <v>0.395271020106365</v>
      </c>
    </row>
    <row r="1161" spans="2:73" x14ac:dyDescent="0.3">
      <c r="B1161" t="s">
        <v>392</v>
      </c>
      <c r="C1161" s="17">
        <v>0.56116511480583298</v>
      </c>
      <c r="D1161" s="17">
        <v>0.54784519010843702</v>
      </c>
      <c r="E1161" s="17">
        <v>0.57523145181042001</v>
      </c>
      <c r="F1161" s="17"/>
      <c r="G1161" s="17">
        <v>0.510368801255905</v>
      </c>
      <c r="H1161" s="17">
        <v>0.59990833554803902</v>
      </c>
      <c r="I1161" s="17">
        <v>0.552068291876601</v>
      </c>
      <c r="J1161" s="17">
        <v>0.53986467093358104</v>
      </c>
      <c r="K1161" s="17">
        <v>0.51427128430425795</v>
      </c>
      <c r="L1161" s="17">
        <v>0.62185979434307703</v>
      </c>
      <c r="M1161" s="17"/>
      <c r="N1161" s="17">
        <v>0.62773270973199902</v>
      </c>
      <c r="O1161" s="17">
        <v>0.58202379602327203</v>
      </c>
      <c r="P1161" s="17">
        <v>0.56126179774731499</v>
      </c>
      <c r="Q1161" s="17">
        <v>0.47521537304073502</v>
      </c>
      <c r="R1161" s="17"/>
      <c r="S1161" s="17">
        <v>0.60236482351193499</v>
      </c>
      <c r="T1161" s="17">
        <v>0.510602878625804</v>
      </c>
      <c r="U1161" s="17">
        <v>0.68335010206757896</v>
      </c>
      <c r="V1161" s="17">
        <v>0.53155476639544297</v>
      </c>
      <c r="W1161" s="17">
        <v>0.54321022729981905</v>
      </c>
      <c r="X1161" s="17">
        <v>0.54791509542711603</v>
      </c>
      <c r="Y1161" s="17">
        <v>0.54217377359075802</v>
      </c>
      <c r="Z1161" s="17">
        <v>0.51398731736020598</v>
      </c>
      <c r="AA1161" s="17">
        <v>0.53960789380650898</v>
      </c>
      <c r="AB1161" s="17"/>
      <c r="AC1161" s="17">
        <v>0.406399605888496</v>
      </c>
      <c r="AD1161" s="17">
        <v>0.49983930591160802</v>
      </c>
      <c r="AE1161" s="17">
        <v>0.45898179270134398</v>
      </c>
      <c r="AF1161" s="17">
        <v>0.52943782803799699</v>
      </c>
      <c r="AG1161" s="17">
        <v>0.44959922807900699</v>
      </c>
      <c r="AH1161" s="17">
        <v>0.59043679169970198</v>
      </c>
      <c r="AI1161" s="17">
        <v>0.58560886732472595</v>
      </c>
      <c r="AJ1161" s="17">
        <v>0.58818908151956395</v>
      </c>
      <c r="AK1161" s="17">
        <v>0.69473226867411397</v>
      </c>
      <c r="AL1161" s="17">
        <v>0.59412973783371503</v>
      </c>
      <c r="AM1161" s="17">
        <v>0.54945725892717601</v>
      </c>
      <c r="AN1161" s="17">
        <v>0.542249341060833</v>
      </c>
      <c r="AO1161" s="17">
        <v>0.50271493529675804</v>
      </c>
      <c r="AP1161" s="17">
        <v>0.63538155459578904</v>
      </c>
      <c r="AQ1161" s="17">
        <v>0.46526399672924901</v>
      </c>
      <c r="AR1161" s="17">
        <v>0.75892528798382697</v>
      </c>
      <c r="AS1161" s="17"/>
      <c r="AT1161" s="17">
        <v>0.59626290255371095</v>
      </c>
      <c r="AU1161" s="17">
        <v>0.55232266171342403</v>
      </c>
      <c r="AV1161" s="17">
        <v>0.55046836462487003</v>
      </c>
      <c r="AW1161" s="17">
        <v>0.52317304781988405</v>
      </c>
      <c r="AX1161" s="17">
        <v>0.56649449933539497</v>
      </c>
      <c r="AY1161" s="17">
        <v>0.62822993858129506</v>
      </c>
      <c r="AZ1161" s="17"/>
      <c r="BA1161" s="17">
        <v>0.53442303331977503</v>
      </c>
      <c r="BB1161" s="17">
        <v>0.51025204647342404</v>
      </c>
      <c r="BC1161" s="17">
        <v>0.56479578787397999</v>
      </c>
      <c r="BD1161" s="17">
        <v>0.65652766698611298</v>
      </c>
      <c r="BE1161" s="17">
        <v>0.49946003723745203</v>
      </c>
      <c r="BF1161" s="17"/>
      <c r="BG1161" s="17">
        <v>0.60221809639137802</v>
      </c>
      <c r="BH1161" s="17">
        <v>0.58424069994497396</v>
      </c>
      <c r="BI1161" s="17">
        <v>0.61831180096503002</v>
      </c>
      <c r="BJ1161" s="17">
        <v>0.54072219045762104</v>
      </c>
      <c r="BK1161" s="17">
        <v>0.651649234539184</v>
      </c>
      <c r="BL1161" s="17"/>
      <c r="BM1161" s="17">
        <v>0.61887211546431897</v>
      </c>
      <c r="BN1161" s="17">
        <v>0.53272491829829005</v>
      </c>
      <c r="BO1161" s="17">
        <v>0.457345090028626</v>
      </c>
      <c r="BP1161" s="17"/>
      <c r="BQ1161" s="17">
        <v>0.64570114833094705</v>
      </c>
      <c r="BR1161" s="17">
        <v>0.51817656477732299</v>
      </c>
      <c r="BS1161" s="17"/>
      <c r="BT1161" s="17">
        <v>0.61937849996257999</v>
      </c>
      <c r="BU1161" s="17">
        <v>0.49454120726062201</v>
      </c>
    </row>
    <row r="1162" spans="2:73" x14ac:dyDescent="0.3">
      <c r="B1162" t="s">
        <v>92</v>
      </c>
      <c r="C1162" s="17">
        <v>7.8270808547407297E-2</v>
      </c>
      <c r="D1162" s="17">
        <v>7.7544271625213101E-2</v>
      </c>
      <c r="E1162" s="17">
        <v>7.9187669168615901E-2</v>
      </c>
      <c r="F1162" s="17"/>
      <c r="G1162" s="17">
        <v>5.7549235749833803E-2</v>
      </c>
      <c r="H1162" s="17">
        <v>5.4407719477855901E-2</v>
      </c>
      <c r="I1162" s="17">
        <v>8.7771527825923401E-2</v>
      </c>
      <c r="J1162" s="17">
        <v>8.4514794622810793E-2</v>
      </c>
      <c r="K1162" s="17">
        <v>0.12677091037649199</v>
      </c>
      <c r="L1162" s="17">
        <v>6.6434533971948304E-2</v>
      </c>
      <c r="M1162" s="17"/>
      <c r="N1162" s="17">
        <v>4.52411329214428E-2</v>
      </c>
      <c r="O1162" s="17">
        <v>7.8687232284387995E-2</v>
      </c>
      <c r="P1162" s="17">
        <v>7.9548419796266007E-2</v>
      </c>
      <c r="Q1162" s="17">
        <v>0.10952063743896701</v>
      </c>
      <c r="R1162" s="17"/>
      <c r="S1162" s="17">
        <v>9.6515834169504294E-2</v>
      </c>
      <c r="T1162" s="17">
        <v>6.6046255036288595E-2</v>
      </c>
      <c r="U1162" s="17">
        <v>5.0489520405523701E-2</v>
      </c>
      <c r="V1162" s="17">
        <v>0.101076796052662</v>
      </c>
      <c r="W1162" s="17">
        <v>0.105562329022839</v>
      </c>
      <c r="X1162" s="17">
        <v>5.5920720791927399E-2</v>
      </c>
      <c r="Y1162" s="17">
        <v>6.5116689189749305E-2</v>
      </c>
      <c r="Z1162" s="17">
        <v>0.108533804974385</v>
      </c>
      <c r="AA1162" s="17">
        <v>6.3904250609535695E-2</v>
      </c>
      <c r="AB1162" s="17"/>
      <c r="AC1162" s="17">
        <v>0.19848291263552501</v>
      </c>
      <c r="AD1162" s="17">
        <v>0.118088450157637</v>
      </c>
      <c r="AE1162" s="17">
        <v>0.14452637050202199</v>
      </c>
      <c r="AF1162" s="17">
        <v>9.0869131652010299E-2</v>
      </c>
      <c r="AG1162" s="17">
        <v>9.7370074573132404E-2</v>
      </c>
      <c r="AH1162" s="17">
        <v>4.4248287272593501E-2</v>
      </c>
      <c r="AI1162" s="17">
        <v>6.0325941707441801E-2</v>
      </c>
      <c r="AJ1162" s="17">
        <v>0.10822357210900101</v>
      </c>
      <c r="AK1162" s="17">
        <v>3.1428203277735503E-2</v>
      </c>
      <c r="AL1162" s="17">
        <v>2.8003055777125901E-2</v>
      </c>
      <c r="AM1162" s="17">
        <v>8.6990271176796405E-2</v>
      </c>
      <c r="AN1162" s="17">
        <v>7.0959078739294107E-2</v>
      </c>
      <c r="AO1162" s="17">
        <v>9.9971969808051897E-2</v>
      </c>
      <c r="AP1162" s="17">
        <v>7.8452403438914603E-2</v>
      </c>
      <c r="AQ1162" s="17">
        <v>3.6840368191468298E-2</v>
      </c>
      <c r="AR1162" s="17">
        <v>1.40879560263846E-2</v>
      </c>
      <c r="AS1162" s="17"/>
      <c r="AT1162" s="17">
        <v>7.3482027758508206E-2</v>
      </c>
      <c r="AU1162" s="17">
        <v>6.8348399745751298E-2</v>
      </c>
      <c r="AV1162" s="17">
        <v>5.8477477256654302E-2</v>
      </c>
      <c r="AW1162" s="17">
        <v>0.105783229865294</v>
      </c>
      <c r="AX1162" s="17">
        <v>0.117490764170514</v>
      </c>
      <c r="AY1162" s="17">
        <v>3.7820056972365103E-2</v>
      </c>
      <c r="AZ1162" s="17"/>
      <c r="BA1162" s="17">
        <v>9.185870659018E-2</v>
      </c>
      <c r="BB1162" s="17">
        <v>6.6332605593442798E-2</v>
      </c>
      <c r="BC1162" s="17">
        <v>8.5723007776795507E-2</v>
      </c>
      <c r="BD1162" s="17">
        <v>5.6958439389184198E-2</v>
      </c>
      <c r="BE1162" s="17">
        <v>0.11542135010389</v>
      </c>
      <c r="BF1162" s="17"/>
      <c r="BG1162" s="17">
        <v>5.3112166094838799E-2</v>
      </c>
      <c r="BH1162" s="17">
        <v>6.9812189952010106E-2</v>
      </c>
      <c r="BI1162" s="17">
        <v>5.4040779183724498E-2</v>
      </c>
      <c r="BJ1162" s="17">
        <v>6.6245396990219502E-2</v>
      </c>
      <c r="BK1162" s="17">
        <v>3.4579569589552599E-2</v>
      </c>
      <c r="BL1162" s="17"/>
      <c r="BM1162" s="17">
        <v>6.4382348451377802E-2</v>
      </c>
      <c r="BN1162" s="17">
        <v>8.0985338092392403E-2</v>
      </c>
      <c r="BO1162" s="17">
        <v>0.11415155800924701</v>
      </c>
      <c r="BP1162" s="17"/>
      <c r="BQ1162" s="17">
        <v>4.7207744435928602E-2</v>
      </c>
      <c r="BR1162" s="17">
        <v>9.1275777871603098E-2</v>
      </c>
      <c r="BS1162" s="17"/>
      <c r="BT1162" s="17">
        <v>5.2121972686623302E-2</v>
      </c>
      <c r="BU1162" s="17">
        <v>0.11018777263301301</v>
      </c>
    </row>
    <row r="1163" spans="2:73" x14ac:dyDescent="0.3">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c r="BL1163" s="17"/>
      <c r="BM1163" s="17"/>
      <c r="BN1163" s="17"/>
      <c r="BO1163" s="17"/>
      <c r="BP1163" s="17"/>
      <c r="BQ1163" s="17"/>
      <c r="BR1163" s="17"/>
      <c r="BS1163" s="17"/>
      <c r="BT1163" s="17"/>
      <c r="BU1163" s="17"/>
    </row>
    <row r="1164" spans="2:73" x14ac:dyDescent="0.3">
      <c r="B1164" s="6" t="s">
        <v>407</v>
      </c>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c r="BS1164" s="17"/>
      <c r="BT1164" s="17"/>
      <c r="BU1164" s="17"/>
    </row>
    <row r="1165" spans="2:73" x14ac:dyDescent="0.3">
      <c r="B1165" s="24" t="s">
        <v>197</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row>
    <row r="1166" spans="2:73" x14ac:dyDescent="0.3">
      <c r="B1166" t="s">
        <v>406</v>
      </c>
      <c r="C1166" s="17">
        <v>0.42577686734625098</v>
      </c>
      <c r="D1166" s="17">
        <v>0.45424928773853002</v>
      </c>
      <c r="E1166" s="17">
        <v>0.39676309503616303</v>
      </c>
      <c r="F1166" s="17"/>
      <c r="G1166" s="17">
        <v>0.490695525397221</v>
      </c>
      <c r="H1166" s="17">
        <v>0.49177832427169599</v>
      </c>
      <c r="I1166" s="17">
        <v>0.47455271627301898</v>
      </c>
      <c r="J1166" s="17">
        <v>0.36609413595552798</v>
      </c>
      <c r="K1166" s="17">
        <v>0.39471020081775199</v>
      </c>
      <c r="L1166" s="17">
        <v>0.36056863262093503</v>
      </c>
      <c r="M1166" s="17"/>
      <c r="N1166" s="17">
        <v>0.41971454342623099</v>
      </c>
      <c r="O1166" s="17">
        <v>0.48718367181352701</v>
      </c>
      <c r="P1166" s="17">
        <v>0.40532934348454502</v>
      </c>
      <c r="Q1166" s="17">
        <v>0.38280616553874203</v>
      </c>
      <c r="R1166" s="17"/>
      <c r="S1166" s="17">
        <v>0.38866381093330499</v>
      </c>
      <c r="T1166" s="17">
        <v>0.48131561866199102</v>
      </c>
      <c r="U1166" s="17">
        <v>0.41389644575475298</v>
      </c>
      <c r="V1166" s="17">
        <v>0.38984951895161801</v>
      </c>
      <c r="W1166" s="17">
        <v>0.347663499410441</v>
      </c>
      <c r="X1166" s="17">
        <v>0.40737082185670498</v>
      </c>
      <c r="Y1166" s="17">
        <v>0.44874687581825501</v>
      </c>
      <c r="Z1166" s="17">
        <v>0.60733798700262398</v>
      </c>
      <c r="AA1166" s="17">
        <v>0.44659034811368598</v>
      </c>
      <c r="AB1166" s="17"/>
      <c r="AC1166" s="17">
        <v>0.406177286137551</v>
      </c>
      <c r="AD1166" s="17">
        <v>0.27832051461430601</v>
      </c>
      <c r="AE1166" s="17">
        <v>0.48652947324586099</v>
      </c>
      <c r="AF1166" s="17">
        <v>0.46217539546771003</v>
      </c>
      <c r="AG1166" s="17">
        <v>0.46063322615034502</v>
      </c>
      <c r="AH1166" s="17">
        <v>0.41805147118600799</v>
      </c>
      <c r="AI1166" s="17">
        <v>0.41702769254704702</v>
      </c>
      <c r="AJ1166" s="17">
        <v>0.53139790427170197</v>
      </c>
      <c r="AK1166" s="17">
        <v>0.49504271903680303</v>
      </c>
      <c r="AL1166" s="17">
        <v>0.39409028767202398</v>
      </c>
      <c r="AM1166" s="17">
        <v>0.53934525260781097</v>
      </c>
      <c r="AN1166" s="17">
        <v>0.34134168885532801</v>
      </c>
      <c r="AO1166" s="17">
        <v>0.3778749642507</v>
      </c>
      <c r="AP1166" s="17">
        <v>0.35507365118068801</v>
      </c>
      <c r="AQ1166" s="17">
        <v>0.28936745531324898</v>
      </c>
      <c r="AR1166" s="17">
        <v>0.40461073711404599</v>
      </c>
      <c r="AS1166" s="17"/>
      <c r="AT1166" s="17">
        <v>0.48150636518957202</v>
      </c>
      <c r="AU1166" s="17">
        <v>0.40438767533548398</v>
      </c>
      <c r="AV1166" s="17">
        <v>0.42549297859003299</v>
      </c>
      <c r="AW1166" s="17">
        <v>0.45751401654858798</v>
      </c>
      <c r="AX1166" s="17">
        <v>0.35682885037705497</v>
      </c>
      <c r="AY1166" s="17">
        <v>0.28321592618656699</v>
      </c>
      <c r="AZ1166" s="17"/>
      <c r="BA1166" s="17">
        <v>0.392919249428267</v>
      </c>
      <c r="BB1166" s="17">
        <v>0.49205164133759799</v>
      </c>
      <c r="BC1166" s="17">
        <v>0.46565400397650802</v>
      </c>
      <c r="BD1166" s="17">
        <v>0.37772422757781599</v>
      </c>
      <c r="BE1166" s="17">
        <v>0.30514676943096403</v>
      </c>
      <c r="BF1166" s="17"/>
      <c r="BG1166" s="17">
        <v>0.39456796567269597</v>
      </c>
      <c r="BH1166" s="17">
        <v>0.42559735479076899</v>
      </c>
      <c r="BI1166" s="17">
        <v>0.42028224432495997</v>
      </c>
      <c r="BJ1166" s="17">
        <v>0.37485245649346399</v>
      </c>
      <c r="BK1166" s="17">
        <v>0.436615164132446</v>
      </c>
      <c r="BL1166" s="17"/>
      <c r="BM1166" s="17">
        <v>0.39168935587189901</v>
      </c>
      <c r="BN1166" s="17">
        <v>0.45464611426985002</v>
      </c>
      <c r="BO1166" s="17">
        <v>0.47054902296642598</v>
      </c>
      <c r="BP1166" s="17"/>
      <c r="BQ1166" s="17">
        <v>0.40844478453941502</v>
      </c>
      <c r="BR1166" s="17">
        <v>0.43737456942643099</v>
      </c>
      <c r="BS1166" s="17"/>
      <c r="BT1166" s="17">
        <v>0.41624823249590598</v>
      </c>
      <c r="BU1166" s="17">
        <v>0.44471832253726401</v>
      </c>
    </row>
    <row r="1167" spans="2:73" x14ac:dyDescent="0.3">
      <c r="B1167" t="s">
        <v>392</v>
      </c>
      <c r="C1167" s="17">
        <v>0.49255379886426698</v>
      </c>
      <c r="D1167" s="17">
        <v>0.48362463981224102</v>
      </c>
      <c r="E1167" s="17">
        <v>0.50290564038782104</v>
      </c>
      <c r="F1167" s="17"/>
      <c r="G1167" s="17">
        <v>0.43544507305396701</v>
      </c>
      <c r="H1167" s="17">
        <v>0.45784710745234197</v>
      </c>
      <c r="I1167" s="17">
        <v>0.47047357874803403</v>
      </c>
      <c r="J1167" s="17">
        <v>0.52595842950097704</v>
      </c>
      <c r="K1167" s="17">
        <v>0.50025423234481803</v>
      </c>
      <c r="L1167" s="17">
        <v>0.54500002952454796</v>
      </c>
      <c r="M1167" s="17"/>
      <c r="N1167" s="17">
        <v>0.54373218499801002</v>
      </c>
      <c r="O1167" s="17">
        <v>0.46842858107905999</v>
      </c>
      <c r="P1167" s="17">
        <v>0.47313985449311302</v>
      </c>
      <c r="Q1167" s="17">
        <v>0.48759388192907699</v>
      </c>
      <c r="R1167" s="17"/>
      <c r="S1167" s="17">
        <v>0.53527685277397496</v>
      </c>
      <c r="T1167" s="17">
        <v>0.43506748858145899</v>
      </c>
      <c r="U1167" s="17">
        <v>0.53966611692126598</v>
      </c>
      <c r="V1167" s="17">
        <v>0.53168674762748402</v>
      </c>
      <c r="W1167" s="17">
        <v>0.57208146733361898</v>
      </c>
      <c r="X1167" s="17">
        <v>0.48794411300476398</v>
      </c>
      <c r="Y1167" s="17">
        <v>0.453741934660775</v>
      </c>
      <c r="Z1167" s="17">
        <v>0.31882867291380601</v>
      </c>
      <c r="AA1167" s="17">
        <v>0.46143227191321501</v>
      </c>
      <c r="AB1167" s="17"/>
      <c r="AC1167" s="17">
        <v>0.25100899951919298</v>
      </c>
      <c r="AD1167" s="17">
        <v>0.57719446188857504</v>
      </c>
      <c r="AE1167" s="17">
        <v>0.39944097059863798</v>
      </c>
      <c r="AF1167" s="17">
        <v>0.46001979074199001</v>
      </c>
      <c r="AG1167" s="17">
        <v>0.38533933516713598</v>
      </c>
      <c r="AH1167" s="17">
        <v>0.52439150114233801</v>
      </c>
      <c r="AI1167" s="17">
        <v>0.50873378295049998</v>
      </c>
      <c r="AJ1167" s="17">
        <v>0.40515883786620999</v>
      </c>
      <c r="AK1167" s="17">
        <v>0.46130385659449502</v>
      </c>
      <c r="AL1167" s="17">
        <v>0.51593543142091502</v>
      </c>
      <c r="AM1167" s="17">
        <v>0.40358310381222201</v>
      </c>
      <c r="AN1167" s="17">
        <v>0.60866390706608997</v>
      </c>
      <c r="AO1167" s="17">
        <v>0.587166120253515</v>
      </c>
      <c r="AP1167" s="17">
        <v>0.64492634881931199</v>
      </c>
      <c r="AQ1167" s="17">
        <v>0.62600034965169504</v>
      </c>
      <c r="AR1167" s="17">
        <v>0.55048816878658002</v>
      </c>
      <c r="AS1167" s="17"/>
      <c r="AT1167" s="17">
        <v>0.445840720448543</v>
      </c>
      <c r="AU1167" s="17">
        <v>0.51625430904837999</v>
      </c>
      <c r="AV1167" s="17">
        <v>0.49955394943401399</v>
      </c>
      <c r="AW1167" s="17">
        <v>0.44437790709806801</v>
      </c>
      <c r="AX1167" s="17">
        <v>0.547394975800084</v>
      </c>
      <c r="AY1167" s="17">
        <v>0.64886548765153695</v>
      </c>
      <c r="AZ1167" s="17"/>
      <c r="BA1167" s="17">
        <v>0.49159507551683701</v>
      </c>
      <c r="BB1167" s="17">
        <v>0.42860673685788803</v>
      </c>
      <c r="BC1167" s="17">
        <v>0.48877421220891798</v>
      </c>
      <c r="BD1167" s="17">
        <v>0.545649507516062</v>
      </c>
      <c r="BE1167" s="17">
        <v>0.58670990410874302</v>
      </c>
      <c r="BF1167" s="17"/>
      <c r="BG1167" s="17">
        <v>0.53751915526808203</v>
      </c>
      <c r="BH1167" s="17">
        <v>0.49790297613404999</v>
      </c>
      <c r="BI1167" s="17">
        <v>0.50886468261888596</v>
      </c>
      <c r="BJ1167" s="17">
        <v>0.55260136578721097</v>
      </c>
      <c r="BK1167" s="17">
        <v>0.509969375260105</v>
      </c>
      <c r="BL1167" s="17"/>
      <c r="BM1167" s="17">
        <v>0.54094292555789003</v>
      </c>
      <c r="BN1167" s="17">
        <v>0.45752939415704302</v>
      </c>
      <c r="BO1167" s="17">
        <v>0.413160112692119</v>
      </c>
      <c r="BP1167" s="17"/>
      <c r="BQ1167" s="17">
        <v>0.52388291336413895</v>
      </c>
      <c r="BR1167" s="17">
        <v>0.48041692674153202</v>
      </c>
      <c r="BS1167" s="17"/>
      <c r="BT1167" s="17">
        <v>0.51332347380704402</v>
      </c>
      <c r="BU1167" s="17">
        <v>0.46260729959289698</v>
      </c>
    </row>
    <row r="1168" spans="2:73" x14ac:dyDescent="0.3">
      <c r="B1168" t="s">
        <v>92</v>
      </c>
      <c r="C1168" s="17">
        <v>8.1669333789481602E-2</v>
      </c>
      <c r="D1168" s="17">
        <v>6.2126072449228902E-2</v>
      </c>
      <c r="E1168" s="17">
        <v>0.100331264576016</v>
      </c>
      <c r="F1168" s="17"/>
      <c r="G1168" s="17">
        <v>7.3859401548811696E-2</v>
      </c>
      <c r="H1168" s="17">
        <v>5.0374568275961401E-2</v>
      </c>
      <c r="I1168" s="17">
        <v>5.49737049789467E-2</v>
      </c>
      <c r="J1168" s="17">
        <v>0.10794743454349499</v>
      </c>
      <c r="K1168" s="17">
        <v>0.10503556683743</v>
      </c>
      <c r="L1168" s="17">
        <v>9.4431337854517294E-2</v>
      </c>
      <c r="M1168" s="17"/>
      <c r="N1168" s="17">
        <v>3.6553271575759501E-2</v>
      </c>
      <c r="O1168" s="17">
        <v>4.4387747107412501E-2</v>
      </c>
      <c r="P1168" s="17">
        <v>0.121530802022342</v>
      </c>
      <c r="Q1168" s="17">
        <v>0.12959995253218101</v>
      </c>
      <c r="R1168" s="17"/>
      <c r="S1168" s="17">
        <v>7.60593362927202E-2</v>
      </c>
      <c r="T1168" s="17">
        <v>8.3616892756550307E-2</v>
      </c>
      <c r="U1168" s="17">
        <v>4.6437437323981298E-2</v>
      </c>
      <c r="V1168" s="17">
        <v>7.8463733420898296E-2</v>
      </c>
      <c r="W1168" s="17">
        <v>8.0255033255940494E-2</v>
      </c>
      <c r="X1168" s="17">
        <v>0.104685065138532</v>
      </c>
      <c r="Y1168" s="17">
        <v>9.7511189520969599E-2</v>
      </c>
      <c r="Z1168" s="17">
        <v>7.3833340083570398E-2</v>
      </c>
      <c r="AA1168" s="17">
        <v>9.1977379973099002E-2</v>
      </c>
      <c r="AB1168" s="17"/>
      <c r="AC1168" s="17">
        <v>0.34281371434325703</v>
      </c>
      <c r="AD1168" s="17">
        <v>0.144485023497119</v>
      </c>
      <c r="AE1168" s="17">
        <v>0.11402955615550001</v>
      </c>
      <c r="AF1168" s="17">
        <v>7.7804813790300104E-2</v>
      </c>
      <c r="AG1168" s="17">
        <v>0.154027438682519</v>
      </c>
      <c r="AH1168" s="17">
        <v>5.7557027671654597E-2</v>
      </c>
      <c r="AI1168" s="17">
        <v>7.4238524502453399E-2</v>
      </c>
      <c r="AJ1168" s="17">
        <v>6.3443257862088404E-2</v>
      </c>
      <c r="AK1168" s="17">
        <v>4.3653424368701899E-2</v>
      </c>
      <c r="AL1168" s="17">
        <v>8.99742809070605E-2</v>
      </c>
      <c r="AM1168" s="17">
        <v>5.7071643579967302E-2</v>
      </c>
      <c r="AN1168" s="17">
        <v>4.99944040785818E-2</v>
      </c>
      <c r="AO1168" s="17">
        <v>3.4958915495784698E-2</v>
      </c>
      <c r="AP1168" s="17">
        <v>0</v>
      </c>
      <c r="AQ1168" s="17">
        <v>8.4632195035056396E-2</v>
      </c>
      <c r="AR1168" s="17">
        <v>4.4901094099374102E-2</v>
      </c>
      <c r="AS1168" s="17"/>
      <c r="AT1168" s="17">
        <v>7.2652914361885507E-2</v>
      </c>
      <c r="AU1168" s="17">
        <v>7.9358015616135494E-2</v>
      </c>
      <c r="AV1168" s="17">
        <v>7.4953071975952301E-2</v>
      </c>
      <c r="AW1168" s="17">
        <v>9.8108076353343995E-2</v>
      </c>
      <c r="AX1168" s="17">
        <v>9.5776173822860397E-2</v>
      </c>
      <c r="AY1168" s="17">
        <v>6.7918586161895195E-2</v>
      </c>
      <c r="AZ1168" s="17"/>
      <c r="BA1168" s="17">
        <v>0.115485675054896</v>
      </c>
      <c r="BB1168" s="17">
        <v>7.9341621804513707E-2</v>
      </c>
      <c r="BC1168" s="17">
        <v>4.5571783814574399E-2</v>
      </c>
      <c r="BD1168" s="17">
        <v>7.6626264906122302E-2</v>
      </c>
      <c r="BE1168" s="17">
        <v>0.108143326460293</v>
      </c>
      <c r="BF1168" s="17"/>
      <c r="BG1168" s="17">
        <v>6.7912879059222206E-2</v>
      </c>
      <c r="BH1168" s="17">
        <v>7.6499669075181395E-2</v>
      </c>
      <c r="BI1168" s="17">
        <v>7.0853073056154195E-2</v>
      </c>
      <c r="BJ1168" s="17">
        <v>7.2546177719324603E-2</v>
      </c>
      <c r="BK1168" s="17">
        <v>5.34154606074487E-2</v>
      </c>
      <c r="BL1168" s="17"/>
      <c r="BM1168" s="17">
        <v>6.7367718570211593E-2</v>
      </c>
      <c r="BN1168" s="17">
        <v>8.7824491573106497E-2</v>
      </c>
      <c r="BO1168" s="17">
        <v>0.116290864341454</v>
      </c>
      <c r="BP1168" s="17"/>
      <c r="BQ1168" s="17">
        <v>6.7672302096446799E-2</v>
      </c>
      <c r="BR1168" s="17">
        <v>8.2208503832036303E-2</v>
      </c>
      <c r="BS1168" s="17"/>
      <c r="BT1168" s="17">
        <v>7.0428293697050295E-2</v>
      </c>
      <c r="BU1168" s="17">
        <v>9.26743778698388E-2</v>
      </c>
    </row>
    <row r="1169" spans="2:73" x14ac:dyDescent="0.3">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c r="BE1169" s="17"/>
      <c r="BF1169" s="17"/>
      <c r="BG1169" s="17"/>
      <c r="BH1169" s="17"/>
      <c r="BI1169" s="17"/>
      <c r="BJ1169" s="17"/>
      <c r="BK1169" s="17"/>
      <c r="BL1169" s="17"/>
      <c r="BM1169" s="17"/>
      <c r="BN1169" s="17"/>
      <c r="BO1169" s="17"/>
      <c r="BP1169" s="17"/>
      <c r="BQ1169" s="17"/>
      <c r="BR1169" s="17"/>
      <c r="BS1169" s="17"/>
      <c r="BT1169" s="17"/>
      <c r="BU1169" s="17"/>
    </row>
    <row r="1170" spans="2:73" x14ac:dyDescent="0.3">
      <c r="B1170" s="6" t="s">
        <v>409</v>
      </c>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c r="BS1170" s="17"/>
      <c r="BT1170" s="17"/>
      <c r="BU1170" s="17"/>
    </row>
    <row r="1171" spans="2:73" x14ac:dyDescent="0.3">
      <c r="B1171" s="24" t="s">
        <v>197</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c r="BS1171" s="17"/>
      <c r="BT1171" s="17"/>
      <c r="BU1171" s="17"/>
    </row>
    <row r="1172" spans="2:73" x14ac:dyDescent="0.3">
      <c r="B1172" t="s">
        <v>408</v>
      </c>
      <c r="C1172" s="17">
        <v>0.49606028385941098</v>
      </c>
      <c r="D1172" s="17">
        <v>0.55014209638714096</v>
      </c>
      <c r="E1172" s="17">
        <v>0.43997842876542198</v>
      </c>
      <c r="F1172" s="17"/>
      <c r="G1172" s="17">
        <v>0.53873457335312103</v>
      </c>
      <c r="H1172" s="17">
        <v>0.50531152003156099</v>
      </c>
      <c r="I1172" s="17">
        <v>0.53758598621393705</v>
      </c>
      <c r="J1172" s="17">
        <v>0.53388543704576297</v>
      </c>
      <c r="K1172" s="17">
        <v>0.39935329872719399</v>
      </c>
      <c r="L1172" s="17">
        <v>0.45574676783073198</v>
      </c>
      <c r="M1172" s="17"/>
      <c r="N1172" s="17">
        <v>0.50466569529069905</v>
      </c>
      <c r="O1172" s="17">
        <v>0.50946327120295598</v>
      </c>
      <c r="P1172" s="17">
        <v>0.488694703072865</v>
      </c>
      <c r="Q1172" s="17">
        <v>0.47760621912808698</v>
      </c>
      <c r="R1172" s="17"/>
      <c r="S1172" s="17">
        <v>0.45369717812356197</v>
      </c>
      <c r="T1172" s="17">
        <v>0.48567467400858799</v>
      </c>
      <c r="U1172" s="17">
        <v>0.53351160920644103</v>
      </c>
      <c r="V1172" s="17">
        <v>0.49200593041882901</v>
      </c>
      <c r="W1172" s="17">
        <v>0.43787500354873599</v>
      </c>
      <c r="X1172" s="17">
        <v>0.50920725664427502</v>
      </c>
      <c r="Y1172" s="17">
        <v>0.56564000603241105</v>
      </c>
      <c r="Z1172" s="17">
        <v>0.51809615393197195</v>
      </c>
      <c r="AA1172" s="17">
        <v>0.50707671696329903</v>
      </c>
      <c r="AB1172" s="17"/>
      <c r="AC1172" s="17">
        <v>0.37657167929313001</v>
      </c>
      <c r="AD1172" s="17">
        <v>0.45790776630534102</v>
      </c>
      <c r="AE1172" s="17">
        <v>0.60291471747330405</v>
      </c>
      <c r="AF1172" s="17">
        <v>0.46530300892321902</v>
      </c>
      <c r="AG1172" s="17">
        <v>0.53757019884080004</v>
      </c>
      <c r="AH1172" s="17">
        <v>0.491068932066556</v>
      </c>
      <c r="AI1172" s="17">
        <v>0.48317697763053602</v>
      </c>
      <c r="AJ1172" s="17">
        <v>0.48495250221998998</v>
      </c>
      <c r="AK1172" s="17">
        <v>0.47420024413474599</v>
      </c>
      <c r="AL1172" s="17">
        <v>0.47611689508594102</v>
      </c>
      <c r="AM1172" s="17">
        <v>0.551962952539652</v>
      </c>
      <c r="AN1172" s="17">
        <v>0.56379505113985295</v>
      </c>
      <c r="AO1172" s="17">
        <v>0.58827651957314697</v>
      </c>
      <c r="AP1172" s="17">
        <v>0.52696122196050499</v>
      </c>
      <c r="AQ1172" s="17">
        <v>0.49811656543218003</v>
      </c>
      <c r="AR1172" s="17">
        <v>0.36885120705777003</v>
      </c>
      <c r="AS1172" s="17"/>
      <c r="AT1172" s="17">
        <v>0.55323237151333304</v>
      </c>
      <c r="AU1172" s="17">
        <v>0.49108134481395999</v>
      </c>
      <c r="AV1172" s="17">
        <v>0.473701213607995</v>
      </c>
      <c r="AW1172" s="17">
        <v>0.452234200054282</v>
      </c>
      <c r="AX1172" s="17">
        <v>0.49322351414624399</v>
      </c>
      <c r="AY1172" s="17">
        <v>0.48502981308825099</v>
      </c>
      <c r="AZ1172" s="17"/>
      <c r="BA1172" s="17">
        <v>0.49429594482317102</v>
      </c>
      <c r="BB1172" s="17">
        <v>0.45501392012050201</v>
      </c>
      <c r="BC1172" s="17">
        <v>0.57660788780320305</v>
      </c>
      <c r="BD1172" s="17">
        <v>0.46329622361072598</v>
      </c>
      <c r="BE1172" s="17">
        <v>0.40491116264622501</v>
      </c>
      <c r="BF1172" s="17"/>
      <c r="BG1172" s="17">
        <v>0.47505330952516001</v>
      </c>
      <c r="BH1172" s="17">
        <v>0.51747197308572701</v>
      </c>
      <c r="BI1172" s="17">
        <v>0.43613875604435698</v>
      </c>
      <c r="BJ1172" s="17">
        <v>0.46526555988780099</v>
      </c>
      <c r="BK1172" s="17">
        <v>0.56417207488389598</v>
      </c>
      <c r="BL1172" s="17"/>
      <c r="BM1172" s="17">
        <v>0.491325615889802</v>
      </c>
      <c r="BN1172" s="17">
        <v>0.49770564755047902</v>
      </c>
      <c r="BO1172" s="17">
        <v>0.50538591521519804</v>
      </c>
      <c r="BP1172" s="17"/>
      <c r="BQ1172" s="17">
        <v>0.46692101804069103</v>
      </c>
      <c r="BR1172" s="17">
        <v>0.51828625541338003</v>
      </c>
      <c r="BS1172" s="17"/>
      <c r="BT1172" s="17">
        <v>0.48182825937366403</v>
      </c>
      <c r="BU1172" s="17">
        <v>0.52817355680454703</v>
      </c>
    </row>
    <row r="1173" spans="2:73" x14ac:dyDescent="0.3">
      <c r="B1173" t="s">
        <v>392</v>
      </c>
      <c r="C1173" s="17">
        <v>0.42392547167921002</v>
      </c>
      <c r="D1173" s="17">
        <v>0.37541008760328798</v>
      </c>
      <c r="E1173" s="17">
        <v>0.47414926210354003</v>
      </c>
      <c r="F1173" s="17"/>
      <c r="G1173" s="17">
        <v>0.37366143478320701</v>
      </c>
      <c r="H1173" s="17">
        <v>0.42330560364315201</v>
      </c>
      <c r="I1173" s="17">
        <v>0.412105605260218</v>
      </c>
      <c r="J1173" s="17">
        <v>0.39362402362552501</v>
      </c>
      <c r="K1173" s="17">
        <v>0.46393215384839598</v>
      </c>
      <c r="L1173" s="17">
        <v>0.46928469846034598</v>
      </c>
      <c r="M1173" s="17"/>
      <c r="N1173" s="17">
        <v>0.45052317466040498</v>
      </c>
      <c r="O1173" s="17">
        <v>0.41723097431199202</v>
      </c>
      <c r="P1173" s="17">
        <v>0.39735177997079602</v>
      </c>
      <c r="Q1173" s="17">
        <v>0.42695579960445101</v>
      </c>
      <c r="R1173" s="17"/>
      <c r="S1173" s="17">
        <v>0.44819447443339899</v>
      </c>
      <c r="T1173" s="17">
        <v>0.44235036085648299</v>
      </c>
      <c r="U1173" s="17">
        <v>0.425594310965967</v>
      </c>
      <c r="V1173" s="17">
        <v>0.41067950743474602</v>
      </c>
      <c r="W1173" s="17">
        <v>0.46173476964343102</v>
      </c>
      <c r="X1173" s="17">
        <v>0.42118650252919898</v>
      </c>
      <c r="Y1173" s="17">
        <v>0.346996538317351</v>
      </c>
      <c r="Z1173" s="17">
        <v>0.39685385797600697</v>
      </c>
      <c r="AA1173" s="17">
        <v>0.42706459560424298</v>
      </c>
      <c r="AB1173" s="17"/>
      <c r="AC1173" s="17">
        <v>0.30710051073255201</v>
      </c>
      <c r="AD1173" s="17">
        <v>0.35936235382912601</v>
      </c>
      <c r="AE1173" s="17">
        <v>0.296763957574048</v>
      </c>
      <c r="AF1173" s="17">
        <v>0.440102104259953</v>
      </c>
      <c r="AG1173" s="17">
        <v>0.39280279344790803</v>
      </c>
      <c r="AH1173" s="17">
        <v>0.45528645904653697</v>
      </c>
      <c r="AI1173" s="17">
        <v>0.47766729987710199</v>
      </c>
      <c r="AJ1173" s="17">
        <v>0.44337263012844202</v>
      </c>
      <c r="AK1173" s="17">
        <v>0.420714994093841</v>
      </c>
      <c r="AL1173" s="17">
        <v>0.40182553610581601</v>
      </c>
      <c r="AM1173" s="17">
        <v>0.41481221438084398</v>
      </c>
      <c r="AN1173" s="17">
        <v>0.34342205745991899</v>
      </c>
      <c r="AO1173" s="17">
        <v>0.395451948367393</v>
      </c>
      <c r="AP1173" s="17">
        <v>0.44990105423878102</v>
      </c>
      <c r="AQ1173" s="17">
        <v>0.44359112012523</v>
      </c>
      <c r="AR1173" s="17">
        <v>0.62350512480430398</v>
      </c>
      <c r="AS1173" s="17"/>
      <c r="AT1173" s="17">
        <v>0.39636526366128699</v>
      </c>
      <c r="AU1173" s="17">
        <v>0.42851450389839402</v>
      </c>
      <c r="AV1173" s="17">
        <v>0.44793884417316099</v>
      </c>
      <c r="AW1173" s="17">
        <v>0.44253382698940102</v>
      </c>
      <c r="AX1173" s="17">
        <v>0.37540404711983899</v>
      </c>
      <c r="AY1173" s="17">
        <v>0.49548765432083097</v>
      </c>
      <c r="AZ1173" s="17"/>
      <c r="BA1173" s="17">
        <v>0.39105725141271303</v>
      </c>
      <c r="BB1173" s="17">
        <v>0.48726364146432399</v>
      </c>
      <c r="BC1173" s="17">
        <v>0.355328257089572</v>
      </c>
      <c r="BD1173" s="17">
        <v>0.46382946494537602</v>
      </c>
      <c r="BE1173" s="17">
        <v>0.52448888032069196</v>
      </c>
      <c r="BF1173" s="17"/>
      <c r="BG1173" s="17">
        <v>0.45131105271711802</v>
      </c>
      <c r="BH1173" s="17">
        <v>0.41067180303440398</v>
      </c>
      <c r="BI1173" s="17">
        <v>0.49847184216545898</v>
      </c>
      <c r="BJ1173" s="17">
        <v>0.46492810803398998</v>
      </c>
      <c r="BK1173" s="17">
        <v>0.32524810150382899</v>
      </c>
      <c r="BL1173" s="17"/>
      <c r="BM1173" s="17">
        <v>0.43023326683302399</v>
      </c>
      <c r="BN1173" s="17">
        <v>0.41986344377390999</v>
      </c>
      <c r="BO1173" s="17">
        <v>0.41606743777643701</v>
      </c>
      <c r="BP1173" s="17"/>
      <c r="BQ1173" s="17">
        <v>0.47176320548258599</v>
      </c>
      <c r="BR1173" s="17">
        <v>0.39913784876547598</v>
      </c>
      <c r="BS1173" s="17"/>
      <c r="BT1173" s="17">
        <v>0.45931165181242101</v>
      </c>
      <c r="BU1173" s="17">
        <v>0.38148418706172799</v>
      </c>
    </row>
    <row r="1174" spans="2:73" x14ac:dyDescent="0.3">
      <c r="B1174" t="s">
        <v>92</v>
      </c>
      <c r="C1174" s="17">
        <v>8.00142444613791E-2</v>
      </c>
      <c r="D1174" s="17">
        <v>7.4447816009570997E-2</v>
      </c>
      <c r="E1174" s="17">
        <v>8.5872309131038299E-2</v>
      </c>
      <c r="F1174" s="17"/>
      <c r="G1174" s="17">
        <v>8.7603991863672195E-2</v>
      </c>
      <c r="H1174" s="17">
        <v>7.1382876325286296E-2</v>
      </c>
      <c r="I1174" s="17">
        <v>5.0308408525844402E-2</v>
      </c>
      <c r="J1174" s="17">
        <v>7.2490539328711495E-2</v>
      </c>
      <c r="K1174" s="17">
        <v>0.13671454742441</v>
      </c>
      <c r="L1174" s="17">
        <v>7.4968533708921301E-2</v>
      </c>
      <c r="M1174" s="17"/>
      <c r="N1174" s="17">
        <v>4.4811130048896697E-2</v>
      </c>
      <c r="O1174" s="17">
        <v>7.3305754485052305E-2</v>
      </c>
      <c r="P1174" s="17">
        <v>0.113953516956339</v>
      </c>
      <c r="Q1174" s="17">
        <v>9.5437981267461905E-2</v>
      </c>
      <c r="R1174" s="17"/>
      <c r="S1174" s="17">
        <v>9.8108347443039298E-2</v>
      </c>
      <c r="T1174" s="17">
        <v>7.1974965134928903E-2</v>
      </c>
      <c r="U1174" s="17">
        <v>4.0894079827592397E-2</v>
      </c>
      <c r="V1174" s="17">
        <v>9.7314562146424893E-2</v>
      </c>
      <c r="W1174" s="17">
        <v>0.10039022680783299</v>
      </c>
      <c r="X1174" s="17">
        <v>6.9606240826526194E-2</v>
      </c>
      <c r="Y1174" s="17">
        <v>8.7363455650237898E-2</v>
      </c>
      <c r="Z1174" s="17">
        <v>8.5049988092021106E-2</v>
      </c>
      <c r="AA1174" s="17">
        <v>6.5858687432457902E-2</v>
      </c>
      <c r="AB1174" s="17"/>
      <c r="AC1174" s="17">
        <v>0.31632780997431797</v>
      </c>
      <c r="AD1174" s="17">
        <v>0.18272987986553299</v>
      </c>
      <c r="AE1174" s="17">
        <v>0.10032132495264701</v>
      </c>
      <c r="AF1174" s="17">
        <v>9.4594886816828594E-2</v>
      </c>
      <c r="AG1174" s="17">
        <v>6.9627007711291503E-2</v>
      </c>
      <c r="AH1174" s="17">
        <v>5.3644608886906801E-2</v>
      </c>
      <c r="AI1174" s="17">
        <v>3.9155722492362398E-2</v>
      </c>
      <c r="AJ1174" s="17">
        <v>7.1674867651567498E-2</v>
      </c>
      <c r="AK1174" s="17">
        <v>0.105084761771413</v>
      </c>
      <c r="AL1174" s="17">
        <v>0.12205756880824301</v>
      </c>
      <c r="AM1174" s="17">
        <v>3.32248330795046E-2</v>
      </c>
      <c r="AN1174" s="17">
        <v>9.2782891400227704E-2</v>
      </c>
      <c r="AO1174" s="17">
        <v>1.62715320594604E-2</v>
      </c>
      <c r="AP1174" s="17">
        <v>2.31377238007138E-2</v>
      </c>
      <c r="AQ1174" s="17">
        <v>5.8292314442590698E-2</v>
      </c>
      <c r="AR1174" s="17">
        <v>7.6436681379261099E-3</v>
      </c>
      <c r="AS1174" s="17"/>
      <c r="AT1174" s="17">
        <v>5.04023648253797E-2</v>
      </c>
      <c r="AU1174" s="17">
        <v>8.04041512876464E-2</v>
      </c>
      <c r="AV1174" s="17">
        <v>7.8359942218843903E-2</v>
      </c>
      <c r="AW1174" s="17">
        <v>0.105231972956317</v>
      </c>
      <c r="AX1174" s="17">
        <v>0.13137243873391699</v>
      </c>
      <c r="AY1174" s="17">
        <v>1.94825325909182E-2</v>
      </c>
      <c r="AZ1174" s="17"/>
      <c r="BA1174" s="17">
        <v>0.114646803764116</v>
      </c>
      <c r="BB1174" s="17">
        <v>5.7722438415174403E-2</v>
      </c>
      <c r="BC1174" s="17">
        <v>6.8063855107225693E-2</v>
      </c>
      <c r="BD1174" s="17">
        <v>7.2874311443897499E-2</v>
      </c>
      <c r="BE1174" s="17">
        <v>7.0599957033082902E-2</v>
      </c>
      <c r="BF1174" s="17"/>
      <c r="BG1174" s="17">
        <v>7.36356377577215E-2</v>
      </c>
      <c r="BH1174" s="17">
        <v>7.1856223879869396E-2</v>
      </c>
      <c r="BI1174" s="17">
        <v>6.5389401790184196E-2</v>
      </c>
      <c r="BJ1174" s="17">
        <v>6.9806332078209105E-2</v>
      </c>
      <c r="BK1174" s="17">
        <v>0.110579823612275</v>
      </c>
      <c r="BL1174" s="17"/>
      <c r="BM1174" s="17">
        <v>7.8441117277174094E-2</v>
      </c>
      <c r="BN1174" s="17">
        <v>8.2430908675611606E-2</v>
      </c>
      <c r="BO1174" s="17">
        <v>7.8546647008364501E-2</v>
      </c>
      <c r="BP1174" s="17"/>
      <c r="BQ1174" s="17">
        <v>6.1315776476722102E-2</v>
      </c>
      <c r="BR1174" s="17">
        <v>8.2575895821143205E-2</v>
      </c>
      <c r="BS1174" s="17"/>
      <c r="BT1174" s="17">
        <v>5.8860088813915003E-2</v>
      </c>
      <c r="BU1174" s="17">
        <v>9.0342256133725304E-2</v>
      </c>
    </row>
    <row r="1175" spans="2:73" x14ac:dyDescent="0.3">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7"/>
      <c r="BN1175" s="17"/>
      <c r="BO1175" s="17"/>
      <c r="BP1175" s="17"/>
      <c r="BQ1175" s="17"/>
      <c r="BR1175" s="17"/>
      <c r="BS1175" s="17"/>
      <c r="BT1175" s="17"/>
      <c r="BU1175" s="17"/>
    </row>
    <row r="1176" spans="2:73" x14ac:dyDescent="0.3">
      <c r="B1176" s="6" t="s">
        <v>411</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c r="AY1176" s="17"/>
      <c r="AZ1176" s="17"/>
      <c r="BA1176" s="17"/>
      <c r="BB1176" s="17"/>
      <c r="BC1176" s="17"/>
      <c r="BD1176" s="17"/>
      <c r="BE1176" s="17"/>
      <c r="BF1176" s="17"/>
      <c r="BG1176" s="17"/>
      <c r="BH1176" s="17"/>
      <c r="BI1176" s="17"/>
      <c r="BJ1176" s="17"/>
      <c r="BK1176" s="17"/>
      <c r="BL1176" s="17"/>
      <c r="BM1176" s="17"/>
      <c r="BN1176" s="17"/>
      <c r="BO1176" s="17"/>
      <c r="BP1176" s="17"/>
      <c r="BQ1176" s="17"/>
      <c r="BR1176" s="17"/>
      <c r="BS1176" s="17"/>
      <c r="BT1176" s="17"/>
      <c r="BU1176" s="17"/>
    </row>
    <row r="1177" spans="2:73" x14ac:dyDescent="0.3">
      <c r="B1177" s="24" t="s">
        <v>197</v>
      </c>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c r="BL1177" s="17"/>
      <c r="BM1177" s="17"/>
      <c r="BN1177" s="17"/>
      <c r="BO1177" s="17"/>
      <c r="BP1177" s="17"/>
      <c r="BQ1177" s="17"/>
      <c r="BR1177" s="17"/>
      <c r="BS1177" s="17"/>
      <c r="BT1177" s="17"/>
      <c r="BU1177" s="17"/>
    </row>
    <row r="1178" spans="2:73" x14ac:dyDescent="0.3">
      <c r="B1178" t="s">
        <v>410</v>
      </c>
      <c r="C1178" s="17">
        <v>0.56413385625650203</v>
      </c>
      <c r="D1178" s="17">
        <v>0.60878062201892602</v>
      </c>
      <c r="E1178" s="17">
        <v>0.51476729394143905</v>
      </c>
      <c r="F1178" s="17"/>
      <c r="G1178" s="17">
        <v>0.61416449838303999</v>
      </c>
      <c r="H1178" s="17">
        <v>0.62068322167252898</v>
      </c>
      <c r="I1178" s="17">
        <v>0.58300756891526995</v>
      </c>
      <c r="J1178" s="17">
        <v>0.568141276058444</v>
      </c>
      <c r="K1178" s="17">
        <v>0.551638963620942</v>
      </c>
      <c r="L1178" s="17">
        <v>0.47493424012294899</v>
      </c>
      <c r="M1178" s="17"/>
      <c r="N1178" s="17">
        <v>0.58243877003275502</v>
      </c>
      <c r="O1178" s="17">
        <v>0.56701806008311095</v>
      </c>
      <c r="P1178" s="17">
        <v>0.57305450783350598</v>
      </c>
      <c r="Q1178" s="17">
        <v>0.54166151687910902</v>
      </c>
      <c r="R1178" s="17"/>
      <c r="S1178" s="17">
        <v>0.55104205633991399</v>
      </c>
      <c r="T1178" s="17">
        <v>0.56720265946781001</v>
      </c>
      <c r="U1178" s="17">
        <v>0.46526318681564899</v>
      </c>
      <c r="V1178" s="17">
        <v>0.55806349719213399</v>
      </c>
      <c r="W1178" s="17">
        <v>0.54340849641937605</v>
      </c>
      <c r="X1178" s="17">
        <v>0.57304443415481898</v>
      </c>
      <c r="Y1178" s="17">
        <v>0.60303887542533896</v>
      </c>
      <c r="Z1178" s="17">
        <v>0.59929987084507597</v>
      </c>
      <c r="AA1178" s="17">
        <v>0.61910074879158095</v>
      </c>
      <c r="AB1178" s="17"/>
      <c r="AC1178" s="17">
        <v>0.575133733820411</v>
      </c>
      <c r="AD1178" s="17">
        <v>0.494521218321612</v>
      </c>
      <c r="AE1178" s="17">
        <v>0.65045371854190503</v>
      </c>
      <c r="AF1178" s="17">
        <v>0.56061458269595399</v>
      </c>
      <c r="AG1178" s="17">
        <v>0.47327778949119498</v>
      </c>
      <c r="AH1178" s="17">
        <v>0.57158246040469196</v>
      </c>
      <c r="AI1178" s="17">
        <v>0.60591706869115403</v>
      </c>
      <c r="AJ1178" s="17">
        <v>0.52407016330314704</v>
      </c>
      <c r="AK1178" s="17">
        <v>0.589417205319409</v>
      </c>
      <c r="AL1178" s="17">
        <v>0.57359332943797503</v>
      </c>
      <c r="AM1178" s="17">
        <v>0.65261862397512205</v>
      </c>
      <c r="AN1178" s="17">
        <v>0.52306843716973805</v>
      </c>
      <c r="AO1178" s="17">
        <v>0.55907980319271999</v>
      </c>
      <c r="AP1178" s="17">
        <v>0.64318844937620101</v>
      </c>
      <c r="AQ1178" s="17">
        <v>0.73925417164812002</v>
      </c>
      <c r="AR1178" s="17">
        <v>0.58424254496886197</v>
      </c>
      <c r="AS1178" s="17"/>
      <c r="AT1178" s="17">
        <v>0.59079849816597196</v>
      </c>
      <c r="AU1178" s="17">
        <v>0.59250043844886702</v>
      </c>
      <c r="AV1178" s="17">
        <v>0.62356615846638097</v>
      </c>
      <c r="AW1178" s="17">
        <v>0.493800641764918</v>
      </c>
      <c r="AX1178" s="17">
        <v>0.48057196524902601</v>
      </c>
      <c r="AY1178" s="17">
        <v>0.54665578371884405</v>
      </c>
      <c r="AZ1178" s="17"/>
      <c r="BA1178" s="17">
        <v>0.54914987206908605</v>
      </c>
      <c r="BB1178" s="17">
        <v>0.578792758840452</v>
      </c>
      <c r="BC1178" s="17">
        <v>0.61130321548365096</v>
      </c>
      <c r="BD1178" s="17">
        <v>0.56563570175228695</v>
      </c>
      <c r="BE1178" s="17">
        <v>0.50996032090762899</v>
      </c>
      <c r="BF1178" s="17"/>
      <c r="BG1178" s="17">
        <v>0.52759269742055004</v>
      </c>
      <c r="BH1178" s="17">
        <v>0.59615571564744896</v>
      </c>
      <c r="BI1178" s="17">
        <v>0.54747182643676295</v>
      </c>
      <c r="BJ1178" s="17">
        <v>0.60587957192367103</v>
      </c>
      <c r="BK1178" s="17">
        <v>0.43003047240292203</v>
      </c>
      <c r="BL1178" s="17"/>
      <c r="BM1178" s="17">
        <v>0.54244573040317901</v>
      </c>
      <c r="BN1178" s="17">
        <v>0.56638469834710403</v>
      </c>
      <c r="BO1178" s="17">
        <v>0.62447861400276805</v>
      </c>
      <c r="BP1178" s="17"/>
      <c r="BQ1178" s="17">
        <v>0.55985748840485206</v>
      </c>
      <c r="BR1178" s="17">
        <v>0.57672710987998699</v>
      </c>
      <c r="BS1178" s="17"/>
      <c r="BT1178" s="17">
        <v>0.54901767132466195</v>
      </c>
      <c r="BU1178" s="17">
        <v>0.587805476781876</v>
      </c>
    </row>
    <row r="1179" spans="2:73" x14ac:dyDescent="0.3">
      <c r="B1179" t="s">
        <v>392</v>
      </c>
      <c r="C1179" s="17">
        <v>0.36108045786071802</v>
      </c>
      <c r="D1179" s="17">
        <v>0.34073933163298298</v>
      </c>
      <c r="E1179" s="17">
        <v>0.38377243108175602</v>
      </c>
      <c r="F1179" s="17"/>
      <c r="G1179" s="17">
        <v>0.34038516682446401</v>
      </c>
      <c r="H1179" s="17">
        <v>0.331537113639499</v>
      </c>
      <c r="I1179" s="17">
        <v>0.34325773115371699</v>
      </c>
      <c r="J1179" s="17">
        <v>0.34310165335519899</v>
      </c>
      <c r="K1179" s="17">
        <v>0.36621719272658099</v>
      </c>
      <c r="L1179" s="17">
        <v>0.42247942050144599</v>
      </c>
      <c r="M1179" s="17"/>
      <c r="N1179" s="17">
        <v>0.36006793260084002</v>
      </c>
      <c r="O1179" s="17">
        <v>0.37661154181307499</v>
      </c>
      <c r="P1179" s="17">
        <v>0.32362646998924199</v>
      </c>
      <c r="Q1179" s="17">
        <v>0.37498567547501599</v>
      </c>
      <c r="R1179" s="17"/>
      <c r="S1179" s="17">
        <v>0.37785886817275899</v>
      </c>
      <c r="T1179" s="17">
        <v>0.34332046266350602</v>
      </c>
      <c r="U1179" s="17">
        <v>0.46778503770459301</v>
      </c>
      <c r="V1179" s="17">
        <v>0.38064167227007001</v>
      </c>
      <c r="W1179" s="17">
        <v>0.34724483612666601</v>
      </c>
      <c r="X1179" s="17">
        <v>0.33476716125348299</v>
      </c>
      <c r="Y1179" s="17">
        <v>0.36891699401122902</v>
      </c>
      <c r="Z1179" s="17">
        <v>0.30023352889463001</v>
      </c>
      <c r="AA1179" s="17">
        <v>0.31405048523686802</v>
      </c>
      <c r="AB1179" s="17"/>
      <c r="AC1179" s="17">
        <v>0.367340201604832</v>
      </c>
      <c r="AD1179" s="17">
        <v>0.39409779346549401</v>
      </c>
      <c r="AE1179" s="17">
        <v>0.25458270907901598</v>
      </c>
      <c r="AF1179" s="17">
        <v>0.39948546712591898</v>
      </c>
      <c r="AG1179" s="17">
        <v>0.43654349414428301</v>
      </c>
      <c r="AH1179" s="17">
        <v>0.35771163821295598</v>
      </c>
      <c r="AI1179" s="17">
        <v>0.34229377660606303</v>
      </c>
      <c r="AJ1179" s="17">
        <v>0.363957000614338</v>
      </c>
      <c r="AK1179" s="17">
        <v>0.377373654887867</v>
      </c>
      <c r="AL1179" s="17">
        <v>0.33163400142988497</v>
      </c>
      <c r="AM1179" s="17">
        <v>0.30895945461650598</v>
      </c>
      <c r="AN1179" s="17">
        <v>0.37159652047720398</v>
      </c>
      <c r="AO1179" s="17">
        <v>0.41040804519369201</v>
      </c>
      <c r="AP1179" s="17">
        <v>0.28750434471869102</v>
      </c>
      <c r="AQ1179" s="17">
        <v>0.20061481839547299</v>
      </c>
      <c r="AR1179" s="17">
        <v>0.39242450240643301</v>
      </c>
      <c r="AS1179" s="17"/>
      <c r="AT1179" s="17">
        <v>0.34369630099279103</v>
      </c>
      <c r="AU1179" s="17">
        <v>0.33390643478065501</v>
      </c>
      <c r="AV1179" s="17">
        <v>0.33305398902723599</v>
      </c>
      <c r="AW1179" s="17">
        <v>0.40297334926078798</v>
      </c>
      <c r="AX1179" s="17">
        <v>0.40114577076604202</v>
      </c>
      <c r="AY1179" s="17">
        <v>0.43729044933459899</v>
      </c>
      <c r="AZ1179" s="17"/>
      <c r="BA1179" s="17">
        <v>0.37131678009569602</v>
      </c>
      <c r="BB1179" s="17">
        <v>0.35596076546143102</v>
      </c>
      <c r="BC1179" s="17">
        <v>0.31807909394302097</v>
      </c>
      <c r="BD1179" s="17">
        <v>0.34455457482990598</v>
      </c>
      <c r="BE1179" s="17">
        <v>0.44337990186018</v>
      </c>
      <c r="BF1179" s="17"/>
      <c r="BG1179" s="17">
        <v>0.39641671962282599</v>
      </c>
      <c r="BH1179" s="17">
        <v>0.33064320738770298</v>
      </c>
      <c r="BI1179" s="17">
        <v>0.36877262317994097</v>
      </c>
      <c r="BJ1179" s="17">
        <v>0.34872487697291998</v>
      </c>
      <c r="BK1179" s="17">
        <v>0.48522301567228199</v>
      </c>
      <c r="BL1179" s="17"/>
      <c r="BM1179" s="17">
        <v>0.385869062869105</v>
      </c>
      <c r="BN1179" s="17">
        <v>0.34095781237681899</v>
      </c>
      <c r="BO1179" s="17">
        <v>0.33377431196787199</v>
      </c>
      <c r="BP1179" s="17"/>
      <c r="BQ1179" s="17">
        <v>0.38745860926534698</v>
      </c>
      <c r="BR1179" s="17">
        <v>0.34032340817342599</v>
      </c>
      <c r="BS1179" s="17"/>
      <c r="BT1179" s="17">
        <v>0.386225750181176</v>
      </c>
      <c r="BU1179" s="17">
        <v>0.32577039272970998</v>
      </c>
    </row>
    <row r="1180" spans="2:73" x14ac:dyDescent="0.3">
      <c r="B1180" t="s">
        <v>92</v>
      </c>
      <c r="C1180" s="17">
        <v>7.4785685882780298E-2</v>
      </c>
      <c r="D1180" s="17">
        <v>5.0480046348091501E-2</v>
      </c>
      <c r="E1180" s="17">
        <v>0.101460274976806</v>
      </c>
      <c r="F1180" s="17"/>
      <c r="G1180" s="17">
        <v>4.5450334792496397E-2</v>
      </c>
      <c r="H1180" s="17">
        <v>4.7779664687972602E-2</v>
      </c>
      <c r="I1180" s="17">
        <v>7.3734699931013503E-2</v>
      </c>
      <c r="J1180" s="17">
        <v>8.8757070586356998E-2</v>
      </c>
      <c r="K1180" s="17">
        <v>8.2143843652476595E-2</v>
      </c>
      <c r="L1180" s="17">
        <v>0.102586339375605</v>
      </c>
      <c r="M1180" s="17"/>
      <c r="N1180" s="17">
        <v>5.7493297366404197E-2</v>
      </c>
      <c r="O1180" s="17">
        <v>5.63703981038143E-2</v>
      </c>
      <c r="P1180" s="17">
        <v>0.103319022177252</v>
      </c>
      <c r="Q1180" s="17">
        <v>8.3352807645874494E-2</v>
      </c>
      <c r="R1180" s="17"/>
      <c r="S1180" s="17">
        <v>7.1099075487327204E-2</v>
      </c>
      <c r="T1180" s="17">
        <v>8.9476877868683705E-2</v>
      </c>
      <c r="U1180" s="17">
        <v>6.6951775479757697E-2</v>
      </c>
      <c r="V1180" s="17">
        <v>6.1294830537795698E-2</v>
      </c>
      <c r="W1180" s="17">
        <v>0.109346667453958</v>
      </c>
      <c r="X1180" s="17">
        <v>9.2188404591698095E-2</v>
      </c>
      <c r="Y1180" s="17">
        <v>2.8044130563431999E-2</v>
      </c>
      <c r="Z1180" s="17">
        <v>0.100466600260294</v>
      </c>
      <c r="AA1180" s="17">
        <v>6.6848765971551302E-2</v>
      </c>
      <c r="AB1180" s="17"/>
      <c r="AC1180" s="17">
        <v>5.7526064574757098E-2</v>
      </c>
      <c r="AD1180" s="17">
        <v>0.11138098821289399</v>
      </c>
      <c r="AE1180" s="17">
        <v>9.4963572379078307E-2</v>
      </c>
      <c r="AF1180" s="17">
        <v>3.9899950178126899E-2</v>
      </c>
      <c r="AG1180" s="17">
        <v>9.0178716364522293E-2</v>
      </c>
      <c r="AH1180" s="17">
        <v>7.0705901382352096E-2</v>
      </c>
      <c r="AI1180" s="17">
        <v>5.1789154702782697E-2</v>
      </c>
      <c r="AJ1180" s="17">
        <v>0.111972836082515</v>
      </c>
      <c r="AK1180" s="17">
        <v>3.3209139792724197E-2</v>
      </c>
      <c r="AL1180" s="17">
        <v>9.47726691321399E-2</v>
      </c>
      <c r="AM1180" s="17">
        <v>3.8421921408371799E-2</v>
      </c>
      <c r="AN1180" s="17">
        <v>0.105335042353058</v>
      </c>
      <c r="AO1180" s="17">
        <v>3.0512151613587599E-2</v>
      </c>
      <c r="AP1180" s="17">
        <v>6.9307205905107999E-2</v>
      </c>
      <c r="AQ1180" s="17">
        <v>6.0131009956406703E-2</v>
      </c>
      <c r="AR1180" s="17">
        <v>2.3332952624704799E-2</v>
      </c>
      <c r="AS1180" s="17"/>
      <c r="AT1180" s="17">
        <v>6.5505200841237496E-2</v>
      </c>
      <c r="AU1180" s="17">
        <v>7.3593126770478301E-2</v>
      </c>
      <c r="AV1180" s="17">
        <v>4.3379852506382301E-2</v>
      </c>
      <c r="AW1180" s="17">
        <v>0.103226008974294</v>
      </c>
      <c r="AX1180" s="17">
        <v>0.118282263984932</v>
      </c>
      <c r="AY1180" s="17">
        <v>1.6053766946556899E-2</v>
      </c>
      <c r="AZ1180" s="17"/>
      <c r="BA1180" s="17">
        <v>7.9533347835218496E-2</v>
      </c>
      <c r="BB1180" s="17">
        <v>6.5246475698116604E-2</v>
      </c>
      <c r="BC1180" s="17">
        <v>7.0617690573328104E-2</v>
      </c>
      <c r="BD1180" s="17">
        <v>8.9809723417807297E-2</v>
      </c>
      <c r="BE1180" s="17">
        <v>4.6659777232190801E-2</v>
      </c>
      <c r="BF1180" s="17"/>
      <c r="BG1180" s="17">
        <v>7.5990582956623795E-2</v>
      </c>
      <c r="BH1180" s="17">
        <v>7.32010769648474E-2</v>
      </c>
      <c r="BI1180" s="17">
        <v>8.3755550383296601E-2</v>
      </c>
      <c r="BJ1180" s="17">
        <v>4.5395551103409301E-2</v>
      </c>
      <c r="BK1180" s="17">
        <v>8.4746511924796097E-2</v>
      </c>
      <c r="BL1180" s="17"/>
      <c r="BM1180" s="17">
        <v>7.1685206727715806E-2</v>
      </c>
      <c r="BN1180" s="17">
        <v>9.2657489276077906E-2</v>
      </c>
      <c r="BO1180" s="17">
        <v>4.1747074029359101E-2</v>
      </c>
      <c r="BP1180" s="17"/>
      <c r="BQ1180" s="17">
        <v>5.2683902329801802E-2</v>
      </c>
      <c r="BR1180" s="17">
        <v>8.2949481946587397E-2</v>
      </c>
      <c r="BS1180" s="17"/>
      <c r="BT1180" s="17">
        <v>6.4756578494162803E-2</v>
      </c>
      <c r="BU1180" s="17">
        <v>8.64241304884142E-2</v>
      </c>
    </row>
    <row r="1181" spans="2:73" x14ac:dyDescent="0.3">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row>
    <row r="1182" spans="2:73" x14ac:dyDescent="0.3">
      <c r="B1182" s="6" t="s">
        <v>421</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row>
    <row r="1183" spans="2:73" x14ac:dyDescent="0.3">
      <c r="B1183" s="24" t="s">
        <v>94</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c r="BN1183" s="17"/>
      <c r="BO1183" s="17"/>
      <c r="BP1183" s="17"/>
      <c r="BQ1183" s="17"/>
      <c r="BR1183" s="17"/>
      <c r="BS1183" s="17"/>
      <c r="BT1183" s="17"/>
      <c r="BU1183" s="17"/>
    </row>
    <row r="1184" spans="2:73" x14ac:dyDescent="0.3">
      <c r="B1184" t="s">
        <v>415</v>
      </c>
      <c r="C1184" s="17">
        <v>0.63967032486937603</v>
      </c>
      <c r="D1184" s="17">
        <v>0.63477654837919995</v>
      </c>
      <c r="E1184" s="17">
        <v>0.64483307169070803</v>
      </c>
      <c r="F1184" s="17"/>
      <c r="G1184" s="17">
        <v>0.48735091094091698</v>
      </c>
      <c r="H1184" s="17">
        <v>0.54018521647248696</v>
      </c>
      <c r="I1184" s="17">
        <v>0.61816385155086695</v>
      </c>
      <c r="J1184" s="17">
        <v>0.68425543889014395</v>
      </c>
      <c r="K1184" s="17">
        <v>0.70722994623111202</v>
      </c>
      <c r="L1184" s="17">
        <v>0.75729926456362995</v>
      </c>
      <c r="M1184" s="17"/>
      <c r="N1184" s="17">
        <v>0.61250502356802605</v>
      </c>
      <c r="O1184" s="17">
        <v>0.63862740833114995</v>
      </c>
      <c r="P1184" s="17">
        <v>0.71061322895660695</v>
      </c>
      <c r="Q1184" s="17">
        <v>0.60695842791091503</v>
      </c>
      <c r="R1184" s="17"/>
      <c r="S1184" s="17">
        <v>0.40484623236057998</v>
      </c>
      <c r="T1184" s="17">
        <v>0.70359022378458802</v>
      </c>
      <c r="U1184" s="17">
        <v>0.68701257927525405</v>
      </c>
      <c r="V1184" s="17">
        <v>0.68511465100105295</v>
      </c>
      <c r="W1184" s="17">
        <v>0.76004610119618499</v>
      </c>
      <c r="X1184" s="17">
        <v>0.68126360793045604</v>
      </c>
      <c r="Y1184" s="17">
        <v>0.68648632118696795</v>
      </c>
      <c r="Z1184" s="17">
        <v>0.673204268999817</v>
      </c>
      <c r="AA1184" s="17">
        <v>0.61115914205258304</v>
      </c>
      <c r="AB1184" s="17"/>
      <c r="AC1184" s="17">
        <v>0.30383481599845003</v>
      </c>
      <c r="AD1184" s="17">
        <v>0.48481233692445302</v>
      </c>
      <c r="AE1184" s="17">
        <v>0.55824497468866496</v>
      </c>
      <c r="AF1184" s="17">
        <v>0.59082555535269898</v>
      </c>
      <c r="AG1184" s="17">
        <v>0.62246442331816199</v>
      </c>
      <c r="AH1184" s="17">
        <v>0.66482771064454504</v>
      </c>
      <c r="AI1184" s="17">
        <v>0.68264768939512799</v>
      </c>
      <c r="AJ1184" s="17">
        <v>0.68509506356592698</v>
      </c>
      <c r="AK1184" s="17">
        <v>0.66486182066266697</v>
      </c>
      <c r="AL1184" s="17">
        <v>0.68816398881780205</v>
      </c>
      <c r="AM1184" s="17">
        <v>0.65323386418328</v>
      </c>
      <c r="AN1184" s="17">
        <v>0.65294092273192506</v>
      </c>
      <c r="AO1184" s="17">
        <v>0.652870350951269</v>
      </c>
      <c r="AP1184" s="17">
        <v>0.79225281035064599</v>
      </c>
      <c r="AQ1184" s="17">
        <v>0.62639956096434701</v>
      </c>
      <c r="AR1184" s="17">
        <v>0.57542881644324195</v>
      </c>
      <c r="AS1184" s="17"/>
      <c r="AT1184" s="17">
        <v>0.41353970173027799</v>
      </c>
      <c r="AU1184" s="17">
        <v>0.67869731717447301</v>
      </c>
      <c r="AV1184" s="17">
        <v>0.66282298192179001</v>
      </c>
      <c r="AW1184" s="17">
        <v>0.71234141588944799</v>
      </c>
      <c r="AX1184" s="17">
        <v>0.82206639936924797</v>
      </c>
      <c r="AY1184" s="17">
        <v>0.75548233627591999</v>
      </c>
      <c r="AZ1184" s="17"/>
      <c r="BA1184" s="17">
        <v>0.67750475324216497</v>
      </c>
      <c r="BB1184" s="17">
        <v>0.67236040746098702</v>
      </c>
      <c r="BC1184" s="17">
        <v>0.58824745584617699</v>
      </c>
      <c r="BD1184" s="17">
        <v>0.52841793725608899</v>
      </c>
      <c r="BE1184" s="17">
        <v>0.52369656629663297</v>
      </c>
      <c r="BF1184" s="17"/>
      <c r="BG1184" s="17">
        <v>0.74461991985381404</v>
      </c>
      <c r="BH1184" s="17">
        <v>0.57814840467462703</v>
      </c>
      <c r="BI1184" s="17">
        <v>0.70069204346673497</v>
      </c>
      <c r="BJ1184" s="17">
        <v>0.76905276556129298</v>
      </c>
      <c r="BK1184" s="17">
        <v>0.49222096309775598</v>
      </c>
      <c r="BL1184" s="17"/>
      <c r="BM1184" s="17">
        <v>0.64337660638050698</v>
      </c>
      <c r="BN1184" s="17">
        <v>0.66359235612169998</v>
      </c>
      <c r="BO1184" s="17">
        <v>0.57080328147153903</v>
      </c>
      <c r="BP1184" s="17"/>
      <c r="BQ1184" s="17">
        <v>0.53216325921208196</v>
      </c>
      <c r="BR1184" s="17">
        <v>0.71206529107157701</v>
      </c>
      <c r="BS1184" s="17"/>
      <c r="BT1184" s="17">
        <v>0.60528202276242005</v>
      </c>
      <c r="BU1184" s="17">
        <v>0.68785676283688402</v>
      </c>
    </row>
    <row r="1185" spans="2:73" x14ac:dyDescent="0.3">
      <c r="B1185" t="s">
        <v>416</v>
      </c>
      <c r="C1185" s="17">
        <v>0.25623244634207498</v>
      </c>
      <c r="D1185" s="17">
        <v>0.25525142617267099</v>
      </c>
      <c r="E1185" s="17">
        <v>0.256823080068597</v>
      </c>
      <c r="F1185" s="17"/>
      <c r="G1185" s="17">
        <v>0.36733740084208899</v>
      </c>
      <c r="H1185" s="17">
        <v>0.32895677499168202</v>
      </c>
      <c r="I1185" s="17">
        <v>0.26996140133528002</v>
      </c>
      <c r="J1185" s="17">
        <v>0.23214127921014799</v>
      </c>
      <c r="K1185" s="17">
        <v>0.20428681012487901</v>
      </c>
      <c r="L1185" s="17">
        <v>0.166824430974469</v>
      </c>
      <c r="M1185" s="17"/>
      <c r="N1185" s="17">
        <v>0.28550600939390097</v>
      </c>
      <c r="O1185" s="17">
        <v>0.281920899408722</v>
      </c>
      <c r="P1185" s="17">
        <v>0.188800728684972</v>
      </c>
      <c r="Q1185" s="17">
        <v>0.25962270794464498</v>
      </c>
      <c r="R1185" s="17"/>
      <c r="S1185" s="17">
        <v>0.42826429335607102</v>
      </c>
      <c r="T1185" s="17">
        <v>0.23246201502337099</v>
      </c>
      <c r="U1185" s="17">
        <v>0.22296737880967599</v>
      </c>
      <c r="V1185" s="17">
        <v>0.23483038463609901</v>
      </c>
      <c r="W1185" s="17">
        <v>0.125779501158335</v>
      </c>
      <c r="X1185" s="17">
        <v>0.225435303239439</v>
      </c>
      <c r="Y1185" s="17">
        <v>0.22251774816997</v>
      </c>
      <c r="Z1185" s="17">
        <v>0.19302370370945099</v>
      </c>
      <c r="AA1185" s="17">
        <v>0.281455385107096</v>
      </c>
      <c r="AB1185" s="17"/>
      <c r="AC1185" s="17">
        <v>0.53832723866554</v>
      </c>
      <c r="AD1185" s="17">
        <v>0.29682339917099998</v>
      </c>
      <c r="AE1185" s="17">
        <v>0.275626074269745</v>
      </c>
      <c r="AF1185" s="17">
        <v>0.29406137566760099</v>
      </c>
      <c r="AG1185" s="17">
        <v>0.241198302066502</v>
      </c>
      <c r="AH1185" s="17">
        <v>0.26040583034324499</v>
      </c>
      <c r="AI1185" s="17">
        <v>0.21583928109978701</v>
      </c>
      <c r="AJ1185" s="17">
        <v>0.212449676745366</v>
      </c>
      <c r="AK1185" s="17">
        <v>0.273409913288722</v>
      </c>
      <c r="AL1185" s="17">
        <v>0.236096424541272</v>
      </c>
      <c r="AM1185" s="17">
        <v>0.25453361203335501</v>
      </c>
      <c r="AN1185" s="17">
        <v>0.29848602978077798</v>
      </c>
      <c r="AO1185" s="17">
        <v>0.28887103952217402</v>
      </c>
      <c r="AP1185" s="17">
        <v>0.176380257804886</v>
      </c>
      <c r="AQ1185" s="17">
        <v>0.22697354449000301</v>
      </c>
      <c r="AR1185" s="17">
        <v>0.30515260838944902</v>
      </c>
      <c r="AS1185" s="17"/>
      <c r="AT1185" s="17">
        <v>0.41644022386827401</v>
      </c>
      <c r="AU1185" s="17">
        <v>0.23150193678658301</v>
      </c>
      <c r="AV1185" s="17">
        <v>0.25505314482908298</v>
      </c>
      <c r="AW1185" s="17">
        <v>0.198569965758114</v>
      </c>
      <c r="AX1185" s="17">
        <v>0.102779132176529</v>
      </c>
      <c r="AY1185" s="17">
        <v>0.18585859195277299</v>
      </c>
      <c r="AZ1185" s="17"/>
      <c r="BA1185" s="17">
        <v>0.208698538631125</v>
      </c>
      <c r="BB1185" s="17">
        <v>0.254409823587113</v>
      </c>
      <c r="BC1185" s="17">
        <v>0.29843524274959299</v>
      </c>
      <c r="BD1185" s="17">
        <v>0.340089678553605</v>
      </c>
      <c r="BE1185" s="17">
        <v>0.30257788768849903</v>
      </c>
      <c r="BF1185" s="17"/>
      <c r="BG1185" s="17">
        <v>0.196124096497234</v>
      </c>
      <c r="BH1185" s="17">
        <v>0.30392829283533901</v>
      </c>
      <c r="BI1185" s="17">
        <v>0.20032692415695399</v>
      </c>
      <c r="BJ1185" s="17">
        <v>0.148672562131866</v>
      </c>
      <c r="BK1185" s="17">
        <v>0.384463845408895</v>
      </c>
      <c r="BL1185" s="17"/>
      <c r="BM1185" s="17">
        <v>0.268288869177503</v>
      </c>
      <c r="BN1185" s="17">
        <v>0.22932587665013399</v>
      </c>
      <c r="BO1185" s="17">
        <v>0.285387327152899</v>
      </c>
      <c r="BP1185" s="17"/>
      <c r="BQ1185" s="17">
        <v>0.32006859560017498</v>
      </c>
      <c r="BR1185" s="17">
        <v>0.21480972360256301</v>
      </c>
      <c r="BS1185" s="17"/>
      <c r="BT1185" s="17">
        <v>0.28002146870836198</v>
      </c>
      <c r="BU1185" s="17">
        <v>0.226671454865435</v>
      </c>
    </row>
    <row r="1186" spans="2:73" x14ac:dyDescent="0.3">
      <c r="B1186" t="s">
        <v>417</v>
      </c>
      <c r="C1186" s="17">
        <v>7.4227194703141902E-2</v>
      </c>
      <c r="D1186" s="17">
        <v>8.2000785951483801E-2</v>
      </c>
      <c r="E1186" s="17">
        <v>6.6531316963889697E-2</v>
      </c>
      <c r="F1186" s="17"/>
      <c r="G1186" s="17">
        <v>0.101491359302064</v>
      </c>
      <c r="H1186" s="17">
        <v>8.7192790766091696E-2</v>
      </c>
      <c r="I1186" s="17">
        <v>7.4090880390279307E-2</v>
      </c>
      <c r="J1186" s="17">
        <v>5.71588771495391E-2</v>
      </c>
      <c r="K1186" s="17">
        <v>6.0747220525965803E-2</v>
      </c>
      <c r="L1186" s="17">
        <v>6.8676226455090403E-2</v>
      </c>
      <c r="M1186" s="17"/>
      <c r="N1186" s="17">
        <v>6.0246555753940903E-2</v>
      </c>
      <c r="O1186" s="17">
        <v>6.39761299214366E-2</v>
      </c>
      <c r="P1186" s="17">
        <v>7.0165270497571597E-2</v>
      </c>
      <c r="Q1186" s="17">
        <v>0.102540968421917</v>
      </c>
      <c r="R1186" s="17"/>
      <c r="S1186" s="17">
        <v>0.10605451556430601</v>
      </c>
      <c r="T1186" s="17">
        <v>5.19128752143619E-2</v>
      </c>
      <c r="U1186" s="17">
        <v>5.2346127048967198E-2</v>
      </c>
      <c r="V1186" s="17">
        <v>6.1538368402743002E-2</v>
      </c>
      <c r="W1186" s="17">
        <v>9.3766415777523898E-2</v>
      </c>
      <c r="X1186" s="17">
        <v>5.8381297743009999E-2</v>
      </c>
      <c r="Y1186" s="17">
        <v>7.1744314962474395E-2</v>
      </c>
      <c r="Z1186" s="17">
        <v>9.4879048889117495E-2</v>
      </c>
      <c r="AA1186" s="17">
        <v>8.2760958484792702E-2</v>
      </c>
      <c r="AB1186" s="17"/>
      <c r="AC1186" s="17">
        <v>0.108362855163882</v>
      </c>
      <c r="AD1186" s="17">
        <v>0.14615005299217301</v>
      </c>
      <c r="AE1186" s="17">
        <v>0.12496837374743899</v>
      </c>
      <c r="AF1186" s="17">
        <v>8.9084170762755502E-2</v>
      </c>
      <c r="AG1186" s="17">
        <v>9.6265465016249205E-2</v>
      </c>
      <c r="AH1186" s="17">
        <v>6.12942254089004E-2</v>
      </c>
      <c r="AI1186" s="17">
        <v>9.4839095910288093E-2</v>
      </c>
      <c r="AJ1186" s="17">
        <v>8.3733267753242094E-2</v>
      </c>
      <c r="AK1186" s="17">
        <v>5.7987285728496901E-2</v>
      </c>
      <c r="AL1186" s="17">
        <v>5.4990362785767001E-2</v>
      </c>
      <c r="AM1186" s="17">
        <v>6.7157483882421695E-2</v>
      </c>
      <c r="AN1186" s="17">
        <v>3.3831078879517598E-2</v>
      </c>
      <c r="AO1186" s="17">
        <v>4.1999122704455903E-2</v>
      </c>
      <c r="AP1186" s="17">
        <v>3.1366931844467497E-2</v>
      </c>
      <c r="AQ1186" s="17">
        <v>3.6982912017388798E-2</v>
      </c>
      <c r="AR1186" s="17">
        <v>4.8185560893525901E-2</v>
      </c>
      <c r="AS1186" s="17"/>
      <c r="AT1186" s="17">
        <v>0.11400317539704501</v>
      </c>
      <c r="AU1186" s="17">
        <v>5.80897151298157E-2</v>
      </c>
      <c r="AV1186" s="17">
        <v>6.69261045245238E-2</v>
      </c>
      <c r="AW1186" s="17">
        <v>7.4888820672291898E-2</v>
      </c>
      <c r="AX1186" s="17">
        <v>5.6583533496104899E-2</v>
      </c>
      <c r="AY1186" s="17">
        <v>3.7340556408314102E-2</v>
      </c>
      <c r="AZ1186" s="17"/>
      <c r="BA1186" s="17">
        <v>9.0292837405630294E-2</v>
      </c>
      <c r="BB1186" s="17">
        <v>5.2801675836652399E-2</v>
      </c>
      <c r="BC1186" s="17">
        <v>7.2393504755386195E-2</v>
      </c>
      <c r="BD1186" s="17">
        <v>9.3509069585869603E-2</v>
      </c>
      <c r="BE1186" s="17">
        <v>9.5475770216419897E-2</v>
      </c>
      <c r="BF1186" s="17"/>
      <c r="BG1186" s="17">
        <v>4.3694828654984502E-2</v>
      </c>
      <c r="BH1186" s="17">
        <v>8.3277764127427295E-2</v>
      </c>
      <c r="BI1186" s="17">
        <v>6.31047429438331E-2</v>
      </c>
      <c r="BJ1186" s="17">
        <v>6.6264357975807001E-2</v>
      </c>
      <c r="BK1186" s="17">
        <v>6.2495362825235302E-2</v>
      </c>
      <c r="BL1186" s="17"/>
      <c r="BM1186" s="17">
        <v>5.7030274421522399E-2</v>
      </c>
      <c r="BN1186" s="17">
        <v>7.7481269152808493E-2</v>
      </c>
      <c r="BO1186" s="17">
        <v>0.11755757085111999</v>
      </c>
      <c r="BP1186" s="17"/>
      <c r="BQ1186" s="17">
        <v>0.106427778792233</v>
      </c>
      <c r="BR1186" s="17">
        <v>5.2468818288909903E-2</v>
      </c>
      <c r="BS1186" s="17"/>
      <c r="BT1186" s="17">
        <v>8.2957716581896698E-2</v>
      </c>
      <c r="BU1186" s="17">
        <v>6.3322235940599006E-2</v>
      </c>
    </row>
    <row r="1187" spans="2:73" x14ac:dyDescent="0.3">
      <c r="B1187" t="s">
        <v>418</v>
      </c>
      <c r="C1187" s="17">
        <v>1.1334695833281999E-2</v>
      </c>
      <c r="D1187" s="17">
        <v>1.21168201172279E-2</v>
      </c>
      <c r="E1187" s="17">
        <v>1.06075089459473E-2</v>
      </c>
      <c r="F1187" s="17"/>
      <c r="G1187" s="17">
        <v>2.3977680998701699E-2</v>
      </c>
      <c r="H1187" s="17">
        <v>2.2162983503015501E-2</v>
      </c>
      <c r="I1187" s="17">
        <v>1.9221261441326399E-2</v>
      </c>
      <c r="J1187" s="17">
        <v>4.0291371588202602E-3</v>
      </c>
      <c r="K1187" s="17">
        <v>0</v>
      </c>
      <c r="L1187" s="17">
        <v>1.3001166875091E-3</v>
      </c>
      <c r="M1187" s="17"/>
      <c r="N1187" s="17">
        <v>2.4940084474588901E-2</v>
      </c>
      <c r="O1187" s="17">
        <v>3.6808250223548502E-3</v>
      </c>
      <c r="P1187" s="17">
        <v>4.7269962084041904E-3</v>
      </c>
      <c r="Q1187" s="17">
        <v>1.0634435973485601E-2</v>
      </c>
      <c r="R1187" s="17"/>
      <c r="S1187" s="17">
        <v>3.40479303627566E-2</v>
      </c>
      <c r="T1187" s="17">
        <v>5.2581181804892702E-3</v>
      </c>
      <c r="U1187" s="17">
        <v>6.5081331355888597E-3</v>
      </c>
      <c r="V1187" s="17">
        <v>3.2689384815092599E-3</v>
      </c>
      <c r="W1187" s="17">
        <v>6.1548193345628303E-3</v>
      </c>
      <c r="X1187" s="17">
        <v>4.7649172489319398E-3</v>
      </c>
      <c r="Y1187" s="17">
        <v>6.3199768681169097E-3</v>
      </c>
      <c r="Z1187" s="17">
        <v>2.6143053312640101E-2</v>
      </c>
      <c r="AA1187" s="17">
        <v>8.1743235425571197E-3</v>
      </c>
      <c r="AB1187" s="17"/>
      <c r="AC1187" s="17">
        <v>0</v>
      </c>
      <c r="AD1187" s="17">
        <v>1.1418611250327801E-2</v>
      </c>
      <c r="AE1187" s="17">
        <v>1.91113207891026E-2</v>
      </c>
      <c r="AF1187" s="17">
        <v>1.0032275531980101E-2</v>
      </c>
      <c r="AG1187" s="17">
        <v>1.1079195789523899E-2</v>
      </c>
      <c r="AH1187" s="17">
        <v>4.5345690692731597E-3</v>
      </c>
      <c r="AI1187" s="17">
        <v>0</v>
      </c>
      <c r="AJ1187" s="17">
        <v>0</v>
      </c>
      <c r="AK1187" s="17">
        <v>0</v>
      </c>
      <c r="AL1187" s="17">
        <v>9.5192011672164505E-3</v>
      </c>
      <c r="AM1187" s="17">
        <v>8.7287171803958393E-3</v>
      </c>
      <c r="AN1187" s="17">
        <v>6.6001215786910504E-3</v>
      </c>
      <c r="AO1187" s="17">
        <v>0</v>
      </c>
      <c r="AP1187" s="17">
        <v>0</v>
      </c>
      <c r="AQ1187" s="17">
        <v>7.5557672015341804E-2</v>
      </c>
      <c r="AR1187" s="17">
        <v>6.1079653121913199E-2</v>
      </c>
      <c r="AS1187" s="17"/>
      <c r="AT1187" s="17">
        <v>3.1407620021273903E-2</v>
      </c>
      <c r="AU1187" s="17">
        <v>8.5031017281909406E-3</v>
      </c>
      <c r="AV1187" s="17">
        <v>5.3477931514626697E-3</v>
      </c>
      <c r="AW1187" s="17">
        <v>2.4566730690024599E-3</v>
      </c>
      <c r="AX1187" s="17">
        <v>0</v>
      </c>
      <c r="AY1187" s="17">
        <v>7.9350500030183901E-3</v>
      </c>
      <c r="AZ1187" s="17"/>
      <c r="BA1187" s="17">
        <v>5.0275822872252697E-3</v>
      </c>
      <c r="BB1187" s="17">
        <v>4.4188011152999701E-3</v>
      </c>
      <c r="BC1187" s="17">
        <v>1.9893398471307899E-2</v>
      </c>
      <c r="BD1187" s="17">
        <v>1.7696000963023401E-2</v>
      </c>
      <c r="BE1187" s="17">
        <v>7.8249775798448398E-2</v>
      </c>
      <c r="BF1187" s="17"/>
      <c r="BG1187" s="17">
        <v>0</v>
      </c>
      <c r="BH1187" s="17">
        <v>1.8005250772426699E-2</v>
      </c>
      <c r="BI1187" s="17">
        <v>2.6051042849545802E-2</v>
      </c>
      <c r="BJ1187" s="17">
        <v>4.59331335566619E-3</v>
      </c>
      <c r="BK1187" s="17">
        <v>1.9426886761083E-2</v>
      </c>
      <c r="BL1187" s="17"/>
      <c r="BM1187" s="17">
        <v>1.55561883050438E-2</v>
      </c>
      <c r="BN1187" s="17">
        <v>1.0824596927276201E-2</v>
      </c>
      <c r="BO1187" s="17">
        <v>0</v>
      </c>
      <c r="BP1187" s="17"/>
      <c r="BQ1187" s="17">
        <v>2.49371311324314E-2</v>
      </c>
      <c r="BR1187" s="17">
        <v>2.9350672950858702E-3</v>
      </c>
      <c r="BS1187" s="17"/>
      <c r="BT1187" s="17">
        <v>1.53882146694791E-2</v>
      </c>
      <c r="BU1187" s="17">
        <v>5.7706454190989201E-3</v>
      </c>
    </row>
    <row r="1188" spans="2:73" x14ac:dyDescent="0.3">
      <c r="B1188" t="s">
        <v>419</v>
      </c>
      <c r="C1188" s="17">
        <v>3.7727377747022498E-3</v>
      </c>
      <c r="D1188" s="17">
        <v>5.4472880431031398E-3</v>
      </c>
      <c r="E1188" s="17">
        <v>2.1525698747765702E-3</v>
      </c>
      <c r="F1188" s="17"/>
      <c r="G1188" s="17">
        <v>9.2814377665946298E-3</v>
      </c>
      <c r="H1188" s="17">
        <v>4.9917098915645899E-3</v>
      </c>
      <c r="I1188" s="17">
        <v>4.2514914370104604E-3</v>
      </c>
      <c r="J1188" s="17">
        <v>0</v>
      </c>
      <c r="K1188" s="17">
        <v>4.5069206124356102E-3</v>
      </c>
      <c r="L1188" s="17">
        <v>1.32056969756598E-3</v>
      </c>
      <c r="M1188" s="17"/>
      <c r="N1188" s="17">
        <v>8.5476073023429792E-3</v>
      </c>
      <c r="O1188" s="17">
        <v>0</v>
      </c>
      <c r="P1188" s="17">
        <v>2.93913833898646E-3</v>
      </c>
      <c r="Q1188" s="17">
        <v>2.0908762169007502E-3</v>
      </c>
      <c r="R1188" s="17"/>
      <c r="S1188" s="17">
        <v>8.3178802943390702E-3</v>
      </c>
      <c r="T1188" s="17">
        <v>3.0712583508389398E-3</v>
      </c>
      <c r="U1188" s="17">
        <v>3.3004759849842402E-3</v>
      </c>
      <c r="V1188" s="17">
        <v>2.9222887324484499E-3</v>
      </c>
      <c r="W1188" s="17">
        <v>0</v>
      </c>
      <c r="X1188" s="17">
        <v>0</v>
      </c>
      <c r="Y1188" s="17">
        <v>7.1016100013482197E-3</v>
      </c>
      <c r="Z1188" s="17">
        <v>6.2400773227049003E-3</v>
      </c>
      <c r="AA1188" s="17">
        <v>2.1291220180750998E-3</v>
      </c>
      <c r="AB1188" s="17"/>
      <c r="AC1188" s="17">
        <v>0</v>
      </c>
      <c r="AD1188" s="17">
        <v>0</v>
      </c>
      <c r="AE1188" s="17">
        <v>0</v>
      </c>
      <c r="AF1188" s="17">
        <v>4.4612735543165197E-3</v>
      </c>
      <c r="AG1188" s="17">
        <v>3.1132585599844701E-3</v>
      </c>
      <c r="AH1188" s="17">
        <v>0</v>
      </c>
      <c r="AI1188" s="17">
        <v>6.6739335947970596E-3</v>
      </c>
      <c r="AJ1188" s="17">
        <v>4.45029716087779E-3</v>
      </c>
      <c r="AK1188" s="17">
        <v>0</v>
      </c>
      <c r="AL1188" s="17">
        <v>0</v>
      </c>
      <c r="AM1188" s="17">
        <v>6.5189086426445204E-3</v>
      </c>
      <c r="AN1188" s="17">
        <v>0</v>
      </c>
      <c r="AO1188" s="17">
        <v>1.6259486822100998E-2</v>
      </c>
      <c r="AP1188" s="17">
        <v>0</v>
      </c>
      <c r="AQ1188" s="17">
        <v>1.6332806952258399E-2</v>
      </c>
      <c r="AR1188" s="17">
        <v>1.0153361151870099E-2</v>
      </c>
      <c r="AS1188" s="17"/>
      <c r="AT1188" s="17">
        <v>7.6517786349667404E-3</v>
      </c>
      <c r="AU1188" s="17">
        <v>4.1425057850896004E-3</v>
      </c>
      <c r="AV1188" s="17">
        <v>0</v>
      </c>
      <c r="AW1188" s="17">
        <v>2.6741376778600802E-3</v>
      </c>
      <c r="AX1188" s="17">
        <v>0</v>
      </c>
      <c r="AY1188" s="17">
        <v>6.4963723458115602E-3</v>
      </c>
      <c r="AZ1188" s="17"/>
      <c r="BA1188" s="17">
        <v>1.9939816999661802E-3</v>
      </c>
      <c r="BB1188" s="17">
        <v>3.12914741566803E-3</v>
      </c>
      <c r="BC1188" s="17">
        <v>5.9276137677503199E-3</v>
      </c>
      <c r="BD1188" s="17">
        <v>9.0975159110473595E-3</v>
      </c>
      <c r="BE1188" s="17">
        <v>0</v>
      </c>
      <c r="BF1188" s="17"/>
      <c r="BG1188" s="17">
        <v>7.8206082029762102E-3</v>
      </c>
      <c r="BH1188" s="17">
        <v>4.1842817704379797E-3</v>
      </c>
      <c r="BI1188" s="17">
        <v>0</v>
      </c>
      <c r="BJ1188" s="17">
        <v>2.6815193005429302E-3</v>
      </c>
      <c r="BK1188" s="17">
        <v>1.0047575317744801E-2</v>
      </c>
      <c r="BL1188" s="17"/>
      <c r="BM1188" s="17">
        <v>6.8385879754100801E-3</v>
      </c>
      <c r="BN1188" s="17">
        <v>1.5578339541037799E-3</v>
      </c>
      <c r="BO1188" s="17">
        <v>0</v>
      </c>
      <c r="BP1188" s="17"/>
      <c r="BQ1188" s="17">
        <v>8.3339465355759396E-3</v>
      </c>
      <c r="BR1188" s="17">
        <v>8.4184436883489395E-4</v>
      </c>
      <c r="BS1188" s="17"/>
      <c r="BT1188" s="17">
        <v>5.9750209539375203E-3</v>
      </c>
      <c r="BU1188" s="17">
        <v>8.3188012810768701E-4</v>
      </c>
    </row>
    <row r="1189" spans="2:73" x14ac:dyDescent="0.3">
      <c r="B1189" t="s">
        <v>92</v>
      </c>
      <c r="C1189" s="17">
        <v>1.47626004774223E-2</v>
      </c>
      <c r="D1189" s="17">
        <v>1.04071313363132E-2</v>
      </c>
      <c r="E1189" s="17">
        <v>1.9052452456081E-2</v>
      </c>
      <c r="F1189" s="17"/>
      <c r="G1189" s="17">
        <v>1.0561210149632801E-2</v>
      </c>
      <c r="H1189" s="17">
        <v>1.6510524375159E-2</v>
      </c>
      <c r="I1189" s="17">
        <v>1.43111138452366E-2</v>
      </c>
      <c r="J1189" s="17">
        <v>2.2415267591348601E-2</v>
      </c>
      <c r="K1189" s="17">
        <v>2.32291025056067E-2</v>
      </c>
      <c r="L1189" s="17">
        <v>4.5793916217348697E-3</v>
      </c>
      <c r="M1189" s="17"/>
      <c r="N1189" s="17">
        <v>8.2547195071999806E-3</v>
      </c>
      <c r="O1189" s="17">
        <v>1.17947373163368E-2</v>
      </c>
      <c r="P1189" s="17">
        <v>2.2754637313458601E-2</v>
      </c>
      <c r="Q1189" s="17">
        <v>1.8152583532136401E-2</v>
      </c>
      <c r="R1189" s="17"/>
      <c r="S1189" s="17">
        <v>1.84691480619468E-2</v>
      </c>
      <c r="T1189" s="17">
        <v>3.7055094463511102E-3</v>
      </c>
      <c r="U1189" s="17">
        <v>2.78653057455302E-2</v>
      </c>
      <c r="V1189" s="17">
        <v>1.23253687461473E-2</v>
      </c>
      <c r="W1189" s="17">
        <v>1.42531625333931E-2</v>
      </c>
      <c r="X1189" s="17">
        <v>3.0154873838162299E-2</v>
      </c>
      <c r="Y1189" s="17">
        <v>5.8300288111231601E-3</v>
      </c>
      <c r="Z1189" s="17">
        <v>6.50984776626937E-3</v>
      </c>
      <c r="AA1189" s="17">
        <v>1.43210687948961E-2</v>
      </c>
      <c r="AB1189" s="17"/>
      <c r="AC1189" s="17">
        <v>4.9475090172127797E-2</v>
      </c>
      <c r="AD1189" s="17">
        <v>6.0795599662046097E-2</v>
      </c>
      <c r="AE1189" s="17">
        <v>2.2049256505048399E-2</v>
      </c>
      <c r="AF1189" s="17">
        <v>1.1535349130647301E-2</v>
      </c>
      <c r="AG1189" s="17">
        <v>2.5879355249578E-2</v>
      </c>
      <c r="AH1189" s="17">
        <v>8.9376645340367E-3</v>
      </c>
      <c r="AI1189" s="17">
        <v>0</v>
      </c>
      <c r="AJ1189" s="17">
        <v>1.42716947745872E-2</v>
      </c>
      <c r="AK1189" s="17">
        <v>3.7409803201137E-3</v>
      </c>
      <c r="AL1189" s="17">
        <v>1.12300226879432E-2</v>
      </c>
      <c r="AM1189" s="17">
        <v>9.8274140779037004E-3</v>
      </c>
      <c r="AN1189" s="17">
        <v>8.1418470290878907E-3</v>
      </c>
      <c r="AO1189" s="17">
        <v>0</v>
      </c>
      <c r="AP1189" s="17">
        <v>0</v>
      </c>
      <c r="AQ1189" s="17">
        <v>1.7753503560660799E-2</v>
      </c>
      <c r="AR1189" s="17">
        <v>0</v>
      </c>
      <c r="AS1189" s="17"/>
      <c r="AT1189" s="17">
        <v>1.6957500348163099E-2</v>
      </c>
      <c r="AU1189" s="17">
        <v>1.90654233958478E-2</v>
      </c>
      <c r="AV1189" s="17">
        <v>9.84997557314061E-3</v>
      </c>
      <c r="AW1189" s="17">
        <v>9.0689869332831706E-3</v>
      </c>
      <c r="AX1189" s="17">
        <v>1.85709349581176E-2</v>
      </c>
      <c r="AY1189" s="17">
        <v>6.8870930141628596E-3</v>
      </c>
      <c r="AZ1189" s="17"/>
      <c r="BA1189" s="17">
        <v>1.6482306733888601E-2</v>
      </c>
      <c r="BB1189" s="17">
        <v>1.2880144584279401E-2</v>
      </c>
      <c r="BC1189" s="17">
        <v>1.5102784409785399E-2</v>
      </c>
      <c r="BD1189" s="17">
        <v>1.1189797730366101E-2</v>
      </c>
      <c r="BE1189" s="17">
        <v>0</v>
      </c>
      <c r="BF1189" s="17"/>
      <c r="BG1189" s="17">
        <v>7.7405467909912101E-3</v>
      </c>
      <c r="BH1189" s="17">
        <v>1.2456005819741401E-2</v>
      </c>
      <c r="BI1189" s="17">
        <v>9.8252465829324898E-3</v>
      </c>
      <c r="BJ1189" s="17">
        <v>8.7354816748247601E-3</v>
      </c>
      <c r="BK1189" s="17">
        <v>3.1345366589285897E-2</v>
      </c>
      <c r="BL1189" s="17"/>
      <c r="BM1189" s="17">
        <v>8.9094737400145993E-3</v>
      </c>
      <c r="BN1189" s="17">
        <v>1.7218067193977601E-2</v>
      </c>
      <c r="BO1189" s="17">
        <v>2.6251820524441999E-2</v>
      </c>
      <c r="BP1189" s="17"/>
      <c r="BQ1189" s="17">
        <v>8.0692887275030396E-3</v>
      </c>
      <c r="BR1189" s="17">
        <v>1.6879255373029999E-2</v>
      </c>
      <c r="BS1189" s="17"/>
      <c r="BT1189" s="17">
        <v>1.0375556323904399E-2</v>
      </c>
      <c r="BU1189" s="17">
        <v>1.55470208098758E-2</v>
      </c>
    </row>
    <row r="1190" spans="2:73" x14ac:dyDescent="0.3">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row>
    <row r="1191" spans="2:73" x14ac:dyDescent="0.3">
      <c r="B1191" s="6" t="s">
        <v>422</v>
      </c>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c r="BK1191" s="17"/>
      <c r="BL1191" s="17"/>
      <c r="BM1191" s="17"/>
      <c r="BN1191" s="17"/>
      <c r="BO1191" s="17"/>
      <c r="BP1191" s="17"/>
      <c r="BQ1191" s="17"/>
      <c r="BR1191" s="17"/>
      <c r="BS1191" s="17"/>
      <c r="BT1191" s="17"/>
      <c r="BU1191" s="17"/>
    </row>
    <row r="1192" spans="2:73" x14ac:dyDescent="0.3">
      <c r="B1192" s="24" t="s">
        <v>94</v>
      </c>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c r="BK1192" s="17"/>
      <c r="BL1192" s="17"/>
      <c r="BM1192" s="17"/>
      <c r="BN1192" s="17"/>
      <c r="BO1192" s="17"/>
      <c r="BP1192" s="17"/>
      <c r="BQ1192" s="17"/>
      <c r="BR1192" s="17"/>
      <c r="BS1192" s="17"/>
      <c r="BT1192" s="17"/>
      <c r="BU1192" s="17"/>
    </row>
    <row r="1193" spans="2:73" x14ac:dyDescent="0.3">
      <c r="B1193" t="s">
        <v>415</v>
      </c>
      <c r="C1193" s="17">
        <v>0.56943938370376201</v>
      </c>
      <c r="D1193" s="17">
        <v>0.54869286182416599</v>
      </c>
      <c r="E1193" s="17">
        <v>0.59061799915455104</v>
      </c>
      <c r="F1193" s="17"/>
      <c r="G1193" s="17">
        <v>0.42300332332762602</v>
      </c>
      <c r="H1193" s="17">
        <v>0.45076306086654599</v>
      </c>
      <c r="I1193" s="17">
        <v>0.54447546778207001</v>
      </c>
      <c r="J1193" s="17">
        <v>0.62771389176123205</v>
      </c>
      <c r="K1193" s="17">
        <v>0.63770016452610601</v>
      </c>
      <c r="L1193" s="17">
        <v>0.68997223617555603</v>
      </c>
      <c r="M1193" s="17"/>
      <c r="N1193" s="17">
        <v>0.542811704920516</v>
      </c>
      <c r="O1193" s="17">
        <v>0.56000999684165997</v>
      </c>
      <c r="P1193" s="17">
        <v>0.64315569809975903</v>
      </c>
      <c r="Q1193" s="17">
        <v>0.54264584236669</v>
      </c>
      <c r="R1193" s="17"/>
      <c r="S1193" s="17">
        <v>0.32115842973783998</v>
      </c>
      <c r="T1193" s="17">
        <v>0.66337142175045904</v>
      </c>
      <c r="U1193" s="17">
        <v>0.620745365164598</v>
      </c>
      <c r="V1193" s="17">
        <v>0.615543827235703</v>
      </c>
      <c r="W1193" s="17">
        <v>0.70329828944864103</v>
      </c>
      <c r="X1193" s="17">
        <v>0.62891343292651203</v>
      </c>
      <c r="Y1193" s="17">
        <v>0.599499506260189</v>
      </c>
      <c r="Z1193" s="17">
        <v>0.580633566696801</v>
      </c>
      <c r="AA1193" s="17">
        <v>0.51529172471207496</v>
      </c>
      <c r="AB1193" s="17"/>
      <c r="AC1193" s="17">
        <v>0.25574491886831502</v>
      </c>
      <c r="AD1193" s="17">
        <v>0.43768570990060401</v>
      </c>
      <c r="AE1193" s="17">
        <v>0.51856299679998696</v>
      </c>
      <c r="AF1193" s="17">
        <v>0.54110532591233595</v>
      </c>
      <c r="AG1193" s="17">
        <v>0.56755771612571004</v>
      </c>
      <c r="AH1193" s="17">
        <v>0.59901956033413295</v>
      </c>
      <c r="AI1193" s="17">
        <v>0.64198426095029504</v>
      </c>
      <c r="AJ1193" s="17">
        <v>0.59509586436607398</v>
      </c>
      <c r="AK1193" s="17">
        <v>0.52778328840806699</v>
      </c>
      <c r="AL1193" s="17">
        <v>0.63734897595898898</v>
      </c>
      <c r="AM1193" s="17">
        <v>0.59695024585127598</v>
      </c>
      <c r="AN1193" s="17">
        <v>0.57112992164734799</v>
      </c>
      <c r="AO1193" s="17">
        <v>0.59230389463302602</v>
      </c>
      <c r="AP1193" s="17">
        <v>0.58581541464782805</v>
      </c>
      <c r="AQ1193" s="17">
        <v>0.542694193854661</v>
      </c>
      <c r="AR1193" s="17">
        <v>0.49025732210177903</v>
      </c>
      <c r="AS1193" s="17"/>
      <c r="AT1193" s="17">
        <v>0.37142848914559801</v>
      </c>
      <c r="AU1193" s="17">
        <v>0.59899747892586597</v>
      </c>
      <c r="AV1193" s="17">
        <v>0.56173625522650295</v>
      </c>
      <c r="AW1193" s="17">
        <v>0.63220274916222696</v>
      </c>
      <c r="AX1193" s="17">
        <v>0.76074720163936405</v>
      </c>
      <c r="AY1193" s="17">
        <v>0.71843976257897002</v>
      </c>
      <c r="AZ1193" s="17"/>
      <c r="BA1193" s="17">
        <v>0.62995970155547099</v>
      </c>
      <c r="BB1193" s="17">
        <v>0.58306192916636501</v>
      </c>
      <c r="BC1193" s="17">
        <v>0.50325734087605201</v>
      </c>
      <c r="BD1193" s="17">
        <v>0.44243972481337202</v>
      </c>
      <c r="BE1193" s="17">
        <v>0.53771161069724804</v>
      </c>
      <c r="BF1193" s="17"/>
      <c r="BG1193" s="17">
        <v>0.653321237671324</v>
      </c>
      <c r="BH1193" s="17">
        <v>0.48060729659635298</v>
      </c>
      <c r="BI1193" s="17">
        <v>0.67616822976563196</v>
      </c>
      <c r="BJ1193" s="17">
        <v>0.70324223145707598</v>
      </c>
      <c r="BK1193" s="17">
        <v>0.44640538057385698</v>
      </c>
      <c r="BL1193" s="17"/>
      <c r="BM1193" s="17">
        <v>0.57814855825264699</v>
      </c>
      <c r="BN1193" s="17">
        <v>0.58250926897792599</v>
      </c>
      <c r="BO1193" s="17">
        <v>0.511913862218494</v>
      </c>
      <c r="BP1193" s="17"/>
      <c r="BQ1193" s="17">
        <v>0.47371549025352699</v>
      </c>
      <c r="BR1193" s="17">
        <v>0.63441291370004305</v>
      </c>
      <c r="BS1193" s="17"/>
      <c r="BT1193" s="17">
        <v>0.52714800802638695</v>
      </c>
      <c r="BU1193" s="17">
        <v>0.62739878635037105</v>
      </c>
    </row>
    <row r="1194" spans="2:73" x14ac:dyDescent="0.3">
      <c r="B1194" t="s">
        <v>416</v>
      </c>
      <c r="C1194" s="17">
        <v>0.32149021169282399</v>
      </c>
      <c r="D1194" s="17">
        <v>0.341031527434007</v>
      </c>
      <c r="E1194" s="17">
        <v>0.30114949168246302</v>
      </c>
      <c r="F1194" s="17"/>
      <c r="G1194" s="17">
        <v>0.38516896237775999</v>
      </c>
      <c r="H1194" s="17">
        <v>0.37831506081359501</v>
      </c>
      <c r="I1194" s="17">
        <v>0.34318689789124102</v>
      </c>
      <c r="J1194" s="17">
        <v>0.29231689384382697</v>
      </c>
      <c r="K1194" s="17">
        <v>0.28506348267411202</v>
      </c>
      <c r="L1194" s="17">
        <v>0.26366712197763198</v>
      </c>
      <c r="M1194" s="17"/>
      <c r="N1194" s="17">
        <v>0.33508778742381901</v>
      </c>
      <c r="O1194" s="17">
        <v>0.349718658425757</v>
      </c>
      <c r="P1194" s="17">
        <v>0.27322858105456899</v>
      </c>
      <c r="Q1194" s="17">
        <v>0.323621939577591</v>
      </c>
      <c r="R1194" s="17"/>
      <c r="S1194" s="17">
        <v>0.51187538582637804</v>
      </c>
      <c r="T1194" s="17">
        <v>0.26567983072255502</v>
      </c>
      <c r="U1194" s="17">
        <v>0.27593712704406098</v>
      </c>
      <c r="V1194" s="17">
        <v>0.29020295197875001</v>
      </c>
      <c r="W1194" s="17">
        <v>0.19550135054492901</v>
      </c>
      <c r="X1194" s="17">
        <v>0.26204065196521198</v>
      </c>
      <c r="Y1194" s="17">
        <v>0.33566267811607198</v>
      </c>
      <c r="Z1194" s="17">
        <v>0.30916247439149902</v>
      </c>
      <c r="AA1194" s="17">
        <v>0.34403380541745598</v>
      </c>
      <c r="AB1194" s="17"/>
      <c r="AC1194" s="17">
        <v>0.44287591178423102</v>
      </c>
      <c r="AD1194" s="17">
        <v>0.38180777308306302</v>
      </c>
      <c r="AE1194" s="17">
        <v>0.32856770710227401</v>
      </c>
      <c r="AF1194" s="17">
        <v>0.32243301732683699</v>
      </c>
      <c r="AG1194" s="17">
        <v>0.33638127865008</v>
      </c>
      <c r="AH1194" s="17">
        <v>0.31615860911502403</v>
      </c>
      <c r="AI1194" s="17">
        <v>0.26743861626520399</v>
      </c>
      <c r="AJ1194" s="17">
        <v>0.334564976983105</v>
      </c>
      <c r="AK1194" s="17">
        <v>0.36655971916021002</v>
      </c>
      <c r="AL1194" s="17">
        <v>0.264924843348047</v>
      </c>
      <c r="AM1194" s="17">
        <v>0.338419163090249</v>
      </c>
      <c r="AN1194" s="17">
        <v>0.34591468885739901</v>
      </c>
      <c r="AO1194" s="17">
        <v>0.34035273794177001</v>
      </c>
      <c r="AP1194" s="17">
        <v>0.36001193788448399</v>
      </c>
      <c r="AQ1194" s="17">
        <v>0.27804481901297401</v>
      </c>
      <c r="AR1194" s="17">
        <v>0.31289884052635802</v>
      </c>
      <c r="AS1194" s="17"/>
      <c r="AT1194" s="17">
        <v>0.45425347628084001</v>
      </c>
      <c r="AU1194" s="17">
        <v>0.30842524552602402</v>
      </c>
      <c r="AV1194" s="17">
        <v>0.320054964771816</v>
      </c>
      <c r="AW1194" s="17">
        <v>0.28060535590247299</v>
      </c>
      <c r="AX1194" s="17">
        <v>0.19658761291540899</v>
      </c>
      <c r="AY1194" s="17">
        <v>0.18931207811784501</v>
      </c>
      <c r="AZ1194" s="17"/>
      <c r="BA1194" s="17">
        <v>0.26819824752548699</v>
      </c>
      <c r="BB1194" s="17">
        <v>0.33225069346163399</v>
      </c>
      <c r="BC1194" s="17">
        <v>0.37233569704526198</v>
      </c>
      <c r="BD1194" s="17">
        <v>0.38653571974766598</v>
      </c>
      <c r="BE1194" s="17">
        <v>0.33806322554736701</v>
      </c>
      <c r="BF1194" s="17"/>
      <c r="BG1194" s="17">
        <v>0.26482808375915701</v>
      </c>
      <c r="BH1194" s="17">
        <v>0.37986726574028701</v>
      </c>
      <c r="BI1194" s="17">
        <v>0.268326874540945</v>
      </c>
      <c r="BJ1194" s="17">
        <v>0.229013912561743</v>
      </c>
      <c r="BK1194" s="17">
        <v>0.41575134543164799</v>
      </c>
      <c r="BL1194" s="17"/>
      <c r="BM1194" s="17">
        <v>0.31787873411613699</v>
      </c>
      <c r="BN1194" s="17">
        <v>0.30729717380994798</v>
      </c>
      <c r="BO1194" s="17">
        <v>0.36655456641095602</v>
      </c>
      <c r="BP1194" s="17"/>
      <c r="BQ1194" s="17">
        <v>0.36880706573251498</v>
      </c>
      <c r="BR1194" s="17">
        <v>0.29271189746759302</v>
      </c>
      <c r="BS1194" s="17"/>
      <c r="BT1194" s="17">
        <v>0.35581979605811398</v>
      </c>
      <c r="BU1194" s="17">
        <v>0.27848112718836499</v>
      </c>
    </row>
    <row r="1195" spans="2:73" x14ac:dyDescent="0.3">
      <c r="B1195" t="s">
        <v>417</v>
      </c>
      <c r="C1195" s="17">
        <v>4.73131651135517E-2</v>
      </c>
      <c r="D1195" s="17">
        <v>5.2312870099938798E-2</v>
      </c>
      <c r="E1195" s="17">
        <v>4.25870625323315E-2</v>
      </c>
      <c r="F1195" s="17"/>
      <c r="G1195" s="17">
        <v>8.3512227232323502E-2</v>
      </c>
      <c r="H1195" s="17">
        <v>5.0961260266773202E-2</v>
      </c>
      <c r="I1195" s="17">
        <v>4.5486487673092602E-2</v>
      </c>
      <c r="J1195" s="17">
        <v>3.7935050466358998E-2</v>
      </c>
      <c r="K1195" s="17">
        <v>4.4747311255622299E-2</v>
      </c>
      <c r="L1195" s="17">
        <v>3.1205943472770399E-2</v>
      </c>
      <c r="M1195" s="17"/>
      <c r="N1195" s="17">
        <v>3.8316378098535497E-2</v>
      </c>
      <c r="O1195" s="17">
        <v>3.26750097063866E-2</v>
      </c>
      <c r="P1195" s="17">
        <v>3.4179673074908302E-2</v>
      </c>
      <c r="Q1195" s="17">
        <v>8.0639042844722994E-2</v>
      </c>
      <c r="R1195" s="17"/>
      <c r="S1195" s="17">
        <v>6.1044340633825099E-2</v>
      </c>
      <c r="T1195" s="17">
        <v>3.3275002714494503E-2</v>
      </c>
      <c r="U1195" s="17">
        <v>3.40557790864712E-2</v>
      </c>
      <c r="V1195" s="17">
        <v>3.5654138155420602E-2</v>
      </c>
      <c r="W1195" s="17">
        <v>5.3601138556553601E-2</v>
      </c>
      <c r="X1195" s="17">
        <v>4.8724698292502797E-2</v>
      </c>
      <c r="Y1195" s="17">
        <v>4.47482912292025E-2</v>
      </c>
      <c r="Z1195" s="17">
        <v>3.6181690689467701E-2</v>
      </c>
      <c r="AA1195" s="17">
        <v>6.8602334988940195E-2</v>
      </c>
      <c r="AB1195" s="17"/>
      <c r="AC1195" s="17">
        <v>0.26261017959836802</v>
      </c>
      <c r="AD1195" s="17">
        <v>0.121044482021908</v>
      </c>
      <c r="AE1195" s="17">
        <v>6.2537699600526103E-2</v>
      </c>
      <c r="AF1195" s="17">
        <v>9.16739728216346E-2</v>
      </c>
      <c r="AG1195" s="17">
        <v>4.6568402143629603E-2</v>
      </c>
      <c r="AH1195" s="17">
        <v>3.74908370577276E-2</v>
      </c>
      <c r="AI1195" s="17">
        <v>4.5536228132348103E-2</v>
      </c>
      <c r="AJ1195" s="17">
        <v>3.8206806040427102E-2</v>
      </c>
      <c r="AK1195" s="17">
        <v>3.6378866486882502E-2</v>
      </c>
      <c r="AL1195" s="17">
        <v>3.3933569945425499E-2</v>
      </c>
      <c r="AM1195" s="17">
        <v>2.5507188264646301E-2</v>
      </c>
      <c r="AN1195" s="17">
        <v>1.7666876161354199E-2</v>
      </c>
      <c r="AO1195" s="17">
        <v>2.7887147370777601E-2</v>
      </c>
      <c r="AP1195" s="17">
        <v>0</v>
      </c>
      <c r="AQ1195" s="17">
        <v>5.5826048819828798E-2</v>
      </c>
      <c r="AR1195" s="17">
        <v>5.6830588005309303E-2</v>
      </c>
      <c r="AS1195" s="17"/>
      <c r="AT1195" s="17">
        <v>6.7448326453120405E-2</v>
      </c>
      <c r="AU1195" s="17">
        <v>3.8110530793572503E-2</v>
      </c>
      <c r="AV1195" s="17">
        <v>6.6056751653444296E-2</v>
      </c>
      <c r="AW1195" s="17">
        <v>4.01824992778416E-2</v>
      </c>
      <c r="AX1195" s="17">
        <v>2.51971533475134E-2</v>
      </c>
      <c r="AY1195" s="17">
        <v>2.38531184235437E-2</v>
      </c>
      <c r="AZ1195" s="17"/>
      <c r="BA1195" s="17">
        <v>6.8397274395360405E-2</v>
      </c>
      <c r="BB1195" s="17">
        <v>3.0734171436113698E-2</v>
      </c>
      <c r="BC1195" s="17">
        <v>4.8303458834792701E-2</v>
      </c>
      <c r="BD1195" s="17">
        <v>5.2057049451161699E-2</v>
      </c>
      <c r="BE1195" s="17">
        <v>3.2170518683120299E-2</v>
      </c>
      <c r="BF1195" s="17"/>
      <c r="BG1195" s="17">
        <v>2.3504638215374001E-2</v>
      </c>
      <c r="BH1195" s="17">
        <v>6.4733961744620094E-2</v>
      </c>
      <c r="BI1195" s="17">
        <v>3.41464158654173E-2</v>
      </c>
      <c r="BJ1195" s="17">
        <v>2.67589986124263E-2</v>
      </c>
      <c r="BK1195" s="17">
        <v>4.8405858596910198E-2</v>
      </c>
      <c r="BL1195" s="17"/>
      <c r="BM1195" s="17">
        <v>3.6038637024992201E-2</v>
      </c>
      <c r="BN1195" s="17">
        <v>5.3431598836735303E-2</v>
      </c>
      <c r="BO1195" s="17">
        <v>6.6087099749894906E-2</v>
      </c>
      <c r="BP1195" s="17"/>
      <c r="BQ1195" s="17">
        <v>6.6059801956142597E-2</v>
      </c>
      <c r="BR1195" s="17">
        <v>3.31596410587537E-2</v>
      </c>
      <c r="BS1195" s="17"/>
      <c r="BT1195" s="17">
        <v>5.3255326923048601E-2</v>
      </c>
      <c r="BU1195" s="17">
        <v>4.0425889457460999E-2</v>
      </c>
    </row>
    <row r="1196" spans="2:73" x14ac:dyDescent="0.3">
      <c r="B1196" t="s">
        <v>418</v>
      </c>
      <c r="C1196" s="17">
        <v>3.65765575105945E-2</v>
      </c>
      <c r="D1196" s="17">
        <v>3.4741226785401001E-2</v>
      </c>
      <c r="E1196" s="17">
        <v>3.847790442376E-2</v>
      </c>
      <c r="F1196" s="17"/>
      <c r="G1196" s="17">
        <v>6.7894598540105294E-2</v>
      </c>
      <c r="H1196" s="17">
        <v>7.6368722277533899E-2</v>
      </c>
      <c r="I1196" s="17">
        <v>5.0796478872892903E-2</v>
      </c>
      <c r="J1196" s="17">
        <v>1.7766895286275401E-2</v>
      </c>
      <c r="K1196" s="17">
        <v>1.13106484169322E-2</v>
      </c>
      <c r="L1196" s="17">
        <v>4.1897209826355199E-3</v>
      </c>
      <c r="M1196" s="17"/>
      <c r="N1196" s="17">
        <v>7.0233172612309699E-2</v>
      </c>
      <c r="O1196" s="17">
        <v>3.2831949555534902E-2</v>
      </c>
      <c r="P1196" s="17">
        <v>2.153726753478E-2</v>
      </c>
      <c r="Q1196" s="17">
        <v>1.8048029126737399E-2</v>
      </c>
      <c r="R1196" s="17"/>
      <c r="S1196" s="17">
        <v>7.1024808897102304E-2</v>
      </c>
      <c r="T1196" s="17">
        <v>1.7922119885296801E-2</v>
      </c>
      <c r="U1196" s="17">
        <v>3.0546104311940801E-2</v>
      </c>
      <c r="V1196" s="17">
        <v>4.3044020532287001E-2</v>
      </c>
      <c r="W1196" s="17">
        <v>1.9600014718475799E-2</v>
      </c>
      <c r="X1196" s="17">
        <v>3.4836210294434899E-2</v>
      </c>
      <c r="Y1196" s="17">
        <v>1.24796431972045E-2</v>
      </c>
      <c r="Z1196" s="17">
        <v>3.5349268064361998E-2</v>
      </c>
      <c r="AA1196" s="17">
        <v>4.8337538532618803E-2</v>
      </c>
      <c r="AB1196" s="17"/>
      <c r="AC1196" s="17">
        <v>3.8768989749086803E-2</v>
      </c>
      <c r="AD1196" s="17">
        <v>0</v>
      </c>
      <c r="AE1196" s="17">
        <v>5.4472528944235002E-2</v>
      </c>
      <c r="AF1196" s="17">
        <v>1.4077112101216699E-2</v>
      </c>
      <c r="AG1196" s="17">
        <v>1.2911230202634899E-2</v>
      </c>
      <c r="AH1196" s="17">
        <v>2.3796537686005099E-2</v>
      </c>
      <c r="AI1196" s="17">
        <v>3.2636628779630097E-2</v>
      </c>
      <c r="AJ1196" s="17">
        <v>1.30416528985098E-2</v>
      </c>
      <c r="AK1196" s="17">
        <v>4.1136457229143497E-2</v>
      </c>
      <c r="AL1196" s="17">
        <v>5.6815854130791002E-2</v>
      </c>
      <c r="AM1196" s="17">
        <v>2.5031150966289099E-2</v>
      </c>
      <c r="AN1196" s="17">
        <v>4.7525916750677098E-2</v>
      </c>
      <c r="AO1196" s="17">
        <v>3.9456220054427199E-2</v>
      </c>
      <c r="AP1196" s="17">
        <v>5.4172647467688302E-2</v>
      </c>
      <c r="AQ1196" s="17">
        <v>8.9348627799617206E-2</v>
      </c>
      <c r="AR1196" s="17">
        <v>0.123485030649473</v>
      </c>
      <c r="AS1196" s="17"/>
      <c r="AT1196" s="17">
        <v>7.9212762389695393E-2</v>
      </c>
      <c r="AU1196" s="17">
        <v>2.8585625824597501E-2</v>
      </c>
      <c r="AV1196" s="17">
        <v>2.2661277168696502E-2</v>
      </c>
      <c r="AW1196" s="17">
        <v>2.4489171271799798E-2</v>
      </c>
      <c r="AX1196" s="17">
        <v>0</v>
      </c>
      <c r="AY1196" s="17">
        <v>4.56171096652907E-2</v>
      </c>
      <c r="AZ1196" s="17"/>
      <c r="BA1196" s="17">
        <v>1.51502862151897E-2</v>
      </c>
      <c r="BB1196" s="17">
        <v>2.38350592118638E-2</v>
      </c>
      <c r="BC1196" s="17">
        <v>5.1707294705848297E-2</v>
      </c>
      <c r="BD1196" s="17">
        <v>9.2004887599285198E-2</v>
      </c>
      <c r="BE1196" s="17">
        <v>5.7733567293248002E-2</v>
      </c>
      <c r="BF1196" s="17"/>
      <c r="BG1196" s="17">
        <v>3.1988843594718298E-2</v>
      </c>
      <c r="BH1196" s="17">
        <v>5.16899412309084E-2</v>
      </c>
      <c r="BI1196" s="17">
        <v>1.4536730349952599E-2</v>
      </c>
      <c r="BJ1196" s="17">
        <v>2.9869525014554799E-2</v>
      </c>
      <c r="BK1196" s="17">
        <v>5.2732197803411103E-2</v>
      </c>
      <c r="BL1196" s="17"/>
      <c r="BM1196" s="17">
        <v>4.5129373033667597E-2</v>
      </c>
      <c r="BN1196" s="17">
        <v>2.8387657895926999E-2</v>
      </c>
      <c r="BO1196" s="17">
        <v>3.0910968987098501E-2</v>
      </c>
      <c r="BP1196" s="17"/>
      <c r="BQ1196" s="17">
        <v>6.9131051008027605E-2</v>
      </c>
      <c r="BR1196" s="17">
        <v>1.7389426898345599E-2</v>
      </c>
      <c r="BS1196" s="17"/>
      <c r="BT1196" s="17">
        <v>3.9618685088196298E-2</v>
      </c>
      <c r="BU1196" s="17">
        <v>3.1431657519790102E-2</v>
      </c>
    </row>
    <row r="1197" spans="2:73" x14ac:dyDescent="0.3">
      <c r="B1197" t="s">
        <v>419</v>
      </c>
      <c r="C1197" s="17">
        <v>6.3942531244950904E-3</v>
      </c>
      <c r="D1197" s="17">
        <v>6.23028900510798E-3</v>
      </c>
      <c r="E1197" s="17">
        <v>6.5737624204114196E-3</v>
      </c>
      <c r="F1197" s="17"/>
      <c r="G1197" s="17">
        <v>1.44856782707697E-2</v>
      </c>
      <c r="H1197" s="17">
        <v>1.6919051128634101E-2</v>
      </c>
      <c r="I1197" s="17">
        <v>4.3835783011759999E-3</v>
      </c>
      <c r="J1197" s="17">
        <v>1.44753047741634E-3</v>
      </c>
      <c r="K1197" s="17">
        <v>2.22052900959853E-3</v>
      </c>
      <c r="L1197" s="17">
        <v>9.3965829687743898E-4</v>
      </c>
      <c r="M1197" s="17"/>
      <c r="N1197" s="17">
        <v>8.5576852825542497E-3</v>
      </c>
      <c r="O1197" s="17">
        <v>4.7193641720430597E-3</v>
      </c>
      <c r="P1197" s="17">
        <v>4.4220828117246301E-3</v>
      </c>
      <c r="Q1197" s="17">
        <v>6.4060386142352002E-3</v>
      </c>
      <c r="R1197" s="17"/>
      <c r="S1197" s="17">
        <v>1.8505935543908801E-2</v>
      </c>
      <c r="T1197" s="17">
        <v>5.8923749980325504E-3</v>
      </c>
      <c r="U1197" s="17">
        <v>0</v>
      </c>
      <c r="V1197" s="17">
        <v>6.89793242910176E-3</v>
      </c>
      <c r="W1197" s="17">
        <v>4.5849907189400201E-3</v>
      </c>
      <c r="X1197" s="17">
        <v>6.0538586021402496E-3</v>
      </c>
      <c r="Y1197" s="17">
        <v>3.9997133132649897E-3</v>
      </c>
      <c r="Z1197" s="17">
        <v>6.2400773227049003E-3</v>
      </c>
      <c r="AA1197" s="17">
        <v>0</v>
      </c>
      <c r="AB1197" s="17"/>
      <c r="AC1197" s="17">
        <v>0</v>
      </c>
      <c r="AD1197" s="17">
        <v>9.7543380790537995E-3</v>
      </c>
      <c r="AE1197" s="17">
        <v>6.5792180168909899E-3</v>
      </c>
      <c r="AF1197" s="17">
        <v>9.3195121439429898E-3</v>
      </c>
      <c r="AG1197" s="17">
        <v>0</v>
      </c>
      <c r="AH1197" s="17">
        <v>6.1236912829047904E-3</v>
      </c>
      <c r="AI1197" s="17">
        <v>1.2404265872522901E-2</v>
      </c>
      <c r="AJ1197" s="17">
        <v>4.8466270219900999E-3</v>
      </c>
      <c r="AK1197" s="17">
        <v>5.4451738214750904E-3</v>
      </c>
      <c r="AL1197" s="17">
        <v>0</v>
      </c>
      <c r="AM1197" s="17">
        <v>0</v>
      </c>
      <c r="AN1197" s="17">
        <v>9.6207495541333603E-3</v>
      </c>
      <c r="AO1197" s="17">
        <v>0</v>
      </c>
      <c r="AP1197" s="17">
        <v>0</v>
      </c>
      <c r="AQ1197" s="17">
        <v>1.6332806952258399E-2</v>
      </c>
      <c r="AR1197" s="17">
        <v>1.65282187170816E-2</v>
      </c>
      <c r="AS1197" s="17"/>
      <c r="AT1197" s="17">
        <v>1.15463587401019E-2</v>
      </c>
      <c r="AU1197" s="17">
        <v>2.7276780325791502E-3</v>
      </c>
      <c r="AV1197" s="17">
        <v>9.1626324994653792E-3</v>
      </c>
      <c r="AW1197" s="17">
        <v>4.5788615568392301E-3</v>
      </c>
      <c r="AX1197" s="17">
        <v>0</v>
      </c>
      <c r="AY1197" s="17">
        <v>1.5890838200187701E-2</v>
      </c>
      <c r="AZ1197" s="17"/>
      <c r="BA1197" s="17">
        <v>2.2523201159236799E-3</v>
      </c>
      <c r="BB1197" s="17">
        <v>7.1812407636546701E-3</v>
      </c>
      <c r="BC1197" s="17">
        <v>6.8903687333799497E-3</v>
      </c>
      <c r="BD1197" s="17">
        <v>1.3901646404257201E-2</v>
      </c>
      <c r="BE1197" s="17">
        <v>3.4321077779016503E-2</v>
      </c>
      <c r="BF1197" s="17"/>
      <c r="BG1197" s="17">
        <v>6.96003828048424E-3</v>
      </c>
      <c r="BH1197" s="17">
        <v>1.0902236060701001E-2</v>
      </c>
      <c r="BI1197" s="17">
        <v>0</v>
      </c>
      <c r="BJ1197" s="17">
        <v>1.44088504485523E-3</v>
      </c>
      <c r="BK1197" s="17">
        <v>1.6915056057045599E-2</v>
      </c>
      <c r="BL1197" s="17"/>
      <c r="BM1197" s="17">
        <v>9.5922249470406992E-3</v>
      </c>
      <c r="BN1197" s="17">
        <v>5.1010105661265003E-3</v>
      </c>
      <c r="BO1197" s="17">
        <v>0</v>
      </c>
      <c r="BP1197" s="17"/>
      <c r="BQ1197" s="17">
        <v>1.3311087936768599E-2</v>
      </c>
      <c r="BR1197" s="17">
        <v>1.2643759514671599E-3</v>
      </c>
      <c r="BS1197" s="17"/>
      <c r="BT1197" s="17">
        <v>1.0501521456643299E-2</v>
      </c>
      <c r="BU1197" s="17">
        <v>8.3188012810768701E-4</v>
      </c>
    </row>
    <row r="1198" spans="2:73" x14ac:dyDescent="0.3">
      <c r="B1198" t="s">
        <v>92</v>
      </c>
      <c r="C1198" s="17">
        <v>1.8786428854772198E-2</v>
      </c>
      <c r="D1198" s="17">
        <v>1.69912248513788E-2</v>
      </c>
      <c r="E1198" s="17">
        <v>2.0593779786482701E-2</v>
      </c>
      <c r="F1198" s="17"/>
      <c r="G1198" s="17">
        <v>2.5935210251415399E-2</v>
      </c>
      <c r="H1198" s="17">
        <v>2.6672844646918301E-2</v>
      </c>
      <c r="I1198" s="17">
        <v>1.1671089479527301E-2</v>
      </c>
      <c r="J1198" s="17">
        <v>2.2819738164889702E-2</v>
      </c>
      <c r="K1198" s="17">
        <v>1.8957864117629002E-2</v>
      </c>
      <c r="L1198" s="17">
        <v>1.0025319094529301E-2</v>
      </c>
      <c r="M1198" s="17"/>
      <c r="N1198" s="17">
        <v>4.9932716622664401E-3</v>
      </c>
      <c r="O1198" s="17">
        <v>2.0045021298619001E-2</v>
      </c>
      <c r="P1198" s="17">
        <v>2.34766974242589E-2</v>
      </c>
      <c r="Q1198" s="17">
        <v>2.8639107470023E-2</v>
      </c>
      <c r="R1198" s="17"/>
      <c r="S1198" s="17">
        <v>1.6391099360946099E-2</v>
      </c>
      <c r="T1198" s="17">
        <v>1.38592499291621E-2</v>
      </c>
      <c r="U1198" s="17">
        <v>3.8715624392928902E-2</v>
      </c>
      <c r="V1198" s="17">
        <v>8.6571296687376603E-3</v>
      </c>
      <c r="W1198" s="17">
        <v>2.3414216012460801E-2</v>
      </c>
      <c r="X1198" s="17">
        <v>1.94311479191977E-2</v>
      </c>
      <c r="Y1198" s="17">
        <v>3.61016788406656E-3</v>
      </c>
      <c r="Z1198" s="17">
        <v>3.2432922835165599E-2</v>
      </c>
      <c r="AA1198" s="17">
        <v>2.3734596348910501E-2</v>
      </c>
      <c r="AB1198" s="17"/>
      <c r="AC1198" s="17">
        <v>0</v>
      </c>
      <c r="AD1198" s="17">
        <v>4.97076969153709E-2</v>
      </c>
      <c r="AE1198" s="17">
        <v>2.9279849536086599E-2</v>
      </c>
      <c r="AF1198" s="17">
        <v>2.13910596940333E-2</v>
      </c>
      <c r="AG1198" s="17">
        <v>3.6581372877944697E-2</v>
      </c>
      <c r="AH1198" s="17">
        <v>1.7410764524205601E-2</v>
      </c>
      <c r="AI1198" s="17">
        <v>0</v>
      </c>
      <c r="AJ1198" s="17">
        <v>1.4244072689894E-2</v>
      </c>
      <c r="AK1198" s="17">
        <v>2.26964948942226E-2</v>
      </c>
      <c r="AL1198" s="17">
        <v>6.9767566167474801E-3</v>
      </c>
      <c r="AM1198" s="17">
        <v>1.40922518275402E-2</v>
      </c>
      <c r="AN1198" s="17">
        <v>8.1418470290878907E-3</v>
      </c>
      <c r="AO1198" s="17">
        <v>0</v>
      </c>
      <c r="AP1198" s="17">
        <v>0</v>
      </c>
      <c r="AQ1198" s="17">
        <v>1.7753503560660799E-2</v>
      </c>
      <c r="AR1198" s="17">
        <v>0</v>
      </c>
      <c r="AS1198" s="17"/>
      <c r="AT1198" s="17">
        <v>1.6110586990644001E-2</v>
      </c>
      <c r="AU1198" s="17">
        <v>2.3153440897360999E-2</v>
      </c>
      <c r="AV1198" s="17">
        <v>2.0328118680074499E-2</v>
      </c>
      <c r="AW1198" s="17">
        <v>1.7941362828820102E-2</v>
      </c>
      <c r="AX1198" s="17">
        <v>1.74680320977138E-2</v>
      </c>
      <c r="AY1198" s="17">
        <v>6.8870930141628596E-3</v>
      </c>
      <c r="AZ1198" s="17"/>
      <c r="BA1198" s="17">
        <v>1.6042170192567699E-2</v>
      </c>
      <c r="BB1198" s="17">
        <v>2.29369059603685E-2</v>
      </c>
      <c r="BC1198" s="17">
        <v>1.7505839804664702E-2</v>
      </c>
      <c r="BD1198" s="17">
        <v>1.3060971984257199E-2</v>
      </c>
      <c r="BE1198" s="17">
        <v>0</v>
      </c>
      <c r="BF1198" s="17"/>
      <c r="BG1198" s="17">
        <v>1.9397158478942501E-2</v>
      </c>
      <c r="BH1198" s="17">
        <v>1.21992986271304E-2</v>
      </c>
      <c r="BI1198" s="17">
        <v>6.82174947805342E-3</v>
      </c>
      <c r="BJ1198" s="17">
        <v>9.6744473093446897E-3</v>
      </c>
      <c r="BK1198" s="17">
        <v>1.9790161537127999E-2</v>
      </c>
      <c r="BL1198" s="17"/>
      <c r="BM1198" s="17">
        <v>1.3212472625515901E-2</v>
      </c>
      <c r="BN1198" s="17">
        <v>2.3273289913337498E-2</v>
      </c>
      <c r="BO1198" s="17">
        <v>2.45335026335574E-2</v>
      </c>
      <c r="BP1198" s="17"/>
      <c r="BQ1198" s="17">
        <v>8.9755031130196901E-3</v>
      </c>
      <c r="BR1198" s="17">
        <v>2.1061744923797199E-2</v>
      </c>
      <c r="BS1198" s="17"/>
      <c r="BT1198" s="17">
        <v>1.36566624476101E-2</v>
      </c>
      <c r="BU1198" s="17">
        <v>2.1430659355905299E-2</v>
      </c>
    </row>
    <row r="1199" spans="2:73" x14ac:dyDescent="0.3">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c r="BP1199" s="17"/>
      <c r="BQ1199" s="17"/>
      <c r="BR1199" s="17"/>
      <c r="BS1199" s="17"/>
      <c r="BT1199" s="17"/>
      <c r="BU1199" s="17"/>
    </row>
    <row r="1200" spans="2:73" x14ac:dyDescent="0.3">
      <c r="B1200" s="6" t="s">
        <v>423</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c r="BP1200" s="17"/>
      <c r="BQ1200" s="17"/>
      <c r="BR1200" s="17"/>
      <c r="BS1200" s="17"/>
      <c r="BT1200" s="17"/>
      <c r="BU1200" s="17"/>
    </row>
    <row r="1201" spans="2:73" x14ac:dyDescent="0.3">
      <c r="B1201" s="24" t="s">
        <v>94</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c r="BQ1201" s="17"/>
      <c r="BR1201" s="17"/>
      <c r="BS1201" s="17"/>
      <c r="BT1201" s="17"/>
      <c r="BU1201" s="17"/>
    </row>
    <row r="1202" spans="2:73" x14ac:dyDescent="0.3">
      <c r="B1202" t="s">
        <v>415</v>
      </c>
      <c r="C1202" s="17">
        <v>0.177660966933578</v>
      </c>
      <c r="D1202" s="17">
        <v>0.183827283611329</v>
      </c>
      <c r="E1202" s="17">
        <v>0.17181067346142601</v>
      </c>
      <c r="F1202" s="17"/>
      <c r="G1202" s="17">
        <v>0.158952437488313</v>
      </c>
      <c r="H1202" s="17">
        <v>0.16587030400063699</v>
      </c>
      <c r="I1202" s="17">
        <v>0.19630611482135901</v>
      </c>
      <c r="J1202" s="17">
        <v>0.20580723116184699</v>
      </c>
      <c r="K1202" s="17">
        <v>0.177415141728447</v>
      </c>
      <c r="L1202" s="17">
        <v>0.161742702121284</v>
      </c>
      <c r="M1202" s="17"/>
      <c r="N1202" s="17">
        <v>0.20007688502408699</v>
      </c>
      <c r="O1202" s="17">
        <v>0.15028685397588201</v>
      </c>
      <c r="P1202" s="17">
        <v>0.206705665819338</v>
      </c>
      <c r="Q1202" s="17">
        <v>0.15706406596318401</v>
      </c>
      <c r="R1202" s="17"/>
      <c r="S1202" s="17">
        <v>0.100717892706379</v>
      </c>
      <c r="T1202" s="17">
        <v>0.19351898123431799</v>
      </c>
      <c r="U1202" s="17">
        <v>0.218048626284674</v>
      </c>
      <c r="V1202" s="17">
        <v>0.20260808133250499</v>
      </c>
      <c r="W1202" s="17">
        <v>0.24450223585487599</v>
      </c>
      <c r="X1202" s="17">
        <v>0.18152843516175901</v>
      </c>
      <c r="Y1202" s="17">
        <v>0.158101706123776</v>
      </c>
      <c r="Z1202" s="17">
        <v>0.168178284254482</v>
      </c>
      <c r="AA1202" s="17">
        <v>0.17016565889852101</v>
      </c>
      <c r="AB1202" s="17"/>
      <c r="AC1202" s="17">
        <v>0.13731207916046101</v>
      </c>
      <c r="AD1202" s="17">
        <v>0.130620966243613</v>
      </c>
      <c r="AE1202" s="17">
        <v>0.17523803008309</v>
      </c>
      <c r="AF1202" s="17">
        <v>0.102686912623904</v>
      </c>
      <c r="AG1202" s="17">
        <v>0.186862878559587</v>
      </c>
      <c r="AH1202" s="17">
        <v>0.17912226814384599</v>
      </c>
      <c r="AI1202" s="17">
        <v>0.155568070274575</v>
      </c>
      <c r="AJ1202" s="17">
        <v>0.16501293900229999</v>
      </c>
      <c r="AK1202" s="17">
        <v>0.20002890858811201</v>
      </c>
      <c r="AL1202" s="17">
        <v>0.15247577008124</v>
      </c>
      <c r="AM1202" s="17">
        <v>0.18527828487415099</v>
      </c>
      <c r="AN1202" s="17">
        <v>0.2248595003562</v>
      </c>
      <c r="AO1202" s="17">
        <v>0.232099570072344</v>
      </c>
      <c r="AP1202" s="17">
        <v>0.227188103713797</v>
      </c>
      <c r="AQ1202" s="17">
        <v>0.22635953492958399</v>
      </c>
      <c r="AR1202" s="17">
        <v>0.20262878158325401</v>
      </c>
      <c r="AS1202" s="17"/>
      <c r="AT1202" s="17">
        <v>0.12644880451399701</v>
      </c>
      <c r="AU1202" s="17">
        <v>0.16785831964644199</v>
      </c>
      <c r="AV1202" s="17">
        <v>0.165471794912466</v>
      </c>
      <c r="AW1202" s="17">
        <v>0.20849774274065799</v>
      </c>
      <c r="AX1202" s="17">
        <v>0.24916968558476699</v>
      </c>
      <c r="AY1202" s="17">
        <v>0.25099679824283</v>
      </c>
      <c r="AZ1202" s="17"/>
      <c r="BA1202" s="17">
        <v>0.16899889935930501</v>
      </c>
      <c r="BB1202" s="17">
        <v>0.17337999820347699</v>
      </c>
      <c r="BC1202" s="17">
        <v>0.15743690466813701</v>
      </c>
      <c r="BD1202" s="17">
        <v>0.17134090614733499</v>
      </c>
      <c r="BE1202" s="17">
        <v>0.26996119448599298</v>
      </c>
      <c r="BF1202" s="17"/>
      <c r="BG1202" s="17">
        <v>0.230052529921596</v>
      </c>
      <c r="BH1202" s="17">
        <v>0.16516345172050501</v>
      </c>
      <c r="BI1202" s="17">
        <v>0.17097274522827899</v>
      </c>
      <c r="BJ1202" s="17">
        <v>0.203756429737004</v>
      </c>
      <c r="BK1202" s="17">
        <v>9.9664261763078799E-2</v>
      </c>
      <c r="BL1202" s="17"/>
      <c r="BM1202" s="17">
        <v>0.17507533976148101</v>
      </c>
      <c r="BN1202" s="17">
        <v>0.18114868696206399</v>
      </c>
      <c r="BO1202" s="17">
        <v>0.176926910637526</v>
      </c>
      <c r="BP1202" s="17"/>
      <c r="BQ1202" s="17">
        <v>0.18693420024719901</v>
      </c>
      <c r="BR1202" s="17">
        <v>0.17716239829918601</v>
      </c>
      <c r="BS1202" s="17"/>
      <c r="BT1202" s="17">
        <v>0.17878397246750899</v>
      </c>
      <c r="BU1202" s="17">
        <v>0.17515551815389599</v>
      </c>
    </row>
    <row r="1203" spans="2:73" x14ac:dyDescent="0.3">
      <c r="B1203" t="s">
        <v>416</v>
      </c>
      <c r="C1203" s="17">
        <v>0.15559892694001901</v>
      </c>
      <c r="D1203" s="17">
        <v>0.17197278874573599</v>
      </c>
      <c r="E1203" s="17">
        <v>0.13859828404090799</v>
      </c>
      <c r="F1203" s="17"/>
      <c r="G1203" s="17">
        <v>0.206881129716183</v>
      </c>
      <c r="H1203" s="17">
        <v>0.17674802294469999</v>
      </c>
      <c r="I1203" s="17">
        <v>0.170868343647221</v>
      </c>
      <c r="J1203" s="17">
        <v>0.12891043934610499</v>
      </c>
      <c r="K1203" s="17">
        <v>0.136815545349178</v>
      </c>
      <c r="L1203" s="17">
        <v>0.12634974125377599</v>
      </c>
      <c r="M1203" s="17"/>
      <c r="N1203" s="17">
        <v>0.16907121112214701</v>
      </c>
      <c r="O1203" s="17">
        <v>0.16388692200680799</v>
      </c>
      <c r="P1203" s="17">
        <v>0.13779223580862199</v>
      </c>
      <c r="Q1203" s="17">
        <v>0.14817100712898201</v>
      </c>
      <c r="R1203" s="17"/>
      <c r="S1203" s="17">
        <v>0.26051017987478903</v>
      </c>
      <c r="T1203" s="17">
        <v>0.134590650525371</v>
      </c>
      <c r="U1203" s="17">
        <v>0.118488450171944</v>
      </c>
      <c r="V1203" s="17">
        <v>0.21546268573560901</v>
      </c>
      <c r="W1203" s="17">
        <v>0.13822209253662901</v>
      </c>
      <c r="X1203" s="17">
        <v>0.152623300112043</v>
      </c>
      <c r="Y1203" s="17">
        <v>0.10243078042833099</v>
      </c>
      <c r="Z1203" s="17">
        <v>9.0458570890537604E-2</v>
      </c>
      <c r="AA1203" s="17">
        <v>0.110331126725429</v>
      </c>
      <c r="AB1203" s="17"/>
      <c r="AC1203" s="17">
        <v>0.26273618910788799</v>
      </c>
      <c r="AD1203" s="17">
        <v>0.186409937999088</v>
      </c>
      <c r="AE1203" s="17">
        <v>0.159082137942614</v>
      </c>
      <c r="AF1203" s="17">
        <v>0.14412490951444601</v>
      </c>
      <c r="AG1203" s="17">
        <v>0.160682374237994</v>
      </c>
      <c r="AH1203" s="17">
        <v>0.16358156955307199</v>
      </c>
      <c r="AI1203" s="17">
        <v>0.14072326778802799</v>
      </c>
      <c r="AJ1203" s="17">
        <v>0.18667574554078101</v>
      </c>
      <c r="AK1203" s="17">
        <v>0.11503765112846701</v>
      </c>
      <c r="AL1203" s="17">
        <v>0.108567567014002</v>
      </c>
      <c r="AM1203" s="17">
        <v>0.16949764595253999</v>
      </c>
      <c r="AN1203" s="17">
        <v>0.101745471977575</v>
      </c>
      <c r="AO1203" s="17">
        <v>0.19217988308918699</v>
      </c>
      <c r="AP1203" s="17">
        <v>0.19036463486957</v>
      </c>
      <c r="AQ1203" s="17">
        <v>0.18213650310426599</v>
      </c>
      <c r="AR1203" s="17">
        <v>0.177288443269286</v>
      </c>
      <c r="AS1203" s="17"/>
      <c r="AT1203" s="17">
        <v>0.20150121658058301</v>
      </c>
      <c r="AU1203" s="17">
        <v>0.14315349061466601</v>
      </c>
      <c r="AV1203" s="17">
        <v>0.143340744689089</v>
      </c>
      <c r="AW1203" s="17">
        <v>0.15285671720706401</v>
      </c>
      <c r="AX1203" s="17">
        <v>0.11910639754543501</v>
      </c>
      <c r="AY1203" s="17">
        <v>0.13553311432027901</v>
      </c>
      <c r="AZ1203" s="17"/>
      <c r="BA1203" s="17">
        <v>0.138593878468764</v>
      </c>
      <c r="BB1203" s="17">
        <v>0.13499106146770901</v>
      </c>
      <c r="BC1203" s="17">
        <v>0.17376281721578099</v>
      </c>
      <c r="BD1203" s="17">
        <v>0.22297719485413101</v>
      </c>
      <c r="BE1203" s="17">
        <v>0.104544551048507</v>
      </c>
      <c r="BF1203" s="17"/>
      <c r="BG1203" s="17">
        <v>0.123767269655726</v>
      </c>
      <c r="BH1203" s="17">
        <v>0.16884491367767199</v>
      </c>
      <c r="BI1203" s="17">
        <v>0.15846695414991199</v>
      </c>
      <c r="BJ1203" s="17">
        <v>0.105658071326842</v>
      </c>
      <c r="BK1203" s="17">
        <v>0.27636968658212302</v>
      </c>
      <c r="BL1203" s="17"/>
      <c r="BM1203" s="17">
        <v>0.16359753627623999</v>
      </c>
      <c r="BN1203" s="17">
        <v>0.146525236940969</v>
      </c>
      <c r="BO1203" s="17">
        <v>0.153722312724862</v>
      </c>
      <c r="BP1203" s="17"/>
      <c r="BQ1203" s="17">
        <v>0.19131068371915499</v>
      </c>
      <c r="BR1203" s="17">
        <v>0.13387774815740899</v>
      </c>
      <c r="BS1203" s="17"/>
      <c r="BT1203" s="17">
        <v>0.177208671188537</v>
      </c>
      <c r="BU1203" s="17">
        <v>0.130131384337799</v>
      </c>
    </row>
    <row r="1204" spans="2:73" x14ac:dyDescent="0.3">
      <c r="B1204" t="s">
        <v>417</v>
      </c>
      <c r="C1204" s="17">
        <v>3.2150180293773097E-2</v>
      </c>
      <c r="D1204" s="17">
        <v>3.4347944948206803E-2</v>
      </c>
      <c r="E1204" s="17">
        <v>3.0107714318774102E-2</v>
      </c>
      <c r="F1204" s="17"/>
      <c r="G1204" s="17">
        <v>7.10347819166193E-2</v>
      </c>
      <c r="H1204" s="17">
        <v>3.25872907392286E-2</v>
      </c>
      <c r="I1204" s="17">
        <v>4.30733233161349E-2</v>
      </c>
      <c r="J1204" s="17">
        <v>1.81945783526027E-2</v>
      </c>
      <c r="K1204" s="17">
        <v>1.79389877694844E-2</v>
      </c>
      <c r="L1204" s="17">
        <v>1.8054046686087899E-2</v>
      </c>
      <c r="M1204" s="17"/>
      <c r="N1204" s="17">
        <v>2.2587088342085698E-2</v>
      </c>
      <c r="O1204" s="17">
        <v>3.5494744802100402E-2</v>
      </c>
      <c r="P1204" s="17">
        <v>3.0185714593890502E-2</v>
      </c>
      <c r="Q1204" s="17">
        <v>3.7677303007451597E-2</v>
      </c>
      <c r="R1204" s="17"/>
      <c r="S1204" s="17">
        <v>5.6131611840763498E-2</v>
      </c>
      <c r="T1204" s="17">
        <v>3.0068700406242502E-2</v>
      </c>
      <c r="U1204" s="17">
        <v>2.63664978013235E-2</v>
      </c>
      <c r="V1204" s="17">
        <v>2.1999689185039702E-2</v>
      </c>
      <c r="W1204" s="17">
        <v>1.7603109979940999E-2</v>
      </c>
      <c r="X1204" s="17">
        <v>4.69684468746637E-2</v>
      </c>
      <c r="Y1204" s="17">
        <v>2.9555643516870601E-2</v>
      </c>
      <c r="Z1204" s="17">
        <v>3.2377574210697098E-2</v>
      </c>
      <c r="AA1204" s="17">
        <v>1.8764253839399801E-2</v>
      </c>
      <c r="AB1204" s="17"/>
      <c r="AC1204" s="17">
        <v>8.7725422146713097E-2</v>
      </c>
      <c r="AD1204" s="17">
        <v>9.3081350683821396E-2</v>
      </c>
      <c r="AE1204" s="17">
        <v>5.0256921456852698E-2</v>
      </c>
      <c r="AF1204" s="17">
        <v>3.1351057970407402E-2</v>
      </c>
      <c r="AG1204" s="17">
        <v>2.3795840024319202E-2</v>
      </c>
      <c r="AH1204" s="17">
        <v>3.2059937344931198E-2</v>
      </c>
      <c r="AI1204" s="17">
        <v>5.5032206272818997E-2</v>
      </c>
      <c r="AJ1204" s="17">
        <v>2.4863278076443899E-2</v>
      </c>
      <c r="AK1204" s="17">
        <v>2.91820749459577E-2</v>
      </c>
      <c r="AL1204" s="17">
        <v>3.0545151565040601E-2</v>
      </c>
      <c r="AM1204" s="17">
        <v>2.2536957984965501E-2</v>
      </c>
      <c r="AN1204" s="17">
        <v>2.0715563184506E-2</v>
      </c>
      <c r="AO1204" s="17">
        <v>1.61062747321426E-2</v>
      </c>
      <c r="AP1204" s="17">
        <v>0</v>
      </c>
      <c r="AQ1204" s="17">
        <v>2.44327949108866E-2</v>
      </c>
      <c r="AR1204" s="17">
        <v>2.3915210811281999E-2</v>
      </c>
      <c r="AS1204" s="17"/>
      <c r="AT1204" s="17">
        <v>5.1583605211394601E-2</v>
      </c>
      <c r="AU1204" s="17">
        <v>2.5857770669550698E-2</v>
      </c>
      <c r="AV1204" s="17">
        <v>3.9678597067974997E-2</v>
      </c>
      <c r="AW1204" s="17">
        <v>2.0926655884708E-2</v>
      </c>
      <c r="AX1204" s="17">
        <v>2.39095435417747E-2</v>
      </c>
      <c r="AY1204" s="17">
        <v>1.44314223488299E-2</v>
      </c>
      <c r="AZ1204" s="17"/>
      <c r="BA1204" s="17">
        <v>4.0035795041446401E-2</v>
      </c>
      <c r="BB1204" s="17">
        <v>2.7311111789409901E-2</v>
      </c>
      <c r="BC1204" s="17">
        <v>2.4139999042738301E-2</v>
      </c>
      <c r="BD1204" s="17">
        <v>3.4872687183560201E-2</v>
      </c>
      <c r="BE1204" s="17">
        <v>4.7845434660526598E-2</v>
      </c>
      <c r="BF1204" s="17"/>
      <c r="BG1204" s="17">
        <v>1.9537819686174102E-2</v>
      </c>
      <c r="BH1204" s="17">
        <v>3.5666362313868397E-2</v>
      </c>
      <c r="BI1204" s="17">
        <v>3.6427889685413502E-2</v>
      </c>
      <c r="BJ1204" s="17">
        <v>2.73540691927543E-2</v>
      </c>
      <c r="BK1204" s="17">
        <v>3.9792968501791599E-2</v>
      </c>
      <c r="BL1204" s="17"/>
      <c r="BM1204" s="17">
        <v>2.5077088494443799E-2</v>
      </c>
      <c r="BN1204" s="17">
        <v>3.2929459754137101E-2</v>
      </c>
      <c r="BO1204" s="17">
        <v>5.1323670129208097E-2</v>
      </c>
      <c r="BP1204" s="17"/>
      <c r="BQ1204" s="17">
        <v>4.6973957234963698E-2</v>
      </c>
      <c r="BR1204" s="17">
        <v>2.2013488229400399E-2</v>
      </c>
      <c r="BS1204" s="17"/>
      <c r="BT1204" s="17">
        <v>3.3426952339243997E-2</v>
      </c>
      <c r="BU1204" s="17">
        <v>2.9169473719659601E-2</v>
      </c>
    </row>
    <row r="1205" spans="2:73" x14ac:dyDescent="0.3">
      <c r="B1205" t="s">
        <v>418</v>
      </c>
      <c r="C1205" s="17">
        <v>0.43769429617821998</v>
      </c>
      <c r="D1205" s="17">
        <v>0.44081594491588899</v>
      </c>
      <c r="E1205" s="17">
        <v>0.43518138587958299</v>
      </c>
      <c r="F1205" s="17"/>
      <c r="G1205" s="17">
        <v>0.41131436052141501</v>
      </c>
      <c r="H1205" s="17">
        <v>0.517993346804557</v>
      </c>
      <c r="I1205" s="17">
        <v>0.44370475252242803</v>
      </c>
      <c r="J1205" s="17">
        <v>0.450964913641479</v>
      </c>
      <c r="K1205" s="17">
        <v>0.42196435889991701</v>
      </c>
      <c r="L1205" s="17">
        <v>0.38476168079016299</v>
      </c>
      <c r="M1205" s="17"/>
      <c r="N1205" s="17">
        <v>0.49337433051250701</v>
      </c>
      <c r="O1205" s="17">
        <v>0.47032419783816498</v>
      </c>
      <c r="P1205" s="17">
        <v>0.38560980619464003</v>
      </c>
      <c r="Q1205" s="17">
        <v>0.39155224327837002</v>
      </c>
      <c r="R1205" s="17"/>
      <c r="S1205" s="17">
        <v>0.47955205349490798</v>
      </c>
      <c r="T1205" s="17">
        <v>0.42623020073339102</v>
      </c>
      <c r="U1205" s="17">
        <v>0.38157248241064201</v>
      </c>
      <c r="V1205" s="17">
        <v>0.34356475402393899</v>
      </c>
      <c r="W1205" s="17">
        <v>0.38398317666523701</v>
      </c>
      <c r="X1205" s="17">
        <v>0.40089555881655398</v>
      </c>
      <c r="Y1205" s="17">
        <v>0.47453204514321401</v>
      </c>
      <c r="Z1205" s="17">
        <v>0.52047445837256401</v>
      </c>
      <c r="AA1205" s="17">
        <v>0.52851216459400496</v>
      </c>
      <c r="AB1205" s="17"/>
      <c r="AC1205" s="17">
        <v>0.289601028842149</v>
      </c>
      <c r="AD1205" s="17">
        <v>0.33725905466802403</v>
      </c>
      <c r="AE1205" s="17">
        <v>0.33389097797801898</v>
      </c>
      <c r="AF1205" s="17">
        <v>0.41402996024088001</v>
      </c>
      <c r="AG1205" s="17">
        <v>0.36634183201043302</v>
      </c>
      <c r="AH1205" s="17">
        <v>0.398523650691611</v>
      </c>
      <c r="AI1205" s="17">
        <v>0.43665499169167299</v>
      </c>
      <c r="AJ1205" s="17">
        <v>0.45814195553312098</v>
      </c>
      <c r="AK1205" s="17">
        <v>0.46648841600406699</v>
      </c>
      <c r="AL1205" s="17">
        <v>0.54577552205919999</v>
      </c>
      <c r="AM1205" s="17">
        <v>0.48512964286761101</v>
      </c>
      <c r="AN1205" s="17">
        <v>0.50934267062391603</v>
      </c>
      <c r="AO1205" s="17">
        <v>0.440426249325019</v>
      </c>
      <c r="AP1205" s="17">
        <v>0.484481311479385</v>
      </c>
      <c r="AQ1205" s="17">
        <v>0.51397885388512099</v>
      </c>
      <c r="AR1205" s="17">
        <v>0.52550207909521696</v>
      </c>
      <c r="AS1205" s="17"/>
      <c r="AT1205" s="17">
        <v>0.50880169634786698</v>
      </c>
      <c r="AU1205" s="17">
        <v>0.45005246074840299</v>
      </c>
      <c r="AV1205" s="17">
        <v>0.42181795117626703</v>
      </c>
      <c r="AW1205" s="17">
        <v>0.39988296828952402</v>
      </c>
      <c r="AX1205" s="17">
        <v>0.365871968364817</v>
      </c>
      <c r="AY1205" s="17">
        <v>0.36284297324546</v>
      </c>
      <c r="AZ1205" s="17"/>
      <c r="BA1205" s="17">
        <v>0.41925321687647998</v>
      </c>
      <c r="BB1205" s="17">
        <v>0.42177050855310599</v>
      </c>
      <c r="BC1205" s="17">
        <v>0.49672735668235302</v>
      </c>
      <c r="BD1205" s="17">
        <v>0.46643307690193903</v>
      </c>
      <c r="BE1205" s="17">
        <v>0.45012320739440198</v>
      </c>
      <c r="BF1205" s="17"/>
      <c r="BG1205" s="17">
        <v>0.42452705191325601</v>
      </c>
      <c r="BH1205" s="17">
        <v>0.46341861138511198</v>
      </c>
      <c r="BI1205" s="17">
        <v>0.41241496610397399</v>
      </c>
      <c r="BJ1205" s="17">
        <v>0.433106754257789</v>
      </c>
      <c r="BK1205" s="17">
        <v>0.33670568208145402</v>
      </c>
      <c r="BL1205" s="17"/>
      <c r="BM1205" s="17">
        <v>0.47994137024022399</v>
      </c>
      <c r="BN1205" s="17">
        <v>0.41565932632174901</v>
      </c>
      <c r="BO1205" s="17">
        <v>0.36519057608097399</v>
      </c>
      <c r="BP1205" s="17"/>
      <c r="BQ1205" s="17">
        <v>0.44402107465565099</v>
      </c>
      <c r="BR1205" s="17">
        <v>0.43910203386179603</v>
      </c>
      <c r="BS1205" s="17"/>
      <c r="BT1205" s="17">
        <v>0.440293328633655</v>
      </c>
      <c r="BU1205" s="17">
        <v>0.43886933608164602</v>
      </c>
    </row>
    <row r="1206" spans="2:73" x14ac:dyDescent="0.3">
      <c r="B1206" t="s">
        <v>419</v>
      </c>
      <c r="C1206" s="17">
        <v>0.116669958538466</v>
      </c>
      <c r="D1206" s="17">
        <v>0.103467692629893</v>
      </c>
      <c r="E1206" s="17">
        <v>0.12989524863916699</v>
      </c>
      <c r="F1206" s="17"/>
      <c r="G1206" s="17">
        <v>0.101295839573553</v>
      </c>
      <c r="H1206" s="17">
        <v>6.3681210682954195E-2</v>
      </c>
      <c r="I1206" s="17">
        <v>8.6329654297791103E-2</v>
      </c>
      <c r="J1206" s="17">
        <v>0.13287294302526401</v>
      </c>
      <c r="K1206" s="17">
        <v>0.133415276502099</v>
      </c>
      <c r="L1206" s="17">
        <v>0.17016978213655701</v>
      </c>
      <c r="M1206" s="17"/>
      <c r="N1206" s="17">
        <v>8.7265585895612702E-2</v>
      </c>
      <c r="O1206" s="17">
        <v>0.106383439051893</v>
      </c>
      <c r="P1206" s="17">
        <v>0.144611172496795</v>
      </c>
      <c r="Q1206" s="17">
        <v>0.135797877742557</v>
      </c>
      <c r="R1206" s="17"/>
      <c r="S1206" s="17">
        <v>6.1206460523496903E-2</v>
      </c>
      <c r="T1206" s="17">
        <v>0.12170318942926101</v>
      </c>
      <c r="U1206" s="17">
        <v>0.16094831577975199</v>
      </c>
      <c r="V1206" s="17">
        <v>0.1188603249751</v>
      </c>
      <c r="W1206" s="17">
        <v>0.110415871471525</v>
      </c>
      <c r="X1206" s="17">
        <v>0.12607787059919501</v>
      </c>
      <c r="Y1206" s="17">
        <v>0.156196424341149</v>
      </c>
      <c r="Z1206" s="17">
        <v>0.12286659551443301</v>
      </c>
      <c r="AA1206" s="17">
        <v>0.10717779793943399</v>
      </c>
      <c r="AB1206" s="17"/>
      <c r="AC1206" s="17">
        <v>0.107188795855284</v>
      </c>
      <c r="AD1206" s="17">
        <v>0.103030330878554</v>
      </c>
      <c r="AE1206" s="17">
        <v>0.126335615068638</v>
      </c>
      <c r="AF1206" s="17">
        <v>0.18058098855277099</v>
      </c>
      <c r="AG1206" s="17">
        <v>0.12612364298004899</v>
      </c>
      <c r="AH1206" s="17">
        <v>0.159387241682894</v>
      </c>
      <c r="AI1206" s="17">
        <v>0.14586221783687001</v>
      </c>
      <c r="AJ1206" s="17">
        <v>9.7532091208561295E-2</v>
      </c>
      <c r="AK1206" s="17">
        <v>0.1231199572049</v>
      </c>
      <c r="AL1206" s="17">
        <v>0.111514413520023</v>
      </c>
      <c r="AM1206" s="17">
        <v>9.5525810807785799E-2</v>
      </c>
      <c r="AN1206" s="17">
        <v>0.10286259940742599</v>
      </c>
      <c r="AO1206" s="17">
        <v>8.3994334751543401E-2</v>
      </c>
      <c r="AP1206" s="17">
        <v>7.6364252046678793E-2</v>
      </c>
      <c r="AQ1206" s="17">
        <v>2.6592979098106501E-2</v>
      </c>
      <c r="AR1206" s="17">
        <v>6.1662458722791302E-2</v>
      </c>
      <c r="AS1206" s="17"/>
      <c r="AT1206" s="17">
        <v>6.3164814771852804E-2</v>
      </c>
      <c r="AU1206" s="17">
        <v>0.11776317552361699</v>
      </c>
      <c r="AV1206" s="17">
        <v>0.164265385391554</v>
      </c>
      <c r="AW1206" s="17">
        <v>0.12203608409475999</v>
      </c>
      <c r="AX1206" s="17">
        <v>0.13919054263851999</v>
      </c>
      <c r="AY1206" s="17">
        <v>0.156428156551912</v>
      </c>
      <c r="AZ1206" s="17"/>
      <c r="BA1206" s="17">
        <v>0.11842116194881799</v>
      </c>
      <c r="BB1206" s="17">
        <v>0.16200073239250801</v>
      </c>
      <c r="BC1206" s="17">
        <v>8.9613121877457902E-2</v>
      </c>
      <c r="BD1206" s="17">
        <v>6.4478151101997797E-2</v>
      </c>
      <c r="BE1206" s="17">
        <v>0.108683633266049</v>
      </c>
      <c r="BF1206" s="17"/>
      <c r="BG1206" s="17">
        <v>0.126127547950241</v>
      </c>
      <c r="BH1206" s="17">
        <v>0.113255455193723</v>
      </c>
      <c r="BI1206" s="17">
        <v>0.139292450637822</v>
      </c>
      <c r="BJ1206" s="17">
        <v>0.135499487817275</v>
      </c>
      <c r="BK1206" s="17">
        <v>0.13504808936541901</v>
      </c>
      <c r="BL1206" s="17"/>
      <c r="BM1206" s="17">
        <v>9.7976427825330295E-2</v>
      </c>
      <c r="BN1206" s="17">
        <v>0.12959367365583199</v>
      </c>
      <c r="BO1206" s="17">
        <v>0.14107896712850901</v>
      </c>
      <c r="BP1206" s="17"/>
      <c r="BQ1206" s="17">
        <v>0.102216011573578</v>
      </c>
      <c r="BR1206" s="17">
        <v>0.123025040165336</v>
      </c>
      <c r="BS1206" s="17"/>
      <c r="BT1206" s="17">
        <v>0.119049790198797</v>
      </c>
      <c r="BU1206" s="17">
        <v>0.117263121437975</v>
      </c>
    </row>
    <row r="1207" spans="2:73" x14ac:dyDescent="0.3">
      <c r="B1207" t="s">
        <v>92</v>
      </c>
      <c r="C1207" s="17">
        <v>8.0225671115944794E-2</v>
      </c>
      <c r="D1207" s="17">
        <v>6.5568345148945203E-2</v>
      </c>
      <c r="E1207" s="17">
        <v>9.4406693660141205E-2</v>
      </c>
      <c r="F1207" s="17"/>
      <c r="G1207" s="17">
        <v>5.0521450783917503E-2</v>
      </c>
      <c r="H1207" s="17">
        <v>4.3119824827923703E-2</v>
      </c>
      <c r="I1207" s="17">
        <v>5.9717811395065601E-2</v>
      </c>
      <c r="J1207" s="17">
        <v>6.3249894472702101E-2</v>
      </c>
      <c r="K1207" s="17">
        <v>0.11245068975087499</v>
      </c>
      <c r="L1207" s="17">
        <v>0.13892204701213301</v>
      </c>
      <c r="M1207" s="17"/>
      <c r="N1207" s="17">
        <v>2.7624899103560401E-2</v>
      </c>
      <c r="O1207" s="17">
        <v>7.3623842325152705E-2</v>
      </c>
      <c r="P1207" s="17">
        <v>9.5095405086714699E-2</v>
      </c>
      <c r="Q1207" s="17">
        <v>0.12973750287945501</v>
      </c>
      <c r="R1207" s="17"/>
      <c r="S1207" s="17">
        <v>4.1881801559663201E-2</v>
      </c>
      <c r="T1207" s="17">
        <v>9.3888277671416998E-2</v>
      </c>
      <c r="U1207" s="17">
        <v>9.4575627551665098E-2</v>
      </c>
      <c r="V1207" s="17">
        <v>9.7504464747806704E-2</v>
      </c>
      <c r="W1207" s="17">
        <v>0.105273513491792</v>
      </c>
      <c r="X1207" s="17">
        <v>9.1906388435784997E-2</v>
      </c>
      <c r="Y1207" s="17">
        <v>7.91834004466591E-2</v>
      </c>
      <c r="Z1207" s="17">
        <v>6.5644516757286095E-2</v>
      </c>
      <c r="AA1207" s="17">
        <v>6.5048998003210207E-2</v>
      </c>
      <c r="AB1207" s="17"/>
      <c r="AC1207" s="17">
        <v>0.11543648488750501</v>
      </c>
      <c r="AD1207" s="17">
        <v>0.14959835952689901</v>
      </c>
      <c r="AE1207" s="17">
        <v>0.15519631747078599</v>
      </c>
      <c r="AF1207" s="17">
        <v>0.12722617109759099</v>
      </c>
      <c r="AG1207" s="17">
        <v>0.13619343218761801</v>
      </c>
      <c r="AH1207" s="17">
        <v>6.7325332583645495E-2</v>
      </c>
      <c r="AI1207" s="17">
        <v>6.6159246136036104E-2</v>
      </c>
      <c r="AJ1207" s="17">
        <v>6.7773990638792997E-2</v>
      </c>
      <c r="AK1207" s="17">
        <v>6.61429921284966E-2</v>
      </c>
      <c r="AL1207" s="17">
        <v>5.1121575760494302E-2</v>
      </c>
      <c r="AM1207" s="17">
        <v>4.2031657512946803E-2</v>
      </c>
      <c r="AN1207" s="17">
        <v>4.0474194450376998E-2</v>
      </c>
      <c r="AO1207" s="17">
        <v>3.5193688029764997E-2</v>
      </c>
      <c r="AP1207" s="17">
        <v>2.16016978905695E-2</v>
      </c>
      <c r="AQ1207" s="17">
        <v>2.6499334072035301E-2</v>
      </c>
      <c r="AR1207" s="17">
        <v>9.00302651816977E-3</v>
      </c>
      <c r="AS1207" s="17"/>
      <c r="AT1207" s="17">
        <v>4.84998625743061E-2</v>
      </c>
      <c r="AU1207" s="17">
        <v>9.5314782797321904E-2</v>
      </c>
      <c r="AV1207" s="17">
        <v>6.5425526762649303E-2</v>
      </c>
      <c r="AW1207" s="17">
        <v>9.5799831783285605E-2</v>
      </c>
      <c r="AX1207" s="17">
        <v>0.102751862324686</v>
      </c>
      <c r="AY1207" s="17">
        <v>7.9767535290688599E-2</v>
      </c>
      <c r="AZ1207" s="17"/>
      <c r="BA1207" s="17">
        <v>0.114697048305186</v>
      </c>
      <c r="BB1207" s="17">
        <v>8.0546587593789104E-2</v>
      </c>
      <c r="BC1207" s="17">
        <v>5.8319800513533603E-2</v>
      </c>
      <c r="BD1207" s="17">
        <v>3.9897983811037402E-2</v>
      </c>
      <c r="BE1207" s="17">
        <v>1.8841979144522999E-2</v>
      </c>
      <c r="BF1207" s="17"/>
      <c r="BG1207" s="17">
        <v>7.59877808730062E-2</v>
      </c>
      <c r="BH1207" s="17">
        <v>5.36512057091207E-2</v>
      </c>
      <c r="BI1207" s="17">
        <v>8.2424994194598894E-2</v>
      </c>
      <c r="BJ1207" s="17">
        <v>9.4625187668335303E-2</v>
      </c>
      <c r="BK1207" s="17">
        <v>0.11241931170613401</v>
      </c>
      <c r="BL1207" s="17"/>
      <c r="BM1207" s="17">
        <v>5.8332237402280801E-2</v>
      </c>
      <c r="BN1207" s="17">
        <v>9.4143616365249802E-2</v>
      </c>
      <c r="BO1207" s="17">
        <v>0.111757563298921</v>
      </c>
      <c r="BP1207" s="17"/>
      <c r="BQ1207" s="17">
        <v>2.8544072569452999E-2</v>
      </c>
      <c r="BR1207" s="17">
        <v>0.10481929128687199</v>
      </c>
      <c r="BS1207" s="17"/>
      <c r="BT1207" s="17">
        <v>5.1237285172257702E-2</v>
      </c>
      <c r="BU1207" s="17">
        <v>0.109411166269024</v>
      </c>
    </row>
    <row r="1208" spans="2:73" x14ac:dyDescent="0.3">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c r="BP1208" s="17"/>
      <c r="BQ1208" s="17"/>
      <c r="BR1208" s="17"/>
      <c r="BS1208" s="17"/>
      <c r="BT1208" s="17"/>
      <c r="BU1208" s="17"/>
    </row>
    <row r="1209" spans="2:73" x14ac:dyDescent="0.3">
      <c r="B1209" s="6" t="s">
        <v>431</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c r="BP1209" s="17"/>
      <c r="BQ1209" s="17"/>
      <c r="BR1209" s="17"/>
      <c r="BS1209" s="17"/>
      <c r="BT1209" s="17"/>
      <c r="BU1209" s="17"/>
    </row>
    <row r="1210" spans="2:73" x14ac:dyDescent="0.3">
      <c r="B1210" s="24" t="s">
        <v>94</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c r="BQ1210" s="17"/>
      <c r="BR1210" s="17"/>
      <c r="BS1210" s="17"/>
      <c r="BT1210" s="17"/>
      <c r="BU1210" s="17"/>
    </row>
    <row r="1211" spans="2:73" x14ac:dyDescent="0.3">
      <c r="B1211" t="s">
        <v>424</v>
      </c>
      <c r="C1211" s="17">
        <v>0.60910442809443199</v>
      </c>
      <c r="D1211" s="17">
        <v>0.60900546488092999</v>
      </c>
      <c r="E1211" s="17">
        <v>0.60840842804112705</v>
      </c>
      <c r="F1211" s="17"/>
      <c r="G1211" s="17">
        <v>0.58506956985157199</v>
      </c>
      <c r="H1211" s="17">
        <v>0.56787440794880095</v>
      </c>
      <c r="I1211" s="17">
        <v>0.65067186168295399</v>
      </c>
      <c r="J1211" s="17">
        <v>0.65064663189393301</v>
      </c>
      <c r="K1211" s="17">
        <v>0.60209712620810396</v>
      </c>
      <c r="L1211" s="17">
        <v>0.595653100859733</v>
      </c>
      <c r="M1211" s="17"/>
      <c r="N1211" s="17">
        <v>0.53048725903162297</v>
      </c>
      <c r="O1211" s="17">
        <v>0.65928418434313896</v>
      </c>
      <c r="P1211" s="17">
        <v>0.61746557470896601</v>
      </c>
      <c r="Q1211" s="17">
        <v>0.63398553476738895</v>
      </c>
      <c r="R1211" s="17"/>
      <c r="S1211" s="17">
        <v>0.57466406664611203</v>
      </c>
      <c r="T1211" s="17">
        <v>0.61688283662357102</v>
      </c>
      <c r="U1211" s="17">
        <v>0.55828337631365899</v>
      </c>
      <c r="V1211" s="17">
        <v>0.59145746357651796</v>
      </c>
      <c r="W1211" s="17">
        <v>0.59332327055494605</v>
      </c>
      <c r="X1211" s="17">
        <v>0.65101867598952301</v>
      </c>
      <c r="Y1211" s="17">
        <v>0.63201477671242601</v>
      </c>
      <c r="Z1211" s="17">
        <v>0.70881468947997806</v>
      </c>
      <c r="AA1211" s="17">
        <v>0.61867277666466902</v>
      </c>
      <c r="AB1211" s="17"/>
      <c r="AC1211" s="17">
        <v>0.74643270477125501</v>
      </c>
      <c r="AD1211" s="17">
        <v>0.63820074779546099</v>
      </c>
      <c r="AE1211" s="17">
        <v>0.59603720545727801</v>
      </c>
      <c r="AF1211" s="17">
        <v>0.67111126638441299</v>
      </c>
      <c r="AG1211" s="17">
        <v>0.60993596990166599</v>
      </c>
      <c r="AH1211" s="17">
        <v>0.64284074503196997</v>
      </c>
      <c r="AI1211" s="17">
        <v>0.64447128051704905</v>
      </c>
      <c r="AJ1211" s="17">
        <v>0.61738241266852301</v>
      </c>
      <c r="AK1211" s="17">
        <v>0.62465842657538895</v>
      </c>
      <c r="AL1211" s="17">
        <v>0.63860596582222995</v>
      </c>
      <c r="AM1211" s="17">
        <v>0.66884514873956302</v>
      </c>
      <c r="AN1211" s="17">
        <v>0.63733747705918598</v>
      </c>
      <c r="AO1211" s="17">
        <v>0.56377683633746101</v>
      </c>
      <c r="AP1211" s="17">
        <v>0.49141372584618598</v>
      </c>
      <c r="AQ1211" s="17">
        <v>0.40338115037246303</v>
      </c>
      <c r="AR1211" s="17">
        <v>0.41688855440586098</v>
      </c>
      <c r="AS1211" s="17"/>
      <c r="AT1211" s="17">
        <v>0.57874247915230004</v>
      </c>
      <c r="AU1211" s="17">
        <v>0.62882424124622704</v>
      </c>
      <c r="AV1211" s="17">
        <v>0.64016802102001602</v>
      </c>
      <c r="AW1211" s="17">
        <v>0.63561893064988895</v>
      </c>
      <c r="AX1211" s="17">
        <v>0.57222968966704801</v>
      </c>
      <c r="AY1211" s="17">
        <v>0.51752090484142899</v>
      </c>
      <c r="AZ1211" s="17"/>
      <c r="BA1211" s="17">
        <v>0.63396536465617304</v>
      </c>
      <c r="BB1211" s="17">
        <v>0.63058725574159502</v>
      </c>
      <c r="BC1211" s="17">
        <v>0.59714805520424197</v>
      </c>
      <c r="BD1211" s="17">
        <v>0.57221283538075196</v>
      </c>
      <c r="BE1211" s="17">
        <v>0.46853768710668597</v>
      </c>
      <c r="BF1211" s="17"/>
      <c r="BG1211" s="17">
        <v>0.56144303510064897</v>
      </c>
      <c r="BH1211" s="17">
        <v>0.60637309475651702</v>
      </c>
      <c r="BI1211" s="17">
        <v>0.58688372535246403</v>
      </c>
      <c r="BJ1211" s="17">
        <v>0.62879958333789499</v>
      </c>
      <c r="BK1211" s="17">
        <v>0.58180119650371198</v>
      </c>
      <c r="BL1211" s="17"/>
      <c r="BM1211" s="17">
        <v>0.54378806860232798</v>
      </c>
      <c r="BN1211" s="17">
        <v>0.64824706657403697</v>
      </c>
      <c r="BO1211" s="17">
        <v>0.70892933814568104</v>
      </c>
      <c r="BP1211" s="17"/>
      <c r="BQ1211" s="17">
        <v>0.55810612331147103</v>
      </c>
      <c r="BR1211" s="17">
        <v>0.63844379723760902</v>
      </c>
      <c r="BS1211" s="17"/>
      <c r="BT1211" s="17">
        <v>0.60104036426513996</v>
      </c>
      <c r="BU1211" s="17">
        <v>0.62425976258404403</v>
      </c>
    </row>
    <row r="1212" spans="2:73" x14ac:dyDescent="0.3">
      <c r="B1212" t="s">
        <v>425</v>
      </c>
      <c r="C1212" s="17">
        <v>0.59647089133771403</v>
      </c>
      <c r="D1212" s="17">
        <v>0.58024811840268198</v>
      </c>
      <c r="E1212" s="17">
        <v>0.61253234575979498</v>
      </c>
      <c r="F1212" s="17"/>
      <c r="G1212" s="17">
        <v>0.42041174454152702</v>
      </c>
      <c r="H1212" s="17">
        <v>0.51043703671963803</v>
      </c>
      <c r="I1212" s="17">
        <v>0.55439110295346905</v>
      </c>
      <c r="J1212" s="17">
        <v>0.62766092846016397</v>
      </c>
      <c r="K1212" s="17">
        <v>0.66908875855191796</v>
      </c>
      <c r="L1212" s="17">
        <v>0.74312045843371</v>
      </c>
      <c r="M1212" s="17"/>
      <c r="N1212" s="17">
        <v>0.62747823255471402</v>
      </c>
      <c r="O1212" s="17">
        <v>0.60780421848747901</v>
      </c>
      <c r="P1212" s="17">
        <v>0.57260739288846896</v>
      </c>
      <c r="Q1212" s="17">
        <v>0.56800942107815999</v>
      </c>
      <c r="R1212" s="17"/>
      <c r="S1212" s="17">
        <v>0.50982039573597904</v>
      </c>
      <c r="T1212" s="17">
        <v>0.64746389914799296</v>
      </c>
      <c r="U1212" s="17">
        <v>0.61780448360750895</v>
      </c>
      <c r="V1212" s="17">
        <v>0.64720241978314796</v>
      </c>
      <c r="W1212" s="17">
        <v>0.61703922286077395</v>
      </c>
      <c r="X1212" s="17">
        <v>0.549153226571655</v>
      </c>
      <c r="Y1212" s="17">
        <v>0.59416911117916005</v>
      </c>
      <c r="Z1212" s="17">
        <v>0.59282489321265497</v>
      </c>
      <c r="AA1212" s="17">
        <v>0.60641032208704504</v>
      </c>
      <c r="AB1212" s="17"/>
      <c r="AC1212" s="17">
        <v>0.287363195643138</v>
      </c>
      <c r="AD1212" s="17">
        <v>0.50075281774309999</v>
      </c>
      <c r="AE1212" s="17">
        <v>0.56468590123172702</v>
      </c>
      <c r="AF1212" s="17">
        <v>0.58115729511870595</v>
      </c>
      <c r="AG1212" s="17">
        <v>0.57661145125455304</v>
      </c>
      <c r="AH1212" s="17">
        <v>0.61428213925735897</v>
      </c>
      <c r="AI1212" s="17">
        <v>0.59304432017920505</v>
      </c>
      <c r="AJ1212" s="17">
        <v>0.59255477541409995</v>
      </c>
      <c r="AK1212" s="17">
        <v>0.60079554812930802</v>
      </c>
      <c r="AL1212" s="17">
        <v>0.68138923158520304</v>
      </c>
      <c r="AM1212" s="17">
        <v>0.62327286278566196</v>
      </c>
      <c r="AN1212" s="17">
        <v>0.70477438749952503</v>
      </c>
      <c r="AO1212" s="17">
        <v>0.521755503723353</v>
      </c>
      <c r="AP1212" s="17">
        <v>0.58613840906104098</v>
      </c>
      <c r="AQ1212" s="17">
        <v>0.63918587124571202</v>
      </c>
      <c r="AR1212" s="17">
        <v>0.56041999539262999</v>
      </c>
      <c r="AS1212" s="17"/>
      <c r="AT1212" s="17">
        <v>0.51477782692752105</v>
      </c>
      <c r="AU1212" s="17">
        <v>0.63764854701131102</v>
      </c>
      <c r="AV1212" s="17">
        <v>0.56735391068831798</v>
      </c>
      <c r="AW1212" s="17">
        <v>0.59046517741389004</v>
      </c>
      <c r="AX1212" s="17">
        <v>0.69841974151624397</v>
      </c>
      <c r="AY1212" s="17">
        <v>0.63343294703749897</v>
      </c>
      <c r="AZ1212" s="17"/>
      <c r="BA1212" s="17">
        <v>0.61078263178588899</v>
      </c>
      <c r="BB1212" s="17">
        <v>0.595700870575957</v>
      </c>
      <c r="BC1212" s="17">
        <v>0.55228671762938697</v>
      </c>
      <c r="BD1212" s="17">
        <v>0.59521130532299005</v>
      </c>
      <c r="BE1212" s="17">
        <v>0.63245930411471596</v>
      </c>
      <c r="BF1212" s="17"/>
      <c r="BG1212" s="17">
        <v>0.65285959199834198</v>
      </c>
      <c r="BH1212" s="17">
        <v>0.56310917156700102</v>
      </c>
      <c r="BI1212" s="17">
        <v>0.71435054271931098</v>
      </c>
      <c r="BJ1212" s="17">
        <v>0.62781608321788496</v>
      </c>
      <c r="BK1212" s="17">
        <v>0.58763543369993598</v>
      </c>
      <c r="BL1212" s="17"/>
      <c r="BM1212" s="17">
        <v>0.60500461878205902</v>
      </c>
      <c r="BN1212" s="17">
        <v>0.60247612015684804</v>
      </c>
      <c r="BO1212" s="17">
        <v>0.55654694293473705</v>
      </c>
      <c r="BP1212" s="17"/>
      <c r="BQ1212" s="17">
        <v>0.52690931862863699</v>
      </c>
      <c r="BR1212" s="17">
        <v>0.64733182854996696</v>
      </c>
      <c r="BS1212" s="17"/>
      <c r="BT1212" s="17">
        <v>0.58163711479191305</v>
      </c>
      <c r="BU1212" s="17">
        <v>0.62519539250141798</v>
      </c>
    </row>
    <row r="1213" spans="2:73" x14ac:dyDescent="0.3">
      <c r="B1213" t="s">
        <v>426</v>
      </c>
      <c r="C1213" s="17">
        <v>0.51693143840584099</v>
      </c>
      <c r="D1213" s="17">
        <v>0.51042147682982597</v>
      </c>
      <c r="E1213" s="17">
        <v>0.52256723637470703</v>
      </c>
      <c r="F1213" s="17"/>
      <c r="G1213" s="17">
        <v>0.58350372838387798</v>
      </c>
      <c r="H1213" s="17">
        <v>0.54198171353921498</v>
      </c>
      <c r="I1213" s="17">
        <v>0.54114200744437602</v>
      </c>
      <c r="J1213" s="17">
        <v>0.54694489401868995</v>
      </c>
      <c r="K1213" s="17">
        <v>0.463849657255956</v>
      </c>
      <c r="L1213" s="17">
        <v>0.443994794785326</v>
      </c>
      <c r="M1213" s="17"/>
      <c r="N1213" s="17">
        <v>0.53884175487660702</v>
      </c>
      <c r="O1213" s="17">
        <v>0.561842655788097</v>
      </c>
      <c r="P1213" s="17">
        <v>0.46825415415059701</v>
      </c>
      <c r="Q1213" s="17">
        <v>0.487334929450015</v>
      </c>
      <c r="R1213" s="17"/>
      <c r="S1213" s="17">
        <v>0.55468348028300096</v>
      </c>
      <c r="T1213" s="17">
        <v>0.52407730040788203</v>
      </c>
      <c r="U1213" s="17">
        <v>0.53533124385201103</v>
      </c>
      <c r="V1213" s="17">
        <v>0.47268484178352299</v>
      </c>
      <c r="W1213" s="17">
        <v>0.490103115257016</v>
      </c>
      <c r="X1213" s="17">
        <v>0.50732072545035001</v>
      </c>
      <c r="Y1213" s="17">
        <v>0.52710136118999795</v>
      </c>
      <c r="Z1213" s="17">
        <v>0.53604508687732</v>
      </c>
      <c r="AA1213" s="17">
        <v>0.49568920715160297</v>
      </c>
      <c r="AB1213" s="17"/>
      <c r="AC1213" s="17">
        <v>0.53477217462038096</v>
      </c>
      <c r="AD1213" s="17">
        <v>0.43457715725795298</v>
      </c>
      <c r="AE1213" s="17">
        <v>0.44096537317091999</v>
      </c>
      <c r="AF1213" s="17">
        <v>0.48680263491411202</v>
      </c>
      <c r="AG1213" s="17">
        <v>0.48350854892805301</v>
      </c>
      <c r="AH1213" s="17">
        <v>0.48310589464700798</v>
      </c>
      <c r="AI1213" s="17">
        <v>0.50587202113741803</v>
      </c>
      <c r="AJ1213" s="17">
        <v>0.48819324697531002</v>
      </c>
      <c r="AK1213" s="17">
        <v>0.546895578578103</v>
      </c>
      <c r="AL1213" s="17">
        <v>0.57016863030649501</v>
      </c>
      <c r="AM1213" s="17">
        <v>0.56429261482355197</v>
      </c>
      <c r="AN1213" s="17">
        <v>0.60039860027566805</v>
      </c>
      <c r="AO1213" s="17">
        <v>0.49669770678457997</v>
      </c>
      <c r="AP1213" s="17">
        <v>0.56177412631617696</v>
      </c>
      <c r="AQ1213" s="17">
        <v>0.47832702796842202</v>
      </c>
      <c r="AR1213" s="17">
        <v>0.61674680422327399</v>
      </c>
      <c r="AS1213" s="17"/>
      <c r="AT1213" s="17">
        <v>0.52818707531451203</v>
      </c>
      <c r="AU1213" s="17">
        <v>0.51235072055285302</v>
      </c>
      <c r="AV1213" s="17">
        <v>0.49733898458266401</v>
      </c>
      <c r="AW1213" s="17">
        <v>0.53280734943136898</v>
      </c>
      <c r="AX1213" s="17">
        <v>0.49565976006783902</v>
      </c>
      <c r="AY1213" s="17">
        <v>0.530951750623464</v>
      </c>
      <c r="AZ1213" s="17"/>
      <c r="BA1213" s="17">
        <v>0.49682500636781202</v>
      </c>
      <c r="BB1213" s="17">
        <v>0.51977090393557501</v>
      </c>
      <c r="BC1213" s="17">
        <v>0.56496398586822505</v>
      </c>
      <c r="BD1213" s="17">
        <v>0.56312422098499604</v>
      </c>
      <c r="BE1213" s="17">
        <v>0.39412007207279198</v>
      </c>
      <c r="BF1213" s="17"/>
      <c r="BG1213" s="17">
        <v>0.48649339709157902</v>
      </c>
      <c r="BH1213" s="17">
        <v>0.524878372685459</v>
      </c>
      <c r="BI1213" s="17">
        <v>0.546137286077645</v>
      </c>
      <c r="BJ1213" s="17">
        <v>0.50316581149934603</v>
      </c>
      <c r="BK1213" s="17">
        <v>0.55273675787193899</v>
      </c>
      <c r="BL1213" s="17"/>
      <c r="BM1213" s="17">
        <v>0.54055336271271504</v>
      </c>
      <c r="BN1213" s="17">
        <v>0.504771324106144</v>
      </c>
      <c r="BO1213" s="17">
        <v>0.47600395596666401</v>
      </c>
      <c r="BP1213" s="17"/>
      <c r="BQ1213" s="17">
        <v>0.52062779864803999</v>
      </c>
      <c r="BR1213" s="17">
        <v>0.52128888735732903</v>
      </c>
      <c r="BS1213" s="17"/>
      <c r="BT1213" s="17">
        <v>0.52181058338124797</v>
      </c>
      <c r="BU1213" s="17">
        <v>0.52094500423588896</v>
      </c>
    </row>
    <row r="1214" spans="2:73" x14ac:dyDescent="0.3">
      <c r="B1214" t="s">
        <v>427</v>
      </c>
      <c r="C1214" s="17">
        <v>0.46851815889935999</v>
      </c>
      <c r="D1214" s="17">
        <v>0.45497852476648398</v>
      </c>
      <c r="E1214" s="17">
        <v>0.48274415850545899</v>
      </c>
      <c r="F1214" s="17"/>
      <c r="G1214" s="17">
        <v>0.42962544972538602</v>
      </c>
      <c r="H1214" s="17">
        <v>0.467173216879674</v>
      </c>
      <c r="I1214" s="17">
        <v>0.47032538792550399</v>
      </c>
      <c r="J1214" s="17">
        <v>0.47148717182107802</v>
      </c>
      <c r="K1214" s="17">
        <v>0.48314957618245602</v>
      </c>
      <c r="L1214" s="17">
        <v>0.48166827169427201</v>
      </c>
      <c r="M1214" s="17"/>
      <c r="N1214" s="17">
        <v>0.47035507304519297</v>
      </c>
      <c r="O1214" s="17">
        <v>0.446421787489587</v>
      </c>
      <c r="P1214" s="17">
        <v>0.48509428751714201</v>
      </c>
      <c r="Q1214" s="17">
        <v>0.47717674683353101</v>
      </c>
      <c r="R1214" s="17"/>
      <c r="S1214" s="17">
        <v>0.43910542205276898</v>
      </c>
      <c r="T1214" s="17">
        <v>0.47318573840518202</v>
      </c>
      <c r="U1214" s="17">
        <v>0.49679469328229298</v>
      </c>
      <c r="V1214" s="17">
        <v>0.51118088337254397</v>
      </c>
      <c r="W1214" s="17">
        <v>0.45610888926380599</v>
      </c>
      <c r="X1214" s="17">
        <v>0.431886509983756</v>
      </c>
      <c r="Y1214" s="17">
        <v>0.47273210052238601</v>
      </c>
      <c r="Z1214" s="17">
        <v>0.50909427004377905</v>
      </c>
      <c r="AA1214" s="17">
        <v>0.45902494063051702</v>
      </c>
      <c r="AB1214" s="17"/>
      <c r="AC1214" s="17">
        <v>0.44600971533400202</v>
      </c>
      <c r="AD1214" s="17">
        <v>0.350542914248899</v>
      </c>
      <c r="AE1214" s="17">
        <v>0.43892515022102402</v>
      </c>
      <c r="AF1214" s="17">
        <v>0.48433947766927798</v>
      </c>
      <c r="AG1214" s="17">
        <v>0.45965877844915698</v>
      </c>
      <c r="AH1214" s="17">
        <v>0.53781318848293602</v>
      </c>
      <c r="AI1214" s="17">
        <v>0.44999075427037799</v>
      </c>
      <c r="AJ1214" s="17">
        <v>0.50446698192662698</v>
      </c>
      <c r="AK1214" s="17">
        <v>0.423210848663851</v>
      </c>
      <c r="AL1214" s="17">
        <v>0.41702366092528498</v>
      </c>
      <c r="AM1214" s="17">
        <v>0.44668915369887902</v>
      </c>
      <c r="AN1214" s="17">
        <v>0.460622793309025</v>
      </c>
      <c r="AO1214" s="17">
        <v>0.51248917845453401</v>
      </c>
      <c r="AP1214" s="17">
        <v>0.50193646714976403</v>
      </c>
      <c r="AQ1214" s="17">
        <v>0.57886611345384498</v>
      </c>
      <c r="AR1214" s="17">
        <v>0.55453929221908305</v>
      </c>
      <c r="AS1214" s="17"/>
      <c r="AT1214" s="17">
        <v>0.44435889800119499</v>
      </c>
      <c r="AU1214" s="17">
        <v>0.47952310510455998</v>
      </c>
      <c r="AV1214" s="17">
        <v>0.48121284723727997</v>
      </c>
      <c r="AW1214" s="17">
        <v>0.45923441076350702</v>
      </c>
      <c r="AX1214" s="17">
        <v>0.486546755499707</v>
      </c>
      <c r="AY1214" s="17">
        <v>0.48032675655038298</v>
      </c>
      <c r="AZ1214" s="17"/>
      <c r="BA1214" s="17">
        <v>0.48483026059548201</v>
      </c>
      <c r="BB1214" s="17">
        <v>0.45940252091223599</v>
      </c>
      <c r="BC1214" s="17">
        <v>0.47054984674602401</v>
      </c>
      <c r="BD1214" s="17">
        <v>0.42741912012148298</v>
      </c>
      <c r="BE1214" s="17">
        <v>0.44170715588555298</v>
      </c>
      <c r="BF1214" s="17"/>
      <c r="BG1214" s="17">
        <v>0.55263493695695298</v>
      </c>
      <c r="BH1214" s="17">
        <v>0.45408001461489</v>
      </c>
      <c r="BI1214" s="17">
        <v>0.425334711848599</v>
      </c>
      <c r="BJ1214" s="17">
        <v>0.47968006026059301</v>
      </c>
      <c r="BK1214" s="17">
        <v>0.39010760244006698</v>
      </c>
      <c r="BL1214" s="17"/>
      <c r="BM1214" s="17">
        <v>0.49302166078195803</v>
      </c>
      <c r="BN1214" s="17">
        <v>0.46236135839635201</v>
      </c>
      <c r="BO1214" s="17">
        <v>0.41045272972018398</v>
      </c>
      <c r="BP1214" s="17"/>
      <c r="BQ1214" s="17">
        <v>0.48391440726714602</v>
      </c>
      <c r="BR1214" s="17">
        <v>0.46795053957174798</v>
      </c>
      <c r="BS1214" s="17"/>
      <c r="BT1214" s="17">
        <v>0.48722941008102499</v>
      </c>
      <c r="BU1214" s="17">
        <v>0.44604023039004498</v>
      </c>
    </row>
    <row r="1215" spans="2:73" x14ac:dyDescent="0.3">
      <c r="B1215" t="s">
        <v>428</v>
      </c>
      <c r="C1215" s="17">
        <v>0.273349681997752</v>
      </c>
      <c r="D1215" s="17">
        <v>0.26797405770695099</v>
      </c>
      <c r="E1215" s="17">
        <v>0.27869386254119699</v>
      </c>
      <c r="F1215" s="17"/>
      <c r="G1215" s="17">
        <v>0.30927238076385499</v>
      </c>
      <c r="H1215" s="17">
        <v>0.373803746992448</v>
      </c>
      <c r="I1215" s="17">
        <v>0.26385174386524801</v>
      </c>
      <c r="J1215" s="17">
        <v>0.21656758084778199</v>
      </c>
      <c r="K1215" s="17">
        <v>0.25690712856548498</v>
      </c>
      <c r="L1215" s="17">
        <v>0.232853417241008</v>
      </c>
      <c r="M1215" s="17"/>
      <c r="N1215" s="17">
        <v>0.301943426040027</v>
      </c>
      <c r="O1215" s="17">
        <v>0.23382818474313899</v>
      </c>
      <c r="P1215" s="17">
        <v>0.292766969971404</v>
      </c>
      <c r="Q1215" s="17">
        <v>0.26694991098203802</v>
      </c>
      <c r="R1215" s="17"/>
      <c r="S1215" s="17">
        <v>0.35437066100902398</v>
      </c>
      <c r="T1215" s="17">
        <v>0.198679070417285</v>
      </c>
      <c r="U1215" s="17">
        <v>0.25834037992782999</v>
      </c>
      <c r="V1215" s="17">
        <v>0.28846835185046099</v>
      </c>
      <c r="W1215" s="17">
        <v>0.24307234272046699</v>
      </c>
      <c r="X1215" s="17">
        <v>0.26928163119641402</v>
      </c>
      <c r="Y1215" s="17">
        <v>0.250628967875209</v>
      </c>
      <c r="Z1215" s="17">
        <v>0.20805845036380999</v>
      </c>
      <c r="AA1215" s="17">
        <v>0.330946110552294</v>
      </c>
      <c r="AB1215" s="17"/>
      <c r="AC1215" s="17">
        <v>0.34422391970098198</v>
      </c>
      <c r="AD1215" s="17">
        <v>0.357180364689546</v>
      </c>
      <c r="AE1215" s="17">
        <v>0.29712609393828898</v>
      </c>
      <c r="AF1215" s="17">
        <v>0.26896406712611698</v>
      </c>
      <c r="AG1215" s="17">
        <v>0.28628719747170001</v>
      </c>
      <c r="AH1215" s="17">
        <v>0.24162573709040999</v>
      </c>
      <c r="AI1215" s="17">
        <v>0.29715413398045298</v>
      </c>
      <c r="AJ1215" s="17">
        <v>0.250490087341673</v>
      </c>
      <c r="AK1215" s="17">
        <v>0.27932242079025899</v>
      </c>
      <c r="AL1215" s="17">
        <v>0.20065273088948801</v>
      </c>
      <c r="AM1215" s="17">
        <v>0.20298717487322299</v>
      </c>
      <c r="AN1215" s="17">
        <v>0.24832302357573599</v>
      </c>
      <c r="AO1215" s="17">
        <v>0.28717864313229802</v>
      </c>
      <c r="AP1215" s="17">
        <v>0.31019583907680898</v>
      </c>
      <c r="AQ1215" s="17">
        <v>0.33185030303285201</v>
      </c>
      <c r="AR1215" s="17">
        <v>0.31804860235424198</v>
      </c>
      <c r="AS1215" s="17"/>
      <c r="AT1215" s="17">
        <v>0.37275232957702997</v>
      </c>
      <c r="AU1215" s="17">
        <v>0.256834378266249</v>
      </c>
      <c r="AV1215" s="17">
        <v>0.28758738381854498</v>
      </c>
      <c r="AW1215" s="17">
        <v>0.212097547212974</v>
      </c>
      <c r="AX1215" s="17">
        <v>0.21385217176545299</v>
      </c>
      <c r="AY1215" s="17">
        <v>0.21381691104880399</v>
      </c>
      <c r="AZ1215" s="17"/>
      <c r="BA1215" s="17">
        <v>0.24212467145532701</v>
      </c>
      <c r="BB1215" s="17">
        <v>0.24468102126587499</v>
      </c>
      <c r="BC1215" s="17">
        <v>0.29683550194666902</v>
      </c>
      <c r="BD1215" s="17">
        <v>0.33226558744874302</v>
      </c>
      <c r="BE1215" s="17">
        <v>0.46635056053089902</v>
      </c>
      <c r="BF1215" s="17"/>
      <c r="BG1215" s="17">
        <v>0.25396349842678401</v>
      </c>
      <c r="BH1215" s="17">
        <v>0.310061078278208</v>
      </c>
      <c r="BI1215" s="17">
        <v>0.251142730009703</v>
      </c>
      <c r="BJ1215" s="17">
        <v>0.232224533402143</v>
      </c>
      <c r="BK1215" s="17">
        <v>0.25725180393909702</v>
      </c>
      <c r="BL1215" s="17"/>
      <c r="BM1215" s="17">
        <v>0.27389563450029902</v>
      </c>
      <c r="BN1215" s="17">
        <v>0.26750263643876299</v>
      </c>
      <c r="BO1215" s="17">
        <v>0.285859911553135</v>
      </c>
      <c r="BP1215" s="17"/>
      <c r="BQ1215" s="17">
        <v>0.35505537398550302</v>
      </c>
      <c r="BR1215" s="17">
        <v>0.22357404746724399</v>
      </c>
      <c r="BS1215" s="17"/>
      <c r="BT1215" s="17">
        <v>0.298476014073218</v>
      </c>
      <c r="BU1215" s="17">
        <v>0.23595008655149799</v>
      </c>
    </row>
    <row r="1216" spans="2:73" x14ac:dyDescent="0.3">
      <c r="B1216" t="s">
        <v>429</v>
      </c>
      <c r="C1216" s="17">
        <v>0.131409933965627</v>
      </c>
      <c r="D1216" s="17">
        <v>0.149143107086428</v>
      </c>
      <c r="E1216" s="17">
        <v>0.11453486190894301</v>
      </c>
      <c r="F1216" s="17"/>
      <c r="G1216" s="17">
        <v>0.15129738595397099</v>
      </c>
      <c r="H1216" s="17">
        <v>0.15595524722217899</v>
      </c>
      <c r="I1216" s="17">
        <v>0.10334424188176999</v>
      </c>
      <c r="J1216" s="17">
        <v>0.11075045267699</v>
      </c>
      <c r="K1216" s="17">
        <v>0.13228774933991799</v>
      </c>
      <c r="L1216" s="17">
        <v>0.13731821966000801</v>
      </c>
      <c r="M1216" s="17"/>
      <c r="N1216" s="17">
        <v>0.13015744563746501</v>
      </c>
      <c r="O1216" s="17">
        <v>9.8747668832683905E-2</v>
      </c>
      <c r="P1216" s="17">
        <v>0.16718266571627299</v>
      </c>
      <c r="Q1216" s="17">
        <v>0.133724136130838</v>
      </c>
      <c r="R1216" s="17"/>
      <c r="S1216" s="17">
        <v>0.11760723955713499</v>
      </c>
      <c r="T1216" s="17">
        <v>0.118759819500347</v>
      </c>
      <c r="U1216" s="17">
        <v>0.13399801644916801</v>
      </c>
      <c r="V1216" s="17">
        <v>0.14927811945976599</v>
      </c>
      <c r="W1216" s="17">
        <v>0.20033475703884501</v>
      </c>
      <c r="X1216" s="17">
        <v>0.13702607113806101</v>
      </c>
      <c r="Y1216" s="17">
        <v>0.12859562302017</v>
      </c>
      <c r="Z1216" s="17">
        <v>0.11045772535922301</v>
      </c>
      <c r="AA1216" s="17">
        <v>0.10513202693819899</v>
      </c>
      <c r="AB1216" s="17"/>
      <c r="AC1216" s="17">
        <v>0.10971179749990501</v>
      </c>
      <c r="AD1216" s="17">
        <v>0.14009622239893399</v>
      </c>
      <c r="AE1216" s="17">
        <v>0.160285445089796</v>
      </c>
      <c r="AF1216" s="17">
        <v>0.10515753147029</v>
      </c>
      <c r="AG1216" s="17">
        <v>0.14455498799706301</v>
      </c>
      <c r="AH1216" s="17">
        <v>0.14399884553756701</v>
      </c>
      <c r="AI1216" s="17">
        <v>0.15683919998632201</v>
      </c>
      <c r="AJ1216" s="17">
        <v>0.109288799533792</v>
      </c>
      <c r="AK1216" s="17">
        <v>0.130904883731778</v>
      </c>
      <c r="AL1216" s="17">
        <v>0.14009851645404001</v>
      </c>
      <c r="AM1216" s="17">
        <v>0.11747660894560399</v>
      </c>
      <c r="AN1216" s="17">
        <v>6.74837802660717E-2</v>
      </c>
      <c r="AO1216" s="17">
        <v>0.163997865553208</v>
      </c>
      <c r="AP1216" s="17">
        <v>0.143890617136123</v>
      </c>
      <c r="AQ1216" s="17">
        <v>8.9395684833897399E-2</v>
      </c>
      <c r="AR1216" s="17">
        <v>0.15463446779985501</v>
      </c>
      <c r="AS1216" s="17"/>
      <c r="AT1216" s="17">
        <v>0.12419914893598601</v>
      </c>
      <c r="AU1216" s="17">
        <v>0.12298600770505499</v>
      </c>
      <c r="AV1216" s="17">
        <v>0.110465751505458</v>
      </c>
      <c r="AW1216" s="17">
        <v>0.13596690898323099</v>
      </c>
      <c r="AX1216" s="17">
        <v>0.16219443161335301</v>
      </c>
      <c r="AY1216" s="17">
        <v>0.19787295701659399</v>
      </c>
      <c r="AZ1216" s="17"/>
      <c r="BA1216" s="17">
        <v>0.12270915423777699</v>
      </c>
      <c r="BB1216" s="17">
        <v>0.126858488457361</v>
      </c>
      <c r="BC1216" s="17">
        <v>0.129668629943159</v>
      </c>
      <c r="BD1216" s="17">
        <v>0.11966499802380801</v>
      </c>
      <c r="BE1216" s="17">
        <v>0.165510525614224</v>
      </c>
      <c r="BF1216" s="17"/>
      <c r="BG1216" s="17">
        <v>0.14578232215028</v>
      </c>
      <c r="BH1216" s="17">
        <v>0.129418053274724</v>
      </c>
      <c r="BI1216" s="17">
        <v>0.107012134882487</v>
      </c>
      <c r="BJ1216" s="17">
        <v>0.16574557284460201</v>
      </c>
      <c r="BK1216" s="17">
        <v>6.6459985501448701E-2</v>
      </c>
      <c r="BL1216" s="17"/>
      <c r="BM1216" s="17">
        <v>0.137246135520326</v>
      </c>
      <c r="BN1216" s="17">
        <v>0.12361654558360601</v>
      </c>
      <c r="BO1216" s="17">
        <v>0.13287585950506001</v>
      </c>
      <c r="BP1216" s="17"/>
      <c r="BQ1216" s="17">
        <v>0.14974448106400801</v>
      </c>
      <c r="BR1216" s="17">
        <v>0.11808635980285399</v>
      </c>
      <c r="BS1216" s="17"/>
      <c r="BT1216" s="17">
        <v>0.130925666532926</v>
      </c>
      <c r="BU1216" s="17">
        <v>0.13131704291426199</v>
      </c>
    </row>
    <row r="1217" spans="2:73" x14ac:dyDescent="0.3">
      <c r="B1217" t="s">
        <v>430</v>
      </c>
      <c r="C1217" s="17">
        <v>9.5187178703983993E-2</v>
      </c>
      <c r="D1217" s="17">
        <v>0.10840886620935899</v>
      </c>
      <c r="E1217" s="17">
        <v>8.1459798947546E-2</v>
      </c>
      <c r="F1217" s="17"/>
      <c r="G1217" s="17">
        <v>0.12046502998105001</v>
      </c>
      <c r="H1217" s="17">
        <v>0.125599808511414</v>
      </c>
      <c r="I1217" s="17">
        <v>0.103908359207596</v>
      </c>
      <c r="J1217" s="17">
        <v>8.5880869020074593E-2</v>
      </c>
      <c r="K1217" s="17">
        <v>8.1832378083427998E-2</v>
      </c>
      <c r="L1217" s="17">
        <v>6.3166105993199995E-2</v>
      </c>
      <c r="M1217" s="17"/>
      <c r="N1217" s="17">
        <v>0.118162657412621</v>
      </c>
      <c r="O1217" s="17">
        <v>9.4176073443331607E-2</v>
      </c>
      <c r="P1217" s="17">
        <v>7.8567822294619796E-2</v>
      </c>
      <c r="Q1217" s="17">
        <v>8.6668366715897893E-2</v>
      </c>
      <c r="R1217" s="17"/>
      <c r="S1217" s="17">
        <v>0.12821927225909299</v>
      </c>
      <c r="T1217" s="17">
        <v>7.7514289181875695E-2</v>
      </c>
      <c r="U1217" s="17">
        <v>0.102245238498977</v>
      </c>
      <c r="V1217" s="17">
        <v>9.4971446732591502E-2</v>
      </c>
      <c r="W1217" s="17">
        <v>6.7803724532161699E-2</v>
      </c>
      <c r="X1217" s="17">
        <v>0.117587237644582</v>
      </c>
      <c r="Y1217" s="17">
        <v>9.4723192217419899E-2</v>
      </c>
      <c r="Z1217" s="17">
        <v>6.7123337502727407E-2</v>
      </c>
      <c r="AA1217" s="17">
        <v>8.3847879290812902E-2</v>
      </c>
      <c r="AB1217" s="17"/>
      <c r="AC1217" s="17">
        <v>0</v>
      </c>
      <c r="AD1217" s="17">
        <v>0.12570089978269</v>
      </c>
      <c r="AE1217" s="17">
        <v>9.8514258826544299E-2</v>
      </c>
      <c r="AF1217" s="17">
        <v>6.3645875534839094E-2</v>
      </c>
      <c r="AG1217" s="17">
        <v>8.3525498008068494E-2</v>
      </c>
      <c r="AH1217" s="17">
        <v>0.10637773202782801</v>
      </c>
      <c r="AI1217" s="17">
        <v>9.7797983454917498E-2</v>
      </c>
      <c r="AJ1217" s="17">
        <v>9.37587503240494E-2</v>
      </c>
      <c r="AK1217" s="17">
        <v>0.136322833416332</v>
      </c>
      <c r="AL1217" s="17">
        <v>9.4624326212739293E-2</v>
      </c>
      <c r="AM1217" s="17">
        <v>0.10004033103179399</v>
      </c>
      <c r="AN1217" s="17">
        <v>4.5641753451966999E-2</v>
      </c>
      <c r="AO1217" s="17">
        <v>9.9835056315640505E-2</v>
      </c>
      <c r="AP1217" s="17">
        <v>6.5723938630203496E-2</v>
      </c>
      <c r="AQ1217" s="17">
        <v>0.119092365714718</v>
      </c>
      <c r="AR1217" s="17">
        <v>0.17040658149330501</v>
      </c>
      <c r="AS1217" s="17"/>
      <c r="AT1217" s="17">
        <v>0.14695767673926699</v>
      </c>
      <c r="AU1217" s="17">
        <v>8.0042075599210394E-2</v>
      </c>
      <c r="AV1217" s="17">
        <v>9.1424523892845194E-2</v>
      </c>
      <c r="AW1217" s="17">
        <v>7.3061142025829404E-2</v>
      </c>
      <c r="AX1217" s="17">
        <v>6.7802266439230693E-2</v>
      </c>
      <c r="AY1217" s="17">
        <v>9.1924212147690601E-2</v>
      </c>
      <c r="AZ1217" s="17"/>
      <c r="BA1217" s="17">
        <v>5.5905264610147297E-2</v>
      </c>
      <c r="BB1217" s="17">
        <v>0.102954696023786</v>
      </c>
      <c r="BC1217" s="17">
        <v>8.8074450359895307E-2</v>
      </c>
      <c r="BD1217" s="17">
        <v>0.16618525562261299</v>
      </c>
      <c r="BE1217" s="17">
        <v>0.22887784792545901</v>
      </c>
      <c r="BF1217" s="17"/>
      <c r="BG1217" s="17">
        <v>6.3781218603092396E-2</v>
      </c>
      <c r="BH1217" s="17">
        <v>0.12429067412277101</v>
      </c>
      <c r="BI1217" s="17">
        <v>8.6089948167587804E-2</v>
      </c>
      <c r="BJ1217" s="17">
        <v>5.7428621029185598E-2</v>
      </c>
      <c r="BK1217" s="17">
        <v>0.26083910027531798</v>
      </c>
      <c r="BL1217" s="17"/>
      <c r="BM1217" s="17">
        <v>0.100803766505904</v>
      </c>
      <c r="BN1217" s="17">
        <v>9.1182496366482998E-2</v>
      </c>
      <c r="BO1217" s="17">
        <v>8.8147488581157493E-2</v>
      </c>
      <c r="BP1217" s="17"/>
      <c r="BQ1217" s="17">
        <v>0.13165007260626099</v>
      </c>
      <c r="BR1217" s="17">
        <v>6.9074296699215595E-2</v>
      </c>
      <c r="BS1217" s="17"/>
      <c r="BT1217" s="17">
        <v>0.111080290837651</v>
      </c>
      <c r="BU1217" s="17">
        <v>7.1446042091093898E-2</v>
      </c>
    </row>
    <row r="1218" spans="2:73" x14ac:dyDescent="0.3">
      <c r="B1218" t="s">
        <v>92</v>
      </c>
      <c r="C1218" s="17">
        <v>5.4728320306889301E-3</v>
      </c>
      <c r="D1218" s="17">
        <v>5.4309250888420601E-3</v>
      </c>
      <c r="E1218" s="17">
        <v>5.5305563830654898E-3</v>
      </c>
      <c r="F1218" s="17"/>
      <c r="G1218" s="17">
        <v>2.6968058532393499E-3</v>
      </c>
      <c r="H1218" s="17">
        <v>1.22989477185689E-2</v>
      </c>
      <c r="I1218" s="17">
        <v>4.5118629780587097E-3</v>
      </c>
      <c r="J1218" s="17">
        <v>3.8150763023882899E-3</v>
      </c>
      <c r="K1218" s="17">
        <v>2.5724961042957201E-3</v>
      </c>
      <c r="L1218" s="17">
        <v>5.8398244533611797E-3</v>
      </c>
      <c r="M1218" s="17"/>
      <c r="N1218" s="17">
        <v>1.33627651828214E-3</v>
      </c>
      <c r="O1218" s="17">
        <v>7.1021340910197598E-3</v>
      </c>
      <c r="P1218" s="17">
        <v>6.9558901153772496E-3</v>
      </c>
      <c r="Q1218" s="17">
        <v>7.0535463720350104E-3</v>
      </c>
      <c r="R1218" s="17"/>
      <c r="S1218" s="17">
        <v>1.1058286936731099E-2</v>
      </c>
      <c r="T1218" s="17">
        <v>1.58304030724674E-3</v>
      </c>
      <c r="U1218" s="17">
        <v>0</v>
      </c>
      <c r="V1218" s="17">
        <v>2.1737983576780502E-3</v>
      </c>
      <c r="W1218" s="17">
        <v>7.0972143996150304E-3</v>
      </c>
      <c r="X1218" s="17">
        <v>1.10941769621215E-2</v>
      </c>
      <c r="Y1218" s="17">
        <v>2.2875648142579E-3</v>
      </c>
      <c r="Z1218" s="17">
        <v>1.9000285072454201E-2</v>
      </c>
      <c r="AA1218" s="17">
        <v>2.1752153010026801E-3</v>
      </c>
      <c r="AB1218" s="17"/>
      <c r="AC1218" s="17">
        <v>0</v>
      </c>
      <c r="AD1218" s="17">
        <v>8.9290144515748703E-3</v>
      </c>
      <c r="AE1218" s="17">
        <v>4.0486067341269803E-3</v>
      </c>
      <c r="AF1218" s="17">
        <v>0</v>
      </c>
      <c r="AG1218" s="17">
        <v>1.3270451454154E-2</v>
      </c>
      <c r="AH1218" s="17">
        <v>5.53424486257585E-3</v>
      </c>
      <c r="AI1218" s="17">
        <v>0</v>
      </c>
      <c r="AJ1218" s="17">
        <v>1.08108178438762E-2</v>
      </c>
      <c r="AK1218" s="17">
        <v>0</v>
      </c>
      <c r="AL1218" s="17">
        <v>3.9480249153789797E-3</v>
      </c>
      <c r="AM1218" s="17">
        <v>0</v>
      </c>
      <c r="AN1218" s="17">
        <v>4.1386954981544096E-3</v>
      </c>
      <c r="AO1218" s="17">
        <v>0</v>
      </c>
      <c r="AP1218" s="17">
        <v>0</v>
      </c>
      <c r="AQ1218" s="17">
        <v>2.9685538555630199E-2</v>
      </c>
      <c r="AR1218" s="17">
        <v>0</v>
      </c>
      <c r="AS1218" s="17"/>
      <c r="AT1218" s="17">
        <v>9.2042826169784001E-3</v>
      </c>
      <c r="AU1218" s="17">
        <v>5.16592031734421E-3</v>
      </c>
      <c r="AV1218" s="17">
        <v>6.2637978893826801E-3</v>
      </c>
      <c r="AW1218" s="17">
        <v>1.3783496038434399E-3</v>
      </c>
      <c r="AX1218" s="17">
        <v>6.7290606507604397E-3</v>
      </c>
      <c r="AY1218" s="17">
        <v>0</v>
      </c>
      <c r="AZ1218" s="17"/>
      <c r="BA1218" s="17">
        <v>5.7566033257041398E-3</v>
      </c>
      <c r="BB1218" s="17">
        <v>2.9521860860037101E-3</v>
      </c>
      <c r="BC1218" s="17">
        <v>9.3405449373750501E-3</v>
      </c>
      <c r="BD1218" s="17">
        <v>2.9032806507143199E-3</v>
      </c>
      <c r="BE1218" s="17">
        <v>0</v>
      </c>
      <c r="BF1218" s="17"/>
      <c r="BG1218" s="17">
        <v>0</v>
      </c>
      <c r="BH1218" s="17">
        <v>6.7717873082366103E-3</v>
      </c>
      <c r="BI1218" s="17">
        <v>0</v>
      </c>
      <c r="BJ1218" s="17">
        <v>2.3849643699824898E-3</v>
      </c>
      <c r="BK1218" s="17">
        <v>1.02180259955112E-2</v>
      </c>
      <c r="BL1218" s="17"/>
      <c r="BM1218" s="17">
        <v>6.0305237959621498E-3</v>
      </c>
      <c r="BN1218" s="17">
        <v>6.0598875599906597E-3</v>
      </c>
      <c r="BO1218" s="17">
        <v>2.3932732463288601E-3</v>
      </c>
      <c r="BP1218" s="17"/>
      <c r="BQ1218" s="17">
        <v>0</v>
      </c>
      <c r="BR1218" s="17">
        <v>7.04419889782821E-3</v>
      </c>
      <c r="BS1218" s="17"/>
      <c r="BT1218" s="17">
        <v>3.82282457159187E-3</v>
      </c>
      <c r="BU1218" s="17">
        <v>4.5687265846243996E-3</v>
      </c>
    </row>
    <row r="1219" spans="2:73" x14ac:dyDescent="0.3">
      <c r="B1219" t="s">
        <v>165</v>
      </c>
      <c r="C1219" s="17">
        <v>9.1098750337446806E-3</v>
      </c>
      <c r="D1219" s="17">
        <v>7.3091104312979398E-3</v>
      </c>
      <c r="E1219" s="17">
        <v>1.08927865355105E-2</v>
      </c>
      <c r="F1219" s="17"/>
      <c r="G1219" s="17">
        <v>2.9166563235713499E-3</v>
      </c>
      <c r="H1219" s="17">
        <v>2.3400497029570501E-3</v>
      </c>
      <c r="I1219" s="17">
        <v>8.9351893352897106E-3</v>
      </c>
      <c r="J1219" s="17">
        <v>5.6594981749808499E-3</v>
      </c>
      <c r="K1219" s="17">
        <v>1.8875540494795701E-2</v>
      </c>
      <c r="L1219" s="17">
        <v>1.51100249637665E-2</v>
      </c>
      <c r="M1219" s="17"/>
      <c r="N1219" s="17">
        <v>8.0304462567604706E-3</v>
      </c>
      <c r="O1219" s="17">
        <v>9.8351793674887594E-3</v>
      </c>
      <c r="P1219" s="17">
        <v>6.62262336431971E-3</v>
      </c>
      <c r="Q1219" s="17">
        <v>1.1892792741487E-2</v>
      </c>
      <c r="R1219" s="17"/>
      <c r="S1219" s="17">
        <v>0</v>
      </c>
      <c r="T1219" s="17">
        <v>1.06914703828904E-2</v>
      </c>
      <c r="U1219" s="17">
        <v>1.9470911808991499E-2</v>
      </c>
      <c r="V1219" s="17">
        <v>9.8234496235895408E-3</v>
      </c>
      <c r="W1219" s="17">
        <v>9.7931572255895508E-3</v>
      </c>
      <c r="X1219" s="17">
        <v>7.3804655222552001E-3</v>
      </c>
      <c r="Y1219" s="17">
        <v>1.2701444008067799E-2</v>
      </c>
      <c r="Z1219" s="17">
        <v>4.7750834045483803E-3</v>
      </c>
      <c r="AA1219" s="17">
        <v>9.5711620619542397E-3</v>
      </c>
      <c r="AB1219" s="17"/>
      <c r="AC1219" s="17">
        <v>0</v>
      </c>
      <c r="AD1219" s="17">
        <v>1.3179077493347799E-2</v>
      </c>
      <c r="AE1219" s="17">
        <v>2.0179365816469199E-2</v>
      </c>
      <c r="AF1219" s="17">
        <v>2.1592049979674201E-2</v>
      </c>
      <c r="AG1219" s="17">
        <v>1.40449700913351E-2</v>
      </c>
      <c r="AH1219" s="17">
        <v>3.7326067061031602E-3</v>
      </c>
      <c r="AI1219" s="17">
        <v>8.2413661761714108E-3</v>
      </c>
      <c r="AJ1219" s="17">
        <v>3.8943113138207898E-3</v>
      </c>
      <c r="AK1219" s="17">
        <v>4.3660508968715204E-3</v>
      </c>
      <c r="AL1219" s="17">
        <v>0</v>
      </c>
      <c r="AM1219" s="17">
        <v>7.5323383034991203E-3</v>
      </c>
      <c r="AN1219" s="17">
        <v>0</v>
      </c>
      <c r="AO1219" s="17">
        <v>0</v>
      </c>
      <c r="AP1219" s="17">
        <v>0</v>
      </c>
      <c r="AQ1219" s="17">
        <v>0</v>
      </c>
      <c r="AR1219" s="17">
        <v>7.30394125870539E-3</v>
      </c>
      <c r="AS1219" s="17"/>
      <c r="AT1219" s="17">
        <v>0</v>
      </c>
      <c r="AU1219" s="17">
        <v>1.06913648463476E-2</v>
      </c>
      <c r="AV1219" s="17">
        <v>9.6579116266234093E-3</v>
      </c>
      <c r="AW1219" s="17">
        <v>1.3527706168107299E-2</v>
      </c>
      <c r="AX1219" s="17">
        <v>9.0039580966557193E-3</v>
      </c>
      <c r="AY1219" s="17">
        <v>2.5167509950911601E-2</v>
      </c>
      <c r="AZ1219" s="17"/>
      <c r="BA1219" s="17">
        <v>1.09333921227122E-2</v>
      </c>
      <c r="BB1219" s="17">
        <v>5.3861245173997497E-3</v>
      </c>
      <c r="BC1219" s="17">
        <v>8.8591371188791596E-3</v>
      </c>
      <c r="BD1219" s="17">
        <v>1.8495512368091899E-3</v>
      </c>
      <c r="BE1219" s="17">
        <v>0</v>
      </c>
      <c r="BF1219" s="17"/>
      <c r="BG1219" s="17">
        <v>1.22365705881343E-2</v>
      </c>
      <c r="BH1219" s="17">
        <v>3.67604671117504E-3</v>
      </c>
      <c r="BI1219" s="17">
        <v>1.1697679319083099E-2</v>
      </c>
      <c r="BJ1219" s="17">
        <v>1.03223897049499E-2</v>
      </c>
      <c r="BK1219" s="17">
        <v>0</v>
      </c>
      <c r="BL1219" s="17"/>
      <c r="BM1219" s="17">
        <v>8.3417612290213501E-3</v>
      </c>
      <c r="BN1219" s="17">
        <v>8.9771585100255104E-3</v>
      </c>
      <c r="BO1219" s="17">
        <v>1.17174928033979E-2</v>
      </c>
      <c r="BP1219" s="17"/>
      <c r="BQ1219" s="17">
        <v>7.2555610978440903E-3</v>
      </c>
      <c r="BR1219" s="17">
        <v>1.04367680797522E-2</v>
      </c>
      <c r="BS1219" s="17"/>
      <c r="BT1219" s="17">
        <v>6.1972365947939598E-3</v>
      </c>
      <c r="BU1219" s="17">
        <v>1.31437727943516E-2</v>
      </c>
    </row>
    <row r="1220" spans="2:73" x14ac:dyDescent="0.3">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row>
    <row r="1221" spans="2:73" x14ac:dyDescent="0.3">
      <c r="B1221" s="6" t="s">
        <v>435</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c r="BP1221" s="17"/>
      <c r="BQ1221" s="17"/>
      <c r="BR1221" s="17"/>
      <c r="BS1221" s="17"/>
      <c r="BT1221" s="17"/>
      <c r="BU1221" s="17"/>
    </row>
    <row r="1222" spans="2:73" x14ac:dyDescent="0.3">
      <c r="B1222" s="24" t="s">
        <v>94</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c r="BP1222" s="17"/>
      <c r="BQ1222" s="17"/>
      <c r="BR1222" s="17"/>
      <c r="BS1222" s="17"/>
      <c r="BT1222" s="17"/>
      <c r="BU1222" s="17"/>
    </row>
    <row r="1223" spans="2:73" x14ac:dyDescent="0.3">
      <c r="B1223" t="s">
        <v>432</v>
      </c>
      <c r="C1223" s="17">
        <v>0.212806203094214</v>
      </c>
      <c r="D1223" s="17">
        <v>0.19533372425683901</v>
      </c>
      <c r="E1223" s="17">
        <v>0.230075637480192</v>
      </c>
      <c r="F1223" s="17"/>
      <c r="G1223" s="17">
        <v>0.15139281897572099</v>
      </c>
      <c r="H1223" s="17">
        <v>0.12291429472465799</v>
      </c>
      <c r="I1223" s="17">
        <v>0.19269237575635301</v>
      </c>
      <c r="J1223" s="17">
        <v>0.24782632877802899</v>
      </c>
      <c r="K1223" s="17">
        <v>0.28445975031250398</v>
      </c>
      <c r="L1223" s="17">
        <v>0.266315808022488</v>
      </c>
      <c r="M1223" s="17"/>
      <c r="N1223" s="17">
        <v>0.18200999128179199</v>
      </c>
      <c r="O1223" s="17">
        <v>0.200331768405137</v>
      </c>
      <c r="P1223" s="17">
        <v>0.241644185203746</v>
      </c>
      <c r="Q1223" s="17">
        <v>0.23259899746252</v>
      </c>
      <c r="R1223" s="17"/>
      <c r="S1223" s="17">
        <v>7.3380762586036805E-2</v>
      </c>
      <c r="T1223" s="17">
        <v>0.214801035831203</v>
      </c>
      <c r="U1223" s="17">
        <v>0.34860175072432398</v>
      </c>
      <c r="V1223" s="17">
        <v>0.26510768311810901</v>
      </c>
      <c r="W1223" s="17">
        <v>0.29063809101528498</v>
      </c>
      <c r="X1223" s="17">
        <v>0.20738088331626101</v>
      </c>
      <c r="Y1223" s="17">
        <v>0.214388671575199</v>
      </c>
      <c r="Z1223" s="17">
        <v>0.169935132333735</v>
      </c>
      <c r="AA1223" s="17">
        <v>0.19889772016760299</v>
      </c>
      <c r="AB1223" s="17"/>
      <c r="AC1223" s="17">
        <v>0.32226370272784399</v>
      </c>
      <c r="AD1223" s="17">
        <v>0.202639600593987</v>
      </c>
      <c r="AE1223" s="17">
        <v>0.22253481427272101</v>
      </c>
      <c r="AF1223" s="17">
        <v>0.19309755481162899</v>
      </c>
      <c r="AG1223" s="17">
        <v>0.19237784587478801</v>
      </c>
      <c r="AH1223" s="17">
        <v>0.21638404405846901</v>
      </c>
      <c r="AI1223" s="17">
        <v>0.24402087819078999</v>
      </c>
      <c r="AJ1223" s="17">
        <v>0.20257584826140601</v>
      </c>
      <c r="AK1223" s="17">
        <v>0.22476154986500901</v>
      </c>
      <c r="AL1223" s="17">
        <v>0.21989359708550199</v>
      </c>
      <c r="AM1223" s="17">
        <v>0.214145502282832</v>
      </c>
      <c r="AN1223" s="17">
        <v>0.22381276931901001</v>
      </c>
      <c r="AO1223" s="17">
        <v>0.228663084423226</v>
      </c>
      <c r="AP1223" s="17">
        <v>0.189888796277602</v>
      </c>
      <c r="AQ1223" s="17">
        <v>0.213982231687047</v>
      </c>
      <c r="AR1223" s="17">
        <v>0.14411986401627999</v>
      </c>
      <c r="AS1223" s="17"/>
      <c r="AT1223" s="17">
        <v>0.10753979343140301</v>
      </c>
      <c r="AU1223" s="17">
        <v>0.16593691622183501</v>
      </c>
      <c r="AV1223" s="17">
        <v>0.19420037952834801</v>
      </c>
      <c r="AW1223" s="17">
        <v>0.265097397219903</v>
      </c>
      <c r="AX1223" s="17">
        <v>0.42853486081800701</v>
      </c>
      <c r="AY1223" s="17">
        <v>0.394203962603631</v>
      </c>
      <c r="AZ1223" s="17"/>
      <c r="BA1223" s="17">
        <v>0.22111564461782299</v>
      </c>
      <c r="BB1223" s="17">
        <v>0.23289238558599701</v>
      </c>
      <c r="BC1223" s="17">
        <v>0.187632746898446</v>
      </c>
      <c r="BD1223" s="17">
        <v>0.205141874119812</v>
      </c>
      <c r="BE1223" s="17">
        <v>0.14747140584487001</v>
      </c>
      <c r="BF1223" s="17"/>
      <c r="BG1223" s="17">
        <v>0.23967610394215999</v>
      </c>
      <c r="BH1223" s="17">
        <v>0.17901434108094999</v>
      </c>
      <c r="BI1223" s="17">
        <v>0.23579936922532899</v>
      </c>
      <c r="BJ1223" s="17">
        <v>0.26031067424316701</v>
      </c>
      <c r="BK1223" s="17">
        <v>0.31128046605408599</v>
      </c>
      <c r="BL1223" s="17"/>
      <c r="BM1223" s="17">
        <v>0.190459334078975</v>
      </c>
      <c r="BN1223" s="17">
        <v>0.22425146226266299</v>
      </c>
      <c r="BO1223" s="17">
        <v>0.25166589902502101</v>
      </c>
      <c r="BP1223" s="17"/>
      <c r="BQ1223" s="17">
        <v>0.16010976953692499</v>
      </c>
      <c r="BR1223" s="17">
        <v>0.249482069316772</v>
      </c>
      <c r="BS1223" s="17"/>
      <c r="BT1223" s="17">
        <v>0.19811259165162301</v>
      </c>
      <c r="BU1223" s="17">
        <v>0.23846093428550899</v>
      </c>
    </row>
    <row r="1224" spans="2:73" x14ac:dyDescent="0.3">
      <c r="B1224" t="s">
        <v>433</v>
      </c>
      <c r="C1224" s="17">
        <v>0.50755145270515101</v>
      </c>
      <c r="D1224" s="17">
        <v>0.518200986273745</v>
      </c>
      <c r="E1224" s="17">
        <v>0.496473830838216</v>
      </c>
      <c r="F1224" s="17"/>
      <c r="G1224" s="17">
        <v>0.51337238077249503</v>
      </c>
      <c r="H1224" s="17">
        <v>0.59831587460349001</v>
      </c>
      <c r="I1224" s="17">
        <v>0.51114679871864199</v>
      </c>
      <c r="J1224" s="17">
        <v>0.50932822093383801</v>
      </c>
      <c r="K1224" s="17">
        <v>0.448792976324353</v>
      </c>
      <c r="L1224" s="17">
        <v>0.46498492930162499</v>
      </c>
      <c r="M1224" s="17"/>
      <c r="N1224" s="17">
        <v>0.56851518853470495</v>
      </c>
      <c r="O1224" s="17">
        <v>0.52431048382119105</v>
      </c>
      <c r="P1224" s="17">
        <v>0.47486915940635999</v>
      </c>
      <c r="Q1224" s="17">
        <v>0.45501668288108599</v>
      </c>
      <c r="R1224" s="17"/>
      <c r="S1224" s="17">
        <v>0.48605500171818899</v>
      </c>
      <c r="T1224" s="17">
        <v>0.50733911203427595</v>
      </c>
      <c r="U1224" s="17">
        <v>0.49846883211077397</v>
      </c>
      <c r="V1224" s="17">
        <v>0.55200881016224501</v>
      </c>
      <c r="W1224" s="17">
        <v>0.45593478991583403</v>
      </c>
      <c r="X1224" s="17">
        <v>0.50488567846084098</v>
      </c>
      <c r="Y1224" s="17">
        <v>0.495569925356112</v>
      </c>
      <c r="Z1224" s="17">
        <v>0.51685216390134903</v>
      </c>
      <c r="AA1224" s="17">
        <v>0.54699958183066399</v>
      </c>
      <c r="AB1224" s="17"/>
      <c r="AC1224" s="17">
        <v>0.44092512473164402</v>
      </c>
      <c r="AD1224" s="17">
        <v>0.40459683906939697</v>
      </c>
      <c r="AE1224" s="17">
        <v>0.45445989876072002</v>
      </c>
      <c r="AF1224" s="17">
        <v>0.48336535496497401</v>
      </c>
      <c r="AG1224" s="17">
        <v>0.53351985156312998</v>
      </c>
      <c r="AH1224" s="17">
        <v>0.47213332946208902</v>
      </c>
      <c r="AI1224" s="17">
        <v>0.51254017844354605</v>
      </c>
      <c r="AJ1224" s="17">
        <v>0.55106449989852002</v>
      </c>
      <c r="AK1224" s="17">
        <v>0.55332161988322404</v>
      </c>
      <c r="AL1224" s="17">
        <v>0.53282699742223505</v>
      </c>
      <c r="AM1224" s="17">
        <v>0.54274715074929003</v>
      </c>
      <c r="AN1224" s="17">
        <v>0.56795308338626604</v>
      </c>
      <c r="AO1224" s="17">
        <v>0.50004182781528805</v>
      </c>
      <c r="AP1224" s="17">
        <v>0.50610718710128599</v>
      </c>
      <c r="AQ1224" s="17">
        <v>0.54781742160541602</v>
      </c>
      <c r="AR1224" s="17">
        <v>0.52941666453154301</v>
      </c>
      <c r="AS1224" s="17"/>
      <c r="AT1224" s="17">
        <v>0.538246543141358</v>
      </c>
      <c r="AU1224" s="17">
        <v>0.51828232601039503</v>
      </c>
      <c r="AV1224" s="17">
        <v>0.54121630135862597</v>
      </c>
      <c r="AW1224" s="17">
        <v>0.50628489775368701</v>
      </c>
      <c r="AX1224" s="17">
        <v>0.39173109147392199</v>
      </c>
      <c r="AY1224" s="17">
        <v>0.447887464504791</v>
      </c>
      <c r="AZ1224" s="17"/>
      <c r="BA1224" s="17">
        <v>0.46554647118942899</v>
      </c>
      <c r="BB1224" s="17">
        <v>0.48850047707046101</v>
      </c>
      <c r="BC1224" s="17">
        <v>0.56264902579741805</v>
      </c>
      <c r="BD1224" s="17">
        <v>0.51137605317569701</v>
      </c>
      <c r="BE1224" s="17">
        <v>0.53835077602856796</v>
      </c>
      <c r="BF1224" s="17"/>
      <c r="BG1224" s="17">
        <v>0.47305211797513402</v>
      </c>
      <c r="BH1224" s="17">
        <v>0.55767472846771804</v>
      </c>
      <c r="BI1224" s="17">
        <v>0.51200908963654201</v>
      </c>
      <c r="BJ1224" s="17">
        <v>0.46814185982497297</v>
      </c>
      <c r="BK1224" s="17">
        <v>0.45933483847374601</v>
      </c>
      <c r="BL1224" s="17"/>
      <c r="BM1224" s="17">
        <v>0.51601604428251702</v>
      </c>
      <c r="BN1224" s="17">
        <v>0.50643567492848396</v>
      </c>
      <c r="BO1224" s="17">
        <v>0.485048805989858</v>
      </c>
      <c r="BP1224" s="17"/>
      <c r="BQ1224" s="17">
        <v>0.57353327874628801</v>
      </c>
      <c r="BR1224" s="17">
        <v>0.47367165281678297</v>
      </c>
      <c r="BS1224" s="17"/>
      <c r="BT1224" s="17">
        <v>0.53459786622473204</v>
      </c>
      <c r="BU1224" s="17">
        <v>0.47358564326372199</v>
      </c>
    </row>
    <row r="1225" spans="2:73" x14ac:dyDescent="0.3">
      <c r="B1225" t="s">
        <v>434</v>
      </c>
      <c r="C1225" s="17">
        <v>0.23610141426386899</v>
      </c>
      <c r="D1225" s="17">
        <v>0.25581477502508698</v>
      </c>
      <c r="E1225" s="17">
        <v>0.21761973419834801</v>
      </c>
      <c r="F1225" s="17"/>
      <c r="G1225" s="17">
        <v>0.28090841821284801</v>
      </c>
      <c r="H1225" s="17">
        <v>0.23801891359316399</v>
      </c>
      <c r="I1225" s="17">
        <v>0.23985508752728801</v>
      </c>
      <c r="J1225" s="17">
        <v>0.19344610627424</v>
      </c>
      <c r="K1225" s="17">
        <v>0.23251835797758599</v>
      </c>
      <c r="L1225" s="17">
        <v>0.23892745986856201</v>
      </c>
      <c r="M1225" s="17"/>
      <c r="N1225" s="17">
        <v>0.22973340506627199</v>
      </c>
      <c r="O1225" s="17">
        <v>0.23657383615816899</v>
      </c>
      <c r="P1225" s="17">
        <v>0.21831277954020301</v>
      </c>
      <c r="Q1225" s="17">
        <v>0.25632071308753501</v>
      </c>
      <c r="R1225" s="17"/>
      <c r="S1225" s="17">
        <v>0.42672010156060902</v>
      </c>
      <c r="T1225" s="17">
        <v>0.242818187328246</v>
      </c>
      <c r="U1225" s="17">
        <v>0.11432888959478001</v>
      </c>
      <c r="V1225" s="17">
        <v>0.148539835299031</v>
      </c>
      <c r="W1225" s="17">
        <v>0.18401090853466301</v>
      </c>
      <c r="X1225" s="17">
        <v>0.21664562642683499</v>
      </c>
      <c r="Y1225" s="17">
        <v>0.23371085528548499</v>
      </c>
      <c r="Z1225" s="17">
        <v>0.26167874658229201</v>
      </c>
      <c r="AA1225" s="17">
        <v>0.203913279324029</v>
      </c>
      <c r="AB1225" s="17"/>
      <c r="AC1225" s="17">
        <v>0.23681117254051201</v>
      </c>
      <c r="AD1225" s="17">
        <v>0.29166692537643002</v>
      </c>
      <c r="AE1225" s="17">
        <v>0.249973370345596</v>
      </c>
      <c r="AF1225" s="17">
        <v>0.286592620764269</v>
      </c>
      <c r="AG1225" s="17">
        <v>0.21216113774943501</v>
      </c>
      <c r="AH1225" s="17">
        <v>0.25582174675955999</v>
      </c>
      <c r="AI1225" s="17">
        <v>0.22084923303940501</v>
      </c>
      <c r="AJ1225" s="17">
        <v>0.21299280112378599</v>
      </c>
      <c r="AK1225" s="17">
        <v>0.20933553671166899</v>
      </c>
      <c r="AL1225" s="17">
        <v>0.20757337198759199</v>
      </c>
      <c r="AM1225" s="17">
        <v>0.22783418012470499</v>
      </c>
      <c r="AN1225" s="17">
        <v>0.18171197143734999</v>
      </c>
      <c r="AO1225" s="17">
        <v>0.21351740871168501</v>
      </c>
      <c r="AP1225" s="17">
        <v>0.27666454243440403</v>
      </c>
      <c r="AQ1225" s="17">
        <v>0.208832106104969</v>
      </c>
      <c r="AR1225" s="17">
        <v>0.30980490403740502</v>
      </c>
      <c r="AS1225" s="17"/>
      <c r="AT1225" s="17">
        <v>0.32314228531321298</v>
      </c>
      <c r="AU1225" s="17">
        <v>0.26774569488692002</v>
      </c>
      <c r="AV1225" s="17">
        <v>0.21926556045926299</v>
      </c>
      <c r="AW1225" s="17">
        <v>0.17590139596634799</v>
      </c>
      <c r="AX1225" s="17">
        <v>0.13076817457288301</v>
      </c>
      <c r="AY1225" s="17">
        <v>0.13311500944037399</v>
      </c>
      <c r="AZ1225" s="17"/>
      <c r="BA1225" s="17">
        <v>0.236722973397716</v>
      </c>
      <c r="BB1225" s="17">
        <v>0.249225534584499</v>
      </c>
      <c r="BC1225" s="17">
        <v>0.21112092114848199</v>
      </c>
      <c r="BD1225" s="17">
        <v>0.26961534303385798</v>
      </c>
      <c r="BE1225" s="17">
        <v>0.31417781812656198</v>
      </c>
      <c r="BF1225" s="17"/>
      <c r="BG1225" s="17">
        <v>0.25782638168130201</v>
      </c>
      <c r="BH1225" s="17">
        <v>0.23377638486934699</v>
      </c>
      <c r="BI1225" s="17">
        <v>0.22504463684731801</v>
      </c>
      <c r="BJ1225" s="17">
        <v>0.22353483901854701</v>
      </c>
      <c r="BK1225" s="17">
        <v>0.185546262147116</v>
      </c>
      <c r="BL1225" s="17"/>
      <c r="BM1225" s="17">
        <v>0.257627491860772</v>
      </c>
      <c r="BN1225" s="17">
        <v>0.220493423713049</v>
      </c>
      <c r="BO1225" s="17">
        <v>0.20974897501538001</v>
      </c>
      <c r="BP1225" s="17"/>
      <c r="BQ1225" s="17">
        <v>0.24721725884454601</v>
      </c>
      <c r="BR1225" s="17">
        <v>0.22815609550156701</v>
      </c>
      <c r="BS1225" s="17"/>
      <c r="BT1225" s="17">
        <v>0.23861566716330301</v>
      </c>
      <c r="BU1225" s="17">
        <v>0.23666133719812599</v>
      </c>
    </row>
    <row r="1226" spans="2:73" x14ac:dyDescent="0.3">
      <c r="B1226" t="s">
        <v>92</v>
      </c>
      <c r="C1226" s="17">
        <v>4.3540929936765997E-2</v>
      </c>
      <c r="D1226" s="17">
        <v>3.0650514444329199E-2</v>
      </c>
      <c r="E1226" s="17">
        <v>5.5830797483244501E-2</v>
      </c>
      <c r="F1226" s="17"/>
      <c r="G1226" s="17">
        <v>5.4326382038936E-2</v>
      </c>
      <c r="H1226" s="17">
        <v>4.0750917078687797E-2</v>
      </c>
      <c r="I1226" s="17">
        <v>5.63057379977168E-2</v>
      </c>
      <c r="J1226" s="17">
        <v>4.9399344013893398E-2</v>
      </c>
      <c r="K1226" s="17">
        <v>3.4228915385556703E-2</v>
      </c>
      <c r="L1226" s="17">
        <v>2.9771802807323701E-2</v>
      </c>
      <c r="M1226" s="17"/>
      <c r="N1226" s="17">
        <v>1.9741415117231799E-2</v>
      </c>
      <c r="O1226" s="17">
        <v>3.87839116155025E-2</v>
      </c>
      <c r="P1226" s="17">
        <v>6.5173875849691199E-2</v>
      </c>
      <c r="Q1226" s="17">
        <v>5.6063606568859101E-2</v>
      </c>
      <c r="R1226" s="17"/>
      <c r="S1226" s="17">
        <v>1.3844134135165999E-2</v>
      </c>
      <c r="T1226" s="17">
        <v>3.5041664806274797E-2</v>
      </c>
      <c r="U1226" s="17">
        <v>3.8600527570121897E-2</v>
      </c>
      <c r="V1226" s="17">
        <v>3.4343671420615403E-2</v>
      </c>
      <c r="W1226" s="17">
        <v>6.9416210534217801E-2</v>
      </c>
      <c r="X1226" s="17">
        <v>7.1087811796063605E-2</v>
      </c>
      <c r="Y1226" s="17">
        <v>5.6330547783203802E-2</v>
      </c>
      <c r="Z1226" s="17">
        <v>5.15339571826232E-2</v>
      </c>
      <c r="AA1226" s="17">
        <v>5.0189418677705197E-2</v>
      </c>
      <c r="AB1226" s="17"/>
      <c r="AC1226" s="17">
        <v>0</v>
      </c>
      <c r="AD1226" s="17">
        <v>0.101096634960187</v>
      </c>
      <c r="AE1226" s="17">
        <v>7.3031916620963103E-2</v>
      </c>
      <c r="AF1226" s="17">
        <v>3.6944469459126897E-2</v>
      </c>
      <c r="AG1226" s="17">
        <v>6.1941164812646297E-2</v>
      </c>
      <c r="AH1226" s="17">
        <v>5.5660879719881803E-2</v>
      </c>
      <c r="AI1226" s="17">
        <v>2.25897103262594E-2</v>
      </c>
      <c r="AJ1226" s="17">
        <v>3.3366850716288497E-2</v>
      </c>
      <c r="AK1226" s="17">
        <v>1.2581293540098499E-2</v>
      </c>
      <c r="AL1226" s="17">
        <v>3.9706033504671001E-2</v>
      </c>
      <c r="AM1226" s="17">
        <v>1.5273166843172099E-2</v>
      </c>
      <c r="AN1226" s="17">
        <v>2.6522175857373601E-2</v>
      </c>
      <c r="AO1226" s="17">
        <v>5.7777679049800697E-2</v>
      </c>
      <c r="AP1226" s="17">
        <v>2.73394741867071E-2</v>
      </c>
      <c r="AQ1226" s="17">
        <v>2.9368240602567701E-2</v>
      </c>
      <c r="AR1226" s="17">
        <v>1.6658567414771501E-2</v>
      </c>
      <c r="AS1226" s="17"/>
      <c r="AT1226" s="17">
        <v>3.1071378114026701E-2</v>
      </c>
      <c r="AU1226" s="17">
        <v>4.8035062880849702E-2</v>
      </c>
      <c r="AV1226" s="17">
        <v>4.5317758653763397E-2</v>
      </c>
      <c r="AW1226" s="17">
        <v>5.2716309060062902E-2</v>
      </c>
      <c r="AX1226" s="17">
        <v>4.8965873135188097E-2</v>
      </c>
      <c r="AY1226" s="17">
        <v>2.4793563451204401E-2</v>
      </c>
      <c r="AZ1226" s="17"/>
      <c r="BA1226" s="17">
        <v>7.6614910795032395E-2</v>
      </c>
      <c r="BB1226" s="17">
        <v>2.9381602759042801E-2</v>
      </c>
      <c r="BC1226" s="17">
        <v>3.8597306155654001E-2</v>
      </c>
      <c r="BD1226" s="17">
        <v>1.38667296706333E-2</v>
      </c>
      <c r="BE1226" s="17">
        <v>0</v>
      </c>
      <c r="BF1226" s="17"/>
      <c r="BG1226" s="17">
        <v>2.9445396401403499E-2</v>
      </c>
      <c r="BH1226" s="17">
        <v>2.9534545581984699E-2</v>
      </c>
      <c r="BI1226" s="17">
        <v>2.71469042908104E-2</v>
      </c>
      <c r="BJ1226" s="17">
        <v>4.80126269133129E-2</v>
      </c>
      <c r="BK1226" s="17">
        <v>4.3838433325051697E-2</v>
      </c>
      <c r="BL1226" s="17"/>
      <c r="BM1226" s="17">
        <v>3.5897129777735501E-2</v>
      </c>
      <c r="BN1226" s="17">
        <v>4.8819439095803899E-2</v>
      </c>
      <c r="BO1226" s="17">
        <v>5.35363199697401E-2</v>
      </c>
      <c r="BP1226" s="17"/>
      <c r="BQ1226" s="17">
        <v>1.9139692872241199E-2</v>
      </c>
      <c r="BR1226" s="17">
        <v>4.8690182364879098E-2</v>
      </c>
      <c r="BS1226" s="17"/>
      <c r="BT1226" s="17">
        <v>2.86738749603416E-2</v>
      </c>
      <c r="BU1226" s="17">
        <v>5.12920852526427E-2</v>
      </c>
    </row>
    <row r="1227" spans="2:73" x14ac:dyDescent="0.3">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c r="BK1227" s="17"/>
      <c r="BL1227" s="17"/>
      <c r="BM1227" s="17"/>
      <c r="BN1227" s="17"/>
      <c r="BO1227" s="17"/>
      <c r="BP1227" s="17"/>
      <c r="BQ1227" s="17"/>
      <c r="BR1227" s="17"/>
      <c r="BS1227" s="17"/>
      <c r="BT1227" s="17"/>
      <c r="BU1227" s="17"/>
    </row>
    <row r="1228" spans="2:73" x14ac:dyDescent="0.3">
      <c r="B1228" s="6" t="s">
        <v>444</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c r="BP1228" s="17"/>
      <c r="BQ1228" s="17"/>
      <c r="BR1228" s="17"/>
      <c r="BS1228" s="17"/>
      <c r="BT1228" s="17"/>
      <c r="BU1228" s="17"/>
    </row>
    <row r="1229" spans="2:73" x14ac:dyDescent="0.3">
      <c r="B1229" s="24" t="s">
        <v>94</v>
      </c>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c r="BO1229" s="17"/>
      <c r="BP1229" s="17"/>
      <c r="BQ1229" s="17"/>
      <c r="BR1229" s="17"/>
      <c r="BS1229" s="17"/>
      <c r="BT1229" s="17"/>
      <c r="BU1229" s="17"/>
    </row>
    <row r="1230" spans="2:73" x14ac:dyDescent="0.3">
      <c r="B1230" t="s">
        <v>436</v>
      </c>
      <c r="C1230" s="17">
        <v>0.29516409139078398</v>
      </c>
      <c r="D1230" s="17">
        <v>0.32919916487517897</v>
      </c>
      <c r="E1230" s="17">
        <v>0.26175250894534902</v>
      </c>
      <c r="F1230" s="17"/>
      <c r="G1230" s="17">
        <v>0.29865145219586597</v>
      </c>
      <c r="H1230" s="17">
        <v>0.35322472140482503</v>
      </c>
      <c r="I1230" s="17">
        <v>0.28633222830592497</v>
      </c>
      <c r="J1230" s="17">
        <v>0.31264952501871801</v>
      </c>
      <c r="K1230" s="17">
        <v>0.247962193950932</v>
      </c>
      <c r="L1230" s="17">
        <v>0.27029074148783</v>
      </c>
      <c r="M1230" s="17"/>
      <c r="N1230" s="17">
        <v>0.34575641659287398</v>
      </c>
      <c r="O1230" s="17">
        <v>0.31652165986771302</v>
      </c>
      <c r="P1230" s="17">
        <v>0.25908039978413799</v>
      </c>
      <c r="Q1230" s="17">
        <v>0.250500529071227</v>
      </c>
      <c r="R1230" s="17"/>
      <c r="S1230" s="17">
        <v>0.367913988651144</v>
      </c>
      <c r="T1230" s="17">
        <v>0.23268642521039201</v>
      </c>
      <c r="U1230" s="17">
        <v>0.25120955355337599</v>
      </c>
      <c r="V1230" s="17">
        <v>0.287712794989193</v>
      </c>
      <c r="W1230" s="17">
        <v>0.27122298729564998</v>
      </c>
      <c r="X1230" s="17">
        <v>0.24748163071002199</v>
      </c>
      <c r="Y1230" s="17">
        <v>0.31439523100483002</v>
      </c>
      <c r="Z1230" s="17">
        <v>0.33658770020621698</v>
      </c>
      <c r="AA1230" s="17">
        <v>0.345243696428229</v>
      </c>
      <c r="AB1230" s="17"/>
      <c r="AC1230" s="17">
        <v>0.224333337684781</v>
      </c>
      <c r="AD1230" s="17">
        <v>0.28397602481635797</v>
      </c>
      <c r="AE1230" s="17">
        <v>0.24928457914617999</v>
      </c>
      <c r="AF1230" s="17">
        <v>0.25901314772936801</v>
      </c>
      <c r="AG1230" s="17">
        <v>0.23749705358718101</v>
      </c>
      <c r="AH1230" s="17">
        <v>0.27334069484739298</v>
      </c>
      <c r="AI1230" s="17">
        <v>0.31038482703118497</v>
      </c>
      <c r="AJ1230" s="17">
        <v>0.249548639423365</v>
      </c>
      <c r="AK1230" s="17">
        <v>0.30157722607350701</v>
      </c>
      <c r="AL1230" s="17">
        <v>0.29860474582597502</v>
      </c>
      <c r="AM1230" s="17">
        <v>0.31082559697836398</v>
      </c>
      <c r="AN1230" s="17">
        <v>0.33756625783731797</v>
      </c>
      <c r="AO1230" s="17">
        <v>0.318594457408301</v>
      </c>
      <c r="AP1230" s="17">
        <v>0.42316202076173898</v>
      </c>
      <c r="AQ1230" s="17">
        <v>0.31708630645251701</v>
      </c>
      <c r="AR1230" s="17">
        <v>0.47155421981342999</v>
      </c>
      <c r="AS1230" s="17"/>
      <c r="AT1230" s="17">
        <v>0.40618084276787297</v>
      </c>
      <c r="AU1230" s="17">
        <v>0.258553790099808</v>
      </c>
      <c r="AV1230" s="17">
        <v>0.29562660680700897</v>
      </c>
      <c r="AW1230" s="17">
        <v>0.22233776065586999</v>
      </c>
      <c r="AX1230" s="17">
        <v>0.27919058377947698</v>
      </c>
      <c r="AY1230" s="17">
        <v>0.28799490189687299</v>
      </c>
      <c r="AZ1230" s="17"/>
      <c r="BA1230" s="17">
        <v>0.22523074488863701</v>
      </c>
      <c r="BB1230" s="17">
        <v>0.27376386772406602</v>
      </c>
      <c r="BC1230" s="17">
        <v>0.35742068020051598</v>
      </c>
      <c r="BD1230" s="17">
        <v>0.38866693614158598</v>
      </c>
      <c r="BE1230" s="17">
        <v>0.46854558351130099</v>
      </c>
      <c r="BF1230" s="17"/>
      <c r="BG1230" s="17">
        <v>0.27274112539623802</v>
      </c>
      <c r="BH1230" s="17">
        <v>0.36543557766694701</v>
      </c>
      <c r="BI1230" s="17">
        <v>0.33137118065704302</v>
      </c>
      <c r="BJ1230" s="17">
        <v>0.21583631597493799</v>
      </c>
      <c r="BK1230" s="17">
        <v>0.28242687718718401</v>
      </c>
      <c r="BL1230" s="17"/>
      <c r="BM1230" s="17">
        <v>0.30995871103630401</v>
      </c>
      <c r="BN1230" s="17">
        <v>0.28754558446715001</v>
      </c>
      <c r="BO1230" s="17">
        <v>0.26953694030425501</v>
      </c>
      <c r="BP1230" s="17"/>
      <c r="BQ1230" s="17">
        <v>0.327328361042732</v>
      </c>
      <c r="BR1230" s="17">
        <v>0.28692335042255102</v>
      </c>
      <c r="BS1230" s="17"/>
      <c r="BT1230" s="17">
        <v>0.32658392856986301</v>
      </c>
      <c r="BU1230" s="17">
        <v>0.25538173371054101</v>
      </c>
    </row>
    <row r="1231" spans="2:73" x14ac:dyDescent="0.3">
      <c r="B1231" t="s">
        <v>437</v>
      </c>
      <c r="C1231" s="17">
        <v>0.405808518291845</v>
      </c>
      <c r="D1231" s="17">
        <v>0.40843163204521898</v>
      </c>
      <c r="E1231" s="17">
        <v>0.40298077683139299</v>
      </c>
      <c r="F1231" s="17"/>
      <c r="G1231" s="17">
        <v>0.44694380154746499</v>
      </c>
      <c r="H1231" s="17">
        <v>0.40413975044088202</v>
      </c>
      <c r="I1231" s="17">
        <v>0.42029665352539802</v>
      </c>
      <c r="J1231" s="17">
        <v>0.39120269211806202</v>
      </c>
      <c r="K1231" s="17">
        <v>0.38831845645103402</v>
      </c>
      <c r="L1231" s="17">
        <v>0.391766067513869</v>
      </c>
      <c r="M1231" s="17"/>
      <c r="N1231" s="17">
        <v>0.45415921154219302</v>
      </c>
      <c r="O1231" s="17">
        <v>0.386137924229775</v>
      </c>
      <c r="P1231" s="17">
        <v>0.428055709627505</v>
      </c>
      <c r="Q1231" s="17">
        <v>0.35735774262825698</v>
      </c>
      <c r="R1231" s="17"/>
      <c r="S1231" s="17">
        <v>0.397052473855115</v>
      </c>
      <c r="T1231" s="17">
        <v>0.43379052451024203</v>
      </c>
      <c r="U1231" s="17">
        <v>0.44055446559981698</v>
      </c>
      <c r="V1231" s="17">
        <v>0.42327330226205601</v>
      </c>
      <c r="W1231" s="17">
        <v>0.41280970984747301</v>
      </c>
      <c r="X1231" s="17">
        <v>0.40227017129162301</v>
      </c>
      <c r="Y1231" s="17">
        <v>0.36062436498052097</v>
      </c>
      <c r="Z1231" s="17">
        <v>0.37461744316203099</v>
      </c>
      <c r="AA1231" s="17">
        <v>0.38515500326645502</v>
      </c>
      <c r="AB1231" s="17"/>
      <c r="AC1231" s="17">
        <v>0.31482409786031501</v>
      </c>
      <c r="AD1231" s="17">
        <v>0.26340412821522502</v>
      </c>
      <c r="AE1231" s="17">
        <v>0.36069488995451598</v>
      </c>
      <c r="AF1231" s="17">
        <v>0.35957325363482001</v>
      </c>
      <c r="AG1231" s="17">
        <v>0.37848216557277498</v>
      </c>
      <c r="AH1231" s="17">
        <v>0.42539279962753102</v>
      </c>
      <c r="AI1231" s="17">
        <v>0.43323690983778101</v>
      </c>
      <c r="AJ1231" s="17">
        <v>0.433414879200619</v>
      </c>
      <c r="AK1231" s="17">
        <v>0.41857846067446203</v>
      </c>
      <c r="AL1231" s="17">
        <v>0.42484453750497903</v>
      </c>
      <c r="AM1231" s="17">
        <v>0.458454281446247</v>
      </c>
      <c r="AN1231" s="17">
        <v>0.51068290758266999</v>
      </c>
      <c r="AO1231" s="17">
        <v>0.40270806377732499</v>
      </c>
      <c r="AP1231" s="17">
        <v>0.35018208619919999</v>
      </c>
      <c r="AQ1231" s="17">
        <v>0.45005753647081398</v>
      </c>
      <c r="AR1231" s="17">
        <v>0.37947224446774303</v>
      </c>
      <c r="AS1231" s="17"/>
      <c r="AT1231" s="17">
        <v>0.38791397147518702</v>
      </c>
      <c r="AU1231" s="17">
        <v>0.41474398293127701</v>
      </c>
      <c r="AV1231" s="17">
        <v>0.40300529459405998</v>
      </c>
      <c r="AW1231" s="17">
        <v>0.43479391979570697</v>
      </c>
      <c r="AX1231" s="17">
        <v>0.39106095688797399</v>
      </c>
      <c r="AY1231" s="17">
        <v>0.36956413774929298</v>
      </c>
      <c r="AZ1231" s="17"/>
      <c r="BA1231" s="17">
        <v>0.38673044271472201</v>
      </c>
      <c r="BB1231" s="17">
        <v>0.40663401230397</v>
      </c>
      <c r="BC1231" s="17">
        <v>0.41583530998860702</v>
      </c>
      <c r="BD1231" s="17">
        <v>0.413884476965032</v>
      </c>
      <c r="BE1231" s="17">
        <v>0.39339485147011599</v>
      </c>
      <c r="BF1231" s="17"/>
      <c r="BG1231" s="17">
        <v>0.41730736088991499</v>
      </c>
      <c r="BH1231" s="17">
        <v>0.42149511771854198</v>
      </c>
      <c r="BI1231" s="17">
        <v>0.43286795395252797</v>
      </c>
      <c r="BJ1231" s="17">
        <v>0.395228999866227</v>
      </c>
      <c r="BK1231" s="17">
        <v>0.43414723413238399</v>
      </c>
      <c r="BL1231" s="17"/>
      <c r="BM1231" s="17">
        <v>0.42306346674095602</v>
      </c>
      <c r="BN1231" s="17">
        <v>0.39205059496095301</v>
      </c>
      <c r="BO1231" s="17">
        <v>0.38769909258771001</v>
      </c>
      <c r="BP1231" s="17"/>
      <c r="BQ1231" s="17">
        <v>0.45131929952231897</v>
      </c>
      <c r="BR1231" s="17">
        <v>0.37971609463275802</v>
      </c>
      <c r="BS1231" s="17"/>
      <c r="BT1231" s="17">
        <v>0.42285633727070399</v>
      </c>
      <c r="BU1231" s="17">
        <v>0.39741699583485401</v>
      </c>
    </row>
    <row r="1232" spans="2:73" x14ac:dyDescent="0.3">
      <c r="B1232" t="s">
        <v>438</v>
      </c>
      <c r="C1232" s="17">
        <v>0.19433421966917</v>
      </c>
      <c r="D1232" s="17">
        <v>0.175225585484234</v>
      </c>
      <c r="E1232" s="17">
        <v>0.213554765974276</v>
      </c>
      <c r="F1232" s="17"/>
      <c r="G1232" s="17">
        <v>0.19050761490304899</v>
      </c>
      <c r="H1232" s="17">
        <v>0.16247710300385701</v>
      </c>
      <c r="I1232" s="17">
        <v>0.176075863229465</v>
      </c>
      <c r="J1232" s="17">
        <v>0.17220286645479499</v>
      </c>
      <c r="K1232" s="17">
        <v>0.22337892823694899</v>
      </c>
      <c r="L1232" s="17">
        <v>0.23612233400989099</v>
      </c>
      <c r="M1232" s="17"/>
      <c r="N1232" s="17">
        <v>0.13149429698920401</v>
      </c>
      <c r="O1232" s="17">
        <v>0.201172801715093</v>
      </c>
      <c r="P1232" s="17">
        <v>0.19821493044838701</v>
      </c>
      <c r="Q1232" s="17">
        <v>0.25028979905568099</v>
      </c>
      <c r="R1232" s="17"/>
      <c r="S1232" s="17">
        <v>0.151465515001311</v>
      </c>
      <c r="T1232" s="17">
        <v>0.20445992607865399</v>
      </c>
      <c r="U1232" s="17">
        <v>0.20828970632162</v>
      </c>
      <c r="V1232" s="17">
        <v>0.183107042392607</v>
      </c>
      <c r="W1232" s="17">
        <v>0.19967196371934101</v>
      </c>
      <c r="X1232" s="17">
        <v>0.201658642978189</v>
      </c>
      <c r="Y1232" s="17">
        <v>0.20306790194861299</v>
      </c>
      <c r="Z1232" s="17">
        <v>0.23052944161266001</v>
      </c>
      <c r="AA1232" s="17">
        <v>0.20345389941880099</v>
      </c>
      <c r="AB1232" s="17"/>
      <c r="AC1232" s="17">
        <v>0.37728859410771798</v>
      </c>
      <c r="AD1232" s="17">
        <v>0.27498750637139902</v>
      </c>
      <c r="AE1232" s="17">
        <v>0.28311499957057901</v>
      </c>
      <c r="AF1232" s="17">
        <v>0.25072995533519399</v>
      </c>
      <c r="AG1232" s="17">
        <v>0.28151885284714101</v>
      </c>
      <c r="AH1232" s="17">
        <v>0.193346951361452</v>
      </c>
      <c r="AI1232" s="17">
        <v>0.185137422422851</v>
      </c>
      <c r="AJ1232" s="17">
        <v>0.20590751704470001</v>
      </c>
      <c r="AK1232" s="17">
        <v>0.17349642727867101</v>
      </c>
      <c r="AL1232" s="17">
        <v>0.145798978092645</v>
      </c>
      <c r="AM1232" s="17">
        <v>0.161638750307871</v>
      </c>
      <c r="AN1232" s="17">
        <v>8.4120627204435999E-2</v>
      </c>
      <c r="AO1232" s="17">
        <v>0.19054369516272099</v>
      </c>
      <c r="AP1232" s="17">
        <v>0.122317954404454</v>
      </c>
      <c r="AQ1232" s="17">
        <v>0.14551285224618901</v>
      </c>
      <c r="AR1232" s="17">
        <v>0.102586093770086</v>
      </c>
      <c r="AS1232" s="17"/>
      <c r="AT1232" s="17">
        <v>0.14534030714052101</v>
      </c>
      <c r="AU1232" s="17">
        <v>0.21098611858130301</v>
      </c>
      <c r="AV1232" s="17">
        <v>0.198585852138387</v>
      </c>
      <c r="AW1232" s="17">
        <v>0.20360046637756901</v>
      </c>
      <c r="AX1232" s="17">
        <v>0.21797563349476001</v>
      </c>
      <c r="AY1232" s="17">
        <v>0.23259202953143801</v>
      </c>
      <c r="AZ1232" s="17"/>
      <c r="BA1232" s="17">
        <v>0.26310564321608798</v>
      </c>
      <c r="BB1232" s="17">
        <v>0.220798287754955</v>
      </c>
      <c r="BC1232" s="17">
        <v>0.14415749839514899</v>
      </c>
      <c r="BD1232" s="17">
        <v>0.113363839658604</v>
      </c>
      <c r="BE1232" s="17">
        <v>0.13805956501858299</v>
      </c>
      <c r="BF1232" s="17"/>
      <c r="BG1232" s="17">
        <v>0.19596322840140301</v>
      </c>
      <c r="BH1232" s="17">
        <v>0.14082259907453601</v>
      </c>
      <c r="BI1232" s="17">
        <v>0.16028522333334899</v>
      </c>
      <c r="BJ1232" s="17">
        <v>0.23486856675054199</v>
      </c>
      <c r="BK1232" s="17">
        <v>0.15936730198202401</v>
      </c>
      <c r="BL1232" s="17"/>
      <c r="BM1232" s="17">
        <v>0.171566469734763</v>
      </c>
      <c r="BN1232" s="17">
        <v>0.215747764816209</v>
      </c>
      <c r="BO1232" s="17">
        <v>0.21034797810140499</v>
      </c>
      <c r="BP1232" s="17"/>
      <c r="BQ1232" s="17">
        <v>0.15063935158717101</v>
      </c>
      <c r="BR1232" s="17">
        <v>0.21362620613293101</v>
      </c>
      <c r="BS1232" s="17"/>
      <c r="BT1232" s="17">
        <v>0.17385006908435</v>
      </c>
      <c r="BU1232" s="17">
        <v>0.215441130601467</v>
      </c>
    </row>
    <row r="1233" spans="2:73" x14ac:dyDescent="0.3">
      <c r="B1233" t="s">
        <v>439</v>
      </c>
      <c r="C1233" s="17">
        <v>4.1697790304857298E-2</v>
      </c>
      <c r="D1233" s="17">
        <v>3.9796488140960602E-2</v>
      </c>
      <c r="E1233" s="17">
        <v>4.36792269467376E-2</v>
      </c>
      <c r="F1233" s="17"/>
      <c r="G1233" s="17">
        <v>2.33667869614093E-2</v>
      </c>
      <c r="H1233" s="17">
        <v>2.1818033341758601E-2</v>
      </c>
      <c r="I1233" s="17">
        <v>5.6787739582644103E-2</v>
      </c>
      <c r="J1233" s="17">
        <v>4.7707403989377901E-2</v>
      </c>
      <c r="K1233" s="17">
        <v>5.9001982329826598E-2</v>
      </c>
      <c r="L1233" s="17">
        <v>4.1228439642431197E-2</v>
      </c>
      <c r="M1233" s="17"/>
      <c r="N1233" s="17">
        <v>3.02357635908484E-2</v>
      </c>
      <c r="O1233" s="17">
        <v>3.1885662552762303E-2</v>
      </c>
      <c r="P1233" s="17">
        <v>5.2310469256082098E-2</v>
      </c>
      <c r="Q1233" s="17">
        <v>5.5804555886472998E-2</v>
      </c>
      <c r="R1233" s="17"/>
      <c r="S1233" s="17">
        <v>3.8158994442966401E-2</v>
      </c>
      <c r="T1233" s="17">
        <v>5.5669280189872598E-2</v>
      </c>
      <c r="U1233" s="17">
        <v>3.3441619848184001E-2</v>
      </c>
      <c r="V1233" s="17">
        <v>5.9058455888839297E-2</v>
      </c>
      <c r="W1233" s="17">
        <v>5.8353159212938599E-2</v>
      </c>
      <c r="X1233" s="17">
        <v>5.1322893740946798E-2</v>
      </c>
      <c r="Y1233" s="17">
        <v>4.12516182805992E-2</v>
      </c>
      <c r="Z1233" s="17">
        <v>1.5650131706729801E-2</v>
      </c>
      <c r="AA1233" s="17">
        <v>1.1947129291432801E-2</v>
      </c>
      <c r="AB1233" s="17"/>
      <c r="AC1233" s="17">
        <v>0</v>
      </c>
      <c r="AD1233" s="17">
        <v>6.5347803621980005E-2</v>
      </c>
      <c r="AE1233" s="17">
        <v>4.3078968348786197E-2</v>
      </c>
      <c r="AF1233" s="17">
        <v>3.3994830229390503E-2</v>
      </c>
      <c r="AG1233" s="17">
        <v>5.6251875867349303E-2</v>
      </c>
      <c r="AH1233" s="17">
        <v>3.26595151814702E-2</v>
      </c>
      <c r="AI1233" s="17">
        <v>3.6400732428007801E-2</v>
      </c>
      <c r="AJ1233" s="17">
        <v>6.1867214462422403E-2</v>
      </c>
      <c r="AK1233" s="17">
        <v>3.9044228502795403E-2</v>
      </c>
      <c r="AL1233" s="17">
        <v>6.8781525672826693E-2</v>
      </c>
      <c r="AM1233" s="17">
        <v>4.2038356313086098E-2</v>
      </c>
      <c r="AN1233" s="17">
        <v>3.75224806785103E-2</v>
      </c>
      <c r="AO1233" s="17">
        <v>1.19367989629085E-2</v>
      </c>
      <c r="AP1233" s="17">
        <v>1.5593282727424799E-2</v>
      </c>
      <c r="AQ1233" s="17">
        <v>3.09397449131943E-2</v>
      </c>
      <c r="AR1233" s="17">
        <v>3.0314137100130398E-2</v>
      </c>
      <c r="AS1233" s="17"/>
      <c r="AT1233" s="17">
        <v>2.3387737071033199E-2</v>
      </c>
      <c r="AU1233" s="17">
        <v>3.59248494180354E-2</v>
      </c>
      <c r="AV1233" s="17">
        <v>4.7098963825735897E-2</v>
      </c>
      <c r="AW1233" s="17">
        <v>5.7588922764956599E-2</v>
      </c>
      <c r="AX1233" s="17">
        <v>5.56582549645021E-2</v>
      </c>
      <c r="AY1233" s="17">
        <v>5.8074628404525298E-2</v>
      </c>
      <c r="AZ1233" s="17"/>
      <c r="BA1233" s="17">
        <v>4.5083838988093199E-2</v>
      </c>
      <c r="BB1233" s="17">
        <v>4.0651922815408699E-2</v>
      </c>
      <c r="BC1233" s="17">
        <v>3.4897194818831002E-2</v>
      </c>
      <c r="BD1233" s="17">
        <v>2.05119595676535E-2</v>
      </c>
      <c r="BE1233" s="17">
        <v>0</v>
      </c>
      <c r="BF1233" s="17"/>
      <c r="BG1233" s="17">
        <v>4.41186214164506E-2</v>
      </c>
      <c r="BH1233" s="17">
        <v>3.1042477371095899E-2</v>
      </c>
      <c r="BI1233" s="17">
        <v>4.7633385166606701E-2</v>
      </c>
      <c r="BJ1233" s="17">
        <v>7.9424888718332795E-2</v>
      </c>
      <c r="BK1233" s="17">
        <v>3.6002739682419897E-2</v>
      </c>
      <c r="BL1233" s="17"/>
      <c r="BM1233" s="17">
        <v>3.8860707231800497E-2</v>
      </c>
      <c r="BN1233" s="17">
        <v>4.2457915484320298E-2</v>
      </c>
      <c r="BO1233" s="17">
        <v>4.8306478534376501E-2</v>
      </c>
      <c r="BP1233" s="17"/>
      <c r="BQ1233" s="17">
        <v>3.3982801923908297E-2</v>
      </c>
      <c r="BR1233" s="17">
        <v>4.6739086238372099E-2</v>
      </c>
      <c r="BS1233" s="17"/>
      <c r="BT1233" s="17">
        <v>3.3819940278445697E-2</v>
      </c>
      <c r="BU1233" s="17">
        <v>5.4052279704260797E-2</v>
      </c>
    </row>
    <row r="1234" spans="2:73" x14ac:dyDescent="0.3">
      <c r="B1234" t="s">
        <v>440</v>
      </c>
      <c r="C1234" s="17">
        <v>1.7608282659478201E-2</v>
      </c>
      <c r="D1234" s="17">
        <v>2.03345114795381E-2</v>
      </c>
      <c r="E1234" s="17">
        <v>1.50059703501511E-2</v>
      </c>
      <c r="F1234" s="17"/>
      <c r="G1234" s="17">
        <v>1.0068632270526E-2</v>
      </c>
      <c r="H1234" s="17">
        <v>1.9205944083661601E-2</v>
      </c>
      <c r="I1234" s="17">
        <v>1.1916929408053001E-2</v>
      </c>
      <c r="J1234" s="17">
        <v>2.0634080483270301E-2</v>
      </c>
      <c r="K1234" s="17">
        <v>2.3604896298960398E-2</v>
      </c>
      <c r="L1234" s="17">
        <v>1.9442123296477799E-2</v>
      </c>
      <c r="M1234" s="17"/>
      <c r="N1234" s="17">
        <v>1.12384434303733E-2</v>
      </c>
      <c r="O1234" s="17">
        <v>1.2845717912752999E-2</v>
      </c>
      <c r="P1234" s="17">
        <v>2.16943623456693E-2</v>
      </c>
      <c r="Q1234" s="17">
        <v>2.36123260381025E-2</v>
      </c>
      <c r="R1234" s="17"/>
      <c r="S1234" s="17">
        <v>8.0995736558673002E-3</v>
      </c>
      <c r="T1234" s="17">
        <v>1.77274003636998E-2</v>
      </c>
      <c r="U1234" s="17">
        <v>2.3104090524939301E-2</v>
      </c>
      <c r="V1234" s="17">
        <v>1.6597628628454E-2</v>
      </c>
      <c r="W1234" s="17">
        <v>9.9753422338966693E-3</v>
      </c>
      <c r="X1234" s="17">
        <v>2.2219668938401899E-2</v>
      </c>
      <c r="Y1234" s="17">
        <v>3.0721575235401598E-2</v>
      </c>
      <c r="Z1234" s="17">
        <v>1.79128619331483E-2</v>
      </c>
      <c r="AA1234" s="17">
        <v>1.73372959566312E-2</v>
      </c>
      <c r="AB1234" s="17"/>
      <c r="AC1234" s="17">
        <v>0</v>
      </c>
      <c r="AD1234" s="17">
        <v>2.02420402371742E-2</v>
      </c>
      <c r="AE1234" s="17">
        <v>2.54800105724729E-2</v>
      </c>
      <c r="AF1234" s="17">
        <v>2.1792701027389099E-2</v>
      </c>
      <c r="AG1234" s="17">
        <v>9.2556516601378508E-3</v>
      </c>
      <c r="AH1234" s="17">
        <v>3.5376776329374297E-2</v>
      </c>
      <c r="AI1234" s="17">
        <v>1.59434757516244E-2</v>
      </c>
      <c r="AJ1234" s="17">
        <v>1.1313022008886099E-2</v>
      </c>
      <c r="AK1234" s="17">
        <v>4.67857748271639E-3</v>
      </c>
      <c r="AL1234" s="17">
        <v>1.0831223058260101E-2</v>
      </c>
      <c r="AM1234" s="17">
        <v>1.15144859728305E-2</v>
      </c>
      <c r="AN1234" s="17">
        <v>9.2781414332313399E-3</v>
      </c>
      <c r="AO1234" s="17">
        <v>5.1998631298757203E-2</v>
      </c>
      <c r="AP1234" s="17">
        <v>1.0956789453089401E-2</v>
      </c>
      <c r="AQ1234" s="17">
        <v>1.47595910943888E-2</v>
      </c>
      <c r="AR1234" s="17">
        <v>1.0084492379310001E-2</v>
      </c>
      <c r="AS1234" s="17"/>
      <c r="AT1234" s="17">
        <v>3.8359789038018002E-3</v>
      </c>
      <c r="AU1234" s="17">
        <v>2.0888784341549099E-2</v>
      </c>
      <c r="AV1234" s="17">
        <v>1.7947811524798098E-2</v>
      </c>
      <c r="AW1234" s="17">
        <v>2.8802104577376499E-2</v>
      </c>
      <c r="AX1234" s="17">
        <v>1.8824804746056901E-2</v>
      </c>
      <c r="AY1234" s="17">
        <v>1.7834470070523498E-2</v>
      </c>
      <c r="AZ1234" s="17"/>
      <c r="BA1234" s="17">
        <v>1.1989358030302001E-2</v>
      </c>
      <c r="BB1234" s="17">
        <v>2.43043415316571E-2</v>
      </c>
      <c r="BC1234" s="17">
        <v>1.2811557975535501E-2</v>
      </c>
      <c r="BD1234" s="17">
        <v>1.4154497242222499E-2</v>
      </c>
      <c r="BE1234" s="17">
        <v>0</v>
      </c>
      <c r="BF1234" s="17"/>
      <c r="BG1234" s="17">
        <v>2.2768011401303599E-2</v>
      </c>
      <c r="BH1234" s="17">
        <v>6.9949401080876697E-3</v>
      </c>
      <c r="BI1234" s="17">
        <v>6.6181127241367E-3</v>
      </c>
      <c r="BJ1234" s="17">
        <v>4.0617691026700001E-2</v>
      </c>
      <c r="BK1234" s="17">
        <v>2.7468555716933601E-2</v>
      </c>
      <c r="BL1234" s="17"/>
      <c r="BM1234" s="17">
        <v>1.5998911047497701E-2</v>
      </c>
      <c r="BN1234" s="17">
        <v>1.62792203038074E-2</v>
      </c>
      <c r="BO1234" s="17">
        <v>2.5612666643034101E-2</v>
      </c>
      <c r="BP1234" s="17"/>
      <c r="BQ1234" s="17">
        <v>1.76730531538851E-2</v>
      </c>
      <c r="BR1234" s="17">
        <v>1.8843537373115098E-2</v>
      </c>
      <c r="BS1234" s="17"/>
      <c r="BT1234" s="17">
        <v>1.53676497470883E-2</v>
      </c>
      <c r="BU1234" s="17">
        <v>2.2537654879216201E-2</v>
      </c>
    </row>
    <row r="1235" spans="2:73" x14ac:dyDescent="0.3">
      <c r="B1235" t="s">
        <v>92</v>
      </c>
      <c r="C1235" s="17">
        <v>4.5387097683865701E-2</v>
      </c>
      <c r="D1235" s="17">
        <v>2.701261797487E-2</v>
      </c>
      <c r="E1235" s="17">
        <v>6.30267509520928E-2</v>
      </c>
      <c r="F1235" s="17"/>
      <c r="G1235" s="17">
        <v>3.0461712121683901E-2</v>
      </c>
      <c r="H1235" s="17">
        <v>3.9134447725016501E-2</v>
      </c>
      <c r="I1235" s="17">
        <v>4.8590585948515501E-2</v>
      </c>
      <c r="J1235" s="17">
        <v>5.56034319357777E-2</v>
      </c>
      <c r="K1235" s="17">
        <v>5.7733542732297201E-2</v>
      </c>
      <c r="L1235" s="17">
        <v>4.1150294049501102E-2</v>
      </c>
      <c r="M1235" s="17"/>
      <c r="N1235" s="17">
        <v>2.7115867854507199E-2</v>
      </c>
      <c r="O1235" s="17">
        <v>5.1436233721904E-2</v>
      </c>
      <c r="P1235" s="17">
        <v>4.0644128538218402E-2</v>
      </c>
      <c r="Q1235" s="17">
        <v>6.2435047320259E-2</v>
      </c>
      <c r="R1235" s="17"/>
      <c r="S1235" s="17">
        <v>3.7309454393596501E-2</v>
      </c>
      <c r="T1235" s="17">
        <v>5.5666443647140101E-2</v>
      </c>
      <c r="U1235" s="17">
        <v>4.3400564152064003E-2</v>
      </c>
      <c r="V1235" s="17">
        <v>3.0250775838850601E-2</v>
      </c>
      <c r="W1235" s="17">
        <v>4.79668376907001E-2</v>
      </c>
      <c r="X1235" s="17">
        <v>7.5046992340817797E-2</v>
      </c>
      <c r="Y1235" s="17">
        <v>4.99393085500347E-2</v>
      </c>
      <c r="Z1235" s="17">
        <v>2.47024213792141E-2</v>
      </c>
      <c r="AA1235" s="17">
        <v>3.6862975638452103E-2</v>
      </c>
      <c r="AB1235" s="17"/>
      <c r="AC1235" s="17">
        <v>8.3553970347185202E-2</v>
      </c>
      <c r="AD1235" s="17">
        <v>9.2042496737863896E-2</v>
      </c>
      <c r="AE1235" s="17">
        <v>3.8346552407466102E-2</v>
      </c>
      <c r="AF1235" s="17">
        <v>7.48961120438386E-2</v>
      </c>
      <c r="AG1235" s="17">
        <v>3.6994400465415397E-2</v>
      </c>
      <c r="AH1235" s="17">
        <v>3.9883262652779403E-2</v>
      </c>
      <c r="AI1235" s="17">
        <v>1.8896632528551002E-2</v>
      </c>
      <c r="AJ1235" s="17">
        <v>3.7948727860008198E-2</v>
      </c>
      <c r="AK1235" s="17">
        <v>6.2625079987848498E-2</v>
      </c>
      <c r="AL1235" s="17">
        <v>5.1138989845314502E-2</v>
      </c>
      <c r="AM1235" s="17">
        <v>1.55285289816013E-2</v>
      </c>
      <c r="AN1235" s="17">
        <v>2.0829585263834799E-2</v>
      </c>
      <c r="AO1235" s="17">
        <v>2.4218353389987599E-2</v>
      </c>
      <c r="AP1235" s="17">
        <v>7.7787866454091803E-2</v>
      </c>
      <c r="AQ1235" s="17">
        <v>4.1643968822896303E-2</v>
      </c>
      <c r="AR1235" s="17">
        <v>5.98881246930014E-3</v>
      </c>
      <c r="AS1235" s="17"/>
      <c r="AT1235" s="17">
        <v>3.3341162641583801E-2</v>
      </c>
      <c r="AU1235" s="17">
        <v>5.8902474628027703E-2</v>
      </c>
      <c r="AV1235" s="17">
        <v>3.7735471110010299E-2</v>
      </c>
      <c r="AW1235" s="17">
        <v>5.2876825828521698E-2</v>
      </c>
      <c r="AX1235" s="17">
        <v>3.7289766127229902E-2</v>
      </c>
      <c r="AY1235" s="17">
        <v>3.3939832347346703E-2</v>
      </c>
      <c r="AZ1235" s="17"/>
      <c r="BA1235" s="17">
        <v>6.7859972162158E-2</v>
      </c>
      <c r="BB1235" s="17">
        <v>3.3847567869943203E-2</v>
      </c>
      <c r="BC1235" s="17">
        <v>3.4877758621361901E-2</v>
      </c>
      <c r="BD1235" s="17">
        <v>4.9418290424901597E-2</v>
      </c>
      <c r="BE1235" s="17">
        <v>0</v>
      </c>
      <c r="BF1235" s="17"/>
      <c r="BG1235" s="17">
        <v>4.7101652494689998E-2</v>
      </c>
      <c r="BH1235" s="17">
        <v>3.4209288060791702E-2</v>
      </c>
      <c r="BI1235" s="17">
        <v>2.1224144166336299E-2</v>
      </c>
      <c r="BJ1235" s="17">
        <v>3.4023537663260002E-2</v>
      </c>
      <c r="BK1235" s="17">
        <v>6.0587291299054297E-2</v>
      </c>
      <c r="BL1235" s="17"/>
      <c r="BM1235" s="17">
        <v>4.0551734208678497E-2</v>
      </c>
      <c r="BN1235" s="17">
        <v>4.5918919967560499E-2</v>
      </c>
      <c r="BO1235" s="17">
        <v>5.84968438292187E-2</v>
      </c>
      <c r="BP1235" s="17"/>
      <c r="BQ1235" s="17">
        <v>1.9057132769984501E-2</v>
      </c>
      <c r="BR1235" s="17">
        <v>5.41517252002729E-2</v>
      </c>
      <c r="BS1235" s="17"/>
      <c r="BT1235" s="17">
        <v>2.7522075049547901E-2</v>
      </c>
      <c r="BU1235" s="17">
        <v>5.5170205269660898E-2</v>
      </c>
    </row>
    <row r="1236" spans="2:73" x14ac:dyDescent="0.3">
      <c r="B1236" t="s">
        <v>441</v>
      </c>
      <c r="C1236" s="17">
        <v>0.70097260968262898</v>
      </c>
      <c r="D1236" s="17">
        <v>0.73763079692039701</v>
      </c>
      <c r="E1236" s="17">
        <v>0.66473328577674295</v>
      </c>
      <c r="F1236" s="17"/>
      <c r="G1236" s="17">
        <v>0.74559525374333102</v>
      </c>
      <c r="H1236" s="17">
        <v>0.75736447184570699</v>
      </c>
      <c r="I1236" s="17">
        <v>0.706628881831323</v>
      </c>
      <c r="J1236" s="17">
        <v>0.70385221713677903</v>
      </c>
      <c r="K1236" s="17">
        <v>0.63628065040196702</v>
      </c>
      <c r="L1236" s="17">
        <v>0.66205680900169805</v>
      </c>
      <c r="M1236" s="17"/>
      <c r="N1236" s="17">
        <v>0.799915628135067</v>
      </c>
      <c r="O1236" s="17">
        <v>0.70265958409748797</v>
      </c>
      <c r="P1236" s="17">
        <v>0.68713610941164305</v>
      </c>
      <c r="Q1236" s="17">
        <v>0.60785827169948403</v>
      </c>
      <c r="R1236" s="17"/>
      <c r="S1236" s="17">
        <v>0.76496646250625799</v>
      </c>
      <c r="T1236" s="17">
        <v>0.66647694972063398</v>
      </c>
      <c r="U1236" s="17">
        <v>0.69176401915319297</v>
      </c>
      <c r="V1236" s="17">
        <v>0.71098609725124895</v>
      </c>
      <c r="W1236" s="17">
        <v>0.68403269714312298</v>
      </c>
      <c r="X1236" s="17">
        <v>0.64975180200164495</v>
      </c>
      <c r="Y1236" s="17">
        <v>0.675019595985351</v>
      </c>
      <c r="Z1236" s="17">
        <v>0.71120514336824803</v>
      </c>
      <c r="AA1236" s="17">
        <v>0.73039869969468296</v>
      </c>
      <c r="AB1236" s="17"/>
      <c r="AC1236" s="17">
        <v>0.53915743554509599</v>
      </c>
      <c r="AD1236" s="17">
        <v>0.54738015303158305</v>
      </c>
      <c r="AE1236" s="17">
        <v>0.609979469100696</v>
      </c>
      <c r="AF1236" s="17">
        <v>0.61858640136418797</v>
      </c>
      <c r="AG1236" s="17">
        <v>0.61597921915995602</v>
      </c>
      <c r="AH1236" s="17">
        <v>0.69873349447492406</v>
      </c>
      <c r="AI1236" s="17">
        <v>0.74362173686896604</v>
      </c>
      <c r="AJ1236" s="17">
        <v>0.68296351862398297</v>
      </c>
      <c r="AK1236" s="17">
        <v>0.72015568674796904</v>
      </c>
      <c r="AL1236" s="17">
        <v>0.72344928333095404</v>
      </c>
      <c r="AM1236" s="17">
        <v>0.76927987842461099</v>
      </c>
      <c r="AN1236" s="17">
        <v>0.84824916541998796</v>
      </c>
      <c r="AO1236" s="17">
        <v>0.72130252118562599</v>
      </c>
      <c r="AP1236" s="17">
        <v>0.77334410696093903</v>
      </c>
      <c r="AQ1236" s="17">
        <v>0.76714384292333204</v>
      </c>
      <c r="AR1236" s="17">
        <v>0.85102646428117401</v>
      </c>
      <c r="AS1236" s="17"/>
      <c r="AT1236" s="17">
        <v>0.79409481424306005</v>
      </c>
      <c r="AU1236" s="17">
        <v>0.67329777303108396</v>
      </c>
      <c r="AV1236" s="17">
        <v>0.69863190140106901</v>
      </c>
      <c r="AW1236" s="17">
        <v>0.65713168045157699</v>
      </c>
      <c r="AX1236" s="17">
        <v>0.67025154066745096</v>
      </c>
      <c r="AY1236" s="17">
        <v>0.65755903964616602</v>
      </c>
      <c r="AZ1236" s="17"/>
      <c r="BA1236" s="17">
        <v>0.61196118760335905</v>
      </c>
      <c r="BB1236" s="17">
        <v>0.68039788002803603</v>
      </c>
      <c r="BC1236" s="17">
        <v>0.77325599018912305</v>
      </c>
      <c r="BD1236" s="17">
        <v>0.80255141310661804</v>
      </c>
      <c r="BE1236" s="17">
        <v>0.86194043498141704</v>
      </c>
      <c r="BF1236" s="17"/>
      <c r="BG1236" s="17">
        <v>0.69004848628615301</v>
      </c>
      <c r="BH1236" s="17">
        <v>0.78693069538548899</v>
      </c>
      <c r="BI1236" s="17">
        <v>0.76423913460957105</v>
      </c>
      <c r="BJ1236" s="17">
        <v>0.61106531584116497</v>
      </c>
      <c r="BK1236" s="17">
        <v>0.71657411131956805</v>
      </c>
      <c r="BL1236" s="17"/>
      <c r="BM1236" s="17">
        <v>0.73302217777725998</v>
      </c>
      <c r="BN1236" s="17">
        <v>0.67959617942810302</v>
      </c>
      <c r="BO1236" s="17">
        <v>0.65723603289196497</v>
      </c>
      <c r="BP1236" s="17"/>
      <c r="BQ1236" s="17">
        <v>0.77864766056505097</v>
      </c>
      <c r="BR1236" s="17">
        <v>0.66663944505530903</v>
      </c>
      <c r="BS1236" s="17"/>
      <c r="BT1236" s="17">
        <v>0.749440265840568</v>
      </c>
      <c r="BU1236" s="17">
        <v>0.65279872954539497</v>
      </c>
    </row>
    <row r="1237" spans="2:73" x14ac:dyDescent="0.3">
      <c r="B1237" t="s">
        <v>442</v>
      </c>
      <c r="C1237" s="17">
        <v>5.9306072964335502E-2</v>
      </c>
      <c r="D1237" s="17">
        <v>6.0130999620498803E-2</v>
      </c>
      <c r="E1237" s="17">
        <v>5.8685197296888703E-2</v>
      </c>
      <c r="F1237" s="17"/>
      <c r="G1237" s="17">
        <v>3.3435419231935298E-2</v>
      </c>
      <c r="H1237" s="17">
        <v>4.1023977425420202E-2</v>
      </c>
      <c r="I1237" s="17">
        <v>6.8704668990697104E-2</v>
      </c>
      <c r="J1237" s="17">
        <v>6.8341484472648206E-2</v>
      </c>
      <c r="K1237" s="17">
        <v>8.2606878628787003E-2</v>
      </c>
      <c r="L1237" s="17">
        <v>6.0670562938909003E-2</v>
      </c>
      <c r="M1237" s="17"/>
      <c r="N1237" s="17">
        <v>4.1474207021221697E-2</v>
      </c>
      <c r="O1237" s="17">
        <v>4.4731380465515301E-2</v>
      </c>
      <c r="P1237" s="17">
        <v>7.4004831601751406E-2</v>
      </c>
      <c r="Q1237" s="17">
        <v>7.9416881924575494E-2</v>
      </c>
      <c r="R1237" s="17"/>
      <c r="S1237" s="17">
        <v>4.6258568098833698E-2</v>
      </c>
      <c r="T1237" s="17">
        <v>7.3396680553572402E-2</v>
      </c>
      <c r="U1237" s="17">
        <v>5.6545710373123302E-2</v>
      </c>
      <c r="V1237" s="17">
        <v>7.5656084517293304E-2</v>
      </c>
      <c r="W1237" s="17">
        <v>6.8328501446835194E-2</v>
      </c>
      <c r="X1237" s="17">
        <v>7.3542562679348694E-2</v>
      </c>
      <c r="Y1237" s="17">
        <v>7.1973193516000802E-2</v>
      </c>
      <c r="Z1237" s="17">
        <v>3.3562993639878101E-2</v>
      </c>
      <c r="AA1237" s="17">
        <v>2.9284425248063999E-2</v>
      </c>
      <c r="AB1237" s="17"/>
      <c r="AC1237" s="17">
        <v>0</v>
      </c>
      <c r="AD1237" s="17">
        <v>8.5589843859154094E-2</v>
      </c>
      <c r="AE1237" s="17">
        <v>6.8558978921259103E-2</v>
      </c>
      <c r="AF1237" s="17">
        <v>5.5787531256779502E-2</v>
      </c>
      <c r="AG1237" s="17">
        <v>6.5507527527487106E-2</v>
      </c>
      <c r="AH1237" s="17">
        <v>6.8036291510844504E-2</v>
      </c>
      <c r="AI1237" s="17">
        <v>5.2344208179632201E-2</v>
      </c>
      <c r="AJ1237" s="17">
        <v>7.3180236471308599E-2</v>
      </c>
      <c r="AK1237" s="17">
        <v>4.3722805985511801E-2</v>
      </c>
      <c r="AL1237" s="17">
        <v>7.9612748731086799E-2</v>
      </c>
      <c r="AM1237" s="17">
        <v>5.3552842285916599E-2</v>
      </c>
      <c r="AN1237" s="17">
        <v>4.6800622111741602E-2</v>
      </c>
      <c r="AO1237" s="17">
        <v>6.3935430261665704E-2</v>
      </c>
      <c r="AP1237" s="17">
        <v>2.6550072180514198E-2</v>
      </c>
      <c r="AQ1237" s="17">
        <v>4.5699336007583101E-2</v>
      </c>
      <c r="AR1237" s="17">
        <v>4.03986294794405E-2</v>
      </c>
      <c r="AS1237" s="17"/>
      <c r="AT1237" s="17">
        <v>2.7223715974835E-2</v>
      </c>
      <c r="AU1237" s="17">
        <v>5.6813633759584502E-2</v>
      </c>
      <c r="AV1237" s="17">
        <v>6.5046775350534006E-2</v>
      </c>
      <c r="AW1237" s="17">
        <v>8.6391027342333004E-2</v>
      </c>
      <c r="AX1237" s="17">
        <v>7.4483059710559102E-2</v>
      </c>
      <c r="AY1237" s="17">
        <v>7.59090984750488E-2</v>
      </c>
      <c r="AZ1237" s="17"/>
      <c r="BA1237" s="17">
        <v>5.7073197018395201E-2</v>
      </c>
      <c r="BB1237" s="17">
        <v>6.4956264347065695E-2</v>
      </c>
      <c r="BC1237" s="17">
        <v>4.7708752794366503E-2</v>
      </c>
      <c r="BD1237" s="17">
        <v>3.4666456809875998E-2</v>
      </c>
      <c r="BE1237" s="17">
        <v>0</v>
      </c>
      <c r="BF1237" s="17"/>
      <c r="BG1237" s="17">
        <v>6.6886632817754199E-2</v>
      </c>
      <c r="BH1237" s="17">
        <v>3.8037417479183502E-2</v>
      </c>
      <c r="BI1237" s="17">
        <v>5.4251497890743398E-2</v>
      </c>
      <c r="BJ1237" s="17">
        <v>0.120042579745033</v>
      </c>
      <c r="BK1237" s="17">
        <v>6.3471295399353506E-2</v>
      </c>
      <c r="BL1237" s="17"/>
      <c r="BM1237" s="17">
        <v>5.4859618279298202E-2</v>
      </c>
      <c r="BN1237" s="17">
        <v>5.8737135788127698E-2</v>
      </c>
      <c r="BO1237" s="17">
        <v>7.3919145177410606E-2</v>
      </c>
      <c r="BP1237" s="17"/>
      <c r="BQ1237" s="17">
        <v>5.1655855077793397E-2</v>
      </c>
      <c r="BR1237" s="17">
        <v>6.5582623611487201E-2</v>
      </c>
      <c r="BS1237" s="17"/>
      <c r="BT1237" s="17">
        <v>4.9187590025534002E-2</v>
      </c>
      <c r="BU1237" s="17">
        <v>7.6589934583476904E-2</v>
      </c>
    </row>
    <row r="1238" spans="2:73" x14ac:dyDescent="0.3">
      <c r="B1238" t="s">
        <v>443</v>
      </c>
      <c r="C1238" s="17">
        <v>0.64166653671829399</v>
      </c>
      <c r="D1238" s="17">
        <v>0.67749979729989895</v>
      </c>
      <c r="E1238" s="17">
        <v>0.60604808847985403</v>
      </c>
      <c r="F1238" s="17"/>
      <c r="G1238" s="17">
        <v>0.71215983451139597</v>
      </c>
      <c r="H1238" s="17">
        <v>0.71634049442028602</v>
      </c>
      <c r="I1238" s="17">
        <v>0.63792421284062595</v>
      </c>
      <c r="J1238" s="17">
        <v>0.63551073266413105</v>
      </c>
      <c r="K1238" s="17">
        <v>0.55367377177318</v>
      </c>
      <c r="L1238" s="17">
        <v>0.60138624606278901</v>
      </c>
      <c r="M1238" s="17"/>
      <c r="N1238" s="17">
        <v>0.75844142111384505</v>
      </c>
      <c r="O1238" s="17">
        <v>0.65792820363197202</v>
      </c>
      <c r="P1238" s="17">
        <v>0.61313127780989096</v>
      </c>
      <c r="Q1238" s="17">
        <v>0.52844138977490895</v>
      </c>
      <c r="R1238" s="17"/>
      <c r="S1238" s="17">
        <v>0.718707894407425</v>
      </c>
      <c r="T1238" s="17">
        <v>0.59308026916706102</v>
      </c>
      <c r="U1238" s="17">
        <v>0.63521830878007002</v>
      </c>
      <c r="V1238" s="17">
        <v>0.63533001273395495</v>
      </c>
      <c r="W1238" s="17">
        <v>0.61570419569628798</v>
      </c>
      <c r="X1238" s="17">
        <v>0.57620923932229595</v>
      </c>
      <c r="Y1238" s="17">
        <v>0.60304640246935004</v>
      </c>
      <c r="Z1238" s="17">
        <v>0.67764214972837</v>
      </c>
      <c r="AA1238" s="17">
        <v>0.701114274446619</v>
      </c>
      <c r="AB1238" s="17"/>
      <c r="AC1238" s="17">
        <v>0.53915743554509599</v>
      </c>
      <c r="AD1238" s="17">
        <v>0.46179030917242903</v>
      </c>
      <c r="AE1238" s="17">
        <v>0.54142049017943705</v>
      </c>
      <c r="AF1238" s="17">
        <v>0.56279887010740803</v>
      </c>
      <c r="AG1238" s="17">
        <v>0.55047169163246901</v>
      </c>
      <c r="AH1238" s="17">
        <v>0.63069720296407905</v>
      </c>
      <c r="AI1238" s="17">
        <v>0.69127752868933401</v>
      </c>
      <c r="AJ1238" s="17">
        <v>0.60978328215267497</v>
      </c>
      <c r="AK1238" s="17">
        <v>0.676432880762457</v>
      </c>
      <c r="AL1238" s="17">
        <v>0.64383653459986701</v>
      </c>
      <c r="AM1238" s="17">
        <v>0.71572703613869404</v>
      </c>
      <c r="AN1238" s="17">
        <v>0.801448543308246</v>
      </c>
      <c r="AO1238" s="17">
        <v>0.65736709092395995</v>
      </c>
      <c r="AP1238" s="17">
        <v>0.74679403478042505</v>
      </c>
      <c r="AQ1238" s="17">
        <v>0.72144450691574902</v>
      </c>
      <c r="AR1238" s="17">
        <v>0.81062783480173295</v>
      </c>
      <c r="AS1238" s="17"/>
      <c r="AT1238" s="17">
        <v>0.76687109826822497</v>
      </c>
      <c r="AU1238" s="17">
        <v>0.61648413927150003</v>
      </c>
      <c r="AV1238" s="17">
        <v>0.63358512605053496</v>
      </c>
      <c r="AW1238" s="17">
        <v>0.57074065310924404</v>
      </c>
      <c r="AX1238" s="17">
        <v>0.59576848095689205</v>
      </c>
      <c r="AY1238" s="17">
        <v>0.58164994117111701</v>
      </c>
      <c r="AZ1238" s="17"/>
      <c r="BA1238" s="17">
        <v>0.55488799058496396</v>
      </c>
      <c r="BB1238" s="17">
        <v>0.615441615680971</v>
      </c>
      <c r="BC1238" s="17">
        <v>0.72554723739475702</v>
      </c>
      <c r="BD1238" s="17">
        <v>0.76788495629674203</v>
      </c>
      <c r="BE1238" s="17">
        <v>0.86194043498141704</v>
      </c>
      <c r="BF1238" s="17"/>
      <c r="BG1238" s="17">
        <v>0.62316185346839903</v>
      </c>
      <c r="BH1238" s="17">
        <v>0.748893277906305</v>
      </c>
      <c r="BI1238" s="17">
        <v>0.70998763671882803</v>
      </c>
      <c r="BJ1238" s="17">
        <v>0.49102273609613201</v>
      </c>
      <c r="BK1238" s="17">
        <v>0.65310281592021502</v>
      </c>
      <c r="BL1238" s="17"/>
      <c r="BM1238" s="17">
        <v>0.678162559497962</v>
      </c>
      <c r="BN1238" s="17">
        <v>0.62085904363997502</v>
      </c>
      <c r="BO1238" s="17">
        <v>0.58331688771455503</v>
      </c>
      <c r="BP1238" s="17"/>
      <c r="BQ1238" s="17">
        <v>0.72699180548725795</v>
      </c>
      <c r="BR1238" s="17">
        <v>0.601056821443822</v>
      </c>
      <c r="BS1238" s="17"/>
      <c r="BT1238" s="17">
        <v>0.70025267581503403</v>
      </c>
      <c r="BU1238" s="17">
        <v>0.57620879496191801</v>
      </c>
    </row>
    <row r="1239" spans="2:73" x14ac:dyDescent="0.3">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c r="BQ1239" s="17"/>
      <c r="BR1239" s="17"/>
      <c r="BS1239" s="17"/>
      <c r="BT1239" s="17"/>
      <c r="BU1239" s="17"/>
    </row>
    <row r="1240" spans="2:73" x14ac:dyDescent="0.3">
      <c r="B1240" s="6" t="s">
        <v>457</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c r="BQ1240" s="17"/>
      <c r="BR1240" s="17"/>
      <c r="BS1240" s="17"/>
      <c r="BT1240" s="17"/>
      <c r="BU1240" s="17"/>
    </row>
    <row r="1241" spans="2:73" x14ac:dyDescent="0.3">
      <c r="B1241" s="24" t="s">
        <v>94</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c r="BQ1241" s="17"/>
      <c r="BR1241" s="17"/>
      <c r="BS1241" s="17"/>
      <c r="BT1241" s="17"/>
      <c r="BU1241" s="17"/>
    </row>
    <row r="1242" spans="2:73" x14ac:dyDescent="0.3">
      <c r="B1242" t="s">
        <v>445</v>
      </c>
      <c r="C1242" s="17">
        <v>0.55033605793108198</v>
      </c>
      <c r="D1242" s="17">
        <v>0.56760536712943299</v>
      </c>
      <c r="E1242" s="17">
        <v>0.53324450461822603</v>
      </c>
      <c r="F1242" s="17"/>
      <c r="G1242" s="17">
        <v>0.41738120130679002</v>
      </c>
      <c r="H1242" s="17">
        <v>0.46040413803564501</v>
      </c>
      <c r="I1242" s="17">
        <v>0.50316597599501001</v>
      </c>
      <c r="J1242" s="17">
        <v>0.58998475088426205</v>
      </c>
      <c r="K1242" s="17">
        <v>0.60822218286013796</v>
      </c>
      <c r="L1242" s="17">
        <v>0.67874395794106401</v>
      </c>
      <c r="M1242" s="17"/>
      <c r="N1242" s="17">
        <v>0.57390828516502501</v>
      </c>
      <c r="O1242" s="17">
        <v>0.55285142027667999</v>
      </c>
      <c r="P1242" s="17">
        <v>0.56636189609784604</v>
      </c>
      <c r="Q1242" s="17">
        <v>0.50555726097310005</v>
      </c>
      <c r="R1242" s="17"/>
      <c r="S1242" s="17">
        <v>0.51218755997775001</v>
      </c>
      <c r="T1242" s="17">
        <v>0.53393718981240101</v>
      </c>
      <c r="U1242" s="17">
        <v>0.55952216551227796</v>
      </c>
      <c r="V1242" s="17">
        <v>0.61136605299428204</v>
      </c>
      <c r="W1242" s="17">
        <v>0.560177761143829</v>
      </c>
      <c r="X1242" s="17">
        <v>0.496515702831268</v>
      </c>
      <c r="Y1242" s="17">
        <v>0.60110947849204999</v>
      </c>
      <c r="Z1242" s="17">
        <v>0.55187604797116496</v>
      </c>
      <c r="AA1242" s="17">
        <v>0.55386035894028596</v>
      </c>
      <c r="AB1242" s="17"/>
      <c r="AC1242" s="17">
        <v>0.50876011189817505</v>
      </c>
      <c r="AD1242" s="17">
        <v>0.365610941594397</v>
      </c>
      <c r="AE1242" s="17">
        <v>0.60372359656671204</v>
      </c>
      <c r="AF1242" s="17">
        <v>0.54492537016171405</v>
      </c>
      <c r="AG1242" s="17">
        <v>0.50529701852925002</v>
      </c>
      <c r="AH1242" s="17">
        <v>0.537201977893355</v>
      </c>
      <c r="AI1242" s="17">
        <v>0.54943415000774598</v>
      </c>
      <c r="AJ1242" s="17">
        <v>0.56651669161838003</v>
      </c>
      <c r="AK1242" s="17">
        <v>0.57858314484871698</v>
      </c>
      <c r="AL1242" s="17">
        <v>0.51681415801993202</v>
      </c>
      <c r="AM1242" s="17">
        <v>0.573805256682553</v>
      </c>
      <c r="AN1242" s="17">
        <v>0.65403528368626296</v>
      </c>
      <c r="AO1242" s="17">
        <v>0.58410339896071095</v>
      </c>
      <c r="AP1242" s="17">
        <v>0.65108354599403395</v>
      </c>
      <c r="AQ1242" s="17">
        <v>0.52207409550783501</v>
      </c>
      <c r="AR1242" s="17">
        <v>0.59628175130179295</v>
      </c>
      <c r="AS1242" s="17"/>
      <c r="AT1242" s="17">
        <v>0.52591756419342395</v>
      </c>
      <c r="AU1242" s="17">
        <v>0.55825850706412505</v>
      </c>
      <c r="AV1242" s="17">
        <v>0.55220399966234801</v>
      </c>
      <c r="AW1242" s="17">
        <v>0.55686589705233203</v>
      </c>
      <c r="AX1242" s="17">
        <v>0.597270633324267</v>
      </c>
      <c r="AY1242" s="17">
        <v>0.48708014139380701</v>
      </c>
      <c r="AZ1242" s="17"/>
      <c r="BA1242" s="17">
        <v>0.52601875573701196</v>
      </c>
      <c r="BB1242" s="17">
        <v>0.55144296258603698</v>
      </c>
      <c r="BC1242" s="17">
        <v>0.56860021358980595</v>
      </c>
      <c r="BD1242" s="17">
        <v>0.53790819482081798</v>
      </c>
      <c r="BE1242" s="17">
        <v>0.63961082173366401</v>
      </c>
      <c r="BF1242" s="17"/>
      <c r="BG1242" s="17">
        <v>0.57539264988425198</v>
      </c>
      <c r="BH1242" s="17">
        <v>0.54252708877454903</v>
      </c>
      <c r="BI1242" s="17">
        <v>0.65927652263831804</v>
      </c>
      <c r="BJ1242" s="17">
        <v>0.54899441158741302</v>
      </c>
      <c r="BK1242" s="17">
        <v>0.611230638610048</v>
      </c>
      <c r="BL1242" s="17"/>
      <c r="BM1242" s="17">
        <v>0.56137121723973904</v>
      </c>
      <c r="BN1242" s="17">
        <v>0.54630088706172197</v>
      </c>
      <c r="BO1242" s="17">
        <v>0.527238335603046</v>
      </c>
      <c r="BP1242" s="17"/>
      <c r="BQ1242" s="17">
        <v>0.52951476889597404</v>
      </c>
      <c r="BR1242" s="17">
        <v>0.57874187232331697</v>
      </c>
      <c r="BS1242" s="17"/>
      <c r="BT1242" s="17">
        <v>0.58384851070488797</v>
      </c>
      <c r="BU1242" s="17">
        <v>0.51972577161178901</v>
      </c>
    </row>
    <row r="1243" spans="2:73" x14ac:dyDescent="0.3">
      <c r="B1243" t="s">
        <v>446</v>
      </c>
      <c r="C1243" s="17">
        <v>0.475992248310668</v>
      </c>
      <c r="D1243" s="17">
        <v>0.497406274203541</v>
      </c>
      <c r="E1243" s="17">
        <v>0.455501519402013</v>
      </c>
      <c r="F1243" s="17"/>
      <c r="G1243" s="17">
        <v>0.41965336127076802</v>
      </c>
      <c r="H1243" s="17">
        <v>0.45574164122226002</v>
      </c>
      <c r="I1243" s="17">
        <v>0.45908560581263902</v>
      </c>
      <c r="J1243" s="17">
        <v>0.481619011681789</v>
      </c>
      <c r="K1243" s="17">
        <v>0.49325447156051999</v>
      </c>
      <c r="L1243" s="17">
        <v>0.52735396604889795</v>
      </c>
      <c r="M1243" s="17"/>
      <c r="N1243" s="17">
        <v>0.51268316345438503</v>
      </c>
      <c r="O1243" s="17">
        <v>0.50367844791218996</v>
      </c>
      <c r="P1243" s="17">
        <v>0.48310759242011397</v>
      </c>
      <c r="Q1243" s="17">
        <v>0.39717090354177798</v>
      </c>
      <c r="R1243" s="17"/>
      <c r="S1243" s="17">
        <v>0.51080978586185199</v>
      </c>
      <c r="T1243" s="17">
        <v>0.45181137252292902</v>
      </c>
      <c r="U1243" s="17">
        <v>0.46910338834229398</v>
      </c>
      <c r="V1243" s="17">
        <v>0.52015399324546296</v>
      </c>
      <c r="W1243" s="17">
        <v>0.45469012682217502</v>
      </c>
      <c r="X1243" s="17">
        <v>0.43595055938407801</v>
      </c>
      <c r="Y1243" s="17">
        <v>0.49708833567350302</v>
      </c>
      <c r="Z1243" s="17">
        <v>0.45337590767946301</v>
      </c>
      <c r="AA1243" s="17">
        <v>0.468879592776206</v>
      </c>
      <c r="AB1243" s="17"/>
      <c r="AC1243" s="17">
        <v>0.40193685965480502</v>
      </c>
      <c r="AD1243" s="17">
        <v>0.31381945276087903</v>
      </c>
      <c r="AE1243" s="17">
        <v>0.449498170056786</v>
      </c>
      <c r="AF1243" s="17">
        <v>0.496720652021231</v>
      </c>
      <c r="AG1243" s="17">
        <v>0.40884850409297402</v>
      </c>
      <c r="AH1243" s="17">
        <v>0.47234868212655901</v>
      </c>
      <c r="AI1243" s="17">
        <v>0.453147299458108</v>
      </c>
      <c r="AJ1243" s="17">
        <v>0.51337975518590595</v>
      </c>
      <c r="AK1243" s="17">
        <v>0.50966188411713398</v>
      </c>
      <c r="AL1243" s="17">
        <v>0.44157076996571198</v>
      </c>
      <c r="AM1243" s="17">
        <v>0.529467636439519</v>
      </c>
      <c r="AN1243" s="17">
        <v>0.55585599644862904</v>
      </c>
      <c r="AO1243" s="17">
        <v>0.48943593415132902</v>
      </c>
      <c r="AP1243" s="17">
        <v>0.56097281806592403</v>
      </c>
      <c r="AQ1243" s="17">
        <v>0.49259940156474602</v>
      </c>
      <c r="AR1243" s="17">
        <v>0.54824032059610806</v>
      </c>
      <c r="AS1243" s="17"/>
      <c r="AT1243" s="17">
        <v>0.48938023980010997</v>
      </c>
      <c r="AU1243" s="17">
        <v>0.47739993800081498</v>
      </c>
      <c r="AV1243" s="17">
        <v>0.43237638099807602</v>
      </c>
      <c r="AW1243" s="17">
        <v>0.47669263661370997</v>
      </c>
      <c r="AX1243" s="17">
        <v>0.496006479310242</v>
      </c>
      <c r="AY1243" s="17">
        <v>0.48616858297013199</v>
      </c>
      <c r="AZ1243" s="17"/>
      <c r="BA1243" s="17">
        <v>0.42148149868477802</v>
      </c>
      <c r="BB1243" s="17">
        <v>0.47289650819877299</v>
      </c>
      <c r="BC1243" s="17">
        <v>0.50039392266871796</v>
      </c>
      <c r="BD1243" s="17">
        <v>0.50810409794750799</v>
      </c>
      <c r="BE1243" s="17">
        <v>0.62924826137097301</v>
      </c>
      <c r="BF1243" s="17"/>
      <c r="BG1243" s="17">
        <v>0.47698166049450902</v>
      </c>
      <c r="BH1243" s="17">
        <v>0.47761024420137699</v>
      </c>
      <c r="BI1243" s="17">
        <v>0.56618471140389803</v>
      </c>
      <c r="BJ1243" s="17">
        <v>0.47358402610031702</v>
      </c>
      <c r="BK1243" s="17">
        <v>0.47768497948198002</v>
      </c>
      <c r="BL1243" s="17"/>
      <c r="BM1243" s="17">
        <v>0.48330495045167599</v>
      </c>
      <c r="BN1243" s="17">
        <v>0.472920181825287</v>
      </c>
      <c r="BO1243" s="17">
        <v>0.46164836471029702</v>
      </c>
      <c r="BP1243" s="17"/>
      <c r="BQ1243" s="17">
        <v>0.46497017275166502</v>
      </c>
      <c r="BR1243" s="17">
        <v>0.48642391012619002</v>
      </c>
      <c r="BS1243" s="17"/>
      <c r="BT1243" s="17">
        <v>0.50595699729535104</v>
      </c>
      <c r="BU1243" s="17">
        <v>0.445666615676587</v>
      </c>
    </row>
    <row r="1244" spans="2:73" x14ac:dyDescent="0.3">
      <c r="B1244" t="s">
        <v>447</v>
      </c>
      <c r="C1244" s="17">
        <v>0.38435992400998398</v>
      </c>
      <c r="D1244" s="17">
        <v>0.37371600345706002</v>
      </c>
      <c r="E1244" s="17">
        <v>0.394330428110922</v>
      </c>
      <c r="F1244" s="17"/>
      <c r="G1244" s="17">
        <v>0.368890242358066</v>
      </c>
      <c r="H1244" s="17">
        <v>0.40581745927888102</v>
      </c>
      <c r="I1244" s="17">
        <v>0.39440377479088701</v>
      </c>
      <c r="J1244" s="17">
        <v>0.41900016296595499</v>
      </c>
      <c r="K1244" s="17">
        <v>0.34130735968439702</v>
      </c>
      <c r="L1244" s="17">
        <v>0.369712595586491</v>
      </c>
      <c r="M1244" s="17"/>
      <c r="N1244" s="17">
        <v>0.41287119781859399</v>
      </c>
      <c r="O1244" s="17">
        <v>0.38770616461169599</v>
      </c>
      <c r="P1244" s="17">
        <v>0.36238270465957401</v>
      </c>
      <c r="Q1244" s="17">
        <v>0.37193613096151601</v>
      </c>
      <c r="R1244" s="17"/>
      <c r="S1244" s="17">
        <v>0.40255525726651398</v>
      </c>
      <c r="T1244" s="17">
        <v>0.36065104316669599</v>
      </c>
      <c r="U1244" s="17">
        <v>0.37504026183461298</v>
      </c>
      <c r="V1244" s="17">
        <v>0.359291977296395</v>
      </c>
      <c r="W1244" s="17">
        <v>0.38329568649975099</v>
      </c>
      <c r="X1244" s="17">
        <v>0.33686509871958498</v>
      </c>
      <c r="Y1244" s="17">
        <v>0.407326923957267</v>
      </c>
      <c r="Z1244" s="17">
        <v>0.3795452882839</v>
      </c>
      <c r="AA1244" s="17">
        <v>0.44110972496705497</v>
      </c>
      <c r="AB1244" s="17"/>
      <c r="AC1244" s="17">
        <v>0.30215006523469101</v>
      </c>
      <c r="AD1244" s="17">
        <v>0.31592300646619598</v>
      </c>
      <c r="AE1244" s="17">
        <v>0.336259175572448</v>
      </c>
      <c r="AF1244" s="17">
        <v>0.35592943821078799</v>
      </c>
      <c r="AG1244" s="17">
        <v>0.38732245101018298</v>
      </c>
      <c r="AH1244" s="17">
        <v>0.352436341344041</v>
      </c>
      <c r="AI1244" s="17">
        <v>0.42284187767794101</v>
      </c>
      <c r="AJ1244" s="17">
        <v>0.38137841442127901</v>
      </c>
      <c r="AK1244" s="17">
        <v>0.33565468666627202</v>
      </c>
      <c r="AL1244" s="17">
        <v>0.38580779577683</v>
      </c>
      <c r="AM1244" s="17">
        <v>0.408384822540315</v>
      </c>
      <c r="AN1244" s="17">
        <v>0.455499619110246</v>
      </c>
      <c r="AO1244" s="17">
        <v>0.32099081367395199</v>
      </c>
      <c r="AP1244" s="17">
        <v>0.52503799166244702</v>
      </c>
      <c r="AQ1244" s="17">
        <v>0.30870081730890703</v>
      </c>
      <c r="AR1244" s="17">
        <v>0.52293965018302402</v>
      </c>
      <c r="AS1244" s="17"/>
      <c r="AT1244" s="17">
        <v>0.44148762042435702</v>
      </c>
      <c r="AU1244" s="17">
        <v>0.37548057467335899</v>
      </c>
      <c r="AV1244" s="17">
        <v>0.396739339719204</v>
      </c>
      <c r="AW1244" s="17">
        <v>0.34295505629494599</v>
      </c>
      <c r="AX1244" s="17">
        <v>0.33455089457942699</v>
      </c>
      <c r="AY1244" s="17">
        <v>0.386032968183324</v>
      </c>
      <c r="AZ1244" s="17"/>
      <c r="BA1244" s="17">
        <v>0.34815861395259801</v>
      </c>
      <c r="BB1244" s="17">
        <v>0.37347552073346801</v>
      </c>
      <c r="BC1244" s="17">
        <v>0.40295921837481202</v>
      </c>
      <c r="BD1244" s="17">
        <v>0.45240413567486998</v>
      </c>
      <c r="BE1244" s="17">
        <v>0.46396248889909503</v>
      </c>
      <c r="BF1244" s="17"/>
      <c r="BG1244" s="17">
        <v>0.35933963873122099</v>
      </c>
      <c r="BH1244" s="17">
        <v>0.43140817041292401</v>
      </c>
      <c r="BI1244" s="17">
        <v>0.42059294486818799</v>
      </c>
      <c r="BJ1244" s="17">
        <v>0.28465622864999202</v>
      </c>
      <c r="BK1244" s="17">
        <v>0.39925469447644302</v>
      </c>
      <c r="BL1244" s="17"/>
      <c r="BM1244" s="17">
        <v>0.396395569393243</v>
      </c>
      <c r="BN1244" s="17">
        <v>0.37370821706684298</v>
      </c>
      <c r="BO1244" s="17">
        <v>0.374279521166824</v>
      </c>
      <c r="BP1244" s="17"/>
      <c r="BQ1244" s="17">
        <v>0.37485333440306301</v>
      </c>
      <c r="BR1244" s="17">
        <v>0.39219051018679701</v>
      </c>
      <c r="BS1244" s="17"/>
      <c r="BT1244" s="17">
        <v>0.40036483051080202</v>
      </c>
      <c r="BU1244" s="17">
        <v>0.36841277686557999</v>
      </c>
    </row>
    <row r="1245" spans="2:73" x14ac:dyDescent="0.3">
      <c r="B1245" t="s">
        <v>448</v>
      </c>
      <c r="C1245" s="17">
        <v>0.383258825764768</v>
      </c>
      <c r="D1245" s="17">
        <v>0.41177580119236401</v>
      </c>
      <c r="E1245" s="17">
        <v>0.35514469357406597</v>
      </c>
      <c r="F1245" s="17"/>
      <c r="G1245" s="17">
        <v>0.31665374816257402</v>
      </c>
      <c r="H1245" s="17">
        <v>0.35564262792988499</v>
      </c>
      <c r="I1245" s="17">
        <v>0.353305905370497</v>
      </c>
      <c r="J1245" s="17">
        <v>0.419772586979683</v>
      </c>
      <c r="K1245" s="17">
        <v>0.35996508295150897</v>
      </c>
      <c r="L1245" s="17">
        <v>0.46010794439666802</v>
      </c>
      <c r="M1245" s="17"/>
      <c r="N1245" s="17">
        <v>0.44054016287585501</v>
      </c>
      <c r="O1245" s="17">
        <v>0.40864829340368403</v>
      </c>
      <c r="P1245" s="17">
        <v>0.33562223494389098</v>
      </c>
      <c r="Q1245" s="17">
        <v>0.335293751089488</v>
      </c>
      <c r="R1245" s="17"/>
      <c r="S1245" s="17">
        <v>0.40421504159933602</v>
      </c>
      <c r="T1245" s="17">
        <v>0.37033590461751398</v>
      </c>
      <c r="U1245" s="17">
        <v>0.40130423766391998</v>
      </c>
      <c r="V1245" s="17">
        <v>0.35088513673884097</v>
      </c>
      <c r="W1245" s="17">
        <v>0.40392021963522501</v>
      </c>
      <c r="X1245" s="17">
        <v>0.35927074625793098</v>
      </c>
      <c r="Y1245" s="17">
        <v>0.38432036493313299</v>
      </c>
      <c r="Z1245" s="17">
        <v>0.38403354968290598</v>
      </c>
      <c r="AA1245" s="17">
        <v>0.38996016155848701</v>
      </c>
      <c r="AB1245" s="17"/>
      <c r="AC1245" s="17">
        <v>0.42789313612949498</v>
      </c>
      <c r="AD1245" s="17">
        <v>0.26001527158045301</v>
      </c>
      <c r="AE1245" s="17">
        <v>0.39850209031742201</v>
      </c>
      <c r="AF1245" s="17">
        <v>0.37542646866929102</v>
      </c>
      <c r="AG1245" s="17">
        <v>0.30962683309045103</v>
      </c>
      <c r="AH1245" s="17">
        <v>0.39029713683371697</v>
      </c>
      <c r="AI1245" s="17">
        <v>0.38894905833292598</v>
      </c>
      <c r="AJ1245" s="17">
        <v>0.369526584495183</v>
      </c>
      <c r="AK1245" s="17">
        <v>0.39373417893302498</v>
      </c>
      <c r="AL1245" s="17">
        <v>0.38813071539046901</v>
      </c>
      <c r="AM1245" s="17">
        <v>0.41491143340585201</v>
      </c>
      <c r="AN1245" s="17">
        <v>0.474517730820951</v>
      </c>
      <c r="AO1245" s="17">
        <v>0.41046784049638302</v>
      </c>
      <c r="AP1245" s="17">
        <v>0.40988743733574501</v>
      </c>
      <c r="AQ1245" s="17">
        <v>0.51279033257520001</v>
      </c>
      <c r="AR1245" s="17">
        <v>0.42183828002032903</v>
      </c>
      <c r="AS1245" s="17"/>
      <c r="AT1245" s="17">
        <v>0.39932606295761902</v>
      </c>
      <c r="AU1245" s="17">
        <v>0.378360632674762</v>
      </c>
      <c r="AV1245" s="17">
        <v>0.36285333128373498</v>
      </c>
      <c r="AW1245" s="17">
        <v>0.36751701661666902</v>
      </c>
      <c r="AX1245" s="17">
        <v>0.42382609876615401</v>
      </c>
      <c r="AY1245" s="17">
        <v>0.373223930287787</v>
      </c>
      <c r="AZ1245" s="17"/>
      <c r="BA1245" s="17">
        <v>0.31841328346617498</v>
      </c>
      <c r="BB1245" s="17">
        <v>0.36336813011998598</v>
      </c>
      <c r="BC1245" s="17">
        <v>0.43449768612714601</v>
      </c>
      <c r="BD1245" s="17">
        <v>0.43574249787948899</v>
      </c>
      <c r="BE1245" s="17">
        <v>0.51446063704733103</v>
      </c>
      <c r="BF1245" s="17"/>
      <c r="BG1245" s="17">
        <v>0.35872654192935899</v>
      </c>
      <c r="BH1245" s="17">
        <v>0.41987882174093599</v>
      </c>
      <c r="BI1245" s="17">
        <v>0.46282942483412798</v>
      </c>
      <c r="BJ1245" s="17">
        <v>0.33028099799590399</v>
      </c>
      <c r="BK1245" s="17">
        <v>0.54670085969362703</v>
      </c>
      <c r="BL1245" s="17"/>
      <c r="BM1245" s="17">
        <v>0.40300020234931699</v>
      </c>
      <c r="BN1245" s="17">
        <v>0.36679788560614002</v>
      </c>
      <c r="BO1245" s="17">
        <v>0.36428171509635998</v>
      </c>
      <c r="BP1245" s="17"/>
      <c r="BQ1245" s="17">
        <v>0.39089084958870501</v>
      </c>
      <c r="BR1245" s="17">
        <v>0.38769815684738801</v>
      </c>
      <c r="BS1245" s="17"/>
      <c r="BT1245" s="17">
        <v>0.41840413307649699</v>
      </c>
      <c r="BU1245" s="17">
        <v>0.34451151126310697</v>
      </c>
    </row>
    <row r="1246" spans="2:73" x14ac:dyDescent="0.3">
      <c r="B1246" t="s">
        <v>449</v>
      </c>
      <c r="C1246" s="17">
        <v>0.381555061624134</v>
      </c>
      <c r="D1246" s="17">
        <v>0.38923344640908603</v>
      </c>
      <c r="E1246" s="17">
        <v>0.37449158836520102</v>
      </c>
      <c r="F1246" s="17"/>
      <c r="G1246" s="17">
        <v>0.42779993495679203</v>
      </c>
      <c r="H1246" s="17">
        <v>0.44514629589888899</v>
      </c>
      <c r="I1246" s="17">
        <v>0.447895721382155</v>
      </c>
      <c r="J1246" s="17">
        <v>0.38082610314866</v>
      </c>
      <c r="K1246" s="17">
        <v>0.34026471082570903</v>
      </c>
      <c r="L1246" s="17">
        <v>0.273605361400171</v>
      </c>
      <c r="M1246" s="17"/>
      <c r="N1246" s="17">
        <v>0.42147569974788901</v>
      </c>
      <c r="O1246" s="17">
        <v>0.39536725598093903</v>
      </c>
      <c r="P1246" s="17">
        <v>0.33790441320489001</v>
      </c>
      <c r="Q1246" s="17">
        <v>0.36184313736337098</v>
      </c>
      <c r="R1246" s="17"/>
      <c r="S1246" s="17">
        <v>0.453004963040888</v>
      </c>
      <c r="T1246" s="17">
        <v>0.334247527821396</v>
      </c>
      <c r="U1246" s="17">
        <v>0.35028501076215102</v>
      </c>
      <c r="V1246" s="17">
        <v>0.40222781250697098</v>
      </c>
      <c r="W1246" s="17">
        <v>0.38393389238780001</v>
      </c>
      <c r="X1246" s="17">
        <v>0.34371664007385699</v>
      </c>
      <c r="Y1246" s="17">
        <v>0.38493850509101601</v>
      </c>
      <c r="Z1246" s="17">
        <v>0.35046731667491898</v>
      </c>
      <c r="AA1246" s="17">
        <v>0.39527395162168699</v>
      </c>
      <c r="AB1246" s="17"/>
      <c r="AC1246" s="17">
        <v>0.49114858663101602</v>
      </c>
      <c r="AD1246" s="17">
        <v>0.32957826526842199</v>
      </c>
      <c r="AE1246" s="17">
        <v>0.354766278714854</v>
      </c>
      <c r="AF1246" s="17">
        <v>0.318651034977805</v>
      </c>
      <c r="AG1246" s="17">
        <v>0.317758286450323</v>
      </c>
      <c r="AH1246" s="17">
        <v>0.381139306860584</v>
      </c>
      <c r="AI1246" s="17">
        <v>0.39998820985914302</v>
      </c>
      <c r="AJ1246" s="17">
        <v>0.38306767816290799</v>
      </c>
      <c r="AK1246" s="17">
        <v>0.34246157044299202</v>
      </c>
      <c r="AL1246" s="17">
        <v>0.40815220595239898</v>
      </c>
      <c r="AM1246" s="17">
        <v>0.40113391483658001</v>
      </c>
      <c r="AN1246" s="17">
        <v>0.436219504354669</v>
      </c>
      <c r="AO1246" s="17">
        <v>0.40807480395951301</v>
      </c>
      <c r="AP1246" s="17">
        <v>0.48708807259452003</v>
      </c>
      <c r="AQ1246" s="17">
        <v>0.42799481570625703</v>
      </c>
      <c r="AR1246" s="17">
        <v>0.51569763060948604</v>
      </c>
      <c r="AS1246" s="17"/>
      <c r="AT1246" s="17">
        <v>0.455928739880892</v>
      </c>
      <c r="AU1246" s="17">
        <v>0.35967519745881199</v>
      </c>
      <c r="AV1246" s="17">
        <v>0.36073998914197802</v>
      </c>
      <c r="AW1246" s="17">
        <v>0.37223103826091802</v>
      </c>
      <c r="AX1246" s="17">
        <v>0.32003032052728397</v>
      </c>
      <c r="AY1246" s="17">
        <v>0.386787086306564</v>
      </c>
      <c r="AZ1246" s="17"/>
      <c r="BA1246" s="17">
        <v>0.33207225746548902</v>
      </c>
      <c r="BB1246" s="17">
        <v>0.36779460348729098</v>
      </c>
      <c r="BC1246" s="17">
        <v>0.42537171455318201</v>
      </c>
      <c r="BD1246" s="17">
        <v>0.44058544693879897</v>
      </c>
      <c r="BE1246" s="17">
        <v>0.484019976265192</v>
      </c>
      <c r="BF1246" s="17"/>
      <c r="BG1246" s="17">
        <v>0.33720439139767699</v>
      </c>
      <c r="BH1246" s="17">
        <v>0.42274766741513398</v>
      </c>
      <c r="BI1246" s="17">
        <v>0.37182493853295701</v>
      </c>
      <c r="BJ1246" s="17">
        <v>0.32475515247382197</v>
      </c>
      <c r="BK1246" s="17">
        <v>0.41581698028617597</v>
      </c>
      <c r="BL1246" s="17"/>
      <c r="BM1246" s="17">
        <v>0.371856221627269</v>
      </c>
      <c r="BN1246" s="17">
        <v>0.36596508642262698</v>
      </c>
      <c r="BO1246" s="17">
        <v>0.448119410344341</v>
      </c>
      <c r="BP1246" s="17"/>
      <c r="BQ1246" s="17">
        <v>0.42857616016139199</v>
      </c>
      <c r="BR1246" s="17">
        <v>0.35926500958059499</v>
      </c>
      <c r="BS1246" s="17"/>
      <c r="BT1246" s="17">
        <v>0.41088071841664903</v>
      </c>
      <c r="BU1246" s="17">
        <v>0.35424269011109699</v>
      </c>
    </row>
    <row r="1247" spans="2:73" x14ac:dyDescent="0.3">
      <c r="B1247" t="s">
        <v>450</v>
      </c>
      <c r="C1247" s="17">
        <v>0.33494013956719798</v>
      </c>
      <c r="D1247" s="17">
        <v>0.33187461847028998</v>
      </c>
      <c r="E1247" s="17">
        <v>0.33738932126427101</v>
      </c>
      <c r="F1247" s="17"/>
      <c r="G1247" s="17">
        <v>0.33192868593262098</v>
      </c>
      <c r="H1247" s="17">
        <v>0.34827867455243999</v>
      </c>
      <c r="I1247" s="17">
        <v>0.33241614848723899</v>
      </c>
      <c r="J1247" s="17">
        <v>0.35305173174690002</v>
      </c>
      <c r="K1247" s="17">
        <v>0.32448923100251698</v>
      </c>
      <c r="L1247" s="17">
        <v>0.32041949018253801</v>
      </c>
      <c r="M1247" s="17"/>
      <c r="N1247" s="17">
        <v>0.352520289622761</v>
      </c>
      <c r="O1247" s="17">
        <v>0.34219406556596299</v>
      </c>
      <c r="P1247" s="17">
        <v>0.34148644498876302</v>
      </c>
      <c r="Q1247" s="17">
        <v>0.29841394178271202</v>
      </c>
      <c r="R1247" s="17"/>
      <c r="S1247" s="17">
        <v>0.35263982799015797</v>
      </c>
      <c r="T1247" s="17">
        <v>0.32297608662176602</v>
      </c>
      <c r="U1247" s="17">
        <v>0.335823580468817</v>
      </c>
      <c r="V1247" s="17">
        <v>0.35364272400000102</v>
      </c>
      <c r="W1247" s="17">
        <v>0.31008200921215201</v>
      </c>
      <c r="X1247" s="17">
        <v>0.30964349184502399</v>
      </c>
      <c r="Y1247" s="17">
        <v>0.327522711514392</v>
      </c>
      <c r="Z1247" s="17">
        <v>0.35954910254088701</v>
      </c>
      <c r="AA1247" s="17">
        <v>0.34424234067234</v>
      </c>
      <c r="AB1247" s="17"/>
      <c r="AC1247" s="17">
        <v>0.33668989983615899</v>
      </c>
      <c r="AD1247" s="17">
        <v>0.24844965949348799</v>
      </c>
      <c r="AE1247" s="17">
        <v>0.28726246735000199</v>
      </c>
      <c r="AF1247" s="17">
        <v>0.31698448901843501</v>
      </c>
      <c r="AG1247" s="17">
        <v>0.33930650600508699</v>
      </c>
      <c r="AH1247" s="17">
        <v>0.36037680405064598</v>
      </c>
      <c r="AI1247" s="17">
        <v>0.35581795740227101</v>
      </c>
      <c r="AJ1247" s="17">
        <v>0.31970515398031202</v>
      </c>
      <c r="AK1247" s="17">
        <v>0.36451294280998198</v>
      </c>
      <c r="AL1247" s="17">
        <v>0.33621249409401199</v>
      </c>
      <c r="AM1247" s="17">
        <v>0.39369080612725099</v>
      </c>
      <c r="AN1247" s="17">
        <v>0.32078990257762902</v>
      </c>
      <c r="AO1247" s="17">
        <v>0.29901486106369801</v>
      </c>
      <c r="AP1247" s="17">
        <v>0.41838899637594901</v>
      </c>
      <c r="AQ1247" s="17">
        <v>0.34059079049276098</v>
      </c>
      <c r="AR1247" s="17">
        <v>0.35164946498845101</v>
      </c>
      <c r="AS1247" s="17"/>
      <c r="AT1247" s="17">
        <v>0.38589408792866098</v>
      </c>
      <c r="AU1247" s="17">
        <v>0.310138244084042</v>
      </c>
      <c r="AV1247" s="17">
        <v>0.37395381530345101</v>
      </c>
      <c r="AW1247" s="17">
        <v>0.31069481452991898</v>
      </c>
      <c r="AX1247" s="17">
        <v>0.28389471167768598</v>
      </c>
      <c r="AY1247" s="17">
        <v>0.32461996299392698</v>
      </c>
      <c r="AZ1247" s="17"/>
      <c r="BA1247" s="17">
        <v>0.31646105231635002</v>
      </c>
      <c r="BB1247" s="17">
        <v>0.32374437302585701</v>
      </c>
      <c r="BC1247" s="17">
        <v>0.36325866626390402</v>
      </c>
      <c r="BD1247" s="17">
        <v>0.36564147228868599</v>
      </c>
      <c r="BE1247" s="17">
        <v>0.38584864530125002</v>
      </c>
      <c r="BF1247" s="17"/>
      <c r="BG1247" s="17">
        <v>0.31835558560463001</v>
      </c>
      <c r="BH1247" s="17">
        <v>0.34237543759507</v>
      </c>
      <c r="BI1247" s="17">
        <v>0.37102710183293103</v>
      </c>
      <c r="BJ1247" s="17">
        <v>0.28707434923097502</v>
      </c>
      <c r="BK1247" s="17">
        <v>0.33446140144853398</v>
      </c>
      <c r="BL1247" s="17"/>
      <c r="BM1247" s="17">
        <v>0.322212306244054</v>
      </c>
      <c r="BN1247" s="17">
        <v>0.33143316661660499</v>
      </c>
      <c r="BO1247" s="17">
        <v>0.38131075763323802</v>
      </c>
      <c r="BP1247" s="17"/>
      <c r="BQ1247" s="17">
        <v>0.36381366923756397</v>
      </c>
      <c r="BR1247" s="17">
        <v>0.32339038416111299</v>
      </c>
      <c r="BS1247" s="17"/>
      <c r="BT1247" s="17">
        <v>0.35947948343849701</v>
      </c>
      <c r="BU1247" s="17">
        <v>0.30881989338458199</v>
      </c>
    </row>
    <row r="1248" spans="2:73" x14ac:dyDescent="0.3">
      <c r="B1248" t="s">
        <v>451</v>
      </c>
      <c r="C1248" s="17">
        <v>0.30031866837100102</v>
      </c>
      <c r="D1248" s="17">
        <v>0.29111783793045698</v>
      </c>
      <c r="E1248" s="17">
        <v>0.30938199949824602</v>
      </c>
      <c r="F1248" s="17"/>
      <c r="G1248" s="17">
        <v>0.32594127610371298</v>
      </c>
      <c r="H1248" s="17">
        <v>0.37009071724173398</v>
      </c>
      <c r="I1248" s="17">
        <v>0.30826463243949798</v>
      </c>
      <c r="J1248" s="17">
        <v>0.31148862903762697</v>
      </c>
      <c r="K1248" s="17">
        <v>0.23791922927544901</v>
      </c>
      <c r="L1248" s="17">
        <v>0.25296428725450998</v>
      </c>
      <c r="M1248" s="17"/>
      <c r="N1248" s="17">
        <v>0.35109486772758403</v>
      </c>
      <c r="O1248" s="17">
        <v>0.32699813852571802</v>
      </c>
      <c r="P1248" s="17">
        <v>0.27460935658855001</v>
      </c>
      <c r="Q1248" s="17">
        <v>0.236564308567486</v>
      </c>
      <c r="R1248" s="17"/>
      <c r="S1248" s="17">
        <v>0.33617902533701199</v>
      </c>
      <c r="T1248" s="17">
        <v>0.28934326882050798</v>
      </c>
      <c r="U1248" s="17">
        <v>0.275693931540893</v>
      </c>
      <c r="V1248" s="17">
        <v>0.28413248724359602</v>
      </c>
      <c r="W1248" s="17">
        <v>0.23648359506674299</v>
      </c>
      <c r="X1248" s="17">
        <v>0.243747797014222</v>
      </c>
      <c r="Y1248" s="17">
        <v>0.324471287108969</v>
      </c>
      <c r="Z1248" s="17">
        <v>0.35041299492553202</v>
      </c>
      <c r="AA1248" s="17">
        <v>0.35220786717708402</v>
      </c>
      <c r="AB1248" s="17"/>
      <c r="AC1248" s="17">
        <v>0.30909953267131901</v>
      </c>
      <c r="AD1248" s="17">
        <v>0.22076409670849401</v>
      </c>
      <c r="AE1248" s="17">
        <v>0.260378182887395</v>
      </c>
      <c r="AF1248" s="17">
        <v>0.22826530537117001</v>
      </c>
      <c r="AG1248" s="17">
        <v>0.24492205441287501</v>
      </c>
      <c r="AH1248" s="17">
        <v>0.32158387043058201</v>
      </c>
      <c r="AI1248" s="17">
        <v>0.32692563001029601</v>
      </c>
      <c r="AJ1248" s="17">
        <v>0.30408945663954001</v>
      </c>
      <c r="AK1248" s="17">
        <v>0.28870633747282398</v>
      </c>
      <c r="AL1248" s="17">
        <v>0.30202095368896498</v>
      </c>
      <c r="AM1248" s="17">
        <v>0.30463855144063201</v>
      </c>
      <c r="AN1248" s="17">
        <v>0.34566350225040898</v>
      </c>
      <c r="AO1248" s="17">
        <v>0.31931473348890899</v>
      </c>
      <c r="AP1248" s="17">
        <v>0.347971962455984</v>
      </c>
      <c r="AQ1248" s="17">
        <v>0.26856518335954299</v>
      </c>
      <c r="AR1248" s="17">
        <v>0.45978305193098701</v>
      </c>
      <c r="AS1248" s="17"/>
      <c r="AT1248" s="17">
        <v>0.354360281219119</v>
      </c>
      <c r="AU1248" s="17">
        <v>0.25705556078890901</v>
      </c>
      <c r="AV1248" s="17">
        <v>0.31497529952810099</v>
      </c>
      <c r="AW1248" s="17">
        <v>0.30509567546288202</v>
      </c>
      <c r="AX1248" s="17">
        <v>0.263248492230371</v>
      </c>
      <c r="AY1248" s="17">
        <v>0.31873784618190898</v>
      </c>
      <c r="AZ1248" s="17"/>
      <c r="BA1248" s="17">
        <v>0.23659742820465901</v>
      </c>
      <c r="BB1248" s="17">
        <v>0.28609505737282198</v>
      </c>
      <c r="BC1248" s="17">
        <v>0.34524571651198699</v>
      </c>
      <c r="BD1248" s="17">
        <v>0.40766139416863301</v>
      </c>
      <c r="BE1248" s="17">
        <v>0.362074343099545</v>
      </c>
      <c r="BF1248" s="17"/>
      <c r="BG1248" s="17">
        <v>0.25253049143503298</v>
      </c>
      <c r="BH1248" s="17">
        <v>0.34552315794543897</v>
      </c>
      <c r="BI1248" s="17">
        <v>0.34464149380353998</v>
      </c>
      <c r="BJ1248" s="17">
        <v>0.24028930894366499</v>
      </c>
      <c r="BK1248" s="17">
        <v>0.27122770984854699</v>
      </c>
      <c r="BL1248" s="17"/>
      <c r="BM1248" s="17">
        <v>0.30416290950423602</v>
      </c>
      <c r="BN1248" s="17">
        <v>0.28199779947029302</v>
      </c>
      <c r="BO1248" s="17">
        <v>0.333165738287866</v>
      </c>
      <c r="BP1248" s="17"/>
      <c r="BQ1248" s="17">
        <v>0.346928320168643</v>
      </c>
      <c r="BR1248" s="17">
        <v>0.27655561109120402</v>
      </c>
      <c r="BS1248" s="17"/>
      <c r="BT1248" s="17">
        <v>0.32179688503110798</v>
      </c>
      <c r="BU1248" s="17">
        <v>0.27401040542803801</v>
      </c>
    </row>
    <row r="1249" spans="2:73" x14ac:dyDescent="0.3">
      <c r="B1249" t="s">
        <v>452</v>
      </c>
      <c r="C1249" s="17">
        <v>0.25789032001622503</v>
      </c>
      <c r="D1249" s="17">
        <v>0.28602528448043202</v>
      </c>
      <c r="E1249" s="17">
        <v>0.23013503169689301</v>
      </c>
      <c r="F1249" s="17"/>
      <c r="G1249" s="17">
        <v>0.256284268293133</v>
      </c>
      <c r="H1249" s="17">
        <v>0.29618541792124298</v>
      </c>
      <c r="I1249" s="17">
        <v>0.25009806216605501</v>
      </c>
      <c r="J1249" s="17">
        <v>0.23643616933595099</v>
      </c>
      <c r="K1249" s="17">
        <v>0.224447036071037</v>
      </c>
      <c r="L1249" s="17">
        <v>0.27406861481052802</v>
      </c>
      <c r="M1249" s="17"/>
      <c r="N1249" s="17">
        <v>0.28497066909023</v>
      </c>
      <c r="O1249" s="17">
        <v>0.260279323077793</v>
      </c>
      <c r="P1249" s="17">
        <v>0.24848931780481801</v>
      </c>
      <c r="Q1249" s="17">
        <v>0.23432182323530201</v>
      </c>
      <c r="R1249" s="17"/>
      <c r="S1249" s="17">
        <v>0.32760291852831203</v>
      </c>
      <c r="T1249" s="17">
        <v>0.183537071205499</v>
      </c>
      <c r="U1249" s="17">
        <v>0.264725575677623</v>
      </c>
      <c r="V1249" s="17">
        <v>0.24833265659002399</v>
      </c>
      <c r="W1249" s="17">
        <v>0.20686527717796899</v>
      </c>
      <c r="X1249" s="17">
        <v>0.246114318888183</v>
      </c>
      <c r="Y1249" s="17">
        <v>0.292932960480005</v>
      </c>
      <c r="Z1249" s="17">
        <v>0.25548022035586199</v>
      </c>
      <c r="AA1249" s="17">
        <v>0.28480501372300399</v>
      </c>
      <c r="AB1249" s="17"/>
      <c r="AC1249" s="17">
        <v>0.30879222892532898</v>
      </c>
      <c r="AD1249" s="17">
        <v>0.20588148659073299</v>
      </c>
      <c r="AE1249" s="17">
        <v>0.22878271108627601</v>
      </c>
      <c r="AF1249" s="17">
        <v>0.24436515874723699</v>
      </c>
      <c r="AG1249" s="17">
        <v>0.24568060593546201</v>
      </c>
      <c r="AH1249" s="17">
        <v>0.25463266224422598</v>
      </c>
      <c r="AI1249" s="17">
        <v>0.26121775401886199</v>
      </c>
      <c r="AJ1249" s="17">
        <v>0.239752931920064</v>
      </c>
      <c r="AK1249" s="17">
        <v>0.22064519530806301</v>
      </c>
      <c r="AL1249" s="17">
        <v>0.25439287783195702</v>
      </c>
      <c r="AM1249" s="17">
        <v>0.25737642211261202</v>
      </c>
      <c r="AN1249" s="17">
        <v>0.353082256421477</v>
      </c>
      <c r="AO1249" s="17">
        <v>0.264584749708832</v>
      </c>
      <c r="AP1249" s="17">
        <v>0.31924453378585199</v>
      </c>
      <c r="AQ1249" s="17">
        <v>0.27554123302132</v>
      </c>
      <c r="AR1249" s="17">
        <v>0.36150046575388101</v>
      </c>
      <c r="AS1249" s="17"/>
      <c r="AT1249" s="17">
        <v>0.33686044166289297</v>
      </c>
      <c r="AU1249" s="17">
        <v>0.22917999903698899</v>
      </c>
      <c r="AV1249" s="17">
        <v>0.25046812857551498</v>
      </c>
      <c r="AW1249" s="17">
        <v>0.25541912871252298</v>
      </c>
      <c r="AX1249" s="17">
        <v>0.191717437744203</v>
      </c>
      <c r="AY1249" s="17">
        <v>0.224650214037971</v>
      </c>
      <c r="AZ1249" s="17"/>
      <c r="BA1249" s="17">
        <v>0.207490630239517</v>
      </c>
      <c r="BB1249" s="17">
        <v>0.24331519973448401</v>
      </c>
      <c r="BC1249" s="17">
        <v>0.27316600129585999</v>
      </c>
      <c r="BD1249" s="17">
        <v>0.35258845909363201</v>
      </c>
      <c r="BE1249" s="17">
        <v>0.41773505083764001</v>
      </c>
      <c r="BF1249" s="17"/>
      <c r="BG1249" s="17">
        <v>0.27539302070937599</v>
      </c>
      <c r="BH1249" s="17">
        <v>0.28174531259929902</v>
      </c>
      <c r="BI1249" s="17">
        <v>0.29333752671185298</v>
      </c>
      <c r="BJ1249" s="17">
        <v>0.23256917199645499</v>
      </c>
      <c r="BK1249" s="17">
        <v>0.25324475785619699</v>
      </c>
      <c r="BL1249" s="17"/>
      <c r="BM1249" s="17">
        <v>0.26945281133503801</v>
      </c>
      <c r="BN1249" s="17">
        <v>0.24672674555020599</v>
      </c>
      <c r="BO1249" s="17">
        <v>0.25045602536113698</v>
      </c>
      <c r="BP1249" s="17"/>
      <c r="BQ1249" s="17">
        <v>0.30000901511787198</v>
      </c>
      <c r="BR1249" s="17">
        <v>0.233713777116273</v>
      </c>
      <c r="BS1249" s="17"/>
      <c r="BT1249" s="17">
        <v>0.28673336802320298</v>
      </c>
      <c r="BU1249" s="17">
        <v>0.22093580989752001</v>
      </c>
    </row>
    <row r="1250" spans="2:73" x14ac:dyDescent="0.3">
      <c r="B1250" t="s">
        <v>453</v>
      </c>
      <c r="C1250" s="17">
        <v>0.186076580821816</v>
      </c>
      <c r="D1250" s="17">
        <v>0.18333279927655599</v>
      </c>
      <c r="E1250" s="17">
        <v>0.188955646584159</v>
      </c>
      <c r="F1250" s="17"/>
      <c r="G1250" s="17">
        <v>0.26631454442611702</v>
      </c>
      <c r="H1250" s="17">
        <v>0.20881851335224699</v>
      </c>
      <c r="I1250" s="17">
        <v>0.16325403114984999</v>
      </c>
      <c r="J1250" s="17">
        <v>0.16218936129022701</v>
      </c>
      <c r="K1250" s="17">
        <v>0.173295293472744</v>
      </c>
      <c r="L1250" s="17">
        <v>0.161005416691826</v>
      </c>
      <c r="M1250" s="17"/>
      <c r="N1250" s="17">
        <v>0.21063987686864299</v>
      </c>
      <c r="O1250" s="17">
        <v>0.17160708006200201</v>
      </c>
      <c r="P1250" s="17">
        <v>0.186645970358505</v>
      </c>
      <c r="Q1250" s="17">
        <v>0.17063101634250599</v>
      </c>
      <c r="R1250" s="17"/>
      <c r="S1250" s="17">
        <v>0.20221381449748899</v>
      </c>
      <c r="T1250" s="17">
        <v>0.19501357419528501</v>
      </c>
      <c r="U1250" s="17">
        <v>0.182550454023088</v>
      </c>
      <c r="V1250" s="17">
        <v>0.17495122115466499</v>
      </c>
      <c r="W1250" s="17">
        <v>0.16210849760718599</v>
      </c>
      <c r="X1250" s="17">
        <v>0.15333812765039101</v>
      </c>
      <c r="Y1250" s="17">
        <v>0.21152226303848501</v>
      </c>
      <c r="Z1250" s="17">
        <v>0.179565111390809</v>
      </c>
      <c r="AA1250" s="17">
        <v>0.192081941736929</v>
      </c>
      <c r="AB1250" s="17"/>
      <c r="AC1250" s="17">
        <v>0.20365556844475499</v>
      </c>
      <c r="AD1250" s="17">
        <v>0.15782404371954201</v>
      </c>
      <c r="AE1250" s="17">
        <v>0.18337686453815</v>
      </c>
      <c r="AF1250" s="17">
        <v>0.18246563529478799</v>
      </c>
      <c r="AG1250" s="17">
        <v>0.14718506829226599</v>
      </c>
      <c r="AH1250" s="17">
        <v>0.188332770932821</v>
      </c>
      <c r="AI1250" s="17">
        <v>0.202095513489818</v>
      </c>
      <c r="AJ1250" s="17">
        <v>0.173179721450823</v>
      </c>
      <c r="AK1250" s="17">
        <v>0.187015698828284</v>
      </c>
      <c r="AL1250" s="17">
        <v>0.20924850957802901</v>
      </c>
      <c r="AM1250" s="17">
        <v>0.16040629556449801</v>
      </c>
      <c r="AN1250" s="17">
        <v>0.21815875224131401</v>
      </c>
      <c r="AO1250" s="17">
        <v>0.16101386530360201</v>
      </c>
      <c r="AP1250" s="17">
        <v>0.20735478182304701</v>
      </c>
      <c r="AQ1250" s="17">
        <v>0.16858016093468001</v>
      </c>
      <c r="AR1250" s="17">
        <v>0.24841501712551101</v>
      </c>
      <c r="AS1250" s="17"/>
      <c r="AT1250" s="17">
        <v>0.23523078068689901</v>
      </c>
      <c r="AU1250" s="17">
        <v>0.15928910499968199</v>
      </c>
      <c r="AV1250" s="17">
        <v>0.214861422525611</v>
      </c>
      <c r="AW1250" s="17">
        <v>0.17639131644329001</v>
      </c>
      <c r="AX1250" s="17">
        <v>0.129558596658161</v>
      </c>
      <c r="AY1250" s="17">
        <v>0.18224333024705899</v>
      </c>
      <c r="AZ1250" s="17"/>
      <c r="BA1250" s="17">
        <v>0.17141881074427301</v>
      </c>
      <c r="BB1250" s="17">
        <v>0.175187968894506</v>
      </c>
      <c r="BC1250" s="17">
        <v>0.20165908675920399</v>
      </c>
      <c r="BD1250" s="17">
        <v>0.222785784587167</v>
      </c>
      <c r="BE1250" s="17">
        <v>0.30331786522169901</v>
      </c>
      <c r="BF1250" s="17"/>
      <c r="BG1250" s="17">
        <v>0.160858088867119</v>
      </c>
      <c r="BH1250" s="17">
        <v>0.20307681798045099</v>
      </c>
      <c r="BI1250" s="17">
        <v>0.21050104196067701</v>
      </c>
      <c r="BJ1250" s="17">
        <v>0.13752666660468599</v>
      </c>
      <c r="BK1250" s="17">
        <v>0.231706901083332</v>
      </c>
      <c r="BL1250" s="17"/>
      <c r="BM1250" s="17">
        <v>0.177838392218888</v>
      </c>
      <c r="BN1250" s="17">
        <v>0.17997724662814699</v>
      </c>
      <c r="BO1250" s="17">
        <v>0.22534818008155799</v>
      </c>
      <c r="BP1250" s="17"/>
      <c r="BQ1250" s="17">
        <v>0.23611118861448699</v>
      </c>
      <c r="BR1250" s="17">
        <v>0.15620143737280101</v>
      </c>
      <c r="BS1250" s="17"/>
      <c r="BT1250" s="17">
        <v>0.20895801976849099</v>
      </c>
      <c r="BU1250" s="17">
        <v>0.15283850963050699</v>
      </c>
    </row>
    <row r="1251" spans="2:73" x14ac:dyDescent="0.3">
      <c r="B1251" t="s">
        <v>454</v>
      </c>
      <c r="C1251" s="17">
        <v>0.16275204980837499</v>
      </c>
      <c r="D1251" s="17">
        <v>0.16744041656583999</v>
      </c>
      <c r="E1251" s="17">
        <v>0.15868553859631301</v>
      </c>
      <c r="F1251" s="17"/>
      <c r="G1251" s="17">
        <v>0.17066797242724699</v>
      </c>
      <c r="H1251" s="17">
        <v>0.185872932374715</v>
      </c>
      <c r="I1251" s="17">
        <v>0.156627874669342</v>
      </c>
      <c r="J1251" s="17">
        <v>0.14126301744726599</v>
      </c>
      <c r="K1251" s="17">
        <v>0.17301689642221099</v>
      </c>
      <c r="L1251" s="17">
        <v>0.15428549214982001</v>
      </c>
      <c r="M1251" s="17"/>
      <c r="N1251" s="17">
        <v>0.19270095776798801</v>
      </c>
      <c r="O1251" s="17">
        <v>0.14456370782839101</v>
      </c>
      <c r="P1251" s="17">
        <v>0.16334770480358801</v>
      </c>
      <c r="Q1251" s="17">
        <v>0.144865792747539</v>
      </c>
      <c r="R1251" s="17"/>
      <c r="S1251" s="17">
        <v>0.162822717097929</v>
      </c>
      <c r="T1251" s="17">
        <v>0.107314787529577</v>
      </c>
      <c r="U1251" s="17">
        <v>0.22117638171065901</v>
      </c>
      <c r="V1251" s="17">
        <v>0.17821222128579101</v>
      </c>
      <c r="W1251" s="17">
        <v>0.147347729739432</v>
      </c>
      <c r="X1251" s="17">
        <v>0.145740939834274</v>
      </c>
      <c r="Y1251" s="17">
        <v>0.14400145342289</v>
      </c>
      <c r="Z1251" s="17">
        <v>0.222042819667987</v>
      </c>
      <c r="AA1251" s="17">
        <v>0.18818086261448799</v>
      </c>
      <c r="AB1251" s="17"/>
      <c r="AC1251" s="17">
        <v>0.16475106978370599</v>
      </c>
      <c r="AD1251" s="17">
        <v>0.12285930318187099</v>
      </c>
      <c r="AE1251" s="17">
        <v>0.16034066218596699</v>
      </c>
      <c r="AF1251" s="17">
        <v>0.16249339194686599</v>
      </c>
      <c r="AG1251" s="17">
        <v>0.16265168833554799</v>
      </c>
      <c r="AH1251" s="17">
        <v>0.171681362748281</v>
      </c>
      <c r="AI1251" s="17">
        <v>0.190413052546311</v>
      </c>
      <c r="AJ1251" s="17">
        <v>0.11166714235483</v>
      </c>
      <c r="AK1251" s="17">
        <v>0.19927488843539501</v>
      </c>
      <c r="AL1251" s="17">
        <v>0.103774716141563</v>
      </c>
      <c r="AM1251" s="17">
        <v>0.1459966746387</v>
      </c>
      <c r="AN1251" s="17">
        <v>0.19993304861990499</v>
      </c>
      <c r="AO1251" s="17">
        <v>0.19027234817971</v>
      </c>
      <c r="AP1251" s="17">
        <v>0.190765043596555</v>
      </c>
      <c r="AQ1251" s="17">
        <v>0.14531779462274999</v>
      </c>
      <c r="AR1251" s="17">
        <v>0.237497565514079</v>
      </c>
      <c r="AS1251" s="17"/>
      <c r="AT1251" s="17">
        <v>0.17761155507746201</v>
      </c>
      <c r="AU1251" s="17">
        <v>0.13910243039848</v>
      </c>
      <c r="AV1251" s="17">
        <v>0.20915400513799901</v>
      </c>
      <c r="AW1251" s="17">
        <v>0.175175211236238</v>
      </c>
      <c r="AX1251" s="17">
        <v>0.111877065957851</v>
      </c>
      <c r="AY1251" s="17">
        <v>0.155284377284404</v>
      </c>
      <c r="AZ1251" s="17"/>
      <c r="BA1251" s="17">
        <v>0.15180794343036899</v>
      </c>
      <c r="BB1251" s="17">
        <v>0.14549809190087301</v>
      </c>
      <c r="BC1251" s="17">
        <v>0.17420392166656101</v>
      </c>
      <c r="BD1251" s="17">
        <v>0.20111456706013101</v>
      </c>
      <c r="BE1251" s="17">
        <v>0.201598279868383</v>
      </c>
      <c r="BF1251" s="17"/>
      <c r="BG1251" s="17">
        <v>0.20020741064830899</v>
      </c>
      <c r="BH1251" s="17">
        <v>0.175183929077637</v>
      </c>
      <c r="BI1251" s="17">
        <v>0.192998478945275</v>
      </c>
      <c r="BJ1251" s="17">
        <v>0.13115121377320599</v>
      </c>
      <c r="BK1251" s="17">
        <v>0.10919554208917299</v>
      </c>
      <c r="BL1251" s="17"/>
      <c r="BM1251" s="17">
        <v>0.15532608518990501</v>
      </c>
      <c r="BN1251" s="17">
        <v>0.17265237123580701</v>
      </c>
      <c r="BO1251" s="17">
        <v>0.16092539887712701</v>
      </c>
      <c r="BP1251" s="17"/>
      <c r="BQ1251" s="17">
        <v>0.22070646248636999</v>
      </c>
      <c r="BR1251" s="17">
        <v>0.13273078051331499</v>
      </c>
      <c r="BS1251" s="17"/>
      <c r="BT1251" s="17">
        <v>0.192094550648821</v>
      </c>
      <c r="BU1251" s="17">
        <v>0.12589831807426199</v>
      </c>
    </row>
    <row r="1252" spans="2:73" x14ac:dyDescent="0.3">
      <c r="B1252" t="s">
        <v>455</v>
      </c>
      <c r="C1252" s="17">
        <v>5.82933807540649E-2</v>
      </c>
      <c r="D1252" s="17">
        <v>5.9802471788761399E-2</v>
      </c>
      <c r="E1252" s="17">
        <v>5.7002678518334703E-2</v>
      </c>
      <c r="F1252" s="17"/>
      <c r="G1252" s="17">
        <v>2.0666221841783999E-2</v>
      </c>
      <c r="H1252" s="17">
        <v>1.3743904805977199E-2</v>
      </c>
      <c r="I1252" s="17">
        <v>6.0698156143829202E-2</v>
      </c>
      <c r="J1252" s="17">
        <v>5.6364616025461903E-2</v>
      </c>
      <c r="K1252" s="17">
        <v>9.5043913323766396E-2</v>
      </c>
      <c r="L1252" s="17">
        <v>9.4380142742178597E-2</v>
      </c>
      <c r="M1252" s="17"/>
      <c r="N1252" s="17">
        <v>3.4768577000282998E-2</v>
      </c>
      <c r="O1252" s="17">
        <v>5.1170408757297003E-2</v>
      </c>
      <c r="P1252" s="17">
        <v>6.8649914966927003E-2</v>
      </c>
      <c r="Q1252" s="17">
        <v>7.8266783745205501E-2</v>
      </c>
      <c r="R1252" s="17"/>
      <c r="S1252" s="17">
        <v>2.8669677535858699E-2</v>
      </c>
      <c r="T1252" s="17">
        <v>8.5183350678785699E-2</v>
      </c>
      <c r="U1252" s="17">
        <v>7.1793422968856394E-2</v>
      </c>
      <c r="V1252" s="17">
        <v>5.7244535635205901E-2</v>
      </c>
      <c r="W1252" s="17">
        <v>6.4420419673178797E-2</v>
      </c>
      <c r="X1252" s="17">
        <v>6.9298423543915202E-2</v>
      </c>
      <c r="Y1252" s="17">
        <v>5.4036011249747502E-2</v>
      </c>
      <c r="Z1252" s="17">
        <v>5.9308453304748501E-2</v>
      </c>
      <c r="AA1252" s="17">
        <v>4.2313386546961901E-2</v>
      </c>
      <c r="AB1252" s="17"/>
      <c r="AC1252" s="17">
        <v>0.17484526382156501</v>
      </c>
      <c r="AD1252" s="17">
        <v>9.4139022463016794E-2</v>
      </c>
      <c r="AE1252" s="17">
        <v>7.5000476571771293E-2</v>
      </c>
      <c r="AF1252" s="17">
        <v>7.4107319073796904E-2</v>
      </c>
      <c r="AG1252" s="17">
        <v>7.9772005135761798E-2</v>
      </c>
      <c r="AH1252" s="17">
        <v>7.6955210260895301E-2</v>
      </c>
      <c r="AI1252" s="17">
        <v>6.3543669822008597E-2</v>
      </c>
      <c r="AJ1252" s="17">
        <v>5.11902074514195E-2</v>
      </c>
      <c r="AK1252" s="17">
        <v>5.0613266759786502E-2</v>
      </c>
      <c r="AL1252" s="17">
        <v>7.2779653863495095E-2</v>
      </c>
      <c r="AM1252" s="17">
        <v>3.7361738964047597E-2</v>
      </c>
      <c r="AN1252" s="17">
        <v>1.74797320224046E-2</v>
      </c>
      <c r="AO1252" s="17">
        <v>2.7799105751517401E-2</v>
      </c>
      <c r="AP1252" s="17">
        <v>2.6216763428157101E-2</v>
      </c>
      <c r="AQ1252" s="17">
        <v>1.8018534288180801E-2</v>
      </c>
      <c r="AR1252" s="17">
        <v>1.6703843204193498E-2</v>
      </c>
      <c r="AS1252" s="17"/>
      <c r="AT1252" s="17">
        <v>1.10518792404936E-2</v>
      </c>
      <c r="AU1252" s="17">
        <v>7.6893529059154198E-2</v>
      </c>
      <c r="AV1252" s="17">
        <v>4.9883580107872E-2</v>
      </c>
      <c r="AW1252" s="17">
        <v>7.36816491670651E-2</v>
      </c>
      <c r="AX1252" s="17">
        <v>8.6075335405515097E-2</v>
      </c>
      <c r="AY1252" s="17">
        <v>8.1520867359555604E-2</v>
      </c>
      <c r="AZ1252" s="17"/>
      <c r="BA1252" s="17">
        <v>7.6562735907404103E-2</v>
      </c>
      <c r="BB1252" s="17">
        <v>6.5311405304286294E-2</v>
      </c>
      <c r="BC1252" s="17">
        <v>4.29850309691579E-2</v>
      </c>
      <c r="BD1252" s="17">
        <v>2.64663188277823E-2</v>
      </c>
      <c r="BE1252" s="17">
        <v>0</v>
      </c>
      <c r="BF1252" s="17"/>
      <c r="BG1252" s="17">
        <v>8.5287555573129004E-2</v>
      </c>
      <c r="BH1252" s="17">
        <v>3.5887261806228102E-2</v>
      </c>
      <c r="BI1252" s="17">
        <v>4.7295451389406898E-2</v>
      </c>
      <c r="BJ1252" s="17">
        <v>8.40341607410824E-2</v>
      </c>
      <c r="BK1252" s="17">
        <v>3.75110403175761E-2</v>
      </c>
      <c r="BL1252" s="17"/>
      <c r="BM1252" s="17">
        <v>4.0521092414026898E-2</v>
      </c>
      <c r="BN1252" s="17">
        <v>7.1125630987612196E-2</v>
      </c>
      <c r="BO1252" s="17">
        <v>8.01808618611487E-2</v>
      </c>
      <c r="BP1252" s="17"/>
      <c r="BQ1252" s="17">
        <v>2.9545056302129499E-2</v>
      </c>
      <c r="BR1252" s="17">
        <v>7.8193233220878094E-2</v>
      </c>
      <c r="BS1252" s="17"/>
      <c r="BT1252" s="17">
        <v>3.7118845915453898E-2</v>
      </c>
      <c r="BU1252" s="17">
        <v>9.2634515661387307E-2</v>
      </c>
    </row>
    <row r="1253" spans="2:73" x14ac:dyDescent="0.3">
      <c r="B1253" t="s">
        <v>456</v>
      </c>
      <c r="C1253" s="17">
        <v>5.7399351007896601E-2</v>
      </c>
      <c r="D1253" s="17">
        <v>5.7491423376767402E-2</v>
      </c>
      <c r="E1253" s="17">
        <v>5.7486740875678698E-2</v>
      </c>
      <c r="F1253" s="17"/>
      <c r="G1253" s="17">
        <v>6.7107061118849107E-2</v>
      </c>
      <c r="H1253" s="17">
        <v>0.109370973424262</v>
      </c>
      <c r="I1253" s="17">
        <v>4.9749039003672203E-2</v>
      </c>
      <c r="J1253" s="17">
        <v>5.0805806758179597E-2</v>
      </c>
      <c r="K1253" s="17">
        <v>4.6875360847128102E-2</v>
      </c>
      <c r="L1253" s="17">
        <v>2.73656804517E-2</v>
      </c>
      <c r="M1253" s="17"/>
      <c r="N1253" s="17">
        <v>0.10324759232045901</v>
      </c>
      <c r="O1253" s="17">
        <v>4.7715401600493701E-2</v>
      </c>
      <c r="P1253" s="17">
        <v>3.9220337049729499E-2</v>
      </c>
      <c r="Q1253" s="17">
        <v>3.50518580214998E-2</v>
      </c>
      <c r="R1253" s="17"/>
      <c r="S1253" s="17">
        <v>0.101371192355223</v>
      </c>
      <c r="T1253" s="17">
        <v>3.9491585753602697E-2</v>
      </c>
      <c r="U1253" s="17">
        <v>4.9185218372350001E-2</v>
      </c>
      <c r="V1253" s="17">
        <v>5.4053102455443001E-2</v>
      </c>
      <c r="W1253" s="17">
        <v>5.5785313864049398E-2</v>
      </c>
      <c r="X1253" s="17">
        <v>7.5970497047733995E-2</v>
      </c>
      <c r="Y1253" s="17">
        <v>2.6848228002646999E-2</v>
      </c>
      <c r="Z1253" s="17">
        <v>2.97578711141697E-2</v>
      </c>
      <c r="AA1253" s="17">
        <v>5.5361957007775901E-2</v>
      </c>
      <c r="AB1253" s="17"/>
      <c r="AC1253" s="17">
        <v>6.8333211900907298E-2</v>
      </c>
      <c r="AD1253" s="17">
        <v>4.0562016545375001E-2</v>
      </c>
      <c r="AE1253" s="17">
        <v>1.8612164140758301E-2</v>
      </c>
      <c r="AF1253" s="17">
        <v>3.3719722084024101E-2</v>
      </c>
      <c r="AG1253" s="17">
        <v>5.3047982187621301E-2</v>
      </c>
      <c r="AH1253" s="17">
        <v>5.4542552952821101E-2</v>
      </c>
      <c r="AI1253" s="17">
        <v>5.2635269579751301E-2</v>
      </c>
      <c r="AJ1253" s="17">
        <v>7.7422492848660096E-2</v>
      </c>
      <c r="AK1253" s="17">
        <v>4.1768882990795397E-2</v>
      </c>
      <c r="AL1253" s="17">
        <v>4.0685431296876302E-2</v>
      </c>
      <c r="AM1253" s="17">
        <v>7.3976813502754202E-2</v>
      </c>
      <c r="AN1253" s="17">
        <v>5.6728817145413002E-2</v>
      </c>
      <c r="AO1253" s="17">
        <v>9.6025603688046898E-2</v>
      </c>
      <c r="AP1253" s="17">
        <v>3.8254262304767701E-2</v>
      </c>
      <c r="AQ1253" s="17">
        <v>0.130014503985103</v>
      </c>
      <c r="AR1253" s="17">
        <v>0.11829108032982</v>
      </c>
      <c r="AS1253" s="17"/>
      <c r="AT1253" s="17">
        <v>8.5613678746484095E-2</v>
      </c>
      <c r="AU1253" s="17">
        <v>4.9739193938811502E-2</v>
      </c>
      <c r="AV1253" s="17">
        <v>6.1687342841883097E-2</v>
      </c>
      <c r="AW1253" s="17">
        <v>4.4373684083565602E-2</v>
      </c>
      <c r="AX1253" s="17">
        <v>3.58039759486155E-2</v>
      </c>
      <c r="AY1253" s="17">
        <v>5.0852952365183599E-2</v>
      </c>
      <c r="AZ1253" s="17"/>
      <c r="BA1253" s="17">
        <v>3.6718693439107102E-2</v>
      </c>
      <c r="BB1253" s="17">
        <v>5.1700103987195899E-2</v>
      </c>
      <c r="BC1253" s="17">
        <v>6.9904660759391904E-2</v>
      </c>
      <c r="BD1253" s="17">
        <v>0.106465218824889</v>
      </c>
      <c r="BE1253" s="17">
        <v>7.6005327016062996E-2</v>
      </c>
      <c r="BF1253" s="17"/>
      <c r="BG1253" s="17">
        <v>5.6047689472082697E-2</v>
      </c>
      <c r="BH1253" s="17">
        <v>7.0688886918921195E-2</v>
      </c>
      <c r="BI1253" s="17">
        <v>5.9492664166700598E-2</v>
      </c>
      <c r="BJ1253" s="17">
        <v>5.3182255080644898E-2</v>
      </c>
      <c r="BK1253" s="17">
        <v>3.9133914420514601E-2</v>
      </c>
      <c r="BL1253" s="17"/>
      <c r="BM1253" s="17">
        <v>7.1448399345285199E-2</v>
      </c>
      <c r="BN1253" s="17">
        <v>4.3733268540949298E-2</v>
      </c>
      <c r="BO1253" s="17">
        <v>4.8612245141216801E-2</v>
      </c>
      <c r="BP1253" s="17"/>
      <c r="BQ1253" s="17">
        <v>8.9119246240893693E-2</v>
      </c>
      <c r="BR1253" s="17">
        <v>3.8022653180835198E-2</v>
      </c>
      <c r="BS1253" s="17"/>
      <c r="BT1253" s="17">
        <v>6.4573729556940906E-2</v>
      </c>
      <c r="BU1253" s="17">
        <v>4.8051135155390799E-2</v>
      </c>
    </row>
    <row r="1254" spans="2:73" x14ac:dyDescent="0.3">
      <c r="B1254" t="s">
        <v>92</v>
      </c>
      <c r="C1254" s="17">
        <v>4.9440396514538097E-2</v>
      </c>
      <c r="D1254" s="17">
        <v>3.65154068025473E-2</v>
      </c>
      <c r="E1254" s="17">
        <v>6.1782159280349101E-2</v>
      </c>
      <c r="F1254" s="17"/>
      <c r="G1254" s="17">
        <v>2.6738169859087901E-2</v>
      </c>
      <c r="H1254" s="17">
        <v>3.7905283368327297E-2</v>
      </c>
      <c r="I1254" s="17">
        <v>5.7341226861174398E-2</v>
      </c>
      <c r="J1254" s="17">
        <v>6.0104273371312099E-2</v>
      </c>
      <c r="K1254" s="17">
        <v>5.7846068015857101E-2</v>
      </c>
      <c r="L1254" s="17">
        <v>5.3113421673261399E-2</v>
      </c>
      <c r="M1254" s="17"/>
      <c r="N1254" s="17">
        <v>2.41576154650682E-2</v>
      </c>
      <c r="O1254" s="17">
        <v>4.93142856590435E-2</v>
      </c>
      <c r="P1254" s="17">
        <v>4.6978425250184398E-2</v>
      </c>
      <c r="Q1254" s="17">
        <v>8.0066176503141906E-2</v>
      </c>
      <c r="R1254" s="17"/>
      <c r="S1254" s="17">
        <v>3.9650062919553898E-2</v>
      </c>
      <c r="T1254" s="17">
        <v>6.0105726896345003E-2</v>
      </c>
      <c r="U1254" s="17">
        <v>5.6971312772296001E-2</v>
      </c>
      <c r="V1254" s="17">
        <v>2.75558321868506E-2</v>
      </c>
      <c r="W1254" s="17">
        <v>7.7134290379275897E-2</v>
      </c>
      <c r="X1254" s="17">
        <v>8.1101180151094202E-2</v>
      </c>
      <c r="Y1254" s="17">
        <v>3.4000876463989298E-2</v>
      </c>
      <c r="Z1254" s="17">
        <v>2.5074232224304001E-2</v>
      </c>
      <c r="AA1254" s="17">
        <v>3.8799328778937998E-2</v>
      </c>
      <c r="AB1254" s="17"/>
      <c r="AC1254" s="17">
        <v>4.8089897130135E-2</v>
      </c>
      <c r="AD1254" s="17">
        <v>0.114537037577033</v>
      </c>
      <c r="AE1254" s="17">
        <v>4.7081662408012898E-2</v>
      </c>
      <c r="AF1254" s="17">
        <v>8.2672667835841596E-2</v>
      </c>
      <c r="AG1254" s="17">
        <v>5.67726375107548E-2</v>
      </c>
      <c r="AH1254" s="17">
        <v>5.0792763559751798E-2</v>
      </c>
      <c r="AI1254" s="17">
        <v>2.8500624362612199E-2</v>
      </c>
      <c r="AJ1254" s="17">
        <v>4.3847131874258698E-2</v>
      </c>
      <c r="AK1254" s="17">
        <v>5.5319908859116897E-2</v>
      </c>
      <c r="AL1254" s="17">
        <v>3.4893278738466697E-2</v>
      </c>
      <c r="AM1254" s="17">
        <v>3.5098301508796802E-2</v>
      </c>
      <c r="AN1254" s="17">
        <v>2.2735731031120799E-2</v>
      </c>
      <c r="AO1254" s="17">
        <v>1.49437558919862E-2</v>
      </c>
      <c r="AP1254" s="17">
        <v>1.2519358418529299E-2</v>
      </c>
      <c r="AQ1254" s="17">
        <v>4.1961266775958801E-2</v>
      </c>
      <c r="AR1254" s="17">
        <v>7.2597712454613196E-3</v>
      </c>
      <c r="AS1254" s="17"/>
      <c r="AT1254" s="17">
        <v>5.34658649600461E-2</v>
      </c>
      <c r="AU1254" s="17">
        <v>5.2074156721928097E-2</v>
      </c>
      <c r="AV1254" s="17">
        <v>3.6933530333879701E-2</v>
      </c>
      <c r="AW1254" s="17">
        <v>4.9768413395215698E-2</v>
      </c>
      <c r="AX1254" s="17">
        <v>6.20634025092913E-2</v>
      </c>
      <c r="AY1254" s="17">
        <v>2.4135359463835E-2</v>
      </c>
      <c r="AZ1254" s="17"/>
      <c r="BA1254" s="17">
        <v>8.7431975191564398E-2</v>
      </c>
      <c r="BB1254" s="17">
        <v>4.1698033854127299E-2</v>
      </c>
      <c r="BC1254" s="17">
        <v>3.34434014165787E-2</v>
      </c>
      <c r="BD1254" s="17">
        <v>2.53226359912458E-2</v>
      </c>
      <c r="BE1254" s="17">
        <v>0</v>
      </c>
      <c r="BF1254" s="17"/>
      <c r="BG1254" s="17">
        <v>4.0917726093094201E-2</v>
      </c>
      <c r="BH1254" s="17">
        <v>3.7592294046636103E-2</v>
      </c>
      <c r="BI1254" s="17">
        <v>4.2052804708609802E-2</v>
      </c>
      <c r="BJ1254" s="17">
        <v>4.90062878681089E-2</v>
      </c>
      <c r="BK1254" s="17">
        <v>4.59751280765094E-2</v>
      </c>
      <c r="BL1254" s="17"/>
      <c r="BM1254" s="17">
        <v>3.6166876018301999E-2</v>
      </c>
      <c r="BN1254" s="17">
        <v>5.8590667450181801E-2</v>
      </c>
      <c r="BO1254" s="17">
        <v>6.6835917524396798E-2</v>
      </c>
      <c r="BP1254" s="17"/>
      <c r="BQ1254" s="17">
        <v>1.7428407163097799E-2</v>
      </c>
      <c r="BR1254" s="17">
        <v>5.7338031264115401E-2</v>
      </c>
      <c r="BS1254" s="17"/>
      <c r="BT1254" s="17">
        <v>3.4298775459237402E-2</v>
      </c>
      <c r="BU1254" s="17">
        <v>5.2616692151105801E-2</v>
      </c>
    </row>
    <row r="1255" spans="2:73" x14ac:dyDescent="0.3">
      <c r="B1255" t="s">
        <v>212</v>
      </c>
      <c r="C1255" s="17">
        <v>5.0447583836092796E-3</v>
      </c>
      <c r="D1255" s="17">
        <v>4.3924004472973297E-3</v>
      </c>
      <c r="E1255" s="17">
        <v>5.6960317320241998E-3</v>
      </c>
      <c r="F1255" s="17"/>
      <c r="G1255" s="17">
        <v>2.9743429370893801E-3</v>
      </c>
      <c r="H1255" s="17">
        <v>2.1226892177989998E-3</v>
      </c>
      <c r="I1255" s="17">
        <v>6.8637261902149103E-3</v>
      </c>
      <c r="J1255" s="17">
        <v>7.62615148368051E-3</v>
      </c>
      <c r="K1255" s="17">
        <v>2.16950926834666E-3</v>
      </c>
      <c r="L1255" s="17">
        <v>7.1430110461170801E-3</v>
      </c>
      <c r="M1255" s="17"/>
      <c r="N1255" s="17">
        <v>2.1330626754780002E-3</v>
      </c>
      <c r="O1255" s="17">
        <v>5.1446444272512598E-3</v>
      </c>
      <c r="P1255" s="17">
        <v>8.1261366246304905E-3</v>
      </c>
      <c r="Q1255" s="17">
        <v>4.33620395923855E-3</v>
      </c>
      <c r="R1255" s="17"/>
      <c r="S1255" s="17">
        <v>2.9394738429649198E-3</v>
      </c>
      <c r="T1255" s="17">
        <v>7.6326571038747197E-3</v>
      </c>
      <c r="U1255" s="17">
        <v>3.61160991549795E-3</v>
      </c>
      <c r="V1255" s="17">
        <v>2.8190543358630402E-3</v>
      </c>
      <c r="W1255" s="17">
        <v>5.8370635079352503E-3</v>
      </c>
      <c r="X1255" s="17">
        <v>7.4558289675701103E-3</v>
      </c>
      <c r="Y1255" s="17">
        <v>9.5609858219043008E-3</v>
      </c>
      <c r="Z1255" s="17">
        <v>0</v>
      </c>
      <c r="AA1255" s="17">
        <v>3.50944762191299E-3</v>
      </c>
      <c r="AB1255" s="17"/>
      <c r="AC1255" s="17">
        <v>0</v>
      </c>
      <c r="AD1255" s="17">
        <v>1.6622938357785E-2</v>
      </c>
      <c r="AE1255" s="17">
        <v>9.2802986952375804E-3</v>
      </c>
      <c r="AF1255" s="17">
        <v>0</v>
      </c>
      <c r="AG1255" s="17">
        <v>9.2683052423868095E-3</v>
      </c>
      <c r="AH1255" s="17">
        <v>0</v>
      </c>
      <c r="AI1255" s="17">
        <v>1.42985905761224E-2</v>
      </c>
      <c r="AJ1255" s="17">
        <v>0</v>
      </c>
      <c r="AK1255" s="17">
        <v>3.6723843807719E-3</v>
      </c>
      <c r="AL1255" s="17">
        <v>8.56722736008695E-3</v>
      </c>
      <c r="AM1255" s="17">
        <v>3.8150519573249999E-3</v>
      </c>
      <c r="AN1255" s="17">
        <v>0</v>
      </c>
      <c r="AO1255" s="17">
        <v>1.04642582128397E-2</v>
      </c>
      <c r="AP1255" s="17">
        <v>0</v>
      </c>
      <c r="AQ1255" s="17">
        <v>0</v>
      </c>
      <c r="AR1255" s="17">
        <v>0</v>
      </c>
      <c r="AS1255" s="17"/>
      <c r="AT1255" s="17">
        <v>6.8820823276558802E-3</v>
      </c>
      <c r="AU1255" s="17">
        <v>6.6869914693400796E-3</v>
      </c>
      <c r="AV1255" s="17">
        <v>1.63101405777189E-3</v>
      </c>
      <c r="AW1255" s="17">
        <v>4.7255056226757196E-3</v>
      </c>
      <c r="AX1255" s="17">
        <v>4.0393527396583003E-3</v>
      </c>
      <c r="AY1255" s="17">
        <v>0</v>
      </c>
      <c r="AZ1255" s="17"/>
      <c r="BA1255" s="17">
        <v>2.2672625309844E-3</v>
      </c>
      <c r="BB1255" s="17">
        <v>7.77023811622953E-3</v>
      </c>
      <c r="BC1255" s="17">
        <v>3.6908022273030501E-3</v>
      </c>
      <c r="BD1255" s="17">
        <v>1.8495512368091899E-3</v>
      </c>
      <c r="BE1255" s="17">
        <v>0</v>
      </c>
      <c r="BF1255" s="17"/>
      <c r="BG1255" s="17">
        <v>3.1314400619482899E-3</v>
      </c>
      <c r="BH1255" s="17">
        <v>3.6873692136962198E-3</v>
      </c>
      <c r="BI1255" s="17">
        <v>8.9087965799124792E-3</v>
      </c>
      <c r="BJ1255" s="17">
        <v>6.0910106638123402E-3</v>
      </c>
      <c r="BK1255" s="17">
        <v>5.8156117762290203E-3</v>
      </c>
      <c r="BL1255" s="17"/>
      <c r="BM1255" s="17">
        <v>1.7507276035298701E-3</v>
      </c>
      <c r="BN1255" s="17">
        <v>7.4944962220683401E-3</v>
      </c>
      <c r="BO1255" s="17">
        <v>8.9290914022009601E-3</v>
      </c>
      <c r="BP1255" s="17"/>
      <c r="BQ1255" s="17">
        <v>3.8695726806935501E-3</v>
      </c>
      <c r="BR1255" s="17">
        <v>5.7281568735747896E-3</v>
      </c>
      <c r="BS1255" s="17"/>
      <c r="BT1255" s="17">
        <v>4.8350445005135101E-3</v>
      </c>
      <c r="BU1255" s="17">
        <v>4.72512462448655E-3</v>
      </c>
    </row>
    <row r="1256" spans="2:73" x14ac:dyDescent="0.3">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c r="BP1256" s="17"/>
      <c r="BQ1256" s="17"/>
      <c r="BR1256" s="17"/>
      <c r="BS1256" s="17"/>
      <c r="BT1256" s="17"/>
      <c r="BU1256" s="17"/>
    </row>
    <row r="1257" spans="2:73" x14ac:dyDescent="0.3">
      <c r="B1257" s="6" t="s">
        <v>465</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c r="BP1257" s="17"/>
      <c r="BQ1257" s="17"/>
      <c r="BR1257" s="17"/>
      <c r="BS1257" s="17"/>
      <c r="BT1257" s="17"/>
      <c r="BU1257" s="17"/>
    </row>
    <row r="1258" spans="2:73" x14ac:dyDescent="0.3">
      <c r="B1258" s="24" t="s">
        <v>94</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c r="AY1258" s="17"/>
      <c r="AZ1258" s="17"/>
      <c r="BA1258" s="17"/>
      <c r="BB1258" s="17"/>
      <c r="BC1258" s="17"/>
      <c r="BD1258" s="17"/>
      <c r="BE1258" s="17"/>
      <c r="BF1258" s="17"/>
      <c r="BG1258" s="17"/>
      <c r="BH1258" s="17"/>
      <c r="BI1258" s="17"/>
      <c r="BJ1258" s="17"/>
      <c r="BK1258" s="17"/>
      <c r="BL1258" s="17"/>
      <c r="BM1258" s="17"/>
      <c r="BN1258" s="17"/>
      <c r="BO1258" s="17"/>
      <c r="BP1258" s="17"/>
      <c r="BQ1258" s="17"/>
      <c r="BR1258" s="17"/>
      <c r="BS1258" s="17"/>
      <c r="BT1258" s="17"/>
      <c r="BU1258" s="17"/>
    </row>
    <row r="1259" spans="2:73" x14ac:dyDescent="0.3">
      <c r="B1259" t="s">
        <v>458</v>
      </c>
      <c r="C1259" s="17">
        <v>0.59621490380087305</v>
      </c>
      <c r="D1259" s="17">
        <v>0.60246137589191695</v>
      </c>
      <c r="E1259" s="17">
        <v>0.59048599456978901</v>
      </c>
      <c r="F1259" s="17"/>
      <c r="G1259" s="17">
        <v>0.51943168095468595</v>
      </c>
      <c r="H1259" s="17">
        <v>0.46776008165299199</v>
      </c>
      <c r="I1259" s="17">
        <v>0.58513559809674698</v>
      </c>
      <c r="J1259" s="17">
        <v>0.63688893203124697</v>
      </c>
      <c r="K1259" s="17">
        <v>0.66642783585143905</v>
      </c>
      <c r="L1259" s="17">
        <v>0.68028040809187895</v>
      </c>
      <c r="M1259" s="17"/>
      <c r="N1259" s="17">
        <v>0.56689068808579202</v>
      </c>
      <c r="O1259" s="17">
        <v>0.60923287220119404</v>
      </c>
      <c r="P1259" s="17">
        <v>0.61000745398158795</v>
      </c>
      <c r="Q1259" s="17">
        <v>0.60233654307627005</v>
      </c>
      <c r="R1259" s="17"/>
      <c r="S1259" s="17">
        <v>0.491557663413558</v>
      </c>
      <c r="T1259" s="17">
        <v>0.62456973670808202</v>
      </c>
      <c r="U1259" s="17">
        <v>0.60866212090814398</v>
      </c>
      <c r="V1259" s="17">
        <v>0.583942235522529</v>
      </c>
      <c r="W1259" s="17">
        <v>0.62560927183993698</v>
      </c>
      <c r="X1259" s="17">
        <v>0.60621557523598901</v>
      </c>
      <c r="Y1259" s="17">
        <v>0.62348617734649603</v>
      </c>
      <c r="Z1259" s="17">
        <v>0.71620894961145698</v>
      </c>
      <c r="AA1259" s="17">
        <v>0.59584679121314099</v>
      </c>
      <c r="AB1259" s="17"/>
      <c r="AC1259" s="17">
        <v>0.412052948630585</v>
      </c>
      <c r="AD1259" s="17">
        <v>0.53129855949554905</v>
      </c>
      <c r="AE1259" s="17">
        <v>0.58840271149753898</v>
      </c>
      <c r="AF1259" s="17">
        <v>0.66239977384585802</v>
      </c>
      <c r="AG1259" s="17">
        <v>0.61162580890284202</v>
      </c>
      <c r="AH1259" s="17">
        <v>0.65334520099828397</v>
      </c>
      <c r="AI1259" s="17">
        <v>0.61171998044675402</v>
      </c>
      <c r="AJ1259" s="17">
        <v>0.598866680070684</v>
      </c>
      <c r="AK1259" s="17">
        <v>0.61261875544187505</v>
      </c>
      <c r="AL1259" s="17">
        <v>0.57669921571632299</v>
      </c>
      <c r="AM1259" s="17">
        <v>0.59772221856479002</v>
      </c>
      <c r="AN1259" s="17">
        <v>0.62043441709088198</v>
      </c>
      <c r="AO1259" s="17">
        <v>0.55668184072383597</v>
      </c>
      <c r="AP1259" s="17">
        <v>0.62231938230136896</v>
      </c>
      <c r="AQ1259" s="17">
        <v>0.56092856347124298</v>
      </c>
      <c r="AR1259" s="17">
        <v>0.47539421646911401</v>
      </c>
      <c r="AS1259" s="17"/>
      <c r="AT1259" s="17">
        <v>0.49233909502600098</v>
      </c>
      <c r="AU1259" s="17">
        <v>0.61760299812349995</v>
      </c>
      <c r="AV1259" s="17">
        <v>0.61015983596245105</v>
      </c>
      <c r="AW1259" s="17">
        <v>0.63296354871270399</v>
      </c>
      <c r="AX1259" s="17">
        <v>0.67593221786661695</v>
      </c>
      <c r="AY1259" s="17">
        <v>0.61294093895551605</v>
      </c>
      <c r="AZ1259" s="17"/>
      <c r="BA1259" s="17">
        <v>0.62030448533632898</v>
      </c>
      <c r="BB1259" s="17">
        <v>0.63051092560501398</v>
      </c>
      <c r="BC1259" s="17">
        <v>0.573948893387069</v>
      </c>
      <c r="BD1259" s="17">
        <v>0.54090936163984304</v>
      </c>
      <c r="BE1259" s="17">
        <v>0.51086227997951705</v>
      </c>
      <c r="BF1259" s="17"/>
      <c r="BG1259" s="17">
        <v>0.64295369931074098</v>
      </c>
      <c r="BH1259" s="17">
        <v>0.55435906686069003</v>
      </c>
      <c r="BI1259" s="17">
        <v>0.61560207059244698</v>
      </c>
      <c r="BJ1259" s="17">
        <v>0.65521976879335098</v>
      </c>
      <c r="BK1259" s="17">
        <v>0.62264872843154995</v>
      </c>
      <c r="BL1259" s="17"/>
      <c r="BM1259" s="17">
        <v>0.56502415765582903</v>
      </c>
      <c r="BN1259" s="17">
        <v>0.61228786542265601</v>
      </c>
      <c r="BO1259" s="17">
        <v>0.65021612912080196</v>
      </c>
      <c r="BP1259" s="17"/>
      <c r="BQ1259" s="17">
        <v>0.54817218061153905</v>
      </c>
      <c r="BR1259" s="17">
        <v>0.63316561251954595</v>
      </c>
      <c r="BS1259" s="17"/>
      <c r="BT1259" s="17">
        <v>0.59545883576285996</v>
      </c>
      <c r="BU1259" s="17">
        <v>0.61404887943583997</v>
      </c>
    </row>
    <row r="1260" spans="2:73" x14ac:dyDescent="0.3">
      <c r="B1260" t="s">
        <v>459</v>
      </c>
      <c r="C1260" s="17">
        <v>0.46416913038795399</v>
      </c>
      <c r="D1260" s="17">
        <v>0.42687952915250899</v>
      </c>
      <c r="E1260" s="17">
        <v>0.50004202947091503</v>
      </c>
      <c r="F1260" s="17"/>
      <c r="G1260" s="17">
        <v>0.433670631892633</v>
      </c>
      <c r="H1260" s="17">
        <v>0.41654315290621802</v>
      </c>
      <c r="I1260" s="17">
        <v>0.469971542718358</v>
      </c>
      <c r="J1260" s="17">
        <v>0.49091302977406898</v>
      </c>
      <c r="K1260" s="17">
        <v>0.52381734709494499</v>
      </c>
      <c r="L1260" s="17">
        <v>0.456564011028816</v>
      </c>
      <c r="M1260" s="17"/>
      <c r="N1260" s="17">
        <v>0.477085867909466</v>
      </c>
      <c r="O1260" s="17">
        <v>0.45893482085959503</v>
      </c>
      <c r="P1260" s="17">
        <v>0.47113899156790501</v>
      </c>
      <c r="Q1260" s="17">
        <v>0.451056872870845</v>
      </c>
      <c r="R1260" s="17"/>
      <c r="S1260" s="17">
        <v>0.42308966109354501</v>
      </c>
      <c r="T1260" s="17">
        <v>0.50026223393833003</v>
      </c>
      <c r="U1260" s="17">
        <v>0.49320217285469797</v>
      </c>
      <c r="V1260" s="17">
        <v>0.45261819185995</v>
      </c>
      <c r="W1260" s="17">
        <v>0.50718710079704898</v>
      </c>
      <c r="X1260" s="17">
        <v>0.460612824665458</v>
      </c>
      <c r="Y1260" s="17">
        <v>0.48055828836644998</v>
      </c>
      <c r="Z1260" s="17">
        <v>0.404312472796997</v>
      </c>
      <c r="AA1260" s="17">
        <v>0.441201546336562</v>
      </c>
      <c r="AB1260" s="17"/>
      <c r="AC1260" s="17">
        <v>0.53179201222679096</v>
      </c>
      <c r="AD1260" s="17">
        <v>0.37521036939972102</v>
      </c>
      <c r="AE1260" s="17">
        <v>0.47392331538529903</v>
      </c>
      <c r="AF1260" s="17">
        <v>0.44053694333058802</v>
      </c>
      <c r="AG1260" s="17">
        <v>0.40830168700851599</v>
      </c>
      <c r="AH1260" s="17">
        <v>0.48466747806544003</v>
      </c>
      <c r="AI1260" s="17">
        <v>0.46836639843851802</v>
      </c>
      <c r="AJ1260" s="17">
        <v>0.49728388105019999</v>
      </c>
      <c r="AK1260" s="17">
        <v>0.46775317006480499</v>
      </c>
      <c r="AL1260" s="17">
        <v>0.433402297917584</v>
      </c>
      <c r="AM1260" s="17">
        <v>0.47374466332847398</v>
      </c>
      <c r="AN1260" s="17">
        <v>0.49972030946805002</v>
      </c>
      <c r="AO1260" s="17">
        <v>0.46453736865617601</v>
      </c>
      <c r="AP1260" s="17">
        <v>0.47650226956154601</v>
      </c>
      <c r="AQ1260" s="17">
        <v>0.49982319361604899</v>
      </c>
      <c r="AR1260" s="17">
        <v>0.45434820282334198</v>
      </c>
      <c r="AS1260" s="17"/>
      <c r="AT1260" s="17">
        <v>0.44106875232789999</v>
      </c>
      <c r="AU1260" s="17">
        <v>0.45850879686347701</v>
      </c>
      <c r="AV1260" s="17">
        <v>0.47006458553625402</v>
      </c>
      <c r="AW1260" s="17">
        <v>0.467730640570653</v>
      </c>
      <c r="AX1260" s="17">
        <v>0.49414465094690002</v>
      </c>
      <c r="AY1260" s="17">
        <v>0.51103943685247799</v>
      </c>
      <c r="AZ1260" s="17"/>
      <c r="BA1260" s="17">
        <v>0.45399638238283102</v>
      </c>
      <c r="BB1260" s="17">
        <v>0.45195930694937703</v>
      </c>
      <c r="BC1260" s="17">
        <v>0.473983983911962</v>
      </c>
      <c r="BD1260" s="17">
        <v>0.45589292726243302</v>
      </c>
      <c r="BE1260" s="17">
        <v>0.425637063453283</v>
      </c>
      <c r="BF1260" s="17"/>
      <c r="BG1260" s="17">
        <v>0.447837946892505</v>
      </c>
      <c r="BH1260" s="17">
        <v>0.43812519651752702</v>
      </c>
      <c r="BI1260" s="17">
        <v>0.50291796508471298</v>
      </c>
      <c r="BJ1260" s="17">
        <v>0.46443207106525403</v>
      </c>
      <c r="BK1260" s="17">
        <v>0.60895943860914103</v>
      </c>
      <c r="BL1260" s="17"/>
      <c r="BM1260" s="17">
        <v>0.42637286449041401</v>
      </c>
      <c r="BN1260" s="17">
        <v>0.49432420715443798</v>
      </c>
      <c r="BO1260" s="17">
        <v>0.50379139544346097</v>
      </c>
      <c r="BP1260" s="17"/>
      <c r="BQ1260" s="17">
        <v>0.45271856398995097</v>
      </c>
      <c r="BR1260" s="17">
        <v>0.47910818700234598</v>
      </c>
      <c r="BS1260" s="17"/>
      <c r="BT1260" s="17">
        <v>0.46166811656397</v>
      </c>
      <c r="BU1260" s="17">
        <v>0.483700347858456</v>
      </c>
    </row>
    <row r="1261" spans="2:73" x14ac:dyDescent="0.3">
      <c r="B1261" t="s">
        <v>460</v>
      </c>
      <c r="C1261" s="17">
        <v>0.429242302076493</v>
      </c>
      <c r="D1261" s="17">
        <v>0.43169889412177698</v>
      </c>
      <c r="E1261" s="17">
        <v>0.42743062167343399</v>
      </c>
      <c r="F1261" s="17"/>
      <c r="G1261" s="17">
        <v>0.42240182557873102</v>
      </c>
      <c r="H1261" s="17">
        <v>0.37875819770811597</v>
      </c>
      <c r="I1261" s="17">
        <v>0.37431235950277802</v>
      </c>
      <c r="J1261" s="17">
        <v>0.40329539163583999</v>
      </c>
      <c r="K1261" s="17">
        <v>0.468623513306343</v>
      </c>
      <c r="L1261" s="17">
        <v>0.51414687060786002</v>
      </c>
      <c r="M1261" s="17"/>
      <c r="N1261" s="17">
        <v>0.44911352357912498</v>
      </c>
      <c r="O1261" s="17">
        <v>0.43398767500990998</v>
      </c>
      <c r="P1261" s="17">
        <v>0.42354548430064898</v>
      </c>
      <c r="Q1261" s="17">
        <v>0.40738386472805799</v>
      </c>
      <c r="R1261" s="17"/>
      <c r="S1261" s="17">
        <v>0.39931340038722601</v>
      </c>
      <c r="T1261" s="17">
        <v>0.46622470171803498</v>
      </c>
      <c r="U1261" s="17">
        <v>0.434573806552289</v>
      </c>
      <c r="V1261" s="17">
        <v>0.43956576715881601</v>
      </c>
      <c r="W1261" s="17">
        <v>0.44448077799728702</v>
      </c>
      <c r="X1261" s="17">
        <v>0.42802928654000399</v>
      </c>
      <c r="Y1261" s="17">
        <v>0.41430057338188803</v>
      </c>
      <c r="Z1261" s="17">
        <v>0.44089936506391902</v>
      </c>
      <c r="AA1261" s="17">
        <v>0.40508313117999301</v>
      </c>
      <c r="AB1261" s="17"/>
      <c r="AC1261" s="17">
        <v>0.50325166982418901</v>
      </c>
      <c r="AD1261" s="17">
        <v>0.342402556686071</v>
      </c>
      <c r="AE1261" s="17">
        <v>0.44539700945704902</v>
      </c>
      <c r="AF1261" s="17">
        <v>0.43543420231991598</v>
      </c>
      <c r="AG1261" s="17">
        <v>0.37632072475707301</v>
      </c>
      <c r="AH1261" s="17">
        <v>0.447423973235059</v>
      </c>
      <c r="AI1261" s="17">
        <v>0.42442322950222</v>
      </c>
      <c r="AJ1261" s="17">
        <v>0.43265840195965799</v>
      </c>
      <c r="AK1261" s="17">
        <v>0.40295743779605497</v>
      </c>
      <c r="AL1261" s="17">
        <v>0.42573208001735202</v>
      </c>
      <c r="AM1261" s="17">
        <v>0.50083546595680795</v>
      </c>
      <c r="AN1261" s="17">
        <v>0.43423971782140502</v>
      </c>
      <c r="AO1261" s="17">
        <v>0.46685899060053898</v>
      </c>
      <c r="AP1261" s="17">
        <v>0.444524685673235</v>
      </c>
      <c r="AQ1261" s="17">
        <v>0.443583810717053</v>
      </c>
      <c r="AR1261" s="17">
        <v>0.42502718205433598</v>
      </c>
      <c r="AS1261" s="17"/>
      <c r="AT1261" s="17">
        <v>0.40790982468407</v>
      </c>
      <c r="AU1261" s="17">
        <v>0.42133777532633798</v>
      </c>
      <c r="AV1261" s="17">
        <v>0.41550860723621902</v>
      </c>
      <c r="AW1261" s="17">
        <v>0.436663764405822</v>
      </c>
      <c r="AX1261" s="17">
        <v>0.51050814598917704</v>
      </c>
      <c r="AY1261" s="17">
        <v>0.41628336939659699</v>
      </c>
      <c r="AZ1261" s="17"/>
      <c r="BA1261" s="17">
        <v>0.40841380951316197</v>
      </c>
      <c r="BB1261" s="17">
        <v>0.42169353373521301</v>
      </c>
      <c r="BC1261" s="17">
        <v>0.45245952769784598</v>
      </c>
      <c r="BD1261" s="17">
        <v>0.42549701878034901</v>
      </c>
      <c r="BE1261" s="17">
        <v>0.389216634036742</v>
      </c>
      <c r="BF1261" s="17"/>
      <c r="BG1261" s="17">
        <v>0.45702003709828398</v>
      </c>
      <c r="BH1261" s="17">
        <v>0.395306668905683</v>
      </c>
      <c r="BI1261" s="17">
        <v>0.50899082622457104</v>
      </c>
      <c r="BJ1261" s="17">
        <v>0.431889545095892</v>
      </c>
      <c r="BK1261" s="17">
        <v>0.44154919531603898</v>
      </c>
      <c r="BL1261" s="17"/>
      <c r="BM1261" s="17">
        <v>0.42903988357560302</v>
      </c>
      <c r="BN1261" s="17">
        <v>0.43505078677738201</v>
      </c>
      <c r="BO1261" s="17">
        <v>0.41580255368455199</v>
      </c>
      <c r="BP1261" s="17"/>
      <c r="BQ1261" s="17">
        <v>0.42856944539563802</v>
      </c>
      <c r="BR1261" s="17">
        <v>0.43912749047646499</v>
      </c>
      <c r="BS1261" s="17"/>
      <c r="BT1261" s="17">
        <v>0.43738394887076598</v>
      </c>
      <c r="BU1261" s="17">
        <v>0.430165715713411</v>
      </c>
    </row>
    <row r="1262" spans="2:73" x14ac:dyDescent="0.3">
      <c r="B1262" t="s">
        <v>461</v>
      </c>
      <c r="C1262" s="17">
        <v>0.35992810008731102</v>
      </c>
      <c r="D1262" s="17">
        <v>0.335438290834083</v>
      </c>
      <c r="E1262" s="17">
        <v>0.38418027339605498</v>
      </c>
      <c r="F1262" s="17"/>
      <c r="G1262" s="17">
        <v>0.33656296128618901</v>
      </c>
      <c r="H1262" s="17">
        <v>0.35065811406059499</v>
      </c>
      <c r="I1262" s="17">
        <v>0.35567999171449899</v>
      </c>
      <c r="J1262" s="17">
        <v>0.35574428262863</v>
      </c>
      <c r="K1262" s="17">
        <v>0.39973196800425798</v>
      </c>
      <c r="L1262" s="17">
        <v>0.36307737229557002</v>
      </c>
      <c r="M1262" s="17"/>
      <c r="N1262" s="17">
        <v>0.36239655840566898</v>
      </c>
      <c r="O1262" s="17">
        <v>0.353311459206611</v>
      </c>
      <c r="P1262" s="17">
        <v>0.34176124438898903</v>
      </c>
      <c r="Q1262" s="17">
        <v>0.37818949562540799</v>
      </c>
      <c r="R1262" s="17"/>
      <c r="S1262" s="17">
        <v>0.29779375624737597</v>
      </c>
      <c r="T1262" s="17">
        <v>0.39261152819339601</v>
      </c>
      <c r="U1262" s="17">
        <v>0.42863810595011198</v>
      </c>
      <c r="V1262" s="17">
        <v>0.35644313297249203</v>
      </c>
      <c r="W1262" s="17">
        <v>0.366163163459926</v>
      </c>
      <c r="X1262" s="17">
        <v>0.35888353255863298</v>
      </c>
      <c r="Y1262" s="17">
        <v>0.353502897183608</v>
      </c>
      <c r="Z1262" s="17">
        <v>0.44070392379891798</v>
      </c>
      <c r="AA1262" s="17">
        <v>0.31654540621488197</v>
      </c>
      <c r="AB1262" s="17"/>
      <c r="AC1262" s="17">
        <v>0.54008129300783803</v>
      </c>
      <c r="AD1262" s="17">
        <v>0.391843932319625</v>
      </c>
      <c r="AE1262" s="17">
        <v>0.337028517144216</v>
      </c>
      <c r="AF1262" s="17">
        <v>0.34235976838669402</v>
      </c>
      <c r="AG1262" s="17">
        <v>0.390718833662972</v>
      </c>
      <c r="AH1262" s="17">
        <v>0.36252941166773101</v>
      </c>
      <c r="AI1262" s="17">
        <v>0.42368491732805702</v>
      </c>
      <c r="AJ1262" s="17">
        <v>0.37813174432059099</v>
      </c>
      <c r="AK1262" s="17">
        <v>0.41091353034399197</v>
      </c>
      <c r="AL1262" s="17">
        <v>0.32646642771050699</v>
      </c>
      <c r="AM1262" s="17">
        <v>0.35000669386578998</v>
      </c>
      <c r="AN1262" s="17">
        <v>0.34460039489896199</v>
      </c>
      <c r="AO1262" s="17">
        <v>0.36904682359806501</v>
      </c>
      <c r="AP1262" s="17">
        <v>0.33020483648060001</v>
      </c>
      <c r="AQ1262" s="17">
        <v>0.22609566851544499</v>
      </c>
      <c r="AR1262" s="17">
        <v>0.215957459666133</v>
      </c>
      <c r="AS1262" s="17"/>
      <c r="AT1262" s="17">
        <v>0.35406913626276498</v>
      </c>
      <c r="AU1262" s="17">
        <v>0.35659861846174701</v>
      </c>
      <c r="AV1262" s="17">
        <v>0.37008091097860402</v>
      </c>
      <c r="AW1262" s="17">
        <v>0.377620009147424</v>
      </c>
      <c r="AX1262" s="17">
        <v>0.36565772864705898</v>
      </c>
      <c r="AY1262" s="17">
        <v>0.29382443250547302</v>
      </c>
      <c r="AZ1262" s="17"/>
      <c r="BA1262" s="17">
        <v>0.35835336900943998</v>
      </c>
      <c r="BB1262" s="17">
        <v>0.37348068985067101</v>
      </c>
      <c r="BC1262" s="17">
        <v>0.34616627687674301</v>
      </c>
      <c r="BD1262" s="17">
        <v>0.33122086959894798</v>
      </c>
      <c r="BE1262" s="17">
        <v>0.424150340417972</v>
      </c>
      <c r="BF1262" s="17"/>
      <c r="BG1262" s="17">
        <v>0.37908042146055598</v>
      </c>
      <c r="BH1262" s="17">
        <v>0.33004186177501599</v>
      </c>
      <c r="BI1262" s="17">
        <v>0.35983160427155397</v>
      </c>
      <c r="BJ1262" s="17">
        <v>0.39518162894123399</v>
      </c>
      <c r="BK1262" s="17">
        <v>0.36346403924450199</v>
      </c>
      <c r="BL1262" s="17"/>
      <c r="BM1262" s="17">
        <v>0.32830324118169102</v>
      </c>
      <c r="BN1262" s="17">
        <v>0.369937006575006</v>
      </c>
      <c r="BO1262" s="17">
        <v>0.42988196144567498</v>
      </c>
      <c r="BP1262" s="17"/>
      <c r="BQ1262" s="17">
        <v>0.34861288953259501</v>
      </c>
      <c r="BR1262" s="17">
        <v>0.37092078675159401</v>
      </c>
      <c r="BS1262" s="17"/>
      <c r="BT1262" s="17">
        <v>0.35706858478350101</v>
      </c>
      <c r="BU1262" s="17">
        <v>0.38067057927954201</v>
      </c>
    </row>
    <row r="1263" spans="2:73" x14ac:dyDescent="0.3">
      <c r="B1263" t="s">
        <v>462</v>
      </c>
      <c r="C1263" s="17">
        <v>0.230823467016746</v>
      </c>
      <c r="D1263" s="17">
        <v>0.21820224822880699</v>
      </c>
      <c r="E1263" s="17">
        <v>0.24309250821473199</v>
      </c>
      <c r="F1263" s="17"/>
      <c r="G1263" s="17">
        <v>0.32695896434598198</v>
      </c>
      <c r="H1263" s="17">
        <v>0.33050509436491499</v>
      </c>
      <c r="I1263" s="17">
        <v>0.24073413013652001</v>
      </c>
      <c r="J1263" s="17">
        <v>0.200147539446145</v>
      </c>
      <c r="K1263" s="17">
        <v>0.17649940238796599</v>
      </c>
      <c r="L1263" s="17">
        <v>0.13947562420755999</v>
      </c>
      <c r="M1263" s="17"/>
      <c r="N1263" s="17">
        <v>0.25974610191310699</v>
      </c>
      <c r="O1263" s="17">
        <v>0.21111070085834899</v>
      </c>
      <c r="P1263" s="17">
        <v>0.237323967040625</v>
      </c>
      <c r="Q1263" s="17">
        <v>0.21073102711970601</v>
      </c>
      <c r="R1263" s="17"/>
      <c r="S1263" s="17">
        <v>0.31704963592799701</v>
      </c>
      <c r="T1263" s="17">
        <v>0.213067845059635</v>
      </c>
      <c r="U1263" s="17">
        <v>0.24194195840472199</v>
      </c>
      <c r="V1263" s="17">
        <v>0.25657271408500898</v>
      </c>
      <c r="W1263" s="17">
        <v>0.18309152431151199</v>
      </c>
      <c r="X1263" s="17">
        <v>0.22863414363363699</v>
      </c>
      <c r="Y1263" s="17">
        <v>0.189458625762496</v>
      </c>
      <c r="Z1263" s="17">
        <v>0.20792721574884401</v>
      </c>
      <c r="AA1263" s="17">
        <v>0.19135121454187401</v>
      </c>
      <c r="AB1263" s="17"/>
      <c r="AC1263" s="17">
        <v>0.28625055518753301</v>
      </c>
      <c r="AD1263" s="17">
        <v>0.233202922805713</v>
      </c>
      <c r="AE1263" s="17">
        <v>0.18409316829556499</v>
      </c>
      <c r="AF1263" s="17">
        <v>0.18809791587880501</v>
      </c>
      <c r="AG1263" s="17">
        <v>0.242608325814031</v>
      </c>
      <c r="AH1263" s="17">
        <v>0.25951325861671798</v>
      </c>
      <c r="AI1263" s="17">
        <v>0.218244553963587</v>
      </c>
      <c r="AJ1263" s="17">
        <v>0.23197897867468401</v>
      </c>
      <c r="AK1263" s="17">
        <v>0.25018097919797699</v>
      </c>
      <c r="AL1263" s="17">
        <v>0.20248865412549399</v>
      </c>
      <c r="AM1263" s="17">
        <v>0.23073987336304899</v>
      </c>
      <c r="AN1263" s="17">
        <v>0.223380572338404</v>
      </c>
      <c r="AO1263" s="17">
        <v>0.25813241106037998</v>
      </c>
      <c r="AP1263" s="17">
        <v>0.32584521526892701</v>
      </c>
      <c r="AQ1263" s="17">
        <v>0.19510108360697001</v>
      </c>
      <c r="AR1263" s="17">
        <v>0.287655880553423</v>
      </c>
      <c r="AS1263" s="17"/>
      <c r="AT1263" s="17">
        <v>0.31886316321139002</v>
      </c>
      <c r="AU1263" s="17">
        <v>0.21666377251677399</v>
      </c>
      <c r="AV1263" s="17">
        <v>0.219393302243025</v>
      </c>
      <c r="AW1263" s="17">
        <v>0.17473845176682201</v>
      </c>
      <c r="AX1263" s="17">
        <v>0.20368020501808401</v>
      </c>
      <c r="AY1263" s="17">
        <v>0.19431282120277399</v>
      </c>
      <c r="AZ1263" s="17"/>
      <c r="BA1263" s="17">
        <v>0.199028507373018</v>
      </c>
      <c r="BB1263" s="17">
        <v>0.23233084919538</v>
      </c>
      <c r="BC1263" s="17">
        <v>0.24965526838388</v>
      </c>
      <c r="BD1263" s="17">
        <v>0.25715546063058298</v>
      </c>
      <c r="BE1263" s="17">
        <v>0.36996115235847199</v>
      </c>
      <c r="BF1263" s="17"/>
      <c r="BG1263" s="17">
        <v>0.20243118662317899</v>
      </c>
      <c r="BH1263" s="17">
        <v>0.249853171075265</v>
      </c>
      <c r="BI1263" s="17">
        <v>0.189268411464937</v>
      </c>
      <c r="BJ1263" s="17">
        <v>0.22985785687315799</v>
      </c>
      <c r="BK1263" s="17">
        <v>0.23055248645665199</v>
      </c>
      <c r="BL1263" s="17"/>
      <c r="BM1263" s="17">
        <v>0.213143484199975</v>
      </c>
      <c r="BN1263" s="17">
        <v>0.24617061843607399</v>
      </c>
      <c r="BO1263" s="17">
        <v>0.24635621359057799</v>
      </c>
      <c r="BP1263" s="17"/>
      <c r="BQ1263" s="17">
        <v>0.28171271752022498</v>
      </c>
      <c r="BR1263" s="17">
        <v>0.20374397615415099</v>
      </c>
      <c r="BS1263" s="17"/>
      <c r="BT1263" s="17">
        <v>0.23800867522403801</v>
      </c>
      <c r="BU1263" s="17">
        <v>0.224110634741785</v>
      </c>
    </row>
    <row r="1264" spans="2:73" x14ac:dyDescent="0.3">
      <c r="B1264" t="s">
        <v>463</v>
      </c>
      <c r="C1264" s="17">
        <v>8.2792929969388404E-2</v>
      </c>
      <c r="D1264" s="17">
        <v>9.0816907583259596E-2</v>
      </c>
      <c r="E1264" s="17">
        <v>7.4446663951465999E-2</v>
      </c>
      <c r="F1264" s="17"/>
      <c r="G1264" s="17">
        <v>6.3865071330544906E-2</v>
      </c>
      <c r="H1264" s="17">
        <v>5.7902508577889998E-2</v>
      </c>
      <c r="I1264" s="17">
        <v>8.7097437246480697E-2</v>
      </c>
      <c r="J1264" s="17">
        <v>7.1617978364505494E-2</v>
      </c>
      <c r="K1264" s="17">
        <v>8.6884587017364803E-2</v>
      </c>
      <c r="L1264" s="17">
        <v>0.1184167026448</v>
      </c>
      <c r="M1264" s="17"/>
      <c r="N1264" s="17">
        <v>8.13845788251642E-2</v>
      </c>
      <c r="O1264" s="17">
        <v>7.3393063821245899E-2</v>
      </c>
      <c r="P1264" s="17">
        <v>9.19040174523333E-2</v>
      </c>
      <c r="Q1264" s="17">
        <v>8.5425274587422897E-2</v>
      </c>
      <c r="R1264" s="17"/>
      <c r="S1264" s="17">
        <v>9.0468299217229098E-2</v>
      </c>
      <c r="T1264" s="17">
        <v>7.7138485749990604E-2</v>
      </c>
      <c r="U1264" s="17">
        <v>7.0122789387063705E-2</v>
      </c>
      <c r="V1264" s="17">
        <v>9.7128921782827601E-2</v>
      </c>
      <c r="W1264" s="17">
        <v>5.4902439705754202E-2</v>
      </c>
      <c r="X1264" s="17">
        <v>6.51302539832226E-2</v>
      </c>
      <c r="Y1264" s="17">
        <v>8.9056752462316702E-2</v>
      </c>
      <c r="Z1264" s="17">
        <v>4.80804584886858E-2</v>
      </c>
      <c r="AA1264" s="17">
        <v>0.119372899259663</v>
      </c>
      <c r="AB1264" s="17"/>
      <c r="AC1264" s="17">
        <v>3.2844502473672398E-2</v>
      </c>
      <c r="AD1264" s="17">
        <v>7.1309154301071501E-2</v>
      </c>
      <c r="AE1264" s="17">
        <v>0.128947882506211</v>
      </c>
      <c r="AF1264" s="17">
        <v>8.5144077033578805E-2</v>
      </c>
      <c r="AG1264" s="17">
        <v>9.8470154404643503E-2</v>
      </c>
      <c r="AH1264" s="17">
        <v>9.1519556985960093E-2</v>
      </c>
      <c r="AI1264" s="17">
        <v>6.5224299369057104E-2</v>
      </c>
      <c r="AJ1264" s="17">
        <v>5.6733252199549E-2</v>
      </c>
      <c r="AK1264" s="17">
        <v>7.8193022708361301E-2</v>
      </c>
      <c r="AL1264" s="17">
        <v>9.6037928550102805E-2</v>
      </c>
      <c r="AM1264" s="17">
        <v>6.3643168761754895E-2</v>
      </c>
      <c r="AN1264" s="17">
        <v>8.7367242838765402E-2</v>
      </c>
      <c r="AO1264" s="17">
        <v>5.2495885024431303E-2</v>
      </c>
      <c r="AP1264" s="17">
        <v>0.109636167178933</v>
      </c>
      <c r="AQ1264" s="17">
        <v>6.9267029993605705E-2</v>
      </c>
      <c r="AR1264" s="17">
        <v>0.13368462156486299</v>
      </c>
      <c r="AS1264" s="17"/>
      <c r="AT1264" s="17">
        <v>8.9893426891213296E-2</v>
      </c>
      <c r="AU1264" s="17">
        <v>0.10797759073509799</v>
      </c>
      <c r="AV1264" s="17">
        <v>5.7173323004561898E-2</v>
      </c>
      <c r="AW1264" s="17">
        <v>6.5429682078814805E-2</v>
      </c>
      <c r="AX1264" s="17">
        <v>6.4985466728012004E-2</v>
      </c>
      <c r="AY1264" s="17">
        <v>7.9066855232346495E-2</v>
      </c>
      <c r="AZ1264" s="17"/>
      <c r="BA1264" s="17">
        <v>9.2404104480516294E-2</v>
      </c>
      <c r="BB1264" s="17">
        <v>8.6356584885841303E-2</v>
      </c>
      <c r="BC1264" s="17">
        <v>7.49044202642693E-2</v>
      </c>
      <c r="BD1264" s="17">
        <v>7.2220522130034603E-2</v>
      </c>
      <c r="BE1264" s="17">
        <v>9.6554763399550395E-2</v>
      </c>
      <c r="BF1264" s="17"/>
      <c r="BG1264" s="17">
        <v>8.3449333633830003E-2</v>
      </c>
      <c r="BH1264" s="17">
        <v>9.2981740904942406E-2</v>
      </c>
      <c r="BI1264" s="17">
        <v>9.2086031371169899E-2</v>
      </c>
      <c r="BJ1264" s="17">
        <v>7.4251778452201295E-2</v>
      </c>
      <c r="BK1264" s="17">
        <v>6.2280029710530399E-2</v>
      </c>
      <c r="BL1264" s="17"/>
      <c r="BM1264" s="17">
        <v>9.37692453485858E-2</v>
      </c>
      <c r="BN1264" s="17">
        <v>7.7574020082171305E-2</v>
      </c>
      <c r="BO1264" s="17">
        <v>6.2732155730999495E-2</v>
      </c>
      <c r="BP1264" s="17"/>
      <c r="BQ1264" s="17">
        <v>7.4114095326738197E-2</v>
      </c>
      <c r="BR1264" s="17">
        <v>8.7477848758718404E-2</v>
      </c>
      <c r="BS1264" s="17"/>
      <c r="BT1264" s="17">
        <v>8.2030783996383597E-2</v>
      </c>
      <c r="BU1264" s="17">
        <v>8.0075710143147794E-2</v>
      </c>
    </row>
    <row r="1265" spans="2:73" x14ac:dyDescent="0.3">
      <c r="B1265" t="s">
        <v>464</v>
      </c>
      <c r="C1265" s="17">
        <v>8.0972554596100005E-2</v>
      </c>
      <c r="D1265" s="17">
        <v>8.4646464112542799E-2</v>
      </c>
      <c r="E1265" s="17">
        <v>7.7642267780321697E-2</v>
      </c>
      <c r="F1265" s="17"/>
      <c r="G1265" s="17">
        <v>0.125411938474394</v>
      </c>
      <c r="H1265" s="17">
        <v>0.13057733279730299</v>
      </c>
      <c r="I1265" s="17">
        <v>8.4198789411095806E-2</v>
      </c>
      <c r="J1265" s="17">
        <v>6.2304260734888997E-2</v>
      </c>
      <c r="K1265" s="17">
        <v>5.4933114156042899E-2</v>
      </c>
      <c r="L1265" s="17">
        <v>4.1256486345360999E-2</v>
      </c>
      <c r="M1265" s="17"/>
      <c r="N1265" s="17">
        <v>0.10596303064311</v>
      </c>
      <c r="O1265" s="17">
        <v>7.0483862145700293E-2</v>
      </c>
      <c r="P1265" s="17">
        <v>8.7733597632240506E-2</v>
      </c>
      <c r="Q1265" s="17">
        <v>5.6651078559961203E-2</v>
      </c>
      <c r="R1265" s="17"/>
      <c r="S1265" s="17">
        <v>0.122769293425825</v>
      </c>
      <c r="T1265" s="17">
        <v>4.4818170200778398E-2</v>
      </c>
      <c r="U1265" s="17">
        <v>0.12823762087732199</v>
      </c>
      <c r="V1265" s="17">
        <v>8.9439253668859894E-2</v>
      </c>
      <c r="W1265" s="17">
        <v>4.32203714375054E-2</v>
      </c>
      <c r="X1265" s="17">
        <v>7.5821864112020895E-2</v>
      </c>
      <c r="Y1265" s="17">
        <v>7.0660748958796593E-2</v>
      </c>
      <c r="Z1265" s="17">
        <v>0.119914988559861</v>
      </c>
      <c r="AA1265" s="17">
        <v>5.34206445598603E-2</v>
      </c>
      <c r="AB1265" s="17"/>
      <c r="AC1265" s="17">
        <v>9.4403504320379195E-2</v>
      </c>
      <c r="AD1265" s="17">
        <v>9.2140431617004498E-2</v>
      </c>
      <c r="AE1265" s="17">
        <v>3.95216438035512E-2</v>
      </c>
      <c r="AF1265" s="17">
        <v>5.6622083124375298E-2</v>
      </c>
      <c r="AG1265" s="17">
        <v>8.2574067378814398E-2</v>
      </c>
      <c r="AH1265" s="17">
        <v>8.7802776029904495E-2</v>
      </c>
      <c r="AI1265" s="17">
        <v>7.4487481722161797E-2</v>
      </c>
      <c r="AJ1265" s="17">
        <v>9.4038077744033402E-2</v>
      </c>
      <c r="AK1265" s="17">
        <v>0.12003287551218</v>
      </c>
      <c r="AL1265" s="17">
        <v>5.9899693861240499E-2</v>
      </c>
      <c r="AM1265" s="17">
        <v>0.102453443968665</v>
      </c>
      <c r="AN1265" s="17">
        <v>1.83208789083621E-2</v>
      </c>
      <c r="AO1265" s="17">
        <v>0.104134613890477</v>
      </c>
      <c r="AP1265" s="17">
        <v>7.6643478329643105E-2</v>
      </c>
      <c r="AQ1265" s="17">
        <v>7.04763043434051E-2</v>
      </c>
      <c r="AR1265" s="17">
        <v>0.14485587573133099</v>
      </c>
      <c r="AS1265" s="17"/>
      <c r="AT1265" s="17">
        <v>0.122816908459326</v>
      </c>
      <c r="AU1265" s="17">
        <v>6.8977916938097197E-2</v>
      </c>
      <c r="AV1265" s="17">
        <v>7.1439509299136006E-2</v>
      </c>
      <c r="AW1265" s="17">
        <v>7.5399808005389896E-2</v>
      </c>
      <c r="AX1265" s="17">
        <v>4.5563641045074002E-2</v>
      </c>
      <c r="AY1265" s="17">
        <v>7.7577455425936706E-2</v>
      </c>
      <c r="AZ1265" s="17"/>
      <c r="BA1265" s="17">
        <v>5.1430893667433197E-2</v>
      </c>
      <c r="BB1265" s="17">
        <v>8.0673539186441698E-2</v>
      </c>
      <c r="BC1265" s="17">
        <v>8.0240029344966504E-2</v>
      </c>
      <c r="BD1265" s="17">
        <v>0.135099553875934</v>
      </c>
      <c r="BE1265" s="17">
        <v>0.10080232131339401</v>
      </c>
      <c r="BF1265" s="17"/>
      <c r="BG1265" s="17">
        <v>7.0221126682415799E-2</v>
      </c>
      <c r="BH1265" s="17">
        <v>9.2426792723686702E-2</v>
      </c>
      <c r="BI1265" s="17">
        <v>8.0882110571517896E-2</v>
      </c>
      <c r="BJ1265" s="17">
        <v>8.4343465858897695E-2</v>
      </c>
      <c r="BK1265" s="17">
        <v>0.107307982365517</v>
      </c>
      <c r="BL1265" s="17"/>
      <c r="BM1265" s="17">
        <v>9.2292188805682907E-2</v>
      </c>
      <c r="BN1265" s="17">
        <v>6.7022282955413001E-2</v>
      </c>
      <c r="BO1265" s="17">
        <v>8.09982883721031E-2</v>
      </c>
      <c r="BP1265" s="17"/>
      <c r="BQ1265" s="17">
        <v>0.14300690829304399</v>
      </c>
      <c r="BR1265" s="17">
        <v>4.5210099517329898E-2</v>
      </c>
      <c r="BS1265" s="17"/>
      <c r="BT1265" s="17">
        <v>9.9429922292392295E-2</v>
      </c>
      <c r="BU1265" s="17">
        <v>5.7293248016178001E-2</v>
      </c>
    </row>
    <row r="1266" spans="2:73" x14ac:dyDescent="0.3">
      <c r="B1266" t="s">
        <v>456</v>
      </c>
      <c r="C1266" s="17">
        <v>6.1782126375304003E-2</v>
      </c>
      <c r="D1266" s="17">
        <v>6.8491561282318605E-2</v>
      </c>
      <c r="E1266" s="17">
        <v>5.5434578572556001E-2</v>
      </c>
      <c r="F1266" s="17"/>
      <c r="G1266" s="17">
        <v>7.9901925236433802E-2</v>
      </c>
      <c r="H1266" s="17">
        <v>0.129336491651803</v>
      </c>
      <c r="I1266" s="17">
        <v>6.70827611286402E-2</v>
      </c>
      <c r="J1266" s="17">
        <v>5.5207010994744503E-2</v>
      </c>
      <c r="K1266" s="17">
        <v>3.30557359554534E-2</v>
      </c>
      <c r="L1266" s="17">
        <v>1.51849496766026E-2</v>
      </c>
      <c r="M1266" s="17"/>
      <c r="N1266" s="17">
        <v>8.7468642655123802E-2</v>
      </c>
      <c r="O1266" s="17">
        <v>5.2161833284881998E-2</v>
      </c>
      <c r="P1266" s="17">
        <v>4.7565456434755203E-2</v>
      </c>
      <c r="Q1266" s="17">
        <v>5.3880284488967298E-2</v>
      </c>
      <c r="R1266" s="17"/>
      <c r="S1266" s="17">
        <v>0.121600589140049</v>
      </c>
      <c r="T1266" s="17">
        <v>2.77135595412565E-2</v>
      </c>
      <c r="U1266" s="17">
        <v>3.6595225313898E-2</v>
      </c>
      <c r="V1266" s="17">
        <v>5.8313750478544403E-2</v>
      </c>
      <c r="W1266" s="17">
        <v>5.3860188830278301E-2</v>
      </c>
      <c r="X1266" s="17">
        <v>6.3127269270731895E-2</v>
      </c>
      <c r="Y1266" s="17">
        <v>5.7714161269753803E-2</v>
      </c>
      <c r="Z1266" s="17">
        <v>3.9574124138911898E-2</v>
      </c>
      <c r="AA1266" s="17">
        <v>6.8514825778219796E-2</v>
      </c>
      <c r="AB1266" s="17"/>
      <c r="AC1266" s="17">
        <v>3.54887094272349E-2</v>
      </c>
      <c r="AD1266" s="17">
        <v>8.0053213611656002E-2</v>
      </c>
      <c r="AE1266" s="17">
        <v>1.8567820165817699E-2</v>
      </c>
      <c r="AF1266" s="17">
        <v>6.6649711923719504E-2</v>
      </c>
      <c r="AG1266" s="17">
        <v>6.0181998141114003E-2</v>
      </c>
      <c r="AH1266" s="17">
        <v>6.2884345356042107E-2</v>
      </c>
      <c r="AI1266" s="17">
        <v>6.6977297683018897E-2</v>
      </c>
      <c r="AJ1266" s="17">
        <v>3.9555132738579898E-2</v>
      </c>
      <c r="AK1266" s="17">
        <v>5.1549834993727103E-2</v>
      </c>
      <c r="AL1266" s="17">
        <v>6.9569939452558793E-2</v>
      </c>
      <c r="AM1266" s="17">
        <v>8.0491695285849305E-2</v>
      </c>
      <c r="AN1266" s="17">
        <v>3.6834478184158699E-2</v>
      </c>
      <c r="AO1266" s="17">
        <v>0.13048596914729099</v>
      </c>
      <c r="AP1266" s="17">
        <v>4.3455499077100203E-2</v>
      </c>
      <c r="AQ1266" s="17">
        <v>9.2280071324559607E-2</v>
      </c>
      <c r="AR1266" s="17">
        <v>9.56424881705943E-2</v>
      </c>
      <c r="AS1266" s="17"/>
      <c r="AT1266" s="17">
        <v>0.103987820365668</v>
      </c>
      <c r="AU1266" s="17">
        <v>5.7706680037696099E-2</v>
      </c>
      <c r="AV1266" s="17">
        <v>5.7950405439330298E-2</v>
      </c>
      <c r="AW1266" s="17">
        <v>3.4116324946118798E-2</v>
      </c>
      <c r="AX1266" s="17">
        <v>3.2884151391133098E-2</v>
      </c>
      <c r="AY1266" s="17">
        <v>6.2348771172699699E-2</v>
      </c>
      <c r="AZ1266" s="17"/>
      <c r="BA1266" s="17">
        <v>3.5101442594487199E-2</v>
      </c>
      <c r="BB1266" s="17">
        <v>5.3588677322645099E-2</v>
      </c>
      <c r="BC1266" s="17">
        <v>6.6192534764551295E-2</v>
      </c>
      <c r="BD1266" s="17">
        <v>0.12374252576078</v>
      </c>
      <c r="BE1266" s="17">
        <v>9.0503302958204301E-2</v>
      </c>
      <c r="BF1266" s="17"/>
      <c r="BG1266" s="17">
        <v>5.8200404649820098E-2</v>
      </c>
      <c r="BH1266" s="17">
        <v>8.7754469103975996E-2</v>
      </c>
      <c r="BI1266" s="17">
        <v>4.4961807610233703E-2</v>
      </c>
      <c r="BJ1266" s="17">
        <v>5.4954185033462499E-2</v>
      </c>
      <c r="BK1266" s="17">
        <v>1.8287694967844301E-2</v>
      </c>
      <c r="BL1266" s="17"/>
      <c r="BM1266" s="17">
        <v>7.4365241822155495E-2</v>
      </c>
      <c r="BN1266" s="17">
        <v>4.7274158319199198E-2</v>
      </c>
      <c r="BO1266" s="17">
        <v>5.93945900370546E-2</v>
      </c>
      <c r="BP1266" s="17"/>
      <c r="BQ1266" s="17">
        <v>0.11517139855860099</v>
      </c>
      <c r="BR1266" s="17">
        <v>3.10258212213202E-2</v>
      </c>
      <c r="BS1266" s="17"/>
      <c r="BT1266" s="17">
        <v>7.2935207354816498E-2</v>
      </c>
      <c r="BU1266" s="17">
        <v>4.88198078527739E-2</v>
      </c>
    </row>
    <row r="1267" spans="2:73" x14ac:dyDescent="0.3">
      <c r="B1267" t="s">
        <v>92</v>
      </c>
      <c r="C1267" s="17">
        <v>5.8062035725886002E-2</v>
      </c>
      <c r="D1267" s="17">
        <v>5.0214569450458497E-2</v>
      </c>
      <c r="E1267" s="17">
        <v>6.5482476619432406E-2</v>
      </c>
      <c r="F1267" s="17"/>
      <c r="G1267" s="17">
        <v>6.0705827259285798E-2</v>
      </c>
      <c r="H1267" s="17">
        <v>6.6279745154300504E-2</v>
      </c>
      <c r="I1267" s="17">
        <v>5.9132585876964398E-2</v>
      </c>
      <c r="J1267" s="17">
        <v>6.5623655469769004E-2</v>
      </c>
      <c r="K1267" s="17">
        <v>5.4600404182515501E-2</v>
      </c>
      <c r="L1267" s="17">
        <v>4.4929464362411797E-2</v>
      </c>
      <c r="M1267" s="17"/>
      <c r="N1267" s="17">
        <v>3.4116018043267103E-2</v>
      </c>
      <c r="O1267" s="17">
        <v>6.2863173238193806E-2</v>
      </c>
      <c r="P1267" s="17">
        <v>5.0114371095951599E-2</v>
      </c>
      <c r="Q1267" s="17">
        <v>8.5745709778384596E-2</v>
      </c>
      <c r="R1267" s="17"/>
      <c r="S1267" s="17">
        <v>5.1748559344142402E-2</v>
      </c>
      <c r="T1267" s="17">
        <v>4.9259031976760098E-2</v>
      </c>
      <c r="U1267" s="17">
        <v>6.7485736665960999E-2</v>
      </c>
      <c r="V1267" s="17">
        <v>7.2805502368627206E-2</v>
      </c>
      <c r="W1267" s="17">
        <v>7.7539821812369403E-2</v>
      </c>
      <c r="X1267" s="17">
        <v>6.2022347834664898E-2</v>
      </c>
      <c r="Y1267" s="17">
        <v>4.8166978580501701E-2</v>
      </c>
      <c r="Z1267" s="17">
        <v>4.1875100367584198E-2</v>
      </c>
      <c r="AA1267" s="17">
        <v>5.4257491030663803E-2</v>
      </c>
      <c r="AB1267" s="17"/>
      <c r="AC1267" s="17">
        <v>0.17929844884681101</v>
      </c>
      <c r="AD1267" s="17">
        <v>9.2883792413307506E-2</v>
      </c>
      <c r="AE1267" s="17">
        <v>5.9544793303318702E-2</v>
      </c>
      <c r="AF1267" s="17">
        <v>6.6448856189132904E-2</v>
      </c>
      <c r="AG1267" s="17">
        <v>5.6787304053217101E-2</v>
      </c>
      <c r="AH1267" s="17">
        <v>6.2703652418732006E-2</v>
      </c>
      <c r="AI1267" s="17">
        <v>5.55530988640996E-2</v>
      </c>
      <c r="AJ1267" s="17">
        <v>3.6218970312956698E-2</v>
      </c>
      <c r="AK1267" s="17">
        <v>5.5478132795352103E-2</v>
      </c>
      <c r="AL1267" s="17">
        <v>4.1407758848977301E-2</v>
      </c>
      <c r="AM1267" s="17">
        <v>6.3255456616875996E-2</v>
      </c>
      <c r="AN1267" s="17">
        <v>2.6410657384557699E-2</v>
      </c>
      <c r="AO1267" s="17">
        <v>2.9401421706204401E-2</v>
      </c>
      <c r="AP1267" s="17">
        <v>4.5896587099420197E-2</v>
      </c>
      <c r="AQ1267" s="17">
        <v>5.2668622329954E-2</v>
      </c>
      <c r="AR1267" s="17">
        <v>1.70961668459997E-2</v>
      </c>
      <c r="AS1267" s="17"/>
      <c r="AT1267" s="17">
        <v>4.6857973353052099E-2</v>
      </c>
      <c r="AU1267" s="17">
        <v>6.4694978892216495E-2</v>
      </c>
      <c r="AV1267" s="17">
        <v>5.96982264256097E-2</v>
      </c>
      <c r="AW1267" s="17">
        <v>6.0213288840553901E-2</v>
      </c>
      <c r="AX1267" s="17">
        <v>5.5698429362378399E-2</v>
      </c>
      <c r="AY1267" s="17">
        <v>6.4286111972022303E-2</v>
      </c>
      <c r="AZ1267" s="17"/>
      <c r="BA1267" s="17">
        <v>8.4709930419433602E-2</v>
      </c>
      <c r="BB1267" s="17">
        <v>4.6968827144632498E-2</v>
      </c>
      <c r="BC1267" s="17">
        <v>4.6617109837916698E-2</v>
      </c>
      <c r="BD1267" s="17">
        <v>3.6796703500021399E-2</v>
      </c>
      <c r="BE1267" s="17">
        <v>1.42420406685885E-2</v>
      </c>
      <c r="BF1267" s="17"/>
      <c r="BG1267" s="17">
        <v>5.0288431255891101E-2</v>
      </c>
      <c r="BH1267" s="17">
        <v>4.7434067046557497E-2</v>
      </c>
      <c r="BI1267" s="17">
        <v>3.6228066721670199E-2</v>
      </c>
      <c r="BJ1267" s="17">
        <v>5.1769144640392603E-2</v>
      </c>
      <c r="BK1267" s="17">
        <v>5.5053109117180803E-2</v>
      </c>
      <c r="BL1267" s="17"/>
      <c r="BM1267" s="17">
        <v>4.6651763242647699E-2</v>
      </c>
      <c r="BN1267" s="17">
        <v>6.4279125099144602E-2</v>
      </c>
      <c r="BO1267" s="17">
        <v>7.7001591614007395E-2</v>
      </c>
      <c r="BP1267" s="17"/>
      <c r="BQ1267" s="17">
        <v>2.5923034837642502E-2</v>
      </c>
      <c r="BR1267" s="17">
        <v>6.9106732022319095E-2</v>
      </c>
      <c r="BS1267" s="17"/>
      <c r="BT1267" s="17">
        <v>3.8202456802573601E-2</v>
      </c>
      <c r="BU1267" s="17">
        <v>6.6598152467014005E-2</v>
      </c>
    </row>
    <row r="1268" spans="2:73" x14ac:dyDescent="0.3">
      <c r="B1268" t="s">
        <v>212</v>
      </c>
      <c r="C1268" s="17">
        <v>5.43343706974855E-3</v>
      </c>
      <c r="D1268" s="17">
        <v>7.9156748347558904E-3</v>
      </c>
      <c r="E1268" s="17">
        <v>3.0313213346440499E-3</v>
      </c>
      <c r="F1268" s="17"/>
      <c r="G1268" s="17">
        <v>7.8679984316092806E-3</v>
      </c>
      <c r="H1268" s="17">
        <v>7.1784225461817598E-3</v>
      </c>
      <c r="I1268" s="17">
        <v>1.3653927194685E-3</v>
      </c>
      <c r="J1268" s="17">
        <v>5.3141591940624204E-3</v>
      </c>
      <c r="K1268" s="17">
        <v>9.0892820084724508E-3</v>
      </c>
      <c r="L1268" s="17">
        <v>3.3513596807766902E-3</v>
      </c>
      <c r="M1268" s="17"/>
      <c r="N1268" s="17">
        <v>3.5604086767443998E-3</v>
      </c>
      <c r="O1268" s="17">
        <v>6.4547486983823101E-3</v>
      </c>
      <c r="P1268" s="17">
        <v>1.0030612262262199E-2</v>
      </c>
      <c r="Q1268" s="17">
        <v>2.4584338347494201E-3</v>
      </c>
      <c r="R1268" s="17"/>
      <c r="S1268" s="17">
        <v>1.8438521931486401E-3</v>
      </c>
      <c r="T1268" s="17">
        <v>4.5523956742946096E-3</v>
      </c>
      <c r="U1268" s="17">
        <v>4.4721645305970904E-3</v>
      </c>
      <c r="V1268" s="17">
        <v>5.5118217179285804E-3</v>
      </c>
      <c r="W1268" s="17">
        <v>1.8012394684352302E-2</v>
      </c>
      <c r="X1268" s="17">
        <v>2.3228312735708301E-3</v>
      </c>
      <c r="Y1268" s="17">
        <v>0</v>
      </c>
      <c r="Z1268" s="17">
        <v>4.4536159544399196E-3</v>
      </c>
      <c r="AA1268" s="17">
        <v>9.8658739542486201E-3</v>
      </c>
      <c r="AB1268" s="17"/>
      <c r="AC1268" s="17">
        <v>0</v>
      </c>
      <c r="AD1268" s="17">
        <v>2.4428505431480001E-2</v>
      </c>
      <c r="AE1268" s="17">
        <v>1.08492266621184E-2</v>
      </c>
      <c r="AF1268" s="17">
        <v>0</v>
      </c>
      <c r="AG1268" s="17">
        <v>0</v>
      </c>
      <c r="AH1268" s="17">
        <v>6.0593543190720304E-3</v>
      </c>
      <c r="AI1268" s="17">
        <v>3.61138546588747E-3</v>
      </c>
      <c r="AJ1268" s="17">
        <v>0</v>
      </c>
      <c r="AK1268" s="17">
        <v>1.87759804931165E-2</v>
      </c>
      <c r="AL1268" s="17">
        <v>0</v>
      </c>
      <c r="AM1268" s="17">
        <v>1.1774451288007699E-2</v>
      </c>
      <c r="AN1268" s="17">
        <v>3.8565233893419898E-3</v>
      </c>
      <c r="AO1268" s="17">
        <v>0</v>
      </c>
      <c r="AP1268" s="17">
        <v>0</v>
      </c>
      <c r="AQ1268" s="17">
        <v>4.4529753085357903E-3</v>
      </c>
      <c r="AR1268" s="17">
        <v>4.2481552218920898E-3</v>
      </c>
      <c r="AS1268" s="17"/>
      <c r="AT1268" s="17">
        <v>2.93533508985928E-3</v>
      </c>
      <c r="AU1268" s="17">
        <v>1.79091425245314E-3</v>
      </c>
      <c r="AV1268" s="17">
        <v>1.7244375491309499E-2</v>
      </c>
      <c r="AW1268" s="17">
        <v>2.6392555535173401E-3</v>
      </c>
      <c r="AX1268" s="17">
        <v>9.9748216308191504E-3</v>
      </c>
      <c r="AY1268" s="17">
        <v>4.8364695797103001E-3</v>
      </c>
      <c r="AZ1268" s="17"/>
      <c r="BA1268" s="17">
        <v>3.13986678840073E-3</v>
      </c>
      <c r="BB1268" s="17">
        <v>9.1779666930086896E-3</v>
      </c>
      <c r="BC1268" s="17">
        <v>1.83157970831073E-3</v>
      </c>
      <c r="BD1268" s="17">
        <v>6.6520840937202E-3</v>
      </c>
      <c r="BE1268" s="17">
        <v>0</v>
      </c>
      <c r="BF1268" s="17"/>
      <c r="BG1268" s="17">
        <v>1.9652338345662098E-3</v>
      </c>
      <c r="BH1268" s="17">
        <v>4.9484117352740498E-3</v>
      </c>
      <c r="BI1268" s="17">
        <v>1.09567460682063E-2</v>
      </c>
      <c r="BJ1268" s="17">
        <v>4.0147979734623303E-3</v>
      </c>
      <c r="BK1268" s="17">
        <v>0</v>
      </c>
      <c r="BL1268" s="17"/>
      <c r="BM1268" s="17">
        <v>4.9969246758383304E-3</v>
      </c>
      <c r="BN1268" s="17">
        <v>4.6805765184837703E-3</v>
      </c>
      <c r="BO1268" s="17">
        <v>8.5530742099426595E-3</v>
      </c>
      <c r="BP1268" s="17"/>
      <c r="BQ1268" s="17">
        <v>5.5287065567694504E-3</v>
      </c>
      <c r="BR1268" s="17">
        <v>5.4922697525041104E-3</v>
      </c>
      <c r="BS1268" s="17"/>
      <c r="BT1268" s="17">
        <v>4.1759498420755803E-3</v>
      </c>
      <c r="BU1268" s="17">
        <v>8.0306017890774493E-3</v>
      </c>
    </row>
    <row r="1269" spans="2:73" x14ac:dyDescent="0.3">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c r="BL1269" s="17"/>
      <c r="BM1269" s="17"/>
      <c r="BN1269" s="17"/>
      <c r="BO1269" s="17"/>
      <c r="BP1269" s="17"/>
      <c r="BQ1269" s="17"/>
      <c r="BR1269" s="17"/>
      <c r="BS1269" s="17"/>
      <c r="BT1269" s="17"/>
      <c r="BU1269" s="17"/>
    </row>
    <row r="1270" spans="2:73" x14ac:dyDescent="0.3">
      <c r="B1270" s="6" t="s">
        <v>471</v>
      </c>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c r="BP1270" s="17"/>
      <c r="BQ1270" s="17"/>
      <c r="BR1270" s="17"/>
      <c r="BS1270" s="17"/>
      <c r="BT1270" s="17"/>
      <c r="BU1270" s="17"/>
    </row>
    <row r="1271" spans="2:73" x14ac:dyDescent="0.3">
      <c r="B1271" s="24" t="s">
        <v>94</v>
      </c>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c r="BQ1271" s="17"/>
      <c r="BR1271" s="17"/>
      <c r="BS1271" s="17"/>
      <c r="BT1271" s="17"/>
      <c r="BU1271" s="17"/>
    </row>
    <row r="1272" spans="2:73" x14ac:dyDescent="0.3">
      <c r="B1272" t="s">
        <v>270</v>
      </c>
      <c r="C1272" s="17">
        <v>0.16333066049674699</v>
      </c>
      <c r="D1272" s="17">
        <v>0.160705443807104</v>
      </c>
      <c r="E1272" s="17">
        <v>0.16526380476772901</v>
      </c>
      <c r="F1272" s="17"/>
      <c r="G1272" s="17">
        <v>0.107342585373927</v>
      </c>
      <c r="H1272" s="17">
        <v>8.5097766377689399E-2</v>
      </c>
      <c r="I1272" s="17">
        <v>0.15143320681019301</v>
      </c>
      <c r="J1272" s="17">
        <v>0.16994733284474201</v>
      </c>
      <c r="K1272" s="17">
        <v>0.236643235862108</v>
      </c>
      <c r="L1272" s="17">
        <v>0.21908996609350001</v>
      </c>
      <c r="M1272" s="17"/>
      <c r="N1272" s="17">
        <v>9.3859308335127095E-2</v>
      </c>
      <c r="O1272" s="17">
        <v>0.13078200854717001</v>
      </c>
      <c r="P1272" s="17">
        <v>0.16141793836662299</v>
      </c>
      <c r="Q1272" s="17">
        <v>0.27222790579058498</v>
      </c>
      <c r="R1272" s="17"/>
      <c r="S1272" s="17">
        <v>0.13517607286562999</v>
      </c>
      <c r="T1272" s="17">
        <v>0.18539032521916099</v>
      </c>
      <c r="U1272" s="17">
        <v>0.16247056157784801</v>
      </c>
      <c r="V1272" s="17">
        <v>0.173212383947106</v>
      </c>
      <c r="W1272" s="17">
        <v>0.155692317349689</v>
      </c>
      <c r="X1272" s="17">
        <v>0.16057693420994101</v>
      </c>
      <c r="Y1272" s="17">
        <v>0.160013659291352</v>
      </c>
      <c r="Z1272" s="17">
        <v>0.19462105749343001</v>
      </c>
      <c r="AA1272" s="17">
        <v>0.16102976613242401</v>
      </c>
      <c r="AB1272" s="17"/>
      <c r="AC1272" s="17">
        <v>0.45581613758728801</v>
      </c>
      <c r="AD1272" s="17">
        <v>0.34471109063548599</v>
      </c>
      <c r="AE1272" s="17">
        <v>0.28055237362374202</v>
      </c>
      <c r="AF1272" s="17">
        <v>0.24403751336663601</v>
      </c>
      <c r="AG1272" s="17">
        <v>0.236709998440748</v>
      </c>
      <c r="AH1272" s="17">
        <v>0.180801749435307</v>
      </c>
      <c r="AI1272" s="17">
        <v>0.107411680261544</v>
      </c>
      <c r="AJ1272" s="17">
        <v>0.116913130138357</v>
      </c>
      <c r="AK1272" s="17">
        <v>0.103454230584518</v>
      </c>
      <c r="AL1272" s="17">
        <v>0.103645776046491</v>
      </c>
      <c r="AM1272" s="17">
        <v>0.11829516855515999</v>
      </c>
      <c r="AN1272" s="17">
        <v>0.120358458065444</v>
      </c>
      <c r="AO1272" s="17">
        <v>9.4511840841588798E-2</v>
      </c>
      <c r="AP1272" s="17">
        <v>5.7229865713991003E-2</v>
      </c>
      <c r="AQ1272" s="17">
        <v>7.6175676033344103E-2</v>
      </c>
      <c r="AR1272" s="17">
        <v>3.00917782400075E-2</v>
      </c>
      <c r="AS1272" s="17"/>
      <c r="AT1272" s="17">
        <v>0.123764693853715</v>
      </c>
      <c r="AU1272" s="17">
        <v>0.176555015372966</v>
      </c>
      <c r="AV1272" s="17">
        <v>0.140653440156742</v>
      </c>
      <c r="AW1272" s="17">
        <v>0.15735581237180901</v>
      </c>
      <c r="AX1272" s="17">
        <v>0.22687826159201099</v>
      </c>
      <c r="AY1272" s="17">
        <v>0.23129578888500399</v>
      </c>
      <c r="AZ1272" s="17"/>
      <c r="BA1272" s="17">
        <v>0.240911037601685</v>
      </c>
      <c r="BB1272" s="17">
        <v>0.16511908738939901</v>
      </c>
      <c r="BC1272" s="17">
        <v>0.117067695792756</v>
      </c>
      <c r="BD1272" s="17">
        <v>8.7867419784060194E-2</v>
      </c>
      <c r="BE1272" s="17">
        <v>0.11146568308247</v>
      </c>
      <c r="BF1272" s="17"/>
      <c r="BG1272" s="17">
        <v>0.16373529073334001</v>
      </c>
      <c r="BH1272" s="17">
        <v>0.114132842354361</v>
      </c>
      <c r="BI1272" s="17">
        <v>0.156376283788695</v>
      </c>
      <c r="BJ1272" s="17">
        <v>0.185172891999629</v>
      </c>
      <c r="BK1272" s="17">
        <v>0.19428885579230201</v>
      </c>
      <c r="BL1272" s="17"/>
      <c r="BM1272" s="17">
        <v>0.10472474062548701</v>
      </c>
      <c r="BN1272" s="17">
        <v>0.19311875865014799</v>
      </c>
      <c r="BO1272" s="17">
        <v>0.26579296587074702</v>
      </c>
      <c r="BP1272" s="17"/>
      <c r="BQ1272" s="17">
        <v>8.3804054526452898E-2</v>
      </c>
      <c r="BR1272" s="17">
        <v>0.21005845980783699</v>
      </c>
      <c r="BS1272" s="17"/>
      <c r="BT1272" s="17">
        <v>0.110394902469051</v>
      </c>
      <c r="BU1272" s="17">
        <v>0.22369469733959099</v>
      </c>
    </row>
    <row r="1273" spans="2:73" x14ac:dyDescent="0.3">
      <c r="B1273" t="s">
        <v>268</v>
      </c>
      <c r="C1273" s="17">
        <v>0.25613708155878601</v>
      </c>
      <c r="D1273" s="17">
        <v>0.24538907057811599</v>
      </c>
      <c r="E1273" s="17">
        <v>0.26620293184312099</v>
      </c>
      <c r="F1273" s="17"/>
      <c r="G1273" s="17">
        <v>0.26747598455854099</v>
      </c>
      <c r="H1273" s="17">
        <v>0.25560356603693601</v>
      </c>
      <c r="I1273" s="17">
        <v>0.24300033766899701</v>
      </c>
      <c r="J1273" s="17">
        <v>0.27455863478673198</v>
      </c>
      <c r="K1273" s="17">
        <v>0.25296246001639699</v>
      </c>
      <c r="L1273" s="17">
        <v>0.24687730032212599</v>
      </c>
      <c r="M1273" s="17"/>
      <c r="N1273" s="17">
        <v>0.20096516762383401</v>
      </c>
      <c r="O1273" s="17">
        <v>0.289311761841478</v>
      </c>
      <c r="P1273" s="17">
        <v>0.25184960501764397</v>
      </c>
      <c r="Q1273" s="17">
        <v>0.287350380958731</v>
      </c>
      <c r="R1273" s="17"/>
      <c r="S1273" s="17">
        <v>0.246172644880674</v>
      </c>
      <c r="T1273" s="17">
        <v>0.28123453771363099</v>
      </c>
      <c r="U1273" s="17">
        <v>0.22089916000985399</v>
      </c>
      <c r="V1273" s="17">
        <v>0.26057214069892098</v>
      </c>
      <c r="W1273" s="17">
        <v>0.29059946762225303</v>
      </c>
      <c r="X1273" s="17">
        <v>0.26607869103825699</v>
      </c>
      <c r="Y1273" s="17">
        <v>0.26827318577437798</v>
      </c>
      <c r="Z1273" s="17">
        <v>0.26594788378450102</v>
      </c>
      <c r="AA1273" s="17">
        <v>0.216300576614922</v>
      </c>
      <c r="AB1273" s="17"/>
      <c r="AC1273" s="17">
        <v>0.177729905153755</v>
      </c>
      <c r="AD1273" s="17">
        <v>0.22201929751445201</v>
      </c>
      <c r="AE1273" s="17">
        <v>0.27629570959098099</v>
      </c>
      <c r="AF1273" s="17">
        <v>0.34260804594370198</v>
      </c>
      <c r="AG1273" s="17">
        <v>0.28003718220813101</v>
      </c>
      <c r="AH1273" s="17">
        <v>0.31889367489866399</v>
      </c>
      <c r="AI1273" s="17">
        <v>0.28547659266466102</v>
      </c>
      <c r="AJ1273" s="17">
        <v>0.26306709826149699</v>
      </c>
      <c r="AK1273" s="17">
        <v>0.19442433415021401</v>
      </c>
      <c r="AL1273" s="17">
        <v>0.20755022555333999</v>
      </c>
      <c r="AM1273" s="17">
        <v>0.26777363821150002</v>
      </c>
      <c r="AN1273" s="17">
        <v>0.22187907675076399</v>
      </c>
      <c r="AO1273" s="17">
        <v>0.23186368035607699</v>
      </c>
      <c r="AP1273" s="17">
        <v>0.228175674325589</v>
      </c>
      <c r="AQ1273" s="17">
        <v>0.23036929071343201</v>
      </c>
      <c r="AR1273" s="17">
        <v>0.20777893813613399</v>
      </c>
      <c r="AS1273" s="17"/>
      <c r="AT1273" s="17">
        <v>0.25524624957797598</v>
      </c>
      <c r="AU1273" s="17">
        <v>0.23594741873646699</v>
      </c>
      <c r="AV1273" s="17">
        <v>0.27152431349675699</v>
      </c>
      <c r="AW1273" s="17">
        <v>0.28877743397764599</v>
      </c>
      <c r="AX1273" s="17">
        <v>0.23732832344865801</v>
      </c>
      <c r="AY1273" s="17">
        <v>0.25222830603985102</v>
      </c>
      <c r="AZ1273" s="17"/>
      <c r="BA1273" s="17">
        <v>0.27819363756978299</v>
      </c>
      <c r="BB1273" s="17">
        <v>0.28739399583471498</v>
      </c>
      <c r="BC1273" s="17">
        <v>0.23379877670418001</v>
      </c>
      <c r="BD1273" s="17">
        <v>0.20323884421216501</v>
      </c>
      <c r="BE1273" s="17">
        <v>0.228919777629291</v>
      </c>
      <c r="BF1273" s="17"/>
      <c r="BG1273" s="17">
        <v>0.25883465708199999</v>
      </c>
      <c r="BH1273" s="17">
        <v>0.24659528824371299</v>
      </c>
      <c r="BI1273" s="17">
        <v>0.26625224878924703</v>
      </c>
      <c r="BJ1273" s="17">
        <v>0.25130428507080899</v>
      </c>
      <c r="BK1273" s="17">
        <v>0.248033495183</v>
      </c>
      <c r="BL1273" s="17"/>
      <c r="BM1273" s="17">
        <v>0.21999281011656799</v>
      </c>
      <c r="BN1273" s="17">
        <v>0.29499640606510402</v>
      </c>
      <c r="BO1273" s="17">
        <v>0.26979810039497498</v>
      </c>
      <c r="BP1273" s="17"/>
      <c r="BQ1273" s="17">
        <v>0.23856137818477</v>
      </c>
      <c r="BR1273" s="17">
        <v>0.26376494140856199</v>
      </c>
      <c r="BS1273" s="17"/>
      <c r="BT1273" s="17">
        <v>0.24297647219587901</v>
      </c>
      <c r="BU1273" s="17">
        <v>0.28601740643853502</v>
      </c>
    </row>
    <row r="1274" spans="2:73" x14ac:dyDescent="0.3">
      <c r="B1274" t="s">
        <v>466</v>
      </c>
      <c r="C1274" s="17">
        <v>0.39168465318075402</v>
      </c>
      <c r="D1274" s="17">
        <v>0.40172176518061498</v>
      </c>
      <c r="E1274" s="17">
        <v>0.38235391277349601</v>
      </c>
      <c r="F1274" s="17"/>
      <c r="G1274" s="17">
        <v>0.41737169373486299</v>
      </c>
      <c r="H1274" s="17">
        <v>0.42492073118697998</v>
      </c>
      <c r="I1274" s="17">
        <v>0.422238812736422</v>
      </c>
      <c r="J1274" s="17">
        <v>0.39333814991530602</v>
      </c>
      <c r="K1274" s="17">
        <v>0.36107996980016899</v>
      </c>
      <c r="L1274" s="17">
        <v>0.34201096743744502</v>
      </c>
      <c r="M1274" s="17"/>
      <c r="N1274" s="17">
        <v>0.46605014056017002</v>
      </c>
      <c r="O1274" s="17">
        <v>0.39782617685730698</v>
      </c>
      <c r="P1274" s="17">
        <v>0.414396357215017</v>
      </c>
      <c r="Q1274" s="17">
        <v>0.28635897156738099</v>
      </c>
      <c r="R1274" s="17"/>
      <c r="S1274" s="17">
        <v>0.41582927309059098</v>
      </c>
      <c r="T1274" s="17">
        <v>0.37182526458105702</v>
      </c>
      <c r="U1274" s="17">
        <v>0.39468437029539599</v>
      </c>
      <c r="V1274" s="17">
        <v>0.37760209096598701</v>
      </c>
      <c r="W1274" s="17">
        <v>0.39786279882849601</v>
      </c>
      <c r="X1274" s="17">
        <v>0.37253244679956399</v>
      </c>
      <c r="Y1274" s="17">
        <v>0.36884894501646298</v>
      </c>
      <c r="Z1274" s="17">
        <v>0.37402419135036702</v>
      </c>
      <c r="AA1274" s="17">
        <v>0.43084203174038599</v>
      </c>
      <c r="AB1274" s="17"/>
      <c r="AC1274" s="17">
        <v>0.120286663439109</v>
      </c>
      <c r="AD1274" s="17">
        <v>0.217660608196341</v>
      </c>
      <c r="AE1274" s="17">
        <v>0.31229433668415002</v>
      </c>
      <c r="AF1274" s="17">
        <v>0.28174665623829998</v>
      </c>
      <c r="AG1274" s="17">
        <v>0.33088631850546102</v>
      </c>
      <c r="AH1274" s="17">
        <v>0.35044067930273498</v>
      </c>
      <c r="AI1274" s="17">
        <v>0.41392602637474002</v>
      </c>
      <c r="AJ1274" s="17">
        <v>0.4299373932044</v>
      </c>
      <c r="AK1274" s="17">
        <v>0.508751146934728</v>
      </c>
      <c r="AL1274" s="17">
        <v>0.494804806359186</v>
      </c>
      <c r="AM1274" s="17">
        <v>0.41222640741699801</v>
      </c>
      <c r="AN1274" s="17">
        <v>0.48928042397857202</v>
      </c>
      <c r="AO1274" s="17">
        <v>0.41571589368943801</v>
      </c>
      <c r="AP1274" s="17">
        <v>0.505194424482868</v>
      </c>
      <c r="AQ1274" s="17">
        <v>0.43677009650294801</v>
      </c>
      <c r="AR1274" s="17">
        <v>0.46428449398398902</v>
      </c>
      <c r="AS1274" s="17"/>
      <c r="AT1274" s="17">
        <v>0.41171012456183198</v>
      </c>
      <c r="AU1274" s="17">
        <v>0.398443422380998</v>
      </c>
      <c r="AV1274" s="17">
        <v>0.40044592256261402</v>
      </c>
      <c r="AW1274" s="17">
        <v>0.377397977602139</v>
      </c>
      <c r="AX1274" s="17">
        <v>0.37586424021772702</v>
      </c>
      <c r="AY1274" s="17">
        <v>0.31280388321163499</v>
      </c>
      <c r="AZ1274" s="17"/>
      <c r="BA1274" s="17">
        <v>0.33853563686785298</v>
      </c>
      <c r="BB1274" s="17">
        <v>0.38471328193367699</v>
      </c>
      <c r="BC1274" s="17">
        <v>0.43029307233296998</v>
      </c>
      <c r="BD1274" s="17">
        <v>0.446852003190158</v>
      </c>
      <c r="BE1274" s="17">
        <v>0.36315715505086799</v>
      </c>
      <c r="BF1274" s="17"/>
      <c r="BG1274" s="17">
        <v>0.40722814095105397</v>
      </c>
      <c r="BH1274" s="17">
        <v>0.42592305018068299</v>
      </c>
      <c r="BI1274" s="17">
        <v>0.41441246764570899</v>
      </c>
      <c r="BJ1274" s="17">
        <v>0.38341847549914099</v>
      </c>
      <c r="BK1274" s="17">
        <v>0.35799981205671899</v>
      </c>
      <c r="BL1274" s="17"/>
      <c r="BM1274" s="17">
        <v>0.44692081353670698</v>
      </c>
      <c r="BN1274" s="17">
        <v>0.35799548442342799</v>
      </c>
      <c r="BO1274" s="17">
        <v>0.30868560838666598</v>
      </c>
      <c r="BP1274" s="17"/>
      <c r="BQ1274" s="17">
        <v>0.45206373602227301</v>
      </c>
      <c r="BR1274" s="17">
        <v>0.36037631354847199</v>
      </c>
      <c r="BS1274" s="17"/>
      <c r="BT1274" s="17">
        <v>0.42690355278721998</v>
      </c>
      <c r="BU1274" s="17">
        <v>0.35170026701160201</v>
      </c>
    </row>
    <row r="1275" spans="2:73" x14ac:dyDescent="0.3">
      <c r="B1275" t="s">
        <v>467</v>
      </c>
      <c r="C1275" s="17">
        <v>0.105472273027785</v>
      </c>
      <c r="D1275" s="17">
        <v>0.11401483117717499</v>
      </c>
      <c r="E1275" s="17">
        <v>9.7473201438521895E-2</v>
      </c>
      <c r="F1275" s="17"/>
      <c r="G1275" s="17">
        <v>8.3356284065936301E-2</v>
      </c>
      <c r="H1275" s="17">
        <v>0.13783005470283399</v>
      </c>
      <c r="I1275" s="17">
        <v>0.100433584507268</v>
      </c>
      <c r="J1275" s="17">
        <v>9.8645736413743898E-2</v>
      </c>
      <c r="K1275" s="17">
        <v>7.7066225637905106E-2</v>
      </c>
      <c r="L1275" s="17">
        <v>0.12254017870928199</v>
      </c>
      <c r="M1275" s="17"/>
      <c r="N1275" s="17">
        <v>0.13843049518570399</v>
      </c>
      <c r="O1275" s="17">
        <v>0.103834467541705</v>
      </c>
      <c r="P1275" s="17">
        <v>9.5070555180983299E-2</v>
      </c>
      <c r="Q1275" s="17">
        <v>7.83376941704816E-2</v>
      </c>
      <c r="R1275" s="17"/>
      <c r="S1275" s="17">
        <v>0.113715549634303</v>
      </c>
      <c r="T1275" s="17">
        <v>8.8932417130631505E-2</v>
      </c>
      <c r="U1275" s="17">
        <v>0.12164757674427799</v>
      </c>
      <c r="V1275" s="17">
        <v>0.11852444909332201</v>
      </c>
      <c r="W1275" s="17">
        <v>8.5224550442926206E-2</v>
      </c>
      <c r="X1275" s="17">
        <v>9.9499593418891405E-2</v>
      </c>
      <c r="Y1275" s="17">
        <v>0.122896237898776</v>
      </c>
      <c r="Z1275" s="17">
        <v>9.9421857726424395E-2</v>
      </c>
      <c r="AA1275" s="17">
        <v>9.9729591186995301E-2</v>
      </c>
      <c r="AB1275" s="17"/>
      <c r="AC1275" s="17">
        <v>0</v>
      </c>
      <c r="AD1275" s="17">
        <v>9.8489121361530096E-2</v>
      </c>
      <c r="AE1275" s="17">
        <v>7.2338257318621105E-2</v>
      </c>
      <c r="AF1275" s="17">
        <v>6.0440350423188099E-2</v>
      </c>
      <c r="AG1275" s="17">
        <v>0.100366350667445</v>
      </c>
      <c r="AH1275" s="17">
        <v>8.0161222222358802E-2</v>
      </c>
      <c r="AI1275" s="17">
        <v>0.108969633377219</v>
      </c>
      <c r="AJ1275" s="17">
        <v>0.103492829176781</v>
      </c>
      <c r="AK1275" s="17">
        <v>0.10591660433556301</v>
      </c>
      <c r="AL1275" s="17">
        <v>0.13140356462275801</v>
      </c>
      <c r="AM1275" s="17">
        <v>0.109477493469174</v>
      </c>
      <c r="AN1275" s="17">
        <v>0.108578936038351</v>
      </c>
      <c r="AO1275" s="17">
        <v>0.13428653426739801</v>
      </c>
      <c r="AP1275" s="17">
        <v>0.135799634846413</v>
      </c>
      <c r="AQ1275" s="17">
        <v>0.119057781892694</v>
      </c>
      <c r="AR1275" s="17">
        <v>0.194920442768378</v>
      </c>
      <c r="AS1275" s="17"/>
      <c r="AT1275" s="17">
        <v>0.124227189322591</v>
      </c>
      <c r="AU1275" s="17">
        <v>9.4716052483951596E-2</v>
      </c>
      <c r="AV1275" s="17">
        <v>9.8041572652470294E-2</v>
      </c>
      <c r="AW1275" s="17">
        <v>0.11046505140952401</v>
      </c>
      <c r="AX1275" s="17">
        <v>9.4527142850921703E-2</v>
      </c>
      <c r="AY1275" s="17">
        <v>0.10714727119454499</v>
      </c>
      <c r="AZ1275" s="17"/>
      <c r="BA1275" s="17">
        <v>7.6149526878523305E-2</v>
      </c>
      <c r="BB1275" s="17">
        <v>9.1448448226694401E-2</v>
      </c>
      <c r="BC1275" s="17">
        <v>0.107692194208697</v>
      </c>
      <c r="BD1275" s="17">
        <v>0.16385091822494099</v>
      </c>
      <c r="BE1275" s="17">
        <v>0.248963320279425</v>
      </c>
      <c r="BF1275" s="17"/>
      <c r="BG1275" s="17">
        <v>0.10120780038308699</v>
      </c>
      <c r="BH1275" s="17">
        <v>0.13572522705201701</v>
      </c>
      <c r="BI1275" s="17">
        <v>9.24748000463676E-2</v>
      </c>
      <c r="BJ1275" s="17">
        <v>9.7320193030690894E-2</v>
      </c>
      <c r="BK1275" s="17">
        <v>0.114263435549361</v>
      </c>
      <c r="BL1275" s="17"/>
      <c r="BM1275" s="17">
        <v>0.13450727625127701</v>
      </c>
      <c r="BN1275" s="17">
        <v>8.37194885290235E-2</v>
      </c>
      <c r="BO1275" s="17">
        <v>7.1620278777729598E-2</v>
      </c>
      <c r="BP1275" s="17"/>
      <c r="BQ1275" s="17">
        <v>0.12879052435313701</v>
      </c>
      <c r="BR1275" s="17">
        <v>9.5911183247426701E-2</v>
      </c>
      <c r="BS1275" s="17"/>
      <c r="BT1275" s="17">
        <v>0.124642258787838</v>
      </c>
      <c r="BU1275" s="17">
        <v>7.81824723509707E-2</v>
      </c>
    </row>
    <row r="1276" spans="2:73" x14ac:dyDescent="0.3">
      <c r="B1276" t="s">
        <v>468</v>
      </c>
      <c r="C1276" s="17">
        <v>3.8470817713625399E-2</v>
      </c>
      <c r="D1276" s="17">
        <v>3.6221562488927501E-2</v>
      </c>
      <c r="E1276" s="17">
        <v>4.0781369086490098E-2</v>
      </c>
      <c r="F1276" s="17"/>
      <c r="G1276" s="17">
        <v>5.5865653741705698E-2</v>
      </c>
      <c r="H1276" s="17">
        <v>4.4474454771503802E-2</v>
      </c>
      <c r="I1276" s="17">
        <v>4.5603196343872603E-2</v>
      </c>
      <c r="J1276" s="17">
        <v>2.5343035537638E-2</v>
      </c>
      <c r="K1276" s="17">
        <v>2.73083441507244E-2</v>
      </c>
      <c r="L1276" s="17">
        <v>3.4446514037371402E-2</v>
      </c>
      <c r="M1276" s="17"/>
      <c r="N1276" s="17">
        <v>4.9760042946069803E-2</v>
      </c>
      <c r="O1276" s="17">
        <v>3.1672455182114603E-2</v>
      </c>
      <c r="P1276" s="17">
        <v>3.2534702979523503E-2</v>
      </c>
      <c r="Q1276" s="17">
        <v>3.9335960998704303E-2</v>
      </c>
      <c r="R1276" s="17"/>
      <c r="S1276" s="17">
        <v>4.7263478161333299E-2</v>
      </c>
      <c r="T1276" s="17">
        <v>3.3280441385646002E-2</v>
      </c>
      <c r="U1276" s="17">
        <v>3.63646909142155E-2</v>
      </c>
      <c r="V1276" s="17">
        <v>3.6729619792448799E-2</v>
      </c>
      <c r="W1276" s="17">
        <v>3.8093557437887497E-2</v>
      </c>
      <c r="X1276" s="17">
        <v>3.7517616134451398E-2</v>
      </c>
      <c r="Y1276" s="17">
        <v>4.7499352682628102E-2</v>
      </c>
      <c r="Z1276" s="17">
        <v>1.1651674169998599E-2</v>
      </c>
      <c r="AA1276" s="17">
        <v>4.15229377756451E-2</v>
      </c>
      <c r="AB1276" s="17"/>
      <c r="AC1276" s="17">
        <v>0.161267611363441</v>
      </c>
      <c r="AD1276" s="17">
        <v>2.8391054098287499E-2</v>
      </c>
      <c r="AE1276" s="17">
        <v>2.04269774338992E-2</v>
      </c>
      <c r="AF1276" s="17">
        <v>3.3318859196311702E-2</v>
      </c>
      <c r="AG1276" s="17">
        <v>1.6759547071135E-2</v>
      </c>
      <c r="AH1276" s="17">
        <v>2.8363832248491601E-2</v>
      </c>
      <c r="AI1276" s="17">
        <v>5.8709906849126997E-2</v>
      </c>
      <c r="AJ1276" s="17">
        <v>3.3476018749980498E-2</v>
      </c>
      <c r="AK1276" s="17">
        <v>4.79587624722147E-2</v>
      </c>
      <c r="AL1276" s="17">
        <v>3.9460471686376702E-2</v>
      </c>
      <c r="AM1276" s="17">
        <v>4.8125658861051197E-2</v>
      </c>
      <c r="AN1276" s="17">
        <v>2.7383463377107401E-2</v>
      </c>
      <c r="AO1276" s="17">
        <v>5.5178009279450803E-2</v>
      </c>
      <c r="AP1276" s="17">
        <v>1.25913436461148E-2</v>
      </c>
      <c r="AQ1276" s="17">
        <v>5.8172108358272197E-2</v>
      </c>
      <c r="AR1276" s="17">
        <v>4.9789725459435497E-2</v>
      </c>
      <c r="AS1276" s="17"/>
      <c r="AT1276" s="17">
        <v>3.7733126569462198E-2</v>
      </c>
      <c r="AU1276" s="17">
        <v>4.42852902395523E-2</v>
      </c>
      <c r="AV1276" s="17">
        <v>5.0872477460841399E-2</v>
      </c>
      <c r="AW1276" s="17">
        <v>3.3027415377388299E-2</v>
      </c>
      <c r="AX1276" s="17">
        <v>2.73986148922402E-2</v>
      </c>
      <c r="AY1276" s="17">
        <v>1.4235426275817101E-2</v>
      </c>
      <c r="AZ1276" s="17"/>
      <c r="BA1276" s="17">
        <v>3.3179993912411401E-2</v>
      </c>
      <c r="BB1276" s="17">
        <v>3.7601843757638899E-2</v>
      </c>
      <c r="BC1276" s="17">
        <v>4.5571140730662797E-2</v>
      </c>
      <c r="BD1276" s="17">
        <v>5.0182557906394802E-2</v>
      </c>
      <c r="BE1276" s="17">
        <v>1.9291951318776299E-2</v>
      </c>
      <c r="BF1276" s="17"/>
      <c r="BG1276" s="17">
        <v>2.9503918007636E-2</v>
      </c>
      <c r="BH1276" s="17">
        <v>4.0037479488274699E-2</v>
      </c>
      <c r="BI1276" s="17">
        <v>3.9361472993125798E-2</v>
      </c>
      <c r="BJ1276" s="17">
        <v>4.4341619020814897E-2</v>
      </c>
      <c r="BK1276" s="17">
        <v>3.50180137103984E-2</v>
      </c>
      <c r="BL1276" s="17"/>
      <c r="BM1276" s="17">
        <v>4.56658049588822E-2</v>
      </c>
      <c r="BN1276" s="17">
        <v>3.2262436508139897E-2</v>
      </c>
      <c r="BO1276" s="17">
        <v>3.2059621237834901E-2</v>
      </c>
      <c r="BP1276" s="17"/>
      <c r="BQ1276" s="17">
        <v>5.2355117019992597E-2</v>
      </c>
      <c r="BR1276" s="17">
        <v>3.1761381554290501E-2</v>
      </c>
      <c r="BS1276" s="17"/>
      <c r="BT1276" s="17">
        <v>4.7343108408947801E-2</v>
      </c>
      <c r="BU1276" s="17">
        <v>2.4457697112026999E-2</v>
      </c>
    </row>
    <row r="1277" spans="2:73" x14ac:dyDescent="0.3">
      <c r="B1277" t="s">
        <v>469</v>
      </c>
      <c r="C1277" s="17">
        <v>1.3181179391193299E-2</v>
      </c>
      <c r="D1277" s="17">
        <v>1.19047933691174E-2</v>
      </c>
      <c r="E1277" s="17">
        <v>1.44656590019922E-2</v>
      </c>
      <c r="F1277" s="17"/>
      <c r="G1277" s="17">
        <v>5.8067211458604296E-3</v>
      </c>
      <c r="H1277" s="17">
        <v>2.23242487625426E-2</v>
      </c>
      <c r="I1277" s="17">
        <v>4.3564876248447099E-3</v>
      </c>
      <c r="J1277" s="17">
        <v>7.8379097018748799E-3</v>
      </c>
      <c r="K1277" s="17">
        <v>1.8859358122052399E-2</v>
      </c>
      <c r="L1277" s="17">
        <v>1.83430709187033E-2</v>
      </c>
      <c r="M1277" s="17"/>
      <c r="N1277" s="17">
        <v>2.0431633664398201E-2</v>
      </c>
      <c r="O1277" s="17">
        <v>1.26550890884183E-2</v>
      </c>
      <c r="P1277" s="17">
        <v>1.1437991410592501E-2</v>
      </c>
      <c r="Q1277" s="17">
        <v>6.3785197905535497E-3</v>
      </c>
      <c r="R1277" s="17"/>
      <c r="S1277" s="17">
        <v>9.4987525742711194E-3</v>
      </c>
      <c r="T1277" s="17">
        <v>1.46326659755675E-2</v>
      </c>
      <c r="U1277" s="17">
        <v>2.33366901931473E-2</v>
      </c>
      <c r="V1277" s="17">
        <v>5.9360545839934704E-3</v>
      </c>
      <c r="W1277" s="17">
        <v>9.9609212371362596E-3</v>
      </c>
      <c r="X1277" s="17">
        <v>1.85668478480665E-2</v>
      </c>
      <c r="Y1277" s="17">
        <v>5.0985401567636198E-3</v>
      </c>
      <c r="Z1277" s="17">
        <v>3.1794807567108598E-2</v>
      </c>
      <c r="AA1277" s="17">
        <v>1.13556611275738E-2</v>
      </c>
      <c r="AB1277" s="17"/>
      <c r="AC1277" s="17">
        <v>0</v>
      </c>
      <c r="AD1277" s="17">
        <v>7.4832479403446703E-3</v>
      </c>
      <c r="AE1277" s="17">
        <v>1.02431187939362E-2</v>
      </c>
      <c r="AF1277" s="17">
        <v>1.41499620272681E-2</v>
      </c>
      <c r="AG1277" s="17">
        <v>1.0252414136264E-2</v>
      </c>
      <c r="AH1277" s="17">
        <v>9.8956306975500792E-3</v>
      </c>
      <c r="AI1277" s="17">
        <v>1.5241262686935301E-2</v>
      </c>
      <c r="AJ1277" s="17">
        <v>2.1175049788820201E-2</v>
      </c>
      <c r="AK1277" s="17">
        <v>8.9301908776052395E-3</v>
      </c>
      <c r="AL1277" s="17">
        <v>1.26411528289195E-2</v>
      </c>
      <c r="AM1277" s="17">
        <v>9.1503348363511199E-3</v>
      </c>
      <c r="AN1277" s="17">
        <v>1.6132006799067199E-2</v>
      </c>
      <c r="AO1277" s="17">
        <v>1.94872777186899E-2</v>
      </c>
      <c r="AP1277" s="17">
        <v>3.0036884829086501E-2</v>
      </c>
      <c r="AQ1277" s="17">
        <v>2.21782083281532E-2</v>
      </c>
      <c r="AR1277" s="17">
        <v>1.9243028712650899E-2</v>
      </c>
      <c r="AS1277" s="17"/>
      <c r="AT1277" s="17">
        <v>1.1507627971058299E-2</v>
      </c>
      <c r="AU1277" s="17">
        <v>1.79991644134537E-2</v>
      </c>
      <c r="AV1277" s="17">
        <v>1.1215148170215E-2</v>
      </c>
      <c r="AW1277" s="17">
        <v>7.2939936136146698E-3</v>
      </c>
      <c r="AX1277" s="17">
        <v>9.9385375156518206E-3</v>
      </c>
      <c r="AY1277" s="17">
        <v>2.76587467264502E-2</v>
      </c>
      <c r="AZ1277" s="17"/>
      <c r="BA1277" s="17">
        <v>8.0933997626261005E-3</v>
      </c>
      <c r="BB1277" s="17">
        <v>1.14694127870823E-2</v>
      </c>
      <c r="BC1277" s="17">
        <v>1.9042362384036601E-2</v>
      </c>
      <c r="BD1277" s="17">
        <v>1.8057187858529701E-2</v>
      </c>
      <c r="BE1277" s="17">
        <v>2.82021126391689E-2</v>
      </c>
      <c r="BF1277" s="17"/>
      <c r="BG1277" s="17">
        <v>2.1335018589822102E-2</v>
      </c>
      <c r="BH1277" s="17">
        <v>1.18888279058373E-2</v>
      </c>
      <c r="BI1277" s="17">
        <v>6.0129234942903204E-3</v>
      </c>
      <c r="BJ1277" s="17">
        <v>9.4506473563948402E-3</v>
      </c>
      <c r="BK1277" s="17">
        <v>1.8611379414640999E-2</v>
      </c>
      <c r="BL1277" s="17"/>
      <c r="BM1277" s="17">
        <v>1.45831852572998E-2</v>
      </c>
      <c r="BN1277" s="17">
        <v>1.16605219593805E-2</v>
      </c>
      <c r="BO1277" s="17">
        <v>1.26835228567012E-2</v>
      </c>
      <c r="BP1277" s="17"/>
      <c r="BQ1277" s="17">
        <v>1.7488972125754201E-2</v>
      </c>
      <c r="BR1277" s="17">
        <v>1.0984316342709299E-2</v>
      </c>
      <c r="BS1277" s="17"/>
      <c r="BT1277" s="17">
        <v>1.76012784958147E-2</v>
      </c>
      <c r="BU1277" s="17">
        <v>7.9573134354282999E-3</v>
      </c>
    </row>
    <row r="1278" spans="2:73" x14ac:dyDescent="0.3">
      <c r="B1278" t="s">
        <v>470</v>
      </c>
      <c r="C1278" s="17">
        <v>1.7583290398804099E-2</v>
      </c>
      <c r="D1278" s="17">
        <v>2.1909000120010999E-2</v>
      </c>
      <c r="E1278" s="17">
        <v>1.34222451637785E-2</v>
      </c>
      <c r="F1278" s="17"/>
      <c r="G1278" s="17">
        <v>2.8120798759947399E-2</v>
      </c>
      <c r="H1278" s="17">
        <v>1.9986270209087598E-2</v>
      </c>
      <c r="I1278" s="17">
        <v>1.0037199754202201E-2</v>
      </c>
      <c r="J1278" s="17">
        <v>1.7361286729325801E-2</v>
      </c>
      <c r="K1278" s="17">
        <v>1.94198418531576E-2</v>
      </c>
      <c r="L1278" s="17">
        <v>1.3730626762556901E-2</v>
      </c>
      <c r="M1278" s="17"/>
      <c r="N1278" s="17">
        <v>2.3461753290284298E-2</v>
      </c>
      <c r="O1278" s="17">
        <v>1.8719747131365899E-2</v>
      </c>
      <c r="P1278" s="17">
        <v>1.6738187140310199E-2</v>
      </c>
      <c r="Q1278" s="17">
        <v>1.11386389234263E-2</v>
      </c>
      <c r="R1278" s="17"/>
      <c r="S1278" s="17">
        <v>1.4552512374861101E-2</v>
      </c>
      <c r="T1278" s="17">
        <v>1.16258588771832E-2</v>
      </c>
      <c r="U1278" s="17">
        <v>2.71169397721727E-2</v>
      </c>
      <c r="V1278" s="17">
        <v>2.2488706531974999E-2</v>
      </c>
      <c r="W1278" s="17">
        <v>1.1836327253201599E-2</v>
      </c>
      <c r="X1278" s="17">
        <v>1.4885210759199401E-2</v>
      </c>
      <c r="Y1278" s="17">
        <v>1.6268194786657399E-2</v>
      </c>
      <c r="Z1278" s="17">
        <v>2.2538527908171301E-2</v>
      </c>
      <c r="AA1278" s="17">
        <v>2.23113418457918E-2</v>
      </c>
      <c r="AB1278" s="17"/>
      <c r="AC1278" s="17">
        <v>8.4899682456406195E-2</v>
      </c>
      <c r="AD1278" s="17">
        <v>8.2972779639387505E-3</v>
      </c>
      <c r="AE1278" s="17">
        <v>9.0054564593600398E-3</v>
      </c>
      <c r="AF1278" s="17">
        <v>9.1988052606502696E-3</v>
      </c>
      <c r="AG1278" s="17">
        <v>1.0935888051158299E-2</v>
      </c>
      <c r="AH1278" s="17">
        <v>2.7063896590115401E-2</v>
      </c>
      <c r="AI1278" s="17">
        <v>1.02648977857735E-2</v>
      </c>
      <c r="AJ1278" s="17">
        <v>1.8677878737694401E-2</v>
      </c>
      <c r="AK1278" s="17">
        <v>2.2218421558133299E-2</v>
      </c>
      <c r="AL1278" s="17">
        <v>6.2648239639968104E-3</v>
      </c>
      <c r="AM1278" s="17">
        <v>1.47853366624411E-2</v>
      </c>
      <c r="AN1278" s="17">
        <v>1.22489394925397E-2</v>
      </c>
      <c r="AO1278" s="17">
        <v>4.8956763847356602E-2</v>
      </c>
      <c r="AP1278" s="17">
        <v>2.0304976022939899E-2</v>
      </c>
      <c r="AQ1278" s="17">
        <v>3.9523334610496001E-2</v>
      </c>
      <c r="AR1278" s="17">
        <v>2.7409515261749302E-2</v>
      </c>
      <c r="AS1278" s="17"/>
      <c r="AT1278" s="17">
        <v>1.95270388658151E-2</v>
      </c>
      <c r="AU1278" s="17">
        <v>1.57758825170113E-2</v>
      </c>
      <c r="AV1278" s="17">
        <v>1.7007029233651699E-2</v>
      </c>
      <c r="AW1278" s="17">
        <v>1.41219190515476E-2</v>
      </c>
      <c r="AX1278" s="17">
        <v>1.68035892351447E-2</v>
      </c>
      <c r="AY1278" s="17">
        <v>3.5844277951661702E-2</v>
      </c>
      <c r="AZ1278" s="17"/>
      <c r="BA1278" s="17">
        <v>8.1300975615073694E-3</v>
      </c>
      <c r="BB1278" s="17">
        <v>1.06798797303149E-2</v>
      </c>
      <c r="BC1278" s="17">
        <v>2.5123292591069699E-2</v>
      </c>
      <c r="BD1278" s="17">
        <v>2.3027044925853501E-2</v>
      </c>
      <c r="BE1278" s="17">
        <v>0</v>
      </c>
      <c r="BF1278" s="17"/>
      <c r="BG1278" s="17">
        <v>1.2934403687416799E-2</v>
      </c>
      <c r="BH1278" s="17">
        <v>2.1320713408565901E-2</v>
      </c>
      <c r="BI1278" s="17">
        <v>1.0173186088102E-2</v>
      </c>
      <c r="BJ1278" s="17">
        <v>1.67569938010622E-2</v>
      </c>
      <c r="BK1278" s="17">
        <v>0</v>
      </c>
      <c r="BL1278" s="17"/>
      <c r="BM1278" s="17">
        <v>2.3893160674139401E-2</v>
      </c>
      <c r="BN1278" s="17">
        <v>1.2627799301328501E-2</v>
      </c>
      <c r="BO1278" s="17">
        <v>1.07782540884424E-2</v>
      </c>
      <c r="BP1278" s="17"/>
      <c r="BQ1278" s="17">
        <v>2.1973709269312799E-2</v>
      </c>
      <c r="BR1278" s="17">
        <v>1.3931185512036299E-2</v>
      </c>
      <c r="BS1278" s="17"/>
      <c r="BT1278" s="17">
        <v>2.0586964160733801E-2</v>
      </c>
      <c r="BU1278" s="17">
        <v>1.50769998565743E-2</v>
      </c>
    </row>
    <row r="1279" spans="2:73" x14ac:dyDescent="0.3">
      <c r="B1279" t="s">
        <v>92</v>
      </c>
      <c r="C1279" s="17">
        <v>1.4140044232306101E-2</v>
      </c>
      <c r="D1279" s="17">
        <v>8.1335332789349794E-3</v>
      </c>
      <c r="E1279" s="17">
        <v>2.0036875924871599E-2</v>
      </c>
      <c r="F1279" s="17"/>
      <c r="G1279" s="17">
        <v>3.4660278619219401E-2</v>
      </c>
      <c r="H1279" s="17">
        <v>9.7629079524262797E-3</v>
      </c>
      <c r="I1279" s="17">
        <v>2.2897174554201E-2</v>
      </c>
      <c r="J1279" s="17">
        <v>1.2967914070637901E-2</v>
      </c>
      <c r="K1279" s="17">
        <v>6.6605645574874198E-3</v>
      </c>
      <c r="L1279" s="17">
        <v>2.9613757190156301E-3</v>
      </c>
      <c r="M1279" s="17"/>
      <c r="N1279" s="17">
        <v>7.0414583944122099E-3</v>
      </c>
      <c r="O1279" s="17">
        <v>1.51982938104414E-2</v>
      </c>
      <c r="P1279" s="17">
        <v>1.6554662689305898E-2</v>
      </c>
      <c r="Q1279" s="17">
        <v>1.8871927800136901E-2</v>
      </c>
      <c r="R1279" s="17"/>
      <c r="S1279" s="17">
        <v>1.7791716418336399E-2</v>
      </c>
      <c r="T1279" s="17">
        <v>1.30784891171223E-2</v>
      </c>
      <c r="U1279" s="17">
        <v>1.3480010493089299E-2</v>
      </c>
      <c r="V1279" s="17">
        <v>4.9345543862468304E-3</v>
      </c>
      <c r="W1279" s="17">
        <v>1.0730059828409799E-2</v>
      </c>
      <c r="X1279" s="17">
        <v>3.0342659791628999E-2</v>
      </c>
      <c r="Y1279" s="17">
        <v>1.11018843929813E-2</v>
      </c>
      <c r="Z1279" s="17">
        <v>0</v>
      </c>
      <c r="AA1279" s="17">
        <v>1.6908093576263002E-2</v>
      </c>
      <c r="AB1279" s="17"/>
      <c r="AC1279" s="17">
        <v>0</v>
      </c>
      <c r="AD1279" s="17">
        <v>7.2948302289620195E-2</v>
      </c>
      <c r="AE1279" s="17">
        <v>1.8843770095311501E-2</v>
      </c>
      <c r="AF1279" s="17">
        <v>1.44998075439433E-2</v>
      </c>
      <c r="AG1279" s="17">
        <v>1.4052300919657101E-2</v>
      </c>
      <c r="AH1279" s="17">
        <v>4.3793146047776399E-3</v>
      </c>
      <c r="AI1279" s="17">
        <v>0</v>
      </c>
      <c r="AJ1279" s="17">
        <v>1.3260601942469001E-2</v>
      </c>
      <c r="AK1279" s="17">
        <v>8.3463090870226301E-3</v>
      </c>
      <c r="AL1279" s="17">
        <v>4.2291789389320702E-3</v>
      </c>
      <c r="AM1279" s="17">
        <v>2.0165961987324298E-2</v>
      </c>
      <c r="AN1279" s="17">
        <v>4.1386954981544096E-3</v>
      </c>
      <c r="AO1279" s="17">
        <v>0</v>
      </c>
      <c r="AP1279" s="17">
        <v>1.06671961329974E-2</v>
      </c>
      <c r="AQ1279" s="17">
        <v>1.7753503560660799E-2</v>
      </c>
      <c r="AR1279" s="17">
        <v>6.4820774376554103E-3</v>
      </c>
      <c r="AS1279" s="17"/>
      <c r="AT1279" s="17">
        <v>1.6283949277550301E-2</v>
      </c>
      <c r="AU1279" s="17">
        <v>1.62777538556001E-2</v>
      </c>
      <c r="AV1279" s="17">
        <v>1.02400962667094E-2</v>
      </c>
      <c r="AW1279" s="17">
        <v>1.1560396596331299E-2</v>
      </c>
      <c r="AX1279" s="17">
        <v>1.1261290247645999E-2</v>
      </c>
      <c r="AY1279" s="17">
        <v>1.87862997150356E-2</v>
      </c>
      <c r="AZ1279" s="17"/>
      <c r="BA1279" s="17">
        <v>1.6806669845610099E-2</v>
      </c>
      <c r="BB1279" s="17">
        <v>1.1574050340479E-2</v>
      </c>
      <c r="BC1279" s="17">
        <v>2.1411465255628401E-2</v>
      </c>
      <c r="BD1279" s="17">
        <v>6.9240238978981704E-3</v>
      </c>
      <c r="BE1279" s="17">
        <v>0</v>
      </c>
      <c r="BF1279" s="17"/>
      <c r="BG1279" s="17">
        <v>5.22077056564347E-3</v>
      </c>
      <c r="BH1279" s="17">
        <v>4.3765713665479197E-3</v>
      </c>
      <c r="BI1279" s="17">
        <v>1.49366171544632E-2</v>
      </c>
      <c r="BJ1279" s="17">
        <v>1.22348942214576E-2</v>
      </c>
      <c r="BK1279" s="17">
        <v>3.17850082935794E-2</v>
      </c>
      <c r="BL1279" s="17"/>
      <c r="BM1279" s="17">
        <v>9.7122085796385992E-3</v>
      </c>
      <c r="BN1279" s="17">
        <v>1.3619104563447299E-2</v>
      </c>
      <c r="BO1279" s="17">
        <v>2.8581648386902799E-2</v>
      </c>
      <c r="BP1279" s="17"/>
      <c r="BQ1279" s="17">
        <v>4.9625084983071499E-3</v>
      </c>
      <c r="BR1279" s="17">
        <v>1.3212218578665899E-2</v>
      </c>
      <c r="BS1279" s="17"/>
      <c r="BT1279" s="17">
        <v>9.5514626945155494E-3</v>
      </c>
      <c r="BU1279" s="17">
        <v>1.29131464552718E-2</v>
      </c>
    </row>
    <row r="1280" spans="2:73" x14ac:dyDescent="0.3">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7"/>
      <c r="BN1280" s="17"/>
      <c r="BO1280" s="17"/>
      <c r="BP1280" s="17"/>
      <c r="BQ1280" s="17"/>
      <c r="BR1280" s="17"/>
      <c r="BS1280" s="17"/>
      <c r="BT1280" s="17"/>
      <c r="BU1280" s="17"/>
    </row>
    <row r="1281" spans="2:73" x14ac:dyDescent="0.3">
      <c r="B1281" s="6" t="s">
        <v>472</v>
      </c>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7"/>
      <c r="BN1281" s="17"/>
      <c r="BO1281" s="17"/>
      <c r="BP1281" s="17"/>
      <c r="BQ1281" s="17"/>
      <c r="BR1281" s="17"/>
      <c r="BS1281" s="17"/>
      <c r="BT1281" s="17"/>
      <c r="BU1281" s="17"/>
    </row>
    <row r="1282" spans="2:73" x14ac:dyDescent="0.3">
      <c r="B1282" s="24" t="s">
        <v>94</v>
      </c>
      <c r="C1282" s="17"/>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c r="AD1282" s="17"/>
      <c r="AE1282" s="17"/>
      <c r="AF1282" s="17"/>
      <c r="AG1282" s="17"/>
      <c r="AH1282" s="17"/>
      <c r="AI1282" s="17"/>
      <c r="AJ1282" s="17"/>
      <c r="AK1282" s="17"/>
      <c r="AL1282" s="17"/>
      <c r="AM1282" s="17"/>
      <c r="AN1282" s="17"/>
      <c r="AO1282" s="17"/>
      <c r="AP1282" s="17"/>
      <c r="AQ1282" s="17"/>
      <c r="AR1282" s="17"/>
      <c r="AS1282" s="17"/>
      <c r="AT1282" s="17"/>
      <c r="AU1282" s="17"/>
      <c r="AV1282" s="17"/>
      <c r="AW1282" s="17"/>
      <c r="AX1282" s="17"/>
      <c r="AY1282" s="17"/>
      <c r="AZ1282" s="17"/>
      <c r="BA1282" s="17"/>
      <c r="BB1282" s="17"/>
      <c r="BC1282" s="17"/>
      <c r="BD1282" s="17"/>
      <c r="BE1282" s="17"/>
      <c r="BF1282" s="17"/>
      <c r="BG1282" s="17"/>
      <c r="BH1282" s="17"/>
      <c r="BI1282" s="17"/>
      <c r="BJ1282" s="17"/>
      <c r="BK1282" s="17"/>
      <c r="BL1282" s="17"/>
      <c r="BM1282" s="17"/>
      <c r="BN1282" s="17"/>
      <c r="BO1282" s="17"/>
      <c r="BP1282" s="17"/>
      <c r="BQ1282" s="17"/>
      <c r="BR1282" s="17"/>
      <c r="BS1282" s="17"/>
      <c r="BT1282" s="17"/>
      <c r="BU1282" s="17"/>
    </row>
    <row r="1283" spans="2:73" x14ac:dyDescent="0.3">
      <c r="B1283" t="s">
        <v>270</v>
      </c>
      <c r="C1283" s="17">
        <v>0.34718320793861701</v>
      </c>
      <c r="D1283" s="17">
        <v>0.33855728132653301</v>
      </c>
      <c r="E1283" s="17">
        <v>0.35435908036076202</v>
      </c>
      <c r="F1283" s="17"/>
      <c r="G1283" s="17">
        <v>0.22957422861667401</v>
      </c>
      <c r="H1283" s="17">
        <v>0.18727123377198501</v>
      </c>
      <c r="I1283" s="17">
        <v>0.31813421265613401</v>
      </c>
      <c r="J1283" s="17">
        <v>0.37290225708894398</v>
      </c>
      <c r="K1283" s="17">
        <v>0.44060697951403599</v>
      </c>
      <c r="L1283" s="17">
        <v>0.49506472517441102</v>
      </c>
      <c r="M1283" s="17"/>
      <c r="N1283" s="17">
        <v>0.20920024939596099</v>
      </c>
      <c r="O1283" s="17">
        <v>0.32685882130240101</v>
      </c>
      <c r="P1283" s="17">
        <v>0.38161216164444001</v>
      </c>
      <c r="Q1283" s="17">
        <v>0.48522609512793302</v>
      </c>
      <c r="R1283" s="17"/>
      <c r="S1283" s="17">
        <v>0.19551735968516001</v>
      </c>
      <c r="T1283" s="17">
        <v>0.34029018310957998</v>
      </c>
      <c r="U1283" s="17">
        <v>0.37412327560569297</v>
      </c>
      <c r="V1283" s="17">
        <v>0.336354452778581</v>
      </c>
      <c r="W1283" s="17">
        <v>0.37338966210605801</v>
      </c>
      <c r="X1283" s="17">
        <v>0.41647318459282101</v>
      </c>
      <c r="Y1283" s="17">
        <v>0.40850960320202601</v>
      </c>
      <c r="Z1283" s="17">
        <v>0.47507303053160299</v>
      </c>
      <c r="AA1283" s="17">
        <v>0.36311448218640502</v>
      </c>
      <c r="AB1283" s="17"/>
      <c r="AC1283" s="17">
        <v>0.50826085632516305</v>
      </c>
      <c r="AD1283" s="17">
        <v>0.53956036633305404</v>
      </c>
      <c r="AE1283" s="17">
        <v>0.52542903063190005</v>
      </c>
      <c r="AF1283" s="17">
        <v>0.472369392433797</v>
      </c>
      <c r="AG1283" s="17">
        <v>0.501418608634841</v>
      </c>
      <c r="AH1283" s="17">
        <v>0.44181316868182702</v>
      </c>
      <c r="AI1283" s="17">
        <v>0.35471346877578602</v>
      </c>
      <c r="AJ1283" s="17">
        <v>0.31615855787134201</v>
      </c>
      <c r="AK1283" s="17">
        <v>0.25757204506834802</v>
      </c>
      <c r="AL1283" s="17">
        <v>0.29069163721914898</v>
      </c>
      <c r="AM1283" s="17">
        <v>0.266714127894213</v>
      </c>
      <c r="AN1283" s="17">
        <v>0.239894372142477</v>
      </c>
      <c r="AO1283" s="17">
        <v>0.18300750058443199</v>
      </c>
      <c r="AP1283" s="17">
        <v>0.185536902150989</v>
      </c>
      <c r="AQ1283" s="17">
        <v>6.7859294301862202E-2</v>
      </c>
      <c r="AR1283" s="17">
        <v>5.98119620587017E-2</v>
      </c>
      <c r="AS1283" s="17"/>
      <c r="AT1283" s="17">
        <v>0.22634863224867199</v>
      </c>
      <c r="AU1283" s="17">
        <v>0.36249313590104698</v>
      </c>
      <c r="AV1283" s="17">
        <v>0.33895367781123797</v>
      </c>
      <c r="AW1283" s="17">
        <v>0.396660334673543</v>
      </c>
      <c r="AX1283" s="17">
        <v>0.47087093512948303</v>
      </c>
      <c r="AY1283" s="17">
        <v>0.40528795462286998</v>
      </c>
      <c r="AZ1283" s="17"/>
      <c r="BA1283" s="17">
        <v>0.47165827022928702</v>
      </c>
      <c r="BB1283" s="17">
        <v>0.38297582110830097</v>
      </c>
      <c r="BC1283" s="17">
        <v>0.24970692743751899</v>
      </c>
      <c r="BD1283" s="17">
        <v>0.19212856400224301</v>
      </c>
      <c r="BE1283" s="17">
        <v>0.20592787877440499</v>
      </c>
      <c r="BF1283" s="17"/>
      <c r="BG1283" s="17">
        <v>0.34372179838219402</v>
      </c>
      <c r="BH1283" s="17">
        <v>0.27686973967885298</v>
      </c>
      <c r="BI1283" s="17">
        <v>0.358732620767518</v>
      </c>
      <c r="BJ1283" s="17">
        <v>0.41748897856390199</v>
      </c>
      <c r="BK1283" s="17">
        <v>0.39758062256719701</v>
      </c>
      <c r="BL1283" s="17"/>
      <c r="BM1283" s="17">
        <v>0.24053878835454101</v>
      </c>
      <c r="BN1283" s="17">
        <v>0.41415769505934502</v>
      </c>
      <c r="BO1283" s="17">
        <v>0.50276150815915799</v>
      </c>
      <c r="BP1283" s="17"/>
      <c r="BQ1283" s="17">
        <v>0.21208064078002301</v>
      </c>
      <c r="BR1283" s="17">
        <v>0.42139923642920102</v>
      </c>
      <c r="BS1283" s="17"/>
      <c r="BT1283" s="17">
        <v>0.28665612666804102</v>
      </c>
      <c r="BU1283" s="17">
        <v>0.41771327870663699</v>
      </c>
    </row>
    <row r="1284" spans="2:73" x14ac:dyDescent="0.3">
      <c r="B1284" t="s">
        <v>268</v>
      </c>
      <c r="C1284" s="17">
        <v>0.28866776917030301</v>
      </c>
      <c r="D1284" s="17">
        <v>0.28265615569838098</v>
      </c>
      <c r="E1284" s="17">
        <v>0.29541665946770201</v>
      </c>
      <c r="F1284" s="17"/>
      <c r="G1284" s="17">
        <v>0.28601718256580699</v>
      </c>
      <c r="H1284" s="17">
        <v>0.33957419323520799</v>
      </c>
      <c r="I1284" s="17">
        <v>0.28768973751885901</v>
      </c>
      <c r="J1284" s="17">
        <v>0.31484305592884698</v>
      </c>
      <c r="K1284" s="17">
        <v>0.27019747996361698</v>
      </c>
      <c r="L1284" s="17">
        <v>0.240929985212329</v>
      </c>
      <c r="M1284" s="17"/>
      <c r="N1284" s="17">
        <v>0.28737973820547102</v>
      </c>
      <c r="O1284" s="17">
        <v>0.31903839944240198</v>
      </c>
      <c r="P1284" s="17">
        <v>0.26683171346122603</v>
      </c>
      <c r="Q1284" s="17">
        <v>0.28041644701520702</v>
      </c>
      <c r="R1284" s="17"/>
      <c r="S1284" s="17">
        <v>0.28934729625269201</v>
      </c>
      <c r="T1284" s="17">
        <v>0.24784783832844801</v>
      </c>
      <c r="U1284" s="17">
        <v>0.28080986746199499</v>
      </c>
      <c r="V1284" s="17">
        <v>0.28469042113007897</v>
      </c>
      <c r="W1284" s="17">
        <v>0.348375972757269</v>
      </c>
      <c r="X1284" s="17">
        <v>0.28563925038007998</v>
      </c>
      <c r="Y1284" s="17">
        <v>0.27679139995102803</v>
      </c>
      <c r="Z1284" s="17">
        <v>0.28625168712916699</v>
      </c>
      <c r="AA1284" s="17">
        <v>0.31865420158014901</v>
      </c>
      <c r="AB1284" s="17"/>
      <c r="AC1284" s="17">
        <v>0.29667945423762199</v>
      </c>
      <c r="AD1284" s="17">
        <v>0.246132607039416</v>
      </c>
      <c r="AE1284" s="17">
        <v>0.30657480891797401</v>
      </c>
      <c r="AF1284" s="17">
        <v>0.27274015867233298</v>
      </c>
      <c r="AG1284" s="17">
        <v>0.26237304921447702</v>
      </c>
      <c r="AH1284" s="17">
        <v>0.313774022686924</v>
      </c>
      <c r="AI1284" s="17">
        <v>0.30370153840394798</v>
      </c>
      <c r="AJ1284" s="17">
        <v>0.27496010492026202</v>
      </c>
      <c r="AK1284" s="17">
        <v>0.28890325795576899</v>
      </c>
      <c r="AL1284" s="17">
        <v>0.27218906447347302</v>
      </c>
      <c r="AM1284" s="17">
        <v>0.28166147660359198</v>
      </c>
      <c r="AN1284" s="17">
        <v>0.28193333134689702</v>
      </c>
      <c r="AO1284" s="17">
        <v>0.32348333318143602</v>
      </c>
      <c r="AP1284" s="17">
        <v>0.42347693619057403</v>
      </c>
      <c r="AQ1284" s="17">
        <v>0.242444932004443</v>
      </c>
      <c r="AR1284" s="17">
        <v>0.27981384117385</v>
      </c>
      <c r="AS1284" s="17"/>
      <c r="AT1284" s="17">
        <v>0.29752835219066098</v>
      </c>
      <c r="AU1284" s="17">
        <v>0.29302921338541899</v>
      </c>
      <c r="AV1284" s="17">
        <v>0.29632853345315802</v>
      </c>
      <c r="AW1284" s="17">
        <v>0.29316915577587499</v>
      </c>
      <c r="AX1284" s="17">
        <v>0.26076681967030202</v>
      </c>
      <c r="AY1284" s="17">
        <v>0.24053059163572199</v>
      </c>
      <c r="AZ1284" s="17"/>
      <c r="BA1284" s="17">
        <v>0.24377212396682099</v>
      </c>
      <c r="BB1284" s="17">
        <v>0.305945743815766</v>
      </c>
      <c r="BC1284" s="17">
        <v>0.31672973507562702</v>
      </c>
      <c r="BD1284" s="17">
        <v>0.282254864749936</v>
      </c>
      <c r="BE1284" s="17">
        <v>0.25056989364294102</v>
      </c>
      <c r="BF1284" s="17"/>
      <c r="BG1284" s="17">
        <v>0.29308700829197698</v>
      </c>
      <c r="BH1284" s="17">
        <v>0.31886385410361501</v>
      </c>
      <c r="BI1284" s="17">
        <v>0.26509704217461499</v>
      </c>
      <c r="BJ1284" s="17">
        <v>0.29114519082316098</v>
      </c>
      <c r="BK1284" s="17">
        <v>0.23303604853424101</v>
      </c>
      <c r="BL1284" s="17"/>
      <c r="BM1284" s="17">
        <v>0.27743145038382599</v>
      </c>
      <c r="BN1284" s="17">
        <v>0.303242069774662</v>
      </c>
      <c r="BO1284" s="17">
        <v>0.28688536655164898</v>
      </c>
      <c r="BP1284" s="17"/>
      <c r="BQ1284" s="17">
        <v>0.31354619268890799</v>
      </c>
      <c r="BR1284" s="17">
        <v>0.27535118048889101</v>
      </c>
      <c r="BS1284" s="17"/>
      <c r="BT1284" s="17">
        <v>0.29620456107756199</v>
      </c>
      <c r="BU1284" s="17">
        <v>0.28615768382946699</v>
      </c>
    </row>
    <row r="1285" spans="2:73" x14ac:dyDescent="0.3">
      <c r="B1285" t="s">
        <v>466</v>
      </c>
      <c r="C1285" s="17">
        <v>0.26647825263974301</v>
      </c>
      <c r="D1285" s="17">
        <v>0.27627765269187998</v>
      </c>
      <c r="E1285" s="17">
        <v>0.25696676724274198</v>
      </c>
      <c r="F1285" s="17"/>
      <c r="G1285" s="17">
        <v>0.30542019129868497</v>
      </c>
      <c r="H1285" s="17">
        <v>0.35114153192797098</v>
      </c>
      <c r="I1285" s="17">
        <v>0.28037645080908802</v>
      </c>
      <c r="J1285" s="17">
        <v>0.24309415658911801</v>
      </c>
      <c r="K1285" s="17">
        <v>0.22645140450835499</v>
      </c>
      <c r="L1285" s="17">
        <v>0.206455028367201</v>
      </c>
      <c r="M1285" s="17"/>
      <c r="N1285" s="17">
        <v>0.371232413291472</v>
      </c>
      <c r="O1285" s="17">
        <v>0.265681985429783</v>
      </c>
      <c r="P1285" s="17">
        <v>0.25290487021234798</v>
      </c>
      <c r="Q1285" s="17">
        <v>0.16598744423241299</v>
      </c>
      <c r="R1285" s="17"/>
      <c r="S1285" s="17">
        <v>0.355785981330697</v>
      </c>
      <c r="T1285" s="17">
        <v>0.29841911920377001</v>
      </c>
      <c r="U1285" s="17">
        <v>0.28392720340532401</v>
      </c>
      <c r="V1285" s="17">
        <v>0.30667165250966999</v>
      </c>
      <c r="W1285" s="17">
        <v>0.19999283574756299</v>
      </c>
      <c r="X1285" s="17">
        <v>0.209609371566294</v>
      </c>
      <c r="Y1285" s="17">
        <v>0.22704113090275199</v>
      </c>
      <c r="Z1285" s="17">
        <v>0.18162866046392201</v>
      </c>
      <c r="AA1285" s="17">
        <v>0.22234037569947099</v>
      </c>
      <c r="AB1285" s="17"/>
      <c r="AC1285" s="17">
        <v>4.4476531812194298E-2</v>
      </c>
      <c r="AD1285" s="17">
        <v>0.13666247196444101</v>
      </c>
      <c r="AE1285" s="17">
        <v>9.7467237604218798E-2</v>
      </c>
      <c r="AF1285" s="17">
        <v>0.18895809257534699</v>
      </c>
      <c r="AG1285" s="17">
        <v>0.155603899296927</v>
      </c>
      <c r="AH1285" s="17">
        <v>0.200862517615503</v>
      </c>
      <c r="AI1285" s="17">
        <v>0.21905172984020199</v>
      </c>
      <c r="AJ1285" s="17">
        <v>0.28248338865443101</v>
      </c>
      <c r="AK1285" s="17">
        <v>0.35779612698403301</v>
      </c>
      <c r="AL1285" s="17">
        <v>0.37785112833176199</v>
      </c>
      <c r="AM1285" s="17">
        <v>0.33475766906827997</v>
      </c>
      <c r="AN1285" s="17">
        <v>0.375981640625624</v>
      </c>
      <c r="AO1285" s="17">
        <v>0.34457248684763597</v>
      </c>
      <c r="AP1285" s="17">
        <v>0.27873364403934803</v>
      </c>
      <c r="AQ1285" s="17">
        <v>0.56149284091804896</v>
      </c>
      <c r="AR1285" s="17">
        <v>0.47343626225796098</v>
      </c>
      <c r="AS1285" s="17"/>
      <c r="AT1285" s="17">
        <v>0.34026589069659402</v>
      </c>
      <c r="AU1285" s="17">
        <v>0.26439179589386702</v>
      </c>
      <c r="AV1285" s="17">
        <v>0.23831057876435299</v>
      </c>
      <c r="AW1285" s="17">
        <v>0.2399030379764</v>
      </c>
      <c r="AX1285" s="17">
        <v>0.20123671648362901</v>
      </c>
      <c r="AY1285" s="17">
        <v>0.25077038669624901</v>
      </c>
      <c r="AZ1285" s="17"/>
      <c r="BA1285" s="17">
        <v>0.21821509677815701</v>
      </c>
      <c r="BB1285" s="17">
        <v>0.222035916290755</v>
      </c>
      <c r="BC1285" s="17">
        <v>0.30646221628576398</v>
      </c>
      <c r="BD1285" s="17">
        <v>0.38025972084208598</v>
      </c>
      <c r="BE1285" s="17">
        <v>0.42687348095964101</v>
      </c>
      <c r="BF1285" s="17"/>
      <c r="BG1285" s="17">
        <v>0.27102648439835603</v>
      </c>
      <c r="BH1285" s="17">
        <v>0.30365859386614702</v>
      </c>
      <c r="BI1285" s="17">
        <v>0.27207485511582302</v>
      </c>
      <c r="BJ1285" s="17">
        <v>0.193140381568109</v>
      </c>
      <c r="BK1285" s="17">
        <v>0.294309014421549</v>
      </c>
      <c r="BL1285" s="17"/>
      <c r="BM1285" s="17">
        <v>0.35172551937572</v>
      </c>
      <c r="BN1285" s="17">
        <v>0.20931087072090099</v>
      </c>
      <c r="BO1285" s="17">
        <v>0.15089256790752401</v>
      </c>
      <c r="BP1285" s="17"/>
      <c r="BQ1285" s="17">
        <v>0.342145270407403</v>
      </c>
      <c r="BR1285" s="17">
        <v>0.23097999598624899</v>
      </c>
      <c r="BS1285" s="17"/>
      <c r="BT1285" s="17">
        <v>0.308512069771262</v>
      </c>
      <c r="BU1285" s="17">
        <v>0.22149552756687699</v>
      </c>
    </row>
    <row r="1286" spans="2:73" x14ac:dyDescent="0.3">
      <c r="B1286" t="s">
        <v>467</v>
      </c>
      <c r="C1286" s="17">
        <v>5.9693183263649502E-2</v>
      </c>
      <c r="D1286" s="17">
        <v>6.0605284606816502E-2</v>
      </c>
      <c r="E1286" s="17">
        <v>5.8988552425295097E-2</v>
      </c>
      <c r="F1286" s="17"/>
      <c r="G1286" s="17">
        <v>9.1178303315536599E-2</v>
      </c>
      <c r="H1286" s="17">
        <v>6.3099680439578004E-2</v>
      </c>
      <c r="I1286" s="17">
        <v>8.0324336438636096E-2</v>
      </c>
      <c r="J1286" s="17">
        <v>4.5646434372124997E-2</v>
      </c>
      <c r="K1286" s="17">
        <v>4.1886316974475403E-2</v>
      </c>
      <c r="L1286" s="17">
        <v>4.2681538854693897E-2</v>
      </c>
      <c r="M1286" s="17"/>
      <c r="N1286" s="17">
        <v>8.6093122133915595E-2</v>
      </c>
      <c r="O1286" s="17">
        <v>5.5630825040280003E-2</v>
      </c>
      <c r="P1286" s="17">
        <v>6.2036702799733397E-2</v>
      </c>
      <c r="Q1286" s="17">
        <v>3.31124507150053E-2</v>
      </c>
      <c r="R1286" s="17"/>
      <c r="S1286" s="17">
        <v>8.9282926883025707E-2</v>
      </c>
      <c r="T1286" s="17">
        <v>7.84786273750466E-2</v>
      </c>
      <c r="U1286" s="17">
        <v>3.8060850589845499E-2</v>
      </c>
      <c r="V1286" s="17">
        <v>4.94659234403333E-2</v>
      </c>
      <c r="W1286" s="17">
        <v>4.59441370495801E-2</v>
      </c>
      <c r="X1286" s="17">
        <v>4.10655530050342E-2</v>
      </c>
      <c r="Y1286" s="17">
        <v>5.4301063681125597E-2</v>
      </c>
      <c r="Z1286" s="17">
        <v>3.8100891509931303E-2</v>
      </c>
      <c r="AA1286" s="17">
        <v>6.1729393854226502E-2</v>
      </c>
      <c r="AB1286" s="17"/>
      <c r="AC1286" s="17">
        <v>4.29535036856456E-2</v>
      </c>
      <c r="AD1286" s="17">
        <v>2.1500279342380801E-2</v>
      </c>
      <c r="AE1286" s="17">
        <v>4.8381423125167203E-2</v>
      </c>
      <c r="AF1286" s="17">
        <v>4.0645105188172201E-2</v>
      </c>
      <c r="AG1286" s="17">
        <v>4.5220490170209002E-2</v>
      </c>
      <c r="AH1286" s="17">
        <v>2.6889434602051801E-2</v>
      </c>
      <c r="AI1286" s="17">
        <v>8.8915982373738406E-2</v>
      </c>
      <c r="AJ1286" s="17">
        <v>6.5107423492802893E-2</v>
      </c>
      <c r="AK1286" s="17">
        <v>7.9358208839575298E-2</v>
      </c>
      <c r="AL1286" s="17">
        <v>3.7530366916105201E-2</v>
      </c>
      <c r="AM1286" s="17">
        <v>7.1334650028331198E-2</v>
      </c>
      <c r="AN1286" s="17">
        <v>6.3271228638844795E-2</v>
      </c>
      <c r="AO1286" s="17">
        <v>0.12905743103595199</v>
      </c>
      <c r="AP1286" s="17">
        <v>6.5558683105576901E-2</v>
      </c>
      <c r="AQ1286" s="17">
        <v>0.101481206441793</v>
      </c>
      <c r="AR1286" s="17">
        <v>8.3159138831515697E-2</v>
      </c>
      <c r="AS1286" s="17"/>
      <c r="AT1286" s="17">
        <v>8.33739971686311E-2</v>
      </c>
      <c r="AU1286" s="17">
        <v>4.6461734082651397E-2</v>
      </c>
      <c r="AV1286" s="17">
        <v>6.7664690446925094E-2</v>
      </c>
      <c r="AW1286" s="17">
        <v>4.9791569168385202E-2</v>
      </c>
      <c r="AX1286" s="17">
        <v>4.90199786323628E-2</v>
      </c>
      <c r="AY1286" s="17">
        <v>6.2234989978747601E-2</v>
      </c>
      <c r="AZ1286" s="17"/>
      <c r="BA1286" s="17">
        <v>3.9071776975505998E-2</v>
      </c>
      <c r="BB1286" s="17">
        <v>6.48986970657284E-2</v>
      </c>
      <c r="BC1286" s="17">
        <v>7.2006104610939606E-2</v>
      </c>
      <c r="BD1286" s="17">
        <v>9.3249699486198503E-2</v>
      </c>
      <c r="BE1286" s="17">
        <v>5.5103914270233402E-2</v>
      </c>
      <c r="BF1286" s="17"/>
      <c r="BG1286" s="17">
        <v>6.7954358029126305E-2</v>
      </c>
      <c r="BH1286" s="17">
        <v>6.09078426888955E-2</v>
      </c>
      <c r="BI1286" s="17">
        <v>6.7849090746276999E-2</v>
      </c>
      <c r="BJ1286" s="17">
        <v>6.1815362474974198E-2</v>
      </c>
      <c r="BK1286" s="17">
        <v>3.9374690446639098E-2</v>
      </c>
      <c r="BL1286" s="17"/>
      <c r="BM1286" s="17">
        <v>8.3059512831889004E-2</v>
      </c>
      <c r="BN1286" s="17">
        <v>4.0867143711796297E-2</v>
      </c>
      <c r="BO1286" s="17">
        <v>3.56419256118101E-2</v>
      </c>
      <c r="BP1286" s="17"/>
      <c r="BQ1286" s="17">
        <v>8.92042111489839E-2</v>
      </c>
      <c r="BR1286" s="17">
        <v>4.5747725352964501E-2</v>
      </c>
      <c r="BS1286" s="17"/>
      <c r="BT1286" s="17">
        <v>7.0620068446240705E-2</v>
      </c>
      <c r="BU1286" s="17">
        <v>4.2686623565151099E-2</v>
      </c>
    </row>
    <row r="1287" spans="2:73" x14ac:dyDescent="0.3">
      <c r="B1287" t="s">
        <v>468</v>
      </c>
      <c r="C1287" s="17">
        <v>1.83708598143544E-2</v>
      </c>
      <c r="D1287" s="17">
        <v>2.0577425211543401E-2</v>
      </c>
      <c r="E1287" s="17">
        <v>1.62773000757396E-2</v>
      </c>
      <c r="F1287" s="17"/>
      <c r="G1287" s="17">
        <v>4.4771645452581998E-2</v>
      </c>
      <c r="H1287" s="17">
        <v>2.8036804213616501E-2</v>
      </c>
      <c r="I1287" s="17">
        <v>1.61286289568911E-2</v>
      </c>
      <c r="J1287" s="17">
        <v>1.1874331913677601E-2</v>
      </c>
      <c r="K1287" s="17">
        <v>1.1968832347141099E-2</v>
      </c>
      <c r="L1287" s="17">
        <v>4.4305341710728502E-3</v>
      </c>
      <c r="M1287" s="17"/>
      <c r="N1287" s="17">
        <v>2.4310812928352799E-2</v>
      </c>
      <c r="O1287" s="17">
        <v>1.98633486343886E-2</v>
      </c>
      <c r="P1287" s="17">
        <v>1.62756697018154E-2</v>
      </c>
      <c r="Q1287" s="17">
        <v>1.1300773889747401E-2</v>
      </c>
      <c r="R1287" s="17"/>
      <c r="S1287" s="17">
        <v>2.7940832813996602E-2</v>
      </c>
      <c r="T1287" s="17">
        <v>2.2265564649883999E-2</v>
      </c>
      <c r="U1287" s="17">
        <v>7.8697261712571201E-3</v>
      </c>
      <c r="V1287" s="17">
        <v>1.32408162537258E-2</v>
      </c>
      <c r="W1287" s="17">
        <v>2.29926360857012E-2</v>
      </c>
      <c r="X1287" s="17">
        <v>1.23225261527415E-2</v>
      </c>
      <c r="Y1287" s="17">
        <v>1.7721524640451701E-2</v>
      </c>
      <c r="Z1287" s="17">
        <v>1.33862737002834E-2</v>
      </c>
      <c r="AA1287" s="17">
        <v>1.8098648181476398E-2</v>
      </c>
      <c r="AB1287" s="17"/>
      <c r="AC1287" s="17">
        <v>8.4899682456406195E-2</v>
      </c>
      <c r="AD1287" s="17">
        <v>0</v>
      </c>
      <c r="AE1287" s="17">
        <v>1.8535116020758E-2</v>
      </c>
      <c r="AF1287" s="17">
        <v>1.0353047270141601E-2</v>
      </c>
      <c r="AG1287" s="17">
        <v>1.17077152539542E-2</v>
      </c>
      <c r="AH1287" s="17">
        <v>7.3265151690754798E-3</v>
      </c>
      <c r="AI1287" s="17">
        <v>2.2118505331483799E-2</v>
      </c>
      <c r="AJ1287" s="17">
        <v>2.23661618997682E-2</v>
      </c>
      <c r="AK1287" s="17">
        <v>1.26293808321606E-2</v>
      </c>
      <c r="AL1287" s="17">
        <v>1.10721874872161E-2</v>
      </c>
      <c r="AM1287" s="17">
        <v>1.8063072952754201E-2</v>
      </c>
      <c r="AN1287" s="17">
        <v>2.81504570713728E-2</v>
      </c>
      <c r="AO1287" s="17">
        <v>1.12730139108083E-2</v>
      </c>
      <c r="AP1287" s="17">
        <v>2.9079235248968702E-2</v>
      </c>
      <c r="AQ1287" s="17">
        <v>0</v>
      </c>
      <c r="AR1287" s="17">
        <v>7.5191919557478101E-2</v>
      </c>
      <c r="AS1287" s="17"/>
      <c r="AT1287" s="17">
        <v>2.88979947738962E-2</v>
      </c>
      <c r="AU1287" s="17">
        <v>1.4608412359077101E-2</v>
      </c>
      <c r="AV1287" s="17">
        <v>3.6632597309015101E-2</v>
      </c>
      <c r="AW1287" s="17">
        <v>3.8519908158170199E-3</v>
      </c>
      <c r="AX1287" s="17">
        <v>1.0146664814207999E-2</v>
      </c>
      <c r="AY1287" s="17">
        <v>8.4195344199101893E-3</v>
      </c>
      <c r="AZ1287" s="17"/>
      <c r="BA1287" s="17">
        <v>5.0720738592835097E-3</v>
      </c>
      <c r="BB1287" s="17">
        <v>1.35519584671194E-2</v>
      </c>
      <c r="BC1287" s="17">
        <v>2.8118270802252699E-2</v>
      </c>
      <c r="BD1287" s="17">
        <v>3.6669914202222001E-2</v>
      </c>
      <c r="BE1287" s="17">
        <v>2.5786943485984599E-2</v>
      </c>
      <c r="BF1287" s="17"/>
      <c r="BG1287" s="17">
        <v>2.01931435464268E-2</v>
      </c>
      <c r="BH1287" s="17">
        <v>2.0172392622586299E-2</v>
      </c>
      <c r="BI1287" s="17">
        <v>1.7108453014310399E-2</v>
      </c>
      <c r="BJ1287" s="17">
        <v>1.07697261772627E-2</v>
      </c>
      <c r="BK1287" s="17">
        <v>1.7589904334205701E-2</v>
      </c>
      <c r="BL1287" s="17"/>
      <c r="BM1287" s="17">
        <v>2.84113005041789E-2</v>
      </c>
      <c r="BN1287" s="17">
        <v>1.2639837111274E-2</v>
      </c>
      <c r="BO1287" s="17">
        <v>2.3343618172502298E-3</v>
      </c>
      <c r="BP1287" s="17"/>
      <c r="BQ1287" s="17">
        <v>2.8752049530828501E-2</v>
      </c>
      <c r="BR1287" s="17">
        <v>1.05216658236143E-2</v>
      </c>
      <c r="BS1287" s="17"/>
      <c r="BT1287" s="17">
        <v>2.2350393748241999E-2</v>
      </c>
      <c r="BU1287" s="17">
        <v>1.2671145419525199E-2</v>
      </c>
    </row>
    <row r="1288" spans="2:73" x14ac:dyDescent="0.3">
      <c r="B1288" t="s">
        <v>469</v>
      </c>
      <c r="C1288" s="17">
        <v>3.3233233356212799E-3</v>
      </c>
      <c r="D1288" s="17">
        <v>4.3228762375111997E-3</v>
      </c>
      <c r="E1288" s="17">
        <v>2.35953747511994E-3</v>
      </c>
      <c r="F1288" s="17"/>
      <c r="G1288" s="17">
        <v>7.3560032422929199E-3</v>
      </c>
      <c r="H1288" s="17">
        <v>6.6846755656390696E-3</v>
      </c>
      <c r="I1288" s="17">
        <v>1.5854117771947299E-3</v>
      </c>
      <c r="J1288" s="17">
        <v>3.30268084819414E-3</v>
      </c>
      <c r="K1288" s="17">
        <v>0</v>
      </c>
      <c r="L1288" s="17">
        <v>1.5797978162845601E-3</v>
      </c>
      <c r="M1288" s="17"/>
      <c r="N1288" s="17">
        <v>6.3768826722903002E-3</v>
      </c>
      <c r="O1288" s="17">
        <v>3.3981253125900598E-3</v>
      </c>
      <c r="P1288" s="17">
        <v>3.33466482910473E-3</v>
      </c>
      <c r="Q1288" s="17">
        <v>0</v>
      </c>
      <c r="R1288" s="17"/>
      <c r="S1288" s="17">
        <v>6.3882926552730002E-3</v>
      </c>
      <c r="T1288" s="17">
        <v>0</v>
      </c>
      <c r="U1288" s="17">
        <v>2.6971326050393499E-3</v>
      </c>
      <c r="V1288" s="17">
        <v>6.3077954061017596E-3</v>
      </c>
      <c r="W1288" s="17">
        <v>0</v>
      </c>
      <c r="X1288" s="17">
        <v>0</v>
      </c>
      <c r="Y1288" s="17">
        <v>6.3199768681169097E-3</v>
      </c>
      <c r="Z1288" s="17">
        <v>0</v>
      </c>
      <c r="AA1288" s="17">
        <v>5.4333825605483296E-3</v>
      </c>
      <c r="AB1288" s="17"/>
      <c r="AC1288" s="17">
        <v>0</v>
      </c>
      <c r="AD1288" s="17">
        <v>0</v>
      </c>
      <c r="AE1288" s="17">
        <v>0</v>
      </c>
      <c r="AF1288" s="17">
        <v>0</v>
      </c>
      <c r="AG1288" s="17">
        <v>4.48525785988667E-3</v>
      </c>
      <c r="AH1288" s="17">
        <v>2.8453261048852398E-3</v>
      </c>
      <c r="AI1288" s="17">
        <v>2.6713995988849599E-3</v>
      </c>
      <c r="AJ1288" s="17">
        <v>4.5798863633966496E-3</v>
      </c>
      <c r="AK1288" s="17">
        <v>0</v>
      </c>
      <c r="AL1288" s="17">
        <v>0</v>
      </c>
      <c r="AM1288" s="17">
        <v>7.2223138987579701E-3</v>
      </c>
      <c r="AN1288" s="17">
        <v>4.4855218704293702E-3</v>
      </c>
      <c r="AO1288" s="17">
        <v>8.6062344397360001E-3</v>
      </c>
      <c r="AP1288" s="17">
        <v>0</v>
      </c>
      <c r="AQ1288" s="17">
        <v>8.9682227731910993E-3</v>
      </c>
      <c r="AR1288" s="17">
        <v>1.04285593513628E-2</v>
      </c>
      <c r="AS1288" s="17"/>
      <c r="AT1288" s="17">
        <v>1.9314055979074E-3</v>
      </c>
      <c r="AU1288" s="17">
        <v>6.24745452835617E-3</v>
      </c>
      <c r="AV1288" s="17">
        <v>2.5877147567255499E-3</v>
      </c>
      <c r="AW1288" s="17">
        <v>1.6522902645185E-3</v>
      </c>
      <c r="AX1288" s="17">
        <v>0</v>
      </c>
      <c r="AY1288" s="17">
        <v>8.1191013065419794E-3</v>
      </c>
      <c r="AZ1288" s="17"/>
      <c r="BA1288" s="17">
        <v>0</v>
      </c>
      <c r="BB1288" s="17">
        <v>0</v>
      </c>
      <c r="BC1288" s="17">
        <v>7.82484050886126E-3</v>
      </c>
      <c r="BD1288" s="17">
        <v>6.8532731748230102E-3</v>
      </c>
      <c r="BE1288" s="17">
        <v>0</v>
      </c>
      <c r="BF1288" s="17"/>
      <c r="BG1288" s="17">
        <v>0</v>
      </c>
      <c r="BH1288" s="17">
        <v>5.8887664391535904E-3</v>
      </c>
      <c r="BI1288" s="17">
        <v>2.9724859099822401E-3</v>
      </c>
      <c r="BJ1288" s="17">
        <v>2.9173795446525998E-3</v>
      </c>
      <c r="BK1288" s="17">
        <v>0</v>
      </c>
      <c r="BL1288" s="17"/>
      <c r="BM1288" s="17">
        <v>4.2344226213263001E-3</v>
      </c>
      <c r="BN1288" s="17">
        <v>3.5760039175696998E-3</v>
      </c>
      <c r="BO1288" s="17">
        <v>0</v>
      </c>
      <c r="BP1288" s="17"/>
      <c r="BQ1288" s="17">
        <v>2.9233085487620101E-3</v>
      </c>
      <c r="BR1288" s="17">
        <v>3.2032932391927601E-3</v>
      </c>
      <c r="BS1288" s="17"/>
      <c r="BT1288" s="17">
        <v>4.2530425794837798E-3</v>
      </c>
      <c r="BU1288" s="17">
        <v>2.2911775203820601E-3</v>
      </c>
    </row>
    <row r="1289" spans="2:73" x14ac:dyDescent="0.3">
      <c r="B1289" t="s">
        <v>470</v>
      </c>
      <c r="C1289" s="17">
        <v>4.1440062510603804E-3</v>
      </c>
      <c r="D1289" s="17">
        <v>5.8115187198257701E-3</v>
      </c>
      <c r="E1289" s="17">
        <v>2.5318421090753098E-3</v>
      </c>
      <c r="F1289" s="17"/>
      <c r="G1289" s="17">
        <v>9.0910517480035907E-3</v>
      </c>
      <c r="H1289" s="17">
        <v>7.0337277358493702E-3</v>
      </c>
      <c r="I1289" s="17">
        <v>2.7063481134934099E-3</v>
      </c>
      <c r="J1289" s="17">
        <v>1.6679444527306301E-3</v>
      </c>
      <c r="K1289" s="17">
        <v>0</v>
      </c>
      <c r="L1289" s="17">
        <v>4.4834167952242897E-3</v>
      </c>
      <c r="M1289" s="17"/>
      <c r="N1289" s="17">
        <v>7.3120797292622504E-3</v>
      </c>
      <c r="O1289" s="17">
        <v>0</v>
      </c>
      <c r="P1289" s="17">
        <v>2.8211694503288E-3</v>
      </c>
      <c r="Q1289" s="17">
        <v>6.2805311490672904E-3</v>
      </c>
      <c r="R1289" s="17"/>
      <c r="S1289" s="17">
        <v>9.0799386240704699E-3</v>
      </c>
      <c r="T1289" s="17">
        <v>1.77622338027843E-3</v>
      </c>
      <c r="U1289" s="17">
        <v>3.3004759849842402E-3</v>
      </c>
      <c r="V1289" s="17">
        <v>0</v>
      </c>
      <c r="W1289" s="17">
        <v>0</v>
      </c>
      <c r="X1289" s="17">
        <v>1.14199739770025E-2</v>
      </c>
      <c r="Y1289" s="17">
        <v>6.9900999869536799E-3</v>
      </c>
      <c r="Z1289" s="17">
        <v>0</v>
      </c>
      <c r="AA1289" s="17">
        <v>1.80955343619604E-3</v>
      </c>
      <c r="AB1289" s="17"/>
      <c r="AC1289" s="17">
        <v>0</v>
      </c>
      <c r="AD1289" s="17">
        <v>8.2972779639387505E-3</v>
      </c>
      <c r="AE1289" s="17">
        <v>0</v>
      </c>
      <c r="AF1289" s="17">
        <v>0</v>
      </c>
      <c r="AG1289" s="17">
        <v>0</v>
      </c>
      <c r="AH1289" s="17">
        <v>4.3163495208215601E-3</v>
      </c>
      <c r="AI1289" s="17">
        <v>5.9855149043009197E-3</v>
      </c>
      <c r="AJ1289" s="17">
        <v>1.42061061677626E-2</v>
      </c>
      <c r="AK1289" s="17">
        <v>0</v>
      </c>
      <c r="AL1289" s="17">
        <v>0</v>
      </c>
      <c r="AM1289" s="17">
        <v>4.1950574756641802E-3</v>
      </c>
      <c r="AN1289" s="17">
        <v>0</v>
      </c>
      <c r="AO1289" s="17">
        <v>0</v>
      </c>
      <c r="AP1289" s="17">
        <v>1.7614599264543E-2</v>
      </c>
      <c r="AQ1289" s="17">
        <v>0</v>
      </c>
      <c r="AR1289" s="17">
        <v>1.1676239331474599E-2</v>
      </c>
      <c r="AS1289" s="17"/>
      <c r="AT1289" s="17">
        <v>5.5394510613054901E-3</v>
      </c>
      <c r="AU1289" s="17">
        <v>9.8296758214035302E-4</v>
      </c>
      <c r="AV1289" s="17">
        <v>0</v>
      </c>
      <c r="AW1289" s="17">
        <v>7.7216072556449099E-3</v>
      </c>
      <c r="AX1289" s="17">
        <v>4.0060260167743703E-3</v>
      </c>
      <c r="AY1289" s="17">
        <v>1.5577361358337099E-2</v>
      </c>
      <c r="AZ1289" s="17"/>
      <c r="BA1289" s="17">
        <v>1.15748551947725E-3</v>
      </c>
      <c r="BB1289" s="17">
        <v>5.8056994396946497E-3</v>
      </c>
      <c r="BC1289" s="17">
        <v>4.1433316917733696E-3</v>
      </c>
      <c r="BD1289" s="17">
        <v>0</v>
      </c>
      <c r="BE1289" s="17">
        <v>1.86962439662046E-2</v>
      </c>
      <c r="BF1289" s="17"/>
      <c r="BG1289" s="17">
        <v>1.52519997084405E-3</v>
      </c>
      <c r="BH1289" s="17">
        <v>5.6034639940095001E-3</v>
      </c>
      <c r="BI1289" s="17">
        <v>3.6374252950226202E-3</v>
      </c>
      <c r="BJ1289" s="17">
        <v>9.0475285193455206E-3</v>
      </c>
      <c r="BK1289" s="17">
        <v>0</v>
      </c>
      <c r="BL1289" s="17"/>
      <c r="BM1289" s="17">
        <v>7.30332592251739E-3</v>
      </c>
      <c r="BN1289" s="17">
        <v>1.9675703568517102E-3</v>
      </c>
      <c r="BO1289" s="17">
        <v>0</v>
      </c>
      <c r="BP1289" s="17"/>
      <c r="BQ1289" s="17">
        <v>4.8589593068668899E-3</v>
      </c>
      <c r="BR1289" s="17">
        <v>3.3069794448184202E-3</v>
      </c>
      <c r="BS1289" s="17"/>
      <c r="BT1289" s="17">
        <v>4.3734784683664802E-3</v>
      </c>
      <c r="BU1289" s="17">
        <v>4.2913619694816803E-3</v>
      </c>
    </row>
    <row r="1290" spans="2:73" x14ac:dyDescent="0.3">
      <c r="B1290" t="s">
        <v>92</v>
      </c>
      <c r="C1290" s="17">
        <v>1.2139397586651701E-2</v>
      </c>
      <c r="D1290" s="17">
        <v>1.1191805507509299E-2</v>
      </c>
      <c r="E1290" s="17">
        <v>1.31002608435633E-2</v>
      </c>
      <c r="F1290" s="17"/>
      <c r="G1290" s="17">
        <v>2.6591393760418899E-2</v>
      </c>
      <c r="H1290" s="17">
        <v>1.7158153110153101E-2</v>
      </c>
      <c r="I1290" s="17">
        <v>1.30548737297043E-2</v>
      </c>
      <c r="J1290" s="17">
        <v>6.6691388063638201E-3</v>
      </c>
      <c r="K1290" s="17">
        <v>8.8889866923755594E-3</v>
      </c>
      <c r="L1290" s="17">
        <v>4.3749736087832104E-3</v>
      </c>
      <c r="M1290" s="17"/>
      <c r="N1290" s="17">
        <v>8.0947016432742908E-3</v>
      </c>
      <c r="O1290" s="17">
        <v>9.5284948381555903E-3</v>
      </c>
      <c r="P1290" s="17">
        <v>1.4183047901003901E-2</v>
      </c>
      <c r="Q1290" s="17">
        <v>1.76762578706273E-2</v>
      </c>
      <c r="R1290" s="17"/>
      <c r="S1290" s="17">
        <v>2.6657371755086499E-2</v>
      </c>
      <c r="T1290" s="17">
        <v>1.09224439529934E-2</v>
      </c>
      <c r="U1290" s="17">
        <v>9.2114681758612496E-3</v>
      </c>
      <c r="V1290" s="17">
        <v>3.2689384815092599E-3</v>
      </c>
      <c r="W1290" s="17">
        <v>9.3047562538286603E-3</v>
      </c>
      <c r="X1290" s="17">
        <v>2.34701403260268E-2</v>
      </c>
      <c r="Y1290" s="17">
        <v>2.3252007675470198E-3</v>
      </c>
      <c r="Z1290" s="17">
        <v>5.5594566650938697E-3</v>
      </c>
      <c r="AA1290" s="17">
        <v>8.8199625015283507E-3</v>
      </c>
      <c r="AB1290" s="17"/>
      <c r="AC1290" s="17">
        <v>2.27299714829684E-2</v>
      </c>
      <c r="AD1290" s="17">
        <v>4.7846997356769901E-2</v>
      </c>
      <c r="AE1290" s="17">
        <v>3.6123836999811601E-3</v>
      </c>
      <c r="AF1290" s="17">
        <v>1.49342038602094E-2</v>
      </c>
      <c r="AG1290" s="17">
        <v>1.9190979569705599E-2</v>
      </c>
      <c r="AH1290" s="17">
        <v>2.1726656189107198E-3</v>
      </c>
      <c r="AI1290" s="17">
        <v>2.8418607716556498E-3</v>
      </c>
      <c r="AJ1290" s="17">
        <v>2.0138370630234902E-2</v>
      </c>
      <c r="AK1290" s="17">
        <v>3.7409803201137E-3</v>
      </c>
      <c r="AL1290" s="17">
        <v>1.06656155722954E-2</v>
      </c>
      <c r="AM1290" s="17">
        <v>1.60516320784071E-2</v>
      </c>
      <c r="AN1290" s="17">
        <v>6.2834483043549003E-3</v>
      </c>
      <c r="AO1290" s="17">
        <v>0</v>
      </c>
      <c r="AP1290" s="17">
        <v>0</v>
      </c>
      <c r="AQ1290" s="17">
        <v>1.7753503560660799E-2</v>
      </c>
      <c r="AR1290" s="17">
        <v>6.4820774376554103E-3</v>
      </c>
      <c r="AS1290" s="17"/>
      <c r="AT1290" s="17">
        <v>1.6114276262332399E-2</v>
      </c>
      <c r="AU1290" s="17">
        <v>1.1785286267442E-2</v>
      </c>
      <c r="AV1290" s="17">
        <v>1.9522207458584701E-2</v>
      </c>
      <c r="AW1290" s="17">
        <v>7.2500140698157798E-3</v>
      </c>
      <c r="AX1290" s="17">
        <v>3.9528592532403397E-3</v>
      </c>
      <c r="AY1290" s="17">
        <v>9.06007998162244E-3</v>
      </c>
      <c r="AZ1290" s="17"/>
      <c r="BA1290" s="17">
        <v>2.10531726714684E-2</v>
      </c>
      <c r="BB1290" s="17">
        <v>4.78616381263586E-3</v>
      </c>
      <c r="BC1290" s="17">
        <v>1.50085735872636E-2</v>
      </c>
      <c r="BD1290" s="17">
        <v>8.5839635424916107E-3</v>
      </c>
      <c r="BE1290" s="17">
        <v>1.7041644900590101E-2</v>
      </c>
      <c r="BF1290" s="17"/>
      <c r="BG1290" s="17">
        <v>2.4920073810760701E-3</v>
      </c>
      <c r="BH1290" s="17">
        <v>8.0353466067403199E-3</v>
      </c>
      <c r="BI1290" s="17">
        <v>1.2528026976451201E-2</v>
      </c>
      <c r="BJ1290" s="17">
        <v>1.36754523285926E-2</v>
      </c>
      <c r="BK1290" s="17">
        <v>1.8109719696168598E-2</v>
      </c>
      <c r="BL1290" s="17"/>
      <c r="BM1290" s="17">
        <v>7.2956800060012296E-3</v>
      </c>
      <c r="BN1290" s="17">
        <v>1.4238809347601199E-2</v>
      </c>
      <c r="BO1290" s="17">
        <v>2.14842699526091E-2</v>
      </c>
      <c r="BP1290" s="17"/>
      <c r="BQ1290" s="17">
        <v>6.4893675882240504E-3</v>
      </c>
      <c r="BR1290" s="17">
        <v>9.4899232350676398E-3</v>
      </c>
      <c r="BS1290" s="17"/>
      <c r="BT1290" s="17">
        <v>7.0302592408021999E-3</v>
      </c>
      <c r="BU1290" s="17">
        <v>1.26932014224794E-2</v>
      </c>
    </row>
    <row r="1291" spans="2:73" x14ac:dyDescent="0.3">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row>
    <row r="1292" spans="2:73" x14ac:dyDescent="0.3">
      <c r="B1292" s="6" t="s">
        <v>473</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c r="BQ1292" s="17"/>
      <c r="BR1292" s="17"/>
      <c r="BS1292" s="17"/>
      <c r="BT1292" s="17"/>
      <c r="BU1292" s="17"/>
    </row>
    <row r="1293" spans="2:73" x14ac:dyDescent="0.3">
      <c r="B1293" s="24" t="s">
        <v>197</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c r="BQ1293" s="17"/>
      <c r="BR1293" s="17"/>
      <c r="BS1293" s="17"/>
      <c r="BT1293" s="17"/>
      <c r="BU1293" s="17"/>
    </row>
    <row r="1294" spans="2:73" x14ac:dyDescent="0.3">
      <c r="B1294" t="s">
        <v>74</v>
      </c>
      <c r="C1294" s="17">
        <v>0.76867909920037802</v>
      </c>
      <c r="D1294" s="17">
        <v>0.77544142196257004</v>
      </c>
      <c r="E1294" s="17">
        <v>0.76195384878073702</v>
      </c>
      <c r="F1294" s="17"/>
      <c r="G1294" s="17">
        <v>0.70810067996246695</v>
      </c>
      <c r="H1294" s="17">
        <v>0.74103662882634702</v>
      </c>
      <c r="I1294" s="17">
        <v>0.72667062822924999</v>
      </c>
      <c r="J1294" s="17">
        <v>0.73671135379722896</v>
      </c>
      <c r="K1294" s="17">
        <v>0.79587393645636495</v>
      </c>
      <c r="L1294" s="17">
        <v>0.86411755748102703</v>
      </c>
      <c r="M1294" s="17"/>
      <c r="N1294" s="17">
        <v>0.78575260039634098</v>
      </c>
      <c r="O1294" s="17">
        <v>0.79205605220706798</v>
      </c>
      <c r="P1294" s="17">
        <v>0.74665282277635003</v>
      </c>
      <c r="Q1294" s="17">
        <v>0.74331256803912704</v>
      </c>
      <c r="R1294" s="17"/>
      <c r="S1294" s="17">
        <v>0.66499844284600595</v>
      </c>
      <c r="T1294" s="17">
        <v>0.78897318564999697</v>
      </c>
      <c r="U1294" s="17">
        <v>0.80250321224904997</v>
      </c>
      <c r="V1294" s="17">
        <v>0.77017507179366795</v>
      </c>
      <c r="W1294" s="17">
        <v>0.79431472603076803</v>
      </c>
      <c r="X1294" s="17">
        <v>0.77537946952787395</v>
      </c>
      <c r="Y1294" s="17">
        <v>0.76153401080588301</v>
      </c>
      <c r="Z1294" s="17">
        <v>0.77933679889046903</v>
      </c>
      <c r="AA1294" s="17">
        <v>0.81842539695063399</v>
      </c>
      <c r="AB1294" s="17"/>
      <c r="AC1294" s="17">
        <v>0.62706652280498698</v>
      </c>
      <c r="AD1294" s="17">
        <v>0.71750546077197697</v>
      </c>
      <c r="AE1294" s="17">
        <v>0.78527254140182101</v>
      </c>
      <c r="AF1294" s="17">
        <v>0.81368604771413</v>
      </c>
      <c r="AG1294" s="17">
        <v>0.76926492043058003</v>
      </c>
      <c r="AH1294" s="17">
        <v>0.71562036779266802</v>
      </c>
      <c r="AI1294" s="17">
        <v>0.77832690675066396</v>
      </c>
      <c r="AJ1294" s="17">
        <v>0.77940392746517195</v>
      </c>
      <c r="AK1294" s="17">
        <v>0.77810043412749197</v>
      </c>
      <c r="AL1294" s="17">
        <v>0.88056179006634305</v>
      </c>
      <c r="AM1294" s="17">
        <v>0.76597143728244099</v>
      </c>
      <c r="AN1294" s="17">
        <v>0.73049212315797296</v>
      </c>
      <c r="AO1294" s="17">
        <v>0.746177178804311</v>
      </c>
      <c r="AP1294" s="17">
        <v>0.74555069671250496</v>
      </c>
      <c r="AQ1294" s="17">
        <v>0.79843259195947003</v>
      </c>
      <c r="AR1294" s="17">
        <v>0.83595173419540203</v>
      </c>
      <c r="AS1294" s="17"/>
      <c r="AT1294" s="17">
        <v>0.71594614469616003</v>
      </c>
      <c r="AU1294" s="17">
        <v>0.750923726968312</v>
      </c>
      <c r="AV1294" s="17">
        <v>0.77351957764668999</v>
      </c>
      <c r="AW1294" s="17">
        <v>0.80748516557598404</v>
      </c>
      <c r="AX1294" s="17">
        <v>0.83886243073420996</v>
      </c>
      <c r="AY1294" s="17">
        <v>0.81669773853035299</v>
      </c>
      <c r="AZ1294" s="17"/>
      <c r="BA1294" s="17">
        <v>0.76714061750103202</v>
      </c>
      <c r="BB1294" s="17">
        <v>0.79357774211226695</v>
      </c>
      <c r="BC1294" s="17">
        <v>0.75949601471302597</v>
      </c>
      <c r="BD1294" s="17">
        <v>0.75412876386035099</v>
      </c>
      <c r="BE1294" s="17">
        <v>0.65255257953930801</v>
      </c>
      <c r="BF1294" s="17"/>
      <c r="BG1294" s="17">
        <v>0.78010987571479495</v>
      </c>
      <c r="BH1294" s="17">
        <v>0.79490100198053204</v>
      </c>
      <c r="BI1294" s="17">
        <v>0.81094593795806502</v>
      </c>
      <c r="BJ1294" s="17">
        <v>0.76944429814795501</v>
      </c>
      <c r="BK1294" s="17">
        <v>0.71927671762993695</v>
      </c>
      <c r="BL1294" s="17"/>
      <c r="BM1294" s="17">
        <v>0.77757151354363796</v>
      </c>
      <c r="BN1294" s="17">
        <v>0.76822879102159802</v>
      </c>
      <c r="BO1294" s="17">
        <v>0.74285865242319504</v>
      </c>
      <c r="BP1294" s="17"/>
      <c r="BQ1294" s="17">
        <v>0.77499544154607303</v>
      </c>
      <c r="BR1294" s="17">
        <v>0.77671414442950204</v>
      </c>
      <c r="BS1294" s="17"/>
      <c r="BT1294" s="17">
        <v>0.81198268611348801</v>
      </c>
      <c r="BU1294" s="17">
        <v>0.72442510687281403</v>
      </c>
    </row>
    <row r="1295" spans="2:73" x14ac:dyDescent="0.3">
      <c r="B1295" t="s">
        <v>75</v>
      </c>
      <c r="C1295" s="17">
        <v>0.20312855307386399</v>
      </c>
      <c r="D1295" s="17">
        <v>0.198017943229434</v>
      </c>
      <c r="E1295" s="17">
        <v>0.20814661222803199</v>
      </c>
      <c r="F1295" s="17"/>
      <c r="G1295" s="17">
        <v>0.25950760569267201</v>
      </c>
      <c r="H1295" s="17">
        <v>0.221044590566533</v>
      </c>
      <c r="I1295" s="17">
        <v>0.245975322227131</v>
      </c>
      <c r="J1295" s="17">
        <v>0.233239119442501</v>
      </c>
      <c r="K1295" s="17">
        <v>0.182295665211237</v>
      </c>
      <c r="L1295" s="17">
        <v>0.11438888739952401</v>
      </c>
      <c r="M1295" s="17"/>
      <c r="N1295" s="17">
        <v>0.19787845630946399</v>
      </c>
      <c r="O1295" s="17">
        <v>0.180368761393574</v>
      </c>
      <c r="P1295" s="17">
        <v>0.22655794923147601</v>
      </c>
      <c r="Q1295" s="17">
        <v>0.21314708594970999</v>
      </c>
      <c r="R1295" s="17"/>
      <c r="S1295" s="17">
        <v>0.29298238866265203</v>
      </c>
      <c r="T1295" s="17">
        <v>0.18750483817814501</v>
      </c>
      <c r="U1295" s="17">
        <v>0.179882943993699</v>
      </c>
      <c r="V1295" s="17">
        <v>0.21328725727081399</v>
      </c>
      <c r="W1295" s="17">
        <v>0.175185575759846</v>
      </c>
      <c r="X1295" s="17">
        <v>0.19052485379148601</v>
      </c>
      <c r="Y1295" s="17">
        <v>0.225259568748162</v>
      </c>
      <c r="Z1295" s="17">
        <v>0.18407712906590501</v>
      </c>
      <c r="AA1295" s="17">
        <v>0.14634344775435701</v>
      </c>
      <c r="AB1295" s="17"/>
      <c r="AC1295" s="17">
        <v>0.37293347719501302</v>
      </c>
      <c r="AD1295" s="17">
        <v>0.20860509546133801</v>
      </c>
      <c r="AE1295" s="17">
        <v>0.17443118802806201</v>
      </c>
      <c r="AF1295" s="17">
        <v>0.160609558992584</v>
      </c>
      <c r="AG1295" s="17">
        <v>0.202705830417438</v>
      </c>
      <c r="AH1295" s="17">
        <v>0.26288629301344202</v>
      </c>
      <c r="AI1295" s="17">
        <v>0.169522702561858</v>
      </c>
      <c r="AJ1295" s="17">
        <v>0.186917612581283</v>
      </c>
      <c r="AK1295" s="17">
        <v>0.194907750357141</v>
      </c>
      <c r="AL1295" s="17">
        <v>9.2910207693279998E-2</v>
      </c>
      <c r="AM1295" s="17">
        <v>0.227282973100771</v>
      </c>
      <c r="AN1295" s="17">
        <v>0.25704973914961399</v>
      </c>
      <c r="AO1295" s="17">
        <v>0.230227231352297</v>
      </c>
      <c r="AP1295" s="17">
        <v>0.25444930328749499</v>
      </c>
      <c r="AQ1295" s="17">
        <v>0.20156740804053</v>
      </c>
      <c r="AR1295" s="17">
        <v>0.132452129222351</v>
      </c>
      <c r="AS1295" s="17"/>
      <c r="AT1295" s="17">
        <v>0.244674219943668</v>
      </c>
      <c r="AU1295" s="17">
        <v>0.241035816024496</v>
      </c>
      <c r="AV1295" s="17">
        <v>0.19392121410291199</v>
      </c>
      <c r="AW1295" s="17">
        <v>0.141408637410979</v>
      </c>
      <c r="AX1295" s="17">
        <v>0.13767901064083901</v>
      </c>
      <c r="AY1295" s="17">
        <v>0.17299589113972799</v>
      </c>
      <c r="AZ1295" s="17"/>
      <c r="BA1295" s="17">
        <v>0.20420797406632299</v>
      </c>
      <c r="BB1295" s="17">
        <v>0.16399563180347901</v>
      </c>
      <c r="BC1295" s="17">
        <v>0.22926822525375301</v>
      </c>
      <c r="BD1295" s="17">
        <v>0.22605761175856201</v>
      </c>
      <c r="BE1295" s="17">
        <v>0.29139225198719199</v>
      </c>
      <c r="BF1295" s="17"/>
      <c r="BG1295" s="17">
        <v>0.19618027304049299</v>
      </c>
      <c r="BH1295" s="17">
        <v>0.180964813053065</v>
      </c>
      <c r="BI1295" s="17">
        <v>0.16919042836709</v>
      </c>
      <c r="BJ1295" s="17">
        <v>0.209347050259582</v>
      </c>
      <c r="BK1295" s="17">
        <v>0.23013939609314099</v>
      </c>
      <c r="BL1295" s="17"/>
      <c r="BM1295" s="17">
        <v>0.19992255731096401</v>
      </c>
      <c r="BN1295" s="17">
        <v>0.20059580016072601</v>
      </c>
      <c r="BO1295" s="17">
        <v>0.21921023305561499</v>
      </c>
      <c r="BP1295" s="17"/>
      <c r="BQ1295" s="17">
        <v>0.20771216638957399</v>
      </c>
      <c r="BR1295" s="17">
        <v>0.19722239902490199</v>
      </c>
      <c r="BS1295" s="17"/>
      <c r="BT1295" s="17">
        <v>0.17066016652001001</v>
      </c>
      <c r="BU1295" s="17">
        <v>0.24307937894355799</v>
      </c>
    </row>
    <row r="1296" spans="2:73" x14ac:dyDescent="0.3">
      <c r="B1296" t="s">
        <v>129</v>
      </c>
      <c r="C1296" s="17">
        <v>2.8192347725758099E-2</v>
      </c>
      <c r="D1296" s="17">
        <v>2.6540634807995601E-2</v>
      </c>
      <c r="E1296" s="17">
        <v>2.9899538991231801E-2</v>
      </c>
      <c r="F1296" s="17"/>
      <c r="G1296" s="17">
        <v>3.23917143448611E-2</v>
      </c>
      <c r="H1296" s="17">
        <v>3.7918780607120402E-2</v>
      </c>
      <c r="I1296" s="17">
        <v>2.7354049543618999E-2</v>
      </c>
      <c r="J1296" s="17">
        <v>3.0049526760269899E-2</v>
      </c>
      <c r="K1296" s="17">
        <v>2.1830398332397902E-2</v>
      </c>
      <c r="L1296" s="17">
        <v>2.1493555119448799E-2</v>
      </c>
      <c r="M1296" s="17"/>
      <c r="N1296" s="17">
        <v>1.6368943294195401E-2</v>
      </c>
      <c r="O1296" s="17">
        <v>2.7575186399358399E-2</v>
      </c>
      <c r="P1296" s="17">
        <v>2.67892279921737E-2</v>
      </c>
      <c r="Q1296" s="17">
        <v>4.3540346011163002E-2</v>
      </c>
      <c r="R1296" s="17"/>
      <c r="S1296" s="17">
        <v>4.2019168491341401E-2</v>
      </c>
      <c r="T1296" s="17">
        <v>2.3521976171858E-2</v>
      </c>
      <c r="U1296" s="17">
        <v>1.7613843757251099E-2</v>
      </c>
      <c r="V1296" s="17">
        <v>1.65376709355179E-2</v>
      </c>
      <c r="W1296" s="17">
        <v>3.0499698209385601E-2</v>
      </c>
      <c r="X1296" s="17">
        <v>3.4095676680639897E-2</v>
      </c>
      <c r="Y1296" s="17">
        <v>1.32064204459547E-2</v>
      </c>
      <c r="Z1296" s="17">
        <v>3.6586072043626197E-2</v>
      </c>
      <c r="AA1296" s="17">
        <v>3.5231155295009503E-2</v>
      </c>
      <c r="AB1296" s="17"/>
      <c r="AC1296" s="17">
        <v>0</v>
      </c>
      <c r="AD1296" s="17">
        <v>7.3889443766684895E-2</v>
      </c>
      <c r="AE1296" s="17">
        <v>4.0296270570117199E-2</v>
      </c>
      <c r="AF1296" s="17">
        <v>2.57043932932857E-2</v>
      </c>
      <c r="AG1296" s="17">
        <v>2.8029249151981898E-2</v>
      </c>
      <c r="AH1296" s="17">
        <v>2.1493339193890501E-2</v>
      </c>
      <c r="AI1296" s="17">
        <v>5.2150390687477899E-2</v>
      </c>
      <c r="AJ1296" s="17">
        <v>3.3678459953544702E-2</v>
      </c>
      <c r="AK1296" s="17">
        <v>2.69918155153673E-2</v>
      </c>
      <c r="AL1296" s="17">
        <v>2.6528002240376599E-2</v>
      </c>
      <c r="AM1296" s="17">
        <v>6.7455896167874204E-3</v>
      </c>
      <c r="AN1296" s="17">
        <v>1.2458137692412699E-2</v>
      </c>
      <c r="AO1296" s="17">
        <v>2.3595589843392498E-2</v>
      </c>
      <c r="AP1296" s="17">
        <v>0</v>
      </c>
      <c r="AQ1296" s="17">
        <v>0</v>
      </c>
      <c r="AR1296" s="17">
        <v>3.1596136582246102E-2</v>
      </c>
      <c r="AS1296" s="17"/>
      <c r="AT1296" s="17">
        <v>3.9379635360172E-2</v>
      </c>
      <c r="AU1296" s="17">
        <v>8.0404570071911895E-3</v>
      </c>
      <c r="AV1296" s="17">
        <v>3.2559208250398E-2</v>
      </c>
      <c r="AW1296" s="17">
        <v>5.1106197013036897E-2</v>
      </c>
      <c r="AX1296" s="17">
        <v>2.3458558624950901E-2</v>
      </c>
      <c r="AY1296" s="17">
        <v>1.03063703299192E-2</v>
      </c>
      <c r="AZ1296" s="17"/>
      <c r="BA1296" s="17">
        <v>2.8651408432645801E-2</v>
      </c>
      <c r="BB1296" s="17">
        <v>4.2426626084254099E-2</v>
      </c>
      <c r="BC1296" s="17">
        <v>1.1235760033221199E-2</v>
      </c>
      <c r="BD1296" s="17">
        <v>1.9813624381087601E-2</v>
      </c>
      <c r="BE1296" s="17">
        <v>5.6055168473499901E-2</v>
      </c>
      <c r="BF1296" s="17"/>
      <c r="BG1296" s="17">
        <v>2.37098512447123E-2</v>
      </c>
      <c r="BH1296" s="17">
        <v>2.41341849664027E-2</v>
      </c>
      <c r="BI1296" s="17">
        <v>1.98636336748448E-2</v>
      </c>
      <c r="BJ1296" s="17">
        <v>2.12086515924623E-2</v>
      </c>
      <c r="BK1296" s="17">
        <v>5.0583886276921598E-2</v>
      </c>
      <c r="BL1296" s="17"/>
      <c r="BM1296" s="17">
        <v>2.2505929145397799E-2</v>
      </c>
      <c r="BN1296" s="17">
        <v>3.1175408817675401E-2</v>
      </c>
      <c r="BO1296" s="17">
        <v>3.79311145211906E-2</v>
      </c>
      <c r="BP1296" s="17"/>
      <c r="BQ1296" s="17">
        <v>1.7292392064352399E-2</v>
      </c>
      <c r="BR1296" s="17">
        <v>2.6063456545596001E-2</v>
      </c>
      <c r="BS1296" s="17"/>
      <c r="BT1296" s="17">
        <v>1.73571473665027E-2</v>
      </c>
      <c r="BU1296" s="17">
        <v>3.2495514183627901E-2</v>
      </c>
    </row>
    <row r="1297" spans="2:73" x14ac:dyDescent="0.3">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7"/>
      <c r="AS1297" s="17"/>
      <c r="AT1297" s="17"/>
      <c r="AU1297" s="17"/>
      <c r="AV1297" s="17"/>
      <c r="AW1297" s="17"/>
      <c r="AX1297" s="17"/>
      <c r="AY1297" s="17"/>
      <c r="AZ1297" s="17"/>
      <c r="BA1297" s="17"/>
      <c r="BB1297" s="17"/>
      <c r="BC1297" s="17"/>
      <c r="BD1297" s="17"/>
      <c r="BE1297" s="17"/>
      <c r="BF1297" s="17"/>
      <c r="BG1297" s="17"/>
      <c r="BH1297" s="17"/>
      <c r="BI1297" s="17"/>
      <c r="BJ1297" s="17"/>
      <c r="BK1297" s="17"/>
      <c r="BL1297" s="17"/>
      <c r="BM1297" s="17"/>
      <c r="BN1297" s="17"/>
      <c r="BO1297" s="17"/>
      <c r="BP1297" s="17"/>
      <c r="BQ1297" s="17"/>
      <c r="BR1297" s="17"/>
      <c r="BS1297" s="17"/>
      <c r="BT1297" s="17"/>
      <c r="BU1297" s="17"/>
    </row>
    <row r="1298" spans="2:73" x14ac:dyDescent="0.3">
      <c r="B1298" s="6" t="s">
        <v>480</v>
      </c>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c r="BH1298" s="17"/>
      <c r="BI1298" s="17"/>
      <c r="BJ1298" s="17"/>
      <c r="BK1298" s="17"/>
      <c r="BL1298" s="17"/>
      <c r="BM1298" s="17"/>
      <c r="BN1298" s="17"/>
      <c r="BO1298" s="17"/>
      <c r="BP1298" s="17"/>
      <c r="BQ1298" s="17"/>
      <c r="BR1298" s="17"/>
      <c r="BS1298" s="17"/>
      <c r="BT1298" s="17"/>
      <c r="BU1298" s="17"/>
    </row>
    <row r="1299" spans="2:73" x14ac:dyDescent="0.3">
      <c r="B1299" s="24" t="s">
        <v>94</v>
      </c>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c r="AH1299" s="17"/>
      <c r="AI1299" s="17"/>
      <c r="AJ1299" s="17"/>
      <c r="AK1299" s="17"/>
      <c r="AL1299" s="17"/>
      <c r="AM1299" s="17"/>
      <c r="AN1299" s="17"/>
      <c r="AO1299" s="17"/>
      <c r="AP1299" s="17"/>
      <c r="AQ1299" s="17"/>
      <c r="AR1299" s="17"/>
      <c r="AS1299" s="17"/>
      <c r="AT1299" s="17"/>
      <c r="AU1299" s="17"/>
      <c r="AV1299" s="17"/>
      <c r="AW1299" s="17"/>
      <c r="AX1299" s="17"/>
      <c r="AY1299" s="17"/>
      <c r="AZ1299" s="17"/>
      <c r="BA1299" s="17"/>
      <c r="BB1299" s="17"/>
      <c r="BC1299" s="17"/>
      <c r="BD1299" s="17"/>
      <c r="BE1299" s="17"/>
      <c r="BF1299" s="17"/>
      <c r="BG1299" s="17"/>
      <c r="BH1299" s="17"/>
      <c r="BI1299" s="17"/>
      <c r="BJ1299" s="17"/>
      <c r="BK1299" s="17"/>
      <c r="BL1299" s="17"/>
      <c r="BM1299" s="17"/>
      <c r="BN1299" s="17"/>
      <c r="BO1299" s="17"/>
      <c r="BP1299" s="17"/>
      <c r="BQ1299" s="17"/>
      <c r="BR1299" s="17"/>
      <c r="BS1299" s="17"/>
      <c r="BT1299" s="17"/>
      <c r="BU1299" s="17"/>
    </row>
    <row r="1300" spans="2:73" x14ac:dyDescent="0.3">
      <c r="B1300" t="s">
        <v>474</v>
      </c>
      <c r="C1300" s="17">
        <v>0.56345251501532601</v>
      </c>
      <c r="D1300" s="17">
        <v>0.55023582354602896</v>
      </c>
      <c r="E1300" s="17">
        <v>0.57735748941005505</v>
      </c>
      <c r="F1300" s="17"/>
      <c r="G1300" s="17">
        <v>0.60149689342928103</v>
      </c>
      <c r="H1300" s="17">
        <v>0.564232207596156</v>
      </c>
      <c r="I1300" s="17">
        <v>0.619085037507352</v>
      </c>
      <c r="J1300" s="17">
        <v>0.57897295000834403</v>
      </c>
      <c r="K1300" s="17">
        <v>0.50355474326788097</v>
      </c>
      <c r="L1300" s="17">
        <v>0.51769717237875501</v>
      </c>
      <c r="M1300" s="17"/>
      <c r="N1300" s="17">
        <v>0.61735657796360799</v>
      </c>
      <c r="O1300" s="17">
        <v>0.58973489608545604</v>
      </c>
      <c r="P1300" s="17">
        <v>0.56420708618776305</v>
      </c>
      <c r="Q1300" s="17">
        <v>0.47219417096789401</v>
      </c>
      <c r="R1300" s="17"/>
      <c r="S1300" s="17">
        <v>0.50319820428305795</v>
      </c>
      <c r="T1300" s="17">
        <v>0.52225726495858904</v>
      </c>
      <c r="U1300" s="17">
        <v>0.59920598689836402</v>
      </c>
      <c r="V1300" s="17">
        <v>0.58145859964324897</v>
      </c>
      <c r="W1300" s="17">
        <v>0.63570326617203499</v>
      </c>
      <c r="X1300" s="17">
        <v>0.56587992746104598</v>
      </c>
      <c r="Y1300" s="17">
        <v>0.52179479240679105</v>
      </c>
      <c r="Z1300" s="17">
        <v>0.63138837786559998</v>
      </c>
      <c r="AA1300" s="17">
        <v>0.60390816664890601</v>
      </c>
      <c r="AB1300" s="17"/>
      <c r="AC1300" s="17">
        <v>8.1031444394275801E-2</v>
      </c>
      <c r="AD1300" s="17">
        <v>0.42994986216637598</v>
      </c>
      <c r="AE1300" s="17">
        <v>0.448477319013868</v>
      </c>
      <c r="AF1300" s="17">
        <v>0.52719025904113004</v>
      </c>
      <c r="AG1300" s="17">
        <v>0.46433370378156902</v>
      </c>
      <c r="AH1300" s="17">
        <v>0.51710615749740496</v>
      </c>
      <c r="AI1300" s="17">
        <v>0.58703097801811699</v>
      </c>
      <c r="AJ1300" s="17">
        <v>0.57393330309790203</v>
      </c>
      <c r="AK1300" s="17">
        <v>0.63376715961064101</v>
      </c>
      <c r="AL1300" s="17">
        <v>0.67187229017666805</v>
      </c>
      <c r="AM1300" s="17">
        <v>0.618882579414892</v>
      </c>
      <c r="AN1300" s="17">
        <v>0.63644463063531598</v>
      </c>
      <c r="AO1300" s="17">
        <v>0.63163371579140504</v>
      </c>
      <c r="AP1300" s="17">
        <v>0.76796649566069797</v>
      </c>
      <c r="AQ1300" s="17">
        <v>0.55966791113637504</v>
      </c>
      <c r="AR1300" s="17">
        <v>0.65183074725178403</v>
      </c>
      <c r="AS1300" s="17"/>
      <c r="AT1300" s="17">
        <v>0.55478391021671902</v>
      </c>
      <c r="AU1300" s="17">
        <v>0.56776096421807098</v>
      </c>
      <c r="AV1300" s="17">
        <v>0.58217332219579598</v>
      </c>
      <c r="AW1300" s="17">
        <v>0.57181434468275105</v>
      </c>
      <c r="AX1300" s="17">
        <v>0.57563007499758301</v>
      </c>
      <c r="AY1300" s="17">
        <v>0.472593468159337</v>
      </c>
      <c r="AZ1300" s="17"/>
      <c r="BA1300" s="17">
        <v>0.53100398084134504</v>
      </c>
      <c r="BB1300" s="17">
        <v>0.58565764137335596</v>
      </c>
      <c r="BC1300" s="17">
        <v>0.55765002754408899</v>
      </c>
      <c r="BD1300" s="17">
        <v>0.57344331304024299</v>
      </c>
      <c r="BE1300" s="17">
        <v>0.64341154894205699</v>
      </c>
      <c r="BF1300" s="17"/>
      <c r="BG1300" s="17">
        <v>0.56626766163631703</v>
      </c>
      <c r="BH1300" s="17">
        <v>0.61269671883722399</v>
      </c>
      <c r="BI1300" s="17">
        <v>0.58751530269081098</v>
      </c>
      <c r="BJ1300" s="17">
        <v>0.55460833955104505</v>
      </c>
      <c r="BK1300" s="17">
        <v>0.57575011936416398</v>
      </c>
      <c r="BL1300" s="17"/>
      <c r="BM1300" s="17">
        <v>0.61409859501076303</v>
      </c>
      <c r="BN1300" s="17">
        <v>0.53380728487066897</v>
      </c>
      <c r="BO1300" s="17">
        <v>0.48629978797370799</v>
      </c>
      <c r="BP1300" s="17"/>
      <c r="BQ1300" s="17">
        <v>0.57854214892549205</v>
      </c>
      <c r="BR1300" s="17">
        <v>0.54792871448499403</v>
      </c>
      <c r="BS1300" s="17"/>
      <c r="BT1300" s="17">
        <v>0.581540984340013</v>
      </c>
      <c r="BU1300" s="17">
        <v>0.56126242208896304</v>
      </c>
    </row>
    <row r="1301" spans="2:73" x14ac:dyDescent="0.3">
      <c r="B1301" t="s">
        <v>475</v>
      </c>
      <c r="C1301" s="17">
        <v>0.34156092643299601</v>
      </c>
      <c r="D1301" s="17">
        <v>0.36724581498650799</v>
      </c>
      <c r="E1301" s="17">
        <v>0.31670401455208302</v>
      </c>
      <c r="F1301" s="17"/>
      <c r="G1301" s="17">
        <v>0.45768886726295099</v>
      </c>
      <c r="H1301" s="17">
        <v>0.38889363610364303</v>
      </c>
      <c r="I1301" s="17">
        <v>0.31240770878011997</v>
      </c>
      <c r="J1301" s="17">
        <v>0.248266059938618</v>
      </c>
      <c r="K1301" s="17">
        <v>0.30036443505442201</v>
      </c>
      <c r="L1301" s="17">
        <v>0.35879976158548998</v>
      </c>
      <c r="M1301" s="17"/>
      <c r="N1301" s="17">
        <v>0.40434182075861502</v>
      </c>
      <c r="O1301" s="17">
        <v>0.32367954828603801</v>
      </c>
      <c r="P1301" s="17">
        <v>0.32915212233325603</v>
      </c>
      <c r="Q1301" s="17">
        <v>0.297701283605602</v>
      </c>
      <c r="R1301" s="17"/>
      <c r="S1301" s="17">
        <v>0.37381351400525997</v>
      </c>
      <c r="T1301" s="17">
        <v>0.387785251285025</v>
      </c>
      <c r="U1301" s="17">
        <v>0.351653558022547</v>
      </c>
      <c r="V1301" s="17">
        <v>0.337274492862908</v>
      </c>
      <c r="W1301" s="17">
        <v>0.32793415061007097</v>
      </c>
      <c r="X1301" s="17">
        <v>0.27428198620482103</v>
      </c>
      <c r="Y1301" s="17">
        <v>0.28556913225455799</v>
      </c>
      <c r="Z1301" s="17">
        <v>0.26575326217593698</v>
      </c>
      <c r="AA1301" s="17">
        <v>0.37427518354645101</v>
      </c>
      <c r="AB1301" s="17"/>
      <c r="AC1301" s="17">
        <v>9.5647886266310697E-2</v>
      </c>
      <c r="AD1301" s="17">
        <v>0.32254812528972998</v>
      </c>
      <c r="AE1301" s="17">
        <v>0.30292284623311699</v>
      </c>
      <c r="AF1301" s="17">
        <v>0.34788089527278898</v>
      </c>
      <c r="AG1301" s="17">
        <v>0.36103114384622598</v>
      </c>
      <c r="AH1301" s="17">
        <v>0.31965404533817199</v>
      </c>
      <c r="AI1301" s="17">
        <v>0.39889401673330999</v>
      </c>
      <c r="AJ1301" s="17">
        <v>0.32333803593245802</v>
      </c>
      <c r="AK1301" s="17">
        <v>0.32492149687754102</v>
      </c>
      <c r="AL1301" s="17">
        <v>0.35363677452776499</v>
      </c>
      <c r="AM1301" s="17">
        <v>0.31422039932447698</v>
      </c>
      <c r="AN1301" s="17">
        <v>0.29334599201438999</v>
      </c>
      <c r="AO1301" s="17">
        <v>0.35876664594462199</v>
      </c>
      <c r="AP1301" s="17">
        <v>0.30867972110604902</v>
      </c>
      <c r="AQ1301" s="17">
        <v>0.33273314425075801</v>
      </c>
      <c r="AR1301" s="17">
        <v>0.47235509777478102</v>
      </c>
      <c r="AS1301" s="17"/>
      <c r="AT1301" s="17">
        <v>0.40451754508357401</v>
      </c>
      <c r="AU1301" s="17">
        <v>0.33212961962829002</v>
      </c>
      <c r="AV1301" s="17">
        <v>0.30058483357305799</v>
      </c>
      <c r="AW1301" s="17">
        <v>0.31969585675868101</v>
      </c>
      <c r="AX1301" s="17">
        <v>0.288861817807264</v>
      </c>
      <c r="AY1301" s="17">
        <v>0.39368588884436301</v>
      </c>
      <c r="AZ1301" s="17"/>
      <c r="BA1301" s="17">
        <v>0.26708678752466197</v>
      </c>
      <c r="BB1301" s="17">
        <v>0.28982117129808999</v>
      </c>
      <c r="BC1301" s="17">
        <v>0.43667830288160397</v>
      </c>
      <c r="BD1301" s="17">
        <v>0.425347080167295</v>
      </c>
      <c r="BE1301" s="17">
        <v>0.47310032159226301</v>
      </c>
      <c r="BF1301" s="17"/>
      <c r="BG1301" s="17">
        <v>0.32379033376056898</v>
      </c>
      <c r="BH1301" s="17">
        <v>0.37269000990935303</v>
      </c>
      <c r="BI1301" s="17">
        <v>0.40362885875531901</v>
      </c>
      <c r="BJ1301" s="17">
        <v>0.29541815204613497</v>
      </c>
      <c r="BK1301" s="17">
        <v>0.35388461304789498</v>
      </c>
      <c r="BL1301" s="17"/>
      <c r="BM1301" s="17">
        <v>0.35977015723167899</v>
      </c>
      <c r="BN1301" s="17">
        <v>0.33126788256158501</v>
      </c>
      <c r="BO1301" s="17">
        <v>0.31297705319226499</v>
      </c>
      <c r="BP1301" s="17"/>
      <c r="BQ1301" s="17">
        <v>0.38305166638543198</v>
      </c>
      <c r="BR1301" s="17">
        <v>0.31410384737707298</v>
      </c>
      <c r="BS1301" s="17"/>
      <c r="BT1301" s="17">
        <v>0.34205876802759499</v>
      </c>
      <c r="BU1301" s="17">
        <v>0.33892712843411898</v>
      </c>
    </row>
    <row r="1302" spans="2:73" x14ac:dyDescent="0.3">
      <c r="B1302" t="s">
        <v>476</v>
      </c>
      <c r="C1302" s="17">
        <v>0.337145729869611</v>
      </c>
      <c r="D1302" s="17">
        <v>0.33729188973326601</v>
      </c>
      <c r="E1302" s="17">
        <v>0.33679167123536002</v>
      </c>
      <c r="F1302" s="17"/>
      <c r="G1302" s="17">
        <v>0.31503620421676198</v>
      </c>
      <c r="H1302" s="17">
        <v>0.36786619196876702</v>
      </c>
      <c r="I1302" s="17">
        <v>0.351052590048262</v>
      </c>
      <c r="J1302" s="17">
        <v>0.27398208442646099</v>
      </c>
      <c r="K1302" s="17">
        <v>0.31658939934131702</v>
      </c>
      <c r="L1302" s="17">
        <v>0.38177676697138802</v>
      </c>
      <c r="M1302" s="17"/>
      <c r="N1302" s="17">
        <v>0.44582095012599998</v>
      </c>
      <c r="O1302" s="17">
        <v>0.27720491698592697</v>
      </c>
      <c r="P1302" s="17">
        <v>0.33918447504302801</v>
      </c>
      <c r="Q1302" s="17">
        <v>0.28148527006791102</v>
      </c>
      <c r="R1302" s="17"/>
      <c r="S1302" s="17">
        <v>0.39647204312840101</v>
      </c>
      <c r="T1302" s="17">
        <v>0.32740464309814499</v>
      </c>
      <c r="U1302" s="17">
        <v>0.37484904620770299</v>
      </c>
      <c r="V1302" s="17">
        <v>0.4019828023143</v>
      </c>
      <c r="W1302" s="17">
        <v>0.321971277440882</v>
      </c>
      <c r="X1302" s="17">
        <v>0.23973291535189101</v>
      </c>
      <c r="Y1302" s="17">
        <v>0.354442014316937</v>
      </c>
      <c r="Z1302" s="17">
        <v>0.27326266741248201</v>
      </c>
      <c r="AA1302" s="17">
        <v>0.26900829410600402</v>
      </c>
      <c r="AB1302" s="17"/>
      <c r="AC1302" s="17">
        <v>0.426941905035848</v>
      </c>
      <c r="AD1302" s="17">
        <v>0.229752113186658</v>
      </c>
      <c r="AE1302" s="17">
        <v>0.30959059248409898</v>
      </c>
      <c r="AF1302" s="17">
        <v>0.32549031583844501</v>
      </c>
      <c r="AG1302" s="17">
        <v>0.22002801018133999</v>
      </c>
      <c r="AH1302" s="17">
        <v>0.37033186459981099</v>
      </c>
      <c r="AI1302" s="17">
        <v>0.35927449551048501</v>
      </c>
      <c r="AJ1302" s="17">
        <v>0.33661613472587298</v>
      </c>
      <c r="AK1302" s="17">
        <v>0.31531694141078198</v>
      </c>
      <c r="AL1302" s="17">
        <v>0.30185488088833101</v>
      </c>
      <c r="AM1302" s="17">
        <v>0.28726807568942497</v>
      </c>
      <c r="AN1302" s="17">
        <v>0.436603343749286</v>
      </c>
      <c r="AO1302" s="17">
        <v>0.33995030514927099</v>
      </c>
      <c r="AP1302" s="17">
        <v>0.33663825958966298</v>
      </c>
      <c r="AQ1302" s="17">
        <v>0.44655288531732201</v>
      </c>
      <c r="AR1302" s="17">
        <v>0.48193915845865498</v>
      </c>
      <c r="AS1302" s="17"/>
      <c r="AT1302" s="17">
        <v>0.36822414454145502</v>
      </c>
      <c r="AU1302" s="17">
        <v>0.34373371076052001</v>
      </c>
      <c r="AV1302" s="17">
        <v>0.33221736634658799</v>
      </c>
      <c r="AW1302" s="17">
        <v>0.31433472700120901</v>
      </c>
      <c r="AX1302" s="17">
        <v>0.29575276875855899</v>
      </c>
      <c r="AY1302" s="17">
        <v>0.33100664142384001</v>
      </c>
      <c r="AZ1302" s="17"/>
      <c r="BA1302" s="17">
        <v>0.25875588454725001</v>
      </c>
      <c r="BB1302" s="17">
        <v>0.30346125669301699</v>
      </c>
      <c r="BC1302" s="17">
        <v>0.370058616613618</v>
      </c>
      <c r="BD1302" s="17">
        <v>0.4460813918116</v>
      </c>
      <c r="BE1302" s="17">
        <v>0.46874005864609802</v>
      </c>
      <c r="BF1302" s="17"/>
      <c r="BG1302" s="17">
        <v>0.358197239081403</v>
      </c>
      <c r="BH1302" s="17">
        <v>0.38191928993754098</v>
      </c>
      <c r="BI1302" s="17">
        <v>0.37114521712495802</v>
      </c>
      <c r="BJ1302" s="17">
        <v>0.249923189022075</v>
      </c>
      <c r="BK1302" s="17">
        <v>0.334349800972633</v>
      </c>
      <c r="BL1302" s="17"/>
      <c r="BM1302" s="17">
        <v>0.36150083659267002</v>
      </c>
      <c r="BN1302" s="17">
        <v>0.32614153149675901</v>
      </c>
      <c r="BO1302" s="17">
        <v>0.292531985106745</v>
      </c>
      <c r="BP1302" s="17"/>
      <c r="BQ1302" s="17">
        <v>0.36716445588067598</v>
      </c>
      <c r="BR1302" s="17">
        <v>0.32940326069040399</v>
      </c>
      <c r="BS1302" s="17"/>
      <c r="BT1302" s="17">
        <v>0.37402224941434797</v>
      </c>
      <c r="BU1302" s="17">
        <v>0.29518293977083099</v>
      </c>
    </row>
    <row r="1303" spans="2:73" x14ac:dyDescent="0.3">
      <c r="B1303" t="s">
        <v>477</v>
      </c>
      <c r="C1303" s="17">
        <v>0.124433599977439</v>
      </c>
      <c r="D1303" s="17">
        <v>0.164777262190863</v>
      </c>
      <c r="E1303" s="17">
        <v>8.3964199347942303E-2</v>
      </c>
      <c r="F1303" s="17"/>
      <c r="G1303" s="17">
        <v>0.17134256340533</v>
      </c>
      <c r="H1303" s="17">
        <v>0.22192842197201201</v>
      </c>
      <c r="I1303" s="17">
        <v>0.17626229229387899</v>
      </c>
      <c r="J1303" s="17">
        <v>0.107594029538889</v>
      </c>
      <c r="K1303" s="17">
        <v>5.1851225571846897E-2</v>
      </c>
      <c r="L1303" s="17">
        <v>2.36912213374228E-2</v>
      </c>
      <c r="M1303" s="17"/>
      <c r="N1303" s="17">
        <v>0.20364485357763801</v>
      </c>
      <c r="O1303" s="17">
        <v>0.101226523441903</v>
      </c>
      <c r="P1303" s="17">
        <v>9.9593818026703307E-2</v>
      </c>
      <c r="Q1303" s="17">
        <v>8.1449144713777497E-2</v>
      </c>
      <c r="R1303" s="17"/>
      <c r="S1303" s="17">
        <v>0.21405002401600601</v>
      </c>
      <c r="T1303" s="17">
        <v>0.119067909800493</v>
      </c>
      <c r="U1303" s="17">
        <v>8.2294233387750798E-2</v>
      </c>
      <c r="V1303" s="17">
        <v>0.13788802768098701</v>
      </c>
      <c r="W1303" s="17">
        <v>7.0847138177957694E-2</v>
      </c>
      <c r="X1303" s="17">
        <v>7.7352643774663193E-2</v>
      </c>
      <c r="Y1303" s="17">
        <v>9.4506821407698796E-2</v>
      </c>
      <c r="Z1303" s="17">
        <v>9.2818224282320103E-2</v>
      </c>
      <c r="AA1303" s="17">
        <v>0.14488120673232299</v>
      </c>
      <c r="AB1303" s="17"/>
      <c r="AC1303" s="17">
        <v>8.7555029548178301E-2</v>
      </c>
      <c r="AD1303" s="17">
        <v>9.7410169372406805E-2</v>
      </c>
      <c r="AE1303" s="17">
        <v>6.8839973835932697E-2</v>
      </c>
      <c r="AF1303" s="17">
        <v>7.4113816023474E-2</v>
      </c>
      <c r="AG1303" s="17">
        <v>7.6043414615840493E-2</v>
      </c>
      <c r="AH1303" s="17">
        <v>9.6846362331886801E-2</v>
      </c>
      <c r="AI1303" s="17">
        <v>0.13718302989763301</v>
      </c>
      <c r="AJ1303" s="17">
        <v>9.3443403647369597E-2</v>
      </c>
      <c r="AK1303" s="17">
        <v>9.3000992667984894E-2</v>
      </c>
      <c r="AL1303" s="17">
        <v>9.5441018071887707E-2</v>
      </c>
      <c r="AM1303" s="17">
        <v>0.11269772612036</v>
      </c>
      <c r="AN1303" s="17">
        <v>0.153228133407766</v>
      </c>
      <c r="AO1303" s="17">
        <v>0.120664532376766</v>
      </c>
      <c r="AP1303" s="17">
        <v>0.28778891768696202</v>
      </c>
      <c r="AQ1303" s="17">
        <v>0.23312401538444</v>
      </c>
      <c r="AR1303" s="17">
        <v>0.37504943392059298</v>
      </c>
      <c r="AS1303" s="17"/>
      <c r="AT1303" s="17">
        <v>0.23316505113348701</v>
      </c>
      <c r="AU1303" s="17">
        <v>8.8175693014561504E-2</v>
      </c>
      <c r="AV1303" s="17">
        <v>0.10105726049767801</v>
      </c>
      <c r="AW1303" s="17">
        <v>0.11193959850497801</v>
      </c>
      <c r="AX1303" s="17">
        <v>4.5459860029614697E-2</v>
      </c>
      <c r="AY1303" s="17">
        <v>7.9208049911065503E-2</v>
      </c>
      <c r="AZ1303" s="17"/>
      <c r="BA1303" s="17">
        <v>7.6337337131182001E-2</v>
      </c>
      <c r="BB1303" s="17">
        <v>9.5637922467879499E-2</v>
      </c>
      <c r="BC1303" s="17">
        <v>0.13742231195509699</v>
      </c>
      <c r="BD1303" s="17">
        <v>0.26006272721620199</v>
      </c>
      <c r="BE1303" s="17">
        <v>0.36099258164683701</v>
      </c>
      <c r="BF1303" s="17"/>
      <c r="BG1303" s="17">
        <v>0.111959311571057</v>
      </c>
      <c r="BH1303" s="17">
        <v>0.15276007728807101</v>
      </c>
      <c r="BI1303" s="17">
        <v>7.7393625673327499E-2</v>
      </c>
      <c r="BJ1303" s="17">
        <v>0.11985580006614099</v>
      </c>
      <c r="BK1303" s="17">
        <v>0.166085028566725</v>
      </c>
      <c r="BL1303" s="17"/>
      <c r="BM1303" s="17">
        <v>0.164851633403892</v>
      </c>
      <c r="BN1303" s="17">
        <v>8.8899109954006503E-2</v>
      </c>
      <c r="BO1303" s="17">
        <v>9.0296399089270299E-2</v>
      </c>
      <c r="BP1303" s="17"/>
      <c r="BQ1303" s="17">
        <v>0.20418074832358299</v>
      </c>
      <c r="BR1303" s="17">
        <v>7.6625981495914999E-2</v>
      </c>
      <c r="BS1303" s="17"/>
      <c r="BT1303" s="17">
        <v>0.14132606999702699</v>
      </c>
      <c r="BU1303" s="17">
        <v>9.6248875927574806E-2</v>
      </c>
    </row>
    <row r="1304" spans="2:73" x14ac:dyDescent="0.3">
      <c r="B1304" t="s">
        <v>478</v>
      </c>
      <c r="C1304" s="17">
        <v>0.123828608479109</v>
      </c>
      <c r="D1304" s="17">
        <v>0.19320782151730001</v>
      </c>
      <c r="E1304" s="17">
        <v>5.3921092896424702E-2</v>
      </c>
      <c r="F1304" s="17"/>
      <c r="G1304" s="17">
        <v>0.104727664501904</v>
      </c>
      <c r="H1304" s="17">
        <v>0.21462890363505199</v>
      </c>
      <c r="I1304" s="17">
        <v>0.12292408535294</v>
      </c>
      <c r="J1304" s="17">
        <v>0.11061633711996501</v>
      </c>
      <c r="K1304" s="17">
        <v>0.11160389235188301</v>
      </c>
      <c r="L1304" s="17">
        <v>7.3577122538224599E-2</v>
      </c>
      <c r="M1304" s="17"/>
      <c r="N1304" s="17">
        <v>0.18617296155761601</v>
      </c>
      <c r="O1304" s="17">
        <v>0.137778657939751</v>
      </c>
      <c r="P1304" s="17">
        <v>8.8456934970478504E-2</v>
      </c>
      <c r="Q1304" s="17">
        <v>6.9086204566038506E-2</v>
      </c>
      <c r="R1304" s="17"/>
      <c r="S1304" s="17">
        <v>0.16116541062508399</v>
      </c>
      <c r="T1304" s="17">
        <v>8.5196904699066003E-2</v>
      </c>
      <c r="U1304" s="17">
        <v>7.5158577058853093E-2</v>
      </c>
      <c r="V1304" s="17">
        <v>0.151979162575761</v>
      </c>
      <c r="W1304" s="17">
        <v>0.14529002483485401</v>
      </c>
      <c r="X1304" s="17">
        <v>0.15038687252907501</v>
      </c>
      <c r="Y1304" s="17">
        <v>0.10311763092631</v>
      </c>
      <c r="Z1304" s="17">
        <v>8.4967747362198906E-2</v>
      </c>
      <c r="AA1304" s="17">
        <v>0.12973761526656</v>
      </c>
      <c r="AB1304" s="17"/>
      <c r="AC1304" s="17">
        <v>0</v>
      </c>
      <c r="AD1304" s="17">
        <v>8.5356005056403603E-2</v>
      </c>
      <c r="AE1304" s="17">
        <v>7.9518255734105606E-2</v>
      </c>
      <c r="AF1304" s="17">
        <v>0.12307653734539099</v>
      </c>
      <c r="AG1304" s="17">
        <v>7.6721591700019395E-2</v>
      </c>
      <c r="AH1304" s="17">
        <v>9.5502037430822001E-2</v>
      </c>
      <c r="AI1304" s="17">
        <v>0.121898710681523</v>
      </c>
      <c r="AJ1304" s="17">
        <v>0.123889801030633</v>
      </c>
      <c r="AK1304" s="17">
        <v>0.16033887665883201</v>
      </c>
      <c r="AL1304" s="17">
        <v>0.191940149073482</v>
      </c>
      <c r="AM1304" s="17">
        <v>0.115345672193569</v>
      </c>
      <c r="AN1304" s="17">
        <v>0.18461174645782699</v>
      </c>
      <c r="AO1304" s="17">
        <v>0.122147488676197</v>
      </c>
      <c r="AP1304" s="17">
        <v>0.12516356621545199</v>
      </c>
      <c r="AQ1304" s="17">
        <v>0.18090086632628699</v>
      </c>
      <c r="AR1304" s="17">
        <v>0.211485981032034</v>
      </c>
      <c r="AS1304" s="17"/>
      <c r="AT1304" s="17">
        <v>0.20267946479297</v>
      </c>
      <c r="AU1304" s="17">
        <v>9.7253353282746702E-2</v>
      </c>
      <c r="AV1304" s="17">
        <v>0.124148720359607</v>
      </c>
      <c r="AW1304" s="17">
        <v>0.10173234738373201</v>
      </c>
      <c r="AX1304" s="17">
        <v>8.30727034499881E-2</v>
      </c>
      <c r="AY1304" s="17">
        <v>6.21908010809143E-2</v>
      </c>
      <c r="AZ1304" s="17"/>
      <c r="BA1304" s="17">
        <v>8.8493026568713801E-2</v>
      </c>
      <c r="BB1304" s="17">
        <v>0.120933686172675</v>
      </c>
      <c r="BC1304" s="17">
        <v>0.147666810842327</v>
      </c>
      <c r="BD1304" s="17">
        <v>0.19220355547082499</v>
      </c>
      <c r="BE1304" s="17">
        <v>0.20958136033751601</v>
      </c>
      <c r="BF1304" s="17"/>
      <c r="BG1304" s="17">
        <v>0.111279571841793</v>
      </c>
      <c r="BH1304" s="17">
        <v>0.15421493604136099</v>
      </c>
      <c r="BI1304" s="17">
        <v>0.104165420846032</v>
      </c>
      <c r="BJ1304" s="17">
        <v>0.13501462715968701</v>
      </c>
      <c r="BK1304" s="17">
        <v>0.122910928487183</v>
      </c>
      <c r="BL1304" s="17"/>
      <c r="BM1304" s="17">
        <v>0.143428082067458</v>
      </c>
      <c r="BN1304" s="17">
        <v>0.107104734128602</v>
      </c>
      <c r="BO1304" s="17">
        <v>0.106102538692477</v>
      </c>
      <c r="BP1304" s="17"/>
      <c r="BQ1304" s="17">
        <v>0.17797581138475599</v>
      </c>
      <c r="BR1304" s="17">
        <v>9.5681516706584493E-2</v>
      </c>
      <c r="BS1304" s="17"/>
      <c r="BT1304" s="17">
        <v>0.138367714587742</v>
      </c>
      <c r="BU1304" s="17">
        <v>0.110413964209371</v>
      </c>
    </row>
    <row r="1305" spans="2:73" x14ac:dyDescent="0.3">
      <c r="B1305" t="s">
        <v>479</v>
      </c>
      <c r="C1305" s="17">
        <v>0.11580871405356701</v>
      </c>
      <c r="D1305" s="17">
        <v>0.133566143949818</v>
      </c>
      <c r="E1305" s="17">
        <v>9.8207211196460503E-2</v>
      </c>
      <c r="F1305" s="17"/>
      <c r="G1305" s="17">
        <v>0.13316076350700101</v>
      </c>
      <c r="H1305" s="17">
        <v>0.172809990985446</v>
      </c>
      <c r="I1305" s="17">
        <v>0.135419221158666</v>
      </c>
      <c r="J1305" s="17">
        <v>9.99515904683691E-2</v>
      </c>
      <c r="K1305" s="17">
        <v>9.1997653684186401E-2</v>
      </c>
      <c r="L1305" s="17">
        <v>6.4621359895271901E-2</v>
      </c>
      <c r="M1305" s="17"/>
      <c r="N1305" s="17">
        <v>0.171356569835735</v>
      </c>
      <c r="O1305" s="17">
        <v>0.11779347356787399</v>
      </c>
      <c r="P1305" s="17">
        <v>8.8961370523078301E-2</v>
      </c>
      <c r="Q1305" s="17">
        <v>7.2274346189846905E-2</v>
      </c>
      <c r="R1305" s="17"/>
      <c r="S1305" s="17">
        <v>0.149799715810155</v>
      </c>
      <c r="T1305" s="17">
        <v>0.100388862622797</v>
      </c>
      <c r="U1305" s="17">
        <v>0.115285198374582</v>
      </c>
      <c r="V1305" s="17">
        <v>9.9083741597208397E-2</v>
      </c>
      <c r="W1305" s="17">
        <v>0.121654132849527</v>
      </c>
      <c r="X1305" s="17">
        <v>9.9723464307330104E-2</v>
      </c>
      <c r="Y1305" s="17">
        <v>0.11874309382265701</v>
      </c>
      <c r="Z1305" s="17">
        <v>0.12317102207846201</v>
      </c>
      <c r="AA1305" s="17">
        <v>0.107171959215139</v>
      </c>
      <c r="AB1305" s="17"/>
      <c r="AC1305" s="17">
        <v>0</v>
      </c>
      <c r="AD1305" s="17">
        <v>5.9087161018768701E-2</v>
      </c>
      <c r="AE1305" s="17">
        <v>0.110869548032472</v>
      </c>
      <c r="AF1305" s="17">
        <v>0.101068343621221</v>
      </c>
      <c r="AG1305" s="17">
        <v>0.12177022541237199</v>
      </c>
      <c r="AH1305" s="17">
        <v>0.126119993054989</v>
      </c>
      <c r="AI1305" s="17">
        <v>0.11299422229777099</v>
      </c>
      <c r="AJ1305" s="17">
        <v>0.110899592985939</v>
      </c>
      <c r="AK1305" s="17">
        <v>7.6351497162498394E-2</v>
      </c>
      <c r="AL1305" s="17">
        <v>7.1502472293315897E-2</v>
      </c>
      <c r="AM1305" s="17">
        <v>0.117234957793421</v>
      </c>
      <c r="AN1305" s="17">
        <v>0.102834064272409</v>
      </c>
      <c r="AO1305" s="17">
        <v>0.14913534097331901</v>
      </c>
      <c r="AP1305" s="17">
        <v>9.1114779401014395E-2</v>
      </c>
      <c r="AQ1305" s="17">
        <v>0.21127397879067999</v>
      </c>
      <c r="AR1305" s="17">
        <v>0.22379860300757401</v>
      </c>
      <c r="AS1305" s="17"/>
      <c r="AT1305" s="17">
        <v>0.19058234741372301</v>
      </c>
      <c r="AU1305" s="17">
        <v>8.9399318959280202E-2</v>
      </c>
      <c r="AV1305" s="17">
        <v>0.10972727184735</v>
      </c>
      <c r="AW1305" s="17">
        <v>9.3924397037652693E-2</v>
      </c>
      <c r="AX1305" s="17">
        <v>8.5874604025632295E-2</v>
      </c>
      <c r="AY1305" s="17">
        <v>6.8607520245184503E-2</v>
      </c>
      <c r="AZ1305" s="17"/>
      <c r="BA1305" s="17">
        <v>7.4846913186473393E-2</v>
      </c>
      <c r="BB1305" s="17">
        <v>0.102326222367082</v>
      </c>
      <c r="BC1305" s="17">
        <v>0.15642645309588399</v>
      </c>
      <c r="BD1305" s="17">
        <v>0.158998703337452</v>
      </c>
      <c r="BE1305" s="17">
        <v>0.260467380201306</v>
      </c>
      <c r="BF1305" s="17"/>
      <c r="BG1305" s="17">
        <v>9.9283725069677101E-2</v>
      </c>
      <c r="BH1305" s="17">
        <v>0.160095494176026</v>
      </c>
      <c r="BI1305" s="17">
        <v>9.3590085351832802E-2</v>
      </c>
      <c r="BJ1305" s="17">
        <v>9.5707434525163101E-2</v>
      </c>
      <c r="BK1305" s="17">
        <v>0.13004021679240901</v>
      </c>
      <c r="BL1305" s="17"/>
      <c r="BM1305" s="17">
        <v>0.134069880052331</v>
      </c>
      <c r="BN1305" s="17">
        <v>0.10702296753955701</v>
      </c>
      <c r="BO1305" s="17">
        <v>8.35935783173299E-2</v>
      </c>
      <c r="BP1305" s="17"/>
      <c r="BQ1305" s="17">
        <v>0.16464648237628199</v>
      </c>
      <c r="BR1305" s="17">
        <v>9.0253130538101703E-2</v>
      </c>
      <c r="BS1305" s="17"/>
      <c r="BT1305" s="17">
        <v>0.13544792722204499</v>
      </c>
      <c r="BU1305" s="17">
        <v>9.1102804860230299E-2</v>
      </c>
    </row>
    <row r="1306" spans="2:73" x14ac:dyDescent="0.3">
      <c r="B1306" t="s">
        <v>212</v>
      </c>
      <c r="C1306" s="17">
        <v>5.6333530576164699E-2</v>
      </c>
      <c r="D1306" s="17">
        <v>4.9384148839354602E-2</v>
      </c>
      <c r="E1306" s="17">
        <v>6.2912134763016395E-2</v>
      </c>
      <c r="F1306" s="17"/>
      <c r="G1306" s="17">
        <v>3.3949424329225701E-2</v>
      </c>
      <c r="H1306" s="17">
        <v>3.1087356455119501E-2</v>
      </c>
      <c r="I1306" s="17">
        <v>2.9795077589391501E-2</v>
      </c>
      <c r="J1306" s="17">
        <v>5.9993307269939303E-2</v>
      </c>
      <c r="K1306" s="17">
        <v>0.110703894915514</v>
      </c>
      <c r="L1306" s="17">
        <v>7.4776419902128896E-2</v>
      </c>
      <c r="M1306" s="17"/>
      <c r="N1306" s="17">
        <v>2.8983292792709801E-2</v>
      </c>
      <c r="O1306" s="17">
        <v>4.7698244164484697E-2</v>
      </c>
      <c r="P1306" s="17">
        <v>4.8473249836223399E-2</v>
      </c>
      <c r="Q1306" s="17">
        <v>0.106066376800839</v>
      </c>
      <c r="R1306" s="17"/>
      <c r="S1306" s="17">
        <v>3.27242063966681E-2</v>
      </c>
      <c r="T1306" s="17">
        <v>8.8078284217354599E-2</v>
      </c>
      <c r="U1306" s="17">
        <v>8.0558599217764398E-2</v>
      </c>
      <c r="V1306" s="17">
        <v>5.31125003848954E-2</v>
      </c>
      <c r="W1306" s="17">
        <v>6.0719177144129798E-2</v>
      </c>
      <c r="X1306" s="17">
        <v>5.7311323214005699E-2</v>
      </c>
      <c r="Y1306" s="17">
        <v>3.7150901947951301E-2</v>
      </c>
      <c r="Z1306" s="17">
        <v>5.46097244016788E-2</v>
      </c>
      <c r="AA1306" s="17">
        <v>4.36032616641066E-2</v>
      </c>
      <c r="AB1306" s="17"/>
      <c r="AC1306" s="17">
        <v>0.21649485025728499</v>
      </c>
      <c r="AD1306" s="17">
        <v>9.4381676358164801E-2</v>
      </c>
      <c r="AE1306" s="17">
        <v>6.3901300858187904E-2</v>
      </c>
      <c r="AF1306" s="17">
        <v>0.13398367634892799</v>
      </c>
      <c r="AG1306" s="17">
        <v>9.7127057065971897E-2</v>
      </c>
      <c r="AH1306" s="17">
        <v>5.5387824696790003E-2</v>
      </c>
      <c r="AI1306" s="17">
        <v>2.9565811351718398E-2</v>
      </c>
      <c r="AJ1306" s="17">
        <v>3.7077048909338002E-2</v>
      </c>
      <c r="AK1306" s="17">
        <v>5.0823967726677598E-2</v>
      </c>
      <c r="AL1306" s="17">
        <v>4.4801547520665702E-2</v>
      </c>
      <c r="AM1306" s="17">
        <v>3.7579084843988197E-2</v>
      </c>
      <c r="AN1306" s="17">
        <v>1.59646236018493E-2</v>
      </c>
      <c r="AO1306" s="17">
        <v>1.7769194529187099E-2</v>
      </c>
      <c r="AP1306" s="17">
        <v>7.9910879447194605E-2</v>
      </c>
      <c r="AQ1306" s="17">
        <v>1.37225005946641E-2</v>
      </c>
      <c r="AR1306" s="17">
        <v>2.7963093220910101E-2</v>
      </c>
      <c r="AS1306" s="17"/>
      <c r="AT1306" s="17">
        <v>4.6781897071777302E-2</v>
      </c>
      <c r="AU1306" s="17">
        <v>5.7841837925015599E-2</v>
      </c>
      <c r="AV1306" s="17">
        <v>6.6323803799919104E-2</v>
      </c>
      <c r="AW1306" s="17">
        <v>4.27218010474456E-2</v>
      </c>
      <c r="AX1306" s="17">
        <v>7.1694817589155496E-2</v>
      </c>
      <c r="AY1306" s="17">
        <v>8.7592284408451307E-2</v>
      </c>
      <c r="AZ1306" s="17"/>
      <c r="BA1306" s="17">
        <v>8.6948423331451294E-2</v>
      </c>
      <c r="BB1306" s="17">
        <v>5.3448846721012799E-2</v>
      </c>
      <c r="BC1306" s="17">
        <v>5.1956993953821903E-2</v>
      </c>
      <c r="BD1306" s="17">
        <v>2.8838358559947801E-2</v>
      </c>
      <c r="BE1306" s="17">
        <v>1.8669712230803999E-2</v>
      </c>
      <c r="BF1306" s="17"/>
      <c r="BG1306" s="17">
        <v>5.58221813211928E-2</v>
      </c>
      <c r="BH1306" s="17">
        <v>3.2650632094106902E-2</v>
      </c>
      <c r="BI1306" s="17">
        <v>3.1619953750510299E-2</v>
      </c>
      <c r="BJ1306" s="17">
        <v>7.2056201166525197E-2</v>
      </c>
      <c r="BK1306" s="17">
        <v>6.6170437964650899E-2</v>
      </c>
      <c r="BL1306" s="17"/>
      <c r="BM1306" s="17">
        <v>4.5320419282869701E-2</v>
      </c>
      <c r="BN1306" s="17">
        <v>6.8816458073784004E-2</v>
      </c>
      <c r="BO1306" s="17">
        <v>5.9166000594860199E-2</v>
      </c>
      <c r="BP1306" s="17"/>
      <c r="BQ1306" s="17">
        <v>3.5262677725603202E-2</v>
      </c>
      <c r="BR1306" s="17">
        <v>7.1583816111329801E-2</v>
      </c>
      <c r="BS1306" s="17"/>
      <c r="BT1306" s="17">
        <v>4.4653336013333302E-2</v>
      </c>
      <c r="BU1306" s="17">
        <v>7.3572916136291702E-2</v>
      </c>
    </row>
    <row r="1307" spans="2:73" x14ac:dyDescent="0.3">
      <c r="B1307" t="s">
        <v>129</v>
      </c>
      <c r="C1307" s="17">
        <v>4.4848811128025301E-2</v>
      </c>
      <c r="D1307" s="17">
        <v>3.2317530092839802E-2</v>
      </c>
      <c r="E1307" s="17">
        <v>5.69801105113883E-2</v>
      </c>
      <c r="F1307" s="17"/>
      <c r="G1307" s="17">
        <v>2.83086332700733E-2</v>
      </c>
      <c r="H1307" s="17">
        <v>3.9412201261964E-2</v>
      </c>
      <c r="I1307" s="17">
        <v>4.8420144535507803E-2</v>
      </c>
      <c r="J1307" s="17">
        <v>6.1846078267187403E-2</v>
      </c>
      <c r="K1307" s="17">
        <v>5.4364265247215597E-2</v>
      </c>
      <c r="L1307" s="17">
        <v>3.5643432709882801E-2</v>
      </c>
      <c r="M1307" s="17"/>
      <c r="N1307" s="17">
        <v>2.4272616278869601E-2</v>
      </c>
      <c r="O1307" s="17">
        <v>3.6500608215953301E-2</v>
      </c>
      <c r="P1307" s="17">
        <v>4.3234462066543099E-2</v>
      </c>
      <c r="Q1307" s="17">
        <v>7.6062186462738296E-2</v>
      </c>
      <c r="R1307" s="17"/>
      <c r="S1307" s="17">
        <v>2.8773781553307402E-2</v>
      </c>
      <c r="T1307" s="17">
        <v>3.8686620230644002E-2</v>
      </c>
      <c r="U1307" s="17">
        <v>4.3293576949762103E-2</v>
      </c>
      <c r="V1307" s="17">
        <v>1.4692445421685799E-2</v>
      </c>
      <c r="W1307" s="17">
        <v>5.65500052195997E-2</v>
      </c>
      <c r="X1307" s="17">
        <v>8.9570858571188697E-2</v>
      </c>
      <c r="Y1307" s="17">
        <v>5.7722918652291101E-2</v>
      </c>
      <c r="Z1307" s="17">
        <v>5.4394754057295498E-2</v>
      </c>
      <c r="AA1307" s="17">
        <v>4.7262210782490002E-2</v>
      </c>
      <c r="AB1307" s="17"/>
      <c r="AC1307" s="17">
        <v>0.26091535844055602</v>
      </c>
      <c r="AD1307" s="17">
        <v>0.145323330001454</v>
      </c>
      <c r="AE1307" s="17">
        <v>5.3755858665065201E-2</v>
      </c>
      <c r="AF1307" s="17">
        <v>3.5406970108227798E-2</v>
      </c>
      <c r="AG1307" s="17">
        <v>6.6140954043412206E-2</v>
      </c>
      <c r="AH1307" s="17">
        <v>6.3817733784314698E-2</v>
      </c>
      <c r="AI1307" s="17">
        <v>6.1041227494703703E-3</v>
      </c>
      <c r="AJ1307" s="17">
        <v>2.31747694821463E-2</v>
      </c>
      <c r="AK1307" s="17">
        <v>5.7514901986550501E-2</v>
      </c>
      <c r="AL1307" s="17">
        <v>2.4496743977443201E-2</v>
      </c>
      <c r="AM1307" s="17">
        <v>1.6759614822457001E-2</v>
      </c>
      <c r="AN1307" s="17">
        <v>4.0713332411054001E-2</v>
      </c>
      <c r="AO1307" s="17">
        <v>1.07327292471802E-2</v>
      </c>
      <c r="AP1307" s="17">
        <v>3.2046190662863697E-2</v>
      </c>
      <c r="AQ1307" s="17">
        <v>2.82887129689391E-2</v>
      </c>
      <c r="AR1307" s="17">
        <v>1.2029946967868899E-2</v>
      </c>
      <c r="AS1307" s="17"/>
      <c r="AT1307" s="17">
        <v>3.98758023832178E-2</v>
      </c>
      <c r="AU1307" s="17">
        <v>6.06836417433421E-2</v>
      </c>
      <c r="AV1307" s="17">
        <v>2.5077489878214301E-2</v>
      </c>
      <c r="AW1307" s="17">
        <v>3.1378759073073102E-2</v>
      </c>
      <c r="AX1307" s="17">
        <v>5.4732627819335397E-2</v>
      </c>
      <c r="AY1307" s="17">
        <v>6.3689822833155094E-2</v>
      </c>
      <c r="AZ1307" s="17"/>
      <c r="BA1307" s="17">
        <v>7.7583626414948495E-2</v>
      </c>
      <c r="BB1307" s="17">
        <v>3.9795057237947302E-2</v>
      </c>
      <c r="BC1307" s="17">
        <v>1.9938927492417598E-2</v>
      </c>
      <c r="BD1307" s="17">
        <v>1.04251382616146E-2</v>
      </c>
      <c r="BE1307" s="17">
        <v>2.09140605841374E-2</v>
      </c>
      <c r="BF1307" s="17"/>
      <c r="BG1307" s="17">
        <v>4.49509154287384E-2</v>
      </c>
      <c r="BH1307" s="17">
        <v>4.11006608103568E-2</v>
      </c>
      <c r="BI1307" s="17">
        <v>2.4552481931728199E-2</v>
      </c>
      <c r="BJ1307" s="17">
        <v>3.0709113136557199E-2</v>
      </c>
      <c r="BK1307" s="17">
        <v>3.7061775048202503E-2</v>
      </c>
      <c r="BL1307" s="17"/>
      <c r="BM1307" s="17">
        <v>3.16860103788459E-2</v>
      </c>
      <c r="BN1307" s="17">
        <v>4.8903512318424998E-2</v>
      </c>
      <c r="BO1307" s="17">
        <v>7.3332345875035801E-2</v>
      </c>
      <c r="BP1307" s="17"/>
      <c r="BQ1307" s="17">
        <v>1.8939066265503499E-2</v>
      </c>
      <c r="BR1307" s="17">
        <v>5.5265308867274897E-2</v>
      </c>
      <c r="BS1307" s="17"/>
      <c r="BT1307" s="17">
        <v>2.1637482309475101E-2</v>
      </c>
      <c r="BU1307" s="17">
        <v>5.6925843196121699E-2</v>
      </c>
    </row>
    <row r="1308" spans="2:73" x14ac:dyDescent="0.3">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7"/>
      <c r="BN1308" s="17"/>
      <c r="BO1308" s="17"/>
      <c r="BP1308" s="17"/>
      <c r="BQ1308" s="17"/>
      <c r="BR1308" s="17"/>
      <c r="BS1308" s="17"/>
      <c r="BT1308" s="17"/>
      <c r="BU1308" s="17"/>
    </row>
    <row r="1309" spans="2:73" x14ac:dyDescent="0.3">
      <c r="B1309" s="6" t="s">
        <v>481</v>
      </c>
      <c r="C1309" s="17"/>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c r="AD1309" s="17"/>
      <c r="AE1309" s="17"/>
      <c r="AF1309" s="17"/>
      <c r="AG1309" s="17"/>
      <c r="AH1309" s="17"/>
      <c r="AI1309" s="17"/>
      <c r="AJ1309" s="17"/>
      <c r="AK1309" s="17"/>
      <c r="AL1309" s="17"/>
      <c r="AM1309" s="17"/>
      <c r="AN1309" s="17"/>
      <c r="AO1309" s="17"/>
      <c r="AP1309" s="17"/>
      <c r="AQ1309" s="17"/>
      <c r="AR1309" s="17"/>
      <c r="AS1309" s="17"/>
      <c r="AT1309" s="17"/>
      <c r="AU1309" s="17"/>
      <c r="AV1309" s="17"/>
      <c r="AW1309" s="17"/>
      <c r="AX1309" s="17"/>
      <c r="AY1309" s="17"/>
      <c r="AZ1309" s="17"/>
      <c r="BA1309" s="17"/>
      <c r="BB1309" s="17"/>
      <c r="BC1309" s="17"/>
      <c r="BD1309" s="17"/>
      <c r="BE1309" s="17"/>
      <c r="BF1309" s="17"/>
      <c r="BG1309" s="17"/>
      <c r="BH1309" s="17"/>
      <c r="BI1309" s="17"/>
      <c r="BJ1309" s="17"/>
      <c r="BK1309" s="17"/>
      <c r="BL1309" s="17"/>
      <c r="BM1309" s="17"/>
      <c r="BN1309" s="17"/>
      <c r="BO1309" s="17"/>
      <c r="BP1309" s="17"/>
      <c r="BQ1309" s="17"/>
      <c r="BR1309" s="17"/>
      <c r="BS1309" s="17"/>
      <c r="BT1309" s="17"/>
      <c r="BU1309" s="17"/>
    </row>
    <row r="1310" spans="2:73" x14ac:dyDescent="0.3">
      <c r="B1310" s="24" t="s">
        <v>94</v>
      </c>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c r="BK1310" s="17"/>
      <c r="BL1310" s="17"/>
      <c r="BM1310" s="17"/>
      <c r="BN1310" s="17"/>
      <c r="BO1310" s="17"/>
      <c r="BP1310" s="17"/>
      <c r="BQ1310" s="17"/>
      <c r="BR1310" s="17"/>
      <c r="BS1310" s="17"/>
      <c r="BT1310" s="17"/>
      <c r="BU1310" s="17"/>
    </row>
    <row r="1311" spans="2:73" x14ac:dyDescent="0.3">
      <c r="B1311" t="s">
        <v>74</v>
      </c>
      <c r="C1311" s="17">
        <v>0.33363176819527002</v>
      </c>
      <c r="D1311" s="17">
        <v>0.329425640763779</v>
      </c>
      <c r="E1311" s="17">
        <v>0.33760401601968598</v>
      </c>
      <c r="F1311" s="17"/>
      <c r="G1311" s="17">
        <v>0.40969144019487702</v>
      </c>
      <c r="H1311" s="17">
        <v>0.43454582249241203</v>
      </c>
      <c r="I1311" s="17">
        <v>0.375100156752664</v>
      </c>
      <c r="J1311" s="17">
        <v>0.33077255418614399</v>
      </c>
      <c r="K1311" s="17">
        <v>0.244166241740289</v>
      </c>
      <c r="L1311" s="17">
        <v>0.22988416426906999</v>
      </c>
      <c r="M1311" s="17"/>
      <c r="N1311" s="17">
        <v>0.39720329527923898</v>
      </c>
      <c r="O1311" s="17">
        <v>0.330118641317657</v>
      </c>
      <c r="P1311" s="17">
        <v>0.32542456425607003</v>
      </c>
      <c r="Q1311" s="17">
        <v>0.27407441617078199</v>
      </c>
      <c r="R1311" s="17"/>
      <c r="S1311" s="17">
        <v>0.392066768363941</v>
      </c>
      <c r="T1311" s="17">
        <v>0.29155516846791402</v>
      </c>
      <c r="U1311" s="17">
        <v>0.34341187467601603</v>
      </c>
      <c r="V1311" s="17">
        <v>0.298264247859724</v>
      </c>
      <c r="W1311" s="17">
        <v>0.33397246860738899</v>
      </c>
      <c r="X1311" s="17">
        <v>0.32276249304339</v>
      </c>
      <c r="Y1311" s="17">
        <v>0.31551974958977702</v>
      </c>
      <c r="Z1311" s="17">
        <v>0.283835622823289</v>
      </c>
      <c r="AA1311" s="17">
        <v>0.377122688768456</v>
      </c>
      <c r="AB1311" s="17"/>
      <c r="AC1311" s="17">
        <v>0.23758776889309099</v>
      </c>
      <c r="AD1311" s="17">
        <v>0.28771298237930498</v>
      </c>
      <c r="AE1311" s="17">
        <v>0.243522578984184</v>
      </c>
      <c r="AF1311" s="17">
        <v>0.230093214644008</v>
      </c>
      <c r="AG1311" s="17">
        <v>0.31671733433434401</v>
      </c>
      <c r="AH1311" s="17">
        <v>0.376395856229506</v>
      </c>
      <c r="AI1311" s="17">
        <v>0.345124084948631</v>
      </c>
      <c r="AJ1311" s="17">
        <v>0.33559322563592597</v>
      </c>
      <c r="AK1311" s="17">
        <v>0.35070408064215502</v>
      </c>
      <c r="AL1311" s="17">
        <v>0.32851366178846902</v>
      </c>
      <c r="AM1311" s="17">
        <v>0.35102510670671</v>
      </c>
      <c r="AN1311" s="17">
        <v>0.29750090483852298</v>
      </c>
      <c r="AO1311" s="17">
        <v>0.48543007194753302</v>
      </c>
      <c r="AP1311" s="17">
        <v>0.446721405548692</v>
      </c>
      <c r="AQ1311" s="17">
        <v>0.33074351324211698</v>
      </c>
      <c r="AR1311" s="17">
        <v>0.448062110236082</v>
      </c>
      <c r="AS1311" s="17"/>
      <c r="AT1311" s="17">
        <v>0.42032598997439502</v>
      </c>
      <c r="AU1311" s="17">
        <v>0.27932723990860697</v>
      </c>
      <c r="AV1311" s="17">
        <v>0.37777175044641897</v>
      </c>
      <c r="AW1311" s="17">
        <v>0.29811101211483998</v>
      </c>
      <c r="AX1311" s="17">
        <v>0.31220854616654498</v>
      </c>
      <c r="AY1311" s="17">
        <v>0.29353529025680603</v>
      </c>
      <c r="AZ1311" s="17"/>
      <c r="BA1311" s="17">
        <v>0.26163715542093702</v>
      </c>
      <c r="BB1311" s="17">
        <v>0.30310501069149698</v>
      </c>
      <c r="BC1311" s="17">
        <v>0.38198172171158401</v>
      </c>
      <c r="BD1311" s="17">
        <v>0.45300347136862301</v>
      </c>
      <c r="BE1311" s="17">
        <v>0.47161331475041901</v>
      </c>
      <c r="BF1311" s="17"/>
      <c r="BG1311" s="17">
        <v>0.320048991952745</v>
      </c>
      <c r="BH1311" s="17">
        <v>0.39264315372971997</v>
      </c>
      <c r="BI1311" s="17">
        <v>0.31651488097991298</v>
      </c>
      <c r="BJ1311" s="17">
        <v>0.28604341152498503</v>
      </c>
      <c r="BK1311" s="17">
        <v>0.33807489328096602</v>
      </c>
      <c r="BL1311" s="17"/>
      <c r="BM1311" s="17">
        <v>0.337410486071541</v>
      </c>
      <c r="BN1311" s="17">
        <v>0.323631959965892</v>
      </c>
      <c r="BO1311" s="17">
        <v>0.34655722756958601</v>
      </c>
      <c r="BP1311" s="17"/>
      <c r="BQ1311" s="17">
        <v>0.45509502098253102</v>
      </c>
      <c r="BR1311" s="17">
        <v>0.26189101329140502</v>
      </c>
      <c r="BS1311" s="17"/>
      <c r="BT1311" s="17">
        <v>0.39133299978105901</v>
      </c>
      <c r="BU1311" s="17">
        <v>0.26614800415497702</v>
      </c>
    </row>
    <row r="1312" spans="2:73" x14ac:dyDescent="0.3">
      <c r="B1312" t="s">
        <v>75</v>
      </c>
      <c r="C1312" s="17">
        <v>0.619245209519796</v>
      </c>
      <c r="D1312" s="17">
        <v>0.62588603744921301</v>
      </c>
      <c r="E1312" s="17">
        <v>0.61275500099255498</v>
      </c>
      <c r="F1312" s="17"/>
      <c r="G1312" s="17">
        <v>0.54672846777324102</v>
      </c>
      <c r="H1312" s="17">
        <v>0.51033835803663896</v>
      </c>
      <c r="I1312" s="17">
        <v>0.56675423486654897</v>
      </c>
      <c r="J1312" s="17">
        <v>0.63743680203214204</v>
      </c>
      <c r="K1312" s="17">
        <v>0.69458674990385905</v>
      </c>
      <c r="L1312" s="17">
        <v>0.73310912622866198</v>
      </c>
      <c r="M1312" s="17"/>
      <c r="N1312" s="17">
        <v>0.56869336904236201</v>
      </c>
      <c r="O1312" s="17">
        <v>0.61320826839989895</v>
      </c>
      <c r="P1312" s="17">
        <v>0.62927318238748398</v>
      </c>
      <c r="Q1312" s="17">
        <v>0.67212400746572498</v>
      </c>
      <c r="R1312" s="17"/>
      <c r="S1312" s="17">
        <v>0.55302317433936898</v>
      </c>
      <c r="T1312" s="17">
        <v>0.65784734970063297</v>
      </c>
      <c r="U1312" s="17">
        <v>0.59952480636735095</v>
      </c>
      <c r="V1312" s="17">
        <v>0.66426820894190297</v>
      </c>
      <c r="W1312" s="17">
        <v>0.62284744617452203</v>
      </c>
      <c r="X1312" s="17">
        <v>0.63579433452592105</v>
      </c>
      <c r="Y1312" s="17">
        <v>0.64527667817691603</v>
      </c>
      <c r="Z1312" s="17">
        <v>0.66714059262523995</v>
      </c>
      <c r="AA1312" s="17">
        <v>0.57666005948965005</v>
      </c>
      <c r="AB1312" s="17"/>
      <c r="AC1312" s="17">
        <v>0.72364324135782199</v>
      </c>
      <c r="AD1312" s="17">
        <v>0.648652351386383</v>
      </c>
      <c r="AE1312" s="17">
        <v>0.69789759676239205</v>
      </c>
      <c r="AF1312" s="17">
        <v>0.70671721630857198</v>
      </c>
      <c r="AG1312" s="17">
        <v>0.63783264067166801</v>
      </c>
      <c r="AH1312" s="17">
        <v>0.56733229050741196</v>
      </c>
      <c r="AI1312" s="17">
        <v>0.61915401139531601</v>
      </c>
      <c r="AJ1312" s="17">
        <v>0.60023275271487297</v>
      </c>
      <c r="AK1312" s="17">
        <v>0.60009338778635601</v>
      </c>
      <c r="AL1312" s="17">
        <v>0.60083957910346797</v>
      </c>
      <c r="AM1312" s="17">
        <v>0.61050037614681596</v>
      </c>
      <c r="AN1312" s="17">
        <v>0.64715884234005405</v>
      </c>
      <c r="AO1312" s="17">
        <v>0.49625305286571098</v>
      </c>
      <c r="AP1312" s="17">
        <v>0.553278594451308</v>
      </c>
      <c r="AQ1312" s="17">
        <v>0.65212144983173503</v>
      </c>
      <c r="AR1312" s="17">
        <v>0.54160898467957397</v>
      </c>
      <c r="AS1312" s="17"/>
      <c r="AT1312" s="17">
        <v>0.53125514336733104</v>
      </c>
      <c r="AU1312" s="17">
        <v>0.67811156175153897</v>
      </c>
      <c r="AV1312" s="17">
        <v>0.55788238346633101</v>
      </c>
      <c r="AW1312" s="17">
        <v>0.66773947283245905</v>
      </c>
      <c r="AX1312" s="17">
        <v>0.63190106961186598</v>
      </c>
      <c r="AY1312" s="17">
        <v>0.65877777274079197</v>
      </c>
      <c r="AZ1312" s="17"/>
      <c r="BA1312" s="17">
        <v>0.69035532585644199</v>
      </c>
      <c r="BB1312" s="17">
        <v>0.65858081060701701</v>
      </c>
      <c r="BC1312" s="17">
        <v>0.566415982404879</v>
      </c>
      <c r="BD1312" s="17">
        <v>0.50020736299847302</v>
      </c>
      <c r="BE1312" s="17">
        <v>0.49028732314415302</v>
      </c>
      <c r="BF1312" s="17"/>
      <c r="BG1312" s="17">
        <v>0.651170451538015</v>
      </c>
      <c r="BH1312" s="17">
        <v>0.56377920416655802</v>
      </c>
      <c r="BI1312" s="17">
        <v>0.62969059346443002</v>
      </c>
      <c r="BJ1312" s="17">
        <v>0.67480929801762202</v>
      </c>
      <c r="BK1312" s="17">
        <v>0.56957666397773099</v>
      </c>
      <c r="BL1312" s="17"/>
      <c r="BM1312" s="17">
        <v>0.62595854378704097</v>
      </c>
      <c r="BN1312" s="17">
        <v>0.62060068375379895</v>
      </c>
      <c r="BO1312" s="17">
        <v>0.59598186150437205</v>
      </c>
      <c r="BP1312" s="17"/>
      <c r="BQ1312" s="17">
        <v>0.50921890529029501</v>
      </c>
      <c r="BR1312" s="17">
        <v>0.69459593777284001</v>
      </c>
      <c r="BS1312" s="17"/>
      <c r="BT1312" s="17">
        <v>0.56939938374955101</v>
      </c>
      <c r="BU1312" s="17">
        <v>0.69197637874425999</v>
      </c>
    </row>
    <row r="1313" spans="2:73" x14ac:dyDescent="0.3">
      <c r="B1313" t="s">
        <v>92</v>
      </c>
      <c r="C1313" s="17">
        <v>4.7123022284933702E-2</v>
      </c>
      <c r="D1313" s="17">
        <v>4.4688321787007199E-2</v>
      </c>
      <c r="E1313" s="17">
        <v>4.9640982987758597E-2</v>
      </c>
      <c r="F1313" s="17"/>
      <c r="G1313" s="17">
        <v>4.35800920318824E-2</v>
      </c>
      <c r="H1313" s="17">
        <v>5.5115819470948797E-2</v>
      </c>
      <c r="I1313" s="17">
        <v>5.8145608380787597E-2</v>
      </c>
      <c r="J1313" s="17">
        <v>3.1790643781713597E-2</v>
      </c>
      <c r="K1313" s="17">
        <v>6.1247008355851403E-2</v>
      </c>
      <c r="L1313" s="17">
        <v>3.7006709502267698E-2</v>
      </c>
      <c r="M1313" s="17"/>
      <c r="N1313" s="17">
        <v>3.4103335678399599E-2</v>
      </c>
      <c r="O1313" s="17">
        <v>5.6673090282444501E-2</v>
      </c>
      <c r="P1313" s="17">
        <v>4.5302253356445797E-2</v>
      </c>
      <c r="Q1313" s="17">
        <v>5.3801576363492497E-2</v>
      </c>
      <c r="R1313" s="17"/>
      <c r="S1313" s="17">
        <v>5.49100572966899E-2</v>
      </c>
      <c r="T1313" s="17">
        <v>5.05974818314536E-2</v>
      </c>
      <c r="U1313" s="17">
        <v>5.7063318956633399E-2</v>
      </c>
      <c r="V1313" s="17">
        <v>3.7467543198373497E-2</v>
      </c>
      <c r="W1313" s="17">
        <v>4.3180085218088499E-2</v>
      </c>
      <c r="X1313" s="17">
        <v>4.1443172430689401E-2</v>
      </c>
      <c r="Y1313" s="17">
        <v>3.92035722333062E-2</v>
      </c>
      <c r="Z1313" s="17">
        <v>4.9023784551471598E-2</v>
      </c>
      <c r="AA1313" s="17">
        <v>4.6217251741893499E-2</v>
      </c>
      <c r="AB1313" s="17"/>
      <c r="AC1313" s="17">
        <v>3.8768989749086803E-2</v>
      </c>
      <c r="AD1313" s="17">
        <v>6.3634666234311299E-2</v>
      </c>
      <c r="AE1313" s="17">
        <v>5.8579824253423403E-2</v>
      </c>
      <c r="AF1313" s="17">
        <v>6.3189569047419999E-2</v>
      </c>
      <c r="AG1313" s="17">
        <v>4.5450024993988002E-2</v>
      </c>
      <c r="AH1313" s="17">
        <v>5.6271853263082303E-2</v>
      </c>
      <c r="AI1313" s="17">
        <v>3.5721903656053398E-2</v>
      </c>
      <c r="AJ1313" s="17">
        <v>6.4174021649201496E-2</v>
      </c>
      <c r="AK1313" s="17">
        <v>4.9202531571489003E-2</v>
      </c>
      <c r="AL1313" s="17">
        <v>7.06467591080637E-2</v>
      </c>
      <c r="AM1313" s="17">
        <v>3.84745171464735E-2</v>
      </c>
      <c r="AN1313" s="17">
        <v>5.5340252821422499E-2</v>
      </c>
      <c r="AO1313" s="17">
        <v>1.8316875186756201E-2</v>
      </c>
      <c r="AP1313" s="17">
        <v>0</v>
      </c>
      <c r="AQ1313" s="17">
        <v>1.7135036926148001E-2</v>
      </c>
      <c r="AR1313" s="17">
        <v>1.0328905084343599E-2</v>
      </c>
      <c r="AS1313" s="17"/>
      <c r="AT1313" s="17">
        <v>4.8418866658274502E-2</v>
      </c>
      <c r="AU1313" s="17">
        <v>4.2561198339854001E-2</v>
      </c>
      <c r="AV1313" s="17">
        <v>6.4345866087249695E-2</v>
      </c>
      <c r="AW1313" s="17">
        <v>3.41495150527013E-2</v>
      </c>
      <c r="AX1313" s="17">
        <v>5.5890384221589498E-2</v>
      </c>
      <c r="AY1313" s="17">
        <v>4.7686937002402001E-2</v>
      </c>
      <c r="AZ1313" s="17"/>
      <c r="BA1313" s="17">
        <v>4.8007518722620802E-2</v>
      </c>
      <c r="BB1313" s="17">
        <v>3.8314178701485402E-2</v>
      </c>
      <c r="BC1313" s="17">
        <v>5.1602295883537298E-2</v>
      </c>
      <c r="BD1313" s="17">
        <v>4.6789165632904299E-2</v>
      </c>
      <c r="BE1313" s="17">
        <v>3.8099362105427803E-2</v>
      </c>
      <c r="BF1313" s="17"/>
      <c r="BG1313" s="17">
        <v>2.8780556509240201E-2</v>
      </c>
      <c r="BH1313" s="17">
        <v>4.3577642103721601E-2</v>
      </c>
      <c r="BI1313" s="17">
        <v>5.3794525555656697E-2</v>
      </c>
      <c r="BJ1313" s="17">
        <v>3.9147290457392701E-2</v>
      </c>
      <c r="BK1313" s="17">
        <v>9.2348442741303105E-2</v>
      </c>
      <c r="BL1313" s="17"/>
      <c r="BM1313" s="17">
        <v>3.66309701414178E-2</v>
      </c>
      <c r="BN1313" s="17">
        <v>5.5767356280309502E-2</v>
      </c>
      <c r="BO1313" s="17">
        <v>5.7460910926041199E-2</v>
      </c>
      <c r="BP1313" s="17"/>
      <c r="BQ1313" s="17">
        <v>3.5686073727173299E-2</v>
      </c>
      <c r="BR1313" s="17">
        <v>4.3513048935754299E-2</v>
      </c>
      <c r="BS1313" s="17"/>
      <c r="BT1313" s="17">
        <v>3.9267616469390802E-2</v>
      </c>
      <c r="BU1313" s="17">
        <v>4.1875617100763499E-2</v>
      </c>
    </row>
    <row r="1314" spans="2:73" x14ac:dyDescent="0.3">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c r="BP1314" s="17"/>
      <c r="BQ1314" s="17"/>
      <c r="BR1314" s="17"/>
      <c r="BS1314" s="17"/>
      <c r="BT1314" s="17"/>
      <c r="BU1314" s="17"/>
    </row>
    <row r="1315" spans="2:73" x14ac:dyDescent="0.3">
      <c r="B1315" s="6" t="s">
        <v>486</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c r="BP1315" s="17"/>
      <c r="BQ1315" s="17"/>
      <c r="BR1315" s="17"/>
      <c r="BS1315" s="17"/>
      <c r="BT1315" s="17"/>
      <c r="BU1315" s="17"/>
    </row>
    <row r="1316" spans="2:73" x14ac:dyDescent="0.3">
      <c r="B1316" s="24" t="s">
        <v>487</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c r="BM1316" s="17"/>
      <c r="BN1316" s="17"/>
      <c r="BO1316" s="17"/>
      <c r="BP1316" s="17"/>
      <c r="BQ1316" s="17"/>
      <c r="BR1316" s="17"/>
      <c r="BS1316" s="17"/>
      <c r="BT1316" s="17"/>
      <c r="BU1316" s="17"/>
    </row>
    <row r="1317" spans="2:73" x14ac:dyDescent="0.3">
      <c r="B1317" t="s">
        <v>482</v>
      </c>
      <c r="C1317" s="17">
        <v>0.65770863864378204</v>
      </c>
      <c r="D1317" s="17">
        <v>0.61657210129538298</v>
      </c>
      <c r="E1317" s="17">
        <v>0.69678656710739695</v>
      </c>
      <c r="F1317" s="17"/>
      <c r="G1317" s="17">
        <v>0.53323155619721896</v>
      </c>
      <c r="H1317" s="17">
        <v>0.54761776078935598</v>
      </c>
      <c r="I1317" s="17">
        <v>0.73045637449588996</v>
      </c>
      <c r="J1317" s="17">
        <v>0.72707331664404296</v>
      </c>
      <c r="K1317" s="17">
        <v>0.74240814365192298</v>
      </c>
      <c r="L1317" s="17">
        <v>0.73676856499572496</v>
      </c>
      <c r="M1317" s="17"/>
      <c r="N1317" s="17">
        <v>0.60758714972685202</v>
      </c>
      <c r="O1317" s="17">
        <v>0.71655045098429104</v>
      </c>
      <c r="P1317" s="17">
        <v>0.653624621508056</v>
      </c>
      <c r="Q1317" s="17">
        <v>0.66597396075541504</v>
      </c>
      <c r="R1317" s="17"/>
      <c r="S1317" s="17">
        <v>0.53982385184464399</v>
      </c>
      <c r="T1317" s="17">
        <v>0.77065048796512903</v>
      </c>
      <c r="U1317" s="17">
        <v>0.68138758201434202</v>
      </c>
      <c r="V1317" s="17">
        <v>0.69211687468532002</v>
      </c>
      <c r="W1317" s="17">
        <v>0.67570007005509103</v>
      </c>
      <c r="X1317" s="17">
        <v>0.613883264352862</v>
      </c>
      <c r="Y1317" s="17">
        <v>0.68773289649922598</v>
      </c>
      <c r="Z1317" s="17">
        <v>0.77434009304528295</v>
      </c>
      <c r="AA1317" s="17">
        <v>0.62660529057662495</v>
      </c>
      <c r="AB1317" s="17"/>
      <c r="AC1317" s="17">
        <v>0.48263858237422502</v>
      </c>
      <c r="AD1317" s="17">
        <v>0.53381280282505705</v>
      </c>
      <c r="AE1317" s="17">
        <v>0.70119125711257102</v>
      </c>
      <c r="AF1317" s="17">
        <v>0.71283137441628996</v>
      </c>
      <c r="AG1317" s="17">
        <v>0.68917218169845196</v>
      </c>
      <c r="AH1317" s="17">
        <v>0.69057072391103502</v>
      </c>
      <c r="AI1317" s="17">
        <v>0.73067770120301101</v>
      </c>
      <c r="AJ1317" s="17">
        <v>0.75884530272391104</v>
      </c>
      <c r="AK1317" s="17">
        <v>0.61302388692577303</v>
      </c>
      <c r="AL1317" s="17">
        <v>0.58684292279412797</v>
      </c>
      <c r="AM1317" s="17">
        <v>0.63341510677084001</v>
      </c>
      <c r="AN1317" s="17">
        <v>0.80272220297064301</v>
      </c>
      <c r="AO1317" s="17">
        <v>0.55701904127868396</v>
      </c>
      <c r="AP1317" s="17">
        <v>0.58870890956884903</v>
      </c>
      <c r="AQ1317" s="17">
        <v>0.54231422829281195</v>
      </c>
      <c r="AR1317" s="17">
        <v>0.61616730792737495</v>
      </c>
      <c r="AS1317" s="17"/>
      <c r="AT1317" s="17">
        <v>0.59816250249204705</v>
      </c>
      <c r="AU1317" s="17">
        <v>0.71711922290570596</v>
      </c>
      <c r="AV1317" s="17">
        <v>0.645668545800266</v>
      </c>
      <c r="AW1317" s="17">
        <v>0.66609553188885595</v>
      </c>
      <c r="AX1317" s="17">
        <v>0.72448622587902001</v>
      </c>
      <c r="AY1317" s="17">
        <v>0.59136945353567505</v>
      </c>
      <c r="AZ1317" s="17"/>
      <c r="BA1317" s="17">
        <v>0.68087843982967799</v>
      </c>
      <c r="BB1317" s="17">
        <v>0.73391538737959605</v>
      </c>
      <c r="BC1317" s="17">
        <v>0.650745285325385</v>
      </c>
      <c r="BD1317" s="17">
        <v>0.58808698455317199</v>
      </c>
      <c r="BE1317" s="17">
        <v>0.408814127313397</v>
      </c>
      <c r="BF1317" s="17"/>
      <c r="BG1317" s="17">
        <v>0.70846647010763897</v>
      </c>
      <c r="BH1317" s="17">
        <v>0.63159017756045999</v>
      </c>
      <c r="BI1317" s="17">
        <v>0.65040394138087998</v>
      </c>
      <c r="BJ1317" s="17">
        <v>0.58600647214831603</v>
      </c>
      <c r="BK1317" s="17">
        <v>0.70053888095501005</v>
      </c>
      <c r="BL1317" s="17"/>
      <c r="BM1317" s="17">
        <v>0.60281302373865497</v>
      </c>
      <c r="BN1317" s="17">
        <v>0.70821026406211496</v>
      </c>
      <c r="BO1317" s="17">
        <v>0.70248337785618398</v>
      </c>
      <c r="BP1317" s="17"/>
      <c r="BQ1317" s="17">
        <v>0.55460506504894103</v>
      </c>
      <c r="BR1317" s="17">
        <v>0.76371466555226097</v>
      </c>
      <c r="BS1317" s="17"/>
      <c r="BT1317" s="17">
        <v>0.63469170123796204</v>
      </c>
      <c r="BU1317" s="17">
        <v>0.71953458660404801</v>
      </c>
    </row>
    <row r="1318" spans="2:73" x14ac:dyDescent="0.3">
      <c r="B1318" t="s">
        <v>483</v>
      </c>
      <c r="C1318" s="17">
        <v>0.22400150950734499</v>
      </c>
      <c r="D1318" s="17">
        <v>0.25211118636438701</v>
      </c>
      <c r="E1318" s="17">
        <v>0.19687756613605201</v>
      </c>
      <c r="F1318" s="17"/>
      <c r="G1318" s="17">
        <v>0.34898759446343203</v>
      </c>
      <c r="H1318" s="17">
        <v>0.32101728382136602</v>
      </c>
      <c r="I1318" s="17">
        <v>0.207628146888931</v>
      </c>
      <c r="J1318" s="17">
        <v>0.16305853220029301</v>
      </c>
      <c r="K1318" s="17">
        <v>9.8448697222175099E-2</v>
      </c>
      <c r="L1318" s="17">
        <v>0.108926010082839</v>
      </c>
      <c r="M1318" s="17"/>
      <c r="N1318" s="17">
        <v>0.28576113010377202</v>
      </c>
      <c r="O1318" s="17">
        <v>0.190206689658904</v>
      </c>
      <c r="P1318" s="17">
        <v>0.21823370145648799</v>
      </c>
      <c r="Q1318" s="17">
        <v>0.17301329186787001</v>
      </c>
      <c r="R1318" s="17"/>
      <c r="S1318" s="17">
        <v>0.34708105402216799</v>
      </c>
      <c r="T1318" s="17">
        <v>0.115733704499993</v>
      </c>
      <c r="U1318" s="17">
        <v>0.23212720130548001</v>
      </c>
      <c r="V1318" s="17">
        <v>0.17330804468244501</v>
      </c>
      <c r="W1318" s="17">
        <v>0.17036763538139901</v>
      </c>
      <c r="X1318" s="17">
        <v>0.25501348457388501</v>
      </c>
      <c r="Y1318" s="17">
        <v>0.19212780501085799</v>
      </c>
      <c r="Z1318" s="17">
        <v>0.15200438639354999</v>
      </c>
      <c r="AA1318" s="17">
        <v>0.251215955307658</v>
      </c>
      <c r="AB1318" s="17"/>
      <c r="AC1318" s="17">
        <v>0.180790046077555</v>
      </c>
      <c r="AD1318" s="17">
        <v>0.29009325489656701</v>
      </c>
      <c r="AE1318" s="17">
        <v>9.8124580666331604E-2</v>
      </c>
      <c r="AF1318" s="17">
        <v>0.19988615419230699</v>
      </c>
      <c r="AG1318" s="17">
        <v>0.17617613669586099</v>
      </c>
      <c r="AH1318" s="17">
        <v>0.15254407210602999</v>
      </c>
      <c r="AI1318" s="17">
        <v>0.142029905727412</v>
      </c>
      <c r="AJ1318" s="17">
        <v>0.17306369684202899</v>
      </c>
      <c r="AK1318" s="17">
        <v>0.26479893141202998</v>
      </c>
      <c r="AL1318" s="17">
        <v>0.34898785866510301</v>
      </c>
      <c r="AM1318" s="17">
        <v>0.27733688035089998</v>
      </c>
      <c r="AN1318" s="17">
        <v>0.15956559379615801</v>
      </c>
      <c r="AO1318" s="17">
        <v>0.40664485177847598</v>
      </c>
      <c r="AP1318" s="17">
        <v>0.27420820260728201</v>
      </c>
      <c r="AQ1318" s="17">
        <v>0.33746380961558697</v>
      </c>
      <c r="AR1318" s="17">
        <v>0.28684889322100399</v>
      </c>
      <c r="AS1318" s="17"/>
      <c r="AT1318" s="17">
        <v>0.29053922483722899</v>
      </c>
      <c r="AU1318" s="17">
        <v>0.19560274440022901</v>
      </c>
      <c r="AV1318" s="17">
        <v>0.22924161856070999</v>
      </c>
      <c r="AW1318" s="17">
        <v>0.23112813345133701</v>
      </c>
      <c r="AX1318" s="17">
        <v>7.9016913824934198E-2</v>
      </c>
      <c r="AY1318" s="17">
        <v>0.207708361368834</v>
      </c>
      <c r="AZ1318" s="17"/>
      <c r="BA1318" s="17">
        <v>0.13073809816472501</v>
      </c>
      <c r="BB1318" s="17">
        <v>0.175683127620711</v>
      </c>
      <c r="BC1318" s="17">
        <v>0.23672841842143699</v>
      </c>
      <c r="BD1318" s="17">
        <v>0.314521804197823</v>
      </c>
      <c r="BE1318" s="17">
        <v>0.43125375894247098</v>
      </c>
      <c r="BF1318" s="17"/>
      <c r="BG1318" s="17">
        <v>0.213940102269634</v>
      </c>
      <c r="BH1318" s="17">
        <v>0.26651907800611901</v>
      </c>
      <c r="BI1318" s="17">
        <v>0.220329871690746</v>
      </c>
      <c r="BJ1318" s="17">
        <v>0.24641006136926299</v>
      </c>
      <c r="BK1318" s="17">
        <v>0.14800358691125701</v>
      </c>
      <c r="BL1318" s="17"/>
      <c r="BM1318" s="17">
        <v>0.27783288402275802</v>
      </c>
      <c r="BN1318" s="17">
        <v>0.17542633107974401</v>
      </c>
      <c r="BO1318" s="17">
        <v>0.177971505843664</v>
      </c>
      <c r="BP1318" s="17"/>
      <c r="BQ1318" s="17">
        <v>0.35327143608676398</v>
      </c>
      <c r="BR1318" s="17">
        <v>0.104975419512224</v>
      </c>
      <c r="BS1318" s="17"/>
      <c r="BT1318" s="17">
        <v>0.25605078132968401</v>
      </c>
      <c r="BU1318" s="17">
        <v>0.16051224027910099</v>
      </c>
    </row>
    <row r="1319" spans="2:73" x14ac:dyDescent="0.3">
      <c r="B1319" t="s">
        <v>484</v>
      </c>
      <c r="C1319" s="17">
        <v>2.7008268687501901E-2</v>
      </c>
      <c r="D1319" s="17">
        <v>3.1654078129406397E-2</v>
      </c>
      <c r="E1319" s="17">
        <v>2.2693232877260001E-2</v>
      </c>
      <c r="F1319" s="17"/>
      <c r="G1319" s="17">
        <v>3.8903451907124402E-2</v>
      </c>
      <c r="H1319" s="17">
        <v>6.2658985064029796E-2</v>
      </c>
      <c r="I1319" s="17">
        <v>2.3412709407094601E-2</v>
      </c>
      <c r="J1319" s="17">
        <v>4.9345969676011497E-3</v>
      </c>
      <c r="K1319" s="17">
        <v>0</v>
      </c>
      <c r="L1319" s="17">
        <v>7.9550534185002294E-3</v>
      </c>
      <c r="M1319" s="17"/>
      <c r="N1319" s="17">
        <v>4.3736346862611603E-2</v>
      </c>
      <c r="O1319" s="17">
        <v>1.9992522932852801E-2</v>
      </c>
      <c r="P1319" s="17">
        <v>2.3309377284109801E-2</v>
      </c>
      <c r="Q1319" s="17">
        <v>1.4356261057008201E-2</v>
      </c>
      <c r="R1319" s="17"/>
      <c r="S1319" s="17">
        <v>4.7293503147916402E-2</v>
      </c>
      <c r="T1319" s="17">
        <v>1.22160755815386E-2</v>
      </c>
      <c r="U1319" s="17">
        <v>1.11443680129483E-2</v>
      </c>
      <c r="V1319" s="17">
        <v>1.80447606302616E-2</v>
      </c>
      <c r="W1319" s="17">
        <v>1.34543436570245E-2</v>
      </c>
      <c r="X1319" s="17">
        <v>4.2421352526942201E-2</v>
      </c>
      <c r="Y1319" s="17">
        <v>3.8501002082810001E-2</v>
      </c>
      <c r="Z1319" s="17">
        <v>0</v>
      </c>
      <c r="AA1319" s="17">
        <v>3.07047297194551E-2</v>
      </c>
      <c r="AB1319" s="17"/>
      <c r="AC1319" s="17">
        <v>0.14937094444118401</v>
      </c>
      <c r="AD1319" s="17">
        <v>4.18260450008138E-2</v>
      </c>
      <c r="AE1319" s="17">
        <v>0</v>
      </c>
      <c r="AF1319" s="17">
        <v>0</v>
      </c>
      <c r="AG1319" s="17">
        <v>4.3689188573882397E-2</v>
      </c>
      <c r="AH1319" s="17">
        <v>3.7086691677722203E-2</v>
      </c>
      <c r="AI1319" s="17">
        <v>2.9378382391371999E-2</v>
      </c>
      <c r="AJ1319" s="17">
        <v>2.3513336328839202E-2</v>
      </c>
      <c r="AK1319" s="17">
        <v>1.5526405656600101E-2</v>
      </c>
      <c r="AL1319" s="17">
        <v>0</v>
      </c>
      <c r="AM1319" s="17">
        <v>3.9834882949266501E-2</v>
      </c>
      <c r="AN1319" s="17">
        <v>0</v>
      </c>
      <c r="AO1319" s="17">
        <v>1.18436547994774E-2</v>
      </c>
      <c r="AP1319" s="17">
        <v>1.7633041176280801E-2</v>
      </c>
      <c r="AQ1319" s="17">
        <v>4.9987519315738603E-2</v>
      </c>
      <c r="AR1319" s="17">
        <v>3.3338299745122903E-2</v>
      </c>
      <c r="AS1319" s="17"/>
      <c r="AT1319" s="17">
        <v>4.6238841842858598E-2</v>
      </c>
      <c r="AU1319" s="17">
        <v>1.50160825700304E-2</v>
      </c>
      <c r="AV1319" s="17">
        <v>2.9865010244208099E-2</v>
      </c>
      <c r="AW1319" s="17">
        <v>0</v>
      </c>
      <c r="AX1319" s="17">
        <v>1.17938872651697E-2</v>
      </c>
      <c r="AY1319" s="17">
        <v>9.1291653728428998E-2</v>
      </c>
      <c r="AZ1319" s="17"/>
      <c r="BA1319" s="17">
        <v>3.4077364219475499E-2</v>
      </c>
      <c r="BB1319" s="17">
        <v>3.38487131458989E-3</v>
      </c>
      <c r="BC1319" s="17">
        <v>2.8603845789255799E-2</v>
      </c>
      <c r="BD1319" s="17">
        <v>3.8592829550460901E-2</v>
      </c>
      <c r="BE1319" s="17">
        <v>9.8112485207514505E-2</v>
      </c>
      <c r="BF1319" s="17"/>
      <c r="BG1319" s="17">
        <v>0</v>
      </c>
      <c r="BH1319" s="17">
        <v>3.9774166362724003E-2</v>
      </c>
      <c r="BI1319" s="17">
        <v>9.2322918694864899E-3</v>
      </c>
      <c r="BJ1319" s="17">
        <v>2.74047161345637E-2</v>
      </c>
      <c r="BK1319" s="17">
        <v>3.4481086817535797E-2</v>
      </c>
      <c r="BL1319" s="17"/>
      <c r="BM1319" s="17">
        <v>4.3040386252628501E-2</v>
      </c>
      <c r="BN1319" s="17">
        <v>1.0652210738365E-2</v>
      </c>
      <c r="BO1319" s="17">
        <v>1.7533970942129402E-2</v>
      </c>
      <c r="BP1319" s="17"/>
      <c r="BQ1319" s="17">
        <v>3.8068813677587798E-2</v>
      </c>
      <c r="BR1319" s="17">
        <v>1.81006262900106E-2</v>
      </c>
      <c r="BS1319" s="17"/>
      <c r="BT1319" s="17">
        <v>3.21557304821284E-2</v>
      </c>
      <c r="BU1319" s="17">
        <v>1.3889539753918699E-2</v>
      </c>
    </row>
    <row r="1320" spans="2:73" x14ac:dyDescent="0.3">
      <c r="B1320" t="s">
        <v>485</v>
      </c>
      <c r="C1320" s="17">
        <v>4.0275635621153097E-3</v>
      </c>
      <c r="D1320" s="17">
        <v>8.2875902643689305E-3</v>
      </c>
      <c r="E1320" s="17">
        <v>0</v>
      </c>
      <c r="F1320" s="17"/>
      <c r="G1320" s="17">
        <v>6.2742282245197099E-3</v>
      </c>
      <c r="H1320" s="17">
        <v>8.8524672309614593E-3</v>
      </c>
      <c r="I1320" s="17">
        <v>0</v>
      </c>
      <c r="J1320" s="17">
        <v>0</v>
      </c>
      <c r="K1320" s="17">
        <v>0</v>
      </c>
      <c r="L1320" s="17">
        <v>6.8721472020816096E-3</v>
      </c>
      <c r="M1320" s="17"/>
      <c r="N1320" s="17">
        <v>9.5004273247615203E-3</v>
      </c>
      <c r="O1320" s="17">
        <v>0</v>
      </c>
      <c r="P1320" s="17">
        <v>4.6487115611730098E-3</v>
      </c>
      <c r="Q1320" s="17">
        <v>0</v>
      </c>
      <c r="R1320" s="17"/>
      <c r="S1320" s="17">
        <v>5.7231340225618703E-3</v>
      </c>
      <c r="T1320" s="17">
        <v>0</v>
      </c>
      <c r="U1320" s="17">
        <v>9.6108382626488992E-3</v>
      </c>
      <c r="V1320" s="17">
        <v>0</v>
      </c>
      <c r="W1320" s="17">
        <v>0</v>
      </c>
      <c r="X1320" s="17">
        <v>0</v>
      </c>
      <c r="Y1320" s="17">
        <v>0</v>
      </c>
      <c r="Z1320" s="17">
        <v>0</v>
      </c>
      <c r="AA1320" s="17">
        <v>1.3382196183833701E-2</v>
      </c>
      <c r="AB1320" s="17"/>
      <c r="AC1320" s="17">
        <v>0</v>
      </c>
      <c r="AD1320" s="17">
        <v>0</v>
      </c>
      <c r="AE1320" s="17">
        <v>0</v>
      </c>
      <c r="AF1320" s="17">
        <v>0</v>
      </c>
      <c r="AG1320" s="17">
        <v>0</v>
      </c>
      <c r="AH1320" s="17">
        <v>8.23470414082581E-3</v>
      </c>
      <c r="AI1320" s="17">
        <v>0</v>
      </c>
      <c r="AJ1320" s="17">
        <v>0</v>
      </c>
      <c r="AK1320" s="17">
        <v>0</v>
      </c>
      <c r="AL1320" s="17">
        <v>0</v>
      </c>
      <c r="AM1320" s="17">
        <v>0</v>
      </c>
      <c r="AN1320" s="17">
        <v>0</v>
      </c>
      <c r="AO1320" s="17">
        <v>0</v>
      </c>
      <c r="AP1320" s="17">
        <v>0</v>
      </c>
      <c r="AQ1320" s="17">
        <v>0</v>
      </c>
      <c r="AR1320" s="17">
        <v>4.0851848216004398E-2</v>
      </c>
      <c r="AS1320" s="17"/>
      <c r="AT1320" s="17">
        <v>7.0335497300583697E-3</v>
      </c>
      <c r="AU1320" s="17">
        <v>0</v>
      </c>
      <c r="AV1320" s="17">
        <v>6.0012687784171802E-3</v>
      </c>
      <c r="AW1320" s="17">
        <v>6.0273384778091197E-3</v>
      </c>
      <c r="AX1320" s="17">
        <v>0</v>
      </c>
      <c r="AY1320" s="17">
        <v>0</v>
      </c>
      <c r="AZ1320" s="17"/>
      <c r="BA1320" s="17">
        <v>0</v>
      </c>
      <c r="BB1320" s="17">
        <v>0</v>
      </c>
      <c r="BC1320" s="17">
        <v>7.3264593068353596E-3</v>
      </c>
      <c r="BD1320" s="17">
        <v>0</v>
      </c>
      <c r="BE1320" s="17">
        <v>0</v>
      </c>
      <c r="BF1320" s="17"/>
      <c r="BG1320" s="17">
        <v>0</v>
      </c>
      <c r="BH1320" s="17">
        <v>7.7035329063035504E-3</v>
      </c>
      <c r="BI1320" s="17">
        <v>1.1492114632213699E-2</v>
      </c>
      <c r="BJ1320" s="17">
        <v>0</v>
      </c>
      <c r="BK1320" s="17">
        <v>0</v>
      </c>
      <c r="BL1320" s="17"/>
      <c r="BM1320" s="17">
        <v>8.5642791133086604E-3</v>
      </c>
      <c r="BN1320" s="17">
        <v>0</v>
      </c>
      <c r="BO1320" s="17">
        <v>0</v>
      </c>
      <c r="BP1320" s="17"/>
      <c r="BQ1320" s="17">
        <v>6.1828743839640599E-3</v>
      </c>
      <c r="BR1320" s="17">
        <v>2.15798141016167E-3</v>
      </c>
      <c r="BS1320" s="17"/>
      <c r="BT1320" s="17">
        <v>4.4757438428235001E-3</v>
      </c>
      <c r="BU1320" s="17">
        <v>3.2989332603780399E-3</v>
      </c>
    </row>
    <row r="1321" spans="2:73" x14ac:dyDescent="0.3">
      <c r="B1321" t="s">
        <v>92</v>
      </c>
      <c r="C1321" s="17">
        <v>8.72540195992553E-2</v>
      </c>
      <c r="D1321" s="17">
        <v>9.1375043946454598E-2</v>
      </c>
      <c r="E1321" s="17">
        <v>8.3642633879291106E-2</v>
      </c>
      <c r="F1321" s="17"/>
      <c r="G1321" s="17">
        <v>7.2603169207705098E-2</v>
      </c>
      <c r="H1321" s="17">
        <v>5.9853503094286803E-2</v>
      </c>
      <c r="I1321" s="17">
        <v>3.8502769208084001E-2</v>
      </c>
      <c r="J1321" s="17">
        <v>0.10493355418806299</v>
      </c>
      <c r="K1321" s="17">
        <v>0.15914315912590199</v>
      </c>
      <c r="L1321" s="17">
        <v>0.13947822430085399</v>
      </c>
      <c r="M1321" s="17"/>
      <c r="N1321" s="17">
        <v>5.3414945982002901E-2</v>
      </c>
      <c r="O1321" s="17">
        <v>7.32503364239524E-2</v>
      </c>
      <c r="P1321" s="17">
        <v>0.10018358819017301</v>
      </c>
      <c r="Q1321" s="17">
        <v>0.14665648631970701</v>
      </c>
      <c r="R1321" s="17"/>
      <c r="S1321" s="17">
        <v>6.0078456962709401E-2</v>
      </c>
      <c r="T1321" s="17">
        <v>0.101399731953339</v>
      </c>
      <c r="U1321" s="17">
        <v>6.5730010404580194E-2</v>
      </c>
      <c r="V1321" s="17">
        <v>0.116530320001973</v>
      </c>
      <c r="W1321" s="17">
        <v>0.14047795090648499</v>
      </c>
      <c r="X1321" s="17">
        <v>8.8681898546310894E-2</v>
      </c>
      <c r="Y1321" s="17">
        <v>8.1638296407105904E-2</v>
      </c>
      <c r="Z1321" s="17">
        <v>7.3655520561167101E-2</v>
      </c>
      <c r="AA1321" s="17">
        <v>7.8091828212428202E-2</v>
      </c>
      <c r="AB1321" s="17"/>
      <c r="AC1321" s="17">
        <v>0.18720042710703499</v>
      </c>
      <c r="AD1321" s="17">
        <v>0.134267897277562</v>
      </c>
      <c r="AE1321" s="17">
        <v>0.200684162221098</v>
      </c>
      <c r="AF1321" s="17">
        <v>8.7282471391403202E-2</v>
      </c>
      <c r="AG1321" s="17">
        <v>9.0962493031804703E-2</v>
      </c>
      <c r="AH1321" s="17">
        <v>0.111563808164387</v>
      </c>
      <c r="AI1321" s="17">
        <v>9.7914010678205501E-2</v>
      </c>
      <c r="AJ1321" s="17">
        <v>4.4577664105221702E-2</v>
      </c>
      <c r="AK1321" s="17">
        <v>0.106650776005597</v>
      </c>
      <c r="AL1321" s="17">
        <v>6.4169218540769304E-2</v>
      </c>
      <c r="AM1321" s="17">
        <v>4.94131299289935E-2</v>
      </c>
      <c r="AN1321" s="17">
        <v>3.77122032331988E-2</v>
      </c>
      <c r="AO1321" s="17">
        <v>2.4492452143362899E-2</v>
      </c>
      <c r="AP1321" s="17">
        <v>0.119449846647588</v>
      </c>
      <c r="AQ1321" s="17">
        <v>7.0234442775862396E-2</v>
      </c>
      <c r="AR1321" s="17">
        <v>2.2793650890493899E-2</v>
      </c>
      <c r="AS1321" s="17"/>
      <c r="AT1321" s="17">
        <v>5.8025881097806799E-2</v>
      </c>
      <c r="AU1321" s="17">
        <v>7.2261950124035204E-2</v>
      </c>
      <c r="AV1321" s="17">
        <v>8.9223556616399094E-2</v>
      </c>
      <c r="AW1321" s="17">
        <v>9.6748996181997907E-2</v>
      </c>
      <c r="AX1321" s="17">
        <v>0.18470297303087599</v>
      </c>
      <c r="AY1321" s="17">
        <v>0.109630531367062</v>
      </c>
      <c r="AZ1321" s="17"/>
      <c r="BA1321" s="17">
        <v>0.154306097786122</v>
      </c>
      <c r="BB1321" s="17">
        <v>8.7016613685103106E-2</v>
      </c>
      <c r="BC1321" s="17">
        <v>7.6595991157087706E-2</v>
      </c>
      <c r="BD1321" s="17">
        <v>5.8798381698544698E-2</v>
      </c>
      <c r="BE1321" s="17">
        <v>6.1819628536617897E-2</v>
      </c>
      <c r="BF1321" s="17"/>
      <c r="BG1321" s="17">
        <v>7.7593427622727404E-2</v>
      </c>
      <c r="BH1321" s="17">
        <v>5.44130451643937E-2</v>
      </c>
      <c r="BI1321" s="17">
        <v>0.10854178042667401</v>
      </c>
      <c r="BJ1321" s="17">
        <v>0.14017875034785601</v>
      </c>
      <c r="BK1321" s="17">
        <v>0.116976445316197</v>
      </c>
      <c r="BL1321" s="17"/>
      <c r="BM1321" s="17">
        <v>6.7749426872649607E-2</v>
      </c>
      <c r="BN1321" s="17">
        <v>0.105711194119776</v>
      </c>
      <c r="BO1321" s="17">
        <v>0.102011145358022</v>
      </c>
      <c r="BP1321" s="17"/>
      <c r="BQ1321" s="17">
        <v>4.7871810802743199E-2</v>
      </c>
      <c r="BR1321" s="17">
        <v>0.111051307235343</v>
      </c>
      <c r="BS1321" s="17"/>
      <c r="BT1321" s="17">
        <v>7.2626043107401797E-2</v>
      </c>
      <c r="BU1321" s="17">
        <v>0.10276470010255399</v>
      </c>
    </row>
    <row r="1322" spans="2:73" x14ac:dyDescent="0.3">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c r="BF1322" s="17"/>
      <c r="BG1322" s="17"/>
      <c r="BH1322" s="17"/>
      <c r="BI1322" s="17"/>
      <c r="BJ1322" s="17"/>
      <c r="BK1322" s="17"/>
      <c r="BL1322" s="17"/>
      <c r="BM1322" s="17"/>
      <c r="BN1322" s="17"/>
      <c r="BO1322" s="17"/>
      <c r="BP1322" s="17"/>
      <c r="BQ1322" s="17"/>
      <c r="BR1322" s="17"/>
      <c r="BS1322" s="17"/>
      <c r="BT1322" s="17"/>
      <c r="BU1322" s="17"/>
    </row>
    <row r="1323" spans="2:73" x14ac:dyDescent="0.3">
      <c r="B1323" s="6" t="s">
        <v>502</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c r="BA1323" s="17"/>
      <c r="BB1323" s="17"/>
      <c r="BC1323" s="17"/>
      <c r="BD1323" s="17"/>
      <c r="BE1323" s="17"/>
      <c r="BF1323" s="17"/>
      <c r="BG1323" s="17"/>
      <c r="BH1323" s="17"/>
      <c r="BI1323" s="17"/>
      <c r="BJ1323" s="17"/>
      <c r="BK1323" s="17"/>
      <c r="BL1323" s="17"/>
      <c r="BM1323" s="17"/>
      <c r="BN1323" s="17"/>
      <c r="BO1323" s="17"/>
      <c r="BP1323" s="17"/>
      <c r="BQ1323" s="17"/>
      <c r="BR1323" s="17"/>
      <c r="BS1323" s="17"/>
      <c r="BT1323" s="17"/>
      <c r="BU1323" s="17"/>
    </row>
    <row r="1324" spans="2:73" x14ac:dyDescent="0.3">
      <c r="B1324" s="24" t="s">
        <v>487</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c r="AY1324" s="17"/>
      <c r="AZ1324" s="17"/>
      <c r="BA1324" s="17"/>
      <c r="BB1324" s="17"/>
      <c r="BC1324" s="17"/>
      <c r="BD1324" s="17"/>
      <c r="BE1324" s="17"/>
      <c r="BF1324" s="17"/>
      <c r="BG1324" s="17"/>
      <c r="BH1324" s="17"/>
      <c r="BI1324" s="17"/>
      <c r="BJ1324" s="17"/>
      <c r="BK1324" s="17"/>
      <c r="BL1324" s="17"/>
      <c r="BM1324" s="17"/>
      <c r="BN1324" s="17"/>
      <c r="BO1324" s="17"/>
      <c r="BP1324" s="17"/>
      <c r="BQ1324" s="17"/>
      <c r="BR1324" s="17"/>
      <c r="BS1324" s="17"/>
      <c r="BT1324" s="17"/>
      <c r="BU1324" s="17"/>
    </row>
    <row r="1325" spans="2:73" x14ac:dyDescent="0.3">
      <c r="B1325" t="s">
        <v>488</v>
      </c>
      <c r="C1325" s="17">
        <v>0.41195437071908603</v>
      </c>
      <c r="D1325" s="17">
        <v>0.38431267232512101</v>
      </c>
      <c r="E1325" s="17">
        <v>0.437390742073754</v>
      </c>
      <c r="F1325" s="17"/>
      <c r="G1325" s="17">
        <v>0.43510766663251199</v>
      </c>
      <c r="H1325" s="17">
        <v>0.318704337901343</v>
      </c>
      <c r="I1325" s="17">
        <v>0.50477364164184602</v>
      </c>
      <c r="J1325" s="17">
        <v>0.44375386295007102</v>
      </c>
      <c r="K1325" s="17">
        <v>0.37618086838257903</v>
      </c>
      <c r="L1325" s="17">
        <v>0.39289209818480603</v>
      </c>
      <c r="M1325" s="17"/>
      <c r="N1325" s="17">
        <v>0.37613620781759</v>
      </c>
      <c r="O1325" s="17">
        <v>0.49644268069474501</v>
      </c>
      <c r="P1325" s="17">
        <v>0.35176271446778001</v>
      </c>
      <c r="Q1325" s="17">
        <v>0.42728172691907501</v>
      </c>
      <c r="R1325" s="17"/>
      <c r="S1325" s="17">
        <v>0.33391355480648999</v>
      </c>
      <c r="T1325" s="17">
        <v>0.45484226022775598</v>
      </c>
      <c r="U1325" s="17">
        <v>0.38536188557828399</v>
      </c>
      <c r="V1325" s="17">
        <v>0.511384983101974</v>
      </c>
      <c r="W1325" s="17">
        <v>0.37130281381778601</v>
      </c>
      <c r="X1325" s="17">
        <v>0.49713066302205999</v>
      </c>
      <c r="Y1325" s="17">
        <v>0.336180401670093</v>
      </c>
      <c r="Z1325" s="17">
        <v>0.42499651930043902</v>
      </c>
      <c r="AA1325" s="17">
        <v>0.43605506706012098</v>
      </c>
      <c r="AB1325" s="17"/>
      <c r="AC1325" s="17">
        <v>0.54454071803172899</v>
      </c>
      <c r="AD1325" s="17">
        <v>0.404858746775205</v>
      </c>
      <c r="AE1325" s="17">
        <v>0.37079369945992402</v>
      </c>
      <c r="AF1325" s="17">
        <v>0.467765642053316</v>
      </c>
      <c r="AG1325" s="17">
        <v>0.42180641991356499</v>
      </c>
      <c r="AH1325" s="17">
        <v>0.48300477178374701</v>
      </c>
      <c r="AI1325" s="17">
        <v>0.49130421543219799</v>
      </c>
      <c r="AJ1325" s="17">
        <v>0.41301952647482498</v>
      </c>
      <c r="AK1325" s="17">
        <v>0.44282891157962101</v>
      </c>
      <c r="AL1325" s="17">
        <v>0.39584749590780999</v>
      </c>
      <c r="AM1325" s="17">
        <v>0.49063449911401902</v>
      </c>
      <c r="AN1325" s="17">
        <v>0.32917738912438999</v>
      </c>
      <c r="AO1325" s="17">
        <v>0.30065357212253602</v>
      </c>
      <c r="AP1325" s="17">
        <v>0.33636626857882801</v>
      </c>
      <c r="AQ1325" s="17">
        <v>0.31829777305347501</v>
      </c>
      <c r="AR1325" s="17">
        <v>0.24091745204777901</v>
      </c>
      <c r="AS1325" s="17"/>
      <c r="AT1325" s="17">
        <v>0.39184072068806902</v>
      </c>
      <c r="AU1325" s="17">
        <v>0.37593191808580201</v>
      </c>
      <c r="AV1325" s="17">
        <v>0.442841927973671</v>
      </c>
      <c r="AW1325" s="17">
        <v>0.44057091799528902</v>
      </c>
      <c r="AX1325" s="17">
        <v>0.44276788590174798</v>
      </c>
      <c r="AY1325" s="17">
        <v>0.45531718784311798</v>
      </c>
      <c r="AZ1325" s="17"/>
      <c r="BA1325" s="17">
        <v>0.411369931595224</v>
      </c>
      <c r="BB1325" s="17">
        <v>0.50004932895509902</v>
      </c>
      <c r="BC1325" s="17">
        <v>0.389642631178235</v>
      </c>
      <c r="BD1325" s="17">
        <v>0.38334825692492802</v>
      </c>
      <c r="BE1325" s="17">
        <v>0.17968706487379901</v>
      </c>
      <c r="BF1325" s="17"/>
      <c r="BG1325" s="17">
        <v>0.37885508206482099</v>
      </c>
      <c r="BH1325" s="17">
        <v>0.37064406579965598</v>
      </c>
      <c r="BI1325" s="17">
        <v>0.55242880358383795</v>
      </c>
      <c r="BJ1325" s="17">
        <v>0.35686724807197501</v>
      </c>
      <c r="BK1325" s="17">
        <v>0.38824216330010197</v>
      </c>
      <c r="BL1325" s="17"/>
      <c r="BM1325" s="17">
        <v>0.29883087638551398</v>
      </c>
      <c r="BN1325" s="17">
        <v>0.48430990106899702</v>
      </c>
      <c r="BO1325" s="17">
        <v>0.575297591007359</v>
      </c>
      <c r="BP1325" s="17"/>
      <c r="BQ1325" s="17">
        <v>0.32951456980418098</v>
      </c>
      <c r="BR1325" s="17">
        <v>0.47511887630993999</v>
      </c>
      <c r="BS1325" s="17"/>
      <c r="BT1325" s="17">
        <v>0.397256858282236</v>
      </c>
      <c r="BU1325" s="17">
        <v>0.43658004174528098</v>
      </c>
    </row>
    <row r="1326" spans="2:73" x14ac:dyDescent="0.3">
      <c r="B1326" t="s">
        <v>489</v>
      </c>
      <c r="C1326" s="17">
        <v>0.21811959304387801</v>
      </c>
      <c r="D1326" s="17">
        <v>0.25131338092362399</v>
      </c>
      <c r="E1326" s="17">
        <v>0.18518153344684901</v>
      </c>
      <c r="F1326" s="17"/>
      <c r="G1326" s="17">
        <v>0.202497318517777</v>
      </c>
      <c r="H1326" s="17">
        <v>0.24879267556601101</v>
      </c>
      <c r="I1326" s="17">
        <v>0.22971127849400799</v>
      </c>
      <c r="J1326" s="17">
        <v>0.210298470726963</v>
      </c>
      <c r="K1326" s="17">
        <v>0.19346537820447299</v>
      </c>
      <c r="L1326" s="17">
        <v>0.20091856718418499</v>
      </c>
      <c r="M1326" s="17"/>
      <c r="N1326" s="17">
        <v>0.21622910576616899</v>
      </c>
      <c r="O1326" s="17">
        <v>0.21858203971072199</v>
      </c>
      <c r="P1326" s="17">
        <v>0.26165235991311497</v>
      </c>
      <c r="Q1326" s="17">
        <v>0.171384168399416</v>
      </c>
      <c r="R1326" s="17"/>
      <c r="S1326" s="17">
        <v>0.21300421694656099</v>
      </c>
      <c r="T1326" s="17">
        <v>0.23478103206182099</v>
      </c>
      <c r="U1326" s="17">
        <v>0.28148355039449602</v>
      </c>
      <c r="V1326" s="17">
        <v>0.236554126479424</v>
      </c>
      <c r="W1326" s="17">
        <v>0.22376259456523601</v>
      </c>
      <c r="X1326" s="17">
        <v>0.110440645153148</v>
      </c>
      <c r="Y1326" s="17">
        <v>0.219514687084439</v>
      </c>
      <c r="Z1326" s="17">
        <v>0.17214322860133</v>
      </c>
      <c r="AA1326" s="17">
        <v>0.23285096833126601</v>
      </c>
      <c r="AB1326" s="17"/>
      <c r="AC1326" s="17">
        <v>0.35734029092469399</v>
      </c>
      <c r="AD1326" s="17">
        <v>9.4975045480594406E-2</v>
      </c>
      <c r="AE1326" s="17">
        <v>0.23881489028571501</v>
      </c>
      <c r="AF1326" s="17">
        <v>0.225414279175885</v>
      </c>
      <c r="AG1326" s="17">
        <v>0.17014242221164899</v>
      </c>
      <c r="AH1326" s="17">
        <v>0.26328789340953901</v>
      </c>
      <c r="AI1326" s="17">
        <v>0.22911296071395901</v>
      </c>
      <c r="AJ1326" s="17">
        <v>0.26010027146579101</v>
      </c>
      <c r="AK1326" s="17">
        <v>0.11800033087978801</v>
      </c>
      <c r="AL1326" s="17">
        <v>0.22158714946262101</v>
      </c>
      <c r="AM1326" s="17">
        <v>0.199286396827727</v>
      </c>
      <c r="AN1326" s="17">
        <v>0.22133464674617501</v>
      </c>
      <c r="AO1326" s="17">
        <v>0.235329595490893</v>
      </c>
      <c r="AP1326" s="17">
        <v>0.21168471706460501</v>
      </c>
      <c r="AQ1326" s="17">
        <v>0.26202826648591998</v>
      </c>
      <c r="AR1326" s="17">
        <v>0.26984579955045102</v>
      </c>
      <c r="AS1326" s="17"/>
      <c r="AT1326" s="17">
        <v>0.246809091860308</v>
      </c>
      <c r="AU1326" s="17">
        <v>0.22111117706980801</v>
      </c>
      <c r="AV1326" s="17">
        <v>0.165340151842297</v>
      </c>
      <c r="AW1326" s="17">
        <v>0.22127653302676101</v>
      </c>
      <c r="AX1326" s="17">
        <v>0.23025959555728501</v>
      </c>
      <c r="AY1326" s="17">
        <v>0.169820473730914</v>
      </c>
      <c r="AZ1326" s="17"/>
      <c r="BA1326" s="17">
        <v>0.18820192070120201</v>
      </c>
      <c r="BB1326" s="17">
        <v>0.197920136741977</v>
      </c>
      <c r="BC1326" s="17">
        <v>0.23069393045537501</v>
      </c>
      <c r="BD1326" s="17">
        <v>0.28780155860818202</v>
      </c>
      <c r="BE1326" s="17">
        <v>9.1814054229541905E-2</v>
      </c>
      <c r="BF1326" s="17"/>
      <c r="BG1326" s="17">
        <v>0.19874117650036199</v>
      </c>
      <c r="BH1326" s="17">
        <v>0.25620065953170401</v>
      </c>
      <c r="BI1326" s="17">
        <v>0.187379698934594</v>
      </c>
      <c r="BJ1326" s="17">
        <v>0.17980503879542101</v>
      </c>
      <c r="BK1326" s="17">
        <v>0.16185302053022799</v>
      </c>
      <c r="BL1326" s="17"/>
      <c r="BM1326" s="17">
        <v>0.21329360153281601</v>
      </c>
      <c r="BN1326" s="17">
        <v>0.23862857010237601</v>
      </c>
      <c r="BO1326" s="17">
        <v>0.186041351484005</v>
      </c>
      <c r="BP1326" s="17"/>
      <c r="BQ1326" s="17">
        <v>0.231999736153187</v>
      </c>
      <c r="BR1326" s="17">
        <v>0.21038158692409301</v>
      </c>
      <c r="BS1326" s="17"/>
      <c r="BT1326" s="17">
        <v>0.23068273804364101</v>
      </c>
      <c r="BU1326" s="17">
        <v>0.19746001038269401</v>
      </c>
    </row>
    <row r="1327" spans="2:73" x14ac:dyDescent="0.3">
      <c r="B1327" t="s">
        <v>490</v>
      </c>
      <c r="C1327" s="17">
        <v>0.19933372801309199</v>
      </c>
      <c r="D1327" s="17">
        <v>0.21223342365172601</v>
      </c>
      <c r="E1327" s="17">
        <v>0.18668723821538599</v>
      </c>
      <c r="F1327" s="17"/>
      <c r="G1327" s="17">
        <v>7.9661503199548803E-2</v>
      </c>
      <c r="H1327" s="17">
        <v>0.16277685260504601</v>
      </c>
      <c r="I1327" s="17">
        <v>0.152506639930651</v>
      </c>
      <c r="J1327" s="17">
        <v>0.17021408173349201</v>
      </c>
      <c r="K1327" s="17">
        <v>0.34885043003258998</v>
      </c>
      <c r="L1327" s="17">
        <v>0.387381913460913</v>
      </c>
      <c r="M1327" s="17"/>
      <c r="N1327" s="17">
        <v>0.148351064736475</v>
      </c>
      <c r="O1327" s="17">
        <v>0.20235495920105401</v>
      </c>
      <c r="P1327" s="17">
        <v>0.22561436182699601</v>
      </c>
      <c r="Q1327" s="17">
        <v>0.24900503328836601</v>
      </c>
      <c r="R1327" s="17"/>
      <c r="S1327" s="17">
        <v>0.12861094540496901</v>
      </c>
      <c r="T1327" s="17">
        <v>0.24653357781292901</v>
      </c>
      <c r="U1327" s="17">
        <v>0.19685283210811899</v>
      </c>
      <c r="V1327" s="17">
        <v>0.28107009737666699</v>
      </c>
      <c r="W1327" s="17">
        <v>0.220002501196355</v>
      </c>
      <c r="X1327" s="17">
        <v>0.174410774832468</v>
      </c>
      <c r="Y1327" s="17">
        <v>0.23815753456000099</v>
      </c>
      <c r="Z1327" s="17">
        <v>0.22482198177392301</v>
      </c>
      <c r="AA1327" s="17">
        <v>0.163606572688478</v>
      </c>
      <c r="AB1327" s="17"/>
      <c r="AC1327" s="17">
        <v>0</v>
      </c>
      <c r="AD1327" s="17">
        <v>0.22474643329611799</v>
      </c>
      <c r="AE1327" s="17">
        <v>0.28569015628097899</v>
      </c>
      <c r="AF1327" s="17">
        <v>0.26857857026453902</v>
      </c>
      <c r="AG1327" s="17">
        <v>0.255015605192634</v>
      </c>
      <c r="AH1327" s="17">
        <v>0.200224699106612</v>
      </c>
      <c r="AI1327" s="17">
        <v>0.20107100657829999</v>
      </c>
      <c r="AJ1327" s="17">
        <v>0.20574406734011699</v>
      </c>
      <c r="AK1327" s="17">
        <v>0.321143110513811</v>
      </c>
      <c r="AL1327" s="17">
        <v>0.233293639784587</v>
      </c>
      <c r="AM1327" s="17">
        <v>0.12382574864446701</v>
      </c>
      <c r="AN1327" s="17">
        <v>0.235687074373056</v>
      </c>
      <c r="AO1327" s="17">
        <v>3.6088306385648201E-2</v>
      </c>
      <c r="AP1327" s="17">
        <v>0.134130905499316</v>
      </c>
      <c r="AQ1327" s="17">
        <v>0.20399879781758001</v>
      </c>
      <c r="AR1327" s="17">
        <v>0.145566064647878</v>
      </c>
      <c r="AS1327" s="17"/>
      <c r="AT1327" s="17">
        <v>0.15337747855943701</v>
      </c>
      <c r="AU1327" s="17">
        <v>0.23428631091235</v>
      </c>
      <c r="AV1327" s="17">
        <v>0.215425952161029</v>
      </c>
      <c r="AW1327" s="17">
        <v>0.17777531311827599</v>
      </c>
      <c r="AX1327" s="17">
        <v>0.26458271684088902</v>
      </c>
      <c r="AY1327" s="17">
        <v>0.189227106426195</v>
      </c>
      <c r="AZ1327" s="17"/>
      <c r="BA1327" s="17">
        <v>0.26176053868092602</v>
      </c>
      <c r="BB1327" s="17">
        <v>0.17087139580296701</v>
      </c>
      <c r="BC1327" s="17">
        <v>0.19394051963985201</v>
      </c>
      <c r="BD1327" s="17">
        <v>0.12088218008526901</v>
      </c>
      <c r="BE1327" s="17">
        <v>0.179410998350953</v>
      </c>
      <c r="BF1327" s="17"/>
      <c r="BG1327" s="17">
        <v>0.26575145309078402</v>
      </c>
      <c r="BH1327" s="17">
        <v>0.16232797765493201</v>
      </c>
      <c r="BI1327" s="17">
        <v>0.204446908022718</v>
      </c>
      <c r="BJ1327" s="17">
        <v>0.23273144700658899</v>
      </c>
      <c r="BK1327" s="17">
        <v>0.23605645805001901</v>
      </c>
      <c r="BL1327" s="17"/>
      <c r="BM1327" s="17">
        <v>0.1827955548196</v>
      </c>
      <c r="BN1327" s="17">
        <v>0.21777986792925499</v>
      </c>
      <c r="BO1327" s="17">
        <v>0.205579876464489</v>
      </c>
      <c r="BP1327" s="17"/>
      <c r="BQ1327" s="17">
        <v>0.149983964495462</v>
      </c>
      <c r="BR1327" s="17">
        <v>0.25405511655333501</v>
      </c>
      <c r="BS1327" s="17"/>
      <c r="BT1327" s="17">
        <v>0.18928331745434801</v>
      </c>
      <c r="BU1327" s="17">
        <v>0.21589866045715</v>
      </c>
    </row>
    <row r="1328" spans="2:73" x14ac:dyDescent="0.3">
      <c r="B1328" t="s">
        <v>491</v>
      </c>
      <c r="C1328" s="17">
        <v>0.19596147242152501</v>
      </c>
      <c r="D1328" s="17">
        <v>0.19380528260036101</v>
      </c>
      <c r="E1328" s="17">
        <v>0.198676394351116</v>
      </c>
      <c r="F1328" s="17"/>
      <c r="G1328" s="17">
        <v>0.17601108397284801</v>
      </c>
      <c r="H1328" s="17">
        <v>0.22183836181900099</v>
      </c>
      <c r="I1328" s="17">
        <v>0.165784910662202</v>
      </c>
      <c r="J1328" s="17">
        <v>0.15817526712001601</v>
      </c>
      <c r="K1328" s="17">
        <v>0.22524896546649001</v>
      </c>
      <c r="L1328" s="17">
        <v>0.24330148987411301</v>
      </c>
      <c r="M1328" s="17"/>
      <c r="N1328" s="17">
        <v>0.20206720353803301</v>
      </c>
      <c r="O1328" s="17">
        <v>0.17560953038288701</v>
      </c>
      <c r="P1328" s="17">
        <v>0.17534679253687599</v>
      </c>
      <c r="Q1328" s="17">
        <v>0.234446394862145</v>
      </c>
      <c r="R1328" s="17"/>
      <c r="S1328" s="17">
        <v>0.21323856710536701</v>
      </c>
      <c r="T1328" s="17">
        <v>0.256368127575829</v>
      </c>
      <c r="U1328" s="17">
        <v>0.169250925038959</v>
      </c>
      <c r="V1328" s="17">
        <v>0.19317744837690701</v>
      </c>
      <c r="W1328" s="17">
        <v>0.180253847498934</v>
      </c>
      <c r="X1328" s="17">
        <v>0.16134339428998101</v>
      </c>
      <c r="Y1328" s="17">
        <v>0.155820939524286</v>
      </c>
      <c r="Z1328" s="17">
        <v>0.176562347367589</v>
      </c>
      <c r="AA1328" s="17">
        <v>0.201026216621771</v>
      </c>
      <c r="AB1328" s="17"/>
      <c r="AC1328" s="17">
        <v>0</v>
      </c>
      <c r="AD1328" s="17">
        <v>0.313127168478532</v>
      </c>
      <c r="AE1328" s="17">
        <v>0.211703316392053</v>
      </c>
      <c r="AF1328" s="17">
        <v>0.239925549854906</v>
      </c>
      <c r="AG1328" s="17">
        <v>0.161786057032656</v>
      </c>
      <c r="AH1328" s="17">
        <v>0.23326236688303301</v>
      </c>
      <c r="AI1328" s="17">
        <v>0.22494618619989501</v>
      </c>
      <c r="AJ1328" s="17">
        <v>0.15875969263697101</v>
      </c>
      <c r="AK1328" s="17">
        <v>0.21022039304637499</v>
      </c>
      <c r="AL1328" s="17">
        <v>0.16911754160190801</v>
      </c>
      <c r="AM1328" s="17">
        <v>0.16408113953966</v>
      </c>
      <c r="AN1328" s="17">
        <v>0.21317696471998501</v>
      </c>
      <c r="AO1328" s="17">
        <v>0.15755544712071201</v>
      </c>
      <c r="AP1328" s="17">
        <v>0.31711131721334701</v>
      </c>
      <c r="AQ1328" s="17">
        <v>0.16534766048965099</v>
      </c>
      <c r="AR1328" s="17">
        <v>0.16189577063037999</v>
      </c>
      <c r="AS1328" s="17"/>
      <c r="AT1328" s="17">
        <v>0.20726376674094599</v>
      </c>
      <c r="AU1328" s="17">
        <v>0.215080981984555</v>
      </c>
      <c r="AV1328" s="17">
        <v>0.204387515457156</v>
      </c>
      <c r="AW1328" s="17">
        <v>0.18232412441170501</v>
      </c>
      <c r="AX1328" s="17">
        <v>0.14818418620120699</v>
      </c>
      <c r="AY1328" s="17">
        <v>0.136651506298575</v>
      </c>
      <c r="AZ1328" s="17"/>
      <c r="BA1328" s="17">
        <v>0.20436353052162801</v>
      </c>
      <c r="BB1328" s="17">
        <v>0.192983084925551</v>
      </c>
      <c r="BC1328" s="17">
        <v>0.17632965731792499</v>
      </c>
      <c r="BD1328" s="17">
        <v>0.210067467179398</v>
      </c>
      <c r="BE1328" s="17">
        <v>0.305889074011096</v>
      </c>
      <c r="BF1328" s="17"/>
      <c r="BG1328" s="17">
        <v>0.234922801818714</v>
      </c>
      <c r="BH1328" s="17">
        <v>0.19810238364326499</v>
      </c>
      <c r="BI1328" s="17">
        <v>0.176688273516385</v>
      </c>
      <c r="BJ1328" s="17">
        <v>0.25142491005444101</v>
      </c>
      <c r="BK1328" s="17">
        <v>0.15867342487539701</v>
      </c>
      <c r="BL1328" s="17"/>
      <c r="BM1328" s="17">
        <v>0.17332551731063101</v>
      </c>
      <c r="BN1328" s="17">
        <v>0.21363554832529699</v>
      </c>
      <c r="BO1328" s="17">
        <v>0.22148400256289799</v>
      </c>
      <c r="BP1328" s="17"/>
      <c r="BQ1328" s="17">
        <v>0.231921164012346</v>
      </c>
      <c r="BR1328" s="17">
        <v>0.16400079888667801</v>
      </c>
      <c r="BS1328" s="17"/>
      <c r="BT1328" s="17">
        <v>0.197884560124134</v>
      </c>
      <c r="BU1328" s="17">
        <v>0.20173717616386899</v>
      </c>
    </row>
    <row r="1329" spans="2:73" x14ac:dyDescent="0.3">
      <c r="B1329" t="s">
        <v>492</v>
      </c>
      <c r="C1329" s="17">
        <v>0.15637404477404401</v>
      </c>
      <c r="D1329" s="17">
        <v>0.16281179043507599</v>
      </c>
      <c r="E1329" s="17">
        <v>0.150800997754682</v>
      </c>
      <c r="F1329" s="17"/>
      <c r="G1329" s="17">
        <v>0.15463299061781599</v>
      </c>
      <c r="H1329" s="17">
        <v>0.20948948233827899</v>
      </c>
      <c r="I1329" s="17">
        <v>0.114405137951671</v>
      </c>
      <c r="J1329" s="17">
        <v>0.15070624064728999</v>
      </c>
      <c r="K1329" s="17">
        <v>0.187873067114915</v>
      </c>
      <c r="L1329" s="17">
        <v>0.11665796254444701</v>
      </c>
      <c r="M1329" s="17"/>
      <c r="N1329" s="17">
        <v>0.18437795065083601</v>
      </c>
      <c r="O1329" s="17">
        <v>0.13333277198215701</v>
      </c>
      <c r="P1329" s="17">
        <v>0.16298768268275399</v>
      </c>
      <c r="Q1329" s="17">
        <v>0.13935201065577299</v>
      </c>
      <c r="R1329" s="17"/>
      <c r="S1329" s="17">
        <v>0.20316566146663201</v>
      </c>
      <c r="T1329" s="17">
        <v>0.12789659239509199</v>
      </c>
      <c r="U1329" s="17">
        <v>0.163250924138586</v>
      </c>
      <c r="V1329" s="17">
        <v>0.13721436691643901</v>
      </c>
      <c r="W1329" s="17">
        <v>0.19379647024344601</v>
      </c>
      <c r="X1329" s="17">
        <v>0.142054913638507</v>
      </c>
      <c r="Y1329" s="17">
        <v>0.12856586119626101</v>
      </c>
      <c r="Z1329" s="17">
        <v>0.215143197228093</v>
      </c>
      <c r="AA1329" s="17">
        <v>0.11904497657645299</v>
      </c>
      <c r="AB1329" s="17"/>
      <c r="AC1329" s="17">
        <v>0</v>
      </c>
      <c r="AD1329" s="17">
        <v>0.178192564647286</v>
      </c>
      <c r="AE1329" s="17">
        <v>0.179129388285696</v>
      </c>
      <c r="AF1329" s="17">
        <v>3.7542219251783499E-2</v>
      </c>
      <c r="AG1329" s="17">
        <v>0.22383307725313301</v>
      </c>
      <c r="AH1329" s="17">
        <v>0.157000850762267</v>
      </c>
      <c r="AI1329" s="17">
        <v>0.12107707720153101</v>
      </c>
      <c r="AJ1329" s="17">
        <v>0.116560027703483</v>
      </c>
      <c r="AK1329" s="17">
        <v>0.135224307001484</v>
      </c>
      <c r="AL1329" s="17">
        <v>0.19835786243863701</v>
      </c>
      <c r="AM1329" s="17">
        <v>0.20296753089354899</v>
      </c>
      <c r="AN1329" s="17">
        <v>0.15491909203685</v>
      </c>
      <c r="AO1329" s="17">
        <v>0.17647842596458099</v>
      </c>
      <c r="AP1329" s="17">
        <v>0.15393260003440901</v>
      </c>
      <c r="AQ1329" s="17">
        <v>8.2008922589866695E-2</v>
      </c>
      <c r="AR1329" s="17">
        <v>0.19268396141490801</v>
      </c>
      <c r="AS1329" s="17"/>
      <c r="AT1329" s="17">
        <v>0.15594334842323301</v>
      </c>
      <c r="AU1329" s="17">
        <v>0.17071740995974499</v>
      </c>
      <c r="AV1329" s="17">
        <v>0.13247527333776701</v>
      </c>
      <c r="AW1329" s="17">
        <v>0.20122327887917699</v>
      </c>
      <c r="AX1329" s="17">
        <v>8.48016202136158E-2</v>
      </c>
      <c r="AY1329" s="17">
        <v>0.15820975837010601</v>
      </c>
      <c r="AZ1329" s="17"/>
      <c r="BA1329" s="17">
        <v>0.122800416104172</v>
      </c>
      <c r="BB1329" s="17">
        <v>0.147157922349754</v>
      </c>
      <c r="BC1329" s="17">
        <v>0.187948499351166</v>
      </c>
      <c r="BD1329" s="17">
        <v>0.14651622800030301</v>
      </c>
      <c r="BE1329" s="17">
        <v>0.193921900398908</v>
      </c>
      <c r="BF1329" s="17"/>
      <c r="BG1329" s="17">
        <v>0.16054686914081601</v>
      </c>
      <c r="BH1329" s="17">
        <v>0.17580437007921701</v>
      </c>
      <c r="BI1329" s="17">
        <v>0.13049650240889399</v>
      </c>
      <c r="BJ1329" s="17">
        <v>0.17616577623239699</v>
      </c>
      <c r="BK1329" s="17">
        <v>7.2702055605897598E-2</v>
      </c>
      <c r="BL1329" s="17"/>
      <c r="BM1329" s="17">
        <v>0.18309658594148201</v>
      </c>
      <c r="BN1329" s="17">
        <v>0.137386029342772</v>
      </c>
      <c r="BO1329" s="17">
        <v>0.122037393548193</v>
      </c>
      <c r="BP1329" s="17"/>
      <c r="BQ1329" s="17">
        <v>0.187115907293043</v>
      </c>
      <c r="BR1329" s="17">
        <v>0.13175650447901899</v>
      </c>
      <c r="BS1329" s="17"/>
      <c r="BT1329" s="17">
        <v>0.16502027251606299</v>
      </c>
      <c r="BU1329" s="17">
        <v>0.13830158741277701</v>
      </c>
    </row>
    <row r="1330" spans="2:73" x14ac:dyDescent="0.3">
      <c r="B1330" t="s">
        <v>493</v>
      </c>
      <c r="C1330" s="17">
        <v>0.139681012765623</v>
      </c>
      <c r="D1330" s="17">
        <v>0.13487486641201901</v>
      </c>
      <c r="E1330" s="17">
        <v>0.14471758484729599</v>
      </c>
      <c r="F1330" s="17"/>
      <c r="G1330" s="17">
        <v>0.141674308922837</v>
      </c>
      <c r="H1330" s="17">
        <v>0.20854629388898899</v>
      </c>
      <c r="I1330" s="17">
        <v>0.13198193589926199</v>
      </c>
      <c r="J1330" s="17">
        <v>9.0579754479149996E-2</v>
      </c>
      <c r="K1330" s="17">
        <v>0.11038021791913701</v>
      </c>
      <c r="L1330" s="17">
        <v>0.12008266392821</v>
      </c>
      <c r="M1330" s="17"/>
      <c r="N1330" s="17">
        <v>0.18320430614000399</v>
      </c>
      <c r="O1330" s="17">
        <v>0.11848783430017</v>
      </c>
      <c r="P1330" s="17">
        <v>0.12480194493221899</v>
      </c>
      <c r="Q1330" s="17">
        <v>0.11181640313864601</v>
      </c>
      <c r="R1330" s="17"/>
      <c r="S1330" s="17">
        <v>0.19525451070885799</v>
      </c>
      <c r="T1330" s="17">
        <v>7.1602144344049101E-2</v>
      </c>
      <c r="U1330" s="17">
        <v>0.118371866448806</v>
      </c>
      <c r="V1330" s="17">
        <v>0.15351871538720199</v>
      </c>
      <c r="W1330" s="17">
        <v>0.118360573327424</v>
      </c>
      <c r="X1330" s="17">
        <v>0.13663797021410501</v>
      </c>
      <c r="Y1330" s="17">
        <v>0.12547857249977201</v>
      </c>
      <c r="Z1330" s="17">
        <v>0.19902327421336499</v>
      </c>
      <c r="AA1330" s="17">
        <v>0.146027245849052</v>
      </c>
      <c r="AB1330" s="17"/>
      <c r="AC1330" s="17">
        <v>0.180790046077555</v>
      </c>
      <c r="AD1330" s="17">
        <v>8.7288242996697504E-2</v>
      </c>
      <c r="AE1330" s="17">
        <v>8.48295231922198E-2</v>
      </c>
      <c r="AF1330" s="17">
        <v>9.0758458478381099E-2</v>
      </c>
      <c r="AG1330" s="17">
        <v>0.11388116901388699</v>
      </c>
      <c r="AH1330" s="17">
        <v>0.182954236690091</v>
      </c>
      <c r="AI1330" s="17">
        <v>0.11291539377170499</v>
      </c>
      <c r="AJ1330" s="17">
        <v>0.176759200998828</v>
      </c>
      <c r="AK1330" s="17">
        <v>0.16587600353151499</v>
      </c>
      <c r="AL1330" s="17">
        <v>6.7475525698599104E-2</v>
      </c>
      <c r="AM1330" s="17">
        <v>0.115119975039811</v>
      </c>
      <c r="AN1330" s="17">
        <v>0.13127976593819901</v>
      </c>
      <c r="AO1330" s="17">
        <v>0.13677439108557901</v>
      </c>
      <c r="AP1330" s="17">
        <v>7.2139577895466905E-2</v>
      </c>
      <c r="AQ1330" s="17">
        <v>0.18869961325674101</v>
      </c>
      <c r="AR1330" s="17">
        <v>0.29763369261681699</v>
      </c>
      <c r="AS1330" s="17"/>
      <c r="AT1330" s="17">
        <v>0.18717041516994901</v>
      </c>
      <c r="AU1330" s="17">
        <v>0.12975592192086699</v>
      </c>
      <c r="AV1330" s="17">
        <v>0.14697036710670899</v>
      </c>
      <c r="AW1330" s="17">
        <v>0.116821469853223</v>
      </c>
      <c r="AX1330" s="17">
        <v>7.1547687713543306E-2</v>
      </c>
      <c r="AY1330" s="17">
        <v>8.3590685339847995E-2</v>
      </c>
      <c r="AZ1330" s="17"/>
      <c r="BA1330" s="17">
        <v>8.8840692850915101E-2</v>
      </c>
      <c r="BB1330" s="17">
        <v>9.62537000528631E-2</v>
      </c>
      <c r="BC1330" s="17">
        <v>0.154630182297358</v>
      </c>
      <c r="BD1330" s="17">
        <v>0.21476648295651801</v>
      </c>
      <c r="BE1330" s="17">
        <v>0.25624438523237097</v>
      </c>
      <c r="BF1330" s="17"/>
      <c r="BG1330" s="17">
        <v>0.131037115136177</v>
      </c>
      <c r="BH1330" s="17">
        <v>0.177893679056845</v>
      </c>
      <c r="BI1330" s="17">
        <v>7.0255910403382499E-2</v>
      </c>
      <c r="BJ1330" s="17">
        <v>0.12710084444521599</v>
      </c>
      <c r="BK1330" s="17">
        <v>0.14160571957270399</v>
      </c>
      <c r="BL1330" s="17"/>
      <c r="BM1330" s="17">
        <v>0.171264232437527</v>
      </c>
      <c r="BN1330" s="17">
        <v>0.121306995767755</v>
      </c>
      <c r="BO1330" s="17">
        <v>8.9981933405103395E-2</v>
      </c>
      <c r="BP1330" s="17"/>
      <c r="BQ1330" s="17">
        <v>0.19411622009666199</v>
      </c>
      <c r="BR1330" s="17">
        <v>9.1553653605401297E-2</v>
      </c>
      <c r="BS1330" s="17"/>
      <c r="BT1330" s="17">
        <v>0.151881170804123</v>
      </c>
      <c r="BU1330" s="17">
        <v>0.116651585330054</v>
      </c>
    </row>
    <row r="1331" spans="2:73" x14ac:dyDescent="0.3">
      <c r="B1331" t="s">
        <v>494</v>
      </c>
      <c r="C1331" s="17">
        <v>0.13916600972586701</v>
      </c>
      <c r="D1331" s="17">
        <v>0.15998485943299201</v>
      </c>
      <c r="E1331" s="17">
        <v>0.119891381984938</v>
      </c>
      <c r="F1331" s="17"/>
      <c r="G1331" s="17">
        <v>0.15920427635363099</v>
      </c>
      <c r="H1331" s="17">
        <v>0.18637769411213001</v>
      </c>
      <c r="I1331" s="17">
        <v>9.2500587088071906E-2</v>
      </c>
      <c r="J1331" s="17">
        <v>0.154889570769632</v>
      </c>
      <c r="K1331" s="17">
        <v>0.12409830023248899</v>
      </c>
      <c r="L1331" s="17">
        <v>9.7017194727232303E-2</v>
      </c>
      <c r="M1331" s="17"/>
      <c r="N1331" s="17">
        <v>0.17742668856886301</v>
      </c>
      <c r="O1331" s="17">
        <v>0.154198392060586</v>
      </c>
      <c r="P1331" s="17">
        <v>0.11386914258620701</v>
      </c>
      <c r="Q1331" s="17">
        <v>9.1312546971891007E-2</v>
      </c>
      <c r="R1331" s="17"/>
      <c r="S1331" s="17">
        <v>0.22394022477535</v>
      </c>
      <c r="T1331" s="17">
        <v>0.13150689161549101</v>
      </c>
      <c r="U1331" s="17">
        <v>0.12658621838691</v>
      </c>
      <c r="V1331" s="17">
        <v>8.6587037668778094E-2</v>
      </c>
      <c r="W1331" s="17">
        <v>0.104618417538998</v>
      </c>
      <c r="X1331" s="17">
        <v>0.14401878105598501</v>
      </c>
      <c r="Y1331" s="17">
        <v>0.120558348707726</v>
      </c>
      <c r="Z1331" s="17">
        <v>0.116114655759675</v>
      </c>
      <c r="AA1331" s="17">
        <v>0.118462410225323</v>
      </c>
      <c r="AB1331" s="17"/>
      <c r="AC1331" s="17">
        <v>0.180790046077555</v>
      </c>
      <c r="AD1331" s="17">
        <v>0.101920986892854</v>
      </c>
      <c r="AE1331" s="17">
        <v>8.3502183641829805E-2</v>
      </c>
      <c r="AF1331" s="17">
        <v>9.1403394944576402E-2</v>
      </c>
      <c r="AG1331" s="17">
        <v>8.93302042452635E-2</v>
      </c>
      <c r="AH1331" s="17">
        <v>0.14501315056504399</v>
      </c>
      <c r="AI1331" s="17">
        <v>0.146416101170738</v>
      </c>
      <c r="AJ1331" s="17">
        <v>7.3245714994234601E-2</v>
      </c>
      <c r="AK1331" s="17">
        <v>0.15604482271761499</v>
      </c>
      <c r="AL1331" s="17">
        <v>0.13460738050000001</v>
      </c>
      <c r="AM1331" s="17">
        <v>0.111482382650511</v>
      </c>
      <c r="AN1331" s="17">
        <v>0.20913939179159199</v>
      </c>
      <c r="AO1331" s="17">
        <v>0.18333890279729401</v>
      </c>
      <c r="AP1331" s="17">
        <v>0.159387722691572</v>
      </c>
      <c r="AQ1331" s="17">
        <v>0.211396700730549</v>
      </c>
      <c r="AR1331" s="17">
        <v>0.21005210131389501</v>
      </c>
      <c r="AS1331" s="17"/>
      <c r="AT1331" s="17">
        <v>0.16895119442548501</v>
      </c>
      <c r="AU1331" s="17">
        <v>0.16558665286440299</v>
      </c>
      <c r="AV1331" s="17">
        <v>0.13336862194749599</v>
      </c>
      <c r="AW1331" s="17">
        <v>9.2945505916806795E-2</v>
      </c>
      <c r="AX1331" s="17">
        <v>5.2760890660772802E-2</v>
      </c>
      <c r="AY1331" s="17">
        <v>0.180148378038852</v>
      </c>
      <c r="AZ1331" s="17"/>
      <c r="BA1331" s="17">
        <v>7.14134294018582E-2</v>
      </c>
      <c r="BB1331" s="17">
        <v>0.13125024489507101</v>
      </c>
      <c r="BC1331" s="17">
        <v>0.16948564414259301</v>
      </c>
      <c r="BD1331" s="17">
        <v>0.197498469350984</v>
      </c>
      <c r="BE1331" s="17">
        <v>6.2847020034980799E-2</v>
      </c>
      <c r="BF1331" s="17"/>
      <c r="BG1331" s="17">
        <v>0.14825183542707901</v>
      </c>
      <c r="BH1331" s="17">
        <v>0.15212357050165101</v>
      </c>
      <c r="BI1331" s="17">
        <v>0.12437798553325501</v>
      </c>
      <c r="BJ1331" s="17">
        <v>0.16702400410138299</v>
      </c>
      <c r="BK1331" s="17">
        <v>0.12034601749891601</v>
      </c>
      <c r="BL1331" s="17"/>
      <c r="BM1331" s="17">
        <v>0.16187181276523999</v>
      </c>
      <c r="BN1331" s="17">
        <v>0.112625573312212</v>
      </c>
      <c r="BO1331" s="17">
        <v>0.13331380298703999</v>
      </c>
      <c r="BP1331" s="17"/>
      <c r="BQ1331" s="17">
        <v>0.18920483967052801</v>
      </c>
      <c r="BR1331" s="17">
        <v>9.7616975894219596E-2</v>
      </c>
      <c r="BS1331" s="17"/>
      <c r="BT1331" s="17">
        <v>0.14741938739324101</v>
      </c>
      <c r="BU1331" s="17">
        <v>0.124049790538315</v>
      </c>
    </row>
    <row r="1332" spans="2:73" x14ac:dyDescent="0.3">
      <c r="B1332" t="s">
        <v>495</v>
      </c>
      <c r="C1332" s="17">
        <v>0.13033558976222101</v>
      </c>
      <c r="D1332" s="17">
        <v>0.13329665553419501</v>
      </c>
      <c r="E1332" s="17">
        <v>0.12797178366453699</v>
      </c>
      <c r="F1332" s="17"/>
      <c r="G1332" s="17">
        <v>0.10867725880633899</v>
      </c>
      <c r="H1332" s="17">
        <v>0.20129506684832199</v>
      </c>
      <c r="I1332" s="17">
        <v>0.134328627689833</v>
      </c>
      <c r="J1332" s="17">
        <v>8.4328533697977506E-2</v>
      </c>
      <c r="K1332" s="17">
        <v>0.14065915194783499</v>
      </c>
      <c r="L1332" s="17">
        <v>8.8249534221375298E-2</v>
      </c>
      <c r="M1332" s="17"/>
      <c r="N1332" s="17">
        <v>0.16742070298786599</v>
      </c>
      <c r="O1332" s="17">
        <v>6.1522916191486601E-2</v>
      </c>
      <c r="P1332" s="17">
        <v>0.178220584414614</v>
      </c>
      <c r="Q1332" s="17">
        <v>0.112577694003493</v>
      </c>
      <c r="R1332" s="17"/>
      <c r="S1332" s="17">
        <v>0.181849125145225</v>
      </c>
      <c r="T1332" s="17">
        <v>0.11503555926221699</v>
      </c>
      <c r="U1332" s="17">
        <v>0.15695009379164701</v>
      </c>
      <c r="V1332" s="17">
        <v>0.103140187305612</v>
      </c>
      <c r="W1332" s="17">
        <v>6.2858851377232502E-2</v>
      </c>
      <c r="X1332" s="17">
        <v>0.163681655270531</v>
      </c>
      <c r="Y1332" s="17">
        <v>9.5385777776764102E-2</v>
      </c>
      <c r="Z1332" s="17">
        <v>3.6350982874287098E-2</v>
      </c>
      <c r="AA1332" s="17">
        <v>0.14722224594026501</v>
      </c>
      <c r="AB1332" s="17"/>
      <c r="AC1332" s="17">
        <v>0.180790046077555</v>
      </c>
      <c r="AD1332" s="17">
        <v>3.6417950416692303E-2</v>
      </c>
      <c r="AE1332" s="17">
        <v>0.11226826788574901</v>
      </c>
      <c r="AF1332" s="17">
        <v>0.15986413756663501</v>
      </c>
      <c r="AG1332" s="17">
        <v>0.117892782124602</v>
      </c>
      <c r="AH1332" s="17">
        <v>7.4186629321480693E-2</v>
      </c>
      <c r="AI1332" s="17">
        <v>0.109037269517303</v>
      </c>
      <c r="AJ1332" s="17">
        <v>0.11518655426159199</v>
      </c>
      <c r="AK1332" s="17">
        <v>0.13416592632222599</v>
      </c>
      <c r="AL1332" s="17">
        <v>0.16822550453223201</v>
      </c>
      <c r="AM1332" s="17">
        <v>0.10127867361800801</v>
      </c>
      <c r="AN1332" s="17">
        <v>0.247611669842877</v>
      </c>
      <c r="AO1332" s="17">
        <v>0.11327184963185601</v>
      </c>
      <c r="AP1332" s="17">
        <v>0.23445184175050701</v>
      </c>
      <c r="AQ1332" s="17">
        <v>0.109202841536826</v>
      </c>
      <c r="AR1332" s="17">
        <v>0.22815033964498899</v>
      </c>
      <c r="AS1332" s="17"/>
      <c r="AT1332" s="17">
        <v>0.168140211817114</v>
      </c>
      <c r="AU1332" s="17">
        <v>0.131712288605114</v>
      </c>
      <c r="AV1332" s="17">
        <v>0.14237920054324901</v>
      </c>
      <c r="AW1332" s="17">
        <v>0.120761223607515</v>
      </c>
      <c r="AX1332" s="17">
        <v>4.4625383566220998E-2</v>
      </c>
      <c r="AY1332" s="17">
        <v>4.5828289748804499E-2</v>
      </c>
      <c r="AZ1332" s="17"/>
      <c r="BA1332" s="17">
        <v>9.5663475857169902E-2</v>
      </c>
      <c r="BB1332" s="17">
        <v>0.104064376782909</v>
      </c>
      <c r="BC1332" s="17">
        <v>0.131393861478242</v>
      </c>
      <c r="BD1332" s="17">
        <v>0.16787195264389601</v>
      </c>
      <c r="BE1332" s="17">
        <v>0.278172722546281</v>
      </c>
      <c r="BF1332" s="17"/>
      <c r="BG1332" s="17">
        <v>0.10273042193273001</v>
      </c>
      <c r="BH1332" s="17">
        <v>0.163965662742448</v>
      </c>
      <c r="BI1332" s="17">
        <v>0.131688465282289</v>
      </c>
      <c r="BJ1332" s="17">
        <v>0.11851529202018</v>
      </c>
      <c r="BK1332" s="17">
        <v>0.10048588094281399</v>
      </c>
      <c r="BL1332" s="17"/>
      <c r="BM1332" s="17">
        <v>0.13976556590031</v>
      </c>
      <c r="BN1332" s="17">
        <v>0.111950323293907</v>
      </c>
      <c r="BO1332" s="17">
        <v>0.14440645536459401</v>
      </c>
      <c r="BP1332" s="17"/>
      <c r="BQ1332" s="17">
        <v>0.14858190509899799</v>
      </c>
      <c r="BR1332" s="17">
        <v>0.11464934796673899</v>
      </c>
      <c r="BS1332" s="17"/>
      <c r="BT1332" s="17">
        <v>0.126929436449157</v>
      </c>
      <c r="BU1332" s="17">
        <v>0.14186696899279699</v>
      </c>
    </row>
    <row r="1333" spans="2:73" x14ac:dyDescent="0.3">
      <c r="B1333" t="s">
        <v>496</v>
      </c>
      <c r="C1333" s="17">
        <v>0.123559780789329</v>
      </c>
      <c r="D1333" s="17">
        <v>0.15214229612704</v>
      </c>
      <c r="E1333" s="17">
        <v>9.6866751616871805E-2</v>
      </c>
      <c r="F1333" s="17"/>
      <c r="G1333" s="17">
        <v>0.110536891457614</v>
      </c>
      <c r="H1333" s="17">
        <v>0.18984912074756799</v>
      </c>
      <c r="I1333" s="17">
        <v>5.2894954364436399E-2</v>
      </c>
      <c r="J1333" s="17">
        <v>0.14202918340988199</v>
      </c>
      <c r="K1333" s="17">
        <v>0.116993706765359</v>
      </c>
      <c r="L1333" s="17">
        <v>0.113953725442502</v>
      </c>
      <c r="M1333" s="17"/>
      <c r="N1333" s="17">
        <v>0.14685761537233799</v>
      </c>
      <c r="O1333" s="17">
        <v>8.9917422206604605E-2</v>
      </c>
      <c r="P1333" s="17">
        <v>0.118220729777191</v>
      </c>
      <c r="Q1333" s="17">
        <v>0.1385100094684</v>
      </c>
      <c r="R1333" s="17"/>
      <c r="S1333" s="17">
        <v>0.16611389332997401</v>
      </c>
      <c r="T1333" s="17">
        <v>0.109958766889395</v>
      </c>
      <c r="U1333" s="17">
        <v>6.1859473207712401E-2</v>
      </c>
      <c r="V1333" s="17">
        <v>0.142428499479922</v>
      </c>
      <c r="W1333" s="17">
        <v>0.14054953843581899</v>
      </c>
      <c r="X1333" s="17">
        <v>0.142582798414564</v>
      </c>
      <c r="Y1333" s="17">
        <v>7.6226299456533794E-2</v>
      </c>
      <c r="Z1333" s="17">
        <v>7.0926667972994295E-2</v>
      </c>
      <c r="AA1333" s="17">
        <v>0.13522040896088</v>
      </c>
      <c r="AB1333" s="17"/>
      <c r="AC1333" s="17">
        <v>0</v>
      </c>
      <c r="AD1333" s="17">
        <v>0.30681969150939298</v>
      </c>
      <c r="AE1333" s="17">
        <v>9.2456226530881397E-2</v>
      </c>
      <c r="AF1333" s="17">
        <v>6.8798611819115701E-2</v>
      </c>
      <c r="AG1333" s="17">
        <v>0.19539128131317501</v>
      </c>
      <c r="AH1333" s="17">
        <v>0.111750255212929</v>
      </c>
      <c r="AI1333" s="17">
        <v>8.1464744519208807E-2</v>
      </c>
      <c r="AJ1333" s="17">
        <v>0.11645530417431001</v>
      </c>
      <c r="AK1333" s="17">
        <v>1.92565161953792E-2</v>
      </c>
      <c r="AL1333" s="17">
        <v>0.141152237303414</v>
      </c>
      <c r="AM1333" s="17">
        <v>0.17573810520878899</v>
      </c>
      <c r="AN1333" s="17">
        <v>0.114355779085886</v>
      </c>
      <c r="AO1333" s="17">
        <v>9.8324499323253906E-2</v>
      </c>
      <c r="AP1333" s="17">
        <v>0.109235904605633</v>
      </c>
      <c r="AQ1333" s="17">
        <v>9.4607420330723599E-2</v>
      </c>
      <c r="AR1333" s="17">
        <v>0.215013661929605</v>
      </c>
      <c r="AS1333" s="17"/>
      <c r="AT1333" s="17">
        <v>0.15611288842111201</v>
      </c>
      <c r="AU1333" s="17">
        <v>0.13383609870909099</v>
      </c>
      <c r="AV1333" s="17">
        <v>9.7933841009779296E-2</v>
      </c>
      <c r="AW1333" s="17">
        <v>0.11893600085468101</v>
      </c>
      <c r="AX1333" s="17">
        <v>6.3702414833618007E-2</v>
      </c>
      <c r="AY1333" s="17">
        <v>9.3807637952163903E-2</v>
      </c>
      <c r="AZ1333" s="17"/>
      <c r="BA1333" s="17">
        <v>9.1051664098627999E-2</v>
      </c>
      <c r="BB1333" s="17">
        <v>0.105242816955392</v>
      </c>
      <c r="BC1333" s="17">
        <v>0.14594887285533001</v>
      </c>
      <c r="BD1333" s="17">
        <v>0.13353507315927601</v>
      </c>
      <c r="BE1333" s="17">
        <v>0.25936057786575401</v>
      </c>
      <c r="BF1333" s="17"/>
      <c r="BG1333" s="17">
        <v>0.12435621245009</v>
      </c>
      <c r="BH1333" s="17">
        <v>0.13946107112408601</v>
      </c>
      <c r="BI1333" s="17">
        <v>0.11016282912253</v>
      </c>
      <c r="BJ1333" s="17">
        <v>0.14671098972182001</v>
      </c>
      <c r="BK1333" s="17">
        <v>9.0019893458695002E-2</v>
      </c>
      <c r="BL1333" s="17"/>
      <c r="BM1333" s="17">
        <v>0.14884596732931399</v>
      </c>
      <c r="BN1333" s="17">
        <v>0.112439461296248</v>
      </c>
      <c r="BO1333" s="17">
        <v>7.5723062850001799E-2</v>
      </c>
      <c r="BP1333" s="17"/>
      <c r="BQ1333" s="17">
        <v>0.14180508771537001</v>
      </c>
      <c r="BR1333" s="17">
        <v>0.108680412139493</v>
      </c>
      <c r="BS1333" s="17"/>
      <c r="BT1333" s="17">
        <v>0.114855508814227</v>
      </c>
      <c r="BU1333" s="17">
        <v>0.145180911668954</v>
      </c>
    </row>
    <row r="1334" spans="2:73" x14ac:dyDescent="0.3">
      <c r="B1334" t="s">
        <v>497</v>
      </c>
      <c r="C1334" s="17">
        <v>0.122367398829797</v>
      </c>
      <c r="D1334" s="17">
        <v>0.134518212244367</v>
      </c>
      <c r="E1334" s="17">
        <v>0.111258415039066</v>
      </c>
      <c r="F1334" s="17"/>
      <c r="G1334" s="17">
        <v>0.123954895239117</v>
      </c>
      <c r="H1334" s="17">
        <v>0.107183127771852</v>
      </c>
      <c r="I1334" s="17">
        <v>7.5041973438396803E-2</v>
      </c>
      <c r="J1334" s="17">
        <v>0.13430790774925899</v>
      </c>
      <c r="K1334" s="17">
        <v>0.15103232158563901</v>
      </c>
      <c r="L1334" s="17">
        <v>0.17216481839098399</v>
      </c>
      <c r="M1334" s="17"/>
      <c r="N1334" s="17">
        <v>0.10098670232705501</v>
      </c>
      <c r="O1334" s="17">
        <v>9.1654638944452096E-2</v>
      </c>
      <c r="P1334" s="17">
        <v>0.147316585133835</v>
      </c>
      <c r="Q1334" s="17">
        <v>0.166821652177368</v>
      </c>
      <c r="R1334" s="17"/>
      <c r="S1334" s="17">
        <v>0.10027617173813801</v>
      </c>
      <c r="T1334" s="17">
        <v>0.122565524082611</v>
      </c>
      <c r="U1334" s="17">
        <v>0.13916402050205501</v>
      </c>
      <c r="V1334" s="17">
        <v>0.12885335585646401</v>
      </c>
      <c r="W1334" s="17">
        <v>0.19566382269913299</v>
      </c>
      <c r="X1334" s="17">
        <v>8.7700123037492403E-2</v>
      </c>
      <c r="Y1334" s="17">
        <v>7.52178949999254E-2</v>
      </c>
      <c r="Z1334" s="17">
        <v>0.150851513957593</v>
      </c>
      <c r="AA1334" s="17">
        <v>0.13464623379039201</v>
      </c>
      <c r="AB1334" s="17"/>
      <c r="AC1334" s="17">
        <v>0</v>
      </c>
      <c r="AD1334" s="17">
        <v>0.18581684412284799</v>
      </c>
      <c r="AE1334" s="17">
        <v>0.16026043846062801</v>
      </c>
      <c r="AF1334" s="17">
        <v>0.12888984197605699</v>
      </c>
      <c r="AG1334" s="17">
        <v>0.117910169562928</v>
      </c>
      <c r="AH1334" s="17">
        <v>9.5409958099769807E-2</v>
      </c>
      <c r="AI1334" s="17">
        <v>0.101078187957964</v>
      </c>
      <c r="AJ1334" s="17">
        <v>0.12412559674986499</v>
      </c>
      <c r="AK1334" s="17">
        <v>0.14559514961813699</v>
      </c>
      <c r="AL1334" s="17">
        <v>0.12551911665214199</v>
      </c>
      <c r="AM1334" s="17">
        <v>0.13665798724214201</v>
      </c>
      <c r="AN1334" s="17">
        <v>0.130260457577038</v>
      </c>
      <c r="AO1334" s="17">
        <v>9.7116980543408393E-2</v>
      </c>
      <c r="AP1334" s="17">
        <v>0.114418433254379</v>
      </c>
      <c r="AQ1334" s="17">
        <v>0.149105901379079</v>
      </c>
      <c r="AR1334" s="17">
        <v>0.165280448150284</v>
      </c>
      <c r="AS1334" s="17"/>
      <c r="AT1334" s="17">
        <v>0.13408711910621399</v>
      </c>
      <c r="AU1334" s="17">
        <v>8.0654200951808197E-2</v>
      </c>
      <c r="AV1334" s="17">
        <v>8.8457943803448402E-2</v>
      </c>
      <c r="AW1334" s="17">
        <v>0.130426836635124</v>
      </c>
      <c r="AX1334" s="17">
        <v>0.22312245081938001</v>
      </c>
      <c r="AY1334" s="17">
        <v>0.153874607038197</v>
      </c>
      <c r="AZ1334" s="17"/>
      <c r="BA1334" s="17">
        <v>0.13475591520472599</v>
      </c>
      <c r="BB1334" s="17">
        <v>8.8766508718051695E-2</v>
      </c>
      <c r="BC1334" s="17">
        <v>0.114831581311126</v>
      </c>
      <c r="BD1334" s="17">
        <v>9.7544323829633406E-2</v>
      </c>
      <c r="BE1334" s="17">
        <v>0.27273728024461003</v>
      </c>
      <c r="BF1334" s="17"/>
      <c r="BG1334" s="17">
        <v>0.15088106626481801</v>
      </c>
      <c r="BH1334" s="17">
        <v>0.119729805772347</v>
      </c>
      <c r="BI1334" s="17">
        <v>0.14355215322675599</v>
      </c>
      <c r="BJ1334" s="17">
        <v>0.14900011052406301</v>
      </c>
      <c r="BK1334" s="17">
        <v>0.122497283600194</v>
      </c>
      <c r="BL1334" s="17"/>
      <c r="BM1334" s="17">
        <v>0.13272351150023201</v>
      </c>
      <c r="BN1334" s="17">
        <v>0.11117246355022201</v>
      </c>
      <c r="BO1334" s="17">
        <v>0.11765837150029999</v>
      </c>
      <c r="BP1334" s="17"/>
      <c r="BQ1334" s="17">
        <v>0.147362572132958</v>
      </c>
      <c r="BR1334" s="17">
        <v>0.105232628632668</v>
      </c>
      <c r="BS1334" s="17"/>
      <c r="BT1334" s="17">
        <v>0.12941045904398299</v>
      </c>
      <c r="BU1334" s="17">
        <v>0.112621371731984</v>
      </c>
    </row>
    <row r="1335" spans="2:73" x14ac:dyDescent="0.3">
      <c r="B1335" t="s">
        <v>498</v>
      </c>
      <c r="C1335" s="17">
        <v>9.4187152132690702E-2</v>
      </c>
      <c r="D1335" s="17">
        <v>0.10389474412957</v>
      </c>
      <c r="E1335" s="17">
        <v>8.4077091750272004E-2</v>
      </c>
      <c r="F1335" s="17"/>
      <c r="G1335" s="17">
        <v>9.4214328207502404E-2</v>
      </c>
      <c r="H1335" s="17">
        <v>0.125769170945317</v>
      </c>
      <c r="I1335" s="17">
        <v>8.7171789729831597E-2</v>
      </c>
      <c r="J1335" s="17">
        <v>4.9610197446342097E-2</v>
      </c>
      <c r="K1335" s="17">
        <v>3.8375122242179101E-2</v>
      </c>
      <c r="L1335" s="17">
        <v>0.14692469543304801</v>
      </c>
      <c r="M1335" s="17"/>
      <c r="N1335" s="17">
        <v>0.121734259146971</v>
      </c>
      <c r="O1335" s="17">
        <v>0.10143942957218401</v>
      </c>
      <c r="P1335" s="17">
        <v>6.7413875210475899E-2</v>
      </c>
      <c r="Q1335" s="17">
        <v>6.8151273819830493E-2</v>
      </c>
      <c r="R1335" s="17"/>
      <c r="S1335" s="17">
        <v>0.102680063561765</v>
      </c>
      <c r="T1335" s="17">
        <v>9.1470845173426907E-2</v>
      </c>
      <c r="U1335" s="17">
        <v>9.9668260652930898E-2</v>
      </c>
      <c r="V1335" s="17">
        <v>8.6716205682500103E-2</v>
      </c>
      <c r="W1335" s="17">
        <v>0.110560749394341</v>
      </c>
      <c r="X1335" s="17">
        <v>7.6717340098563097E-2</v>
      </c>
      <c r="Y1335" s="17">
        <v>8.1019307376707497E-2</v>
      </c>
      <c r="Z1335" s="17">
        <v>0.14365510568001999</v>
      </c>
      <c r="AA1335" s="17">
        <v>8.2808547436337004E-2</v>
      </c>
      <c r="AB1335" s="17"/>
      <c r="AC1335" s="17">
        <v>0.35734029092469399</v>
      </c>
      <c r="AD1335" s="17">
        <v>0.106225389518413</v>
      </c>
      <c r="AE1335" s="17">
        <v>9.9701098251039802E-2</v>
      </c>
      <c r="AF1335" s="17">
        <v>5.9529096609500898E-2</v>
      </c>
      <c r="AG1335" s="17">
        <v>0.173555467496736</v>
      </c>
      <c r="AH1335" s="17">
        <v>0.103477093652922</v>
      </c>
      <c r="AI1335" s="17">
        <v>8.5485717025781699E-2</v>
      </c>
      <c r="AJ1335" s="17">
        <v>2.06620550754519E-2</v>
      </c>
      <c r="AK1335" s="17">
        <v>9.4066327962518806E-2</v>
      </c>
      <c r="AL1335" s="17">
        <v>5.6994319762193997E-2</v>
      </c>
      <c r="AM1335" s="17">
        <v>0.112667275298358</v>
      </c>
      <c r="AN1335" s="17">
        <v>9.9722092036634E-2</v>
      </c>
      <c r="AO1335" s="17">
        <v>6.9499633824435705E-2</v>
      </c>
      <c r="AP1335" s="17">
        <v>3.50241723805714E-2</v>
      </c>
      <c r="AQ1335" s="17">
        <v>9.4759026179525502E-2</v>
      </c>
      <c r="AR1335" s="17">
        <v>0.124829231213956</v>
      </c>
      <c r="AS1335" s="17"/>
      <c r="AT1335" s="17">
        <v>0.121113429971886</v>
      </c>
      <c r="AU1335" s="17">
        <v>7.9591235195307794E-2</v>
      </c>
      <c r="AV1335" s="17">
        <v>0.10708123974787601</v>
      </c>
      <c r="AW1335" s="17">
        <v>5.0695269538123998E-2</v>
      </c>
      <c r="AX1335" s="17">
        <v>0.111937139759446</v>
      </c>
      <c r="AY1335" s="17">
        <v>7.0621590877070095E-2</v>
      </c>
      <c r="AZ1335" s="17"/>
      <c r="BA1335" s="17">
        <v>9.1462367028858002E-2</v>
      </c>
      <c r="BB1335" s="17">
        <v>5.9999069583414402E-2</v>
      </c>
      <c r="BC1335" s="17">
        <v>0.104676553848139</v>
      </c>
      <c r="BD1335" s="17">
        <v>0.100269143005463</v>
      </c>
      <c r="BE1335" s="17">
        <v>0.18405408553277999</v>
      </c>
      <c r="BF1335" s="17"/>
      <c r="BG1335" s="17">
        <v>0.10186678838908</v>
      </c>
      <c r="BH1335" s="17">
        <v>0.113152253913247</v>
      </c>
      <c r="BI1335" s="17">
        <v>9.9698458810851903E-2</v>
      </c>
      <c r="BJ1335" s="17">
        <v>5.9214733430564999E-2</v>
      </c>
      <c r="BK1335" s="17">
        <v>8.5596213191132503E-2</v>
      </c>
      <c r="BL1335" s="17"/>
      <c r="BM1335" s="17">
        <v>0.11222442783678201</v>
      </c>
      <c r="BN1335" s="17">
        <v>7.3665562618979996E-2</v>
      </c>
      <c r="BO1335" s="17">
        <v>8.8278921413548497E-2</v>
      </c>
      <c r="BP1335" s="17"/>
      <c r="BQ1335" s="17">
        <v>0.110338189634076</v>
      </c>
      <c r="BR1335" s="17">
        <v>8.0414129281416905E-2</v>
      </c>
      <c r="BS1335" s="17"/>
      <c r="BT1335" s="17">
        <v>0.109318853865625</v>
      </c>
      <c r="BU1335" s="17">
        <v>6.6640674792789206E-2</v>
      </c>
    </row>
    <row r="1336" spans="2:73" x14ac:dyDescent="0.3">
      <c r="B1336" t="s">
        <v>499</v>
      </c>
      <c r="C1336" s="17">
        <v>9.3206433609613004E-2</v>
      </c>
      <c r="D1336" s="17">
        <v>8.9965742881586999E-2</v>
      </c>
      <c r="E1336" s="17">
        <v>9.42730309934324E-2</v>
      </c>
      <c r="F1336" s="17"/>
      <c r="G1336" s="17">
        <v>5.1321607491808099E-2</v>
      </c>
      <c r="H1336" s="17">
        <v>0.144404986500312</v>
      </c>
      <c r="I1336" s="17">
        <v>8.7624315897815802E-2</v>
      </c>
      <c r="J1336" s="17">
        <v>0.11356157227236301</v>
      </c>
      <c r="K1336" s="17">
        <v>0.10455369348139699</v>
      </c>
      <c r="L1336" s="17">
        <v>3.9796914606344602E-2</v>
      </c>
      <c r="M1336" s="17"/>
      <c r="N1336" s="17">
        <v>0.11779551871444401</v>
      </c>
      <c r="O1336" s="17">
        <v>8.8511504308871294E-2</v>
      </c>
      <c r="P1336" s="17">
        <v>7.1906532016365501E-2</v>
      </c>
      <c r="Q1336" s="17">
        <v>8.5706426616052295E-2</v>
      </c>
      <c r="R1336" s="17"/>
      <c r="S1336" s="17">
        <v>0.11727736691271499</v>
      </c>
      <c r="T1336" s="17">
        <v>0.115930034270397</v>
      </c>
      <c r="U1336" s="17">
        <v>9.1089855829988298E-2</v>
      </c>
      <c r="V1336" s="17">
        <v>7.6772227421946795E-2</v>
      </c>
      <c r="W1336" s="17">
        <v>5.61779427437583E-2</v>
      </c>
      <c r="X1336" s="17">
        <v>7.3021493664630302E-2</v>
      </c>
      <c r="Y1336" s="17">
        <v>9.5541367078335798E-2</v>
      </c>
      <c r="Z1336" s="17">
        <v>6.8496351678126094E-2</v>
      </c>
      <c r="AA1336" s="17">
        <v>9.5025991835465798E-2</v>
      </c>
      <c r="AB1336" s="17"/>
      <c r="AC1336" s="17">
        <v>0</v>
      </c>
      <c r="AD1336" s="17">
        <v>4.4900968004065601E-2</v>
      </c>
      <c r="AE1336" s="17">
        <v>3.3487642694491698E-2</v>
      </c>
      <c r="AF1336" s="17">
        <v>5.6971691076650399E-2</v>
      </c>
      <c r="AG1336" s="17">
        <v>0.11067123677907501</v>
      </c>
      <c r="AH1336" s="17">
        <v>7.6149448168000997E-2</v>
      </c>
      <c r="AI1336" s="17">
        <v>9.6118634109312207E-2</v>
      </c>
      <c r="AJ1336" s="17">
        <v>3.8531840631012199E-2</v>
      </c>
      <c r="AK1336" s="17">
        <v>0.132820422371668</v>
      </c>
      <c r="AL1336" s="17">
        <v>0.10071803623349</v>
      </c>
      <c r="AM1336" s="17">
        <v>0.11596886242712</v>
      </c>
      <c r="AN1336" s="17">
        <v>3.0768470779320999E-2</v>
      </c>
      <c r="AO1336" s="17">
        <v>8.3655832395053795E-2</v>
      </c>
      <c r="AP1336" s="17">
        <v>6.0970518291622901E-2</v>
      </c>
      <c r="AQ1336" s="17">
        <v>0.136110965814739</v>
      </c>
      <c r="AR1336" s="17">
        <v>0.2353902489784</v>
      </c>
      <c r="AS1336" s="17"/>
      <c r="AT1336" s="17">
        <v>0.101553854537604</v>
      </c>
      <c r="AU1336" s="17">
        <v>9.5041038502797104E-2</v>
      </c>
      <c r="AV1336" s="17">
        <v>7.5103759768521405E-2</v>
      </c>
      <c r="AW1336" s="17">
        <v>7.1046888594131496E-2</v>
      </c>
      <c r="AX1336" s="17">
        <v>0.113704526159481</v>
      </c>
      <c r="AY1336" s="17">
        <v>0.13564651904331901</v>
      </c>
      <c r="AZ1336" s="17"/>
      <c r="BA1336" s="17">
        <v>8.0935777770995199E-2</v>
      </c>
      <c r="BB1336" s="17">
        <v>8.3194613475458798E-2</v>
      </c>
      <c r="BC1336" s="17">
        <v>8.8503537517364006E-2</v>
      </c>
      <c r="BD1336" s="17">
        <v>0.102409561601291</v>
      </c>
      <c r="BE1336" s="17">
        <v>0.215336279398781</v>
      </c>
      <c r="BF1336" s="17"/>
      <c r="BG1336" s="17">
        <v>8.4191638150214104E-2</v>
      </c>
      <c r="BH1336" s="17">
        <v>0.10034402716362301</v>
      </c>
      <c r="BI1336" s="17">
        <v>8.2618297316530198E-2</v>
      </c>
      <c r="BJ1336" s="17">
        <v>9.3808429162644896E-2</v>
      </c>
      <c r="BK1336" s="17">
        <v>0.102336665337756</v>
      </c>
      <c r="BL1336" s="17"/>
      <c r="BM1336" s="17">
        <v>0.11752221955613</v>
      </c>
      <c r="BN1336" s="17">
        <v>6.1931864022929703E-2</v>
      </c>
      <c r="BO1336" s="17">
        <v>9.3331739956443893E-2</v>
      </c>
      <c r="BP1336" s="17"/>
      <c r="BQ1336" s="17">
        <v>0.107019159084699</v>
      </c>
      <c r="BR1336" s="17">
        <v>8.5444260139914505E-2</v>
      </c>
      <c r="BS1336" s="17"/>
      <c r="BT1336" s="17">
        <v>9.7453747031908594E-2</v>
      </c>
      <c r="BU1336" s="17">
        <v>8.7734017136605502E-2</v>
      </c>
    </row>
    <row r="1337" spans="2:73" x14ac:dyDescent="0.3">
      <c r="B1337" t="s">
        <v>500</v>
      </c>
      <c r="C1337" s="17">
        <v>8.1404211197262197E-2</v>
      </c>
      <c r="D1337" s="17">
        <v>8.3386944022961304E-2</v>
      </c>
      <c r="E1337" s="17">
        <v>7.7607833383276606E-2</v>
      </c>
      <c r="F1337" s="17"/>
      <c r="G1337" s="17">
        <v>7.5103364907130099E-2</v>
      </c>
      <c r="H1337" s="17">
        <v>7.4017198905236795E-2</v>
      </c>
      <c r="I1337" s="17">
        <v>6.4230555721935798E-2</v>
      </c>
      <c r="J1337" s="17">
        <v>8.1557795293535101E-2</v>
      </c>
      <c r="K1337" s="17">
        <v>7.4209180054531296E-2</v>
      </c>
      <c r="L1337" s="17">
        <v>0.12797827445762999</v>
      </c>
      <c r="M1337" s="17"/>
      <c r="N1337" s="17">
        <v>7.0452828266961101E-2</v>
      </c>
      <c r="O1337" s="17">
        <v>6.0880953720877602E-2</v>
      </c>
      <c r="P1337" s="17">
        <v>9.9535108925896107E-2</v>
      </c>
      <c r="Q1337" s="17">
        <v>9.7997706974106494E-2</v>
      </c>
      <c r="R1337" s="17"/>
      <c r="S1337" s="17">
        <v>8.4012109225004697E-2</v>
      </c>
      <c r="T1337" s="17">
        <v>5.46267538218074E-2</v>
      </c>
      <c r="U1337" s="17">
        <v>8.3700354539036695E-2</v>
      </c>
      <c r="V1337" s="17">
        <v>0.124542285379493</v>
      </c>
      <c r="W1337" s="17">
        <v>8.47501761687246E-2</v>
      </c>
      <c r="X1337" s="17">
        <v>0.100745931322142</v>
      </c>
      <c r="Y1337" s="17">
        <v>4.4733695621016298E-2</v>
      </c>
      <c r="Z1337" s="17">
        <v>0.13234678064095001</v>
      </c>
      <c r="AA1337" s="17">
        <v>6.6895221266183594E-2</v>
      </c>
      <c r="AB1337" s="17"/>
      <c r="AC1337" s="17">
        <v>0</v>
      </c>
      <c r="AD1337" s="17">
        <v>0.166846889463241</v>
      </c>
      <c r="AE1337" s="17">
        <v>8.0329038696074495E-2</v>
      </c>
      <c r="AF1337" s="17">
        <v>7.5654694537444306E-2</v>
      </c>
      <c r="AG1337" s="17">
        <v>6.7649132911246995E-2</v>
      </c>
      <c r="AH1337" s="17">
        <v>0.145623554535246</v>
      </c>
      <c r="AI1337" s="17">
        <v>9.4509616989829001E-2</v>
      </c>
      <c r="AJ1337" s="17">
        <v>7.7462656469211494E-2</v>
      </c>
      <c r="AK1337" s="17">
        <v>6.5712543550674504E-2</v>
      </c>
      <c r="AL1337" s="17">
        <v>2.76120499515272E-2</v>
      </c>
      <c r="AM1337" s="17">
        <v>8.481888881362E-2</v>
      </c>
      <c r="AN1337" s="17">
        <v>0</v>
      </c>
      <c r="AO1337" s="17">
        <v>0.109073825454312</v>
      </c>
      <c r="AP1337" s="17">
        <v>9.7306165883683293E-2</v>
      </c>
      <c r="AQ1337" s="17">
        <v>3.0558306730790501E-2</v>
      </c>
      <c r="AR1337" s="17">
        <v>6.0465561573810701E-2</v>
      </c>
      <c r="AS1337" s="17"/>
      <c r="AT1337" s="17">
        <v>5.5738427047847101E-2</v>
      </c>
      <c r="AU1337" s="17">
        <v>5.8293603314838502E-2</v>
      </c>
      <c r="AV1337" s="17">
        <v>9.9884474502155596E-2</v>
      </c>
      <c r="AW1337" s="17">
        <v>9.59892573547486E-2</v>
      </c>
      <c r="AX1337" s="17">
        <v>0.16287795887317699</v>
      </c>
      <c r="AY1337" s="17">
        <v>7.7545614595520396E-2</v>
      </c>
      <c r="AZ1337" s="17"/>
      <c r="BA1337" s="17">
        <v>7.2455708589849496E-2</v>
      </c>
      <c r="BB1337" s="17">
        <v>7.5283099875414206E-2</v>
      </c>
      <c r="BC1337" s="17">
        <v>8.9498640562071297E-2</v>
      </c>
      <c r="BD1337" s="17">
        <v>5.53792547663471E-2</v>
      </c>
      <c r="BE1337" s="17">
        <v>0.198941936023427</v>
      </c>
      <c r="BF1337" s="17"/>
      <c r="BG1337" s="17">
        <v>0.106371516471298</v>
      </c>
      <c r="BH1337" s="17">
        <v>7.5856905197008606E-2</v>
      </c>
      <c r="BI1337" s="17">
        <v>7.7771218775960105E-2</v>
      </c>
      <c r="BJ1337" s="17">
        <v>4.7718030037071001E-2</v>
      </c>
      <c r="BK1337" s="17">
        <v>0.24914802975116301</v>
      </c>
      <c r="BL1337" s="17"/>
      <c r="BM1337" s="17">
        <v>7.9580436772729607E-2</v>
      </c>
      <c r="BN1337" s="17">
        <v>9.3162723432582598E-2</v>
      </c>
      <c r="BO1337" s="17">
        <v>6.0298817351491799E-2</v>
      </c>
      <c r="BP1337" s="17"/>
      <c r="BQ1337" s="17">
        <v>8.7332417473548196E-2</v>
      </c>
      <c r="BR1337" s="17">
        <v>7.0349204090963305E-2</v>
      </c>
      <c r="BS1337" s="17"/>
      <c r="BT1337" s="17">
        <v>9.4775191372781703E-2</v>
      </c>
      <c r="BU1337" s="17">
        <v>5.3574257991165899E-2</v>
      </c>
    </row>
    <row r="1338" spans="2:73" x14ac:dyDescent="0.3">
      <c r="B1338" t="s">
        <v>501</v>
      </c>
      <c r="C1338" s="17">
        <v>3.7044996296512499E-2</v>
      </c>
      <c r="D1338" s="17">
        <v>4.8552549304488303E-2</v>
      </c>
      <c r="E1338" s="17">
        <v>2.6254777016095701E-2</v>
      </c>
      <c r="F1338" s="17"/>
      <c r="G1338" s="17">
        <v>2.3321525125515299E-2</v>
      </c>
      <c r="H1338" s="17">
        <v>8.3293580185053298E-2</v>
      </c>
      <c r="I1338" s="17">
        <v>1.9533934276548499E-2</v>
      </c>
      <c r="J1338" s="17">
        <v>1.4937187490392301E-2</v>
      </c>
      <c r="K1338" s="17">
        <v>3.7085253135936698E-2</v>
      </c>
      <c r="L1338" s="17">
        <v>3.1371800019976602E-2</v>
      </c>
      <c r="M1338" s="17"/>
      <c r="N1338" s="17">
        <v>2.3690194418545099E-2</v>
      </c>
      <c r="O1338" s="17">
        <v>3.1801426076123102E-2</v>
      </c>
      <c r="P1338" s="17">
        <v>4.37459891764072E-2</v>
      </c>
      <c r="Q1338" s="17">
        <v>5.8554488008973102E-2</v>
      </c>
      <c r="R1338" s="17"/>
      <c r="S1338" s="17">
        <v>7.0913102003206094E-2</v>
      </c>
      <c r="T1338" s="17">
        <v>2.6599105958177698E-2</v>
      </c>
      <c r="U1338" s="17">
        <v>9.1515944794316201E-3</v>
      </c>
      <c r="V1338" s="17">
        <v>3.76326752412234E-2</v>
      </c>
      <c r="W1338" s="17">
        <v>9.1898423466330904E-3</v>
      </c>
      <c r="X1338" s="17">
        <v>2.6206740904711801E-2</v>
      </c>
      <c r="Y1338" s="17">
        <v>3.37817832995186E-2</v>
      </c>
      <c r="Z1338" s="17">
        <v>6.8427100930626206E-2</v>
      </c>
      <c r="AA1338" s="17">
        <v>4.0072201030521802E-2</v>
      </c>
      <c r="AB1338" s="17"/>
      <c r="AC1338" s="17">
        <v>0.14937094444118401</v>
      </c>
      <c r="AD1338" s="17">
        <v>0</v>
      </c>
      <c r="AE1338" s="17">
        <v>2.1467154282563499E-2</v>
      </c>
      <c r="AF1338" s="17">
        <v>9.4592401597599698E-2</v>
      </c>
      <c r="AG1338" s="17">
        <v>7.9276740035378896E-3</v>
      </c>
      <c r="AH1338" s="17">
        <v>3.9686482926204102E-2</v>
      </c>
      <c r="AI1338" s="17">
        <v>5.9905448865740098E-2</v>
      </c>
      <c r="AJ1338" s="17">
        <v>3.710740001533E-2</v>
      </c>
      <c r="AK1338" s="17">
        <v>1.3367691958973801E-2</v>
      </c>
      <c r="AL1338" s="17">
        <v>2.8804455506861101E-2</v>
      </c>
      <c r="AM1338" s="17">
        <v>8.5389629796628307E-3</v>
      </c>
      <c r="AN1338" s="17">
        <v>1.6032673561461899E-2</v>
      </c>
      <c r="AO1338" s="17">
        <v>0</v>
      </c>
      <c r="AP1338" s="17">
        <v>6.8746586882266203E-2</v>
      </c>
      <c r="AQ1338" s="17">
        <v>5.1923533639803197E-2</v>
      </c>
      <c r="AR1338" s="17">
        <v>9.2370146460905495E-2</v>
      </c>
      <c r="AS1338" s="17"/>
      <c r="AT1338" s="17">
        <v>5.5916755637876701E-2</v>
      </c>
      <c r="AU1338" s="17">
        <v>2.08661134026802E-2</v>
      </c>
      <c r="AV1338" s="17">
        <v>3.5181018725256002E-2</v>
      </c>
      <c r="AW1338" s="17">
        <v>2.7776669272518002E-2</v>
      </c>
      <c r="AX1338" s="17">
        <v>2.45604519122892E-2</v>
      </c>
      <c r="AY1338" s="17">
        <v>7.1145025677389895E-2</v>
      </c>
      <c r="AZ1338" s="17"/>
      <c r="BA1338" s="17">
        <v>3.5391949099318198E-2</v>
      </c>
      <c r="BB1338" s="17">
        <v>3.3745480958000403E-2</v>
      </c>
      <c r="BC1338" s="17">
        <v>4.9783518004773597E-2</v>
      </c>
      <c r="BD1338" s="17">
        <v>2.1619653409537001E-2</v>
      </c>
      <c r="BE1338" s="17">
        <v>5.9975275585670298E-2</v>
      </c>
      <c r="BF1338" s="17"/>
      <c r="BG1338" s="17">
        <v>5.8439198745879398E-2</v>
      </c>
      <c r="BH1338" s="17">
        <v>3.52470662369E-2</v>
      </c>
      <c r="BI1338" s="17">
        <v>2.0816293640628002E-2</v>
      </c>
      <c r="BJ1338" s="17">
        <v>2.6005068391451301E-2</v>
      </c>
      <c r="BK1338" s="17">
        <v>3.6355140358246399E-2</v>
      </c>
      <c r="BL1338" s="17"/>
      <c r="BM1338" s="17">
        <v>3.7361674898821098E-2</v>
      </c>
      <c r="BN1338" s="17">
        <v>3.7099738207766401E-2</v>
      </c>
      <c r="BO1338" s="17">
        <v>3.6011083445226702E-2</v>
      </c>
      <c r="BP1338" s="17"/>
      <c r="BQ1338" s="17">
        <v>4.2151153540288699E-2</v>
      </c>
      <c r="BR1338" s="17">
        <v>3.4036026370779099E-2</v>
      </c>
      <c r="BS1338" s="17"/>
      <c r="BT1338" s="17">
        <v>4.3054007461642202E-2</v>
      </c>
      <c r="BU1338" s="17">
        <v>2.6080664594357299E-2</v>
      </c>
    </row>
    <row r="1339" spans="2:73" x14ac:dyDescent="0.3">
      <c r="B1339" t="s">
        <v>92</v>
      </c>
      <c r="C1339" s="17">
        <v>1.2912737868474199E-2</v>
      </c>
      <c r="D1339" s="17">
        <v>7.7519593357928303E-3</v>
      </c>
      <c r="E1339" s="17">
        <v>1.7852679907938301E-2</v>
      </c>
      <c r="F1339" s="17"/>
      <c r="G1339" s="17">
        <v>0</v>
      </c>
      <c r="H1339" s="17">
        <v>4.8535602807041004E-3</v>
      </c>
      <c r="I1339" s="17">
        <v>2.2863049212355602E-2</v>
      </c>
      <c r="J1339" s="17">
        <v>1.91118416165168E-2</v>
      </c>
      <c r="K1339" s="17">
        <v>8.6418840776591194E-3</v>
      </c>
      <c r="L1339" s="17">
        <v>2.3238415282002899E-2</v>
      </c>
      <c r="M1339" s="17"/>
      <c r="N1339" s="17">
        <v>1.03058364449389E-2</v>
      </c>
      <c r="O1339" s="17">
        <v>6.4887710238860702E-3</v>
      </c>
      <c r="P1339" s="17">
        <v>3.97093563485563E-3</v>
      </c>
      <c r="Q1339" s="17">
        <v>3.4665941983130097E-2</v>
      </c>
      <c r="R1339" s="17"/>
      <c r="S1339" s="17">
        <v>1.94141497550335E-2</v>
      </c>
      <c r="T1339" s="17">
        <v>2.3394434111591301E-2</v>
      </c>
      <c r="U1339" s="17">
        <v>8.4084084161831201E-3</v>
      </c>
      <c r="V1339" s="17">
        <v>8.2937809075599792E-3</v>
      </c>
      <c r="W1339" s="17">
        <v>1.7502478351767801E-2</v>
      </c>
      <c r="X1339" s="17">
        <v>1.09829197741659E-2</v>
      </c>
      <c r="Y1339" s="17">
        <v>8.7220920595431004E-3</v>
      </c>
      <c r="Z1339" s="17">
        <v>0</v>
      </c>
      <c r="AA1339" s="17">
        <v>5.7679247782893503E-3</v>
      </c>
      <c r="AB1339" s="17"/>
      <c r="AC1339" s="17">
        <v>0.125298291449531</v>
      </c>
      <c r="AD1339" s="17">
        <v>1.99756616684727E-2</v>
      </c>
      <c r="AE1339" s="17">
        <v>0</v>
      </c>
      <c r="AF1339" s="17">
        <v>3.5974290158830802E-2</v>
      </c>
      <c r="AG1339" s="17">
        <v>1.5092875142236201E-2</v>
      </c>
      <c r="AH1339" s="17">
        <v>1.3965618249807099E-2</v>
      </c>
      <c r="AI1339" s="17">
        <v>0</v>
      </c>
      <c r="AJ1339" s="17">
        <v>0</v>
      </c>
      <c r="AK1339" s="17">
        <v>1.05526403870347E-2</v>
      </c>
      <c r="AL1339" s="17">
        <v>1.5215413772036401E-2</v>
      </c>
      <c r="AM1339" s="17">
        <v>0</v>
      </c>
      <c r="AN1339" s="17">
        <v>1.6416848905958601E-2</v>
      </c>
      <c r="AO1339" s="17">
        <v>2.43433951592287E-2</v>
      </c>
      <c r="AP1339" s="17">
        <v>2.00944864272889E-2</v>
      </c>
      <c r="AQ1339" s="17">
        <v>3.60763991348024E-2</v>
      </c>
      <c r="AR1339" s="17">
        <v>0</v>
      </c>
      <c r="AS1339" s="17"/>
      <c r="AT1339" s="17">
        <v>1.1856331979397601E-2</v>
      </c>
      <c r="AU1339" s="17">
        <v>1.53337186582668E-2</v>
      </c>
      <c r="AV1339" s="17">
        <v>1.0177831205658299E-2</v>
      </c>
      <c r="AW1339" s="17">
        <v>1.51984570114419E-2</v>
      </c>
      <c r="AX1339" s="17">
        <v>7.6521668709076604E-3</v>
      </c>
      <c r="AY1339" s="17">
        <v>2.0032294248632E-2</v>
      </c>
      <c r="AZ1339" s="17"/>
      <c r="BA1339" s="17">
        <v>3.2583255920883597E-2</v>
      </c>
      <c r="BB1339" s="17">
        <v>0</v>
      </c>
      <c r="BC1339" s="17">
        <v>1.39504803416738E-2</v>
      </c>
      <c r="BD1339" s="17">
        <v>1.13076943421797E-2</v>
      </c>
      <c r="BE1339" s="17">
        <v>0</v>
      </c>
      <c r="BF1339" s="17"/>
      <c r="BG1339" s="17">
        <v>1.3097091693118901E-2</v>
      </c>
      <c r="BH1339" s="17">
        <v>1.07848449660169E-2</v>
      </c>
      <c r="BI1339" s="17">
        <v>1.4775150701642301E-2</v>
      </c>
      <c r="BJ1339" s="17">
        <v>7.5946311875643201E-3</v>
      </c>
      <c r="BK1339" s="17">
        <v>0</v>
      </c>
      <c r="BL1339" s="17"/>
      <c r="BM1339" s="17">
        <v>9.9539719221171698E-3</v>
      </c>
      <c r="BN1339" s="17">
        <v>1.3562733008476E-2</v>
      </c>
      <c r="BO1339" s="17">
        <v>1.99696526256176E-2</v>
      </c>
      <c r="BP1339" s="17"/>
      <c r="BQ1339" s="17">
        <v>7.4974568537734196E-3</v>
      </c>
      <c r="BR1339" s="17">
        <v>1.06853240954565E-2</v>
      </c>
      <c r="BS1339" s="17"/>
      <c r="BT1339" s="17">
        <v>7.0651505994446199E-3</v>
      </c>
      <c r="BU1339" s="17">
        <v>1.65802372881758E-2</v>
      </c>
    </row>
    <row r="1340" spans="2:73" x14ac:dyDescent="0.3">
      <c r="B1340" t="s">
        <v>212</v>
      </c>
      <c r="C1340" s="17">
        <v>4.1408060447675303E-2</v>
      </c>
      <c r="D1340" s="17">
        <v>3.2799878284947598E-2</v>
      </c>
      <c r="E1340" s="17">
        <v>4.9715764173303E-2</v>
      </c>
      <c r="F1340" s="17"/>
      <c r="G1340" s="17">
        <v>2.74746904335131E-2</v>
      </c>
      <c r="H1340" s="17">
        <v>5.0672561871637004E-3</v>
      </c>
      <c r="I1340" s="17">
        <v>3.04022375729757E-2</v>
      </c>
      <c r="J1340" s="17">
        <v>4.7654839413442403E-2</v>
      </c>
      <c r="K1340" s="17">
        <v>6.4988694974366601E-2</v>
      </c>
      <c r="L1340" s="17">
        <v>0.10429018769493199</v>
      </c>
      <c r="M1340" s="17"/>
      <c r="N1340" s="17">
        <v>4.5740114000072503E-2</v>
      </c>
      <c r="O1340" s="17">
        <v>1.4084659182360701E-2</v>
      </c>
      <c r="P1340" s="17">
        <v>6.5245184308744195E-2</v>
      </c>
      <c r="Q1340" s="17">
        <v>4.5225404423888199E-2</v>
      </c>
      <c r="R1340" s="17"/>
      <c r="S1340" s="17">
        <v>1.85535337295443E-2</v>
      </c>
      <c r="T1340" s="17">
        <v>5.66514721463394E-2</v>
      </c>
      <c r="U1340" s="17">
        <v>8.1777279093222896E-2</v>
      </c>
      <c r="V1340" s="17">
        <v>2.4984843719071601E-2</v>
      </c>
      <c r="W1340" s="17">
        <v>7.8937092131184702E-2</v>
      </c>
      <c r="X1340" s="17">
        <v>3.3283295468229397E-2</v>
      </c>
      <c r="Y1340" s="17">
        <v>4.6467123456074698E-2</v>
      </c>
      <c r="Z1340" s="17">
        <v>2.0230281355021799E-2</v>
      </c>
      <c r="AA1340" s="17">
        <v>2.4180271389988899E-2</v>
      </c>
      <c r="AB1340" s="17"/>
      <c r="AC1340" s="17">
        <v>0</v>
      </c>
      <c r="AD1340" s="17">
        <v>4.2766265044654597E-2</v>
      </c>
      <c r="AE1340" s="17">
        <v>4.3132752264768398E-2</v>
      </c>
      <c r="AF1340" s="17">
        <v>3.2644309997597099E-2</v>
      </c>
      <c r="AG1340" s="17">
        <v>6.2229582947329998E-2</v>
      </c>
      <c r="AH1340" s="17">
        <v>3.05157240093272E-2</v>
      </c>
      <c r="AI1340" s="17">
        <v>4.21811000047944E-2</v>
      </c>
      <c r="AJ1340" s="17">
        <v>3.4939639975271899E-2</v>
      </c>
      <c r="AK1340" s="17">
        <v>4.2156064765164099E-2</v>
      </c>
      <c r="AL1340" s="17">
        <v>1.40060164472932E-2</v>
      </c>
      <c r="AM1340" s="17">
        <v>3.1721022863977197E-2</v>
      </c>
      <c r="AN1340" s="17">
        <v>2.8722672128616001E-2</v>
      </c>
      <c r="AO1340" s="17">
        <v>0.101618536430753</v>
      </c>
      <c r="AP1340" s="17">
        <v>6.7735310499454998E-2</v>
      </c>
      <c r="AQ1340" s="17">
        <v>0</v>
      </c>
      <c r="AR1340" s="17">
        <v>1.7871477874051599E-2</v>
      </c>
      <c r="AS1340" s="17"/>
      <c r="AT1340" s="17">
        <v>2.65688396745981E-2</v>
      </c>
      <c r="AU1340" s="17">
        <v>5.0907009292426697E-2</v>
      </c>
      <c r="AV1340" s="17">
        <v>1.8284448285404601E-2</v>
      </c>
      <c r="AW1340" s="17">
        <v>3.8950019369475002E-2</v>
      </c>
      <c r="AX1340" s="17">
        <v>0.10161188821862201</v>
      </c>
      <c r="AY1340" s="17">
        <v>5.3076735051398601E-2</v>
      </c>
      <c r="AZ1340" s="17"/>
      <c r="BA1340" s="17">
        <v>6.5888013904809695E-2</v>
      </c>
      <c r="BB1340" s="17">
        <v>3.3229229973279602E-2</v>
      </c>
      <c r="BC1340" s="17">
        <v>3.17380777393792E-2</v>
      </c>
      <c r="BD1340" s="17">
        <v>2.05040558061612E-2</v>
      </c>
      <c r="BE1340" s="17">
        <v>6.4442662974395798E-2</v>
      </c>
      <c r="BF1340" s="17"/>
      <c r="BG1340" s="17">
        <v>6.1973614152153703E-2</v>
      </c>
      <c r="BH1340" s="17">
        <v>2.0431204835311301E-2</v>
      </c>
      <c r="BI1340" s="17">
        <v>3.4291991454422202E-2</v>
      </c>
      <c r="BJ1340" s="17">
        <v>7.5870717559387693E-2</v>
      </c>
      <c r="BK1340" s="17">
        <v>4.2217148794569503E-2</v>
      </c>
      <c r="BL1340" s="17"/>
      <c r="BM1340" s="17">
        <v>3.5713090824915202E-2</v>
      </c>
      <c r="BN1340" s="17">
        <v>4.74887054602059E-2</v>
      </c>
      <c r="BO1340" s="17">
        <v>4.4167065293149503E-2</v>
      </c>
      <c r="BP1340" s="17"/>
      <c r="BQ1340" s="17">
        <v>2.6240238411865499E-2</v>
      </c>
      <c r="BR1340" s="17">
        <v>5.6689304164250699E-2</v>
      </c>
      <c r="BS1340" s="17"/>
      <c r="BT1340" s="17">
        <v>4.05052080759239E-2</v>
      </c>
      <c r="BU1340" s="17">
        <v>4.6366696909969703E-2</v>
      </c>
    </row>
    <row r="1341" spans="2:73" x14ac:dyDescent="0.3">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c r="BP1341" s="17"/>
      <c r="BQ1341" s="17"/>
      <c r="BR1341" s="17"/>
      <c r="BS1341" s="17"/>
      <c r="BT1341" s="17"/>
      <c r="BU1341" s="17"/>
    </row>
    <row r="1342" spans="2:73" x14ac:dyDescent="0.3">
      <c r="B1342" s="6" t="s">
        <v>517</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c r="BP1342" s="17"/>
      <c r="BQ1342" s="17"/>
      <c r="BR1342" s="17"/>
      <c r="BS1342" s="17"/>
      <c r="BT1342" s="17"/>
      <c r="BU1342" s="17"/>
    </row>
    <row r="1343" spans="2:73" x14ac:dyDescent="0.3">
      <c r="B1343" s="24" t="s">
        <v>518</v>
      </c>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c r="BP1343" s="17"/>
      <c r="BQ1343" s="17"/>
      <c r="BR1343" s="17"/>
      <c r="BS1343" s="17"/>
      <c r="BT1343" s="17"/>
      <c r="BU1343" s="17"/>
    </row>
    <row r="1344" spans="2:73" x14ac:dyDescent="0.3">
      <c r="B1344" t="s">
        <v>503</v>
      </c>
      <c r="C1344" s="17">
        <v>0.40041155547629298</v>
      </c>
      <c r="D1344" s="17">
        <v>0.40373468991938699</v>
      </c>
      <c r="E1344" s="17">
        <v>0.39866584750321099</v>
      </c>
      <c r="F1344" s="17"/>
      <c r="G1344" s="17">
        <v>0.313926754491341</v>
      </c>
      <c r="H1344" s="17">
        <v>0.50975008462868299</v>
      </c>
      <c r="I1344" s="17">
        <v>0.43563998325181202</v>
      </c>
      <c r="J1344" s="17">
        <v>0.42080322400633902</v>
      </c>
      <c r="K1344" s="17">
        <v>0.29138657174612398</v>
      </c>
      <c r="L1344" s="17">
        <v>0.37470751211567099</v>
      </c>
      <c r="M1344" s="17"/>
      <c r="N1344" s="17">
        <v>0.322833539987537</v>
      </c>
      <c r="O1344" s="17">
        <v>0.52670701766932004</v>
      </c>
      <c r="P1344" s="17">
        <v>0.35861653148271999</v>
      </c>
      <c r="Q1344" s="17">
        <v>0.41327906414696602</v>
      </c>
      <c r="R1344" s="17"/>
      <c r="S1344" s="17">
        <v>0.47839544396454298</v>
      </c>
      <c r="T1344" s="17">
        <v>0.25645953223082302</v>
      </c>
      <c r="U1344" s="17">
        <v>0.40711826958873498</v>
      </c>
      <c r="V1344" s="17">
        <v>0.30106901519956403</v>
      </c>
      <c r="W1344" s="17">
        <v>0.46066467431642499</v>
      </c>
      <c r="X1344" s="17">
        <v>0.30848291283023699</v>
      </c>
      <c r="Y1344" s="17">
        <v>0.37773566124215502</v>
      </c>
      <c r="Z1344" s="17">
        <v>0.60702623961684299</v>
      </c>
      <c r="AA1344" s="17">
        <v>0.50629615468205502</v>
      </c>
      <c r="AB1344" s="17"/>
      <c r="AC1344" s="17">
        <v>0.12678518611436801</v>
      </c>
      <c r="AD1344" s="17">
        <v>0.451243996049982</v>
      </c>
      <c r="AE1344" s="17">
        <v>0.55320937130546799</v>
      </c>
      <c r="AF1344" s="17">
        <v>0.405306395956125</v>
      </c>
      <c r="AG1344" s="17">
        <v>0.37769807610907402</v>
      </c>
      <c r="AH1344" s="17">
        <v>0.42899480722751998</v>
      </c>
      <c r="AI1344" s="17">
        <v>0.46939570472161402</v>
      </c>
      <c r="AJ1344" s="17">
        <v>0.22668612041570099</v>
      </c>
      <c r="AK1344" s="17">
        <v>0.40198741328750398</v>
      </c>
      <c r="AL1344" s="17">
        <v>0.446773443894736</v>
      </c>
      <c r="AM1344" s="17">
        <v>0.68475932510529403</v>
      </c>
      <c r="AN1344" s="17">
        <v>0.451348834363476</v>
      </c>
      <c r="AO1344" s="17">
        <v>0.31048638333873202</v>
      </c>
      <c r="AP1344" s="17">
        <v>0.32457650783897601</v>
      </c>
      <c r="AQ1344" s="17">
        <v>0.220512714103447</v>
      </c>
      <c r="AR1344" s="17">
        <v>0.16262740654800101</v>
      </c>
      <c r="AS1344" s="17"/>
      <c r="AT1344" s="17">
        <v>0.443811173979545</v>
      </c>
      <c r="AU1344" s="17">
        <v>0.391014630771579</v>
      </c>
      <c r="AV1344" s="17">
        <v>0.39315801454346699</v>
      </c>
      <c r="AW1344" s="17">
        <v>0.46755611991721102</v>
      </c>
      <c r="AX1344" s="17">
        <v>0.34915369424345699</v>
      </c>
      <c r="AY1344" s="17">
        <v>9.2256512969662696E-2</v>
      </c>
      <c r="AZ1344" s="17"/>
      <c r="BA1344" s="17">
        <v>0.28045568476870703</v>
      </c>
      <c r="BB1344" s="17">
        <v>0.51863949223675099</v>
      </c>
      <c r="BC1344" s="17">
        <v>0.43365355775400499</v>
      </c>
      <c r="BD1344" s="17">
        <v>0.51266833434246295</v>
      </c>
      <c r="BE1344" s="17">
        <v>0.43365856903344802</v>
      </c>
      <c r="BF1344" s="17"/>
      <c r="BG1344" s="17">
        <v>0.30856060282978198</v>
      </c>
      <c r="BH1344" s="17">
        <v>0.41851398670595802</v>
      </c>
      <c r="BI1344" s="17">
        <v>0.42481364335591398</v>
      </c>
      <c r="BJ1344" s="17">
        <v>0.32661165344687199</v>
      </c>
      <c r="BK1344" s="17">
        <v>0.456419346553324</v>
      </c>
      <c r="BL1344" s="17"/>
      <c r="BM1344" s="17">
        <v>0.28193206099075502</v>
      </c>
      <c r="BN1344" s="17">
        <v>0.48212204390153501</v>
      </c>
      <c r="BO1344" s="17">
        <v>0.54001873973646697</v>
      </c>
      <c r="BP1344" s="17"/>
      <c r="BQ1344" s="17">
        <v>0.41796933644017098</v>
      </c>
      <c r="BR1344" s="17">
        <v>0.38246216480270401</v>
      </c>
      <c r="BS1344" s="17"/>
      <c r="BT1344" s="17">
        <v>0.41120194846360802</v>
      </c>
      <c r="BU1344" s="17">
        <v>0.38089446973299002</v>
      </c>
    </row>
    <row r="1345" spans="2:73" x14ac:dyDescent="0.3">
      <c r="B1345" t="s">
        <v>504</v>
      </c>
      <c r="C1345" s="17">
        <v>0.209725991706781</v>
      </c>
      <c r="D1345" s="17">
        <v>0.172520109071814</v>
      </c>
      <c r="E1345" s="17">
        <v>0.24479244279561099</v>
      </c>
      <c r="F1345" s="17"/>
      <c r="G1345" s="17">
        <v>9.5801834055618998E-2</v>
      </c>
      <c r="H1345" s="17">
        <v>0.17571641530891799</v>
      </c>
      <c r="I1345" s="17">
        <v>0.24131671117574799</v>
      </c>
      <c r="J1345" s="17">
        <v>0.187426725074095</v>
      </c>
      <c r="K1345" s="17">
        <v>0.27770253210801799</v>
      </c>
      <c r="L1345" s="17">
        <v>0.32743092652912598</v>
      </c>
      <c r="M1345" s="17"/>
      <c r="N1345" s="17">
        <v>0.15493458289211701</v>
      </c>
      <c r="O1345" s="17">
        <v>0.25767278210417999</v>
      </c>
      <c r="P1345" s="17">
        <v>0.19529288452674401</v>
      </c>
      <c r="Q1345" s="17">
        <v>0.228464690807441</v>
      </c>
      <c r="R1345" s="17"/>
      <c r="S1345" s="17">
        <v>0.19506879360253199</v>
      </c>
      <c r="T1345" s="17">
        <v>0.261029129922971</v>
      </c>
      <c r="U1345" s="17">
        <v>0.14519373077130501</v>
      </c>
      <c r="V1345" s="17">
        <v>0.26325655573838003</v>
      </c>
      <c r="W1345" s="17">
        <v>0.18716461281275601</v>
      </c>
      <c r="X1345" s="17">
        <v>0.14255247747466401</v>
      </c>
      <c r="Y1345" s="17">
        <v>0.29015180508762001</v>
      </c>
      <c r="Z1345" s="17">
        <v>0.177385984615724</v>
      </c>
      <c r="AA1345" s="17">
        <v>0.173797326010072</v>
      </c>
      <c r="AB1345" s="17"/>
      <c r="AC1345" s="17">
        <v>0.34014042881857198</v>
      </c>
      <c r="AD1345" s="17">
        <v>0.18836284643521201</v>
      </c>
      <c r="AE1345" s="17">
        <v>0.138092929189743</v>
      </c>
      <c r="AF1345" s="17">
        <v>0.17754050599493201</v>
      </c>
      <c r="AG1345" s="17">
        <v>0.13926058176846701</v>
      </c>
      <c r="AH1345" s="17">
        <v>0.16866953464447401</v>
      </c>
      <c r="AI1345" s="17">
        <v>0.270669207811636</v>
      </c>
      <c r="AJ1345" s="17">
        <v>0.17928565329055501</v>
      </c>
      <c r="AK1345" s="17">
        <v>0.28806834826074601</v>
      </c>
      <c r="AL1345" s="17">
        <v>0.27125784676791498</v>
      </c>
      <c r="AM1345" s="17">
        <v>0.30885684469410102</v>
      </c>
      <c r="AN1345" s="17">
        <v>0.31280340860332101</v>
      </c>
      <c r="AO1345" s="17">
        <v>0.1269788730311</v>
      </c>
      <c r="AP1345" s="17">
        <v>0.35559293568774297</v>
      </c>
      <c r="AQ1345" s="17">
        <v>0</v>
      </c>
      <c r="AR1345" s="17">
        <v>0.214530258563191</v>
      </c>
      <c r="AS1345" s="17"/>
      <c r="AT1345" s="17">
        <v>0.14161370602718401</v>
      </c>
      <c r="AU1345" s="17">
        <v>0.23400027779333701</v>
      </c>
      <c r="AV1345" s="17">
        <v>0.21872342379135201</v>
      </c>
      <c r="AW1345" s="17">
        <v>0.311665576305862</v>
      </c>
      <c r="AX1345" s="17">
        <v>0.208318676409701</v>
      </c>
      <c r="AY1345" s="17">
        <v>0.133704433805797</v>
      </c>
      <c r="AZ1345" s="17"/>
      <c r="BA1345" s="17">
        <v>0.21180058561451801</v>
      </c>
      <c r="BB1345" s="17">
        <v>0.21714641719538899</v>
      </c>
      <c r="BC1345" s="17">
        <v>0.21458865379529199</v>
      </c>
      <c r="BD1345" s="17">
        <v>0.21662847160099899</v>
      </c>
      <c r="BE1345" s="17">
        <v>0.2336420697711</v>
      </c>
      <c r="BF1345" s="17"/>
      <c r="BG1345" s="17">
        <v>0.237951880129709</v>
      </c>
      <c r="BH1345" s="17">
        <v>0.225367972762749</v>
      </c>
      <c r="BI1345" s="17">
        <v>0.16299231973189601</v>
      </c>
      <c r="BJ1345" s="17">
        <v>0.103432365740477</v>
      </c>
      <c r="BK1345" s="17">
        <v>0.19039268789399499</v>
      </c>
      <c r="BL1345" s="17"/>
      <c r="BM1345" s="17">
        <v>0.22947257324447301</v>
      </c>
      <c r="BN1345" s="17">
        <v>0.17403592316455199</v>
      </c>
      <c r="BO1345" s="17">
        <v>0.23721274962128699</v>
      </c>
      <c r="BP1345" s="17"/>
      <c r="BQ1345" s="17">
        <v>0.17745187489949199</v>
      </c>
      <c r="BR1345" s="17">
        <v>0.246926057163668</v>
      </c>
      <c r="BS1345" s="17"/>
      <c r="BT1345" s="17">
        <v>0.212151980571956</v>
      </c>
      <c r="BU1345" s="17">
        <v>0.23318559551884899</v>
      </c>
    </row>
    <row r="1346" spans="2:73" x14ac:dyDescent="0.3">
      <c r="B1346" t="s">
        <v>505</v>
      </c>
      <c r="C1346" s="17">
        <v>0.207632022165604</v>
      </c>
      <c r="D1346" s="17">
        <v>0.18437841555502901</v>
      </c>
      <c r="E1346" s="17">
        <v>0.22980169300474501</v>
      </c>
      <c r="F1346" s="17"/>
      <c r="G1346" s="17">
        <v>0.17251603591214501</v>
      </c>
      <c r="H1346" s="17">
        <v>0.248480692361045</v>
      </c>
      <c r="I1346" s="17">
        <v>0.22489098184777601</v>
      </c>
      <c r="J1346" s="17">
        <v>0.21176956628783</v>
      </c>
      <c r="K1346" s="17">
        <v>0.17292378259052299</v>
      </c>
      <c r="L1346" s="17">
        <v>0.19446383843543599</v>
      </c>
      <c r="M1346" s="17"/>
      <c r="N1346" s="17">
        <v>0.23023045783442</v>
      </c>
      <c r="O1346" s="17">
        <v>0.18711425575294899</v>
      </c>
      <c r="P1346" s="17">
        <v>0.24337421676488599</v>
      </c>
      <c r="Q1346" s="17">
        <v>0.171921640713357</v>
      </c>
      <c r="R1346" s="17"/>
      <c r="S1346" s="17">
        <v>0.25619490784488502</v>
      </c>
      <c r="T1346" s="17">
        <v>0.18765867053202401</v>
      </c>
      <c r="U1346" s="17">
        <v>0.26485650866934302</v>
      </c>
      <c r="V1346" s="17">
        <v>0.15557177899925601</v>
      </c>
      <c r="W1346" s="17">
        <v>0.341740256460426</v>
      </c>
      <c r="X1346" s="17">
        <v>9.9986063431611094E-2</v>
      </c>
      <c r="Y1346" s="17">
        <v>0.24014611680323</v>
      </c>
      <c r="Z1346" s="17">
        <v>0.23084394722279999</v>
      </c>
      <c r="AA1346" s="17">
        <v>9.4967333700865797E-2</v>
      </c>
      <c r="AB1346" s="17"/>
      <c r="AC1346" s="17">
        <v>0</v>
      </c>
      <c r="AD1346" s="17">
        <v>0.211489555824313</v>
      </c>
      <c r="AE1346" s="17">
        <v>0.17256466608853499</v>
      </c>
      <c r="AF1346" s="17">
        <v>0.30698537024836497</v>
      </c>
      <c r="AG1346" s="17">
        <v>2.2974271172162702E-2</v>
      </c>
      <c r="AH1346" s="17">
        <v>0.177210703457756</v>
      </c>
      <c r="AI1346" s="17">
        <v>0.36659698064448698</v>
      </c>
      <c r="AJ1346" s="17">
        <v>0.23281181744695401</v>
      </c>
      <c r="AK1346" s="17">
        <v>0.32432790773499498</v>
      </c>
      <c r="AL1346" s="17">
        <v>0.18332261846137901</v>
      </c>
      <c r="AM1346" s="17">
        <v>0.33084906615544901</v>
      </c>
      <c r="AN1346" s="17">
        <v>0.30437019734781201</v>
      </c>
      <c r="AO1346" s="17">
        <v>0.10811276623335001</v>
      </c>
      <c r="AP1346" s="17">
        <v>0.21514795605533099</v>
      </c>
      <c r="AQ1346" s="17">
        <v>0</v>
      </c>
      <c r="AR1346" s="17">
        <v>0.26690924615702399</v>
      </c>
      <c r="AS1346" s="17"/>
      <c r="AT1346" s="17">
        <v>0.21591099585409901</v>
      </c>
      <c r="AU1346" s="17">
        <v>0.20947688551625801</v>
      </c>
      <c r="AV1346" s="17">
        <v>0.18085555793822</v>
      </c>
      <c r="AW1346" s="17">
        <v>0.329148757348667</v>
      </c>
      <c r="AX1346" s="17">
        <v>7.1171073755247893E-2</v>
      </c>
      <c r="AY1346" s="17">
        <v>0.106289579450055</v>
      </c>
      <c r="AZ1346" s="17"/>
      <c r="BA1346" s="17">
        <v>0.17013207811378001</v>
      </c>
      <c r="BB1346" s="17">
        <v>0.24323010510964799</v>
      </c>
      <c r="BC1346" s="17">
        <v>0.193990695883968</v>
      </c>
      <c r="BD1346" s="17">
        <v>0.242812044583085</v>
      </c>
      <c r="BE1346" s="17">
        <v>0.254693895490546</v>
      </c>
      <c r="BF1346" s="17"/>
      <c r="BG1346" s="17">
        <v>0.20207739352601001</v>
      </c>
      <c r="BH1346" s="17">
        <v>0.20698051394262801</v>
      </c>
      <c r="BI1346" s="17">
        <v>0.187787060297611</v>
      </c>
      <c r="BJ1346" s="17">
        <v>0.17510774909410301</v>
      </c>
      <c r="BK1346" s="17">
        <v>0.34484439657152599</v>
      </c>
      <c r="BL1346" s="17"/>
      <c r="BM1346" s="17">
        <v>0.193250354851976</v>
      </c>
      <c r="BN1346" s="17">
        <v>0.22338028211852001</v>
      </c>
      <c r="BO1346" s="17">
        <v>0.21117240951932501</v>
      </c>
      <c r="BP1346" s="17"/>
      <c r="BQ1346" s="17">
        <v>0.27456402555474402</v>
      </c>
      <c r="BR1346" s="17">
        <v>0.17060128939278901</v>
      </c>
      <c r="BS1346" s="17"/>
      <c r="BT1346" s="17">
        <v>0.229958653925429</v>
      </c>
      <c r="BU1346" s="17">
        <v>0.19541038567674199</v>
      </c>
    </row>
    <row r="1347" spans="2:73" x14ac:dyDescent="0.3">
      <c r="B1347" t="s">
        <v>506</v>
      </c>
      <c r="C1347" s="17">
        <v>0.19120239769007299</v>
      </c>
      <c r="D1347" s="17">
        <v>0.180514944431556</v>
      </c>
      <c r="E1347" s="17">
        <v>0.198400898593555</v>
      </c>
      <c r="F1347" s="17"/>
      <c r="G1347" s="17">
        <v>0.19314253794378999</v>
      </c>
      <c r="H1347" s="17">
        <v>0.190255355117563</v>
      </c>
      <c r="I1347" s="17">
        <v>0.216122533635668</v>
      </c>
      <c r="J1347" s="17">
        <v>0.239624938982088</v>
      </c>
      <c r="K1347" s="17">
        <v>0.13498796137148</v>
      </c>
      <c r="L1347" s="17">
        <v>0.131602693125524</v>
      </c>
      <c r="M1347" s="17"/>
      <c r="N1347" s="17">
        <v>0.27445718279074099</v>
      </c>
      <c r="O1347" s="17">
        <v>0.219757509659401</v>
      </c>
      <c r="P1347" s="17">
        <v>0.12916651164520099</v>
      </c>
      <c r="Q1347" s="17">
        <v>0.14044508912127601</v>
      </c>
      <c r="R1347" s="17"/>
      <c r="S1347" s="17">
        <v>0.24695251602905799</v>
      </c>
      <c r="T1347" s="17">
        <v>0.208471604812343</v>
      </c>
      <c r="U1347" s="17">
        <v>0.13295120617099801</v>
      </c>
      <c r="V1347" s="17">
        <v>0.14683493921225699</v>
      </c>
      <c r="W1347" s="17">
        <v>3.1151201034559099E-2</v>
      </c>
      <c r="X1347" s="17">
        <v>0.141010493244762</v>
      </c>
      <c r="Y1347" s="17">
        <v>0.28100469794768401</v>
      </c>
      <c r="Z1347" s="17">
        <v>0.206603908385387</v>
      </c>
      <c r="AA1347" s="17">
        <v>0.19200587039948899</v>
      </c>
      <c r="AB1347" s="17"/>
      <c r="AC1347" s="17">
        <v>0</v>
      </c>
      <c r="AD1347" s="17">
        <v>4.6595108492641299E-2</v>
      </c>
      <c r="AE1347" s="17">
        <v>0.13965252651822099</v>
      </c>
      <c r="AF1347" s="17">
        <v>0.21054256150808801</v>
      </c>
      <c r="AG1347" s="17">
        <v>0.107503206370101</v>
      </c>
      <c r="AH1347" s="17">
        <v>0.27889352739734802</v>
      </c>
      <c r="AI1347" s="17">
        <v>0.21149795239141</v>
      </c>
      <c r="AJ1347" s="17">
        <v>0.25845901277126798</v>
      </c>
      <c r="AK1347" s="17">
        <v>0.119056477145533</v>
      </c>
      <c r="AL1347" s="17">
        <v>0.36270687769954102</v>
      </c>
      <c r="AM1347" s="17">
        <v>0.23220950593328399</v>
      </c>
      <c r="AN1347" s="17">
        <v>0.29391129401836602</v>
      </c>
      <c r="AO1347" s="17">
        <v>0.185728121748862</v>
      </c>
      <c r="AP1347" s="17">
        <v>0.20113637746423599</v>
      </c>
      <c r="AQ1347" s="17">
        <v>0.18705302287075201</v>
      </c>
      <c r="AR1347" s="17">
        <v>0.15774575646054201</v>
      </c>
      <c r="AS1347" s="17"/>
      <c r="AT1347" s="17">
        <v>0.19819167144250299</v>
      </c>
      <c r="AU1347" s="17">
        <v>0.207053267138259</v>
      </c>
      <c r="AV1347" s="17">
        <v>0.16624254911959199</v>
      </c>
      <c r="AW1347" s="17">
        <v>0.213423066536613</v>
      </c>
      <c r="AX1347" s="17">
        <v>0.160975983103749</v>
      </c>
      <c r="AY1347" s="17">
        <v>8.0484158886781801E-2</v>
      </c>
      <c r="AZ1347" s="17"/>
      <c r="BA1347" s="17">
        <v>0.15818443149092001</v>
      </c>
      <c r="BB1347" s="17">
        <v>0.13791381314136</v>
      </c>
      <c r="BC1347" s="17">
        <v>0.20951726222647901</v>
      </c>
      <c r="BD1347" s="17">
        <v>0.32209181754058902</v>
      </c>
      <c r="BE1347" s="17">
        <v>0.17624316833657699</v>
      </c>
      <c r="BF1347" s="17"/>
      <c r="BG1347" s="17">
        <v>0.26006721245382702</v>
      </c>
      <c r="BH1347" s="17">
        <v>0.146571556659222</v>
      </c>
      <c r="BI1347" s="17">
        <v>0.223191016891469</v>
      </c>
      <c r="BJ1347" s="17">
        <v>0.22747121114696001</v>
      </c>
      <c r="BK1347" s="17">
        <v>5.4541223638924101E-2</v>
      </c>
      <c r="BL1347" s="17"/>
      <c r="BM1347" s="17">
        <v>0.16355914937511601</v>
      </c>
      <c r="BN1347" s="17">
        <v>0.231088214678245</v>
      </c>
      <c r="BO1347" s="17">
        <v>0.17589549302836199</v>
      </c>
      <c r="BP1347" s="17"/>
      <c r="BQ1347" s="17">
        <v>0.23931983781225</v>
      </c>
      <c r="BR1347" s="17">
        <v>0.17420931788447699</v>
      </c>
      <c r="BS1347" s="17"/>
      <c r="BT1347" s="17">
        <v>0.23558282061036401</v>
      </c>
      <c r="BU1347" s="17">
        <v>0.162643670135031</v>
      </c>
    </row>
    <row r="1348" spans="2:73" x14ac:dyDescent="0.3">
      <c r="B1348" t="s">
        <v>507</v>
      </c>
      <c r="C1348" s="17">
        <v>0.16244077082672601</v>
      </c>
      <c r="D1348" s="17">
        <v>0.126704443441612</v>
      </c>
      <c r="E1348" s="17">
        <v>0.195993170528029</v>
      </c>
      <c r="F1348" s="17"/>
      <c r="G1348" s="17">
        <v>0.19303061480214601</v>
      </c>
      <c r="H1348" s="17">
        <v>0.24702141226058899</v>
      </c>
      <c r="I1348" s="17">
        <v>0.12648680959516201</v>
      </c>
      <c r="J1348" s="17">
        <v>0.119559566746036</v>
      </c>
      <c r="K1348" s="17">
        <v>0.103009013357321</v>
      </c>
      <c r="L1348" s="17">
        <v>0.17956457312490401</v>
      </c>
      <c r="M1348" s="17"/>
      <c r="N1348" s="17">
        <v>0.14587473090800801</v>
      </c>
      <c r="O1348" s="17">
        <v>0.230937808483757</v>
      </c>
      <c r="P1348" s="17">
        <v>0.114295325643462</v>
      </c>
      <c r="Q1348" s="17">
        <v>0.16606889662159399</v>
      </c>
      <c r="R1348" s="17"/>
      <c r="S1348" s="17">
        <v>0.167808136329088</v>
      </c>
      <c r="T1348" s="17">
        <v>0.14273354869898999</v>
      </c>
      <c r="U1348" s="17">
        <v>0.15353150370417601</v>
      </c>
      <c r="V1348" s="17">
        <v>0.23250866070297599</v>
      </c>
      <c r="W1348" s="17">
        <v>0.13949100405082501</v>
      </c>
      <c r="X1348" s="17">
        <v>0.139964370814635</v>
      </c>
      <c r="Y1348" s="17">
        <v>0.187153399006871</v>
      </c>
      <c r="Z1348" s="17">
        <v>0.19203968257485199</v>
      </c>
      <c r="AA1348" s="17">
        <v>0.112065405901593</v>
      </c>
      <c r="AB1348" s="17"/>
      <c r="AC1348" s="17">
        <v>0.19134643429677001</v>
      </c>
      <c r="AD1348" s="17">
        <v>0.115339241336939</v>
      </c>
      <c r="AE1348" s="17">
        <v>0.24643353891436201</v>
      </c>
      <c r="AF1348" s="17">
        <v>0.340843677836211</v>
      </c>
      <c r="AG1348" s="17">
        <v>0.151602296968814</v>
      </c>
      <c r="AH1348" s="17">
        <v>0.163358533108799</v>
      </c>
      <c r="AI1348" s="17">
        <v>0.28084353187460098</v>
      </c>
      <c r="AJ1348" s="17">
        <v>0.13082184916284501</v>
      </c>
      <c r="AK1348" s="17">
        <v>6.3180498620205902E-2</v>
      </c>
      <c r="AL1348" s="17">
        <v>0.173872337443569</v>
      </c>
      <c r="AM1348" s="17">
        <v>0.128786126623778</v>
      </c>
      <c r="AN1348" s="17">
        <v>0.126772517381917</v>
      </c>
      <c r="AO1348" s="17">
        <v>0.25610036192222901</v>
      </c>
      <c r="AP1348" s="17">
        <v>0.11487055266705699</v>
      </c>
      <c r="AQ1348" s="17">
        <v>0.162216434061496</v>
      </c>
      <c r="AR1348" s="17">
        <v>0.26458569620376499</v>
      </c>
      <c r="AS1348" s="17"/>
      <c r="AT1348" s="17">
        <v>0.170695502150226</v>
      </c>
      <c r="AU1348" s="17">
        <v>0.16367106268229401</v>
      </c>
      <c r="AV1348" s="17">
        <v>0.166408987192042</v>
      </c>
      <c r="AW1348" s="17">
        <v>0.16057519391323899</v>
      </c>
      <c r="AX1348" s="17">
        <v>7.8626178870912597E-2</v>
      </c>
      <c r="AY1348" s="17">
        <v>0.23822516366991101</v>
      </c>
      <c r="AZ1348" s="17"/>
      <c r="BA1348" s="17">
        <v>0.19296859028621699</v>
      </c>
      <c r="BB1348" s="17">
        <v>0.172874543610052</v>
      </c>
      <c r="BC1348" s="17">
        <v>0.113226119748684</v>
      </c>
      <c r="BD1348" s="17">
        <v>0.14431721711972401</v>
      </c>
      <c r="BE1348" s="17">
        <v>5.7398901434522698E-2</v>
      </c>
      <c r="BF1348" s="17"/>
      <c r="BG1348" s="17">
        <v>0.248705777213203</v>
      </c>
      <c r="BH1348" s="17">
        <v>0.117595817643392</v>
      </c>
      <c r="BI1348" s="17">
        <v>0.124242937965997</v>
      </c>
      <c r="BJ1348" s="17">
        <v>0.20004384613509901</v>
      </c>
      <c r="BK1348" s="17">
        <v>0.16767454019272701</v>
      </c>
      <c r="BL1348" s="17"/>
      <c r="BM1348" s="17">
        <v>0.12908215060188599</v>
      </c>
      <c r="BN1348" s="17">
        <v>0.15887677749309101</v>
      </c>
      <c r="BO1348" s="17">
        <v>0.26284693726594599</v>
      </c>
      <c r="BP1348" s="17"/>
      <c r="BQ1348" s="17">
        <v>0.12720627581567201</v>
      </c>
      <c r="BR1348" s="17">
        <v>0.184295932161853</v>
      </c>
      <c r="BS1348" s="17"/>
      <c r="BT1348" s="17">
        <v>0.12342726641205901</v>
      </c>
      <c r="BU1348" s="17">
        <v>0.19894599400072999</v>
      </c>
    </row>
    <row r="1349" spans="2:73" x14ac:dyDescent="0.3">
      <c r="B1349" t="s">
        <v>508</v>
      </c>
      <c r="C1349" s="17">
        <v>0.16156596536102</v>
      </c>
      <c r="D1349" s="17">
        <v>0.12225218445574</v>
      </c>
      <c r="E1349" s="17">
        <v>0.198420513354095</v>
      </c>
      <c r="F1349" s="17"/>
      <c r="G1349" s="17">
        <v>0.13891080190900201</v>
      </c>
      <c r="H1349" s="17">
        <v>0.14200290620315101</v>
      </c>
      <c r="I1349" s="17">
        <v>0.14288428137610101</v>
      </c>
      <c r="J1349" s="17">
        <v>0.157453401601759</v>
      </c>
      <c r="K1349" s="17">
        <v>0.19655290538204701</v>
      </c>
      <c r="L1349" s="17">
        <v>0.22243444143688099</v>
      </c>
      <c r="M1349" s="17"/>
      <c r="N1349" s="17">
        <v>0.15721396243565799</v>
      </c>
      <c r="O1349" s="17">
        <v>0.186149816377465</v>
      </c>
      <c r="P1349" s="17">
        <v>0.16569353624629199</v>
      </c>
      <c r="Q1349" s="17">
        <v>0.14281248669895599</v>
      </c>
      <c r="R1349" s="17"/>
      <c r="S1349" s="17">
        <v>0.15043116361560599</v>
      </c>
      <c r="T1349" s="17">
        <v>0.15784956541616399</v>
      </c>
      <c r="U1349" s="17">
        <v>0.27857326397447102</v>
      </c>
      <c r="V1349" s="17">
        <v>9.0445230253216199E-2</v>
      </c>
      <c r="W1349" s="17">
        <v>0.121056804529942</v>
      </c>
      <c r="X1349" s="17">
        <v>0.16006561568952099</v>
      </c>
      <c r="Y1349" s="17">
        <v>0.22146457996409499</v>
      </c>
      <c r="Z1349" s="17">
        <v>0.19772088959276701</v>
      </c>
      <c r="AA1349" s="17">
        <v>0.114856362435625</v>
      </c>
      <c r="AB1349" s="17"/>
      <c r="AC1349" s="17">
        <v>0.19134643429677001</v>
      </c>
      <c r="AD1349" s="17">
        <v>4.6595108492641299E-2</v>
      </c>
      <c r="AE1349" s="17">
        <v>0.21032819064609201</v>
      </c>
      <c r="AF1349" s="17">
        <v>0.110435628158668</v>
      </c>
      <c r="AG1349" s="17">
        <v>0.112400614338849</v>
      </c>
      <c r="AH1349" s="17">
        <v>0.203018020945297</v>
      </c>
      <c r="AI1349" s="17">
        <v>0.331976760420228</v>
      </c>
      <c r="AJ1349" s="17">
        <v>0.20499418203023201</v>
      </c>
      <c r="AK1349" s="17">
        <v>0.23909795956508501</v>
      </c>
      <c r="AL1349" s="17">
        <v>0.25728002377390602</v>
      </c>
      <c r="AM1349" s="17">
        <v>8.1765222689450204E-2</v>
      </c>
      <c r="AN1349" s="17">
        <v>0.134104988639793</v>
      </c>
      <c r="AO1349" s="17">
        <v>0.23216021503051401</v>
      </c>
      <c r="AP1349" s="17">
        <v>0.11487055266705699</v>
      </c>
      <c r="AQ1349" s="17">
        <v>9.5521400415311999E-2</v>
      </c>
      <c r="AR1349" s="17">
        <v>0</v>
      </c>
      <c r="AS1349" s="17"/>
      <c r="AT1349" s="17">
        <v>0.14244234281346399</v>
      </c>
      <c r="AU1349" s="17">
        <v>0.167258373991716</v>
      </c>
      <c r="AV1349" s="17">
        <v>0.160249549878383</v>
      </c>
      <c r="AW1349" s="17">
        <v>0.233295755756079</v>
      </c>
      <c r="AX1349" s="17">
        <v>0.13945553507043901</v>
      </c>
      <c r="AY1349" s="17">
        <v>7.1432499488545506E-2</v>
      </c>
      <c r="AZ1349" s="17"/>
      <c r="BA1349" s="17">
        <v>0.165178145516439</v>
      </c>
      <c r="BB1349" s="17">
        <v>5.2608821515851598E-2</v>
      </c>
      <c r="BC1349" s="17">
        <v>0.20416116745721</v>
      </c>
      <c r="BD1349" s="17">
        <v>0.141794143272297</v>
      </c>
      <c r="BE1349" s="17">
        <v>0.284014882042608</v>
      </c>
      <c r="BF1349" s="17"/>
      <c r="BG1349" s="17">
        <v>0.179291655170744</v>
      </c>
      <c r="BH1349" s="17">
        <v>0.13750455895441699</v>
      </c>
      <c r="BI1349" s="17">
        <v>6.7624450146475806E-2</v>
      </c>
      <c r="BJ1349" s="17">
        <v>0.16555144256937401</v>
      </c>
      <c r="BK1349" s="17">
        <v>0.30136261058852498</v>
      </c>
      <c r="BL1349" s="17"/>
      <c r="BM1349" s="17">
        <v>0.140423478257062</v>
      </c>
      <c r="BN1349" s="17">
        <v>0.18809607962677399</v>
      </c>
      <c r="BO1349" s="17">
        <v>0.15900146837160301</v>
      </c>
      <c r="BP1349" s="17"/>
      <c r="BQ1349" s="17">
        <v>0.15185330179618201</v>
      </c>
      <c r="BR1349" s="17">
        <v>0.157758577359534</v>
      </c>
      <c r="BS1349" s="17"/>
      <c r="BT1349" s="17">
        <v>0.175808405776918</v>
      </c>
      <c r="BU1349" s="17">
        <v>0.140477387063979</v>
      </c>
    </row>
    <row r="1350" spans="2:73" x14ac:dyDescent="0.3">
      <c r="B1350" t="s">
        <v>509</v>
      </c>
      <c r="C1350" s="17">
        <v>0.154403715275271</v>
      </c>
      <c r="D1350" s="17">
        <v>0.17012326533795699</v>
      </c>
      <c r="E1350" s="17">
        <v>0.140391856862358</v>
      </c>
      <c r="F1350" s="17"/>
      <c r="G1350" s="17">
        <v>0.15020109917452701</v>
      </c>
      <c r="H1350" s="17">
        <v>0.17099964971662701</v>
      </c>
      <c r="I1350" s="17">
        <v>0.170985802356005</v>
      </c>
      <c r="J1350" s="17">
        <v>0.123266535334735</v>
      </c>
      <c r="K1350" s="17">
        <v>0.12748857365364899</v>
      </c>
      <c r="L1350" s="17">
        <v>0.18308601355236101</v>
      </c>
      <c r="M1350" s="17"/>
      <c r="N1350" s="17">
        <v>0.20933602633753101</v>
      </c>
      <c r="O1350" s="17">
        <v>0.16865239456575601</v>
      </c>
      <c r="P1350" s="17">
        <v>7.78354931546196E-2</v>
      </c>
      <c r="Q1350" s="17">
        <v>0.157837604476157</v>
      </c>
      <c r="R1350" s="17"/>
      <c r="S1350" s="17">
        <v>0.14155976191692099</v>
      </c>
      <c r="T1350" s="17">
        <v>0.14269510989200301</v>
      </c>
      <c r="U1350" s="17">
        <v>0.143078153951402</v>
      </c>
      <c r="V1350" s="17">
        <v>0.17110512847429499</v>
      </c>
      <c r="W1350" s="17">
        <v>0.188717734435564</v>
      </c>
      <c r="X1350" s="17">
        <v>0.14044415918085101</v>
      </c>
      <c r="Y1350" s="17">
        <v>0.21389301527717799</v>
      </c>
      <c r="Z1350" s="17">
        <v>5.03835983729502E-2</v>
      </c>
      <c r="AA1350" s="17">
        <v>0.16389350463882901</v>
      </c>
      <c r="AB1350" s="17"/>
      <c r="AC1350" s="17">
        <v>0</v>
      </c>
      <c r="AD1350" s="17">
        <v>4.6595108492641299E-2</v>
      </c>
      <c r="AE1350" s="17">
        <v>0.135279002807426</v>
      </c>
      <c r="AF1350" s="17">
        <v>0.109468083204568</v>
      </c>
      <c r="AG1350" s="17">
        <v>0.14744792413600399</v>
      </c>
      <c r="AH1350" s="17">
        <v>0.164258106152914</v>
      </c>
      <c r="AI1350" s="17">
        <v>0.10555805404344799</v>
      </c>
      <c r="AJ1350" s="17">
        <v>0.21757880692492601</v>
      </c>
      <c r="AK1350" s="17">
        <v>0.12520039412509901</v>
      </c>
      <c r="AL1350" s="17">
        <v>0.27378094459253</v>
      </c>
      <c r="AM1350" s="17">
        <v>0.28111184308232101</v>
      </c>
      <c r="AN1350" s="17">
        <v>0.20097044134086101</v>
      </c>
      <c r="AO1350" s="17">
        <v>0.27318443643582102</v>
      </c>
      <c r="AP1350" s="17">
        <v>7.2875540888753601E-2</v>
      </c>
      <c r="AQ1350" s="17">
        <v>0.16466478132325199</v>
      </c>
      <c r="AR1350" s="17">
        <v>0.14229051607103699</v>
      </c>
      <c r="AS1350" s="17"/>
      <c r="AT1350" s="17">
        <v>0.247472310152002</v>
      </c>
      <c r="AU1350" s="17">
        <v>0.13828280810385701</v>
      </c>
      <c r="AV1350" s="17">
        <v>5.4791939322998702E-2</v>
      </c>
      <c r="AW1350" s="17">
        <v>0.113101153274551</v>
      </c>
      <c r="AX1350" s="17">
        <v>9.5223612581654807E-2</v>
      </c>
      <c r="AY1350" s="17">
        <v>0.23356615096469299</v>
      </c>
      <c r="AZ1350" s="17"/>
      <c r="BA1350" s="17">
        <v>9.8228003133156494E-2</v>
      </c>
      <c r="BB1350" s="17">
        <v>6.0895833770036198E-2</v>
      </c>
      <c r="BC1350" s="17">
        <v>0.126527662629183</v>
      </c>
      <c r="BD1350" s="17">
        <v>0.374549855649223</v>
      </c>
      <c r="BE1350" s="17">
        <v>0.16353851348373599</v>
      </c>
      <c r="BF1350" s="17"/>
      <c r="BG1350" s="17">
        <v>0.21434960306599199</v>
      </c>
      <c r="BH1350" s="17">
        <v>0.18021442959332201</v>
      </c>
      <c r="BI1350" s="17">
        <v>0.138314459964993</v>
      </c>
      <c r="BJ1350" s="17">
        <v>7.6092842662353194E-2</v>
      </c>
      <c r="BK1350" s="17">
        <v>0.14181671737012799</v>
      </c>
      <c r="BL1350" s="17"/>
      <c r="BM1350" s="17">
        <v>0.18878040276508101</v>
      </c>
      <c r="BN1350" s="17">
        <v>0.15429006043406099</v>
      </c>
      <c r="BO1350" s="17">
        <v>5.96402789536098E-2</v>
      </c>
      <c r="BP1350" s="17"/>
      <c r="BQ1350" s="17">
        <v>0.14921255263795</v>
      </c>
      <c r="BR1350" s="17">
        <v>0.15717034462187299</v>
      </c>
      <c r="BS1350" s="17"/>
      <c r="BT1350" s="17">
        <v>0.20067381142571999</v>
      </c>
      <c r="BU1350" s="17">
        <v>0.115600902688828</v>
      </c>
    </row>
    <row r="1351" spans="2:73" x14ac:dyDescent="0.3">
      <c r="B1351" t="s">
        <v>510</v>
      </c>
      <c r="C1351" s="17">
        <v>0.15193353752351499</v>
      </c>
      <c r="D1351" s="17">
        <v>0.14792529235686799</v>
      </c>
      <c r="E1351" s="17">
        <v>0.156139094915062</v>
      </c>
      <c r="F1351" s="17"/>
      <c r="G1351" s="17">
        <v>0.17177742827547099</v>
      </c>
      <c r="H1351" s="17">
        <v>0.17919778819817</v>
      </c>
      <c r="I1351" s="17">
        <v>5.8921830189361098E-2</v>
      </c>
      <c r="J1351" s="17">
        <v>0.14131060902877399</v>
      </c>
      <c r="K1351" s="17">
        <v>0.13828545346052401</v>
      </c>
      <c r="L1351" s="17">
        <v>0.26557787795412102</v>
      </c>
      <c r="M1351" s="17"/>
      <c r="N1351" s="17">
        <v>0.12391183123634</v>
      </c>
      <c r="O1351" s="17">
        <v>0.14932023447582199</v>
      </c>
      <c r="P1351" s="17">
        <v>0.100890970373275</v>
      </c>
      <c r="Q1351" s="17">
        <v>0.231285476480144</v>
      </c>
      <c r="R1351" s="17"/>
      <c r="S1351" s="17">
        <v>0.102924960851527</v>
      </c>
      <c r="T1351" s="17">
        <v>0.116634681104109</v>
      </c>
      <c r="U1351" s="17">
        <v>0.28917705882964301</v>
      </c>
      <c r="V1351" s="17">
        <v>0.15499487823524399</v>
      </c>
      <c r="W1351" s="17">
        <v>0.13961167802374</v>
      </c>
      <c r="X1351" s="17">
        <v>0.15766988172673899</v>
      </c>
      <c r="Y1351" s="17">
        <v>0.212091583522376</v>
      </c>
      <c r="Z1351" s="17">
        <v>0.174480282256815</v>
      </c>
      <c r="AA1351" s="17">
        <v>0.12225463504680099</v>
      </c>
      <c r="AB1351" s="17"/>
      <c r="AC1351" s="17">
        <v>0.19134643429677001</v>
      </c>
      <c r="AD1351" s="17">
        <v>0.19774017686218501</v>
      </c>
      <c r="AE1351" s="17">
        <v>0.190071283711814</v>
      </c>
      <c r="AF1351" s="17">
        <v>6.1486213384424102E-2</v>
      </c>
      <c r="AG1351" s="17">
        <v>0.25329427381827002</v>
      </c>
      <c r="AH1351" s="17">
        <v>0.243889964088807</v>
      </c>
      <c r="AI1351" s="17">
        <v>0.18215048854781599</v>
      </c>
      <c r="AJ1351" s="17">
        <v>0.11283308203344999</v>
      </c>
      <c r="AK1351" s="17">
        <v>9.8699038851509893E-2</v>
      </c>
      <c r="AL1351" s="17">
        <v>7.5045641607564398E-2</v>
      </c>
      <c r="AM1351" s="17">
        <v>8.8938204487773398E-2</v>
      </c>
      <c r="AN1351" s="17">
        <v>8.6692405247990906E-2</v>
      </c>
      <c r="AO1351" s="17">
        <v>0.30838824347636801</v>
      </c>
      <c r="AP1351" s="17">
        <v>7.2875540888753601E-2</v>
      </c>
      <c r="AQ1351" s="17">
        <v>0</v>
      </c>
      <c r="AR1351" s="17">
        <v>0.129387343260042</v>
      </c>
      <c r="AS1351" s="17"/>
      <c r="AT1351" s="17">
        <v>0.16438187098846599</v>
      </c>
      <c r="AU1351" s="17">
        <v>0.15060599160350099</v>
      </c>
      <c r="AV1351" s="17">
        <v>0.12970525767758301</v>
      </c>
      <c r="AW1351" s="17">
        <v>0.18191347085197099</v>
      </c>
      <c r="AX1351" s="17">
        <v>0.107015450062621</v>
      </c>
      <c r="AY1351" s="17">
        <v>0.145968650700248</v>
      </c>
      <c r="AZ1351" s="17"/>
      <c r="BA1351" s="17">
        <v>0.16006594295444901</v>
      </c>
      <c r="BB1351" s="17">
        <v>0.12676873830549701</v>
      </c>
      <c r="BC1351" s="17">
        <v>0.130427745289143</v>
      </c>
      <c r="BD1351" s="17">
        <v>0.116121518019305</v>
      </c>
      <c r="BE1351" s="17">
        <v>0.16723893409309701</v>
      </c>
      <c r="BF1351" s="17"/>
      <c r="BG1351" s="17">
        <v>0.17907660054018301</v>
      </c>
      <c r="BH1351" s="17">
        <v>0.17320910898549799</v>
      </c>
      <c r="BI1351" s="17">
        <v>3.1375160909616201E-2</v>
      </c>
      <c r="BJ1351" s="17">
        <v>0.24144973822536001</v>
      </c>
      <c r="BK1351" s="17">
        <v>0.28984810804114203</v>
      </c>
      <c r="BL1351" s="17"/>
      <c r="BM1351" s="17">
        <v>0.163123537887536</v>
      </c>
      <c r="BN1351" s="17">
        <v>0.13189869087989201</v>
      </c>
      <c r="BO1351" s="17">
        <v>0.167072797115697</v>
      </c>
      <c r="BP1351" s="17"/>
      <c r="BQ1351" s="17">
        <v>0.13369264660796701</v>
      </c>
      <c r="BR1351" s="17">
        <v>0.156826269402461</v>
      </c>
      <c r="BS1351" s="17"/>
      <c r="BT1351" s="17">
        <v>0.15710899940603601</v>
      </c>
      <c r="BU1351" s="17">
        <v>0.16397525043292599</v>
      </c>
    </row>
    <row r="1352" spans="2:73" x14ac:dyDescent="0.3">
      <c r="B1352" t="s">
        <v>511</v>
      </c>
      <c r="C1352" s="17">
        <v>0.14259413069205801</v>
      </c>
      <c r="D1352" s="17">
        <v>0.16436104898909301</v>
      </c>
      <c r="E1352" s="17">
        <v>0.12295633124027799</v>
      </c>
      <c r="F1352" s="17"/>
      <c r="G1352" s="17">
        <v>0.153358245981842</v>
      </c>
      <c r="H1352" s="17">
        <v>0.18695995726431899</v>
      </c>
      <c r="I1352" s="17">
        <v>0.11408321294848001</v>
      </c>
      <c r="J1352" s="17">
        <v>0.11871427929818799</v>
      </c>
      <c r="K1352" s="17">
        <v>0.157378908206499</v>
      </c>
      <c r="L1352" s="17">
        <v>0.130581105023683</v>
      </c>
      <c r="M1352" s="17"/>
      <c r="N1352" s="17">
        <v>0.149672371449003</v>
      </c>
      <c r="O1352" s="17">
        <v>0.19438733529278601</v>
      </c>
      <c r="P1352" s="17">
        <v>0.12688786186516199</v>
      </c>
      <c r="Q1352" s="17">
        <v>0.106582671941269</v>
      </c>
      <c r="R1352" s="17"/>
      <c r="S1352" s="17">
        <v>0.16877348900879299</v>
      </c>
      <c r="T1352" s="17">
        <v>9.0471607120183595E-2</v>
      </c>
      <c r="U1352" s="17">
        <v>0.148156671687076</v>
      </c>
      <c r="V1352" s="17">
        <v>0.110505125913107</v>
      </c>
      <c r="W1352" s="17">
        <v>0.248133454111163</v>
      </c>
      <c r="X1352" s="17">
        <v>9.6517757602034904E-2</v>
      </c>
      <c r="Y1352" s="17">
        <v>0.12807183610186801</v>
      </c>
      <c r="Z1352" s="17">
        <v>0</v>
      </c>
      <c r="AA1352" s="17">
        <v>0.23997991895677501</v>
      </c>
      <c r="AB1352" s="17"/>
      <c r="AC1352" s="17">
        <v>0.32236403015202397</v>
      </c>
      <c r="AD1352" s="17">
        <v>0.20663064170505399</v>
      </c>
      <c r="AE1352" s="17">
        <v>0.11963848180568</v>
      </c>
      <c r="AF1352" s="17">
        <v>0.17467018573408699</v>
      </c>
      <c r="AG1352" s="17">
        <v>0.184860466610166</v>
      </c>
      <c r="AH1352" s="17">
        <v>8.1735257348072493E-2</v>
      </c>
      <c r="AI1352" s="17">
        <v>0.145638036421534</v>
      </c>
      <c r="AJ1352" s="17">
        <v>0.15398976172628201</v>
      </c>
      <c r="AK1352" s="17">
        <v>0.111201843845006</v>
      </c>
      <c r="AL1352" s="17">
        <v>9.6036591612145103E-2</v>
      </c>
      <c r="AM1352" s="17">
        <v>0.19220071266337199</v>
      </c>
      <c r="AN1352" s="17">
        <v>8.6383201890811501E-2</v>
      </c>
      <c r="AO1352" s="17">
        <v>5.1486133247347798E-2</v>
      </c>
      <c r="AP1352" s="17">
        <v>0.211708659249703</v>
      </c>
      <c r="AQ1352" s="17">
        <v>0</v>
      </c>
      <c r="AR1352" s="17">
        <v>0.223915855489944</v>
      </c>
      <c r="AS1352" s="17"/>
      <c r="AT1352" s="17">
        <v>9.1450855270409595E-2</v>
      </c>
      <c r="AU1352" s="17">
        <v>0.13770551262634501</v>
      </c>
      <c r="AV1352" s="17">
        <v>0.21845177680414701</v>
      </c>
      <c r="AW1352" s="17">
        <v>0.16799528180075601</v>
      </c>
      <c r="AX1352" s="17">
        <v>0.126175335531411</v>
      </c>
      <c r="AY1352" s="17">
        <v>0.224325573786193</v>
      </c>
      <c r="AZ1352" s="17"/>
      <c r="BA1352" s="17">
        <v>0.118582528098126</v>
      </c>
      <c r="BB1352" s="17">
        <v>0.14652582928265201</v>
      </c>
      <c r="BC1352" s="17">
        <v>0.1231551314485</v>
      </c>
      <c r="BD1352" s="17">
        <v>0.206825071735178</v>
      </c>
      <c r="BE1352" s="17">
        <v>9.1155382006810406E-2</v>
      </c>
      <c r="BF1352" s="17"/>
      <c r="BG1352" s="17">
        <v>0.120585322486696</v>
      </c>
      <c r="BH1352" s="17">
        <v>0.14312290260341101</v>
      </c>
      <c r="BI1352" s="17">
        <v>0.17968966089494601</v>
      </c>
      <c r="BJ1352" s="17">
        <v>9.1962561480836993E-2</v>
      </c>
      <c r="BK1352" s="17">
        <v>0.30233117281004301</v>
      </c>
      <c r="BL1352" s="17"/>
      <c r="BM1352" s="17">
        <v>0.10144537619713299</v>
      </c>
      <c r="BN1352" s="17">
        <v>0.16445806099424601</v>
      </c>
      <c r="BO1352" s="17">
        <v>0.20606146483236501</v>
      </c>
      <c r="BP1352" s="17"/>
      <c r="BQ1352" s="17">
        <v>0.15534499715222599</v>
      </c>
      <c r="BR1352" s="17">
        <v>0.14550824344872501</v>
      </c>
      <c r="BS1352" s="17"/>
      <c r="BT1352" s="17">
        <v>0.140830450057263</v>
      </c>
      <c r="BU1352" s="17">
        <v>0.125241744560461</v>
      </c>
    </row>
    <row r="1353" spans="2:73" x14ac:dyDescent="0.3">
      <c r="B1353" t="s">
        <v>512</v>
      </c>
      <c r="C1353" s="17">
        <v>0.14162832507633</v>
      </c>
      <c r="D1353" s="17">
        <v>0.106935572610621</v>
      </c>
      <c r="E1353" s="17">
        <v>0.174147776630971</v>
      </c>
      <c r="F1353" s="17"/>
      <c r="G1353" s="17">
        <v>0.12858918685121801</v>
      </c>
      <c r="H1353" s="17">
        <v>0.23368446744556801</v>
      </c>
      <c r="I1353" s="17">
        <v>0.10205344284894299</v>
      </c>
      <c r="J1353" s="17">
        <v>0.13088734072957101</v>
      </c>
      <c r="K1353" s="17">
        <v>0.22426831972816699</v>
      </c>
      <c r="L1353" s="17">
        <v>2.10971463417013E-2</v>
      </c>
      <c r="M1353" s="17"/>
      <c r="N1353" s="17">
        <v>0.212940289440049</v>
      </c>
      <c r="O1353" s="17">
        <v>0.16929950922529799</v>
      </c>
      <c r="P1353" s="17">
        <v>0.11434175693653401</v>
      </c>
      <c r="Q1353" s="17">
        <v>6.00768338409969E-2</v>
      </c>
      <c r="R1353" s="17"/>
      <c r="S1353" s="17">
        <v>0.18133388373117701</v>
      </c>
      <c r="T1353" s="17">
        <v>0.12115904245016899</v>
      </c>
      <c r="U1353" s="17">
        <v>0.143229526972451</v>
      </c>
      <c r="V1353" s="17">
        <v>9.7593048132845805E-2</v>
      </c>
      <c r="W1353" s="17">
        <v>0.13086394937454099</v>
      </c>
      <c r="X1353" s="17">
        <v>7.6706489554404497E-2</v>
      </c>
      <c r="Y1353" s="17">
        <v>0.25382473133376199</v>
      </c>
      <c r="Z1353" s="17">
        <v>6.2121725415949201E-2</v>
      </c>
      <c r="AA1353" s="17">
        <v>0.109678159712123</v>
      </c>
      <c r="AB1353" s="17"/>
      <c r="AC1353" s="17">
        <v>0.148793994521802</v>
      </c>
      <c r="AD1353" s="17">
        <v>0</v>
      </c>
      <c r="AE1353" s="17">
        <v>0.14813688015496199</v>
      </c>
      <c r="AF1353" s="17">
        <v>4.5513191823379401E-2</v>
      </c>
      <c r="AG1353" s="17">
        <v>4.9096134261860297E-2</v>
      </c>
      <c r="AH1353" s="17">
        <v>7.1694467430421294E-2</v>
      </c>
      <c r="AI1353" s="17">
        <v>2.9373390067915998E-2</v>
      </c>
      <c r="AJ1353" s="17">
        <v>0.26878226488868201</v>
      </c>
      <c r="AK1353" s="17">
        <v>0.19534180697665801</v>
      </c>
      <c r="AL1353" s="17">
        <v>0.108276976853814</v>
      </c>
      <c r="AM1353" s="17">
        <v>0.26119750791979202</v>
      </c>
      <c r="AN1353" s="17">
        <v>0.215035996799467</v>
      </c>
      <c r="AO1353" s="17">
        <v>0.14620556340472099</v>
      </c>
      <c r="AP1353" s="17">
        <v>0.19034724187893001</v>
      </c>
      <c r="AQ1353" s="17">
        <v>0.152951630330872</v>
      </c>
      <c r="AR1353" s="17">
        <v>0.29021540787497002</v>
      </c>
      <c r="AS1353" s="17"/>
      <c r="AT1353" s="17">
        <v>0.149714296600574</v>
      </c>
      <c r="AU1353" s="17">
        <v>0.15473431298311199</v>
      </c>
      <c r="AV1353" s="17">
        <v>7.3307666080953404E-2</v>
      </c>
      <c r="AW1353" s="17">
        <v>0.226317245883489</v>
      </c>
      <c r="AX1353" s="17">
        <v>8.08788895184641E-2</v>
      </c>
      <c r="AY1353" s="17">
        <v>6.6733563187038505E-2</v>
      </c>
      <c r="AZ1353" s="17"/>
      <c r="BA1353" s="17">
        <v>5.3214887202531098E-2</v>
      </c>
      <c r="BB1353" s="17">
        <v>0.16893534731644</v>
      </c>
      <c r="BC1353" s="17">
        <v>0.20496011363679001</v>
      </c>
      <c r="BD1353" s="17">
        <v>0.234197861667433</v>
      </c>
      <c r="BE1353" s="17">
        <v>0.14855428344133301</v>
      </c>
      <c r="BF1353" s="17"/>
      <c r="BG1353" s="17">
        <v>7.8199762537522297E-2</v>
      </c>
      <c r="BH1353" s="17">
        <v>0.12100646958715</v>
      </c>
      <c r="BI1353" s="17">
        <v>0.165318215629011</v>
      </c>
      <c r="BJ1353" s="17">
        <v>9.4372882502885502E-2</v>
      </c>
      <c r="BK1353" s="17">
        <v>0.13620591106781299</v>
      </c>
      <c r="BL1353" s="17"/>
      <c r="BM1353" s="17">
        <v>0.126131841019885</v>
      </c>
      <c r="BN1353" s="17">
        <v>0.16172037057321501</v>
      </c>
      <c r="BO1353" s="17">
        <v>0.13826161074874099</v>
      </c>
      <c r="BP1353" s="17"/>
      <c r="BQ1353" s="17">
        <v>0.18279577696569499</v>
      </c>
      <c r="BR1353" s="17">
        <v>0.12193209586367899</v>
      </c>
      <c r="BS1353" s="17"/>
      <c r="BT1353" s="17">
        <v>0.15341866235366899</v>
      </c>
      <c r="BU1353" s="17">
        <v>0.144845313486756</v>
      </c>
    </row>
    <row r="1354" spans="2:73" x14ac:dyDescent="0.3">
      <c r="B1354" t="s">
        <v>92</v>
      </c>
      <c r="C1354" s="17">
        <v>0.11874845834754</v>
      </c>
      <c r="D1354" s="17">
        <v>9.4467491273034707E-2</v>
      </c>
      <c r="E1354" s="17">
        <v>0.14157327277974699</v>
      </c>
      <c r="F1354" s="17"/>
      <c r="G1354" s="17">
        <v>8.7609099888747294E-2</v>
      </c>
      <c r="H1354" s="17">
        <v>4.5056692243205701E-2</v>
      </c>
      <c r="I1354" s="17">
        <v>0.143141697140589</v>
      </c>
      <c r="J1354" s="17">
        <v>0.159224649841511</v>
      </c>
      <c r="K1354" s="17">
        <v>0.11028424078725201</v>
      </c>
      <c r="L1354" s="17">
        <v>0.176323135628012</v>
      </c>
      <c r="M1354" s="17"/>
      <c r="N1354" s="17">
        <v>0.107869951069319</v>
      </c>
      <c r="O1354" s="17">
        <v>4.3717110997265399E-2</v>
      </c>
      <c r="P1354" s="17">
        <v>0.164535330900032</v>
      </c>
      <c r="Q1354" s="17">
        <v>0.154163901707216</v>
      </c>
      <c r="R1354" s="17"/>
      <c r="S1354" s="17">
        <v>4.6012043508329999E-2</v>
      </c>
      <c r="T1354" s="17">
        <v>0.15316276178723301</v>
      </c>
      <c r="U1354" s="17">
        <v>0.123490910526912</v>
      </c>
      <c r="V1354" s="17">
        <v>0.15207364864679401</v>
      </c>
      <c r="W1354" s="17">
        <v>3.8516829622268302E-2</v>
      </c>
      <c r="X1354" s="17">
        <v>0.148612677814799</v>
      </c>
      <c r="Y1354" s="17">
        <v>0.15466602993682901</v>
      </c>
      <c r="Z1354" s="17">
        <v>0.174087196187103</v>
      </c>
      <c r="AA1354" s="17">
        <v>0.156277650811112</v>
      </c>
      <c r="AB1354" s="17"/>
      <c r="AC1354" s="17">
        <v>0.21071035491503701</v>
      </c>
      <c r="AD1354" s="17">
        <v>9.9234924583834497E-2</v>
      </c>
      <c r="AE1354" s="17">
        <v>0.17779715047285899</v>
      </c>
      <c r="AF1354" s="17">
        <v>0.17203651331508599</v>
      </c>
      <c r="AG1354" s="17">
        <v>8.3314848777690298E-2</v>
      </c>
      <c r="AH1354" s="17">
        <v>0.123470794980305</v>
      </c>
      <c r="AI1354" s="17">
        <v>8.4350800175010704E-2</v>
      </c>
      <c r="AJ1354" s="17">
        <v>3.5233634455465901E-2</v>
      </c>
      <c r="AK1354" s="17">
        <v>0.152485517736201</v>
      </c>
      <c r="AL1354" s="17">
        <v>0.12306489968826299</v>
      </c>
      <c r="AM1354" s="17">
        <v>5.3394033320777003E-2</v>
      </c>
      <c r="AN1354" s="17">
        <v>0.11092039740286599</v>
      </c>
      <c r="AO1354" s="17">
        <v>4.9445297943821298E-2</v>
      </c>
      <c r="AP1354" s="17">
        <v>8.5644114803494306E-2</v>
      </c>
      <c r="AQ1354" s="17">
        <v>0.29965444018093401</v>
      </c>
      <c r="AR1354" s="17">
        <v>0.101587415816372</v>
      </c>
      <c r="AS1354" s="17"/>
      <c r="AT1354" s="17">
        <v>7.1842623855300602E-2</v>
      </c>
      <c r="AU1354" s="17">
        <v>0.10317490999522801</v>
      </c>
      <c r="AV1354" s="17">
        <v>9.4283969137734402E-2</v>
      </c>
      <c r="AW1354" s="17">
        <v>0.19737491469197199</v>
      </c>
      <c r="AX1354" s="17">
        <v>0.28817558485793998</v>
      </c>
      <c r="AY1354" s="17">
        <v>0.121032689237708</v>
      </c>
      <c r="AZ1354" s="17"/>
      <c r="BA1354" s="17">
        <v>0.16331689416030201</v>
      </c>
      <c r="BB1354" s="17">
        <v>6.6570463262959997E-2</v>
      </c>
      <c r="BC1354" s="17">
        <v>0.12517393355082801</v>
      </c>
      <c r="BD1354" s="17">
        <v>7.0570706773965694E-2</v>
      </c>
      <c r="BE1354" s="17">
        <v>8.0167976441544594E-2</v>
      </c>
      <c r="BF1354" s="17"/>
      <c r="BG1354" s="17">
        <v>0.17421028003132299</v>
      </c>
      <c r="BH1354" s="17">
        <v>6.4579235418959394E-2</v>
      </c>
      <c r="BI1354" s="17">
        <v>0.27210194895088402</v>
      </c>
      <c r="BJ1354" s="17">
        <v>6.47924866028525E-2</v>
      </c>
      <c r="BK1354" s="17">
        <v>0.21299485058435999</v>
      </c>
      <c r="BL1354" s="17"/>
      <c r="BM1354" s="17">
        <v>0.146397272218389</v>
      </c>
      <c r="BN1354" s="17">
        <v>0.107502243818392</v>
      </c>
      <c r="BO1354" s="17">
        <v>6.8182107695440697E-2</v>
      </c>
      <c r="BP1354" s="17"/>
      <c r="BQ1354" s="17">
        <v>6.4975521239849204E-2</v>
      </c>
      <c r="BR1354" s="17">
        <v>0.149356758765368</v>
      </c>
      <c r="BS1354" s="17"/>
      <c r="BT1354" s="17">
        <v>9.4757386019325596E-2</v>
      </c>
      <c r="BU1354" s="17">
        <v>0.133499929952973</v>
      </c>
    </row>
    <row r="1355" spans="2:73" x14ac:dyDescent="0.3">
      <c r="B1355" t="s">
        <v>513</v>
      </c>
      <c r="C1355" s="17">
        <v>0.112351722755322</v>
      </c>
      <c r="D1355" s="17">
        <v>8.7711626812151E-2</v>
      </c>
      <c r="E1355" s="17">
        <v>0.13548716202130001</v>
      </c>
      <c r="F1355" s="17"/>
      <c r="G1355" s="17">
        <v>0.14235467080856001</v>
      </c>
      <c r="H1355" s="17">
        <v>0.107406383107987</v>
      </c>
      <c r="I1355" s="17">
        <v>0.13651996027907701</v>
      </c>
      <c r="J1355" s="17">
        <v>0.13539499825082299</v>
      </c>
      <c r="K1355" s="17">
        <v>5.0229722972393698E-2</v>
      </c>
      <c r="L1355" s="17">
        <v>6.7101050151030794E-2</v>
      </c>
      <c r="M1355" s="17"/>
      <c r="N1355" s="17">
        <v>0.10169882571594301</v>
      </c>
      <c r="O1355" s="17">
        <v>0.17013573249890401</v>
      </c>
      <c r="P1355" s="17">
        <v>0.14081813075529201</v>
      </c>
      <c r="Q1355" s="17">
        <v>4.8480322024836202E-2</v>
      </c>
      <c r="R1355" s="17"/>
      <c r="S1355" s="17">
        <v>3.6219902463912303E-2</v>
      </c>
      <c r="T1355" s="17">
        <v>8.5995781504917504E-2</v>
      </c>
      <c r="U1355" s="17">
        <v>0.23841923850270599</v>
      </c>
      <c r="V1355" s="17">
        <v>2.8468253925915801E-2</v>
      </c>
      <c r="W1355" s="17">
        <v>0.32212757127135</v>
      </c>
      <c r="X1355" s="17">
        <v>0.226277617182989</v>
      </c>
      <c r="Y1355" s="17">
        <v>0.13481130007856501</v>
      </c>
      <c r="Z1355" s="17">
        <v>5.03835983729502E-2</v>
      </c>
      <c r="AA1355" s="17">
        <v>4.4032100862056597E-2</v>
      </c>
      <c r="AB1355" s="17"/>
      <c r="AC1355" s="17">
        <v>0</v>
      </c>
      <c r="AD1355" s="17">
        <v>0.10026486877137999</v>
      </c>
      <c r="AE1355" s="17">
        <v>7.0626374647466503E-2</v>
      </c>
      <c r="AF1355" s="17">
        <v>0.26733176616746801</v>
      </c>
      <c r="AG1355" s="17">
        <v>0.112798018215834</v>
      </c>
      <c r="AH1355" s="17">
        <v>0.114474257202866</v>
      </c>
      <c r="AI1355" s="17">
        <v>4.7712256563860703E-2</v>
      </c>
      <c r="AJ1355" s="17">
        <v>0.125755965567416</v>
      </c>
      <c r="AK1355" s="17">
        <v>0.16096243699301899</v>
      </c>
      <c r="AL1355" s="17">
        <v>0.16282678167452899</v>
      </c>
      <c r="AM1355" s="17">
        <v>0.15260616019189499</v>
      </c>
      <c r="AN1355" s="17">
        <v>0.13129155341066001</v>
      </c>
      <c r="AO1355" s="17">
        <v>5.66266329860022E-2</v>
      </c>
      <c r="AP1355" s="17">
        <v>0.15674791573448499</v>
      </c>
      <c r="AQ1355" s="17">
        <v>0</v>
      </c>
      <c r="AR1355" s="17">
        <v>7.0647057225318194E-2</v>
      </c>
      <c r="AS1355" s="17"/>
      <c r="AT1355" s="17">
        <v>4.5971204459989201E-2</v>
      </c>
      <c r="AU1355" s="17">
        <v>0.10347644148508001</v>
      </c>
      <c r="AV1355" s="17">
        <v>0.17145994988973801</v>
      </c>
      <c r="AW1355" s="17">
        <v>0.23520459333595001</v>
      </c>
      <c r="AX1355" s="17">
        <v>8.2447317848937204E-2</v>
      </c>
      <c r="AY1355" s="17">
        <v>0.121849877942849</v>
      </c>
      <c r="AZ1355" s="17"/>
      <c r="BA1355" s="17">
        <v>0.13992706673694699</v>
      </c>
      <c r="BB1355" s="17">
        <v>0.18463247843528699</v>
      </c>
      <c r="BC1355" s="17">
        <v>7.0233786805969894E-2</v>
      </c>
      <c r="BD1355" s="17">
        <v>7.4753537749556204E-2</v>
      </c>
      <c r="BE1355" s="17">
        <v>0</v>
      </c>
      <c r="BF1355" s="17"/>
      <c r="BG1355" s="17">
        <v>0.11540443021458099</v>
      </c>
      <c r="BH1355" s="17">
        <v>0.12858989414786601</v>
      </c>
      <c r="BI1355" s="17">
        <v>0.17542696630624799</v>
      </c>
      <c r="BJ1355" s="17">
        <v>0.16832968696540099</v>
      </c>
      <c r="BK1355" s="17">
        <v>0.10672193612167</v>
      </c>
      <c r="BL1355" s="17"/>
      <c r="BM1355" s="17">
        <v>0.102878913909873</v>
      </c>
      <c r="BN1355" s="17">
        <v>0.12538576218860101</v>
      </c>
      <c r="BO1355" s="17">
        <v>0.108564391179407</v>
      </c>
      <c r="BP1355" s="17"/>
      <c r="BQ1355" s="17">
        <v>0.12969889745415</v>
      </c>
      <c r="BR1355" s="17">
        <v>0.107115458665862</v>
      </c>
      <c r="BS1355" s="17"/>
      <c r="BT1355" s="17">
        <v>7.7746309310801606E-2</v>
      </c>
      <c r="BU1355" s="17">
        <v>0.14734809220690701</v>
      </c>
    </row>
    <row r="1356" spans="2:73" x14ac:dyDescent="0.3">
      <c r="B1356" t="s">
        <v>514</v>
      </c>
      <c r="C1356" s="17">
        <v>8.6204491638789293E-2</v>
      </c>
      <c r="D1356" s="17">
        <v>9.2662536041731594E-2</v>
      </c>
      <c r="E1356" s="17">
        <v>8.0523332348855503E-2</v>
      </c>
      <c r="F1356" s="17"/>
      <c r="G1356" s="17">
        <v>3.7709702583931602E-2</v>
      </c>
      <c r="H1356" s="17">
        <v>9.2121363066907505E-2</v>
      </c>
      <c r="I1356" s="17">
        <v>8.8421034589897904E-2</v>
      </c>
      <c r="J1356" s="17">
        <v>0.11438598817588801</v>
      </c>
      <c r="K1356" s="17">
        <v>0.111788296876392</v>
      </c>
      <c r="L1356" s="17">
        <v>7.0048879518405896E-2</v>
      </c>
      <c r="M1356" s="17"/>
      <c r="N1356" s="17">
        <v>0.121837018652504</v>
      </c>
      <c r="O1356" s="17">
        <v>0.11624616672602101</v>
      </c>
      <c r="P1356" s="17">
        <v>6.7413081675650896E-2</v>
      </c>
      <c r="Q1356" s="17">
        <v>4.2016075597360099E-2</v>
      </c>
      <c r="R1356" s="17"/>
      <c r="S1356" s="17">
        <v>8.5291865532924296E-2</v>
      </c>
      <c r="T1356" s="17">
        <v>5.66602217130509E-2</v>
      </c>
      <c r="U1356" s="17">
        <v>0.183289568331612</v>
      </c>
      <c r="V1356" s="17">
        <v>9.1399521368036002E-2</v>
      </c>
      <c r="W1356" s="17">
        <v>0.110123564412359</v>
      </c>
      <c r="X1356" s="17">
        <v>0.115924537193916</v>
      </c>
      <c r="Y1356" s="17">
        <v>7.2066835705104595E-2</v>
      </c>
      <c r="Z1356" s="17">
        <v>0</v>
      </c>
      <c r="AA1356" s="17">
        <v>5.5661339317738201E-2</v>
      </c>
      <c r="AB1356" s="17"/>
      <c r="AC1356" s="17">
        <v>0</v>
      </c>
      <c r="AD1356" s="17">
        <v>4.6595108492641299E-2</v>
      </c>
      <c r="AE1356" s="17">
        <v>7.0626374647466503E-2</v>
      </c>
      <c r="AF1356" s="17">
        <v>8.2102893104849195E-2</v>
      </c>
      <c r="AG1356" s="17">
        <v>2.82824454753378E-2</v>
      </c>
      <c r="AH1356" s="17">
        <v>0.13733541435886301</v>
      </c>
      <c r="AI1356" s="17">
        <v>7.7085646631776694E-2</v>
      </c>
      <c r="AJ1356" s="17">
        <v>3.7997390561406101E-2</v>
      </c>
      <c r="AK1356" s="17">
        <v>0.11811558900654601</v>
      </c>
      <c r="AL1356" s="17">
        <v>7.3957405312527605E-2</v>
      </c>
      <c r="AM1356" s="17">
        <v>9.6614449968192698E-2</v>
      </c>
      <c r="AN1356" s="17">
        <v>0.14588913679882001</v>
      </c>
      <c r="AO1356" s="17">
        <v>0.12557065507145901</v>
      </c>
      <c r="AP1356" s="17">
        <v>7.2875540888753601E-2</v>
      </c>
      <c r="AQ1356" s="17">
        <v>9.5521400415311999E-2</v>
      </c>
      <c r="AR1356" s="17">
        <v>0.11293570125013599</v>
      </c>
      <c r="AS1356" s="17"/>
      <c r="AT1356" s="17">
        <v>8.5510246079198202E-2</v>
      </c>
      <c r="AU1356" s="17">
        <v>7.8742743273108207E-2</v>
      </c>
      <c r="AV1356" s="17">
        <v>6.5596290204801899E-2</v>
      </c>
      <c r="AW1356" s="17">
        <v>0.11710301591911</v>
      </c>
      <c r="AX1356" s="17">
        <v>0.118314570342095</v>
      </c>
      <c r="AY1356" s="17">
        <v>7.6715324785994798E-2</v>
      </c>
      <c r="AZ1356" s="17"/>
      <c r="BA1356" s="17">
        <v>3.9771080160712402E-2</v>
      </c>
      <c r="BB1356" s="17">
        <v>8.2133068588373201E-2</v>
      </c>
      <c r="BC1356" s="17">
        <v>8.7492403161759005E-2</v>
      </c>
      <c r="BD1356" s="17">
        <v>0.17040548510835299</v>
      </c>
      <c r="BE1356" s="17">
        <v>0.19892709571284101</v>
      </c>
      <c r="BF1356" s="17"/>
      <c r="BG1356" s="17">
        <v>5.8868321190121302E-2</v>
      </c>
      <c r="BH1356" s="17">
        <v>9.9550224888272906E-2</v>
      </c>
      <c r="BI1356" s="17">
        <v>8.0059096720828296E-2</v>
      </c>
      <c r="BJ1356" s="17">
        <v>9.2576303762354095E-2</v>
      </c>
      <c r="BK1356" s="17">
        <v>0.19064804881783801</v>
      </c>
      <c r="BL1356" s="17"/>
      <c r="BM1356" s="17">
        <v>6.2805667145075406E-2</v>
      </c>
      <c r="BN1356" s="17">
        <v>0.115683843625944</v>
      </c>
      <c r="BO1356" s="17">
        <v>8.3095125785237006E-2</v>
      </c>
      <c r="BP1356" s="17"/>
      <c r="BQ1356" s="17">
        <v>9.27947795242903E-2</v>
      </c>
      <c r="BR1356" s="17">
        <v>9.1085271880532795E-2</v>
      </c>
      <c r="BS1356" s="17"/>
      <c r="BT1356" s="17">
        <v>8.0359444081686701E-2</v>
      </c>
      <c r="BU1356" s="17">
        <v>9.34399823983426E-2</v>
      </c>
    </row>
    <row r="1357" spans="2:73" x14ac:dyDescent="0.3">
      <c r="B1357" t="s">
        <v>515</v>
      </c>
      <c r="C1357" s="17">
        <v>7.7444660744603197E-2</v>
      </c>
      <c r="D1357" s="17">
        <v>9.18543683710418E-2</v>
      </c>
      <c r="E1357" s="17">
        <v>6.4388358671118306E-2</v>
      </c>
      <c r="F1357" s="17"/>
      <c r="G1357" s="17">
        <v>0.101080839372166</v>
      </c>
      <c r="H1357" s="17">
        <v>0.13371529852681599</v>
      </c>
      <c r="I1357" s="17">
        <v>3.4392039320213202E-2</v>
      </c>
      <c r="J1357" s="17">
        <v>7.5460823520423895E-2</v>
      </c>
      <c r="K1357" s="17">
        <v>7.1738939490752898E-2</v>
      </c>
      <c r="L1357" s="17">
        <v>4.1103910636125798E-2</v>
      </c>
      <c r="M1357" s="17"/>
      <c r="N1357" s="17">
        <v>7.9996850231334404E-2</v>
      </c>
      <c r="O1357" s="17">
        <v>7.0704376246792405E-2</v>
      </c>
      <c r="P1357" s="17">
        <v>5.5208137657560802E-2</v>
      </c>
      <c r="Q1357" s="17">
        <v>0.101908487132641</v>
      </c>
      <c r="R1357" s="17"/>
      <c r="S1357" s="17">
        <v>9.0669168590742699E-2</v>
      </c>
      <c r="T1357" s="17">
        <v>3.8169625969476602E-2</v>
      </c>
      <c r="U1357" s="17">
        <v>9.6353987309254097E-2</v>
      </c>
      <c r="V1357" s="17">
        <v>5.2755089063345299E-2</v>
      </c>
      <c r="W1357" s="17">
        <v>3.9473819658358202E-2</v>
      </c>
      <c r="X1357" s="17">
        <v>6.37376696264466E-2</v>
      </c>
      <c r="Y1357" s="17">
        <v>0.102537869402958</v>
      </c>
      <c r="Z1357" s="17">
        <v>5.3940626810622602E-2</v>
      </c>
      <c r="AA1357" s="17">
        <v>0.138590525033777</v>
      </c>
      <c r="AB1357" s="17"/>
      <c r="AC1357" s="17">
        <v>0</v>
      </c>
      <c r="AD1357" s="17">
        <v>0.134196182777471</v>
      </c>
      <c r="AE1357" s="17">
        <v>0.21027890116568701</v>
      </c>
      <c r="AF1357" s="17">
        <v>0</v>
      </c>
      <c r="AG1357" s="17">
        <v>8.4455316671698102E-2</v>
      </c>
      <c r="AH1357" s="17">
        <v>9.7019306997219404E-2</v>
      </c>
      <c r="AI1357" s="17">
        <v>4.6182393345312898E-2</v>
      </c>
      <c r="AJ1357" s="17">
        <v>3.7997390561406101E-2</v>
      </c>
      <c r="AK1357" s="17">
        <v>4.80213452247997E-2</v>
      </c>
      <c r="AL1357" s="17">
        <v>7.5045641607564398E-2</v>
      </c>
      <c r="AM1357" s="17">
        <v>0</v>
      </c>
      <c r="AN1357" s="17">
        <v>0.123206237784863</v>
      </c>
      <c r="AO1357" s="17">
        <v>0.20384851494780601</v>
      </c>
      <c r="AP1357" s="17">
        <v>4.5752552644438699E-2</v>
      </c>
      <c r="AQ1357" s="17">
        <v>0.152951630330872</v>
      </c>
      <c r="AR1357" s="17">
        <v>0</v>
      </c>
      <c r="AS1357" s="17"/>
      <c r="AT1357" s="17">
        <v>6.5831403335823005E-2</v>
      </c>
      <c r="AU1357" s="17">
        <v>8.6241611797142903E-2</v>
      </c>
      <c r="AV1357" s="17">
        <v>0.13727740855120099</v>
      </c>
      <c r="AW1357" s="17">
        <v>6.3575106826888703E-2</v>
      </c>
      <c r="AX1357" s="17">
        <v>2.8389271191708101E-2</v>
      </c>
      <c r="AY1357" s="17">
        <v>0</v>
      </c>
      <c r="AZ1357" s="17"/>
      <c r="BA1357" s="17">
        <v>5.5352312649500399E-2</v>
      </c>
      <c r="BB1357" s="17">
        <v>4.33880882292784E-2</v>
      </c>
      <c r="BC1357" s="17">
        <v>8.3688113871854097E-2</v>
      </c>
      <c r="BD1357" s="17">
        <v>9.9394558210697495E-2</v>
      </c>
      <c r="BE1357" s="17">
        <v>9.1155382006810406E-2</v>
      </c>
      <c r="BF1357" s="17"/>
      <c r="BG1357" s="17">
        <v>7.3364484531698998E-2</v>
      </c>
      <c r="BH1357" s="17">
        <v>9.7908088546610095E-2</v>
      </c>
      <c r="BI1357" s="17">
        <v>7.1162861011918599E-2</v>
      </c>
      <c r="BJ1357" s="17">
        <v>0.102632417303426</v>
      </c>
      <c r="BK1357" s="17">
        <v>5.4442137750025502E-2</v>
      </c>
      <c r="BL1357" s="17"/>
      <c r="BM1357" s="17">
        <v>9.1922326496508402E-2</v>
      </c>
      <c r="BN1357" s="17">
        <v>5.8160900211501998E-2</v>
      </c>
      <c r="BO1357" s="17">
        <v>8.1768932409732403E-2</v>
      </c>
      <c r="BP1357" s="17"/>
      <c r="BQ1357" s="17">
        <v>9.0025257855543203E-2</v>
      </c>
      <c r="BR1357" s="17">
        <v>6.9642489961468407E-2</v>
      </c>
      <c r="BS1357" s="17"/>
      <c r="BT1357" s="17">
        <v>0.117040526901836</v>
      </c>
      <c r="BU1357" s="17">
        <v>4.47716086639817E-2</v>
      </c>
    </row>
    <row r="1358" spans="2:73" x14ac:dyDescent="0.3">
      <c r="B1358" t="s">
        <v>516</v>
      </c>
      <c r="C1358" s="17">
        <v>6.8867708914826201E-2</v>
      </c>
      <c r="D1358" s="17">
        <v>6.6637424325915004E-2</v>
      </c>
      <c r="E1358" s="17">
        <v>7.1155947616320395E-2</v>
      </c>
      <c r="F1358" s="17"/>
      <c r="G1358" s="17">
        <v>8.3784759510306506E-2</v>
      </c>
      <c r="H1358" s="17">
        <v>0.11710457005267701</v>
      </c>
      <c r="I1358" s="17">
        <v>4.6366284862254498E-2</v>
      </c>
      <c r="J1358" s="17">
        <v>7.8524000944557304E-2</v>
      </c>
      <c r="K1358" s="17">
        <v>4.6919672913297898E-2</v>
      </c>
      <c r="L1358" s="17">
        <v>2.1155256317173101E-2</v>
      </c>
      <c r="M1358" s="17"/>
      <c r="N1358" s="17">
        <v>0.118455367981589</v>
      </c>
      <c r="O1358" s="17">
        <v>6.2943362285815402E-2</v>
      </c>
      <c r="P1358" s="17">
        <v>3.42208316090514E-2</v>
      </c>
      <c r="Q1358" s="17">
        <v>5.5844692727960998E-2</v>
      </c>
      <c r="R1358" s="17"/>
      <c r="S1358" s="17">
        <v>6.2107054160873199E-2</v>
      </c>
      <c r="T1358" s="17">
        <v>5.6072156770793198E-2</v>
      </c>
      <c r="U1358" s="17">
        <v>0.15843499248852999</v>
      </c>
      <c r="V1358" s="17">
        <v>7.3115359698470203E-2</v>
      </c>
      <c r="W1358" s="17">
        <v>0</v>
      </c>
      <c r="X1358" s="17">
        <v>7.7602871159744694E-2</v>
      </c>
      <c r="Y1358" s="17">
        <v>0.110854765338866</v>
      </c>
      <c r="Z1358" s="17">
        <v>0</v>
      </c>
      <c r="AA1358" s="17">
        <v>5.1016076108882702E-2</v>
      </c>
      <c r="AB1358" s="17"/>
      <c r="AC1358" s="17">
        <v>0</v>
      </c>
      <c r="AD1358" s="17">
        <v>0</v>
      </c>
      <c r="AE1358" s="17">
        <v>7.0626374647466503E-2</v>
      </c>
      <c r="AF1358" s="17">
        <v>0</v>
      </c>
      <c r="AG1358" s="17">
        <v>2.5342105044221599E-2</v>
      </c>
      <c r="AH1358" s="17">
        <v>0.149797921165752</v>
      </c>
      <c r="AI1358" s="17">
        <v>0</v>
      </c>
      <c r="AJ1358" s="17">
        <v>7.2894436028157303E-2</v>
      </c>
      <c r="AK1358" s="17">
        <v>6.3180498620205902E-2</v>
      </c>
      <c r="AL1358" s="17">
        <v>9.6036591612145103E-2</v>
      </c>
      <c r="AM1358" s="17">
        <v>3.23638086257639E-2</v>
      </c>
      <c r="AN1358" s="17">
        <v>8.6692405247990906E-2</v>
      </c>
      <c r="AO1358" s="17">
        <v>0.20781294423635099</v>
      </c>
      <c r="AP1358" s="17">
        <v>0.20113637746423599</v>
      </c>
      <c r="AQ1358" s="17">
        <v>0</v>
      </c>
      <c r="AR1358" s="17">
        <v>0</v>
      </c>
      <c r="AS1358" s="17"/>
      <c r="AT1358" s="17">
        <v>5.6082429610620203E-2</v>
      </c>
      <c r="AU1358" s="17">
        <v>8.2814716974880895E-2</v>
      </c>
      <c r="AV1358" s="17">
        <v>8.8837591796662105E-2</v>
      </c>
      <c r="AW1358" s="17">
        <v>9.8607113934415805E-2</v>
      </c>
      <c r="AX1358" s="17">
        <v>0</v>
      </c>
      <c r="AY1358" s="17">
        <v>0</v>
      </c>
      <c r="AZ1358" s="17"/>
      <c r="BA1358" s="17">
        <v>5.1251330808827003E-2</v>
      </c>
      <c r="BB1358" s="17">
        <v>4.1174247881904699E-2</v>
      </c>
      <c r="BC1358" s="17">
        <v>6.6263602866878907E-2</v>
      </c>
      <c r="BD1358" s="17">
        <v>0.15984787587680499</v>
      </c>
      <c r="BE1358" s="17">
        <v>9.1155382006810406E-2</v>
      </c>
      <c r="BF1358" s="17"/>
      <c r="BG1358" s="17">
        <v>7.2830024103614402E-2</v>
      </c>
      <c r="BH1358" s="17">
        <v>9.4154513632924597E-2</v>
      </c>
      <c r="BI1358" s="17">
        <v>6.23158978611449E-2</v>
      </c>
      <c r="BJ1358" s="17">
        <v>4.4294712645556199E-2</v>
      </c>
      <c r="BK1358" s="17">
        <v>0.10898336138895</v>
      </c>
      <c r="BL1358" s="17"/>
      <c r="BM1358" s="17">
        <v>5.9554143954726801E-2</v>
      </c>
      <c r="BN1358" s="17">
        <v>7.4946266029725803E-2</v>
      </c>
      <c r="BO1358" s="17">
        <v>8.0634591875582098E-2</v>
      </c>
      <c r="BP1358" s="17"/>
      <c r="BQ1358" s="17">
        <v>0.108913192779841</v>
      </c>
      <c r="BR1358" s="17">
        <v>5.1627608276668298E-2</v>
      </c>
      <c r="BS1358" s="17"/>
      <c r="BT1358" s="17">
        <v>5.0135560622174502E-2</v>
      </c>
      <c r="BU1358" s="17">
        <v>9.9605488940371301E-2</v>
      </c>
    </row>
    <row r="1359" spans="2:73" x14ac:dyDescent="0.3">
      <c r="B1359" t="s">
        <v>212</v>
      </c>
      <c r="C1359" s="17">
        <v>3.3046981176808002E-2</v>
      </c>
      <c r="D1359" s="17">
        <v>1.7266250458371501E-2</v>
      </c>
      <c r="E1359" s="17">
        <v>4.7735363640835297E-2</v>
      </c>
      <c r="F1359" s="17"/>
      <c r="G1359" s="17">
        <v>4.49111674289914E-2</v>
      </c>
      <c r="H1359" s="17">
        <v>0</v>
      </c>
      <c r="I1359" s="17">
        <v>1.0228799944590999E-2</v>
      </c>
      <c r="J1359" s="17">
        <v>7.42586760327376E-2</v>
      </c>
      <c r="K1359" s="17">
        <v>7.3145565565109802E-2</v>
      </c>
      <c r="L1359" s="17">
        <v>0</v>
      </c>
      <c r="M1359" s="17"/>
      <c r="N1359" s="17">
        <v>4.15575818286315E-2</v>
      </c>
      <c r="O1359" s="17">
        <v>3.7025532076158801E-2</v>
      </c>
      <c r="P1359" s="17">
        <v>1.5745456509834398E-2</v>
      </c>
      <c r="Q1359" s="17">
        <v>3.7131759958908099E-2</v>
      </c>
      <c r="R1359" s="17"/>
      <c r="S1359" s="17">
        <v>9.1332644947163099E-3</v>
      </c>
      <c r="T1359" s="17">
        <v>4.7411938917107599E-2</v>
      </c>
      <c r="U1359" s="17">
        <v>4.4936167718917501E-2</v>
      </c>
      <c r="V1359" s="17">
        <v>7.5298907381576602E-2</v>
      </c>
      <c r="W1359" s="17">
        <v>4.5295334467365597E-2</v>
      </c>
      <c r="X1359" s="17">
        <v>9.0541559459026796E-2</v>
      </c>
      <c r="Y1359" s="17">
        <v>0</v>
      </c>
      <c r="Z1359" s="17">
        <v>0</v>
      </c>
      <c r="AA1359" s="17">
        <v>0</v>
      </c>
      <c r="AB1359" s="17"/>
      <c r="AC1359" s="17">
        <v>0</v>
      </c>
      <c r="AD1359" s="17">
        <v>6.5024334773065601E-2</v>
      </c>
      <c r="AE1359" s="17">
        <v>0</v>
      </c>
      <c r="AF1359" s="17">
        <v>0</v>
      </c>
      <c r="AG1359" s="17">
        <v>0.13219016829966801</v>
      </c>
      <c r="AH1359" s="17">
        <v>1.9925227764330599E-2</v>
      </c>
      <c r="AI1359" s="17">
        <v>3.2542846505529299E-2</v>
      </c>
      <c r="AJ1359" s="17">
        <v>4.3343281829781401E-2</v>
      </c>
      <c r="AK1359" s="17">
        <v>0</v>
      </c>
      <c r="AL1359" s="17">
        <v>0</v>
      </c>
      <c r="AM1359" s="17">
        <v>0</v>
      </c>
      <c r="AN1359" s="17">
        <v>0</v>
      </c>
      <c r="AO1359" s="17">
        <v>0</v>
      </c>
      <c r="AP1359" s="17">
        <v>5.6005092820344E-2</v>
      </c>
      <c r="AQ1359" s="17">
        <v>0</v>
      </c>
      <c r="AR1359" s="17">
        <v>6.9616853240474993E-2</v>
      </c>
      <c r="AS1359" s="17"/>
      <c r="AT1359" s="17">
        <v>3.42061131163722E-2</v>
      </c>
      <c r="AU1359" s="17">
        <v>3.8506816510410699E-2</v>
      </c>
      <c r="AV1359" s="17">
        <v>4.1931336277662302E-2</v>
      </c>
      <c r="AW1359" s="17">
        <v>0</v>
      </c>
      <c r="AX1359" s="17">
        <v>2.9918743473657399E-2</v>
      </c>
      <c r="AY1359" s="17">
        <v>5.2393508533194799E-2</v>
      </c>
      <c r="AZ1359" s="17"/>
      <c r="BA1359" s="17">
        <v>6.3160535583232993E-2</v>
      </c>
      <c r="BB1359" s="17">
        <v>2.19212209894044E-2</v>
      </c>
      <c r="BC1359" s="17">
        <v>2.8897060012943399E-2</v>
      </c>
      <c r="BD1359" s="17">
        <v>1.46761551604039E-2</v>
      </c>
      <c r="BE1359" s="17">
        <v>0.104064701190695</v>
      </c>
      <c r="BF1359" s="17"/>
      <c r="BG1359" s="17">
        <v>2.3719111778154299E-2</v>
      </c>
      <c r="BH1359" s="17">
        <v>3.1866414784274197E-2</v>
      </c>
      <c r="BI1359" s="17">
        <v>3.1501381765644099E-2</v>
      </c>
      <c r="BJ1359" s="17">
        <v>1.8369999937234802E-2</v>
      </c>
      <c r="BK1359" s="17">
        <v>4.5893436232028802E-2</v>
      </c>
      <c r="BL1359" s="17"/>
      <c r="BM1359" s="17">
        <v>2.5286402383802E-2</v>
      </c>
      <c r="BN1359" s="17">
        <v>4.9192070290458398E-2</v>
      </c>
      <c r="BO1359" s="17">
        <v>1.7372687134845501E-2</v>
      </c>
      <c r="BP1359" s="17"/>
      <c r="BQ1359" s="17">
        <v>2.58779768870099E-2</v>
      </c>
      <c r="BR1359" s="17">
        <v>4.0810841880898001E-2</v>
      </c>
      <c r="BS1359" s="17"/>
      <c r="BT1359" s="17">
        <v>1.6127814617230202E-2</v>
      </c>
      <c r="BU1359" s="17">
        <v>5.6587149835924402E-2</v>
      </c>
    </row>
    <row r="1360" spans="2:73" x14ac:dyDescent="0.3">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row>
    <row r="1361" spans="2:73" x14ac:dyDescent="0.3">
      <c r="B1361" s="6" t="s">
        <v>538</v>
      </c>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7"/>
      <c r="BN1361" s="17"/>
      <c r="BO1361" s="17"/>
      <c r="BP1361" s="17"/>
      <c r="BQ1361" s="17"/>
      <c r="BR1361" s="17"/>
      <c r="BS1361" s="17"/>
      <c r="BT1361" s="17"/>
      <c r="BU1361" s="17"/>
    </row>
    <row r="1362" spans="2:73" x14ac:dyDescent="0.3">
      <c r="B1362" s="24" t="s">
        <v>537</v>
      </c>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c r="BP1362" s="17"/>
      <c r="BQ1362" s="17"/>
      <c r="BR1362" s="17"/>
      <c r="BS1362" s="17"/>
      <c r="BT1362" s="17"/>
      <c r="BU1362" s="17"/>
    </row>
    <row r="1363" spans="2:73" x14ac:dyDescent="0.3">
      <c r="B1363" t="s">
        <v>534</v>
      </c>
      <c r="C1363" s="17">
        <v>0.645434444144946</v>
      </c>
      <c r="D1363" s="17">
        <v>0.67374429302209204</v>
      </c>
      <c r="E1363" s="17">
        <v>0.61736912887769502</v>
      </c>
      <c r="F1363" s="17"/>
      <c r="G1363" s="17">
        <v>0.71716530087725505</v>
      </c>
      <c r="H1363" s="17">
        <v>0.69628244331993205</v>
      </c>
      <c r="I1363" s="17">
        <v>0.65836066307383201</v>
      </c>
      <c r="J1363" s="17">
        <v>0.62725948873777004</v>
      </c>
      <c r="K1363" s="17">
        <v>0.60428900700000898</v>
      </c>
      <c r="L1363" s="17">
        <v>0.57617938937573498</v>
      </c>
      <c r="M1363" s="17"/>
      <c r="N1363" s="17">
        <v>0.72706502894719305</v>
      </c>
      <c r="O1363" s="17">
        <v>0.62336405824947605</v>
      </c>
      <c r="P1363" s="17">
        <v>0.64301034760854303</v>
      </c>
      <c r="Q1363" s="17">
        <v>0.55801386059008595</v>
      </c>
      <c r="R1363" s="17"/>
      <c r="S1363" s="17">
        <v>0.68431862629967199</v>
      </c>
      <c r="T1363" s="17">
        <v>0.65255732046213599</v>
      </c>
      <c r="U1363" s="17">
        <v>0.71908965347424603</v>
      </c>
      <c r="V1363" s="17">
        <v>0.62530859075417</v>
      </c>
      <c r="W1363" s="17">
        <v>0.59815911705276703</v>
      </c>
      <c r="X1363" s="17">
        <v>0.66110144108521696</v>
      </c>
      <c r="Y1363" s="17">
        <v>0.59652665201713895</v>
      </c>
      <c r="Z1363" s="17">
        <v>0.56559488322412499</v>
      </c>
      <c r="AA1363" s="17">
        <v>0.63692775902374099</v>
      </c>
      <c r="AB1363" s="17"/>
      <c r="AC1363" s="17">
        <v>0.63986768361742097</v>
      </c>
      <c r="AD1363" s="17">
        <v>0.69873607738170695</v>
      </c>
      <c r="AE1363" s="17">
        <v>0.55116828812893004</v>
      </c>
      <c r="AF1363" s="17">
        <v>0.60824437394356401</v>
      </c>
      <c r="AG1363" s="17">
        <v>0.57126982782334101</v>
      </c>
      <c r="AH1363" s="17">
        <v>0.627220509767628</v>
      </c>
      <c r="AI1363" s="17">
        <v>0.60655501382376398</v>
      </c>
      <c r="AJ1363" s="17">
        <v>0.68876764097790599</v>
      </c>
      <c r="AK1363" s="17">
        <v>0.70966742823408102</v>
      </c>
      <c r="AL1363" s="17">
        <v>0.66185266287270705</v>
      </c>
      <c r="AM1363" s="17">
        <v>0.58962929524872798</v>
      </c>
      <c r="AN1363" s="17">
        <v>0.65440163146639496</v>
      </c>
      <c r="AO1363" s="17">
        <v>0.65722601725045704</v>
      </c>
      <c r="AP1363" s="17">
        <v>0.74124642570279398</v>
      </c>
      <c r="AQ1363" s="17">
        <v>0.72222959759402505</v>
      </c>
      <c r="AR1363" s="17">
        <v>0.81875360808939401</v>
      </c>
      <c r="AS1363" s="17"/>
      <c r="AT1363" s="17">
        <v>0.72706293375202202</v>
      </c>
      <c r="AU1363" s="17">
        <v>0.617044163990074</v>
      </c>
      <c r="AV1363" s="17">
        <v>0.66262246366115496</v>
      </c>
      <c r="AW1363" s="17">
        <v>0.59318440408086803</v>
      </c>
      <c r="AX1363" s="17">
        <v>0.60129499010236198</v>
      </c>
      <c r="AY1363" s="17">
        <v>0.642166444687576</v>
      </c>
      <c r="AZ1363" s="17"/>
      <c r="BA1363" s="17">
        <v>0.53916401831744898</v>
      </c>
      <c r="BB1363" s="17">
        <v>0.61302843794916195</v>
      </c>
      <c r="BC1363" s="17">
        <v>0.67873435634410995</v>
      </c>
      <c r="BD1363" s="17">
        <v>0.784515425358981</v>
      </c>
      <c r="BE1363" s="17">
        <v>0.89683433349545205</v>
      </c>
      <c r="BF1363" s="17"/>
      <c r="BG1363" s="17">
        <v>0.61648617525579696</v>
      </c>
      <c r="BH1363" s="17">
        <v>0.692396374212082</v>
      </c>
      <c r="BI1363" s="17">
        <v>0.67809123199455701</v>
      </c>
      <c r="BJ1363" s="17">
        <v>0.58166932593065301</v>
      </c>
      <c r="BK1363" s="17">
        <v>0.691536435721681</v>
      </c>
      <c r="BL1363" s="17"/>
      <c r="BM1363" s="17">
        <v>0.66440808933332296</v>
      </c>
      <c r="BN1363" s="17">
        <v>0.64047500735850305</v>
      </c>
      <c r="BO1363" s="17">
        <v>0.58802206070333396</v>
      </c>
      <c r="BP1363" s="17"/>
      <c r="BQ1363" s="17">
        <v>0.73304094702907296</v>
      </c>
      <c r="BR1363" s="17">
        <v>0.58260071897426502</v>
      </c>
      <c r="BS1363" s="17"/>
      <c r="BT1363" s="17">
        <v>0.69370179541279198</v>
      </c>
      <c r="BU1363" s="17">
        <v>0.57070598629549496</v>
      </c>
    </row>
    <row r="1364" spans="2:73" x14ac:dyDescent="0.3">
      <c r="B1364" t="s">
        <v>535</v>
      </c>
      <c r="C1364" s="17">
        <v>0.31429028649123197</v>
      </c>
      <c r="D1364" s="17">
        <v>0.28662232434594898</v>
      </c>
      <c r="E1364" s="17">
        <v>0.34162073512188001</v>
      </c>
      <c r="F1364" s="17"/>
      <c r="G1364" s="17">
        <v>0.240336354684866</v>
      </c>
      <c r="H1364" s="17">
        <v>0.25257488224790797</v>
      </c>
      <c r="I1364" s="17">
        <v>0.29203620309617001</v>
      </c>
      <c r="J1364" s="17">
        <v>0.34730915733620499</v>
      </c>
      <c r="K1364" s="17">
        <v>0.36456932824343402</v>
      </c>
      <c r="L1364" s="17">
        <v>0.38484420124916802</v>
      </c>
      <c r="M1364" s="17"/>
      <c r="N1364" s="17">
        <v>0.24419581082168901</v>
      </c>
      <c r="O1364" s="17">
        <v>0.33104084456527999</v>
      </c>
      <c r="P1364" s="17">
        <v>0.317500309105537</v>
      </c>
      <c r="Q1364" s="17">
        <v>0.39091303544120698</v>
      </c>
      <c r="R1364" s="17"/>
      <c r="S1364" s="17">
        <v>0.26610257265581799</v>
      </c>
      <c r="T1364" s="17">
        <v>0.30627471717876797</v>
      </c>
      <c r="U1364" s="17">
        <v>0.244478611194648</v>
      </c>
      <c r="V1364" s="17">
        <v>0.36107481998012703</v>
      </c>
      <c r="W1364" s="17">
        <v>0.34694494665380199</v>
      </c>
      <c r="X1364" s="17">
        <v>0.29291289819856298</v>
      </c>
      <c r="Y1364" s="17">
        <v>0.36046667988640102</v>
      </c>
      <c r="Z1364" s="17">
        <v>0.39789529936552598</v>
      </c>
      <c r="AA1364" s="17">
        <v>0.32541293233796897</v>
      </c>
      <c r="AB1364" s="17"/>
      <c r="AC1364" s="17">
        <v>0.36013231638257898</v>
      </c>
      <c r="AD1364" s="17">
        <v>0.231226057066099</v>
      </c>
      <c r="AE1364" s="17">
        <v>0.40215443731995398</v>
      </c>
      <c r="AF1364" s="17">
        <v>0.34477485211895198</v>
      </c>
      <c r="AG1364" s="17">
        <v>0.39672666795043798</v>
      </c>
      <c r="AH1364" s="17">
        <v>0.327276995183515</v>
      </c>
      <c r="AI1364" s="17">
        <v>0.35996116659226302</v>
      </c>
      <c r="AJ1364" s="17">
        <v>0.28957566220389602</v>
      </c>
      <c r="AK1364" s="17">
        <v>0.23141886404999301</v>
      </c>
      <c r="AL1364" s="17">
        <v>0.29994695454841802</v>
      </c>
      <c r="AM1364" s="17">
        <v>0.38161536302379401</v>
      </c>
      <c r="AN1364" s="17">
        <v>0.290428636311586</v>
      </c>
      <c r="AO1364" s="17">
        <v>0.31969891677171802</v>
      </c>
      <c r="AP1364" s="17">
        <v>0.22423048184274899</v>
      </c>
      <c r="AQ1364" s="17">
        <v>0.24266441075242301</v>
      </c>
      <c r="AR1364" s="17">
        <v>0.143761651411007</v>
      </c>
      <c r="AS1364" s="17"/>
      <c r="AT1364" s="17">
        <v>0.234455490037628</v>
      </c>
      <c r="AU1364" s="17">
        <v>0.35128945493589098</v>
      </c>
      <c r="AV1364" s="17">
        <v>0.29921123362049301</v>
      </c>
      <c r="AW1364" s="17">
        <v>0.35666334506234998</v>
      </c>
      <c r="AX1364" s="17">
        <v>0.35132590506935901</v>
      </c>
      <c r="AY1364" s="17">
        <v>0.30158124172584799</v>
      </c>
      <c r="AZ1364" s="17"/>
      <c r="BA1364" s="17">
        <v>0.41982496809535802</v>
      </c>
      <c r="BB1364" s="17">
        <v>0.34691912489378202</v>
      </c>
      <c r="BC1364" s="17">
        <v>0.28421014918179299</v>
      </c>
      <c r="BD1364" s="17">
        <v>0.18288954439347899</v>
      </c>
      <c r="BE1364" s="17">
        <v>9.1593925914980001E-2</v>
      </c>
      <c r="BF1364" s="17"/>
      <c r="BG1364" s="17">
        <v>0.34485296811892402</v>
      </c>
      <c r="BH1364" s="17">
        <v>0.27565338034937897</v>
      </c>
      <c r="BI1364" s="17">
        <v>0.29386319915965298</v>
      </c>
      <c r="BJ1364" s="17">
        <v>0.37402593607503198</v>
      </c>
      <c r="BK1364" s="17">
        <v>0.280465206690591</v>
      </c>
      <c r="BL1364" s="17"/>
      <c r="BM1364" s="17">
        <v>0.29889875098212798</v>
      </c>
      <c r="BN1364" s="17">
        <v>0.32300331337069599</v>
      </c>
      <c r="BO1364" s="17">
        <v>0.348117264713525</v>
      </c>
      <c r="BP1364" s="17"/>
      <c r="BQ1364" s="17">
        <v>0.230696290910583</v>
      </c>
      <c r="BR1364" s="17">
        <v>0.37935908597393903</v>
      </c>
      <c r="BS1364" s="17"/>
      <c r="BT1364" s="17">
        <v>0.26639135836561401</v>
      </c>
      <c r="BU1364" s="17">
        <v>0.39628226938521799</v>
      </c>
    </row>
    <row r="1365" spans="2:73" x14ac:dyDescent="0.3">
      <c r="B1365" t="s">
        <v>92</v>
      </c>
      <c r="C1365" s="17">
        <v>4.0275269363821503E-2</v>
      </c>
      <c r="D1365" s="17">
        <v>3.9633382631958598E-2</v>
      </c>
      <c r="E1365" s="17">
        <v>4.10101360004256E-2</v>
      </c>
      <c r="F1365" s="17"/>
      <c r="G1365" s="17">
        <v>4.2498344437878803E-2</v>
      </c>
      <c r="H1365" s="17">
        <v>5.1142674432159398E-2</v>
      </c>
      <c r="I1365" s="17">
        <v>4.9603133829998099E-2</v>
      </c>
      <c r="J1365" s="17">
        <v>2.54313539260244E-2</v>
      </c>
      <c r="K1365" s="17">
        <v>3.1141664756556602E-2</v>
      </c>
      <c r="L1365" s="17">
        <v>3.89764093750972E-2</v>
      </c>
      <c r="M1365" s="17"/>
      <c r="N1365" s="17">
        <v>2.8739160231117999E-2</v>
      </c>
      <c r="O1365" s="17">
        <v>4.5595097185244002E-2</v>
      </c>
      <c r="P1365" s="17">
        <v>3.9489343285919402E-2</v>
      </c>
      <c r="Q1365" s="17">
        <v>5.1073103968707401E-2</v>
      </c>
      <c r="R1365" s="17"/>
      <c r="S1365" s="17">
        <v>4.9578801044510103E-2</v>
      </c>
      <c r="T1365" s="17">
        <v>4.1167962359096699E-2</v>
      </c>
      <c r="U1365" s="17">
        <v>3.6431735331106198E-2</v>
      </c>
      <c r="V1365" s="17">
        <v>1.3616589265702601E-2</v>
      </c>
      <c r="W1365" s="17">
        <v>5.4895936293431501E-2</v>
      </c>
      <c r="X1365" s="17">
        <v>4.5985660716220199E-2</v>
      </c>
      <c r="Y1365" s="17">
        <v>4.3006668096459998E-2</v>
      </c>
      <c r="Z1365" s="17">
        <v>3.65098174103482E-2</v>
      </c>
      <c r="AA1365" s="17">
        <v>3.7659308638289798E-2</v>
      </c>
      <c r="AB1365" s="17"/>
      <c r="AC1365" s="17">
        <v>0</v>
      </c>
      <c r="AD1365" s="17">
        <v>7.0037865552193906E-2</v>
      </c>
      <c r="AE1365" s="17">
        <v>4.6677274551115901E-2</v>
      </c>
      <c r="AF1365" s="17">
        <v>4.6980773937484101E-2</v>
      </c>
      <c r="AG1365" s="17">
        <v>3.2003504226220399E-2</v>
      </c>
      <c r="AH1365" s="17">
        <v>4.55024950488567E-2</v>
      </c>
      <c r="AI1365" s="17">
        <v>3.3483819583972799E-2</v>
      </c>
      <c r="AJ1365" s="17">
        <v>2.16566968181977E-2</v>
      </c>
      <c r="AK1365" s="17">
        <v>5.8913707715926703E-2</v>
      </c>
      <c r="AL1365" s="17">
        <v>3.8200382578874703E-2</v>
      </c>
      <c r="AM1365" s="17">
        <v>2.8755341727478002E-2</v>
      </c>
      <c r="AN1365" s="17">
        <v>5.5169732222019097E-2</v>
      </c>
      <c r="AO1365" s="17">
        <v>2.30750659778255E-2</v>
      </c>
      <c r="AP1365" s="17">
        <v>3.4523092454456401E-2</v>
      </c>
      <c r="AQ1365" s="17">
        <v>3.5105991653551903E-2</v>
      </c>
      <c r="AR1365" s="17">
        <v>3.7484740499598802E-2</v>
      </c>
      <c r="AS1365" s="17"/>
      <c r="AT1365" s="17">
        <v>3.8481576210349699E-2</v>
      </c>
      <c r="AU1365" s="17">
        <v>3.1666381074034501E-2</v>
      </c>
      <c r="AV1365" s="17">
        <v>3.8166302718352703E-2</v>
      </c>
      <c r="AW1365" s="17">
        <v>5.0152250856781301E-2</v>
      </c>
      <c r="AX1365" s="17">
        <v>4.7379104828278798E-2</v>
      </c>
      <c r="AY1365" s="17">
        <v>5.6252313586575703E-2</v>
      </c>
      <c r="AZ1365" s="17"/>
      <c r="BA1365" s="17">
        <v>4.1011013587193001E-2</v>
      </c>
      <c r="BB1365" s="17">
        <v>4.0052437157055802E-2</v>
      </c>
      <c r="BC1365" s="17">
        <v>3.7055494474097499E-2</v>
      </c>
      <c r="BD1365" s="17">
        <v>3.2595030247539097E-2</v>
      </c>
      <c r="BE1365" s="17">
        <v>1.15717405895684E-2</v>
      </c>
      <c r="BF1365" s="17"/>
      <c r="BG1365" s="17">
        <v>3.8660856625278503E-2</v>
      </c>
      <c r="BH1365" s="17">
        <v>3.1950245438538999E-2</v>
      </c>
      <c r="BI1365" s="17">
        <v>2.8045568845790202E-2</v>
      </c>
      <c r="BJ1365" s="17">
        <v>4.4304737994314503E-2</v>
      </c>
      <c r="BK1365" s="17">
        <v>2.7998357587728499E-2</v>
      </c>
      <c r="BL1365" s="17"/>
      <c r="BM1365" s="17">
        <v>3.6693159684549899E-2</v>
      </c>
      <c r="BN1365" s="17">
        <v>3.6521679270800703E-2</v>
      </c>
      <c r="BO1365" s="17">
        <v>6.3860674583141597E-2</v>
      </c>
      <c r="BP1365" s="17"/>
      <c r="BQ1365" s="17">
        <v>3.62627620603444E-2</v>
      </c>
      <c r="BR1365" s="17">
        <v>3.8040195051795199E-2</v>
      </c>
      <c r="BS1365" s="17"/>
      <c r="BT1365" s="17">
        <v>3.9906846221594003E-2</v>
      </c>
      <c r="BU1365" s="17">
        <v>3.3011744319286898E-2</v>
      </c>
    </row>
    <row r="1366" spans="2:73" x14ac:dyDescent="0.3">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c r="BQ1366" s="17"/>
      <c r="BR1366" s="17"/>
      <c r="BS1366" s="17"/>
      <c r="BT1366" s="17"/>
      <c r="BU1366" s="17"/>
    </row>
    <row r="1367" spans="2:73" x14ac:dyDescent="0.3">
      <c r="B1367" s="6" t="s">
        <v>539</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c r="BP1367" s="17"/>
      <c r="BQ1367" s="17"/>
      <c r="BR1367" s="17"/>
      <c r="BS1367" s="17"/>
      <c r="BT1367" s="17"/>
      <c r="BU1367" s="17"/>
    </row>
    <row r="1368" spans="2:73" x14ac:dyDescent="0.3">
      <c r="B1368" s="24" t="s">
        <v>537</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c r="BF1368" s="17"/>
      <c r="BG1368" s="17"/>
      <c r="BH1368" s="17"/>
      <c r="BI1368" s="17"/>
      <c r="BJ1368" s="17"/>
      <c r="BK1368" s="17"/>
      <c r="BL1368" s="17"/>
      <c r="BM1368" s="17"/>
      <c r="BN1368" s="17"/>
      <c r="BO1368" s="17"/>
      <c r="BP1368" s="17"/>
      <c r="BQ1368" s="17"/>
      <c r="BR1368" s="17"/>
      <c r="BS1368" s="17"/>
      <c r="BT1368" s="17"/>
      <c r="BU1368" s="17"/>
    </row>
    <row r="1369" spans="2:73" x14ac:dyDescent="0.3">
      <c r="B1369" t="s">
        <v>534</v>
      </c>
      <c r="C1369" s="17">
        <v>0.55871220661176102</v>
      </c>
      <c r="D1369" s="17">
        <v>0.53572390912333501</v>
      </c>
      <c r="E1369" s="17">
        <v>0.58143750188301202</v>
      </c>
      <c r="F1369" s="17"/>
      <c r="G1369" s="17">
        <v>0.68528202880815303</v>
      </c>
      <c r="H1369" s="17">
        <v>0.63434392039936704</v>
      </c>
      <c r="I1369" s="17">
        <v>0.65033253770926003</v>
      </c>
      <c r="J1369" s="17">
        <v>0.56372159108332598</v>
      </c>
      <c r="K1369" s="17">
        <v>0.441156633051701</v>
      </c>
      <c r="L1369" s="17">
        <v>0.38813341722736</v>
      </c>
      <c r="M1369" s="17"/>
      <c r="N1369" s="17">
        <v>0.63098005519184897</v>
      </c>
      <c r="O1369" s="17">
        <v>0.55599390424750095</v>
      </c>
      <c r="P1369" s="17">
        <v>0.54286399441431998</v>
      </c>
      <c r="Q1369" s="17">
        <v>0.47950208004324901</v>
      </c>
      <c r="R1369" s="17"/>
      <c r="S1369" s="17">
        <v>0.64201385371699704</v>
      </c>
      <c r="T1369" s="17">
        <v>0.48125760844791299</v>
      </c>
      <c r="U1369" s="17">
        <v>0.56049253360101703</v>
      </c>
      <c r="V1369" s="17">
        <v>0.50719904410960603</v>
      </c>
      <c r="W1369" s="17">
        <v>0.58048299624651001</v>
      </c>
      <c r="X1369" s="17">
        <v>0.54591806123961095</v>
      </c>
      <c r="Y1369" s="17">
        <v>0.49387990033799001</v>
      </c>
      <c r="Z1369" s="17">
        <v>0.61241839557691702</v>
      </c>
      <c r="AA1369" s="17">
        <v>0.61261572802075104</v>
      </c>
      <c r="AB1369" s="17"/>
      <c r="AC1369" s="17">
        <v>0.63986768361742097</v>
      </c>
      <c r="AD1369" s="17">
        <v>0.56666502798662</v>
      </c>
      <c r="AE1369" s="17">
        <v>0.53596431986057602</v>
      </c>
      <c r="AF1369" s="17">
        <v>0.47792973515575399</v>
      </c>
      <c r="AG1369" s="17">
        <v>0.48998915809455901</v>
      </c>
      <c r="AH1369" s="17">
        <v>0.54396572593301395</v>
      </c>
      <c r="AI1369" s="17">
        <v>0.53370909896248997</v>
      </c>
      <c r="AJ1369" s="17">
        <v>0.544356750490537</v>
      </c>
      <c r="AK1369" s="17">
        <v>0.51860232200453005</v>
      </c>
      <c r="AL1369" s="17">
        <v>0.55228873361358899</v>
      </c>
      <c r="AM1369" s="17">
        <v>0.57108028809450795</v>
      </c>
      <c r="AN1369" s="17">
        <v>0.658188251509359</v>
      </c>
      <c r="AO1369" s="17">
        <v>0.67616948108477304</v>
      </c>
      <c r="AP1369" s="17">
        <v>0.58394890127822596</v>
      </c>
      <c r="AQ1369" s="17">
        <v>0.59550768621004402</v>
      </c>
      <c r="AR1369" s="17">
        <v>0.71215271723324602</v>
      </c>
      <c r="AS1369" s="17"/>
      <c r="AT1369" s="17">
        <v>0.64168638241870202</v>
      </c>
      <c r="AU1369" s="17">
        <v>0.52718293884899703</v>
      </c>
      <c r="AV1369" s="17">
        <v>0.58716541313454795</v>
      </c>
      <c r="AW1369" s="17">
        <v>0.52539922743210599</v>
      </c>
      <c r="AX1369" s="17">
        <v>0.46645314029923102</v>
      </c>
      <c r="AY1369" s="17">
        <v>0.54474544007401005</v>
      </c>
      <c r="AZ1369" s="17"/>
      <c r="BA1369" s="17">
        <v>0.47282674848463802</v>
      </c>
      <c r="BB1369" s="17">
        <v>0.54668029792191997</v>
      </c>
      <c r="BC1369" s="17">
        <v>0.58789871202344302</v>
      </c>
      <c r="BD1369" s="17">
        <v>0.65617014741926105</v>
      </c>
      <c r="BE1369" s="17">
        <v>0.703112424440968</v>
      </c>
      <c r="BF1369" s="17"/>
      <c r="BG1369" s="17">
        <v>0.50904859061443897</v>
      </c>
      <c r="BH1369" s="17">
        <v>0.62287253040008606</v>
      </c>
      <c r="BI1369" s="17">
        <v>0.57727103208617803</v>
      </c>
      <c r="BJ1369" s="17">
        <v>0.47232313059237302</v>
      </c>
      <c r="BK1369" s="17">
        <v>0.58036762321991298</v>
      </c>
      <c r="BL1369" s="17"/>
      <c r="BM1369" s="17">
        <v>0.555836872328622</v>
      </c>
      <c r="BN1369" s="17">
        <v>0.55458787097539197</v>
      </c>
      <c r="BO1369" s="17">
        <v>0.58066450561856697</v>
      </c>
      <c r="BP1369" s="17"/>
      <c r="BQ1369" s="17">
        <v>0.65662089194105899</v>
      </c>
      <c r="BR1369" s="17">
        <v>0.49119512957699601</v>
      </c>
      <c r="BS1369" s="17"/>
      <c r="BT1369" s="17">
        <v>0.60351012635944701</v>
      </c>
      <c r="BU1369" s="17">
        <v>0.48407108754739597</v>
      </c>
    </row>
    <row r="1370" spans="2:73" x14ac:dyDescent="0.3">
      <c r="B1370" t="s">
        <v>535</v>
      </c>
      <c r="C1370" s="17">
        <v>0.39863463889595302</v>
      </c>
      <c r="D1370" s="17">
        <v>0.416756731963284</v>
      </c>
      <c r="E1370" s="17">
        <v>0.38064472415832601</v>
      </c>
      <c r="F1370" s="17"/>
      <c r="G1370" s="17">
        <v>0.27630961180826302</v>
      </c>
      <c r="H1370" s="17">
        <v>0.31145006850164902</v>
      </c>
      <c r="I1370" s="17">
        <v>0.31116502429281201</v>
      </c>
      <c r="J1370" s="17">
        <v>0.40045082148599898</v>
      </c>
      <c r="K1370" s="17">
        <v>0.51169415611471802</v>
      </c>
      <c r="L1370" s="17">
        <v>0.57056093258157503</v>
      </c>
      <c r="M1370" s="17"/>
      <c r="N1370" s="17">
        <v>0.34168172384866902</v>
      </c>
      <c r="O1370" s="17">
        <v>0.391654779264832</v>
      </c>
      <c r="P1370" s="17">
        <v>0.41541349871393402</v>
      </c>
      <c r="Q1370" s="17">
        <v>0.46715931632468899</v>
      </c>
      <c r="R1370" s="17"/>
      <c r="S1370" s="17">
        <v>0.31910112823209402</v>
      </c>
      <c r="T1370" s="17">
        <v>0.48680225800128801</v>
      </c>
      <c r="U1370" s="17">
        <v>0.41049172313809901</v>
      </c>
      <c r="V1370" s="17">
        <v>0.45431676655512698</v>
      </c>
      <c r="W1370" s="17">
        <v>0.36088132529783001</v>
      </c>
      <c r="X1370" s="17">
        <v>0.40041852155828001</v>
      </c>
      <c r="Y1370" s="17">
        <v>0.45041504122529902</v>
      </c>
      <c r="Z1370" s="17">
        <v>0.35239138973290601</v>
      </c>
      <c r="AA1370" s="17">
        <v>0.33985629787140198</v>
      </c>
      <c r="AB1370" s="17"/>
      <c r="AC1370" s="17">
        <v>0.27840160938402603</v>
      </c>
      <c r="AD1370" s="17">
        <v>0.32905430076592701</v>
      </c>
      <c r="AE1370" s="17">
        <v>0.43301551182106501</v>
      </c>
      <c r="AF1370" s="17">
        <v>0.46841046250168999</v>
      </c>
      <c r="AG1370" s="17">
        <v>0.46341299038774603</v>
      </c>
      <c r="AH1370" s="17">
        <v>0.43726198160261398</v>
      </c>
      <c r="AI1370" s="17">
        <v>0.43129607101914802</v>
      </c>
      <c r="AJ1370" s="17">
        <v>0.40611402477946301</v>
      </c>
      <c r="AK1370" s="17">
        <v>0.447030201749402</v>
      </c>
      <c r="AL1370" s="17">
        <v>0.39005807422987498</v>
      </c>
      <c r="AM1370" s="17">
        <v>0.396722112377137</v>
      </c>
      <c r="AN1370" s="17">
        <v>0.29833535514935</v>
      </c>
      <c r="AO1370" s="17">
        <v>0.29432081100056401</v>
      </c>
      <c r="AP1370" s="17">
        <v>0.35847686719900401</v>
      </c>
      <c r="AQ1370" s="17">
        <v>0.36326555939986799</v>
      </c>
      <c r="AR1370" s="17">
        <v>0.24262238313658199</v>
      </c>
      <c r="AS1370" s="17"/>
      <c r="AT1370" s="17">
        <v>0.32668172803364098</v>
      </c>
      <c r="AU1370" s="17">
        <v>0.43625619673861299</v>
      </c>
      <c r="AV1370" s="17">
        <v>0.356289908867295</v>
      </c>
      <c r="AW1370" s="17">
        <v>0.42634483563155401</v>
      </c>
      <c r="AX1370" s="17">
        <v>0.478720866564189</v>
      </c>
      <c r="AY1370" s="17">
        <v>0.40942346864461499</v>
      </c>
      <c r="AZ1370" s="17"/>
      <c r="BA1370" s="17">
        <v>0.486654891660109</v>
      </c>
      <c r="BB1370" s="17">
        <v>0.41496715274623502</v>
      </c>
      <c r="BC1370" s="17">
        <v>0.36789673053246702</v>
      </c>
      <c r="BD1370" s="17">
        <v>0.31441167256387698</v>
      </c>
      <c r="BE1370" s="17">
        <v>0.248770303411736</v>
      </c>
      <c r="BF1370" s="17"/>
      <c r="BG1370" s="17">
        <v>0.46019699194146901</v>
      </c>
      <c r="BH1370" s="17">
        <v>0.33290884328485698</v>
      </c>
      <c r="BI1370" s="17">
        <v>0.41499090859782001</v>
      </c>
      <c r="BJ1370" s="17">
        <v>0.494804530557999</v>
      </c>
      <c r="BK1370" s="17">
        <v>0.34995557598896099</v>
      </c>
      <c r="BL1370" s="17"/>
      <c r="BM1370" s="17">
        <v>0.40353928619535201</v>
      </c>
      <c r="BN1370" s="17">
        <v>0.40241829036732801</v>
      </c>
      <c r="BO1370" s="17">
        <v>0.37002613551135399</v>
      </c>
      <c r="BP1370" s="17"/>
      <c r="BQ1370" s="17">
        <v>0.30816630217810798</v>
      </c>
      <c r="BR1370" s="17">
        <v>0.46519224352013699</v>
      </c>
      <c r="BS1370" s="17"/>
      <c r="BT1370" s="17">
        <v>0.35053603181746601</v>
      </c>
      <c r="BU1370" s="17">
        <v>0.48495158424530799</v>
      </c>
    </row>
    <row r="1371" spans="2:73" x14ac:dyDescent="0.3">
      <c r="B1371" t="s">
        <v>92</v>
      </c>
      <c r="C1371" s="17">
        <v>4.2653154492285399E-2</v>
      </c>
      <c r="D1371" s="17">
        <v>4.7519358913381299E-2</v>
      </c>
      <c r="E1371" s="17">
        <v>3.7917773958661201E-2</v>
      </c>
      <c r="F1371" s="17"/>
      <c r="G1371" s="17">
        <v>3.8408359383584098E-2</v>
      </c>
      <c r="H1371" s="17">
        <v>5.4206011098983903E-2</v>
      </c>
      <c r="I1371" s="17">
        <v>3.8502437997928303E-2</v>
      </c>
      <c r="J1371" s="17">
        <v>3.5827587430675302E-2</v>
      </c>
      <c r="K1371" s="17">
        <v>4.7149210833581298E-2</v>
      </c>
      <c r="L1371" s="17">
        <v>4.1305650191065302E-2</v>
      </c>
      <c r="M1371" s="17"/>
      <c r="N1371" s="17">
        <v>2.7338220959482101E-2</v>
      </c>
      <c r="O1371" s="17">
        <v>5.2351316487667401E-2</v>
      </c>
      <c r="P1371" s="17">
        <v>4.17225068717458E-2</v>
      </c>
      <c r="Q1371" s="17">
        <v>5.3338603632061297E-2</v>
      </c>
      <c r="R1371" s="17"/>
      <c r="S1371" s="17">
        <v>3.8885018050909298E-2</v>
      </c>
      <c r="T1371" s="17">
        <v>3.1940133550798902E-2</v>
      </c>
      <c r="U1371" s="17">
        <v>2.9015743260883499E-2</v>
      </c>
      <c r="V1371" s="17">
        <v>3.8484189335267399E-2</v>
      </c>
      <c r="W1371" s="17">
        <v>5.8635678455659701E-2</v>
      </c>
      <c r="X1371" s="17">
        <v>5.3663417202109299E-2</v>
      </c>
      <c r="Y1371" s="17">
        <v>5.5705058436710898E-2</v>
      </c>
      <c r="Z1371" s="17">
        <v>3.5190214690176802E-2</v>
      </c>
      <c r="AA1371" s="17">
        <v>4.7527974107846802E-2</v>
      </c>
      <c r="AB1371" s="17"/>
      <c r="AC1371" s="17">
        <v>8.1730706998553004E-2</v>
      </c>
      <c r="AD1371" s="17">
        <v>0.10428067124745299</v>
      </c>
      <c r="AE1371" s="17">
        <v>3.1020168318358899E-2</v>
      </c>
      <c r="AF1371" s="17">
        <v>5.3659802342556101E-2</v>
      </c>
      <c r="AG1371" s="17">
        <v>4.6597851517695001E-2</v>
      </c>
      <c r="AH1371" s="17">
        <v>1.8772292464371999E-2</v>
      </c>
      <c r="AI1371" s="17">
        <v>3.4994830018361699E-2</v>
      </c>
      <c r="AJ1371" s="17">
        <v>4.9529224729999301E-2</v>
      </c>
      <c r="AK1371" s="17">
        <v>3.4367476246067903E-2</v>
      </c>
      <c r="AL1371" s="17">
        <v>5.7653192156535998E-2</v>
      </c>
      <c r="AM1371" s="17">
        <v>3.21975995283552E-2</v>
      </c>
      <c r="AN1371" s="17">
        <v>4.3476393341290998E-2</v>
      </c>
      <c r="AO1371" s="17">
        <v>2.9509707914663098E-2</v>
      </c>
      <c r="AP1371" s="17">
        <v>5.7574231522769602E-2</v>
      </c>
      <c r="AQ1371" s="17">
        <v>4.1226754390088001E-2</v>
      </c>
      <c r="AR1371" s="17">
        <v>4.5224899630172198E-2</v>
      </c>
      <c r="AS1371" s="17"/>
      <c r="AT1371" s="17">
        <v>3.1631889547657499E-2</v>
      </c>
      <c r="AU1371" s="17">
        <v>3.6560864412390301E-2</v>
      </c>
      <c r="AV1371" s="17">
        <v>5.6544677998157399E-2</v>
      </c>
      <c r="AW1371" s="17">
        <v>4.8255936936340199E-2</v>
      </c>
      <c r="AX1371" s="17">
        <v>5.4825993136579397E-2</v>
      </c>
      <c r="AY1371" s="17">
        <v>4.5831091281374803E-2</v>
      </c>
      <c r="AZ1371" s="17"/>
      <c r="BA1371" s="17">
        <v>4.0518359855253698E-2</v>
      </c>
      <c r="BB1371" s="17">
        <v>3.8352549331844898E-2</v>
      </c>
      <c r="BC1371" s="17">
        <v>4.42045574440895E-2</v>
      </c>
      <c r="BD1371" s="17">
        <v>2.9418180016861601E-2</v>
      </c>
      <c r="BE1371" s="17">
        <v>4.81172721472959E-2</v>
      </c>
      <c r="BF1371" s="17"/>
      <c r="BG1371" s="17">
        <v>3.0754417444092401E-2</v>
      </c>
      <c r="BH1371" s="17">
        <v>4.4218626315057401E-2</v>
      </c>
      <c r="BI1371" s="17">
        <v>7.73805931600287E-3</v>
      </c>
      <c r="BJ1371" s="17">
        <v>3.2872338849628299E-2</v>
      </c>
      <c r="BK1371" s="17">
        <v>6.96768007911263E-2</v>
      </c>
      <c r="BL1371" s="17"/>
      <c r="BM1371" s="17">
        <v>4.06238414760264E-2</v>
      </c>
      <c r="BN1371" s="17">
        <v>4.2993838657280403E-2</v>
      </c>
      <c r="BO1371" s="17">
        <v>4.9309358870079298E-2</v>
      </c>
      <c r="BP1371" s="17"/>
      <c r="BQ1371" s="17">
        <v>3.5212805880832601E-2</v>
      </c>
      <c r="BR1371" s="17">
        <v>4.3612626902866901E-2</v>
      </c>
      <c r="BS1371" s="17"/>
      <c r="BT1371" s="17">
        <v>4.5953841823087802E-2</v>
      </c>
      <c r="BU1371" s="17">
        <v>3.0977328207295901E-2</v>
      </c>
    </row>
    <row r="1372" spans="2:73" x14ac:dyDescent="0.3">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c r="BN1372" s="17"/>
      <c r="BO1372" s="17"/>
      <c r="BP1372" s="17"/>
      <c r="BQ1372" s="17"/>
      <c r="BR1372" s="17"/>
      <c r="BS1372" s="17"/>
      <c r="BT1372" s="17"/>
      <c r="BU1372" s="17"/>
    </row>
    <row r="1373" spans="2:73" x14ac:dyDescent="0.3">
      <c r="B1373" s="6" t="s">
        <v>540</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c r="BL1373" s="17"/>
      <c r="BM1373" s="17"/>
      <c r="BN1373" s="17"/>
      <c r="BO1373" s="17"/>
      <c r="BP1373" s="17"/>
      <c r="BQ1373" s="17"/>
      <c r="BR1373" s="17"/>
      <c r="BS1373" s="17"/>
      <c r="BT1373" s="17"/>
      <c r="BU1373" s="17"/>
    </row>
    <row r="1374" spans="2:73" x14ac:dyDescent="0.3">
      <c r="B1374" s="24" t="s">
        <v>537</v>
      </c>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c r="BP1374" s="17"/>
      <c r="BQ1374" s="17"/>
      <c r="BR1374" s="17"/>
      <c r="BS1374" s="17"/>
      <c r="BT1374" s="17"/>
      <c r="BU1374" s="17"/>
    </row>
    <row r="1375" spans="2:73" x14ac:dyDescent="0.3">
      <c r="B1375" t="s">
        <v>534</v>
      </c>
      <c r="C1375" s="17">
        <v>0.52043115258568795</v>
      </c>
      <c r="D1375" s="17">
        <v>0.548188296848512</v>
      </c>
      <c r="E1375" s="17">
        <v>0.49258968506619399</v>
      </c>
      <c r="F1375" s="17"/>
      <c r="G1375" s="17">
        <v>0.53475916509856203</v>
      </c>
      <c r="H1375" s="17">
        <v>0.60692548094332299</v>
      </c>
      <c r="I1375" s="17">
        <v>0.57281216191207396</v>
      </c>
      <c r="J1375" s="17">
        <v>0.49129953674770999</v>
      </c>
      <c r="K1375" s="17">
        <v>0.49840854670210899</v>
      </c>
      <c r="L1375" s="17">
        <v>0.42223489000092201</v>
      </c>
      <c r="M1375" s="17"/>
      <c r="N1375" s="17">
        <v>0.59227717059718499</v>
      </c>
      <c r="O1375" s="17">
        <v>0.50605974981087098</v>
      </c>
      <c r="P1375" s="17">
        <v>0.52303975526753999</v>
      </c>
      <c r="Q1375" s="17">
        <v>0.43487840905660402</v>
      </c>
      <c r="R1375" s="17"/>
      <c r="S1375" s="17">
        <v>0.634006129565864</v>
      </c>
      <c r="T1375" s="17">
        <v>0.47682886493434801</v>
      </c>
      <c r="U1375" s="17">
        <v>0.53392870319000296</v>
      </c>
      <c r="V1375" s="17">
        <v>0.48528219055826499</v>
      </c>
      <c r="W1375" s="17">
        <v>0.49170507289184501</v>
      </c>
      <c r="X1375" s="17">
        <v>0.503171082606238</v>
      </c>
      <c r="Y1375" s="17">
        <v>0.49333285475487998</v>
      </c>
      <c r="Z1375" s="17">
        <v>0.458439010300567</v>
      </c>
      <c r="AA1375" s="17">
        <v>0.52555995046166104</v>
      </c>
      <c r="AB1375" s="17"/>
      <c r="AC1375" s="17">
        <v>0.60653741982020404</v>
      </c>
      <c r="AD1375" s="17">
        <v>0.49273908581898401</v>
      </c>
      <c r="AE1375" s="17">
        <v>0.40569332650314499</v>
      </c>
      <c r="AF1375" s="17">
        <v>0.44292978271609401</v>
      </c>
      <c r="AG1375" s="17">
        <v>0.47071046163311298</v>
      </c>
      <c r="AH1375" s="17">
        <v>0.53386313357131499</v>
      </c>
      <c r="AI1375" s="17">
        <v>0.46203500301746298</v>
      </c>
      <c r="AJ1375" s="17">
        <v>0.52141254444351803</v>
      </c>
      <c r="AK1375" s="17">
        <v>0.59569609235860599</v>
      </c>
      <c r="AL1375" s="17">
        <v>0.58894220299259004</v>
      </c>
      <c r="AM1375" s="17">
        <v>0.498440775018333</v>
      </c>
      <c r="AN1375" s="17">
        <v>0.514453494412215</v>
      </c>
      <c r="AO1375" s="17">
        <v>0.58915435175354103</v>
      </c>
      <c r="AP1375" s="17">
        <v>0.50544660103473604</v>
      </c>
      <c r="AQ1375" s="17">
        <v>0.60584192215265298</v>
      </c>
      <c r="AR1375" s="17">
        <v>0.70854211772936104</v>
      </c>
      <c r="AS1375" s="17"/>
      <c r="AT1375" s="17">
        <v>0.64111525891580601</v>
      </c>
      <c r="AU1375" s="17">
        <v>0.48622491072399798</v>
      </c>
      <c r="AV1375" s="17">
        <v>0.47315518251219102</v>
      </c>
      <c r="AW1375" s="17">
        <v>0.45949382429216601</v>
      </c>
      <c r="AX1375" s="17">
        <v>0.48414355776871698</v>
      </c>
      <c r="AY1375" s="17">
        <v>0.57817854075479702</v>
      </c>
      <c r="AZ1375" s="17"/>
      <c r="BA1375" s="17">
        <v>0.39340726574247098</v>
      </c>
      <c r="BB1375" s="17">
        <v>0.492320839849331</v>
      </c>
      <c r="BC1375" s="17">
        <v>0.57609610600989802</v>
      </c>
      <c r="BD1375" s="17">
        <v>0.66222312768428604</v>
      </c>
      <c r="BE1375" s="17">
        <v>0.73530388698592997</v>
      </c>
      <c r="BF1375" s="17"/>
      <c r="BG1375" s="17">
        <v>0.48802345876078401</v>
      </c>
      <c r="BH1375" s="17">
        <v>0.56279108242800402</v>
      </c>
      <c r="BI1375" s="17">
        <v>0.52157680747283697</v>
      </c>
      <c r="BJ1375" s="17">
        <v>0.47171336700585798</v>
      </c>
      <c r="BK1375" s="17">
        <v>0.62273941618009898</v>
      </c>
      <c r="BL1375" s="17"/>
      <c r="BM1375" s="17">
        <v>0.52728261275714905</v>
      </c>
      <c r="BN1375" s="17">
        <v>0.51821643562778497</v>
      </c>
      <c r="BO1375" s="17">
        <v>0.50085123921939501</v>
      </c>
      <c r="BP1375" s="17"/>
      <c r="BQ1375" s="17">
        <v>0.64195619860265396</v>
      </c>
      <c r="BR1375" s="17">
        <v>0.42957517077736601</v>
      </c>
      <c r="BS1375" s="17"/>
      <c r="BT1375" s="17">
        <v>0.58377197276791803</v>
      </c>
      <c r="BU1375" s="17">
        <v>0.41598931321471799</v>
      </c>
    </row>
    <row r="1376" spans="2:73" x14ac:dyDescent="0.3">
      <c r="B1376" t="s">
        <v>535</v>
      </c>
      <c r="C1376" s="17">
        <v>0.44325939081529803</v>
      </c>
      <c r="D1376" s="17">
        <v>0.41992655128034501</v>
      </c>
      <c r="E1376" s="17">
        <v>0.466615163942109</v>
      </c>
      <c r="F1376" s="17"/>
      <c r="G1376" s="17">
        <v>0.43101089023230099</v>
      </c>
      <c r="H1376" s="17">
        <v>0.33903854563604502</v>
      </c>
      <c r="I1376" s="17">
        <v>0.40484630216904399</v>
      </c>
      <c r="J1376" s="17">
        <v>0.47109510963986501</v>
      </c>
      <c r="K1376" s="17">
        <v>0.46551077472830499</v>
      </c>
      <c r="L1376" s="17">
        <v>0.54561149839177503</v>
      </c>
      <c r="M1376" s="17"/>
      <c r="N1376" s="17">
        <v>0.38369564041464299</v>
      </c>
      <c r="O1376" s="17">
        <v>0.45096199726684599</v>
      </c>
      <c r="P1376" s="17">
        <v>0.43273085850569798</v>
      </c>
      <c r="Q1376" s="17">
        <v>0.52975481208772701</v>
      </c>
      <c r="R1376" s="17"/>
      <c r="S1376" s="17">
        <v>0.33015765122374402</v>
      </c>
      <c r="T1376" s="17">
        <v>0.47136538402870198</v>
      </c>
      <c r="U1376" s="17">
        <v>0.442050283060203</v>
      </c>
      <c r="V1376" s="17">
        <v>0.490430015950929</v>
      </c>
      <c r="W1376" s="17">
        <v>0.48224755845224498</v>
      </c>
      <c r="X1376" s="17">
        <v>0.45209771151317601</v>
      </c>
      <c r="Y1376" s="17">
        <v>0.46432073172528499</v>
      </c>
      <c r="Z1376" s="17">
        <v>0.50415408594025202</v>
      </c>
      <c r="AA1376" s="17">
        <v>0.44075759314128099</v>
      </c>
      <c r="AB1376" s="17"/>
      <c r="AC1376" s="17">
        <v>0.39346258017979602</v>
      </c>
      <c r="AD1376" s="17">
        <v>0.44942103339739597</v>
      </c>
      <c r="AE1376" s="17">
        <v>0.55944132602985897</v>
      </c>
      <c r="AF1376" s="17">
        <v>0.51431459111283495</v>
      </c>
      <c r="AG1376" s="17">
        <v>0.48075277419099699</v>
      </c>
      <c r="AH1376" s="17">
        <v>0.45066235656734299</v>
      </c>
      <c r="AI1376" s="17">
        <v>0.491602067466689</v>
      </c>
      <c r="AJ1376" s="17">
        <v>0.420524662960577</v>
      </c>
      <c r="AK1376" s="17">
        <v>0.355429206607561</v>
      </c>
      <c r="AL1376" s="17">
        <v>0.38235984616822399</v>
      </c>
      <c r="AM1376" s="17">
        <v>0.49772644259481102</v>
      </c>
      <c r="AN1376" s="17">
        <v>0.44796096090266602</v>
      </c>
      <c r="AO1376" s="17">
        <v>0.38844666173958198</v>
      </c>
      <c r="AP1376" s="17">
        <v>0.42600432620878198</v>
      </c>
      <c r="AQ1376" s="17">
        <v>0.35044085265594499</v>
      </c>
      <c r="AR1376" s="17">
        <v>0.27169267720225998</v>
      </c>
      <c r="AS1376" s="17"/>
      <c r="AT1376" s="17">
        <v>0.32857048917042703</v>
      </c>
      <c r="AU1376" s="17">
        <v>0.47867486002632798</v>
      </c>
      <c r="AV1376" s="17">
        <v>0.46889209144558502</v>
      </c>
      <c r="AW1376" s="17">
        <v>0.50936935926011495</v>
      </c>
      <c r="AX1376" s="17">
        <v>0.47131954250025299</v>
      </c>
      <c r="AY1376" s="17">
        <v>0.41401609809203799</v>
      </c>
      <c r="AZ1376" s="17"/>
      <c r="BA1376" s="17">
        <v>0.57262902993318798</v>
      </c>
      <c r="BB1376" s="17">
        <v>0.47752366705554899</v>
      </c>
      <c r="BC1376" s="17">
        <v>0.374751096581035</v>
      </c>
      <c r="BD1376" s="17">
        <v>0.30706403450174502</v>
      </c>
      <c r="BE1376" s="17">
        <v>0.25312437242450098</v>
      </c>
      <c r="BF1376" s="17"/>
      <c r="BG1376" s="17">
        <v>0.48192399228995703</v>
      </c>
      <c r="BH1376" s="17">
        <v>0.40300836984519101</v>
      </c>
      <c r="BI1376" s="17">
        <v>0.44928278559365398</v>
      </c>
      <c r="BJ1376" s="17">
        <v>0.48389998486908797</v>
      </c>
      <c r="BK1376" s="17">
        <v>0.339111199601692</v>
      </c>
      <c r="BL1376" s="17"/>
      <c r="BM1376" s="17">
        <v>0.43900392231156898</v>
      </c>
      <c r="BN1376" s="17">
        <v>0.44816468852888702</v>
      </c>
      <c r="BO1376" s="17">
        <v>0.44582739594048698</v>
      </c>
      <c r="BP1376" s="17"/>
      <c r="BQ1376" s="17">
        <v>0.32820088643172601</v>
      </c>
      <c r="BR1376" s="17">
        <v>0.53240772437891304</v>
      </c>
      <c r="BS1376" s="17"/>
      <c r="BT1376" s="17">
        <v>0.38435320963439301</v>
      </c>
      <c r="BU1376" s="17">
        <v>0.54319207113858803</v>
      </c>
    </row>
    <row r="1377" spans="2:73" x14ac:dyDescent="0.3">
      <c r="B1377" t="s">
        <v>92</v>
      </c>
      <c r="C1377" s="17">
        <v>3.6309456599014002E-2</v>
      </c>
      <c r="D1377" s="17">
        <v>3.1885151871142797E-2</v>
      </c>
      <c r="E1377" s="17">
        <v>4.0795150991696498E-2</v>
      </c>
      <c r="F1377" s="17"/>
      <c r="G1377" s="17">
        <v>3.4229944669136897E-2</v>
      </c>
      <c r="H1377" s="17">
        <v>5.4035973420632002E-2</v>
      </c>
      <c r="I1377" s="17">
        <v>2.2341535918882601E-2</v>
      </c>
      <c r="J1377" s="17">
        <v>3.7605353612424598E-2</v>
      </c>
      <c r="K1377" s="17">
        <v>3.6080678569585599E-2</v>
      </c>
      <c r="L1377" s="17">
        <v>3.2153611607302797E-2</v>
      </c>
      <c r="M1377" s="17"/>
      <c r="N1377" s="17">
        <v>2.4027188988172202E-2</v>
      </c>
      <c r="O1377" s="17">
        <v>4.2978252922282703E-2</v>
      </c>
      <c r="P1377" s="17">
        <v>4.4229386226762403E-2</v>
      </c>
      <c r="Q1377" s="17">
        <v>3.53667788556698E-2</v>
      </c>
      <c r="R1377" s="17"/>
      <c r="S1377" s="17">
        <v>3.5836219210392102E-2</v>
      </c>
      <c r="T1377" s="17">
        <v>5.1805751036950301E-2</v>
      </c>
      <c r="U1377" s="17">
        <v>2.4021013749794599E-2</v>
      </c>
      <c r="V1377" s="17">
        <v>2.42877934908062E-2</v>
      </c>
      <c r="W1377" s="17">
        <v>2.60473686559104E-2</v>
      </c>
      <c r="X1377" s="17">
        <v>4.4731205880585302E-2</v>
      </c>
      <c r="Y1377" s="17">
        <v>4.2346413519834702E-2</v>
      </c>
      <c r="Z1377" s="17">
        <v>3.74069037591803E-2</v>
      </c>
      <c r="AA1377" s="17">
        <v>3.3682456397057997E-2</v>
      </c>
      <c r="AB1377" s="17"/>
      <c r="AC1377" s="17">
        <v>0</v>
      </c>
      <c r="AD1377" s="17">
        <v>5.7839880783620297E-2</v>
      </c>
      <c r="AE1377" s="17">
        <v>3.4865347466995697E-2</v>
      </c>
      <c r="AF1377" s="17">
        <v>4.2755626171070503E-2</v>
      </c>
      <c r="AG1377" s="17">
        <v>4.853676417589E-2</v>
      </c>
      <c r="AH1377" s="17">
        <v>1.54745098613413E-2</v>
      </c>
      <c r="AI1377" s="17">
        <v>4.6362929515848299E-2</v>
      </c>
      <c r="AJ1377" s="17">
        <v>5.80627925959043E-2</v>
      </c>
      <c r="AK1377" s="17">
        <v>4.8874701033833103E-2</v>
      </c>
      <c r="AL1377" s="17">
        <v>2.86979508391862E-2</v>
      </c>
      <c r="AM1377" s="17">
        <v>3.8327823868560002E-3</v>
      </c>
      <c r="AN1377" s="17">
        <v>3.7585544685118703E-2</v>
      </c>
      <c r="AO1377" s="17">
        <v>2.2398986506876901E-2</v>
      </c>
      <c r="AP1377" s="17">
        <v>6.8549072756482102E-2</v>
      </c>
      <c r="AQ1377" s="17">
        <v>4.3717225191401601E-2</v>
      </c>
      <c r="AR1377" s="17">
        <v>1.9765205068378599E-2</v>
      </c>
      <c r="AS1377" s="17"/>
      <c r="AT1377" s="17">
        <v>3.0314251913766299E-2</v>
      </c>
      <c r="AU1377" s="17">
        <v>3.5100229249674202E-2</v>
      </c>
      <c r="AV1377" s="17">
        <v>5.7952726042223901E-2</v>
      </c>
      <c r="AW1377" s="17">
        <v>3.1136816447718901E-2</v>
      </c>
      <c r="AX1377" s="17">
        <v>4.4536899731029797E-2</v>
      </c>
      <c r="AY1377" s="17">
        <v>7.8053611531649497E-3</v>
      </c>
      <c r="AZ1377" s="17"/>
      <c r="BA1377" s="17">
        <v>3.3963704324341697E-2</v>
      </c>
      <c r="BB1377" s="17">
        <v>3.01554930951199E-2</v>
      </c>
      <c r="BC1377" s="17">
        <v>4.9152797409067597E-2</v>
      </c>
      <c r="BD1377" s="17">
        <v>3.0712837813968202E-2</v>
      </c>
      <c r="BE1377" s="17">
        <v>1.15717405895684E-2</v>
      </c>
      <c r="BF1377" s="17"/>
      <c r="BG1377" s="17">
        <v>3.0052548949259E-2</v>
      </c>
      <c r="BH1377" s="17">
        <v>3.4200547726805003E-2</v>
      </c>
      <c r="BI1377" s="17">
        <v>2.9140406933509101E-2</v>
      </c>
      <c r="BJ1377" s="17">
        <v>4.4386648125053801E-2</v>
      </c>
      <c r="BK1377" s="17">
        <v>3.8149384218208703E-2</v>
      </c>
      <c r="BL1377" s="17"/>
      <c r="BM1377" s="17">
        <v>3.3713464931281897E-2</v>
      </c>
      <c r="BN1377" s="17">
        <v>3.36188758433279E-2</v>
      </c>
      <c r="BO1377" s="17">
        <v>5.3321364840117902E-2</v>
      </c>
      <c r="BP1377" s="17"/>
      <c r="BQ1377" s="17">
        <v>2.98429149656202E-2</v>
      </c>
      <c r="BR1377" s="17">
        <v>3.8017104843720999E-2</v>
      </c>
      <c r="BS1377" s="17"/>
      <c r="BT1377" s="17">
        <v>3.1874817597689398E-2</v>
      </c>
      <c r="BU1377" s="17">
        <v>4.0818615646693403E-2</v>
      </c>
    </row>
    <row r="1378" spans="2:73" x14ac:dyDescent="0.3">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c r="BN1378" s="17"/>
      <c r="BO1378" s="17"/>
      <c r="BP1378" s="17"/>
      <c r="BQ1378" s="17"/>
      <c r="BR1378" s="17"/>
      <c r="BS1378" s="17"/>
      <c r="BT1378" s="17"/>
      <c r="BU1378" s="17"/>
    </row>
    <row r="1379" spans="2:73" x14ac:dyDescent="0.3">
      <c r="B1379" s="6" t="s">
        <v>541</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c r="BA1379" s="17"/>
      <c r="BB1379" s="17"/>
      <c r="BC1379" s="17"/>
      <c r="BD1379" s="17"/>
      <c r="BE1379" s="17"/>
      <c r="BF1379" s="17"/>
      <c r="BG1379" s="17"/>
      <c r="BH1379" s="17"/>
      <c r="BI1379" s="17"/>
      <c r="BJ1379" s="17"/>
      <c r="BK1379" s="17"/>
      <c r="BL1379" s="17"/>
      <c r="BM1379" s="17"/>
      <c r="BN1379" s="17"/>
      <c r="BO1379" s="17"/>
      <c r="BP1379" s="17"/>
      <c r="BQ1379" s="17"/>
      <c r="BR1379" s="17"/>
      <c r="BS1379" s="17"/>
      <c r="BT1379" s="17"/>
      <c r="BU1379" s="17"/>
    </row>
    <row r="1380" spans="2:73" x14ac:dyDescent="0.3">
      <c r="B1380" s="24" t="s">
        <v>537</v>
      </c>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c r="BQ1380" s="17"/>
      <c r="BR1380" s="17"/>
      <c r="BS1380" s="17"/>
      <c r="BT1380" s="17"/>
      <c r="BU1380" s="17"/>
    </row>
    <row r="1381" spans="2:73" x14ac:dyDescent="0.3">
      <c r="B1381" t="s">
        <v>534</v>
      </c>
      <c r="C1381" s="17">
        <v>0.57920483426618097</v>
      </c>
      <c r="D1381" s="17">
        <v>0.61682891980929</v>
      </c>
      <c r="E1381" s="17">
        <v>0.54220527644484295</v>
      </c>
      <c r="F1381" s="17"/>
      <c r="G1381" s="17">
        <v>0.60453499754482798</v>
      </c>
      <c r="H1381" s="17">
        <v>0.61712701061896802</v>
      </c>
      <c r="I1381" s="17">
        <v>0.58297275474086396</v>
      </c>
      <c r="J1381" s="17">
        <v>0.51888148765835995</v>
      </c>
      <c r="K1381" s="17">
        <v>0.58473634876025404</v>
      </c>
      <c r="L1381" s="17">
        <v>0.569525403129716</v>
      </c>
      <c r="M1381" s="17"/>
      <c r="N1381" s="17">
        <v>0.62470751606341401</v>
      </c>
      <c r="O1381" s="17">
        <v>0.51047959914068697</v>
      </c>
      <c r="P1381" s="17">
        <v>0.62323104369063898</v>
      </c>
      <c r="Q1381" s="17">
        <v>0.54922700438146099</v>
      </c>
      <c r="R1381" s="17"/>
      <c r="S1381" s="17">
        <v>0.66851323717368005</v>
      </c>
      <c r="T1381" s="17">
        <v>0.53991477032641499</v>
      </c>
      <c r="U1381" s="17">
        <v>0.60617909571288298</v>
      </c>
      <c r="V1381" s="17">
        <v>0.54386850793483099</v>
      </c>
      <c r="W1381" s="17">
        <v>0.52833284310726703</v>
      </c>
      <c r="X1381" s="17">
        <v>0.58269846889619703</v>
      </c>
      <c r="Y1381" s="17">
        <v>0.53858469043986201</v>
      </c>
      <c r="Z1381" s="17">
        <v>0.53627085104244299</v>
      </c>
      <c r="AA1381" s="17">
        <v>0.60277703797669402</v>
      </c>
      <c r="AB1381" s="17"/>
      <c r="AC1381" s="17">
        <v>0.72159839061597397</v>
      </c>
      <c r="AD1381" s="17">
        <v>0.63379697885689901</v>
      </c>
      <c r="AE1381" s="17">
        <v>0.58113073392177494</v>
      </c>
      <c r="AF1381" s="17">
        <v>0.53194490812138195</v>
      </c>
      <c r="AG1381" s="17">
        <v>0.57949662505147803</v>
      </c>
      <c r="AH1381" s="17">
        <v>0.54164978893399196</v>
      </c>
      <c r="AI1381" s="17">
        <v>0.59900081011621797</v>
      </c>
      <c r="AJ1381" s="17">
        <v>0.57670641781036103</v>
      </c>
      <c r="AK1381" s="17">
        <v>0.60223406528580403</v>
      </c>
      <c r="AL1381" s="17">
        <v>0.57227693727333795</v>
      </c>
      <c r="AM1381" s="17">
        <v>0.58474281661340399</v>
      </c>
      <c r="AN1381" s="17">
        <v>0.53341068010568005</v>
      </c>
      <c r="AO1381" s="17">
        <v>0.53411557013299604</v>
      </c>
      <c r="AP1381" s="17">
        <v>0.56699827945364401</v>
      </c>
      <c r="AQ1381" s="17">
        <v>0.63898800552628199</v>
      </c>
      <c r="AR1381" s="17">
        <v>0.728373542051164</v>
      </c>
      <c r="AS1381" s="17"/>
      <c r="AT1381" s="17">
        <v>0.67021666656942702</v>
      </c>
      <c r="AU1381" s="17">
        <v>0.55168715926854905</v>
      </c>
      <c r="AV1381" s="17">
        <v>0.58374926781089598</v>
      </c>
      <c r="AW1381" s="17">
        <v>0.52849680722999304</v>
      </c>
      <c r="AX1381" s="17">
        <v>0.54275695938638002</v>
      </c>
      <c r="AY1381" s="17">
        <v>0.53797483307721705</v>
      </c>
      <c r="AZ1381" s="17"/>
      <c r="BA1381" s="17">
        <v>0.53297762904822699</v>
      </c>
      <c r="BB1381" s="17">
        <v>0.550616641497371</v>
      </c>
      <c r="BC1381" s="17">
        <v>0.57555463596353296</v>
      </c>
      <c r="BD1381" s="17">
        <v>0.645435975697363</v>
      </c>
      <c r="BE1381" s="17">
        <v>0.75347402832417099</v>
      </c>
      <c r="BF1381" s="17"/>
      <c r="BG1381" s="17">
        <v>0.58676407358311</v>
      </c>
      <c r="BH1381" s="17">
        <v>0.61721009643626101</v>
      </c>
      <c r="BI1381" s="17">
        <v>0.57820469736314295</v>
      </c>
      <c r="BJ1381" s="17">
        <v>0.58959734023612798</v>
      </c>
      <c r="BK1381" s="17">
        <v>0.51555237815150301</v>
      </c>
      <c r="BL1381" s="17"/>
      <c r="BM1381" s="17">
        <v>0.58653048097154603</v>
      </c>
      <c r="BN1381" s="17">
        <v>0.57349399649740496</v>
      </c>
      <c r="BO1381" s="17">
        <v>0.56735503366631901</v>
      </c>
      <c r="BP1381" s="17"/>
      <c r="BQ1381" s="17">
        <v>0.68843190370913399</v>
      </c>
      <c r="BR1381" s="17">
        <v>0.49571802542125898</v>
      </c>
      <c r="BS1381" s="17"/>
      <c r="BT1381" s="17">
        <v>0.62922674301939996</v>
      </c>
      <c r="BU1381" s="17">
        <v>0.49013028867658398</v>
      </c>
    </row>
    <row r="1382" spans="2:73" x14ac:dyDescent="0.3">
      <c r="B1382" t="s">
        <v>535</v>
      </c>
      <c r="C1382" s="17">
        <v>0.39538052473655999</v>
      </c>
      <c r="D1382" s="17">
        <v>0.35854085053593399</v>
      </c>
      <c r="E1382" s="17">
        <v>0.43153921186791799</v>
      </c>
      <c r="F1382" s="17"/>
      <c r="G1382" s="17">
        <v>0.36676816797908601</v>
      </c>
      <c r="H1382" s="17">
        <v>0.34246774248980999</v>
      </c>
      <c r="I1382" s="17">
        <v>0.39378680737782101</v>
      </c>
      <c r="J1382" s="17">
        <v>0.45326496239103198</v>
      </c>
      <c r="K1382" s="17">
        <v>0.40443250903797401</v>
      </c>
      <c r="L1382" s="17">
        <v>0.41232311587394499</v>
      </c>
      <c r="M1382" s="17"/>
      <c r="N1382" s="17">
        <v>0.36392580295592097</v>
      </c>
      <c r="O1382" s="17">
        <v>0.45889862322246999</v>
      </c>
      <c r="P1382" s="17">
        <v>0.35357719644373198</v>
      </c>
      <c r="Q1382" s="17">
        <v>0.40982095230855797</v>
      </c>
      <c r="R1382" s="17"/>
      <c r="S1382" s="17">
        <v>0.30539003985830199</v>
      </c>
      <c r="T1382" s="17">
        <v>0.43778004741822601</v>
      </c>
      <c r="U1382" s="17">
        <v>0.380297628592143</v>
      </c>
      <c r="V1382" s="17">
        <v>0.43448080131820099</v>
      </c>
      <c r="W1382" s="17">
        <v>0.455698092050006</v>
      </c>
      <c r="X1382" s="17">
        <v>0.378204074692781</v>
      </c>
      <c r="Y1382" s="17">
        <v>0.43541324782595198</v>
      </c>
      <c r="Z1382" s="17">
        <v>0.39278468713706899</v>
      </c>
      <c r="AA1382" s="17">
        <v>0.37795887020781599</v>
      </c>
      <c r="AB1382" s="17"/>
      <c r="AC1382" s="17">
        <v>0.27840160938402603</v>
      </c>
      <c r="AD1382" s="17">
        <v>0.33958623373867203</v>
      </c>
      <c r="AE1382" s="17">
        <v>0.40249891560819101</v>
      </c>
      <c r="AF1382" s="17">
        <v>0.42462007084493403</v>
      </c>
      <c r="AG1382" s="17">
        <v>0.37642979320140302</v>
      </c>
      <c r="AH1382" s="17">
        <v>0.43355196590098299</v>
      </c>
      <c r="AI1382" s="17">
        <v>0.38918430805466497</v>
      </c>
      <c r="AJ1382" s="17">
        <v>0.394898712615883</v>
      </c>
      <c r="AK1382" s="17">
        <v>0.38423909721204003</v>
      </c>
      <c r="AL1382" s="17">
        <v>0.39777087268838801</v>
      </c>
      <c r="AM1382" s="17">
        <v>0.40312526476601601</v>
      </c>
      <c r="AN1382" s="17">
        <v>0.431331379605431</v>
      </c>
      <c r="AO1382" s="17">
        <v>0.436205591636872</v>
      </c>
      <c r="AP1382" s="17">
        <v>0.39266372809251898</v>
      </c>
      <c r="AQ1382" s="17">
        <v>0.354268169066834</v>
      </c>
      <c r="AR1382" s="17">
        <v>0.25776621803537098</v>
      </c>
      <c r="AS1382" s="17"/>
      <c r="AT1382" s="17">
        <v>0.30355530297592398</v>
      </c>
      <c r="AU1382" s="17">
        <v>0.42273300664083402</v>
      </c>
      <c r="AV1382" s="17">
        <v>0.376903365536779</v>
      </c>
      <c r="AW1382" s="17">
        <v>0.44677862408705199</v>
      </c>
      <c r="AX1382" s="17">
        <v>0.44320585410105001</v>
      </c>
      <c r="AY1382" s="17">
        <v>0.462025166922783</v>
      </c>
      <c r="AZ1382" s="17"/>
      <c r="BA1382" s="17">
        <v>0.445503520958273</v>
      </c>
      <c r="BB1382" s="17">
        <v>0.42558162736592797</v>
      </c>
      <c r="BC1382" s="17">
        <v>0.38916093784998901</v>
      </c>
      <c r="BD1382" s="17">
        <v>0.34359541441442398</v>
      </c>
      <c r="BE1382" s="17">
        <v>0.21668805225651799</v>
      </c>
      <c r="BF1382" s="17"/>
      <c r="BG1382" s="17">
        <v>0.39914000886843098</v>
      </c>
      <c r="BH1382" s="17">
        <v>0.34861371038871702</v>
      </c>
      <c r="BI1382" s="17">
        <v>0.40600370891781001</v>
      </c>
      <c r="BJ1382" s="17">
        <v>0.39023311534154098</v>
      </c>
      <c r="BK1382" s="17">
        <v>0.46486043157186402</v>
      </c>
      <c r="BL1382" s="17"/>
      <c r="BM1382" s="17">
        <v>0.38763443549344501</v>
      </c>
      <c r="BN1382" s="17">
        <v>0.40356425046404898</v>
      </c>
      <c r="BO1382" s="17">
        <v>0.402080368294573</v>
      </c>
      <c r="BP1382" s="17"/>
      <c r="BQ1382" s="17">
        <v>0.28611215903977899</v>
      </c>
      <c r="BR1382" s="17">
        <v>0.48279086808465799</v>
      </c>
      <c r="BS1382" s="17"/>
      <c r="BT1382" s="17">
        <v>0.34715671786903801</v>
      </c>
      <c r="BU1382" s="17">
        <v>0.48496278649626101</v>
      </c>
    </row>
    <row r="1383" spans="2:73" x14ac:dyDescent="0.3">
      <c r="B1383" t="s">
        <v>92</v>
      </c>
      <c r="C1383" s="17">
        <v>2.54146409972584E-2</v>
      </c>
      <c r="D1383" s="17">
        <v>2.4630229654776101E-2</v>
      </c>
      <c r="E1383" s="17">
        <v>2.6255511687238501E-2</v>
      </c>
      <c r="F1383" s="17"/>
      <c r="G1383" s="17">
        <v>2.8696834476086602E-2</v>
      </c>
      <c r="H1383" s="17">
        <v>4.0405246891221797E-2</v>
      </c>
      <c r="I1383" s="17">
        <v>2.32404378813151E-2</v>
      </c>
      <c r="J1383" s="17">
        <v>2.7853549950608E-2</v>
      </c>
      <c r="K1383" s="17">
        <v>1.08311422017722E-2</v>
      </c>
      <c r="L1383" s="17">
        <v>1.8151480996339502E-2</v>
      </c>
      <c r="M1383" s="17"/>
      <c r="N1383" s="17">
        <v>1.13666809806656E-2</v>
      </c>
      <c r="O1383" s="17">
        <v>3.06217776368428E-2</v>
      </c>
      <c r="P1383" s="17">
        <v>2.3191759865628801E-2</v>
      </c>
      <c r="Q1383" s="17">
        <v>4.0952043309980701E-2</v>
      </c>
      <c r="R1383" s="17"/>
      <c r="S1383" s="17">
        <v>2.6096722968017301E-2</v>
      </c>
      <c r="T1383" s="17">
        <v>2.2305182255358501E-2</v>
      </c>
      <c r="U1383" s="17">
        <v>1.3523275694975001E-2</v>
      </c>
      <c r="V1383" s="17">
        <v>2.1650690746967599E-2</v>
      </c>
      <c r="W1383" s="17">
        <v>1.59690648427275E-2</v>
      </c>
      <c r="X1383" s="17">
        <v>3.9097456411021803E-2</v>
      </c>
      <c r="Y1383" s="17">
        <v>2.6002061734185501E-2</v>
      </c>
      <c r="Z1383" s="17">
        <v>7.0944461820488594E-2</v>
      </c>
      <c r="AA1383" s="17">
        <v>1.9264091815489499E-2</v>
      </c>
      <c r="AB1383" s="17"/>
      <c r="AC1383" s="17">
        <v>0</v>
      </c>
      <c r="AD1383" s="17">
        <v>2.6616787404429101E-2</v>
      </c>
      <c r="AE1383" s="17">
        <v>1.6370350470033601E-2</v>
      </c>
      <c r="AF1383" s="17">
        <v>4.3435021033684303E-2</v>
      </c>
      <c r="AG1383" s="17">
        <v>4.4073581747119499E-2</v>
      </c>
      <c r="AH1383" s="17">
        <v>2.4798245165025001E-2</v>
      </c>
      <c r="AI1383" s="17">
        <v>1.18148818291167E-2</v>
      </c>
      <c r="AJ1383" s="17">
        <v>2.8394869573756001E-2</v>
      </c>
      <c r="AK1383" s="17">
        <v>1.35268375021562E-2</v>
      </c>
      <c r="AL1383" s="17">
        <v>2.9952190038273301E-2</v>
      </c>
      <c r="AM1383" s="17">
        <v>1.2131918620580001E-2</v>
      </c>
      <c r="AN1383" s="17">
        <v>3.5257940288889303E-2</v>
      </c>
      <c r="AO1383" s="17">
        <v>2.9678838230132901E-2</v>
      </c>
      <c r="AP1383" s="17">
        <v>4.03379924538372E-2</v>
      </c>
      <c r="AQ1383" s="17">
        <v>6.7438254068841403E-3</v>
      </c>
      <c r="AR1383" s="17">
        <v>1.3860239913465E-2</v>
      </c>
      <c r="AS1383" s="17"/>
      <c r="AT1383" s="17">
        <v>2.62280304546487E-2</v>
      </c>
      <c r="AU1383" s="17">
        <v>2.5579834090616899E-2</v>
      </c>
      <c r="AV1383" s="17">
        <v>3.9347366652324897E-2</v>
      </c>
      <c r="AW1383" s="17">
        <v>2.4724568682955399E-2</v>
      </c>
      <c r="AX1383" s="17">
        <v>1.4037186512570301E-2</v>
      </c>
      <c r="AY1383" s="17">
        <v>0</v>
      </c>
      <c r="AZ1383" s="17"/>
      <c r="BA1383" s="17">
        <v>2.1518849993501E-2</v>
      </c>
      <c r="BB1383" s="17">
        <v>2.3801731136700099E-2</v>
      </c>
      <c r="BC1383" s="17">
        <v>3.5284426186477397E-2</v>
      </c>
      <c r="BD1383" s="17">
        <v>1.09686098882133E-2</v>
      </c>
      <c r="BE1383" s="17">
        <v>2.9837919419310101E-2</v>
      </c>
      <c r="BF1383" s="17"/>
      <c r="BG1383" s="17">
        <v>1.4095917548459199E-2</v>
      </c>
      <c r="BH1383" s="17">
        <v>3.4176193175021803E-2</v>
      </c>
      <c r="BI1383" s="17">
        <v>1.5791593719046801E-2</v>
      </c>
      <c r="BJ1383" s="17">
        <v>2.01695444223309E-2</v>
      </c>
      <c r="BK1383" s="17">
        <v>1.9587190276632499E-2</v>
      </c>
      <c r="BL1383" s="17"/>
      <c r="BM1383" s="17">
        <v>2.5835083535009198E-2</v>
      </c>
      <c r="BN1383" s="17">
        <v>2.29417530385462E-2</v>
      </c>
      <c r="BO1383" s="17">
        <v>3.0564598039108801E-2</v>
      </c>
      <c r="BP1383" s="17"/>
      <c r="BQ1383" s="17">
        <v>2.5455937251086799E-2</v>
      </c>
      <c r="BR1383" s="17">
        <v>2.1491106494082899E-2</v>
      </c>
      <c r="BS1383" s="17"/>
      <c r="BT1383" s="17">
        <v>2.36165391115617E-2</v>
      </c>
      <c r="BU1383" s="17">
        <v>2.4906924827155001E-2</v>
      </c>
    </row>
    <row r="1384" spans="2:73" x14ac:dyDescent="0.3">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c r="BP1384" s="17"/>
      <c r="BQ1384" s="17"/>
      <c r="BR1384" s="17"/>
      <c r="BS1384" s="17"/>
      <c r="BT1384" s="17"/>
      <c r="BU1384" s="17"/>
    </row>
    <row r="1385" spans="2:73" x14ac:dyDescent="0.3">
      <c r="B1385" s="6" t="s">
        <v>542</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c r="BM1385" s="17"/>
      <c r="BN1385" s="17"/>
      <c r="BO1385" s="17"/>
      <c r="BP1385" s="17"/>
      <c r="BQ1385" s="17"/>
      <c r="BR1385" s="17"/>
      <c r="BS1385" s="17"/>
      <c r="BT1385" s="17"/>
      <c r="BU1385" s="17"/>
    </row>
    <row r="1386" spans="2:73" x14ac:dyDescent="0.3">
      <c r="B1386" s="24" t="s">
        <v>537</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c r="BM1386" s="17"/>
      <c r="BN1386" s="17"/>
      <c r="BO1386" s="17"/>
      <c r="BP1386" s="17"/>
      <c r="BQ1386" s="17"/>
      <c r="BR1386" s="17"/>
      <c r="BS1386" s="17"/>
      <c r="BT1386" s="17"/>
      <c r="BU1386" s="17"/>
    </row>
    <row r="1387" spans="2:73" x14ac:dyDescent="0.3">
      <c r="B1387" t="s">
        <v>534</v>
      </c>
      <c r="C1387" s="17">
        <v>0.32011911172231</v>
      </c>
      <c r="D1387" s="17">
        <v>0.35385703179223399</v>
      </c>
      <c r="E1387" s="17">
        <v>0.28734680695714798</v>
      </c>
      <c r="F1387" s="17"/>
      <c r="G1387" s="17">
        <v>0.32660972210598599</v>
      </c>
      <c r="H1387" s="17">
        <v>0.40283831994793201</v>
      </c>
      <c r="I1387" s="17">
        <v>0.345089844233466</v>
      </c>
      <c r="J1387" s="17">
        <v>0.27200101725860698</v>
      </c>
      <c r="K1387" s="17">
        <v>0.28517898188865698</v>
      </c>
      <c r="L1387" s="17">
        <v>0.279534334984746</v>
      </c>
      <c r="M1387" s="17"/>
      <c r="N1387" s="17">
        <v>0.40551399248437298</v>
      </c>
      <c r="O1387" s="17">
        <v>0.29002183017738897</v>
      </c>
      <c r="P1387" s="17">
        <v>0.29238263292826999</v>
      </c>
      <c r="Q1387" s="17">
        <v>0.26679853401339898</v>
      </c>
      <c r="R1387" s="17"/>
      <c r="S1387" s="17">
        <v>0.41192653222449699</v>
      </c>
      <c r="T1387" s="17">
        <v>0.26761939254308997</v>
      </c>
      <c r="U1387" s="17">
        <v>0.33478558081995602</v>
      </c>
      <c r="V1387" s="17">
        <v>0.31348075044416401</v>
      </c>
      <c r="W1387" s="17">
        <v>0.29202161568028201</v>
      </c>
      <c r="X1387" s="17">
        <v>0.30659560889083598</v>
      </c>
      <c r="Y1387" s="17">
        <v>0.306208636984315</v>
      </c>
      <c r="Z1387" s="17">
        <v>0.271288550541462</v>
      </c>
      <c r="AA1387" s="17">
        <v>0.32007785366291502</v>
      </c>
      <c r="AB1387" s="17"/>
      <c r="AC1387" s="17">
        <v>0.13928749342778601</v>
      </c>
      <c r="AD1387" s="17">
        <v>0.35736497573648002</v>
      </c>
      <c r="AE1387" s="17">
        <v>0.27850975998639299</v>
      </c>
      <c r="AF1387" s="17">
        <v>0.24802538574538799</v>
      </c>
      <c r="AG1387" s="17">
        <v>0.25993992252119702</v>
      </c>
      <c r="AH1387" s="17">
        <v>0.32432095998654697</v>
      </c>
      <c r="AI1387" s="17">
        <v>0.29878513696171</v>
      </c>
      <c r="AJ1387" s="17">
        <v>0.35323816629315202</v>
      </c>
      <c r="AK1387" s="17">
        <v>0.32575186103897102</v>
      </c>
      <c r="AL1387" s="17">
        <v>0.35947549217162</v>
      </c>
      <c r="AM1387" s="17">
        <v>0.29102188774219401</v>
      </c>
      <c r="AN1387" s="17">
        <v>0.26218959681065002</v>
      </c>
      <c r="AO1387" s="17">
        <v>0.36468595784809699</v>
      </c>
      <c r="AP1387" s="17">
        <v>0.40623165358034902</v>
      </c>
      <c r="AQ1387" s="17">
        <v>0.40109904734301699</v>
      </c>
      <c r="AR1387" s="17">
        <v>0.473334641035354</v>
      </c>
      <c r="AS1387" s="17"/>
      <c r="AT1387" s="17">
        <v>0.42304061643459601</v>
      </c>
      <c r="AU1387" s="17">
        <v>0.29694410268281302</v>
      </c>
      <c r="AV1387" s="17">
        <v>0.29356769154844098</v>
      </c>
      <c r="AW1387" s="17">
        <v>0.27341897617882199</v>
      </c>
      <c r="AX1387" s="17">
        <v>0.27698408355477699</v>
      </c>
      <c r="AY1387" s="17">
        <v>0.278432157490137</v>
      </c>
      <c r="AZ1387" s="17"/>
      <c r="BA1387" s="17">
        <v>0.23180290987579599</v>
      </c>
      <c r="BB1387" s="17">
        <v>0.28485126712032699</v>
      </c>
      <c r="BC1387" s="17">
        <v>0.34476538425540398</v>
      </c>
      <c r="BD1387" s="17">
        <v>0.467385159098268</v>
      </c>
      <c r="BE1387" s="17">
        <v>0.571250944277234</v>
      </c>
      <c r="BF1387" s="17"/>
      <c r="BG1387" s="17">
        <v>0.29709495418111798</v>
      </c>
      <c r="BH1387" s="17">
        <v>0.37464545502683699</v>
      </c>
      <c r="BI1387" s="17">
        <v>0.30192719194037199</v>
      </c>
      <c r="BJ1387" s="17">
        <v>0.31060694290803997</v>
      </c>
      <c r="BK1387" s="17">
        <v>0.36039594365781602</v>
      </c>
      <c r="BL1387" s="17"/>
      <c r="BM1387" s="17">
        <v>0.350427236960695</v>
      </c>
      <c r="BN1387" s="17">
        <v>0.28649617279100698</v>
      </c>
      <c r="BO1387" s="17">
        <v>0.29825986106709501</v>
      </c>
      <c r="BP1387" s="17"/>
      <c r="BQ1387" s="17">
        <v>0.451036198568048</v>
      </c>
      <c r="BR1387" s="17">
        <v>0.23642927875176201</v>
      </c>
      <c r="BS1387" s="17"/>
      <c r="BT1387" s="17">
        <v>0.36769091821393401</v>
      </c>
      <c r="BU1387" s="17">
        <v>0.241747999273798</v>
      </c>
    </row>
    <row r="1388" spans="2:73" x14ac:dyDescent="0.3">
      <c r="B1388" t="s">
        <v>535</v>
      </c>
      <c r="C1388" s="17">
        <v>0.64461943428996205</v>
      </c>
      <c r="D1388" s="17">
        <v>0.61257841667094903</v>
      </c>
      <c r="E1388" s="17">
        <v>0.67562005259913704</v>
      </c>
      <c r="F1388" s="17"/>
      <c r="G1388" s="17">
        <v>0.62991365189048298</v>
      </c>
      <c r="H1388" s="17">
        <v>0.55125333470045801</v>
      </c>
      <c r="I1388" s="17">
        <v>0.61827357001162597</v>
      </c>
      <c r="J1388" s="17">
        <v>0.69749909984439196</v>
      </c>
      <c r="K1388" s="17">
        <v>0.69099367999353301</v>
      </c>
      <c r="L1388" s="17">
        <v>0.69092698331207203</v>
      </c>
      <c r="M1388" s="17"/>
      <c r="N1388" s="17">
        <v>0.56524673679731896</v>
      </c>
      <c r="O1388" s="17">
        <v>0.67360653847491503</v>
      </c>
      <c r="P1388" s="17">
        <v>0.67001580998424004</v>
      </c>
      <c r="Q1388" s="17">
        <v>0.69271876505290098</v>
      </c>
      <c r="R1388" s="17"/>
      <c r="S1388" s="17">
        <v>0.53699308738142704</v>
      </c>
      <c r="T1388" s="17">
        <v>0.69785225387463501</v>
      </c>
      <c r="U1388" s="17">
        <v>0.647405059707993</v>
      </c>
      <c r="V1388" s="17">
        <v>0.67159769852131801</v>
      </c>
      <c r="W1388" s="17">
        <v>0.68684648511037305</v>
      </c>
      <c r="X1388" s="17">
        <v>0.65153135966629905</v>
      </c>
      <c r="Y1388" s="17">
        <v>0.64459647146070997</v>
      </c>
      <c r="Z1388" s="17">
        <v>0.68536961879710501</v>
      </c>
      <c r="AA1388" s="17">
        <v>0.64210849852918594</v>
      </c>
      <c r="AB1388" s="17"/>
      <c r="AC1388" s="17">
        <v>0.86071250657221399</v>
      </c>
      <c r="AD1388" s="17">
        <v>0.56574838722783605</v>
      </c>
      <c r="AE1388" s="17">
        <v>0.67995523538707503</v>
      </c>
      <c r="AF1388" s="17">
        <v>0.67742563428663705</v>
      </c>
      <c r="AG1388" s="17">
        <v>0.70195986401345001</v>
      </c>
      <c r="AH1388" s="17">
        <v>0.66408276932567101</v>
      </c>
      <c r="AI1388" s="17">
        <v>0.68284014288745598</v>
      </c>
      <c r="AJ1388" s="17">
        <v>0.61035974234850099</v>
      </c>
      <c r="AK1388" s="17">
        <v>0.63637654443869596</v>
      </c>
      <c r="AL1388" s="17">
        <v>0.61553797679737698</v>
      </c>
      <c r="AM1388" s="17">
        <v>0.67266383909077998</v>
      </c>
      <c r="AN1388" s="17">
        <v>0.67955154370428805</v>
      </c>
      <c r="AO1388" s="17">
        <v>0.61223897617407697</v>
      </c>
      <c r="AP1388" s="17">
        <v>0.54767053132487398</v>
      </c>
      <c r="AQ1388" s="17">
        <v>0.59890095265698295</v>
      </c>
      <c r="AR1388" s="17">
        <v>0.50116415308792694</v>
      </c>
      <c r="AS1388" s="17"/>
      <c r="AT1388" s="17">
        <v>0.53979605898465199</v>
      </c>
      <c r="AU1388" s="17">
        <v>0.666878152811759</v>
      </c>
      <c r="AV1388" s="17">
        <v>0.67391148245100296</v>
      </c>
      <c r="AW1388" s="17">
        <v>0.68713069516469005</v>
      </c>
      <c r="AX1388" s="17">
        <v>0.70785317674300496</v>
      </c>
      <c r="AY1388" s="17">
        <v>0.66744941913550204</v>
      </c>
      <c r="AZ1388" s="17"/>
      <c r="BA1388" s="17">
        <v>0.73310097554755504</v>
      </c>
      <c r="BB1388" s="17">
        <v>0.684312157741083</v>
      </c>
      <c r="BC1388" s="17">
        <v>0.62077294269721806</v>
      </c>
      <c r="BD1388" s="17">
        <v>0.50002684737526304</v>
      </c>
      <c r="BE1388" s="17">
        <v>0.41022004985345201</v>
      </c>
      <c r="BF1388" s="17"/>
      <c r="BG1388" s="17">
        <v>0.67825542810183403</v>
      </c>
      <c r="BH1388" s="17">
        <v>0.59014146224695396</v>
      </c>
      <c r="BI1388" s="17">
        <v>0.66838502247841303</v>
      </c>
      <c r="BJ1388" s="17">
        <v>0.66981911919989001</v>
      </c>
      <c r="BK1388" s="17">
        <v>0.60050719937006902</v>
      </c>
      <c r="BL1388" s="17"/>
      <c r="BM1388" s="17">
        <v>0.61927850515751903</v>
      </c>
      <c r="BN1388" s="17">
        <v>0.67899163305211196</v>
      </c>
      <c r="BO1388" s="17">
        <v>0.64588340094431596</v>
      </c>
      <c r="BP1388" s="17"/>
      <c r="BQ1388" s="17">
        <v>0.51270907808886501</v>
      </c>
      <c r="BR1388" s="17">
        <v>0.73358913121582103</v>
      </c>
      <c r="BS1388" s="17"/>
      <c r="BT1388" s="17">
        <v>0.59514905956152198</v>
      </c>
      <c r="BU1388" s="17">
        <v>0.73082112527858201</v>
      </c>
    </row>
    <row r="1389" spans="2:73" x14ac:dyDescent="0.3">
      <c r="B1389" t="s">
        <v>92</v>
      </c>
      <c r="C1389" s="17">
        <v>3.5261453987727599E-2</v>
      </c>
      <c r="D1389" s="17">
        <v>3.3564551536816999E-2</v>
      </c>
      <c r="E1389" s="17">
        <v>3.7033140443715203E-2</v>
      </c>
      <c r="F1389" s="17"/>
      <c r="G1389" s="17">
        <v>4.3476626003530701E-2</v>
      </c>
      <c r="H1389" s="17">
        <v>4.5908345351610397E-2</v>
      </c>
      <c r="I1389" s="17">
        <v>3.6636585754907601E-2</v>
      </c>
      <c r="J1389" s="17">
        <v>3.0499882897001101E-2</v>
      </c>
      <c r="K1389" s="17">
        <v>2.3827338117809901E-2</v>
      </c>
      <c r="L1389" s="17">
        <v>2.95386817031815E-2</v>
      </c>
      <c r="M1389" s="17"/>
      <c r="N1389" s="17">
        <v>2.9239270718307599E-2</v>
      </c>
      <c r="O1389" s="17">
        <v>3.6371631347695797E-2</v>
      </c>
      <c r="P1389" s="17">
        <v>3.76015570874896E-2</v>
      </c>
      <c r="Q1389" s="17">
        <v>4.0482700933700003E-2</v>
      </c>
      <c r="R1389" s="17"/>
      <c r="S1389" s="17">
        <v>5.1080380394076197E-2</v>
      </c>
      <c r="T1389" s="17">
        <v>3.4528353582275503E-2</v>
      </c>
      <c r="U1389" s="17">
        <v>1.7809359472051599E-2</v>
      </c>
      <c r="V1389" s="17">
        <v>1.49215510345183E-2</v>
      </c>
      <c r="W1389" s="17">
        <v>2.1131899209345599E-2</v>
      </c>
      <c r="X1389" s="17">
        <v>4.18730314428645E-2</v>
      </c>
      <c r="Y1389" s="17">
        <v>4.9194891554975001E-2</v>
      </c>
      <c r="Z1389" s="17">
        <v>4.3341830661432601E-2</v>
      </c>
      <c r="AA1389" s="17">
        <v>3.7813647807898899E-2</v>
      </c>
      <c r="AB1389" s="17"/>
      <c r="AC1389" s="17">
        <v>0</v>
      </c>
      <c r="AD1389" s="17">
        <v>7.6886637035684199E-2</v>
      </c>
      <c r="AE1389" s="17">
        <v>4.1535004626532E-2</v>
      </c>
      <c r="AF1389" s="17">
        <v>7.4548979967975298E-2</v>
      </c>
      <c r="AG1389" s="17">
        <v>3.8100213465352598E-2</v>
      </c>
      <c r="AH1389" s="17">
        <v>1.1596270687781801E-2</v>
      </c>
      <c r="AI1389" s="17">
        <v>1.8374720150833801E-2</v>
      </c>
      <c r="AJ1389" s="17">
        <v>3.6402091358347502E-2</v>
      </c>
      <c r="AK1389" s="17">
        <v>3.7871594522332797E-2</v>
      </c>
      <c r="AL1389" s="17">
        <v>2.49865310310028E-2</v>
      </c>
      <c r="AM1389" s="17">
        <v>3.6314273167026401E-2</v>
      </c>
      <c r="AN1389" s="17">
        <v>5.8258859485062202E-2</v>
      </c>
      <c r="AO1389" s="17">
        <v>2.30750659778255E-2</v>
      </c>
      <c r="AP1389" s="17">
        <v>4.6097815094776597E-2</v>
      </c>
      <c r="AQ1389" s="17">
        <v>0</v>
      </c>
      <c r="AR1389" s="17">
        <v>2.55012058767192E-2</v>
      </c>
      <c r="AS1389" s="17"/>
      <c r="AT1389" s="17">
        <v>3.7163324580752E-2</v>
      </c>
      <c r="AU1389" s="17">
        <v>3.6177744505427899E-2</v>
      </c>
      <c r="AV1389" s="17">
        <v>3.2520826000556197E-2</v>
      </c>
      <c r="AW1389" s="17">
        <v>3.9450328656487399E-2</v>
      </c>
      <c r="AX1389" s="17">
        <v>1.5162739702217799E-2</v>
      </c>
      <c r="AY1389" s="17">
        <v>5.4118423374361901E-2</v>
      </c>
      <c r="AZ1389" s="17"/>
      <c r="BA1389" s="17">
        <v>3.5096114576649101E-2</v>
      </c>
      <c r="BB1389" s="17">
        <v>3.08365751385897E-2</v>
      </c>
      <c r="BC1389" s="17">
        <v>3.4461673047378502E-2</v>
      </c>
      <c r="BD1389" s="17">
        <v>3.2587993526469003E-2</v>
      </c>
      <c r="BE1389" s="17">
        <v>1.8529005869314E-2</v>
      </c>
      <c r="BF1389" s="17"/>
      <c r="BG1389" s="17">
        <v>2.4649617717047399E-2</v>
      </c>
      <c r="BH1389" s="17">
        <v>3.5213082726209002E-2</v>
      </c>
      <c r="BI1389" s="17">
        <v>2.9687785581214599E-2</v>
      </c>
      <c r="BJ1389" s="17">
        <v>1.9573937892070601E-2</v>
      </c>
      <c r="BK1389" s="17">
        <v>3.9096856972114798E-2</v>
      </c>
      <c r="BL1389" s="17"/>
      <c r="BM1389" s="17">
        <v>3.0294257881786E-2</v>
      </c>
      <c r="BN1389" s="17">
        <v>3.4512194156881101E-2</v>
      </c>
      <c r="BO1389" s="17">
        <v>5.5856737988589103E-2</v>
      </c>
      <c r="BP1389" s="17"/>
      <c r="BQ1389" s="17">
        <v>3.6254723343086499E-2</v>
      </c>
      <c r="BR1389" s="17">
        <v>2.9981590032416999E-2</v>
      </c>
      <c r="BS1389" s="17"/>
      <c r="BT1389" s="17">
        <v>3.7160022224544301E-2</v>
      </c>
      <c r="BU1389" s="17">
        <v>2.74308754476194E-2</v>
      </c>
    </row>
    <row r="1390" spans="2:73" x14ac:dyDescent="0.3">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c r="BS1390" s="17"/>
      <c r="BT1390" s="17"/>
      <c r="BU1390" s="17"/>
    </row>
    <row r="1391" spans="2:73" x14ac:dyDescent="0.3">
      <c r="B1391" s="6" t="s">
        <v>543</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c r="BP1391" s="17"/>
      <c r="BQ1391" s="17"/>
      <c r="BR1391" s="17"/>
      <c r="BS1391" s="17"/>
      <c r="BT1391" s="17"/>
      <c r="BU1391" s="17"/>
    </row>
    <row r="1392" spans="2:73" x14ac:dyDescent="0.3">
      <c r="B1392" s="24" t="s">
        <v>537</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c r="BP1392" s="17"/>
      <c r="BQ1392" s="17"/>
      <c r="BR1392" s="17"/>
      <c r="BS1392" s="17"/>
      <c r="BT1392" s="17"/>
      <c r="BU1392" s="17"/>
    </row>
    <row r="1393" spans="2:73" x14ac:dyDescent="0.3">
      <c r="B1393" t="s">
        <v>534</v>
      </c>
      <c r="C1393" s="17">
        <v>0.60688426595830103</v>
      </c>
      <c r="D1393" s="17">
        <v>0.60257136458601501</v>
      </c>
      <c r="E1393" s="17">
        <v>0.61118845447388603</v>
      </c>
      <c r="F1393" s="17"/>
      <c r="G1393" s="17">
        <v>0.649533516850895</v>
      </c>
      <c r="H1393" s="17">
        <v>0.69180299242895005</v>
      </c>
      <c r="I1393" s="17">
        <v>0.67775374031982305</v>
      </c>
      <c r="J1393" s="17">
        <v>0.57720187462847805</v>
      </c>
      <c r="K1393" s="17">
        <v>0.56093827930587004</v>
      </c>
      <c r="L1393" s="17">
        <v>0.48962847630963502</v>
      </c>
      <c r="M1393" s="17"/>
      <c r="N1393" s="17">
        <v>0.68068828356959798</v>
      </c>
      <c r="O1393" s="17">
        <v>0.56495438960664202</v>
      </c>
      <c r="P1393" s="17">
        <v>0.62117019762122005</v>
      </c>
      <c r="Q1393" s="17">
        <v>0.545050766036417</v>
      </c>
      <c r="R1393" s="17"/>
      <c r="S1393" s="17">
        <v>0.69454627631285304</v>
      </c>
      <c r="T1393" s="17">
        <v>0.57214395601009804</v>
      </c>
      <c r="U1393" s="17">
        <v>0.58332803050694204</v>
      </c>
      <c r="V1393" s="17">
        <v>0.59846017718610001</v>
      </c>
      <c r="W1393" s="17">
        <v>0.59235019177784998</v>
      </c>
      <c r="X1393" s="17">
        <v>0.57170636740265401</v>
      </c>
      <c r="Y1393" s="17">
        <v>0.59076632482373803</v>
      </c>
      <c r="Z1393" s="17">
        <v>0.58117712879711203</v>
      </c>
      <c r="AA1393" s="17">
        <v>0.62169432218533605</v>
      </c>
      <c r="AB1393" s="17"/>
      <c r="AC1393" s="17">
        <v>0.56641591286674697</v>
      </c>
      <c r="AD1393" s="17">
        <v>0.59972156952646305</v>
      </c>
      <c r="AE1393" s="17">
        <v>0.52665427262480502</v>
      </c>
      <c r="AF1393" s="17">
        <v>0.49102581741796603</v>
      </c>
      <c r="AG1393" s="17">
        <v>0.552940531002859</v>
      </c>
      <c r="AH1393" s="17">
        <v>0.62566926179358695</v>
      </c>
      <c r="AI1393" s="17">
        <v>0.65835525684789797</v>
      </c>
      <c r="AJ1393" s="17">
        <v>0.65011822136728004</v>
      </c>
      <c r="AK1393" s="17">
        <v>0.59314200088431102</v>
      </c>
      <c r="AL1393" s="17">
        <v>0.58263383345210995</v>
      </c>
      <c r="AM1393" s="17">
        <v>0.549954613242154</v>
      </c>
      <c r="AN1393" s="17">
        <v>0.58118400854208896</v>
      </c>
      <c r="AO1393" s="17">
        <v>0.65432921118329901</v>
      </c>
      <c r="AP1393" s="17">
        <v>0.66116823824952797</v>
      </c>
      <c r="AQ1393" s="17">
        <v>0.76108722578559096</v>
      </c>
      <c r="AR1393" s="17">
        <v>0.73352264100282005</v>
      </c>
      <c r="AS1393" s="17"/>
      <c r="AT1393" s="17">
        <v>0.69527209774792298</v>
      </c>
      <c r="AU1393" s="17">
        <v>0.58435399753041595</v>
      </c>
      <c r="AV1393" s="17">
        <v>0.60090867958110405</v>
      </c>
      <c r="AW1393" s="17">
        <v>0.554664639139402</v>
      </c>
      <c r="AX1393" s="17">
        <v>0.54345858385376</v>
      </c>
      <c r="AY1393" s="17">
        <v>0.64862868331326495</v>
      </c>
      <c r="AZ1393" s="17"/>
      <c r="BA1393" s="17">
        <v>0.4889207508433</v>
      </c>
      <c r="BB1393" s="17">
        <v>0.59831594711818004</v>
      </c>
      <c r="BC1393" s="17">
        <v>0.63228846860988097</v>
      </c>
      <c r="BD1393" s="17">
        <v>0.72425936000955404</v>
      </c>
      <c r="BE1393" s="17">
        <v>0.78406528835955502</v>
      </c>
      <c r="BF1393" s="17"/>
      <c r="BG1393" s="17">
        <v>0.59309141088294703</v>
      </c>
      <c r="BH1393" s="17">
        <v>0.65050103693882599</v>
      </c>
      <c r="BI1393" s="17">
        <v>0.59749005796133603</v>
      </c>
      <c r="BJ1393" s="17">
        <v>0.57318788492956096</v>
      </c>
      <c r="BK1393" s="17">
        <v>0.64528514413120597</v>
      </c>
      <c r="BL1393" s="17"/>
      <c r="BM1393" s="17">
        <v>0.59220114739517005</v>
      </c>
      <c r="BN1393" s="17">
        <v>0.61843415403311697</v>
      </c>
      <c r="BO1393" s="17">
        <v>0.63035431728073799</v>
      </c>
      <c r="BP1393" s="17"/>
      <c r="BQ1393" s="17">
        <v>0.69718743405275796</v>
      </c>
      <c r="BR1393" s="17">
        <v>0.54701829630057897</v>
      </c>
      <c r="BS1393" s="17"/>
      <c r="BT1393" s="17">
        <v>0.65639951122844997</v>
      </c>
      <c r="BU1393" s="17">
        <v>0.52926935392763097</v>
      </c>
    </row>
    <row r="1394" spans="2:73" x14ac:dyDescent="0.3">
      <c r="B1394" t="s">
        <v>535</v>
      </c>
      <c r="C1394" s="17">
        <v>0.35190700566093602</v>
      </c>
      <c r="D1394" s="17">
        <v>0.36435507605041401</v>
      </c>
      <c r="E1394" s="17">
        <v>0.33986887726026299</v>
      </c>
      <c r="F1394" s="17"/>
      <c r="G1394" s="17">
        <v>0.31888703894593301</v>
      </c>
      <c r="H1394" s="17">
        <v>0.26367731791128401</v>
      </c>
      <c r="I1394" s="17">
        <v>0.28914760560815</v>
      </c>
      <c r="J1394" s="17">
        <v>0.37824694064832698</v>
      </c>
      <c r="K1394" s="17">
        <v>0.39014904234755499</v>
      </c>
      <c r="L1394" s="17">
        <v>0.46615019615081799</v>
      </c>
      <c r="M1394" s="17"/>
      <c r="N1394" s="17">
        <v>0.29320018798288999</v>
      </c>
      <c r="O1394" s="17">
        <v>0.38872673396424801</v>
      </c>
      <c r="P1394" s="17">
        <v>0.34026444209347401</v>
      </c>
      <c r="Q1394" s="17">
        <v>0.39588069009163501</v>
      </c>
      <c r="R1394" s="17"/>
      <c r="S1394" s="17">
        <v>0.27071002773525299</v>
      </c>
      <c r="T1394" s="17">
        <v>0.38444645827003299</v>
      </c>
      <c r="U1394" s="17">
        <v>0.37676343955976599</v>
      </c>
      <c r="V1394" s="17">
        <v>0.36445847647468199</v>
      </c>
      <c r="W1394" s="17">
        <v>0.37684007575977502</v>
      </c>
      <c r="X1394" s="17">
        <v>0.39544319060943001</v>
      </c>
      <c r="Y1394" s="17">
        <v>0.36303694130060898</v>
      </c>
      <c r="Z1394" s="17">
        <v>0.37168402053706501</v>
      </c>
      <c r="AA1394" s="17">
        <v>0.31950673368202998</v>
      </c>
      <c r="AB1394" s="17"/>
      <c r="AC1394" s="17">
        <v>0.43358408713325303</v>
      </c>
      <c r="AD1394" s="17">
        <v>0.31081965626645403</v>
      </c>
      <c r="AE1394" s="17">
        <v>0.42270654721214601</v>
      </c>
      <c r="AF1394" s="17">
        <v>0.46787815669260802</v>
      </c>
      <c r="AG1394" s="17">
        <v>0.40670360958810198</v>
      </c>
      <c r="AH1394" s="17">
        <v>0.33846561482285997</v>
      </c>
      <c r="AI1394" s="17">
        <v>0.30607530410231998</v>
      </c>
      <c r="AJ1394" s="17">
        <v>0.317261022554649</v>
      </c>
      <c r="AK1394" s="17">
        <v>0.36027987782920901</v>
      </c>
      <c r="AL1394" s="17">
        <v>0.36545993606691202</v>
      </c>
      <c r="AM1394" s="17">
        <v>0.421642156039711</v>
      </c>
      <c r="AN1394" s="17">
        <v>0.37372137972114899</v>
      </c>
      <c r="AO1394" s="17">
        <v>0.27566670742738297</v>
      </c>
      <c r="AP1394" s="17">
        <v>0.29562368158002</v>
      </c>
      <c r="AQ1394" s="17">
        <v>0.22572799673395</v>
      </c>
      <c r="AR1394" s="17">
        <v>0.24866005330822299</v>
      </c>
      <c r="AS1394" s="17"/>
      <c r="AT1394" s="17">
        <v>0.276876409817987</v>
      </c>
      <c r="AU1394" s="17">
        <v>0.38018607790826697</v>
      </c>
      <c r="AV1394" s="17">
        <v>0.34803944566265399</v>
      </c>
      <c r="AW1394" s="17">
        <v>0.40133472007931398</v>
      </c>
      <c r="AX1394" s="17">
        <v>0.38165567019667801</v>
      </c>
      <c r="AY1394" s="17">
        <v>0.31703473492936002</v>
      </c>
      <c r="AZ1394" s="17"/>
      <c r="BA1394" s="17">
        <v>0.45790067299551901</v>
      </c>
      <c r="BB1394" s="17">
        <v>0.354758460575687</v>
      </c>
      <c r="BC1394" s="17">
        <v>0.33090763717995803</v>
      </c>
      <c r="BD1394" s="17">
        <v>0.24370689743794799</v>
      </c>
      <c r="BE1394" s="17">
        <v>0.20432797840582101</v>
      </c>
      <c r="BF1394" s="17"/>
      <c r="BG1394" s="17">
        <v>0.36261927892696699</v>
      </c>
      <c r="BH1394" s="17">
        <v>0.31044859390878898</v>
      </c>
      <c r="BI1394" s="17">
        <v>0.36466481390236699</v>
      </c>
      <c r="BJ1394" s="17">
        <v>0.38041465073379899</v>
      </c>
      <c r="BK1394" s="17">
        <v>0.339173025406942</v>
      </c>
      <c r="BL1394" s="17"/>
      <c r="BM1394" s="17">
        <v>0.37190079258477199</v>
      </c>
      <c r="BN1394" s="17">
        <v>0.333204631058867</v>
      </c>
      <c r="BO1394" s="17">
        <v>0.328033853785553</v>
      </c>
      <c r="BP1394" s="17"/>
      <c r="BQ1394" s="17">
        <v>0.27410467862765397</v>
      </c>
      <c r="BR1394" s="17">
        <v>0.406444838283747</v>
      </c>
      <c r="BS1394" s="17"/>
      <c r="BT1394" s="17">
        <v>0.307915390369006</v>
      </c>
      <c r="BU1394" s="17">
        <v>0.42751123000559299</v>
      </c>
    </row>
    <row r="1395" spans="2:73" x14ac:dyDescent="0.3">
      <c r="B1395" t="s">
        <v>92</v>
      </c>
      <c r="C1395" s="17">
        <v>4.1208728380763102E-2</v>
      </c>
      <c r="D1395" s="17">
        <v>3.3073559363571002E-2</v>
      </c>
      <c r="E1395" s="17">
        <v>4.8942668265850899E-2</v>
      </c>
      <c r="F1395" s="17"/>
      <c r="G1395" s="17">
        <v>3.1579444203172102E-2</v>
      </c>
      <c r="H1395" s="17">
        <v>4.4519689659765903E-2</v>
      </c>
      <c r="I1395" s="17">
        <v>3.3098654072027701E-2</v>
      </c>
      <c r="J1395" s="17">
        <v>4.45511847231942E-2</v>
      </c>
      <c r="K1395" s="17">
        <v>4.8912678346574499E-2</v>
      </c>
      <c r="L1395" s="17">
        <v>4.4221327539547099E-2</v>
      </c>
      <c r="M1395" s="17"/>
      <c r="N1395" s="17">
        <v>2.6111528447512002E-2</v>
      </c>
      <c r="O1395" s="17">
        <v>4.6318876429110402E-2</v>
      </c>
      <c r="P1395" s="17">
        <v>3.8565360285305703E-2</v>
      </c>
      <c r="Q1395" s="17">
        <v>5.9068543871948098E-2</v>
      </c>
      <c r="R1395" s="17"/>
      <c r="S1395" s="17">
        <v>3.4743695951893902E-2</v>
      </c>
      <c r="T1395" s="17">
        <v>4.3409585719868998E-2</v>
      </c>
      <c r="U1395" s="17">
        <v>3.9908529933292303E-2</v>
      </c>
      <c r="V1395" s="17">
        <v>3.70813463392188E-2</v>
      </c>
      <c r="W1395" s="17">
        <v>3.08097324623757E-2</v>
      </c>
      <c r="X1395" s="17">
        <v>3.2850441987916E-2</v>
      </c>
      <c r="Y1395" s="17">
        <v>4.6196733875653498E-2</v>
      </c>
      <c r="Z1395" s="17">
        <v>4.7138850665822997E-2</v>
      </c>
      <c r="AA1395" s="17">
        <v>5.8798944132633903E-2</v>
      </c>
      <c r="AB1395" s="17"/>
      <c r="AC1395" s="17">
        <v>0</v>
      </c>
      <c r="AD1395" s="17">
        <v>8.9458774207083105E-2</v>
      </c>
      <c r="AE1395" s="17">
        <v>5.0639180163048803E-2</v>
      </c>
      <c r="AF1395" s="17">
        <v>4.1096025889426201E-2</v>
      </c>
      <c r="AG1395" s="17">
        <v>4.0355859409039699E-2</v>
      </c>
      <c r="AH1395" s="17">
        <v>3.5865123383553403E-2</v>
      </c>
      <c r="AI1395" s="17">
        <v>3.5569439049781597E-2</v>
      </c>
      <c r="AJ1395" s="17">
        <v>3.2620756078070197E-2</v>
      </c>
      <c r="AK1395" s="17">
        <v>4.6578121286480298E-2</v>
      </c>
      <c r="AL1395" s="17">
        <v>5.1906230480977603E-2</v>
      </c>
      <c r="AM1395" s="17">
        <v>2.8403230718135698E-2</v>
      </c>
      <c r="AN1395" s="17">
        <v>4.5094611736762102E-2</v>
      </c>
      <c r="AO1395" s="17">
        <v>7.0004081389318698E-2</v>
      </c>
      <c r="AP1395" s="17">
        <v>4.3208080170451399E-2</v>
      </c>
      <c r="AQ1395" s="17">
        <v>1.31847774804592E-2</v>
      </c>
      <c r="AR1395" s="17">
        <v>1.7817305688957299E-2</v>
      </c>
      <c r="AS1395" s="17"/>
      <c r="AT1395" s="17">
        <v>2.78514924340896E-2</v>
      </c>
      <c r="AU1395" s="17">
        <v>3.5459924561317399E-2</v>
      </c>
      <c r="AV1395" s="17">
        <v>5.1051874756241802E-2</v>
      </c>
      <c r="AW1395" s="17">
        <v>4.4000640781284003E-2</v>
      </c>
      <c r="AX1395" s="17">
        <v>7.4885745949562404E-2</v>
      </c>
      <c r="AY1395" s="17">
        <v>3.4336581757375299E-2</v>
      </c>
      <c r="AZ1395" s="17"/>
      <c r="BA1395" s="17">
        <v>5.3178576161181199E-2</v>
      </c>
      <c r="BB1395" s="17">
        <v>4.6925592306132601E-2</v>
      </c>
      <c r="BC1395" s="17">
        <v>3.6803894210161399E-2</v>
      </c>
      <c r="BD1395" s="17">
        <v>3.2033742552498197E-2</v>
      </c>
      <c r="BE1395" s="17">
        <v>1.16067332346243E-2</v>
      </c>
      <c r="BF1395" s="17"/>
      <c r="BG1395" s="17">
        <v>4.42893101900853E-2</v>
      </c>
      <c r="BH1395" s="17">
        <v>3.9050369152384898E-2</v>
      </c>
      <c r="BI1395" s="17">
        <v>3.7845128136297201E-2</v>
      </c>
      <c r="BJ1395" s="17">
        <v>4.63974643366395E-2</v>
      </c>
      <c r="BK1395" s="17">
        <v>1.55418304618521E-2</v>
      </c>
      <c r="BL1395" s="17"/>
      <c r="BM1395" s="17">
        <v>3.5898060020058402E-2</v>
      </c>
      <c r="BN1395" s="17">
        <v>4.8361214908016197E-2</v>
      </c>
      <c r="BO1395" s="17">
        <v>4.1611828933709398E-2</v>
      </c>
      <c r="BP1395" s="17"/>
      <c r="BQ1395" s="17">
        <v>2.8707887319588801E-2</v>
      </c>
      <c r="BR1395" s="17">
        <v>4.6536865415674498E-2</v>
      </c>
      <c r="BS1395" s="17"/>
      <c r="BT1395" s="17">
        <v>3.5685098402544302E-2</v>
      </c>
      <c r="BU1395" s="17">
        <v>4.3219416066775602E-2</v>
      </c>
    </row>
    <row r="1396" spans="2:73" x14ac:dyDescent="0.3">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c r="AF1396" s="17"/>
      <c r="AG1396" s="17"/>
      <c r="AH1396" s="17"/>
      <c r="AI1396" s="17"/>
      <c r="AJ1396" s="17"/>
      <c r="AK1396" s="17"/>
      <c r="AL1396" s="17"/>
      <c r="AM1396" s="17"/>
      <c r="AN1396" s="17"/>
      <c r="AO1396" s="17"/>
      <c r="AP1396" s="17"/>
      <c r="AQ1396" s="17"/>
      <c r="AR1396" s="17"/>
      <c r="AS1396" s="17"/>
      <c r="AT1396" s="17"/>
      <c r="AU1396" s="17"/>
      <c r="AV1396" s="17"/>
      <c r="AW1396" s="17"/>
      <c r="AX1396" s="17"/>
      <c r="AY1396" s="17"/>
      <c r="AZ1396" s="17"/>
      <c r="BA1396" s="17"/>
      <c r="BB1396" s="17"/>
      <c r="BC1396" s="17"/>
      <c r="BD1396" s="17"/>
      <c r="BE1396" s="17"/>
      <c r="BF1396" s="17"/>
      <c r="BG1396" s="17"/>
      <c r="BH1396" s="17"/>
      <c r="BI1396" s="17"/>
      <c r="BJ1396" s="17"/>
      <c r="BK1396" s="17"/>
      <c r="BL1396" s="17"/>
      <c r="BM1396" s="17"/>
      <c r="BN1396" s="17"/>
      <c r="BO1396" s="17"/>
      <c r="BP1396" s="17"/>
      <c r="BQ1396" s="17"/>
      <c r="BR1396" s="17"/>
      <c r="BS1396" s="17"/>
      <c r="BT1396" s="17"/>
      <c r="BU1396" s="17"/>
    </row>
    <row r="1397" spans="2:73" x14ac:dyDescent="0.3">
      <c r="B1397" s="6" t="s">
        <v>544</v>
      </c>
      <c r="C1397" s="17"/>
      <c r="D1397" s="17"/>
      <c r="E1397" s="17"/>
      <c r="F1397" s="17"/>
      <c r="G1397" s="17"/>
      <c r="H1397" s="17"/>
      <c r="I1397" s="17"/>
      <c r="J1397" s="17"/>
      <c r="K1397" s="17"/>
      <c r="L1397" s="17"/>
      <c r="M1397" s="17"/>
      <c r="N1397" s="17"/>
      <c r="O1397" s="17"/>
      <c r="P1397" s="17"/>
      <c r="Q1397" s="17"/>
      <c r="R1397" s="17"/>
      <c r="S1397" s="17"/>
      <c r="T1397" s="17"/>
      <c r="U1397" s="17"/>
      <c r="V1397" s="17"/>
      <c r="W1397" s="17"/>
      <c r="X1397" s="17"/>
      <c r="Y1397" s="17"/>
      <c r="Z1397" s="17"/>
      <c r="AA1397" s="17"/>
      <c r="AB1397" s="17"/>
      <c r="AC1397" s="17"/>
      <c r="AD1397" s="17"/>
      <c r="AE1397" s="17"/>
      <c r="AF1397" s="17"/>
      <c r="AG1397" s="17"/>
      <c r="AH1397" s="17"/>
      <c r="AI1397" s="17"/>
      <c r="AJ1397" s="17"/>
      <c r="AK1397" s="17"/>
      <c r="AL1397" s="17"/>
      <c r="AM1397" s="17"/>
      <c r="AN1397" s="17"/>
      <c r="AO1397" s="17"/>
      <c r="AP1397" s="17"/>
      <c r="AQ1397" s="17"/>
      <c r="AR1397" s="17"/>
      <c r="AS1397" s="17"/>
      <c r="AT1397" s="17"/>
      <c r="AU1397" s="17"/>
      <c r="AV1397" s="17"/>
      <c r="AW1397" s="17"/>
      <c r="AX1397" s="17"/>
      <c r="AY1397" s="17"/>
      <c r="AZ1397" s="17"/>
      <c r="BA1397" s="17"/>
      <c r="BB1397" s="17"/>
      <c r="BC1397" s="17"/>
      <c r="BD1397" s="17"/>
      <c r="BE1397" s="17"/>
      <c r="BF1397" s="17"/>
      <c r="BG1397" s="17"/>
      <c r="BH1397" s="17"/>
      <c r="BI1397" s="17"/>
      <c r="BJ1397" s="17"/>
      <c r="BK1397" s="17"/>
      <c r="BL1397" s="17"/>
      <c r="BM1397" s="17"/>
      <c r="BN1397" s="17"/>
      <c r="BO1397" s="17"/>
      <c r="BP1397" s="17"/>
      <c r="BQ1397" s="17"/>
      <c r="BR1397" s="17"/>
      <c r="BS1397" s="17"/>
      <c r="BT1397" s="17"/>
      <c r="BU1397" s="17"/>
    </row>
    <row r="1398" spans="2:73" x14ac:dyDescent="0.3">
      <c r="B1398" s="24" t="s">
        <v>537</v>
      </c>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row>
    <row r="1399" spans="2:73" x14ac:dyDescent="0.3">
      <c r="B1399" t="s">
        <v>534</v>
      </c>
      <c r="C1399" s="17">
        <v>0.121404048826895</v>
      </c>
      <c r="D1399" s="17">
        <v>0.138598894313266</v>
      </c>
      <c r="E1399" s="17">
        <v>0.10460107758964</v>
      </c>
      <c r="F1399" s="17"/>
      <c r="G1399" s="17">
        <v>0.21226699989970399</v>
      </c>
      <c r="H1399" s="17">
        <v>0.24682037564589199</v>
      </c>
      <c r="I1399" s="17">
        <v>0.13696098166536499</v>
      </c>
      <c r="J1399" s="17">
        <v>5.6391557614298003E-2</v>
      </c>
      <c r="K1399" s="17">
        <v>4.5986904348313103E-2</v>
      </c>
      <c r="L1399" s="17">
        <v>2.7781189599660801E-2</v>
      </c>
      <c r="M1399" s="17"/>
      <c r="N1399" s="17">
        <v>0.19357042256849399</v>
      </c>
      <c r="O1399" s="17">
        <v>7.8261783472689805E-2</v>
      </c>
      <c r="P1399" s="17">
        <v>0.10894007379505501</v>
      </c>
      <c r="Q1399" s="17">
        <v>8.80154793678809E-2</v>
      </c>
      <c r="R1399" s="17"/>
      <c r="S1399" s="17">
        <v>0.22346675084707401</v>
      </c>
      <c r="T1399" s="17">
        <v>6.9561524855799806E-2</v>
      </c>
      <c r="U1399" s="17">
        <v>8.8295398412767803E-2</v>
      </c>
      <c r="V1399" s="17">
        <v>7.7655172225968697E-2</v>
      </c>
      <c r="W1399" s="17">
        <v>0.14730296859023001</v>
      </c>
      <c r="X1399" s="17">
        <v>0.118982921744109</v>
      </c>
      <c r="Y1399" s="17">
        <v>0.127715933108174</v>
      </c>
      <c r="Z1399" s="17">
        <v>5.4413221677639199E-2</v>
      </c>
      <c r="AA1399" s="17">
        <v>0.120797446921589</v>
      </c>
      <c r="AB1399" s="17"/>
      <c r="AC1399" s="17">
        <v>0.38272048126187302</v>
      </c>
      <c r="AD1399" s="17">
        <v>0.27165521085605299</v>
      </c>
      <c r="AE1399" s="17">
        <v>7.1396055330251604E-2</v>
      </c>
      <c r="AF1399" s="17">
        <v>7.2293610364720901E-2</v>
      </c>
      <c r="AG1399" s="17">
        <v>0.10647931995502399</v>
      </c>
      <c r="AH1399" s="17">
        <v>9.0729810504741104E-2</v>
      </c>
      <c r="AI1399" s="17">
        <v>0.11192455347574801</v>
      </c>
      <c r="AJ1399" s="17">
        <v>9.7159436351648101E-2</v>
      </c>
      <c r="AK1399" s="17">
        <v>0.11731809139077599</v>
      </c>
      <c r="AL1399" s="17">
        <v>8.0570454331302804E-2</v>
      </c>
      <c r="AM1399" s="17">
        <v>8.12560400559591E-2</v>
      </c>
      <c r="AN1399" s="17">
        <v>0.100026114726944</v>
      </c>
      <c r="AO1399" s="17">
        <v>0.149045183126781</v>
      </c>
      <c r="AP1399" s="17">
        <v>0.14160712894018701</v>
      </c>
      <c r="AQ1399" s="17">
        <v>0.23816702332700199</v>
      </c>
      <c r="AR1399" s="17">
        <v>0.29943762450504902</v>
      </c>
      <c r="AS1399" s="17"/>
      <c r="AT1399" s="17">
        <v>0.23089731104212599</v>
      </c>
      <c r="AU1399" s="17">
        <v>9.0988679528067398E-2</v>
      </c>
      <c r="AV1399" s="17">
        <v>0.124687086087617</v>
      </c>
      <c r="AW1399" s="17">
        <v>7.1333359239745098E-2</v>
      </c>
      <c r="AX1399" s="17">
        <v>3.64534644984063E-2</v>
      </c>
      <c r="AY1399" s="17">
        <v>9.9584523867248101E-2</v>
      </c>
      <c r="AZ1399" s="17"/>
      <c r="BA1399" s="17">
        <v>5.25730096482631E-2</v>
      </c>
      <c r="BB1399" s="17">
        <v>7.8639118570488595E-2</v>
      </c>
      <c r="BC1399" s="17">
        <v>0.142516296923731</v>
      </c>
      <c r="BD1399" s="17">
        <v>0.23108659109139301</v>
      </c>
      <c r="BE1399" s="17">
        <v>0.38751647105798998</v>
      </c>
      <c r="BF1399" s="17"/>
      <c r="BG1399" s="17">
        <v>9.1294787934635205E-2</v>
      </c>
      <c r="BH1399" s="17">
        <v>0.17397528980781099</v>
      </c>
      <c r="BI1399" s="17">
        <v>7.8165302135871098E-2</v>
      </c>
      <c r="BJ1399" s="17">
        <v>8.2733672148230006E-2</v>
      </c>
      <c r="BK1399" s="17">
        <v>0.163031874127327</v>
      </c>
      <c r="BL1399" s="17"/>
      <c r="BM1399" s="17">
        <v>0.168108346229081</v>
      </c>
      <c r="BN1399" s="17">
        <v>8.0307858918687594E-2</v>
      </c>
      <c r="BO1399" s="17">
        <v>5.85947126370251E-2</v>
      </c>
      <c r="BP1399" s="17"/>
      <c r="BQ1399" s="17">
        <v>0.243192336517628</v>
      </c>
      <c r="BR1399" s="17">
        <v>3.8548959924925602E-2</v>
      </c>
      <c r="BS1399" s="17"/>
      <c r="BT1399" s="17">
        <v>0.14909592263468099</v>
      </c>
      <c r="BU1399" s="17">
        <v>7.7374422611618698E-2</v>
      </c>
    </row>
    <row r="1400" spans="2:73" x14ac:dyDescent="0.3">
      <c r="B1400" t="s">
        <v>535</v>
      </c>
      <c r="C1400" s="17">
        <v>0.84479258254192902</v>
      </c>
      <c r="D1400" s="17">
        <v>0.83068568757836603</v>
      </c>
      <c r="E1400" s="17">
        <v>0.85844443611251198</v>
      </c>
      <c r="F1400" s="17"/>
      <c r="G1400" s="17">
        <v>0.76888515966488602</v>
      </c>
      <c r="H1400" s="17">
        <v>0.69469495903380196</v>
      </c>
      <c r="I1400" s="17">
        <v>0.82866820240793204</v>
      </c>
      <c r="J1400" s="17">
        <v>0.91212984667043695</v>
      </c>
      <c r="K1400" s="17">
        <v>0.92404803372764299</v>
      </c>
      <c r="L1400" s="17">
        <v>0.94683080923970997</v>
      </c>
      <c r="M1400" s="17"/>
      <c r="N1400" s="17">
        <v>0.784506028997912</v>
      </c>
      <c r="O1400" s="17">
        <v>0.88127058409720804</v>
      </c>
      <c r="P1400" s="17">
        <v>0.85441029049807404</v>
      </c>
      <c r="Q1400" s="17">
        <v>0.87244125880273005</v>
      </c>
      <c r="R1400" s="17"/>
      <c r="S1400" s="17">
        <v>0.74044348077567201</v>
      </c>
      <c r="T1400" s="17">
        <v>0.88545123453728203</v>
      </c>
      <c r="U1400" s="17">
        <v>0.88658369763841405</v>
      </c>
      <c r="V1400" s="17">
        <v>0.90422721851701604</v>
      </c>
      <c r="W1400" s="17">
        <v>0.833178531193424</v>
      </c>
      <c r="X1400" s="17">
        <v>0.84228918694300003</v>
      </c>
      <c r="Y1400" s="17">
        <v>0.83966211639680099</v>
      </c>
      <c r="Z1400" s="17">
        <v>0.89450610322344004</v>
      </c>
      <c r="AA1400" s="17">
        <v>0.84107686194074605</v>
      </c>
      <c r="AB1400" s="17"/>
      <c r="AC1400" s="17">
        <v>0.61727951873812703</v>
      </c>
      <c r="AD1400" s="17">
        <v>0.68895534268905501</v>
      </c>
      <c r="AE1400" s="17">
        <v>0.91485727245648896</v>
      </c>
      <c r="AF1400" s="17">
        <v>0.88780871701174802</v>
      </c>
      <c r="AG1400" s="17">
        <v>0.86711336113815396</v>
      </c>
      <c r="AH1400" s="17">
        <v>0.86981207863336796</v>
      </c>
      <c r="AI1400" s="17">
        <v>0.85916500629630499</v>
      </c>
      <c r="AJ1400" s="17">
        <v>0.86462076184538295</v>
      </c>
      <c r="AK1400" s="17">
        <v>0.84542876980957304</v>
      </c>
      <c r="AL1400" s="17">
        <v>0.884150392288924</v>
      </c>
      <c r="AM1400" s="17">
        <v>0.90676436035491204</v>
      </c>
      <c r="AN1400" s="17">
        <v>0.81863663108232598</v>
      </c>
      <c r="AO1400" s="17">
        <v>0.81837522634397897</v>
      </c>
      <c r="AP1400" s="17">
        <v>0.81967240699772903</v>
      </c>
      <c r="AQ1400" s="17">
        <v>0.73505438531804801</v>
      </c>
      <c r="AR1400" s="17">
        <v>0.69008987772669295</v>
      </c>
      <c r="AS1400" s="17"/>
      <c r="AT1400" s="17">
        <v>0.72523166676900197</v>
      </c>
      <c r="AU1400" s="17">
        <v>0.88192380670178305</v>
      </c>
      <c r="AV1400" s="17">
        <v>0.844473183315394</v>
      </c>
      <c r="AW1400" s="17">
        <v>0.89354221584029803</v>
      </c>
      <c r="AX1400" s="17">
        <v>0.93476951950671605</v>
      </c>
      <c r="AY1400" s="17">
        <v>0.86303146576968104</v>
      </c>
      <c r="AZ1400" s="17"/>
      <c r="BA1400" s="17">
        <v>0.91163236515375201</v>
      </c>
      <c r="BB1400" s="17">
        <v>0.89500542619111201</v>
      </c>
      <c r="BC1400" s="17">
        <v>0.82548461346357505</v>
      </c>
      <c r="BD1400" s="17">
        <v>0.74043623837320205</v>
      </c>
      <c r="BE1400" s="17">
        <v>0.55709775188566002</v>
      </c>
      <c r="BF1400" s="17"/>
      <c r="BG1400" s="17">
        <v>0.89409020183757704</v>
      </c>
      <c r="BH1400" s="17">
        <v>0.78474222767979995</v>
      </c>
      <c r="BI1400" s="17">
        <v>0.890946732064685</v>
      </c>
      <c r="BJ1400" s="17">
        <v>0.90303935811599501</v>
      </c>
      <c r="BK1400" s="17">
        <v>0.80073898240801</v>
      </c>
      <c r="BL1400" s="17"/>
      <c r="BM1400" s="17">
        <v>0.80310783669047503</v>
      </c>
      <c r="BN1400" s="17">
        <v>0.88495014859643495</v>
      </c>
      <c r="BO1400" s="17">
        <v>0.89139837767363905</v>
      </c>
      <c r="BP1400" s="17"/>
      <c r="BQ1400" s="17">
        <v>0.72300580856379504</v>
      </c>
      <c r="BR1400" s="17">
        <v>0.93037125642553298</v>
      </c>
      <c r="BS1400" s="17"/>
      <c r="BT1400" s="17">
        <v>0.81901552486640605</v>
      </c>
      <c r="BU1400" s="17">
        <v>0.89258688337666203</v>
      </c>
    </row>
    <row r="1401" spans="2:73" x14ac:dyDescent="0.3">
      <c r="B1401" t="s">
        <v>92</v>
      </c>
      <c r="C1401" s="17">
        <v>3.3803368631175799E-2</v>
      </c>
      <c r="D1401" s="17">
        <v>3.0715418108367799E-2</v>
      </c>
      <c r="E1401" s="17">
        <v>3.6954486297847498E-2</v>
      </c>
      <c r="F1401" s="17"/>
      <c r="G1401" s="17">
        <v>1.8847840435410101E-2</v>
      </c>
      <c r="H1401" s="17">
        <v>5.8484665320305898E-2</v>
      </c>
      <c r="I1401" s="17">
        <v>3.4370815926702901E-2</v>
      </c>
      <c r="J1401" s="17">
        <v>3.14785957152647E-2</v>
      </c>
      <c r="K1401" s="17">
        <v>2.9965061924044401E-2</v>
      </c>
      <c r="L1401" s="17">
        <v>2.53880011606296E-2</v>
      </c>
      <c r="M1401" s="17"/>
      <c r="N1401" s="17">
        <v>2.1923548433594099E-2</v>
      </c>
      <c r="O1401" s="17">
        <v>4.0467632430102603E-2</v>
      </c>
      <c r="P1401" s="17">
        <v>3.6649635706870798E-2</v>
      </c>
      <c r="Q1401" s="17">
        <v>3.9543261829389498E-2</v>
      </c>
      <c r="R1401" s="17"/>
      <c r="S1401" s="17">
        <v>3.6089768377253403E-2</v>
      </c>
      <c r="T1401" s="17">
        <v>4.4987240606918402E-2</v>
      </c>
      <c r="U1401" s="17">
        <v>2.5120903948818499E-2</v>
      </c>
      <c r="V1401" s="17">
        <v>1.8117609257015499E-2</v>
      </c>
      <c r="W1401" s="17">
        <v>1.9518500216346699E-2</v>
      </c>
      <c r="X1401" s="17">
        <v>3.8727891312890901E-2</v>
      </c>
      <c r="Y1401" s="17">
        <v>3.2621950495024102E-2</v>
      </c>
      <c r="Z1401" s="17">
        <v>5.1080675098920801E-2</v>
      </c>
      <c r="AA1401" s="17">
        <v>3.8125691137664501E-2</v>
      </c>
      <c r="AB1401" s="17"/>
      <c r="AC1401" s="17">
        <v>0</v>
      </c>
      <c r="AD1401" s="17">
        <v>3.9389446454891099E-2</v>
      </c>
      <c r="AE1401" s="17">
        <v>1.3746672213259399E-2</v>
      </c>
      <c r="AF1401" s="17">
        <v>3.9897672623531E-2</v>
      </c>
      <c r="AG1401" s="17">
        <v>2.6407318906822599E-2</v>
      </c>
      <c r="AH1401" s="17">
        <v>3.9458110861891403E-2</v>
      </c>
      <c r="AI1401" s="17">
        <v>2.8910440227946699E-2</v>
      </c>
      <c r="AJ1401" s="17">
        <v>3.8219801802968599E-2</v>
      </c>
      <c r="AK1401" s="17">
        <v>3.7253138799650497E-2</v>
      </c>
      <c r="AL1401" s="17">
        <v>3.52791533797732E-2</v>
      </c>
      <c r="AM1401" s="17">
        <v>1.1979599589128699E-2</v>
      </c>
      <c r="AN1401" s="17">
        <v>8.1337254190730499E-2</v>
      </c>
      <c r="AO1401" s="17">
        <v>3.2579590529239699E-2</v>
      </c>
      <c r="AP1401" s="17">
        <v>3.87204640620833E-2</v>
      </c>
      <c r="AQ1401" s="17">
        <v>2.6778591354949598E-2</v>
      </c>
      <c r="AR1401" s="17">
        <v>1.04724977682586E-2</v>
      </c>
      <c r="AS1401" s="17"/>
      <c r="AT1401" s="17">
        <v>4.38710221888714E-2</v>
      </c>
      <c r="AU1401" s="17">
        <v>2.7087513770149899E-2</v>
      </c>
      <c r="AV1401" s="17">
        <v>3.08397305969891E-2</v>
      </c>
      <c r="AW1401" s="17">
        <v>3.5124424919957299E-2</v>
      </c>
      <c r="AX1401" s="17">
        <v>2.87770159948781E-2</v>
      </c>
      <c r="AY1401" s="17">
        <v>3.7384010363071297E-2</v>
      </c>
      <c r="AZ1401" s="17"/>
      <c r="BA1401" s="17">
        <v>3.5794625197984903E-2</v>
      </c>
      <c r="BB1401" s="17">
        <v>2.6355455238399599E-2</v>
      </c>
      <c r="BC1401" s="17">
        <v>3.1999089612694299E-2</v>
      </c>
      <c r="BD1401" s="17">
        <v>2.84771705354048E-2</v>
      </c>
      <c r="BE1401" s="17">
        <v>5.5385777056349797E-2</v>
      </c>
      <c r="BF1401" s="17"/>
      <c r="BG1401" s="17">
        <v>1.46150102277875E-2</v>
      </c>
      <c r="BH1401" s="17">
        <v>4.1282482512389002E-2</v>
      </c>
      <c r="BI1401" s="17">
        <v>3.0887965799444E-2</v>
      </c>
      <c r="BJ1401" s="17">
        <v>1.4226969735774499E-2</v>
      </c>
      <c r="BK1401" s="17">
        <v>3.6229143464662703E-2</v>
      </c>
      <c r="BL1401" s="17"/>
      <c r="BM1401" s="17">
        <v>2.8783817080443599E-2</v>
      </c>
      <c r="BN1401" s="17">
        <v>3.4741992484877603E-2</v>
      </c>
      <c r="BO1401" s="17">
        <v>5.0006909689335799E-2</v>
      </c>
      <c r="BP1401" s="17"/>
      <c r="BQ1401" s="17">
        <v>3.3801854918576499E-2</v>
      </c>
      <c r="BR1401" s="17">
        <v>3.10797836495414E-2</v>
      </c>
      <c r="BS1401" s="17"/>
      <c r="BT1401" s="17">
        <v>3.1888552498912801E-2</v>
      </c>
      <c r="BU1401" s="17">
        <v>3.00386940117192E-2</v>
      </c>
    </row>
    <row r="1402" spans="2:73" x14ac:dyDescent="0.3">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c r="BP1402" s="17"/>
      <c r="BQ1402" s="17"/>
      <c r="BR1402" s="17"/>
      <c r="BS1402" s="17"/>
      <c r="BT1402" s="17"/>
      <c r="BU1402" s="17"/>
    </row>
    <row r="1403" spans="2:73" x14ac:dyDescent="0.3">
      <c r="B1403" s="6" t="s">
        <v>545</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c r="BP1403" s="17"/>
      <c r="BQ1403" s="17"/>
      <c r="BR1403" s="17"/>
      <c r="BS1403" s="17"/>
      <c r="BT1403" s="17"/>
      <c r="BU1403" s="17"/>
    </row>
    <row r="1404" spans="2:73" x14ac:dyDescent="0.3">
      <c r="B1404" s="24" t="s">
        <v>537</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c r="BP1404" s="17"/>
      <c r="BQ1404" s="17"/>
      <c r="BR1404" s="17"/>
      <c r="BS1404" s="17"/>
      <c r="BT1404" s="17"/>
      <c r="BU1404" s="17"/>
    </row>
    <row r="1405" spans="2:73" x14ac:dyDescent="0.3">
      <c r="B1405" t="s">
        <v>534</v>
      </c>
      <c r="C1405" s="17">
        <v>0.28621206010907502</v>
      </c>
      <c r="D1405" s="17">
        <v>0.29979031518843202</v>
      </c>
      <c r="E1405" s="17">
        <v>0.27292221902045299</v>
      </c>
      <c r="F1405" s="17"/>
      <c r="G1405" s="17">
        <v>0.33477057347683897</v>
      </c>
      <c r="H1405" s="17">
        <v>0.36749326341645</v>
      </c>
      <c r="I1405" s="17">
        <v>0.29363660722114399</v>
      </c>
      <c r="J1405" s="17">
        <v>0.246031772597191</v>
      </c>
      <c r="K1405" s="17">
        <v>0.24464242296744901</v>
      </c>
      <c r="L1405" s="17">
        <v>0.22893350287485201</v>
      </c>
      <c r="M1405" s="17"/>
      <c r="N1405" s="17">
        <v>0.33832981688472102</v>
      </c>
      <c r="O1405" s="17">
        <v>0.24443495648296801</v>
      </c>
      <c r="P1405" s="17">
        <v>0.30286726146570597</v>
      </c>
      <c r="Q1405" s="17">
        <v>0.24453948593303801</v>
      </c>
      <c r="R1405" s="17"/>
      <c r="S1405" s="17">
        <v>0.41346667762782502</v>
      </c>
      <c r="T1405" s="17">
        <v>0.242315121582212</v>
      </c>
      <c r="U1405" s="17">
        <v>0.27449472756135701</v>
      </c>
      <c r="V1405" s="17">
        <v>0.239247129170964</v>
      </c>
      <c r="W1405" s="17">
        <v>0.246677677783748</v>
      </c>
      <c r="X1405" s="17">
        <v>0.24936852590692099</v>
      </c>
      <c r="Y1405" s="17">
        <v>0.26708728692902101</v>
      </c>
      <c r="Z1405" s="17">
        <v>0.24883075502441501</v>
      </c>
      <c r="AA1405" s="17">
        <v>0.31076975103946203</v>
      </c>
      <c r="AB1405" s="17"/>
      <c r="AC1405" s="17">
        <v>0.30015938886002402</v>
      </c>
      <c r="AD1405" s="17">
        <v>0.41778491232710602</v>
      </c>
      <c r="AE1405" s="17">
        <v>0.187029489195569</v>
      </c>
      <c r="AF1405" s="17">
        <v>0.23484121796344801</v>
      </c>
      <c r="AG1405" s="17">
        <v>0.28924687786324998</v>
      </c>
      <c r="AH1405" s="17">
        <v>0.278162735745212</v>
      </c>
      <c r="AI1405" s="17">
        <v>0.26043099115630702</v>
      </c>
      <c r="AJ1405" s="17">
        <v>0.28828025780671501</v>
      </c>
      <c r="AK1405" s="17">
        <v>0.29452464790529298</v>
      </c>
      <c r="AL1405" s="17">
        <v>0.29227486344847903</v>
      </c>
      <c r="AM1405" s="17">
        <v>0.21006174134005401</v>
      </c>
      <c r="AN1405" s="17">
        <v>0.22994187099864299</v>
      </c>
      <c r="AO1405" s="17">
        <v>0.32571479210879101</v>
      </c>
      <c r="AP1405" s="17">
        <v>0.32535622102627898</v>
      </c>
      <c r="AQ1405" s="17">
        <v>0.34773284420845102</v>
      </c>
      <c r="AR1405" s="17">
        <v>0.48570525582670399</v>
      </c>
      <c r="AS1405" s="17"/>
      <c r="AT1405" s="17">
        <v>0.38209043182182401</v>
      </c>
      <c r="AU1405" s="17">
        <v>0.24754394167083901</v>
      </c>
      <c r="AV1405" s="17">
        <v>0.27829632915029301</v>
      </c>
      <c r="AW1405" s="17">
        <v>0.27430526257244597</v>
      </c>
      <c r="AX1405" s="17">
        <v>0.192804916498517</v>
      </c>
      <c r="AY1405" s="17">
        <v>0.289041946857371</v>
      </c>
      <c r="AZ1405" s="17"/>
      <c r="BA1405" s="17">
        <v>0.20686871198182599</v>
      </c>
      <c r="BB1405" s="17">
        <v>0.26000471079505899</v>
      </c>
      <c r="BC1405" s="17">
        <v>0.294023182820358</v>
      </c>
      <c r="BD1405" s="17">
        <v>0.39153376165651599</v>
      </c>
      <c r="BE1405" s="17">
        <v>0.561656767223074</v>
      </c>
      <c r="BF1405" s="17"/>
      <c r="BG1405" s="17">
        <v>0.265177728907176</v>
      </c>
      <c r="BH1405" s="17">
        <v>0.37122372436100198</v>
      </c>
      <c r="BI1405" s="17">
        <v>0.26462138996574902</v>
      </c>
      <c r="BJ1405" s="17">
        <v>0.21335241281447601</v>
      </c>
      <c r="BK1405" s="17">
        <v>0.33349826428818202</v>
      </c>
      <c r="BL1405" s="17"/>
      <c r="BM1405" s="17">
        <v>0.324318704972692</v>
      </c>
      <c r="BN1405" s="17">
        <v>0.24994044507628799</v>
      </c>
      <c r="BO1405" s="17">
        <v>0.242413819616982</v>
      </c>
      <c r="BP1405" s="17"/>
      <c r="BQ1405" s="17">
        <v>0.41652846921095399</v>
      </c>
      <c r="BR1405" s="17">
        <v>0.20097504689526699</v>
      </c>
      <c r="BS1405" s="17"/>
      <c r="BT1405" s="17">
        <v>0.325728090880049</v>
      </c>
      <c r="BU1405" s="17">
        <v>0.22125496760930899</v>
      </c>
    </row>
    <row r="1406" spans="2:73" x14ac:dyDescent="0.3">
      <c r="B1406" t="s">
        <v>535</v>
      </c>
      <c r="C1406" s="17">
        <v>0.67593146950659699</v>
      </c>
      <c r="D1406" s="17">
        <v>0.66605232884194698</v>
      </c>
      <c r="E1406" s="17">
        <v>0.68545286058817501</v>
      </c>
      <c r="F1406" s="17"/>
      <c r="G1406" s="17">
        <v>0.60455163550425906</v>
      </c>
      <c r="H1406" s="17">
        <v>0.57759280620492304</v>
      </c>
      <c r="I1406" s="17">
        <v>0.67450438670331603</v>
      </c>
      <c r="J1406" s="17">
        <v>0.73481330929959499</v>
      </c>
      <c r="K1406" s="17">
        <v>0.73411722343399799</v>
      </c>
      <c r="L1406" s="17">
        <v>0.73400805788824797</v>
      </c>
      <c r="M1406" s="17"/>
      <c r="N1406" s="17">
        <v>0.64139820762446298</v>
      </c>
      <c r="O1406" s="17">
        <v>0.71030714173024101</v>
      </c>
      <c r="P1406" s="17">
        <v>0.65233394800529998</v>
      </c>
      <c r="Q1406" s="17">
        <v>0.70905958659531998</v>
      </c>
      <c r="R1406" s="17"/>
      <c r="S1406" s="17">
        <v>0.54598018692683403</v>
      </c>
      <c r="T1406" s="17">
        <v>0.698249610600019</v>
      </c>
      <c r="U1406" s="17">
        <v>0.70903058485816295</v>
      </c>
      <c r="V1406" s="17">
        <v>0.74548152819118796</v>
      </c>
      <c r="W1406" s="17">
        <v>0.71485770053003905</v>
      </c>
      <c r="X1406" s="17">
        <v>0.69666265422603002</v>
      </c>
      <c r="Y1406" s="17">
        <v>0.70828235677405105</v>
      </c>
      <c r="Z1406" s="17">
        <v>0.68223787601318797</v>
      </c>
      <c r="AA1406" s="17">
        <v>0.65921622246380696</v>
      </c>
      <c r="AB1406" s="17"/>
      <c r="AC1406" s="17">
        <v>0.61727951873812703</v>
      </c>
      <c r="AD1406" s="17">
        <v>0.48895976526454499</v>
      </c>
      <c r="AE1406" s="17">
        <v>0.75304428155929104</v>
      </c>
      <c r="AF1406" s="17">
        <v>0.71473161089955595</v>
      </c>
      <c r="AG1406" s="17">
        <v>0.66908537693756698</v>
      </c>
      <c r="AH1406" s="17">
        <v>0.70344445185497195</v>
      </c>
      <c r="AI1406" s="17">
        <v>0.70272954332767101</v>
      </c>
      <c r="AJ1406" s="17">
        <v>0.66591463460839995</v>
      </c>
      <c r="AK1406" s="17">
        <v>0.68605285979588504</v>
      </c>
      <c r="AL1406" s="17">
        <v>0.68343710118255796</v>
      </c>
      <c r="AM1406" s="17">
        <v>0.776486901509856</v>
      </c>
      <c r="AN1406" s="17">
        <v>0.70426990563939895</v>
      </c>
      <c r="AO1406" s="17">
        <v>0.63737589528900096</v>
      </c>
      <c r="AP1406" s="17">
        <v>0.66597034421802004</v>
      </c>
      <c r="AQ1406" s="17">
        <v>0.63729961485854603</v>
      </c>
      <c r="AR1406" s="17">
        <v>0.47644481964218499</v>
      </c>
      <c r="AS1406" s="17"/>
      <c r="AT1406" s="17">
        <v>0.57572921448590997</v>
      </c>
      <c r="AU1406" s="17">
        <v>0.71653594422217803</v>
      </c>
      <c r="AV1406" s="17">
        <v>0.67442335221108596</v>
      </c>
      <c r="AW1406" s="17">
        <v>0.69692676250588004</v>
      </c>
      <c r="AX1406" s="17">
        <v>0.77759387249702505</v>
      </c>
      <c r="AY1406" s="17">
        <v>0.65993313048490698</v>
      </c>
      <c r="AZ1406" s="17"/>
      <c r="BA1406" s="17">
        <v>0.75441338226242005</v>
      </c>
      <c r="BB1406" s="17">
        <v>0.69883873911251204</v>
      </c>
      <c r="BC1406" s="17">
        <v>0.667132002900784</v>
      </c>
      <c r="BD1406" s="17">
        <v>0.57229201404403895</v>
      </c>
      <c r="BE1406" s="17">
        <v>0.438343232776926</v>
      </c>
      <c r="BF1406" s="17"/>
      <c r="BG1406" s="17">
        <v>0.70902498462917096</v>
      </c>
      <c r="BH1406" s="17">
        <v>0.59437740304341002</v>
      </c>
      <c r="BI1406" s="17">
        <v>0.70249728366025699</v>
      </c>
      <c r="BJ1406" s="17">
        <v>0.75737631960487894</v>
      </c>
      <c r="BK1406" s="17">
        <v>0.58370567388544903</v>
      </c>
      <c r="BL1406" s="17"/>
      <c r="BM1406" s="17">
        <v>0.63701872955247396</v>
      </c>
      <c r="BN1406" s="17">
        <v>0.711782993836233</v>
      </c>
      <c r="BO1406" s="17">
        <v>0.72388325235847495</v>
      </c>
      <c r="BP1406" s="17"/>
      <c r="BQ1406" s="17">
        <v>0.54749629637610397</v>
      </c>
      <c r="BR1406" s="17">
        <v>0.76871587472740199</v>
      </c>
      <c r="BS1406" s="17"/>
      <c r="BT1406" s="17">
        <v>0.63748781161076995</v>
      </c>
      <c r="BU1406" s="17">
        <v>0.74879919015656105</v>
      </c>
    </row>
    <row r="1407" spans="2:73" x14ac:dyDescent="0.3">
      <c r="B1407" t="s">
        <v>92</v>
      </c>
      <c r="C1407" s="17">
        <v>3.7856470384328197E-2</v>
      </c>
      <c r="D1407" s="17">
        <v>3.4157355969620898E-2</v>
      </c>
      <c r="E1407" s="17">
        <v>4.1624920391371702E-2</v>
      </c>
      <c r="F1407" s="17"/>
      <c r="G1407" s="17">
        <v>6.0677791018901701E-2</v>
      </c>
      <c r="H1407" s="17">
        <v>5.4913930378626997E-2</v>
      </c>
      <c r="I1407" s="17">
        <v>3.1859006075539403E-2</v>
      </c>
      <c r="J1407" s="17">
        <v>1.9154918103213899E-2</v>
      </c>
      <c r="K1407" s="17">
        <v>2.1240353598553401E-2</v>
      </c>
      <c r="L1407" s="17">
        <v>3.7058439236899901E-2</v>
      </c>
      <c r="M1407" s="17"/>
      <c r="N1407" s="17">
        <v>2.0271975490816298E-2</v>
      </c>
      <c r="O1407" s="17">
        <v>4.52579017867904E-2</v>
      </c>
      <c r="P1407" s="17">
        <v>4.4798790528994201E-2</v>
      </c>
      <c r="Q1407" s="17">
        <v>4.6400927471642497E-2</v>
      </c>
      <c r="R1407" s="17"/>
      <c r="S1407" s="17">
        <v>4.0553135445340199E-2</v>
      </c>
      <c r="T1407" s="17">
        <v>5.9435267817768499E-2</v>
      </c>
      <c r="U1407" s="17">
        <v>1.6474687580479999E-2</v>
      </c>
      <c r="V1407" s="17">
        <v>1.5271342637848E-2</v>
      </c>
      <c r="W1407" s="17">
        <v>3.8464621686212903E-2</v>
      </c>
      <c r="X1407" s="17">
        <v>5.3968819867049003E-2</v>
      </c>
      <c r="Y1407" s="17">
        <v>2.4630356296927499E-2</v>
      </c>
      <c r="Z1407" s="17">
        <v>6.8931368962397502E-2</v>
      </c>
      <c r="AA1407" s="17">
        <v>3.0014026496730899E-2</v>
      </c>
      <c r="AB1407" s="17"/>
      <c r="AC1407" s="17">
        <v>8.2561092401849695E-2</v>
      </c>
      <c r="AD1407" s="17">
        <v>9.3255322408349106E-2</v>
      </c>
      <c r="AE1407" s="17">
        <v>5.9926229245140301E-2</v>
      </c>
      <c r="AF1407" s="17">
        <v>5.0427171136996102E-2</v>
      </c>
      <c r="AG1407" s="17">
        <v>4.1667745199183003E-2</v>
      </c>
      <c r="AH1407" s="17">
        <v>1.8392812399815502E-2</v>
      </c>
      <c r="AI1407" s="17">
        <v>3.6839465516022102E-2</v>
      </c>
      <c r="AJ1407" s="17">
        <v>4.5805107584885103E-2</v>
      </c>
      <c r="AK1407" s="17">
        <v>1.9422492298821099E-2</v>
      </c>
      <c r="AL1407" s="17">
        <v>2.4288035368963099E-2</v>
      </c>
      <c r="AM1407" s="17">
        <v>1.3451357150090101E-2</v>
      </c>
      <c r="AN1407" s="17">
        <v>6.5788223361958303E-2</v>
      </c>
      <c r="AO1407" s="17">
        <v>3.69093126022077E-2</v>
      </c>
      <c r="AP1407" s="17">
        <v>8.6734347557004092E-3</v>
      </c>
      <c r="AQ1407" s="17">
        <v>1.4967540933002701E-2</v>
      </c>
      <c r="AR1407" s="17">
        <v>3.78499245311106E-2</v>
      </c>
      <c r="AS1407" s="17"/>
      <c r="AT1407" s="17">
        <v>4.2180353692266699E-2</v>
      </c>
      <c r="AU1407" s="17">
        <v>3.5920114106983397E-2</v>
      </c>
      <c r="AV1407" s="17">
        <v>4.7280318638620603E-2</v>
      </c>
      <c r="AW1407" s="17">
        <v>2.8767974921673999E-2</v>
      </c>
      <c r="AX1407" s="17">
        <v>2.9601211004458301E-2</v>
      </c>
      <c r="AY1407" s="17">
        <v>5.1024922657721801E-2</v>
      </c>
      <c r="AZ1407" s="17"/>
      <c r="BA1407" s="17">
        <v>3.87179057557537E-2</v>
      </c>
      <c r="BB1407" s="17">
        <v>4.11565500924293E-2</v>
      </c>
      <c r="BC1407" s="17">
        <v>3.8844814278857803E-2</v>
      </c>
      <c r="BD1407" s="17">
        <v>3.6174224299444599E-2</v>
      </c>
      <c r="BE1407" s="17">
        <v>0</v>
      </c>
      <c r="BF1407" s="17"/>
      <c r="BG1407" s="17">
        <v>2.57972864636529E-2</v>
      </c>
      <c r="BH1407" s="17">
        <v>3.4398872595588603E-2</v>
      </c>
      <c r="BI1407" s="17">
        <v>3.2881326373993401E-2</v>
      </c>
      <c r="BJ1407" s="17">
        <v>2.9271267580645102E-2</v>
      </c>
      <c r="BK1407" s="17">
        <v>8.2796061826368603E-2</v>
      </c>
      <c r="BL1407" s="17"/>
      <c r="BM1407" s="17">
        <v>3.8662565474833301E-2</v>
      </c>
      <c r="BN1407" s="17">
        <v>3.8276561087478803E-2</v>
      </c>
      <c r="BO1407" s="17">
        <v>3.3702928024543402E-2</v>
      </c>
      <c r="BP1407" s="17"/>
      <c r="BQ1407" s="17">
        <v>3.59752344129423E-2</v>
      </c>
      <c r="BR1407" s="17">
        <v>3.0309078377331201E-2</v>
      </c>
      <c r="BS1407" s="17"/>
      <c r="BT1407" s="17">
        <v>3.6784097509181497E-2</v>
      </c>
      <c r="BU1407" s="17">
        <v>2.9945842234129699E-2</v>
      </c>
    </row>
    <row r="1408" spans="2:73" x14ac:dyDescent="0.3">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c r="BN1408" s="17"/>
      <c r="BO1408" s="17"/>
      <c r="BP1408" s="17"/>
      <c r="BQ1408" s="17"/>
      <c r="BR1408" s="17"/>
      <c r="BS1408" s="17"/>
      <c r="BT1408" s="17"/>
      <c r="BU1408" s="17"/>
    </row>
    <row r="1409" spans="2:73" x14ac:dyDescent="0.3">
      <c r="B1409" s="6" t="s">
        <v>546</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c r="BP1409" s="17"/>
      <c r="BQ1409" s="17"/>
      <c r="BR1409" s="17"/>
      <c r="BS1409" s="17"/>
      <c r="BT1409" s="17"/>
      <c r="BU1409" s="17"/>
    </row>
    <row r="1410" spans="2:73" x14ac:dyDescent="0.3">
      <c r="B1410" s="24" t="s">
        <v>537</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c r="BP1410" s="17"/>
      <c r="BQ1410" s="17"/>
      <c r="BR1410" s="17"/>
      <c r="BS1410" s="17"/>
      <c r="BT1410" s="17"/>
      <c r="BU1410" s="17"/>
    </row>
    <row r="1411" spans="2:73" x14ac:dyDescent="0.3">
      <c r="B1411" t="s">
        <v>534</v>
      </c>
      <c r="C1411" s="17">
        <v>0.79306387646736398</v>
      </c>
      <c r="D1411" s="17">
        <v>0.80107709429969498</v>
      </c>
      <c r="E1411" s="17">
        <v>0.78460043129888202</v>
      </c>
      <c r="F1411" s="17"/>
      <c r="G1411" s="17">
        <v>0.76473782495492704</v>
      </c>
      <c r="H1411" s="17">
        <v>0.79605405056854495</v>
      </c>
      <c r="I1411" s="17">
        <v>0.81195470007622705</v>
      </c>
      <c r="J1411" s="17">
        <v>0.80112591302939495</v>
      </c>
      <c r="K1411" s="17">
        <v>0.82420013041733797</v>
      </c>
      <c r="L1411" s="17">
        <v>0.76740801726695196</v>
      </c>
      <c r="M1411" s="17"/>
      <c r="N1411" s="17">
        <v>0.82285153988695203</v>
      </c>
      <c r="O1411" s="17">
        <v>0.80393415086379505</v>
      </c>
      <c r="P1411" s="17">
        <v>0.78673298245242496</v>
      </c>
      <c r="Q1411" s="17">
        <v>0.74067605672308101</v>
      </c>
      <c r="R1411" s="17"/>
      <c r="S1411" s="17">
        <v>0.80277048967262898</v>
      </c>
      <c r="T1411" s="17">
        <v>0.76811334439738199</v>
      </c>
      <c r="U1411" s="17">
        <v>0.82922655187683403</v>
      </c>
      <c r="V1411" s="17">
        <v>0.75709923316974204</v>
      </c>
      <c r="W1411" s="17">
        <v>0.813309746954886</v>
      </c>
      <c r="X1411" s="17">
        <v>0.78425800839078696</v>
      </c>
      <c r="Y1411" s="17">
        <v>0.81111200851417098</v>
      </c>
      <c r="Z1411" s="17">
        <v>0.75822599056643603</v>
      </c>
      <c r="AA1411" s="17">
        <v>0.804898590707675</v>
      </c>
      <c r="AB1411" s="17"/>
      <c r="AC1411" s="17">
        <v>0.779789903045363</v>
      </c>
      <c r="AD1411" s="17">
        <v>0.72757698821900396</v>
      </c>
      <c r="AE1411" s="17">
        <v>0.75602622723729895</v>
      </c>
      <c r="AF1411" s="17">
        <v>0.68386379089597704</v>
      </c>
      <c r="AG1411" s="17">
        <v>0.76511074217126795</v>
      </c>
      <c r="AH1411" s="17">
        <v>0.79184534601315104</v>
      </c>
      <c r="AI1411" s="17">
        <v>0.78754412577961996</v>
      </c>
      <c r="AJ1411" s="17">
        <v>0.78349343198448096</v>
      </c>
      <c r="AK1411" s="17">
        <v>0.80775764946725503</v>
      </c>
      <c r="AL1411" s="17">
        <v>0.82022909153400703</v>
      </c>
      <c r="AM1411" s="17">
        <v>0.77030586401854795</v>
      </c>
      <c r="AN1411" s="17">
        <v>0.83020429532140305</v>
      </c>
      <c r="AO1411" s="17">
        <v>0.84624008859462896</v>
      </c>
      <c r="AP1411" s="17">
        <v>0.87802687281782898</v>
      </c>
      <c r="AQ1411" s="17">
        <v>0.85203713224369604</v>
      </c>
      <c r="AR1411" s="17">
        <v>0.88677533148211696</v>
      </c>
      <c r="AS1411" s="17"/>
      <c r="AT1411" s="17">
        <v>0.82393923337896002</v>
      </c>
      <c r="AU1411" s="17">
        <v>0.78815068493804996</v>
      </c>
      <c r="AV1411" s="17">
        <v>0.76807496468040304</v>
      </c>
      <c r="AW1411" s="17">
        <v>0.77778750289927601</v>
      </c>
      <c r="AX1411" s="17">
        <v>0.77002092643832898</v>
      </c>
      <c r="AY1411" s="17">
        <v>0.85261979797974996</v>
      </c>
      <c r="AZ1411" s="17"/>
      <c r="BA1411" s="17">
        <v>0.75824676455531503</v>
      </c>
      <c r="BB1411" s="17">
        <v>0.77213968742651895</v>
      </c>
      <c r="BC1411" s="17">
        <v>0.78950847537636104</v>
      </c>
      <c r="BD1411" s="17">
        <v>0.86097667263456501</v>
      </c>
      <c r="BE1411" s="17">
        <v>0.81767888875557304</v>
      </c>
      <c r="BF1411" s="17"/>
      <c r="BG1411" s="17">
        <v>0.79582336762454897</v>
      </c>
      <c r="BH1411" s="17">
        <v>0.80285020796712703</v>
      </c>
      <c r="BI1411" s="17">
        <v>0.81794142911200496</v>
      </c>
      <c r="BJ1411" s="17">
        <v>0.82203206363500003</v>
      </c>
      <c r="BK1411" s="17">
        <v>0.79513881271472697</v>
      </c>
      <c r="BL1411" s="17"/>
      <c r="BM1411" s="17">
        <v>0.79841648080025496</v>
      </c>
      <c r="BN1411" s="17">
        <v>0.77918862777582198</v>
      </c>
      <c r="BO1411" s="17">
        <v>0.81077532626353199</v>
      </c>
      <c r="BP1411" s="17"/>
      <c r="BQ1411" s="17">
        <v>0.83082577157795801</v>
      </c>
      <c r="BR1411" s="17">
        <v>0.76653106068779497</v>
      </c>
      <c r="BS1411" s="17"/>
      <c r="BT1411" s="17">
        <v>0.81937800981259601</v>
      </c>
      <c r="BU1411" s="17">
        <v>0.75470219245912396</v>
      </c>
    </row>
    <row r="1412" spans="2:73" x14ac:dyDescent="0.3">
      <c r="B1412" t="s">
        <v>535</v>
      </c>
      <c r="C1412" s="17">
        <v>0.17388851629954599</v>
      </c>
      <c r="D1412" s="17">
        <v>0.16164692554496601</v>
      </c>
      <c r="E1412" s="17">
        <v>0.186476300063115</v>
      </c>
      <c r="F1412" s="17"/>
      <c r="G1412" s="17">
        <v>0.20208469387435399</v>
      </c>
      <c r="H1412" s="17">
        <v>0.15366974178297799</v>
      </c>
      <c r="I1412" s="17">
        <v>0.15978100728611</v>
      </c>
      <c r="J1412" s="17">
        <v>0.16662748861847501</v>
      </c>
      <c r="K1412" s="17">
        <v>0.148344258246945</v>
      </c>
      <c r="L1412" s="17">
        <v>0.207472830871724</v>
      </c>
      <c r="M1412" s="17"/>
      <c r="N1412" s="17">
        <v>0.151878740521254</v>
      </c>
      <c r="O1412" s="17">
        <v>0.16227289635183201</v>
      </c>
      <c r="P1412" s="17">
        <v>0.17754635420227299</v>
      </c>
      <c r="Q1412" s="17">
        <v>0.21857591943965701</v>
      </c>
      <c r="R1412" s="17"/>
      <c r="S1412" s="17">
        <v>0.16152465888529399</v>
      </c>
      <c r="T1412" s="17">
        <v>0.193202029634815</v>
      </c>
      <c r="U1412" s="17">
        <v>0.15009701928654001</v>
      </c>
      <c r="V1412" s="17">
        <v>0.20062314556404001</v>
      </c>
      <c r="W1412" s="17">
        <v>0.15781560073769799</v>
      </c>
      <c r="X1412" s="17">
        <v>0.17390653556920199</v>
      </c>
      <c r="Y1412" s="17">
        <v>0.15928576309277401</v>
      </c>
      <c r="Z1412" s="17">
        <v>0.20679989378291899</v>
      </c>
      <c r="AA1412" s="17">
        <v>0.17225843201475699</v>
      </c>
      <c r="AB1412" s="17"/>
      <c r="AC1412" s="17">
        <v>5.6748682957531098E-2</v>
      </c>
      <c r="AD1412" s="17">
        <v>0.24666309001887099</v>
      </c>
      <c r="AE1412" s="17">
        <v>0.21257389258871801</v>
      </c>
      <c r="AF1412" s="17">
        <v>0.27801378326891701</v>
      </c>
      <c r="AG1412" s="17">
        <v>0.176405660243493</v>
      </c>
      <c r="AH1412" s="17">
        <v>0.18780630813306201</v>
      </c>
      <c r="AI1412" s="17">
        <v>0.17492376666812701</v>
      </c>
      <c r="AJ1412" s="17">
        <v>0.18755045357505001</v>
      </c>
      <c r="AK1412" s="17">
        <v>0.17030530362989801</v>
      </c>
      <c r="AL1412" s="17">
        <v>0.14055270969723699</v>
      </c>
      <c r="AM1412" s="17">
        <v>0.21155410480334799</v>
      </c>
      <c r="AN1412" s="17">
        <v>0.12550482036022401</v>
      </c>
      <c r="AO1412" s="17">
        <v>0.135047380481123</v>
      </c>
      <c r="AP1412" s="17">
        <v>0.10132940779355901</v>
      </c>
      <c r="AQ1412" s="17">
        <v>9.5063860209168793E-2</v>
      </c>
      <c r="AR1412" s="17">
        <v>9.5578876253828104E-2</v>
      </c>
      <c r="AS1412" s="17"/>
      <c r="AT1412" s="17">
        <v>0.140048381280826</v>
      </c>
      <c r="AU1412" s="17">
        <v>0.18446836120177201</v>
      </c>
      <c r="AV1412" s="17">
        <v>0.19049476065289001</v>
      </c>
      <c r="AW1412" s="17">
        <v>0.18600370589583101</v>
      </c>
      <c r="AX1412" s="17">
        <v>0.198793558581426</v>
      </c>
      <c r="AY1412" s="17">
        <v>0.13171475842363201</v>
      </c>
      <c r="AZ1412" s="17"/>
      <c r="BA1412" s="17">
        <v>0.201897086505923</v>
      </c>
      <c r="BB1412" s="17">
        <v>0.195580111910963</v>
      </c>
      <c r="BC1412" s="17">
        <v>0.18136896479775599</v>
      </c>
      <c r="BD1412" s="17">
        <v>0.11649973902513799</v>
      </c>
      <c r="BE1412" s="17">
        <v>0.16218780686631601</v>
      </c>
      <c r="BF1412" s="17"/>
      <c r="BG1412" s="17">
        <v>0.18098383114414099</v>
      </c>
      <c r="BH1412" s="17">
        <v>0.166264056850318</v>
      </c>
      <c r="BI1412" s="17">
        <v>0.141494636017057</v>
      </c>
      <c r="BJ1412" s="17">
        <v>0.157483128764693</v>
      </c>
      <c r="BK1412" s="17">
        <v>0.17333913619628299</v>
      </c>
      <c r="BL1412" s="17"/>
      <c r="BM1412" s="17">
        <v>0.17032378999280301</v>
      </c>
      <c r="BN1412" s="17">
        <v>0.182996145903389</v>
      </c>
      <c r="BO1412" s="17">
        <v>0.16245453353862099</v>
      </c>
      <c r="BP1412" s="17"/>
      <c r="BQ1412" s="17">
        <v>0.143201378965781</v>
      </c>
      <c r="BR1412" s="17">
        <v>0.19661009597257501</v>
      </c>
      <c r="BS1412" s="17"/>
      <c r="BT1412" s="17">
        <v>0.150397368534852</v>
      </c>
      <c r="BU1412" s="17">
        <v>0.20942440124021</v>
      </c>
    </row>
    <row r="1413" spans="2:73" x14ac:dyDescent="0.3">
      <c r="B1413" t="s">
        <v>92</v>
      </c>
      <c r="C1413" s="17">
        <v>3.3047607233089603E-2</v>
      </c>
      <c r="D1413" s="17">
        <v>3.7275980155339297E-2</v>
      </c>
      <c r="E1413" s="17">
        <v>2.8923268638002701E-2</v>
      </c>
      <c r="F1413" s="17"/>
      <c r="G1413" s="17">
        <v>3.3177481170718497E-2</v>
      </c>
      <c r="H1413" s="17">
        <v>5.0276207648477997E-2</v>
      </c>
      <c r="I1413" s="17">
        <v>2.82642926376621E-2</v>
      </c>
      <c r="J1413" s="17">
        <v>3.2246598352129903E-2</v>
      </c>
      <c r="K1413" s="17">
        <v>2.7455611335717601E-2</v>
      </c>
      <c r="L1413" s="17">
        <v>2.5119151861324001E-2</v>
      </c>
      <c r="M1413" s="17"/>
      <c r="N1413" s="17">
        <v>2.5269719591793902E-2</v>
      </c>
      <c r="O1413" s="17">
        <v>3.3792952784373199E-2</v>
      </c>
      <c r="P1413" s="17">
        <v>3.5720663345301398E-2</v>
      </c>
      <c r="Q1413" s="17">
        <v>4.0748023837262198E-2</v>
      </c>
      <c r="R1413" s="17"/>
      <c r="S1413" s="17">
        <v>3.5704851442076802E-2</v>
      </c>
      <c r="T1413" s="17">
        <v>3.8684625967803199E-2</v>
      </c>
      <c r="U1413" s="17">
        <v>2.0676428836626199E-2</v>
      </c>
      <c r="V1413" s="17">
        <v>4.2277621266217799E-2</v>
      </c>
      <c r="W1413" s="17">
        <v>2.8874652307416E-2</v>
      </c>
      <c r="X1413" s="17">
        <v>4.1835456040010502E-2</v>
      </c>
      <c r="Y1413" s="17">
        <v>2.9602228393055E-2</v>
      </c>
      <c r="Z1413" s="17">
        <v>3.4974115650645198E-2</v>
      </c>
      <c r="AA1413" s="17">
        <v>2.28429772775679E-2</v>
      </c>
      <c r="AB1413" s="17"/>
      <c r="AC1413" s="17">
        <v>0.16346141399710601</v>
      </c>
      <c r="AD1413" s="17">
        <v>2.5759921762125101E-2</v>
      </c>
      <c r="AE1413" s="17">
        <v>3.1399880173982798E-2</v>
      </c>
      <c r="AF1413" s="17">
        <v>3.8122425835106097E-2</v>
      </c>
      <c r="AG1413" s="17">
        <v>5.8483597585238897E-2</v>
      </c>
      <c r="AH1413" s="17">
        <v>2.0348345853786899E-2</v>
      </c>
      <c r="AI1413" s="17">
        <v>3.7532107552252898E-2</v>
      </c>
      <c r="AJ1413" s="17">
        <v>2.89561144404691E-2</v>
      </c>
      <c r="AK1413" s="17">
        <v>2.1937046902846199E-2</v>
      </c>
      <c r="AL1413" s="17">
        <v>3.9218198768755097E-2</v>
      </c>
      <c r="AM1413" s="17">
        <v>1.8140031178104001E-2</v>
      </c>
      <c r="AN1413" s="17">
        <v>4.42908843183734E-2</v>
      </c>
      <c r="AO1413" s="17">
        <v>1.8712530924248301E-2</v>
      </c>
      <c r="AP1413" s="17">
        <v>2.0643719388612199E-2</v>
      </c>
      <c r="AQ1413" s="17">
        <v>5.28990075471353E-2</v>
      </c>
      <c r="AR1413" s="17">
        <v>1.7645792264054799E-2</v>
      </c>
      <c r="AS1413" s="17"/>
      <c r="AT1413" s="17">
        <v>3.6012385340213997E-2</v>
      </c>
      <c r="AU1413" s="17">
        <v>2.73809538601778E-2</v>
      </c>
      <c r="AV1413" s="17">
        <v>4.1430274666706901E-2</v>
      </c>
      <c r="AW1413" s="17">
        <v>3.6208791204892801E-2</v>
      </c>
      <c r="AX1413" s="17">
        <v>3.1185514980245702E-2</v>
      </c>
      <c r="AY1413" s="17">
        <v>1.56654435966176E-2</v>
      </c>
      <c r="AZ1413" s="17"/>
      <c r="BA1413" s="17">
        <v>3.9856148938761798E-2</v>
      </c>
      <c r="BB1413" s="17">
        <v>3.2280200662518098E-2</v>
      </c>
      <c r="BC1413" s="17">
        <v>2.9122559825883201E-2</v>
      </c>
      <c r="BD1413" s="17">
        <v>2.2523588340297E-2</v>
      </c>
      <c r="BE1413" s="17">
        <v>2.0133304378111401E-2</v>
      </c>
      <c r="BF1413" s="17"/>
      <c r="BG1413" s="17">
        <v>2.3192801231310199E-2</v>
      </c>
      <c r="BH1413" s="17">
        <v>3.0885735182555399E-2</v>
      </c>
      <c r="BI1413" s="17">
        <v>4.0563934870937998E-2</v>
      </c>
      <c r="BJ1413" s="17">
        <v>2.04848076003065E-2</v>
      </c>
      <c r="BK1413" s="17">
        <v>3.15220510889897E-2</v>
      </c>
      <c r="BL1413" s="17"/>
      <c r="BM1413" s="17">
        <v>3.1259729206942498E-2</v>
      </c>
      <c r="BN1413" s="17">
        <v>3.7815226320788702E-2</v>
      </c>
      <c r="BO1413" s="17">
        <v>2.6770140197847701E-2</v>
      </c>
      <c r="BP1413" s="17"/>
      <c r="BQ1413" s="17">
        <v>2.59728494562603E-2</v>
      </c>
      <c r="BR1413" s="17">
        <v>3.6858843339629403E-2</v>
      </c>
      <c r="BS1413" s="17"/>
      <c r="BT1413" s="17">
        <v>3.02246216525517E-2</v>
      </c>
      <c r="BU1413" s="17">
        <v>3.5873406300666502E-2</v>
      </c>
    </row>
    <row r="1414" spans="2:73" x14ac:dyDescent="0.3">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c r="BP1414" s="17"/>
      <c r="BQ1414" s="17"/>
      <c r="BR1414" s="17"/>
      <c r="BS1414" s="17"/>
      <c r="BT1414" s="17"/>
      <c r="BU1414" s="17"/>
    </row>
    <row r="1415" spans="2:73" x14ac:dyDescent="0.3">
      <c r="B1415" s="6" t="s">
        <v>547</v>
      </c>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c r="BP1415" s="17"/>
      <c r="BQ1415" s="17"/>
      <c r="BR1415" s="17"/>
      <c r="BS1415" s="17"/>
      <c r="BT1415" s="17"/>
      <c r="BU1415" s="17"/>
    </row>
    <row r="1416" spans="2:73" x14ac:dyDescent="0.3">
      <c r="B1416" s="24" t="s">
        <v>537</v>
      </c>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c r="BM1416" s="17"/>
      <c r="BN1416" s="17"/>
      <c r="BO1416" s="17"/>
      <c r="BP1416" s="17"/>
      <c r="BQ1416" s="17"/>
      <c r="BR1416" s="17"/>
      <c r="BS1416" s="17"/>
      <c r="BT1416" s="17"/>
      <c r="BU1416" s="17"/>
    </row>
    <row r="1417" spans="2:73" x14ac:dyDescent="0.3">
      <c r="B1417" t="s">
        <v>534</v>
      </c>
      <c r="C1417" s="17">
        <v>0.38245738579904598</v>
      </c>
      <c r="D1417" s="17">
        <v>0.39083661081217602</v>
      </c>
      <c r="E1417" s="17">
        <v>0.37453540970886101</v>
      </c>
      <c r="F1417" s="17"/>
      <c r="G1417" s="17">
        <v>0.43142204089363301</v>
      </c>
      <c r="H1417" s="17">
        <v>0.499392911229954</v>
      </c>
      <c r="I1417" s="17">
        <v>0.427543028827924</v>
      </c>
      <c r="J1417" s="17">
        <v>0.31281420666827298</v>
      </c>
      <c r="K1417" s="17">
        <v>0.37479515965653898</v>
      </c>
      <c r="L1417" s="17">
        <v>0.26170303066337902</v>
      </c>
      <c r="M1417" s="17"/>
      <c r="N1417" s="17">
        <v>0.483688205339804</v>
      </c>
      <c r="O1417" s="17">
        <v>0.35302013849626401</v>
      </c>
      <c r="P1417" s="17">
        <v>0.35279842380328302</v>
      </c>
      <c r="Q1417" s="17">
        <v>0.30347672888944499</v>
      </c>
      <c r="R1417" s="17"/>
      <c r="S1417" s="17">
        <v>0.499300217129728</v>
      </c>
      <c r="T1417" s="17">
        <v>0.37854634941931797</v>
      </c>
      <c r="U1417" s="17">
        <v>0.345980042784231</v>
      </c>
      <c r="V1417" s="17">
        <v>0.31728727131044199</v>
      </c>
      <c r="W1417" s="17">
        <v>0.38201749257948298</v>
      </c>
      <c r="X1417" s="17">
        <v>0.34326200549496699</v>
      </c>
      <c r="Y1417" s="17">
        <v>0.34904917804470897</v>
      </c>
      <c r="Z1417" s="17">
        <v>0.26852658796170198</v>
      </c>
      <c r="AA1417" s="17">
        <v>0.42105688821638798</v>
      </c>
      <c r="AB1417" s="17"/>
      <c r="AC1417" s="17">
        <v>0.45959215598071301</v>
      </c>
      <c r="AD1417" s="17">
        <v>0.47366600114238</v>
      </c>
      <c r="AE1417" s="17">
        <v>0.27796204907855598</v>
      </c>
      <c r="AF1417" s="17">
        <v>0.34616546386804897</v>
      </c>
      <c r="AG1417" s="17">
        <v>0.32342790853825998</v>
      </c>
      <c r="AH1417" s="17">
        <v>0.361559707047935</v>
      </c>
      <c r="AI1417" s="17">
        <v>0.34354192869873601</v>
      </c>
      <c r="AJ1417" s="17">
        <v>0.35543073288635901</v>
      </c>
      <c r="AK1417" s="17">
        <v>0.40917559385706798</v>
      </c>
      <c r="AL1417" s="17">
        <v>0.40972103262390502</v>
      </c>
      <c r="AM1417" s="17">
        <v>0.36521645067775699</v>
      </c>
      <c r="AN1417" s="17">
        <v>0.35899394013237301</v>
      </c>
      <c r="AO1417" s="17">
        <v>0.404672548301588</v>
      </c>
      <c r="AP1417" s="17">
        <v>0.49864222179678003</v>
      </c>
      <c r="AQ1417" s="17">
        <v>0.53021687454576805</v>
      </c>
      <c r="AR1417" s="17">
        <v>0.57464201318491603</v>
      </c>
      <c r="AS1417" s="17"/>
      <c r="AT1417" s="17">
        <v>0.51286579007115296</v>
      </c>
      <c r="AU1417" s="17">
        <v>0.32212104851711598</v>
      </c>
      <c r="AV1417" s="17">
        <v>0.38932258290731298</v>
      </c>
      <c r="AW1417" s="17">
        <v>0.32990308884871</v>
      </c>
      <c r="AX1417" s="17">
        <v>0.300456267056947</v>
      </c>
      <c r="AY1417" s="17">
        <v>0.43304909529573099</v>
      </c>
      <c r="AZ1417" s="17"/>
      <c r="BA1417" s="17">
        <v>0.22576673275280401</v>
      </c>
      <c r="BB1417" s="17">
        <v>0.34037628010445498</v>
      </c>
      <c r="BC1417" s="17">
        <v>0.44912740260762402</v>
      </c>
      <c r="BD1417" s="17">
        <v>0.55981254067979502</v>
      </c>
      <c r="BE1417" s="17">
        <v>0.60223189584224102</v>
      </c>
      <c r="BF1417" s="17"/>
      <c r="BG1417" s="17">
        <v>0.333049537904332</v>
      </c>
      <c r="BH1417" s="17">
        <v>0.47514600089472703</v>
      </c>
      <c r="BI1417" s="17">
        <v>0.32348062522996501</v>
      </c>
      <c r="BJ1417" s="17">
        <v>0.30691906804228403</v>
      </c>
      <c r="BK1417" s="17">
        <v>0.473634682361737</v>
      </c>
      <c r="BL1417" s="17"/>
      <c r="BM1417" s="17">
        <v>0.417545808301934</v>
      </c>
      <c r="BN1417" s="17">
        <v>0.33357005712368099</v>
      </c>
      <c r="BO1417" s="17">
        <v>0.38422332647878199</v>
      </c>
      <c r="BP1417" s="17"/>
      <c r="BQ1417" s="17">
        <v>0.51607179804919101</v>
      </c>
      <c r="BR1417" s="17">
        <v>0.29007023667434001</v>
      </c>
      <c r="BS1417" s="17"/>
      <c r="BT1417" s="17">
        <v>0.43968928112160199</v>
      </c>
      <c r="BU1417" s="17">
        <v>0.29213341925458902</v>
      </c>
    </row>
    <row r="1418" spans="2:73" x14ac:dyDescent="0.3">
      <c r="B1418" t="s">
        <v>535</v>
      </c>
      <c r="C1418" s="17">
        <v>0.59108225472076503</v>
      </c>
      <c r="D1418" s="17">
        <v>0.58403581407433502</v>
      </c>
      <c r="E1418" s="17">
        <v>0.59761567482951405</v>
      </c>
      <c r="F1418" s="17"/>
      <c r="G1418" s="17">
        <v>0.53470249760853195</v>
      </c>
      <c r="H1418" s="17">
        <v>0.450127590480424</v>
      </c>
      <c r="I1418" s="17">
        <v>0.55491423461787603</v>
      </c>
      <c r="J1418" s="17">
        <v>0.67111672888375995</v>
      </c>
      <c r="K1418" s="17">
        <v>0.60371033535227703</v>
      </c>
      <c r="L1418" s="17">
        <v>0.72015575916180696</v>
      </c>
      <c r="M1418" s="17"/>
      <c r="N1418" s="17">
        <v>0.50280146622321598</v>
      </c>
      <c r="O1418" s="17">
        <v>0.61550774691806798</v>
      </c>
      <c r="P1418" s="17">
        <v>0.62601637901150298</v>
      </c>
      <c r="Q1418" s="17">
        <v>0.652649493975895</v>
      </c>
      <c r="R1418" s="17"/>
      <c r="S1418" s="17">
        <v>0.46830916642598802</v>
      </c>
      <c r="T1418" s="17">
        <v>0.59650521816412705</v>
      </c>
      <c r="U1418" s="17">
        <v>0.638931915325053</v>
      </c>
      <c r="V1418" s="17">
        <v>0.66037969901522697</v>
      </c>
      <c r="W1418" s="17">
        <v>0.59012002113802198</v>
      </c>
      <c r="X1418" s="17">
        <v>0.61668468448359104</v>
      </c>
      <c r="Y1418" s="17">
        <v>0.62093350422527105</v>
      </c>
      <c r="Z1418" s="17">
        <v>0.69472404082679695</v>
      </c>
      <c r="AA1418" s="17">
        <v>0.56384452027310905</v>
      </c>
      <c r="AB1418" s="17"/>
      <c r="AC1418" s="17">
        <v>0.40472286516263301</v>
      </c>
      <c r="AD1418" s="17">
        <v>0.49620093351556299</v>
      </c>
      <c r="AE1418" s="17">
        <v>0.68416719405398496</v>
      </c>
      <c r="AF1418" s="17">
        <v>0.62761170916532205</v>
      </c>
      <c r="AG1418" s="17">
        <v>0.65034513770416402</v>
      </c>
      <c r="AH1418" s="17">
        <v>0.60617536345297596</v>
      </c>
      <c r="AI1418" s="17">
        <v>0.64715310735908005</v>
      </c>
      <c r="AJ1418" s="17">
        <v>0.63112499169328296</v>
      </c>
      <c r="AK1418" s="17">
        <v>0.55402121421860195</v>
      </c>
      <c r="AL1418" s="17">
        <v>0.57397177096128005</v>
      </c>
      <c r="AM1418" s="17">
        <v>0.624569767311977</v>
      </c>
      <c r="AN1418" s="17">
        <v>0.56885857696808195</v>
      </c>
      <c r="AO1418" s="17">
        <v>0.56727786049976903</v>
      </c>
      <c r="AP1418" s="17">
        <v>0.48146199666836198</v>
      </c>
      <c r="AQ1418" s="17">
        <v>0.433517433018485</v>
      </c>
      <c r="AR1418" s="17">
        <v>0.41858683949571501</v>
      </c>
      <c r="AS1418" s="17"/>
      <c r="AT1418" s="17">
        <v>0.46165832434992299</v>
      </c>
      <c r="AU1418" s="17">
        <v>0.64766685979461702</v>
      </c>
      <c r="AV1418" s="17">
        <v>0.56662628297237605</v>
      </c>
      <c r="AW1418" s="17">
        <v>0.652825486112522</v>
      </c>
      <c r="AX1418" s="17">
        <v>0.67923554983135104</v>
      </c>
      <c r="AY1418" s="17">
        <v>0.56695090470426901</v>
      </c>
      <c r="AZ1418" s="17"/>
      <c r="BA1418" s="17">
        <v>0.741873580270766</v>
      </c>
      <c r="BB1418" s="17">
        <v>0.63733996426279904</v>
      </c>
      <c r="BC1418" s="17">
        <v>0.51952631034506602</v>
      </c>
      <c r="BD1418" s="17">
        <v>0.42353395202907901</v>
      </c>
      <c r="BE1418" s="17">
        <v>0.36122257260003199</v>
      </c>
      <c r="BF1418" s="17"/>
      <c r="BG1418" s="17">
        <v>0.64138555115346396</v>
      </c>
      <c r="BH1418" s="17">
        <v>0.49987238274065898</v>
      </c>
      <c r="BI1418" s="17">
        <v>0.66820635577977605</v>
      </c>
      <c r="BJ1418" s="17">
        <v>0.66688378819715599</v>
      </c>
      <c r="BK1418" s="17">
        <v>0.50758930321542395</v>
      </c>
      <c r="BL1418" s="17"/>
      <c r="BM1418" s="17">
        <v>0.55648991090240696</v>
      </c>
      <c r="BN1418" s="17">
        <v>0.64037994076030003</v>
      </c>
      <c r="BO1418" s="17">
        <v>0.58634753930224903</v>
      </c>
      <c r="BP1418" s="17"/>
      <c r="BQ1418" s="17">
        <v>0.45832007215526199</v>
      </c>
      <c r="BR1418" s="17">
        <v>0.68584144967136595</v>
      </c>
      <c r="BS1418" s="17"/>
      <c r="BT1418" s="17">
        <v>0.53371630220910904</v>
      </c>
      <c r="BU1418" s="17">
        <v>0.68397202762859999</v>
      </c>
    </row>
    <row r="1419" spans="2:73" x14ac:dyDescent="0.3">
      <c r="B1419" t="s">
        <v>92</v>
      </c>
      <c r="C1419" s="17">
        <v>2.64603594801886E-2</v>
      </c>
      <c r="D1419" s="17">
        <v>2.51275751134887E-2</v>
      </c>
      <c r="E1419" s="17">
        <v>2.7848915461625299E-2</v>
      </c>
      <c r="F1419" s="17"/>
      <c r="G1419" s="17">
        <v>3.3875461497835199E-2</v>
      </c>
      <c r="H1419" s="17">
        <v>5.0479498289621297E-2</v>
      </c>
      <c r="I1419" s="17">
        <v>1.7542736554199401E-2</v>
      </c>
      <c r="J1419" s="17">
        <v>1.60690644479673E-2</v>
      </c>
      <c r="K1419" s="17">
        <v>2.1494504991183799E-2</v>
      </c>
      <c r="L1419" s="17">
        <v>1.8141210174814501E-2</v>
      </c>
      <c r="M1419" s="17"/>
      <c r="N1419" s="17">
        <v>1.35103284369792E-2</v>
      </c>
      <c r="O1419" s="17">
        <v>3.1472114585667801E-2</v>
      </c>
      <c r="P1419" s="17">
        <v>2.1185197185213601E-2</v>
      </c>
      <c r="Q1419" s="17">
        <v>4.3873777134659703E-2</v>
      </c>
      <c r="R1419" s="17"/>
      <c r="S1419" s="17">
        <v>3.2390616444283503E-2</v>
      </c>
      <c r="T1419" s="17">
        <v>2.4948432416554998E-2</v>
      </c>
      <c r="U1419" s="17">
        <v>1.50880418907155E-2</v>
      </c>
      <c r="V1419" s="17">
        <v>2.2333029674330301E-2</v>
      </c>
      <c r="W1419" s="17">
        <v>2.7862486282495099E-2</v>
      </c>
      <c r="X1419" s="17">
        <v>4.0053310021442502E-2</v>
      </c>
      <c r="Y1419" s="17">
        <v>3.00173177300204E-2</v>
      </c>
      <c r="Z1419" s="17">
        <v>3.6749371211501999E-2</v>
      </c>
      <c r="AA1419" s="17">
        <v>1.50985915105029E-2</v>
      </c>
      <c r="AB1419" s="17"/>
      <c r="AC1419" s="17">
        <v>0.13568497885665501</v>
      </c>
      <c r="AD1419" s="17">
        <v>3.0133065342057098E-2</v>
      </c>
      <c r="AE1419" s="17">
        <v>3.7870756867459401E-2</v>
      </c>
      <c r="AF1419" s="17">
        <v>2.6222826966629899E-2</v>
      </c>
      <c r="AG1419" s="17">
        <v>2.6226953757575899E-2</v>
      </c>
      <c r="AH1419" s="17">
        <v>3.2264929499088699E-2</v>
      </c>
      <c r="AI1419" s="17">
        <v>9.3049639421844896E-3</v>
      </c>
      <c r="AJ1419" s="17">
        <v>1.34442754203579E-2</v>
      </c>
      <c r="AK1419" s="17">
        <v>3.68031919243305E-2</v>
      </c>
      <c r="AL1419" s="17">
        <v>1.6307196414815001E-2</v>
      </c>
      <c r="AM1419" s="17">
        <v>1.0213782010265701E-2</v>
      </c>
      <c r="AN1419" s="17">
        <v>7.2147482899544896E-2</v>
      </c>
      <c r="AO1419" s="17">
        <v>2.8049591198643701E-2</v>
      </c>
      <c r="AP1419" s="17">
        <v>1.9895781534857299E-2</v>
      </c>
      <c r="AQ1419" s="17">
        <v>3.6265692435747399E-2</v>
      </c>
      <c r="AR1419" s="17">
        <v>6.7711473193689002E-3</v>
      </c>
      <c r="AS1419" s="17"/>
      <c r="AT1419" s="17">
        <v>2.5475885578923999E-2</v>
      </c>
      <c r="AU1419" s="17">
        <v>3.0212091688266898E-2</v>
      </c>
      <c r="AV1419" s="17">
        <v>4.4051134120310698E-2</v>
      </c>
      <c r="AW1419" s="17">
        <v>1.7271425038768599E-2</v>
      </c>
      <c r="AX1419" s="17">
        <v>2.0308183111701902E-2</v>
      </c>
      <c r="AY1419" s="17">
        <v>0</v>
      </c>
      <c r="AZ1419" s="17"/>
      <c r="BA1419" s="17">
        <v>3.2359686976430803E-2</v>
      </c>
      <c r="BB1419" s="17">
        <v>2.22837556327459E-2</v>
      </c>
      <c r="BC1419" s="17">
        <v>3.1346287047310101E-2</v>
      </c>
      <c r="BD1419" s="17">
        <v>1.6653507291126E-2</v>
      </c>
      <c r="BE1419" s="17">
        <v>3.6545531557727502E-2</v>
      </c>
      <c r="BF1419" s="17"/>
      <c r="BG1419" s="17">
        <v>2.55649109422031E-2</v>
      </c>
      <c r="BH1419" s="17">
        <v>2.4981616364614E-2</v>
      </c>
      <c r="BI1419" s="17">
        <v>8.3130189902584292E-3</v>
      </c>
      <c r="BJ1419" s="17">
        <v>2.6197143760559701E-2</v>
      </c>
      <c r="BK1419" s="17">
        <v>1.8776014422839798E-2</v>
      </c>
      <c r="BL1419" s="17"/>
      <c r="BM1419" s="17">
        <v>2.5964280795659302E-2</v>
      </c>
      <c r="BN1419" s="17">
        <v>2.6050002116018801E-2</v>
      </c>
      <c r="BO1419" s="17">
        <v>2.9429134218969699E-2</v>
      </c>
      <c r="BP1419" s="17"/>
      <c r="BQ1419" s="17">
        <v>2.5608129795547201E-2</v>
      </c>
      <c r="BR1419" s="17">
        <v>2.4088313654294799E-2</v>
      </c>
      <c r="BS1419" s="17"/>
      <c r="BT1419" s="17">
        <v>2.6594416669288599E-2</v>
      </c>
      <c r="BU1419" s="17">
        <v>2.3894553116811001E-2</v>
      </c>
    </row>
    <row r="1420" spans="2:73" x14ac:dyDescent="0.3">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c r="BF1420" s="17"/>
      <c r="BG1420" s="17"/>
      <c r="BH1420" s="17"/>
      <c r="BI1420" s="17"/>
      <c r="BJ1420" s="17"/>
      <c r="BK1420" s="17"/>
      <c r="BL1420" s="17"/>
      <c r="BM1420" s="17"/>
      <c r="BN1420" s="17"/>
      <c r="BO1420" s="17"/>
      <c r="BP1420" s="17"/>
      <c r="BQ1420" s="17"/>
      <c r="BR1420" s="17"/>
      <c r="BS1420" s="17"/>
      <c r="BT1420" s="17"/>
      <c r="BU1420" s="17"/>
    </row>
    <row r="1421" spans="2:73" x14ac:dyDescent="0.3">
      <c r="B1421" s="6" t="s">
        <v>548</v>
      </c>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c r="AQ1421" s="17"/>
      <c r="AR1421" s="17"/>
      <c r="AS1421" s="17"/>
      <c r="AT1421" s="17"/>
      <c r="AU1421" s="17"/>
      <c r="AV1421" s="17"/>
      <c r="AW1421" s="17"/>
      <c r="AX1421" s="17"/>
      <c r="AY1421" s="17"/>
      <c r="AZ1421" s="17"/>
      <c r="BA1421" s="17"/>
      <c r="BB1421" s="17"/>
      <c r="BC1421" s="17"/>
      <c r="BD1421" s="17"/>
      <c r="BE1421" s="17"/>
      <c r="BF1421" s="17"/>
      <c r="BG1421" s="17"/>
      <c r="BH1421" s="17"/>
      <c r="BI1421" s="17"/>
      <c r="BJ1421" s="17"/>
      <c r="BK1421" s="17"/>
      <c r="BL1421" s="17"/>
      <c r="BM1421" s="17"/>
      <c r="BN1421" s="17"/>
      <c r="BO1421" s="17"/>
      <c r="BP1421" s="17"/>
      <c r="BQ1421" s="17"/>
      <c r="BR1421" s="17"/>
      <c r="BS1421" s="17"/>
      <c r="BT1421" s="17"/>
      <c r="BU1421" s="17"/>
    </row>
    <row r="1422" spans="2:73" x14ac:dyDescent="0.3">
      <c r="B1422" s="24" t="s">
        <v>537</v>
      </c>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c r="BP1422" s="17"/>
      <c r="BQ1422" s="17"/>
      <c r="BR1422" s="17"/>
      <c r="BS1422" s="17"/>
      <c r="BT1422" s="17"/>
      <c r="BU1422" s="17"/>
    </row>
    <row r="1423" spans="2:73" x14ac:dyDescent="0.3">
      <c r="B1423" t="s">
        <v>534</v>
      </c>
      <c r="C1423" s="17">
        <v>0.61292369357210197</v>
      </c>
      <c r="D1423" s="17">
        <v>0.60998342259390903</v>
      </c>
      <c r="E1423" s="17">
        <v>0.61633282536066503</v>
      </c>
      <c r="F1423" s="17"/>
      <c r="G1423" s="17">
        <v>0.54002741517978503</v>
      </c>
      <c r="H1423" s="17">
        <v>0.61371367077202599</v>
      </c>
      <c r="I1423" s="17">
        <v>0.64534943986624704</v>
      </c>
      <c r="J1423" s="17">
        <v>0.64106260826269901</v>
      </c>
      <c r="K1423" s="17">
        <v>0.63674767345432604</v>
      </c>
      <c r="L1423" s="17">
        <v>0.59785074744136901</v>
      </c>
      <c r="M1423" s="17"/>
      <c r="N1423" s="17">
        <v>0.67955182665500302</v>
      </c>
      <c r="O1423" s="17">
        <v>0.61262266143747102</v>
      </c>
      <c r="P1423" s="17">
        <v>0.582579437974451</v>
      </c>
      <c r="Q1423" s="17">
        <v>0.548419443291014</v>
      </c>
      <c r="R1423" s="17"/>
      <c r="S1423" s="17">
        <v>0.61569043851702099</v>
      </c>
      <c r="T1423" s="17">
        <v>0.62593598007311102</v>
      </c>
      <c r="U1423" s="17">
        <v>0.709538526926903</v>
      </c>
      <c r="V1423" s="17">
        <v>0.64804933995805503</v>
      </c>
      <c r="W1423" s="17">
        <v>0.58969000579721698</v>
      </c>
      <c r="X1423" s="17">
        <v>0.55237856693352005</v>
      </c>
      <c r="Y1423" s="17">
        <v>0.56891912599790895</v>
      </c>
      <c r="Z1423" s="17">
        <v>0.56938057530698705</v>
      </c>
      <c r="AA1423" s="17">
        <v>0.602121238978096</v>
      </c>
      <c r="AB1423" s="17"/>
      <c r="AC1423" s="17">
        <v>0.57793059927645496</v>
      </c>
      <c r="AD1423" s="17">
        <v>0.59353570352014595</v>
      </c>
      <c r="AE1423" s="17">
        <v>0.51882912182460605</v>
      </c>
      <c r="AF1423" s="17">
        <v>0.527132726364264</v>
      </c>
      <c r="AG1423" s="17">
        <v>0.55050347257347498</v>
      </c>
      <c r="AH1423" s="17">
        <v>0.59853872278101705</v>
      </c>
      <c r="AI1423" s="17">
        <v>0.56437105343279703</v>
      </c>
      <c r="AJ1423" s="17">
        <v>0.59676685427515996</v>
      </c>
      <c r="AK1423" s="17">
        <v>0.67263670213273197</v>
      </c>
      <c r="AL1423" s="17">
        <v>0.64737243387335097</v>
      </c>
      <c r="AM1423" s="17">
        <v>0.59835562479609905</v>
      </c>
      <c r="AN1423" s="17">
        <v>0.638753171408871</v>
      </c>
      <c r="AO1423" s="17">
        <v>0.66350601172170398</v>
      </c>
      <c r="AP1423" s="17">
        <v>0.68629207587379304</v>
      </c>
      <c r="AQ1423" s="17">
        <v>0.73892199524686497</v>
      </c>
      <c r="AR1423" s="17">
        <v>0.72336177705303495</v>
      </c>
      <c r="AS1423" s="17"/>
      <c r="AT1423" s="17">
        <v>0.62512267883169703</v>
      </c>
      <c r="AU1423" s="17">
        <v>0.61859387672843902</v>
      </c>
      <c r="AV1423" s="17">
        <v>0.60792364976123503</v>
      </c>
      <c r="AW1423" s="17">
        <v>0.55924366885363597</v>
      </c>
      <c r="AX1423" s="17">
        <v>0.67182936316521902</v>
      </c>
      <c r="AY1423" s="17">
        <v>0.623128611373855</v>
      </c>
      <c r="AZ1423" s="17"/>
      <c r="BA1423" s="17">
        <v>0.52964017061657298</v>
      </c>
      <c r="BB1423" s="17">
        <v>0.58364431833526897</v>
      </c>
      <c r="BC1423" s="17">
        <v>0.64526922862226299</v>
      </c>
      <c r="BD1423" s="17">
        <v>0.70426464559624302</v>
      </c>
      <c r="BE1423" s="17">
        <v>0.79820701746001599</v>
      </c>
      <c r="BF1423" s="17"/>
      <c r="BG1423" s="17">
        <v>0.63635462318446301</v>
      </c>
      <c r="BH1423" s="17">
        <v>0.63253372600926105</v>
      </c>
      <c r="BI1423" s="17">
        <v>0.66723885098199698</v>
      </c>
      <c r="BJ1423" s="17">
        <v>0.61745878177324298</v>
      </c>
      <c r="BK1423" s="17">
        <v>0.64591081445231202</v>
      </c>
      <c r="BL1423" s="17"/>
      <c r="BM1423" s="17">
        <v>0.639801319590932</v>
      </c>
      <c r="BN1423" s="17">
        <v>0.59389567212552796</v>
      </c>
      <c r="BO1423" s="17">
        <v>0.56421550454809299</v>
      </c>
      <c r="BP1423" s="17"/>
      <c r="BQ1423" s="17">
        <v>0.64765381575171199</v>
      </c>
      <c r="BR1423" s="17">
        <v>0.59179683996460697</v>
      </c>
      <c r="BS1423" s="17"/>
      <c r="BT1423" s="17">
        <v>0.67487292192266302</v>
      </c>
      <c r="BU1423" s="17">
        <v>0.52613017780400795</v>
      </c>
    </row>
    <row r="1424" spans="2:73" x14ac:dyDescent="0.3">
      <c r="B1424" t="s">
        <v>535</v>
      </c>
      <c r="C1424" s="17">
        <v>0.35461712600506001</v>
      </c>
      <c r="D1424" s="17">
        <v>0.35623611466698302</v>
      </c>
      <c r="E1424" s="17">
        <v>0.35244361484528303</v>
      </c>
      <c r="F1424" s="17"/>
      <c r="G1424" s="17">
        <v>0.40744681304338898</v>
      </c>
      <c r="H1424" s="17">
        <v>0.34167520861985901</v>
      </c>
      <c r="I1424" s="17">
        <v>0.32020816518793899</v>
      </c>
      <c r="J1424" s="17">
        <v>0.33169012685441401</v>
      </c>
      <c r="K1424" s="17">
        <v>0.34827311653007198</v>
      </c>
      <c r="L1424" s="17">
        <v>0.38168710292225</v>
      </c>
      <c r="M1424" s="17"/>
      <c r="N1424" s="17">
        <v>0.30613632871382901</v>
      </c>
      <c r="O1424" s="17">
        <v>0.35001132343366598</v>
      </c>
      <c r="P1424" s="17">
        <v>0.36829393094947399</v>
      </c>
      <c r="Q1424" s="17">
        <v>0.41671303661508402</v>
      </c>
      <c r="R1424" s="17"/>
      <c r="S1424" s="17">
        <v>0.33930660108941901</v>
      </c>
      <c r="T1424" s="17">
        <v>0.34522676771904598</v>
      </c>
      <c r="U1424" s="17">
        <v>0.287049993238985</v>
      </c>
      <c r="V1424" s="17">
        <v>0.33458726915731402</v>
      </c>
      <c r="W1424" s="17">
        <v>0.369045307166527</v>
      </c>
      <c r="X1424" s="17">
        <v>0.40104348601960399</v>
      </c>
      <c r="Y1424" s="17">
        <v>0.39782656814950301</v>
      </c>
      <c r="Z1424" s="17">
        <v>0.382105038830935</v>
      </c>
      <c r="AA1424" s="17">
        <v>0.36533169693053402</v>
      </c>
      <c r="AB1424" s="17"/>
      <c r="AC1424" s="17">
        <v>0.33950830832169498</v>
      </c>
      <c r="AD1424" s="17">
        <v>0.39018303756898898</v>
      </c>
      <c r="AE1424" s="17">
        <v>0.44516104101566001</v>
      </c>
      <c r="AF1424" s="17">
        <v>0.44339727714750299</v>
      </c>
      <c r="AG1424" s="17">
        <v>0.420319746512195</v>
      </c>
      <c r="AH1424" s="17">
        <v>0.380746332767185</v>
      </c>
      <c r="AI1424" s="17">
        <v>0.390261503298868</v>
      </c>
      <c r="AJ1424" s="17">
        <v>0.357710947334207</v>
      </c>
      <c r="AK1424" s="17">
        <v>0.29815831710963597</v>
      </c>
      <c r="AL1424" s="17">
        <v>0.28470757692764598</v>
      </c>
      <c r="AM1424" s="17">
        <v>0.37875185820868001</v>
      </c>
      <c r="AN1424" s="17">
        <v>0.31065017337203998</v>
      </c>
      <c r="AO1424" s="17">
        <v>0.31341892230047003</v>
      </c>
      <c r="AP1424" s="17">
        <v>0.302789705000305</v>
      </c>
      <c r="AQ1424" s="17">
        <v>0.26107800475313497</v>
      </c>
      <c r="AR1424" s="17">
        <v>0.269891547009947</v>
      </c>
      <c r="AS1424" s="17"/>
      <c r="AT1424" s="17">
        <v>0.32644093292674098</v>
      </c>
      <c r="AU1424" s="17">
        <v>0.35985055506989</v>
      </c>
      <c r="AV1424" s="17">
        <v>0.35461942154443099</v>
      </c>
      <c r="AW1424" s="17">
        <v>0.40769141540131698</v>
      </c>
      <c r="AX1424" s="17">
        <v>0.309594907607876</v>
      </c>
      <c r="AY1424" s="17">
        <v>0.351348108251334</v>
      </c>
      <c r="AZ1424" s="17"/>
      <c r="BA1424" s="17">
        <v>0.44113258301775798</v>
      </c>
      <c r="BB1424" s="17">
        <v>0.37678374454318603</v>
      </c>
      <c r="BC1424" s="17">
        <v>0.32561604396979899</v>
      </c>
      <c r="BD1424" s="17">
        <v>0.27392429249511502</v>
      </c>
      <c r="BE1424" s="17">
        <v>0.18261348144911899</v>
      </c>
      <c r="BF1424" s="17"/>
      <c r="BG1424" s="17">
        <v>0.34296382457358698</v>
      </c>
      <c r="BH1424" s="17">
        <v>0.34065047368414197</v>
      </c>
      <c r="BI1424" s="17">
        <v>0.29631784923750898</v>
      </c>
      <c r="BJ1424" s="17">
        <v>0.34847395892925098</v>
      </c>
      <c r="BK1424" s="17">
        <v>0.31107378841335998</v>
      </c>
      <c r="BL1424" s="17"/>
      <c r="BM1424" s="17">
        <v>0.329124095868361</v>
      </c>
      <c r="BN1424" s="17">
        <v>0.37356117131064798</v>
      </c>
      <c r="BO1424" s="17">
        <v>0.39838028168291501</v>
      </c>
      <c r="BP1424" s="17"/>
      <c r="BQ1424" s="17">
        <v>0.32875091653835398</v>
      </c>
      <c r="BR1424" s="17">
        <v>0.376258657055904</v>
      </c>
      <c r="BS1424" s="17"/>
      <c r="BT1424" s="17">
        <v>0.30012964619895299</v>
      </c>
      <c r="BU1424" s="17">
        <v>0.43998901868665002</v>
      </c>
    </row>
    <row r="1425" spans="2:73" x14ac:dyDescent="0.3">
      <c r="B1425" t="s">
        <v>92</v>
      </c>
      <c r="C1425" s="17">
        <v>3.2459180422837498E-2</v>
      </c>
      <c r="D1425" s="17">
        <v>3.3780462739107502E-2</v>
      </c>
      <c r="E1425" s="17">
        <v>3.1223559794052499E-2</v>
      </c>
      <c r="F1425" s="17"/>
      <c r="G1425" s="17">
        <v>5.2525771776826401E-2</v>
      </c>
      <c r="H1425" s="17">
        <v>4.4611120608114903E-2</v>
      </c>
      <c r="I1425" s="17">
        <v>3.4442394945814102E-2</v>
      </c>
      <c r="J1425" s="17">
        <v>2.72472648828871E-2</v>
      </c>
      <c r="K1425" s="17">
        <v>1.49792100156025E-2</v>
      </c>
      <c r="L1425" s="17">
        <v>2.0462149636380302E-2</v>
      </c>
      <c r="M1425" s="17"/>
      <c r="N1425" s="17">
        <v>1.43118446311685E-2</v>
      </c>
      <c r="O1425" s="17">
        <v>3.7366015128863103E-2</v>
      </c>
      <c r="P1425" s="17">
        <v>4.91266310760749E-2</v>
      </c>
      <c r="Q1425" s="17">
        <v>3.4867520093902697E-2</v>
      </c>
      <c r="R1425" s="17"/>
      <c r="S1425" s="17">
        <v>4.50029603935602E-2</v>
      </c>
      <c r="T1425" s="17">
        <v>2.88372522078435E-2</v>
      </c>
      <c r="U1425" s="17">
        <v>3.4114798341128199E-3</v>
      </c>
      <c r="V1425" s="17">
        <v>1.7363390884631399E-2</v>
      </c>
      <c r="W1425" s="17">
        <v>4.1264687036255999E-2</v>
      </c>
      <c r="X1425" s="17">
        <v>4.6577947046875699E-2</v>
      </c>
      <c r="Y1425" s="17">
        <v>3.3254305852587498E-2</v>
      </c>
      <c r="Z1425" s="17">
        <v>4.8514385862078499E-2</v>
      </c>
      <c r="AA1425" s="17">
        <v>3.2547064091370002E-2</v>
      </c>
      <c r="AB1425" s="17"/>
      <c r="AC1425" s="17">
        <v>8.2561092401849695E-2</v>
      </c>
      <c r="AD1425" s="17">
        <v>1.6281258910865001E-2</v>
      </c>
      <c r="AE1425" s="17">
        <v>3.6009837159733903E-2</v>
      </c>
      <c r="AF1425" s="17">
        <v>2.9469996488233199E-2</v>
      </c>
      <c r="AG1425" s="17">
        <v>2.9176780914329799E-2</v>
      </c>
      <c r="AH1425" s="17">
        <v>2.0714944451798101E-2</v>
      </c>
      <c r="AI1425" s="17">
        <v>4.53674432683355E-2</v>
      </c>
      <c r="AJ1425" s="17">
        <v>4.5522198390633199E-2</v>
      </c>
      <c r="AK1425" s="17">
        <v>2.9204980757631799E-2</v>
      </c>
      <c r="AL1425" s="17">
        <v>6.7919989199002606E-2</v>
      </c>
      <c r="AM1425" s="17">
        <v>2.28925169952214E-2</v>
      </c>
      <c r="AN1425" s="17">
        <v>5.0596655219089001E-2</v>
      </c>
      <c r="AO1425" s="17">
        <v>2.30750659778255E-2</v>
      </c>
      <c r="AP1425" s="17">
        <v>1.09182191259019E-2</v>
      </c>
      <c r="AQ1425" s="17">
        <v>0</v>
      </c>
      <c r="AR1425" s="17">
        <v>6.7466759370183602E-3</v>
      </c>
      <c r="AS1425" s="17"/>
      <c r="AT1425" s="17">
        <v>4.8436388241561303E-2</v>
      </c>
      <c r="AU1425" s="17">
        <v>2.1555568201670899E-2</v>
      </c>
      <c r="AV1425" s="17">
        <v>3.7456928694333501E-2</v>
      </c>
      <c r="AW1425" s="17">
        <v>3.3064915745046997E-2</v>
      </c>
      <c r="AX1425" s="17">
        <v>1.8575729226905001E-2</v>
      </c>
      <c r="AY1425" s="17">
        <v>2.55232803748114E-2</v>
      </c>
      <c r="AZ1425" s="17"/>
      <c r="BA1425" s="17">
        <v>2.922724636567E-2</v>
      </c>
      <c r="BB1425" s="17">
        <v>3.9571937121544998E-2</v>
      </c>
      <c r="BC1425" s="17">
        <v>2.91147274079381E-2</v>
      </c>
      <c r="BD1425" s="17">
        <v>2.18110619086417E-2</v>
      </c>
      <c r="BE1425" s="17">
        <v>1.91795010908642E-2</v>
      </c>
      <c r="BF1425" s="17"/>
      <c r="BG1425" s="17">
        <v>2.0681552241949799E-2</v>
      </c>
      <c r="BH1425" s="17">
        <v>2.6815800306597599E-2</v>
      </c>
      <c r="BI1425" s="17">
        <v>3.64432997804943E-2</v>
      </c>
      <c r="BJ1425" s="17">
        <v>3.4067259297505897E-2</v>
      </c>
      <c r="BK1425" s="17">
        <v>4.3015397134327699E-2</v>
      </c>
      <c r="BL1425" s="17"/>
      <c r="BM1425" s="17">
        <v>3.1074584540707099E-2</v>
      </c>
      <c r="BN1425" s="17">
        <v>3.2543156563823103E-2</v>
      </c>
      <c r="BO1425" s="17">
        <v>3.7404213768992202E-2</v>
      </c>
      <c r="BP1425" s="17"/>
      <c r="BQ1425" s="17">
        <v>2.35952677099334E-2</v>
      </c>
      <c r="BR1425" s="17">
        <v>3.1944502979489198E-2</v>
      </c>
      <c r="BS1425" s="17"/>
      <c r="BT1425" s="17">
        <v>2.49974318783832E-2</v>
      </c>
      <c r="BU1425" s="17">
        <v>3.3880803509342299E-2</v>
      </c>
    </row>
    <row r="1426" spans="2:73" x14ac:dyDescent="0.3">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c r="BQ1426" s="17"/>
      <c r="BR1426" s="17"/>
      <c r="BS1426" s="17"/>
      <c r="BT1426" s="17"/>
      <c r="BU1426" s="17"/>
    </row>
    <row r="1427" spans="2:73" x14ac:dyDescent="0.3">
      <c r="B1427" s="6" t="s">
        <v>549</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c r="BP1427" s="17"/>
      <c r="BQ1427" s="17"/>
      <c r="BR1427" s="17"/>
      <c r="BS1427" s="17"/>
      <c r="BT1427" s="17"/>
      <c r="BU1427" s="17"/>
    </row>
    <row r="1428" spans="2:73" x14ac:dyDescent="0.3">
      <c r="B1428" s="24" t="s">
        <v>537</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c r="BH1428" s="17"/>
      <c r="BI1428" s="17"/>
      <c r="BJ1428" s="17"/>
      <c r="BK1428" s="17"/>
      <c r="BL1428" s="17"/>
      <c r="BM1428" s="17"/>
      <c r="BN1428" s="17"/>
      <c r="BO1428" s="17"/>
      <c r="BP1428" s="17"/>
      <c r="BQ1428" s="17"/>
      <c r="BR1428" s="17"/>
      <c r="BS1428" s="17"/>
      <c r="BT1428" s="17"/>
      <c r="BU1428" s="17"/>
    </row>
    <row r="1429" spans="2:73" x14ac:dyDescent="0.3">
      <c r="B1429" t="s">
        <v>534</v>
      </c>
      <c r="C1429" s="17">
        <v>0.28918634505826102</v>
      </c>
      <c r="D1429" s="17">
        <v>0.38344831645607202</v>
      </c>
      <c r="E1429" s="17">
        <v>0.196168788449336</v>
      </c>
      <c r="F1429" s="17"/>
      <c r="G1429" s="17">
        <v>0.39160436717112801</v>
      </c>
      <c r="H1429" s="17">
        <v>0.43947184287312402</v>
      </c>
      <c r="I1429" s="17">
        <v>0.33176012673898603</v>
      </c>
      <c r="J1429" s="17">
        <v>0.21869627695750399</v>
      </c>
      <c r="K1429" s="17">
        <v>0.221918665742382</v>
      </c>
      <c r="L1429" s="17">
        <v>0.13964678865368699</v>
      </c>
      <c r="M1429" s="17"/>
      <c r="N1429" s="17">
        <v>0.38593381158501999</v>
      </c>
      <c r="O1429" s="17">
        <v>0.23375103567462699</v>
      </c>
      <c r="P1429" s="17">
        <v>0.30533677605745202</v>
      </c>
      <c r="Q1429" s="17">
        <v>0.213816571458467</v>
      </c>
      <c r="R1429" s="17"/>
      <c r="S1429" s="17">
        <v>0.40609724711408202</v>
      </c>
      <c r="T1429" s="17">
        <v>0.21624476547458801</v>
      </c>
      <c r="U1429" s="17">
        <v>0.20799090533581599</v>
      </c>
      <c r="V1429" s="17">
        <v>0.25801291727835901</v>
      </c>
      <c r="W1429" s="17">
        <v>0.31907819626466999</v>
      </c>
      <c r="X1429" s="17">
        <v>0.31949241376833798</v>
      </c>
      <c r="Y1429" s="17">
        <v>0.29138377952018502</v>
      </c>
      <c r="Z1429" s="17">
        <v>0.168418456410769</v>
      </c>
      <c r="AA1429" s="17">
        <v>0.31743082206988998</v>
      </c>
      <c r="AB1429" s="17"/>
      <c r="AC1429" s="17">
        <v>7.8931968866561897E-2</v>
      </c>
      <c r="AD1429" s="17">
        <v>0.34774251339854301</v>
      </c>
      <c r="AE1429" s="17">
        <v>0.20350096160867501</v>
      </c>
      <c r="AF1429" s="17">
        <v>0.23116623495799801</v>
      </c>
      <c r="AG1429" s="17">
        <v>0.24705686915590599</v>
      </c>
      <c r="AH1429" s="17">
        <v>0.242719085498218</v>
      </c>
      <c r="AI1429" s="17">
        <v>0.23804486977075401</v>
      </c>
      <c r="AJ1429" s="17">
        <v>0.27047100599007001</v>
      </c>
      <c r="AK1429" s="17">
        <v>0.26443029029901299</v>
      </c>
      <c r="AL1429" s="17">
        <v>0.36070905458700298</v>
      </c>
      <c r="AM1429" s="17">
        <v>0.30357455544106898</v>
      </c>
      <c r="AN1429" s="17">
        <v>0.30050592041259699</v>
      </c>
      <c r="AO1429" s="17">
        <v>0.30390303999686702</v>
      </c>
      <c r="AP1429" s="17">
        <v>0.44249949451600601</v>
      </c>
      <c r="AQ1429" s="17">
        <v>0.33328763702768999</v>
      </c>
      <c r="AR1429" s="17">
        <v>0.54814311678722405</v>
      </c>
      <c r="AS1429" s="17"/>
      <c r="AT1429" s="17">
        <v>0.413165187622337</v>
      </c>
      <c r="AU1429" s="17">
        <v>0.23552403213761</v>
      </c>
      <c r="AV1429" s="17">
        <v>0.314312928101324</v>
      </c>
      <c r="AW1429" s="17">
        <v>0.25287761663462899</v>
      </c>
      <c r="AX1429" s="17">
        <v>0.178850905234826</v>
      </c>
      <c r="AY1429" s="17">
        <v>0.261278721850292</v>
      </c>
      <c r="AZ1429" s="17"/>
      <c r="BA1429" s="17">
        <v>0.215719605793463</v>
      </c>
      <c r="BB1429" s="17">
        <v>0.26160049506344402</v>
      </c>
      <c r="BC1429" s="17">
        <v>0.31184622228634901</v>
      </c>
      <c r="BD1429" s="17">
        <v>0.40802354181346301</v>
      </c>
      <c r="BE1429" s="17">
        <v>0.49675091985320402</v>
      </c>
      <c r="BF1429" s="17"/>
      <c r="BG1429" s="17">
        <v>0.277050531999812</v>
      </c>
      <c r="BH1429" s="17">
        <v>0.36869733524850401</v>
      </c>
      <c r="BI1429" s="17">
        <v>0.20449215656285699</v>
      </c>
      <c r="BJ1429" s="17">
        <v>0.23629927525300801</v>
      </c>
      <c r="BK1429" s="17">
        <v>0.19452086583115799</v>
      </c>
      <c r="BL1429" s="17"/>
      <c r="BM1429" s="17">
        <v>0.32823107760145298</v>
      </c>
      <c r="BN1429" s="17">
        <v>0.23740138059214999</v>
      </c>
      <c r="BO1429" s="17">
        <v>0.28404556904560901</v>
      </c>
      <c r="BP1429" s="17"/>
      <c r="BQ1429" s="17">
        <v>0.43110715575948699</v>
      </c>
      <c r="BR1429" s="17">
        <v>0.19453574327552101</v>
      </c>
      <c r="BS1429" s="17"/>
      <c r="BT1429" s="17">
        <v>0.32108544052521298</v>
      </c>
      <c r="BU1429" s="17">
        <v>0.233726722886333</v>
      </c>
    </row>
    <row r="1430" spans="2:73" x14ac:dyDescent="0.3">
      <c r="B1430" t="s">
        <v>535</v>
      </c>
      <c r="C1430" s="17">
        <v>0.67498980091529703</v>
      </c>
      <c r="D1430" s="17">
        <v>0.58931467885697697</v>
      </c>
      <c r="E1430" s="17">
        <v>0.75938456832740797</v>
      </c>
      <c r="F1430" s="17"/>
      <c r="G1430" s="17">
        <v>0.55416852536161298</v>
      </c>
      <c r="H1430" s="17">
        <v>0.51475168130954496</v>
      </c>
      <c r="I1430" s="17">
        <v>0.63057770038503402</v>
      </c>
      <c r="J1430" s="17">
        <v>0.74351418494272004</v>
      </c>
      <c r="K1430" s="17">
        <v>0.75811824547572604</v>
      </c>
      <c r="L1430" s="17">
        <v>0.84029836092028998</v>
      </c>
      <c r="M1430" s="17"/>
      <c r="N1430" s="17">
        <v>0.59276218841662198</v>
      </c>
      <c r="O1430" s="17">
        <v>0.71499977056979602</v>
      </c>
      <c r="P1430" s="17">
        <v>0.66542044280231605</v>
      </c>
      <c r="Q1430" s="17">
        <v>0.74443157880398803</v>
      </c>
      <c r="R1430" s="17"/>
      <c r="S1430" s="17">
        <v>0.55540344614941595</v>
      </c>
      <c r="T1430" s="17">
        <v>0.73626716387776103</v>
      </c>
      <c r="U1430" s="17">
        <v>0.75670972627200495</v>
      </c>
      <c r="V1430" s="17">
        <v>0.72395093909187802</v>
      </c>
      <c r="W1430" s="17">
        <v>0.65475024176861196</v>
      </c>
      <c r="X1430" s="17">
        <v>0.64391566002408895</v>
      </c>
      <c r="Y1430" s="17">
        <v>0.66680162634004703</v>
      </c>
      <c r="Z1430" s="17">
        <v>0.79485573581338398</v>
      </c>
      <c r="AA1430" s="17">
        <v>0.64748334248905604</v>
      </c>
      <c r="AB1430" s="17"/>
      <c r="AC1430" s="17">
        <v>0.92106803113343805</v>
      </c>
      <c r="AD1430" s="17">
        <v>0.57093491794379303</v>
      </c>
      <c r="AE1430" s="17">
        <v>0.75793170693200496</v>
      </c>
      <c r="AF1430" s="17">
        <v>0.72664388941276103</v>
      </c>
      <c r="AG1430" s="17">
        <v>0.73275189521120498</v>
      </c>
      <c r="AH1430" s="17">
        <v>0.712177237712879</v>
      </c>
      <c r="AI1430" s="17">
        <v>0.73872192856699104</v>
      </c>
      <c r="AJ1430" s="17">
        <v>0.69287366476860102</v>
      </c>
      <c r="AK1430" s="17">
        <v>0.68010232399072401</v>
      </c>
      <c r="AL1430" s="17">
        <v>0.58918300250131295</v>
      </c>
      <c r="AM1430" s="17">
        <v>0.68263148830252596</v>
      </c>
      <c r="AN1430" s="17">
        <v>0.64964700696044797</v>
      </c>
      <c r="AO1430" s="17">
        <v>0.66667253854971997</v>
      </c>
      <c r="AP1430" s="17">
        <v>0.53760472394913605</v>
      </c>
      <c r="AQ1430" s="17">
        <v>0.63416499017696804</v>
      </c>
      <c r="AR1430" s="17">
        <v>0.43703493366350499</v>
      </c>
      <c r="AS1430" s="17"/>
      <c r="AT1430" s="17">
        <v>0.53990927331413296</v>
      </c>
      <c r="AU1430" s="17">
        <v>0.72717191046003504</v>
      </c>
      <c r="AV1430" s="17">
        <v>0.661913908564011</v>
      </c>
      <c r="AW1430" s="17">
        <v>0.71772881842221403</v>
      </c>
      <c r="AX1430" s="17">
        <v>0.78155618674664595</v>
      </c>
      <c r="AY1430" s="17">
        <v>0.71321383340328703</v>
      </c>
      <c r="AZ1430" s="17"/>
      <c r="BA1430" s="17">
        <v>0.74880578818487098</v>
      </c>
      <c r="BB1430" s="17">
        <v>0.71472263080792597</v>
      </c>
      <c r="BC1430" s="17">
        <v>0.63685346615472005</v>
      </c>
      <c r="BD1430" s="17">
        <v>0.55983923416775705</v>
      </c>
      <c r="BE1430" s="17">
        <v>0.50324908014679604</v>
      </c>
      <c r="BF1430" s="17"/>
      <c r="BG1430" s="17">
        <v>0.71191179649200498</v>
      </c>
      <c r="BH1430" s="17">
        <v>0.59476051847563904</v>
      </c>
      <c r="BI1430" s="17">
        <v>0.76621108444173303</v>
      </c>
      <c r="BJ1430" s="17">
        <v>0.72561727511026597</v>
      </c>
      <c r="BK1430" s="17">
        <v>0.75619360499912802</v>
      </c>
      <c r="BL1430" s="17"/>
      <c r="BM1430" s="17">
        <v>0.63941129638150196</v>
      </c>
      <c r="BN1430" s="17">
        <v>0.72155612060495</v>
      </c>
      <c r="BO1430" s="17">
        <v>0.68136303068580795</v>
      </c>
      <c r="BP1430" s="17"/>
      <c r="BQ1430" s="17">
        <v>0.53798139323697503</v>
      </c>
      <c r="BR1430" s="17">
        <v>0.77125825089456701</v>
      </c>
      <c r="BS1430" s="17"/>
      <c r="BT1430" s="17">
        <v>0.64356449469485999</v>
      </c>
      <c r="BU1430" s="17">
        <v>0.73714218492841999</v>
      </c>
    </row>
    <row r="1431" spans="2:73" x14ac:dyDescent="0.3">
      <c r="B1431" t="s">
        <v>92</v>
      </c>
      <c r="C1431" s="17">
        <v>3.5823854026441899E-2</v>
      </c>
      <c r="D1431" s="17">
        <v>2.72370046869507E-2</v>
      </c>
      <c r="E1431" s="17">
        <v>4.44466432232564E-2</v>
      </c>
      <c r="F1431" s="17"/>
      <c r="G1431" s="17">
        <v>5.4227107467259401E-2</v>
      </c>
      <c r="H1431" s="17">
        <v>4.57764758173312E-2</v>
      </c>
      <c r="I1431" s="17">
        <v>3.7662172875979998E-2</v>
      </c>
      <c r="J1431" s="17">
        <v>3.77895380997764E-2</v>
      </c>
      <c r="K1431" s="17">
        <v>1.9963088781891899E-2</v>
      </c>
      <c r="L1431" s="17">
        <v>2.0054850426022799E-2</v>
      </c>
      <c r="M1431" s="17"/>
      <c r="N1431" s="17">
        <v>2.13039999983573E-2</v>
      </c>
      <c r="O1431" s="17">
        <v>5.1249193755577002E-2</v>
      </c>
      <c r="P1431" s="17">
        <v>2.9242781140231901E-2</v>
      </c>
      <c r="Q1431" s="17">
        <v>4.1751849737544401E-2</v>
      </c>
      <c r="R1431" s="17"/>
      <c r="S1431" s="17">
        <v>3.8499306736501197E-2</v>
      </c>
      <c r="T1431" s="17">
        <v>4.74880706476506E-2</v>
      </c>
      <c r="U1431" s="17">
        <v>3.5299368392179502E-2</v>
      </c>
      <c r="V1431" s="17">
        <v>1.8036143629762701E-2</v>
      </c>
      <c r="W1431" s="17">
        <v>2.6171561966717501E-2</v>
      </c>
      <c r="X1431" s="17">
        <v>3.6591926207573101E-2</v>
      </c>
      <c r="Y1431" s="17">
        <v>4.1814594139768103E-2</v>
      </c>
      <c r="Z1431" s="17">
        <v>3.6725807775847198E-2</v>
      </c>
      <c r="AA1431" s="17">
        <v>3.5085835441053398E-2</v>
      </c>
      <c r="AB1431" s="17"/>
      <c r="AC1431" s="17">
        <v>0</v>
      </c>
      <c r="AD1431" s="17">
        <v>8.1322568657664698E-2</v>
      </c>
      <c r="AE1431" s="17">
        <v>3.8567331459319801E-2</v>
      </c>
      <c r="AF1431" s="17">
        <v>4.2189875629240599E-2</v>
      </c>
      <c r="AG1431" s="17">
        <v>2.0191235632889201E-2</v>
      </c>
      <c r="AH1431" s="17">
        <v>4.5103676788902501E-2</v>
      </c>
      <c r="AI1431" s="17">
        <v>2.3233201662254701E-2</v>
      </c>
      <c r="AJ1431" s="17">
        <v>3.66553292413292E-2</v>
      </c>
      <c r="AK1431" s="17">
        <v>5.5467385710262197E-2</v>
      </c>
      <c r="AL1431" s="17">
        <v>5.01079429116838E-2</v>
      </c>
      <c r="AM1431" s="17">
        <v>1.37939562564049E-2</v>
      </c>
      <c r="AN1431" s="17">
        <v>4.9847072626954897E-2</v>
      </c>
      <c r="AO1431" s="17">
        <v>2.94244214534129E-2</v>
      </c>
      <c r="AP1431" s="17">
        <v>1.9895781534857299E-2</v>
      </c>
      <c r="AQ1431" s="17">
        <v>3.2547372795341201E-2</v>
      </c>
      <c r="AR1431" s="17">
        <v>1.4821949549270999E-2</v>
      </c>
      <c r="AS1431" s="17"/>
      <c r="AT1431" s="17">
        <v>4.6925539063530197E-2</v>
      </c>
      <c r="AU1431" s="17">
        <v>3.7304057402355699E-2</v>
      </c>
      <c r="AV1431" s="17">
        <v>2.37731633346649E-2</v>
      </c>
      <c r="AW1431" s="17">
        <v>2.9393564943156501E-2</v>
      </c>
      <c r="AX1431" s="17">
        <v>3.9592908018527703E-2</v>
      </c>
      <c r="AY1431" s="17">
        <v>2.55074447464206E-2</v>
      </c>
      <c r="AZ1431" s="17"/>
      <c r="BA1431" s="17">
        <v>3.5474606021665599E-2</v>
      </c>
      <c r="BB1431" s="17">
        <v>2.3676874128629798E-2</v>
      </c>
      <c r="BC1431" s="17">
        <v>5.1300311558931701E-2</v>
      </c>
      <c r="BD1431" s="17">
        <v>3.2137224018779803E-2</v>
      </c>
      <c r="BE1431" s="17">
        <v>0</v>
      </c>
      <c r="BF1431" s="17"/>
      <c r="BG1431" s="17">
        <v>1.1037671508183E-2</v>
      </c>
      <c r="BH1431" s="17">
        <v>3.65421462758568E-2</v>
      </c>
      <c r="BI1431" s="17">
        <v>2.9296758995409102E-2</v>
      </c>
      <c r="BJ1431" s="17">
        <v>3.80834496367259E-2</v>
      </c>
      <c r="BK1431" s="17">
        <v>4.9285529169713897E-2</v>
      </c>
      <c r="BL1431" s="17"/>
      <c r="BM1431" s="17">
        <v>3.2357626017044998E-2</v>
      </c>
      <c r="BN1431" s="17">
        <v>4.1042498802900097E-2</v>
      </c>
      <c r="BO1431" s="17">
        <v>3.4591400268582199E-2</v>
      </c>
      <c r="BP1431" s="17"/>
      <c r="BQ1431" s="17">
        <v>3.0911451003537999E-2</v>
      </c>
      <c r="BR1431" s="17">
        <v>3.4206005829911498E-2</v>
      </c>
      <c r="BS1431" s="17"/>
      <c r="BT1431" s="17">
        <v>3.5350064779927699E-2</v>
      </c>
      <c r="BU1431" s="17">
        <v>2.9131092185247801E-2</v>
      </c>
    </row>
    <row r="1432" spans="2:73" x14ac:dyDescent="0.3">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c r="BL1432" s="17"/>
      <c r="BM1432" s="17"/>
      <c r="BN1432" s="17"/>
      <c r="BO1432" s="17"/>
      <c r="BP1432" s="17"/>
      <c r="BQ1432" s="17"/>
      <c r="BR1432" s="17"/>
      <c r="BS1432" s="17"/>
      <c r="BT1432" s="17"/>
      <c r="BU1432" s="17"/>
    </row>
    <row r="1433" spans="2:73" x14ac:dyDescent="0.3">
      <c r="B1433" s="6" t="s">
        <v>550</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c r="BL1433" s="17"/>
      <c r="BM1433" s="17"/>
      <c r="BN1433" s="17"/>
      <c r="BO1433" s="17"/>
      <c r="BP1433" s="17"/>
      <c r="BQ1433" s="17"/>
      <c r="BR1433" s="17"/>
      <c r="BS1433" s="17"/>
      <c r="BT1433" s="17"/>
      <c r="BU1433" s="17"/>
    </row>
    <row r="1434" spans="2:73" x14ac:dyDescent="0.3">
      <c r="B1434" s="24" t="s">
        <v>537</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c r="BP1434" s="17"/>
      <c r="BQ1434" s="17"/>
      <c r="BR1434" s="17"/>
      <c r="BS1434" s="17"/>
      <c r="BT1434" s="17"/>
      <c r="BU1434" s="17"/>
    </row>
    <row r="1435" spans="2:73" x14ac:dyDescent="0.3">
      <c r="B1435" t="s">
        <v>534</v>
      </c>
      <c r="C1435" s="17">
        <v>0.81185869584598103</v>
      </c>
      <c r="D1435" s="17">
        <v>0.80216649618921798</v>
      </c>
      <c r="E1435" s="17">
        <v>0.82133743191233999</v>
      </c>
      <c r="F1435" s="17"/>
      <c r="G1435" s="17">
        <v>0.79868212503314495</v>
      </c>
      <c r="H1435" s="17">
        <v>0.79810645850890505</v>
      </c>
      <c r="I1435" s="17">
        <v>0.81620581107913404</v>
      </c>
      <c r="J1435" s="17">
        <v>0.8370559175351</v>
      </c>
      <c r="K1435" s="17">
        <v>0.82887087704169904</v>
      </c>
      <c r="L1435" s="17">
        <v>0.79834658716522899</v>
      </c>
      <c r="M1435" s="17"/>
      <c r="N1435" s="17">
        <v>0.82313732193509703</v>
      </c>
      <c r="O1435" s="17">
        <v>0.802948579517618</v>
      </c>
      <c r="P1435" s="17">
        <v>0.83476480624559402</v>
      </c>
      <c r="Q1435" s="17">
        <v>0.78072271324706399</v>
      </c>
      <c r="R1435" s="17"/>
      <c r="S1435" s="17">
        <v>0.793812653543158</v>
      </c>
      <c r="T1435" s="17">
        <v>0.81633106472505901</v>
      </c>
      <c r="U1435" s="17">
        <v>0.82309064492924999</v>
      </c>
      <c r="V1435" s="17">
        <v>0.82261700290844797</v>
      </c>
      <c r="W1435" s="17">
        <v>0.80603932290115898</v>
      </c>
      <c r="X1435" s="17">
        <v>0.79045314425190705</v>
      </c>
      <c r="Y1435" s="17">
        <v>0.799801255390445</v>
      </c>
      <c r="Z1435" s="17">
        <v>0.81511776134369596</v>
      </c>
      <c r="AA1435" s="17">
        <v>0.83878747912503904</v>
      </c>
      <c r="AB1435" s="17"/>
      <c r="AC1435" s="17">
        <v>0.87803676020153099</v>
      </c>
      <c r="AD1435" s="17">
        <v>0.85370099888636897</v>
      </c>
      <c r="AE1435" s="17">
        <v>0.72581479870017995</v>
      </c>
      <c r="AF1435" s="17">
        <v>0.73014535471134401</v>
      </c>
      <c r="AG1435" s="17">
        <v>0.79053091403897902</v>
      </c>
      <c r="AH1435" s="17">
        <v>0.80321849541841694</v>
      </c>
      <c r="AI1435" s="17">
        <v>0.83849641018694998</v>
      </c>
      <c r="AJ1435" s="17">
        <v>0.80533207429233999</v>
      </c>
      <c r="AK1435" s="17">
        <v>0.83975104051649996</v>
      </c>
      <c r="AL1435" s="17">
        <v>0.84320950718104304</v>
      </c>
      <c r="AM1435" s="17">
        <v>0.80141770700201898</v>
      </c>
      <c r="AN1435" s="17">
        <v>0.85384150505391399</v>
      </c>
      <c r="AO1435" s="17">
        <v>0.87789834138998002</v>
      </c>
      <c r="AP1435" s="17">
        <v>0.82132959265397398</v>
      </c>
      <c r="AQ1435" s="17">
        <v>0.82039284738613805</v>
      </c>
      <c r="AR1435" s="17">
        <v>0.815519048091496</v>
      </c>
      <c r="AS1435" s="17"/>
      <c r="AT1435" s="17">
        <v>0.82215921452048202</v>
      </c>
      <c r="AU1435" s="17">
        <v>0.81832352252895602</v>
      </c>
      <c r="AV1435" s="17">
        <v>0.78624242197070604</v>
      </c>
      <c r="AW1435" s="17">
        <v>0.81743833441437297</v>
      </c>
      <c r="AX1435" s="17">
        <v>0.79240574117426998</v>
      </c>
      <c r="AY1435" s="17">
        <v>0.82878750405508195</v>
      </c>
      <c r="AZ1435" s="17"/>
      <c r="BA1435" s="17">
        <v>0.79476172088419905</v>
      </c>
      <c r="BB1435" s="17">
        <v>0.80692698583428901</v>
      </c>
      <c r="BC1435" s="17">
        <v>0.806379450327389</v>
      </c>
      <c r="BD1435" s="17">
        <v>0.81413742163008296</v>
      </c>
      <c r="BE1435" s="17">
        <v>0.86786371630256598</v>
      </c>
      <c r="BF1435" s="17"/>
      <c r="BG1435" s="17">
        <v>0.80207682599871</v>
      </c>
      <c r="BH1435" s="17">
        <v>0.81547336578819596</v>
      </c>
      <c r="BI1435" s="17">
        <v>0.86700175144093805</v>
      </c>
      <c r="BJ1435" s="17">
        <v>0.84481027408923004</v>
      </c>
      <c r="BK1435" s="17">
        <v>0.77273891120512705</v>
      </c>
      <c r="BL1435" s="17"/>
      <c r="BM1435" s="17">
        <v>0.81530974968644798</v>
      </c>
      <c r="BN1435" s="17">
        <v>0.80309660533787397</v>
      </c>
      <c r="BO1435" s="17">
        <v>0.82256840910996598</v>
      </c>
      <c r="BP1435" s="17"/>
      <c r="BQ1435" s="17">
        <v>0.82054350425462197</v>
      </c>
      <c r="BR1435" s="17">
        <v>0.81034828281621396</v>
      </c>
      <c r="BS1435" s="17"/>
      <c r="BT1435" s="17">
        <v>0.84666306805664804</v>
      </c>
      <c r="BU1435" s="17">
        <v>0.76486826630405103</v>
      </c>
    </row>
    <row r="1436" spans="2:73" x14ac:dyDescent="0.3">
      <c r="B1436" t="s">
        <v>535</v>
      </c>
      <c r="C1436" s="17">
        <v>0.171191020695455</v>
      </c>
      <c r="D1436" s="17">
        <v>0.180295586930355</v>
      </c>
      <c r="E1436" s="17">
        <v>0.16224841078507099</v>
      </c>
      <c r="F1436" s="17"/>
      <c r="G1436" s="17">
        <v>0.176813424112025</v>
      </c>
      <c r="H1436" s="17">
        <v>0.168524565720716</v>
      </c>
      <c r="I1436" s="17">
        <v>0.16649059070685199</v>
      </c>
      <c r="J1436" s="17">
        <v>0.15514192041790001</v>
      </c>
      <c r="K1436" s="17">
        <v>0.157186789363609</v>
      </c>
      <c r="L1436" s="17">
        <v>0.19591070304215599</v>
      </c>
      <c r="M1436" s="17"/>
      <c r="N1436" s="17">
        <v>0.16756482986371399</v>
      </c>
      <c r="O1436" s="17">
        <v>0.17111196582267299</v>
      </c>
      <c r="P1436" s="17">
        <v>0.15069154622061401</v>
      </c>
      <c r="Q1436" s="17">
        <v>0.20022521536965501</v>
      </c>
      <c r="R1436" s="17"/>
      <c r="S1436" s="17">
        <v>0.18668855554142499</v>
      </c>
      <c r="T1436" s="17">
        <v>0.16003233747198001</v>
      </c>
      <c r="U1436" s="17">
        <v>0.15930746082449099</v>
      </c>
      <c r="V1436" s="17">
        <v>0.16585745613192801</v>
      </c>
      <c r="W1436" s="17">
        <v>0.182886358830193</v>
      </c>
      <c r="X1436" s="17">
        <v>0.19306707778635701</v>
      </c>
      <c r="Y1436" s="17">
        <v>0.18803460841487499</v>
      </c>
      <c r="Z1436" s="17">
        <v>0.167200580535625</v>
      </c>
      <c r="AA1436" s="17">
        <v>0.14362203636293</v>
      </c>
      <c r="AB1436" s="17"/>
      <c r="AC1436" s="17">
        <v>0.121963239798469</v>
      </c>
      <c r="AD1436" s="17">
        <v>0.117492388868427</v>
      </c>
      <c r="AE1436" s="17">
        <v>0.25069938658832602</v>
      </c>
      <c r="AF1436" s="17">
        <v>0.23817240938637799</v>
      </c>
      <c r="AG1436" s="17">
        <v>0.18922543106838399</v>
      </c>
      <c r="AH1436" s="17">
        <v>0.18942104052679501</v>
      </c>
      <c r="AI1436" s="17">
        <v>0.16150358981304999</v>
      </c>
      <c r="AJ1436" s="17">
        <v>0.17595729299572699</v>
      </c>
      <c r="AK1436" s="17">
        <v>0.13782928731149999</v>
      </c>
      <c r="AL1436" s="17">
        <v>0.14615072162880199</v>
      </c>
      <c r="AM1436" s="17">
        <v>0.19447618939383901</v>
      </c>
      <c r="AN1436" s="17">
        <v>0.114619794481354</v>
      </c>
      <c r="AO1436" s="17">
        <v>9.2693743684175003E-2</v>
      </c>
      <c r="AP1436" s="17">
        <v>0.16691573810730501</v>
      </c>
      <c r="AQ1436" s="17">
        <v>0.17960715261386101</v>
      </c>
      <c r="AR1436" s="17">
        <v>0.15573944535262901</v>
      </c>
      <c r="AS1436" s="17"/>
      <c r="AT1436" s="17">
        <v>0.154664008435695</v>
      </c>
      <c r="AU1436" s="17">
        <v>0.16619207208426001</v>
      </c>
      <c r="AV1436" s="17">
        <v>0.188959543109567</v>
      </c>
      <c r="AW1436" s="17">
        <v>0.17209329386994501</v>
      </c>
      <c r="AX1436" s="17">
        <v>0.20036242920632</v>
      </c>
      <c r="AY1436" s="17">
        <v>0.15648923282698701</v>
      </c>
      <c r="AZ1436" s="17"/>
      <c r="BA1436" s="17">
        <v>0.18551663822280101</v>
      </c>
      <c r="BB1436" s="17">
        <v>0.18425123434966101</v>
      </c>
      <c r="BC1436" s="17">
        <v>0.164251392477688</v>
      </c>
      <c r="BD1436" s="17">
        <v>0.17292789622840299</v>
      </c>
      <c r="BE1436" s="17">
        <v>0.13213628369743499</v>
      </c>
      <c r="BF1436" s="17"/>
      <c r="BG1436" s="17">
        <v>0.19401038711978</v>
      </c>
      <c r="BH1436" s="17">
        <v>0.16265006978537999</v>
      </c>
      <c r="BI1436" s="17">
        <v>0.132998248559062</v>
      </c>
      <c r="BJ1436" s="17">
        <v>0.14861323976624799</v>
      </c>
      <c r="BK1436" s="17">
        <v>0.17756343711893199</v>
      </c>
      <c r="BL1436" s="17"/>
      <c r="BM1436" s="17">
        <v>0.165425970539507</v>
      </c>
      <c r="BN1436" s="17">
        <v>0.18346815980199099</v>
      </c>
      <c r="BO1436" s="17">
        <v>0.159628236234336</v>
      </c>
      <c r="BP1436" s="17"/>
      <c r="BQ1436" s="17">
        <v>0.15913766121051001</v>
      </c>
      <c r="BR1436" s="17">
        <v>0.17827099296297499</v>
      </c>
      <c r="BS1436" s="17"/>
      <c r="BT1436" s="17">
        <v>0.13818079397876101</v>
      </c>
      <c r="BU1436" s="17">
        <v>0.22023446412318401</v>
      </c>
    </row>
    <row r="1437" spans="2:73" x14ac:dyDescent="0.3">
      <c r="B1437" t="s">
        <v>92</v>
      </c>
      <c r="C1437" s="17">
        <v>1.69502834585646E-2</v>
      </c>
      <c r="D1437" s="17">
        <v>1.7537916880426701E-2</v>
      </c>
      <c r="E1437" s="17">
        <v>1.6414157302588401E-2</v>
      </c>
      <c r="F1437" s="17"/>
      <c r="G1437" s="17">
        <v>2.4504450854830301E-2</v>
      </c>
      <c r="H1437" s="17">
        <v>3.3368975770379602E-2</v>
      </c>
      <c r="I1437" s="17">
        <v>1.7303598214014101E-2</v>
      </c>
      <c r="J1437" s="17">
        <v>7.8021620469996096E-3</v>
      </c>
      <c r="K1437" s="17">
        <v>1.39423335946917E-2</v>
      </c>
      <c r="L1437" s="17">
        <v>5.7427097926142801E-3</v>
      </c>
      <c r="M1437" s="17"/>
      <c r="N1437" s="17">
        <v>9.2978482011885303E-3</v>
      </c>
      <c r="O1437" s="17">
        <v>2.5939454659709399E-2</v>
      </c>
      <c r="P1437" s="17">
        <v>1.4543647533792401E-2</v>
      </c>
      <c r="Q1437" s="17">
        <v>1.9052071383280599E-2</v>
      </c>
      <c r="R1437" s="17"/>
      <c r="S1437" s="17">
        <v>1.94987909154174E-2</v>
      </c>
      <c r="T1437" s="17">
        <v>2.3636597802960999E-2</v>
      </c>
      <c r="U1437" s="17">
        <v>1.76018942462586E-2</v>
      </c>
      <c r="V1437" s="17">
        <v>1.15255409596241E-2</v>
      </c>
      <c r="W1437" s="17">
        <v>1.1074318268648201E-2</v>
      </c>
      <c r="X1437" s="17">
        <v>1.64797779617365E-2</v>
      </c>
      <c r="Y1437" s="17">
        <v>1.21641361946802E-2</v>
      </c>
      <c r="Z1437" s="17">
        <v>1.7681658120679199E-2</v>
      </c>
      <c r="AA1437" s="17">
        <v>1.7590484512030099E-2</v>
      </c>
      <c r="AB1437" s="17"/>
      <c r="AC1437" s="17">
        <v>0</v>
      </c>
      <c r="AD1437" s="17">
        <v>2.8806612245203901E-2</v>
      </c>
      <c r="AE1437" s="17">
        <v>2.3485814711494701E-2</v>
      </c>
      <c r="AF1437" s="17">
        <v>3.1682235902278102E-2</v>
      </c>
      <c r="AG1437" s="17">
        <v>2.0243654892637099E-2</v>
      </c>
      <c r="AH1437" s="17">
        <v>7.3604640547887297E-3</v>
      </c>
      <c r="AI1437" s="17">
        <v>0</v>
      </c>
      <c r="AJ1437" s="17">
        <v>1.8710632711933801E-2</v>
      </c>
      <c r="AK1437" s="17">
        <v>2.2419672171999899E-2</v>
      </c>
      <c r="AL1437" s="17">
        <v>1.0639771190155E-2</v>
      </c>
      <c r="AM1437" s="17">
        <v>4.10610360414225E-3</v>
      </c>
      <c r="AN1437" s="17">
        <v>3.1538700464732498E-2</v>
      </c>
      <c r="AO1437" s="17">
        <v>2.9407914925845002E-2</v>
      </c>
      <c r="AP1437" s="17">
        <v>1.17546692387213E-2</v>
      </c>
      <c r="AQ1437" s="17">
        <v>0</v>
      </c>
      <c r="AR1437" s="17">
        <v>2.8741506555875301E-2</v>
      </c>
      <c r="AS1437" s="17"/>
      <c r="AT1437" s="17">
        <v>2.31767770438231E-2</v>
      </c>
      <c r="AU1437" s="17">
        <v>1.5484405386784E-2</v>
      </c>
      <c r="AV1437" s="17">
        <v>2.4798034919727398E-2</v>
      </c>
      <c r="AW1437" s="17">
        <v>1.0468371715681799E-2</v>
      </c>
      <c r="AX1437" s="17">
        <v>7.2318296194100896E-3</v>
      </c>
      <c r="AY1437" s="17">
        <v>1.47232631179301E-2</v>
      </c>
      <c r="AZ1437" s="17"/>
      <c r="BA1437" s="17">
        <v>1.9721640892999399E-2</v>
      </c>
      <c r="BB1437" s="17">
        <v>8.8217798160497903E-3</v>
      </c>
      <c r="BC1437" s="17">
        <v>2.9369157194922901E-2</v>
      </c>
      <c r="BD1437" s="17">
        <v>1.2934682141514499E-2</v>
      </c>
      <c r="BE1437" s="17">
        <v>0</v>
      </c>
      <c r="BF1437" s="17"/>
      <c r="BG1437" s="17">
        <v>3.9127868815096402E-3</v>
      </c>
      <c r="BH1437" s="17">
        <v>2.1876564426423901E-2</v>
      </c>
      <c r="BI1437" s="17">
        <v>0</v>
      </c>
      <c r="BJ1437" s="17">
        <v>6.5764861445222304E-3</v>
      </c>
      <c r="BK1437" s="17">
        <v>4.9697651675940403E-2</v>
      </c>
      <c r="BL1437" s="17"/>
      <c r="BM1437" s="17">
        <v>1.92642797740443E-2</v>
      </c>
      <c r="BN1437" s="17">
        <v>1.3435234860134799E-2</v>
      </c>
      <c r="BO1437" s="17">
        <v>1.78033546556981E-2</v>
      </c>
      <c r="BP1437" s="17"/>
      <c r="BQ1437" s="17">
        <v>2.0318834534868501E-2</v>
      </c>
      <c r="BR1437" s="17">
        <v>1.13807242208111E-2</v>
      </c>
      <c r="BS1437" s="17"/>
      <c r="BT1437" s="17">
        <v>1.51561379645909E-2</v>
      </c>
      <c r="BU1437" s="17">
        <v>1.4897269572765E-2</v>
      </c>
    </row>
    <row r="1438" spans="2:73" x14ac:dyDescent="0.3">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c r="BP1438" s="17"/>
      <c r="BQ1438" s="17"/>
      <c r="BR1438" s="17"/>
      <c r="BS1438" s="17"/>
      <c r="BT1438" s="17"/>
      <c r="BU1438" s="17"/>
    </row>
    <row r="1439" spans="2:73" x14ac:dyDescent="0.3">
      <c r="B1439" s="6" t="s">
        <v>551</v>
      </c>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c r="BP1439" s="17"/>
      <c r="BQ1439" s="17"/>
      <c r="BR1439" s="17"/>
      <c r="BS1439" s="17"/>
      <c r="BT1439" s="17"/>
      <c r="BU1439" s="17"/>
    </row>
    <row r="1440" spans="2:73" x14ac:dyDescent="0.3">
      <c r="B1440" s="24" t="s">
        <v>537</v>
      </c>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c r="AX1440" s="17"/>
      <c r="AY1440" s="17"/>
      <c r="AZ1440" s="17"/>
      <c r="BA1440" s="17"/>
      <c r="BB1440" s="17"/>
      <c r="BC1440" s="17"/>
      <c r="BD1440" s="17"/>
      <c r="BE1440" s="17"/>
      <c r="BF1440" s="17"/>
      <c r="BG1440" s="17"/>
      <c r="BH1440" s="17"/>
      <c r="BI1440" s="17"/>
      <c r="BJ1440" s="17"/>
      <c r="BK1440" s="17"/>
      <c r="BL1440" s="17"/>
      <c r="BM1440" s="17"/>
      <c r="BN1440" s="17"/>
      <c r="BO1440" s="17"/>
      <c r="BP1440" s="17"/>
      <c r="BQ1440" s="17"/>
      <c r="BR1440" s="17"/>
      <c r="BS1440" s="17"/>
      <c r="BT1440" s="17"/>
      <c r="BU1440" s="17"/>
    </row>
    <row r="1441" spans="2:73" x14ac:dyDescent="0.3">
      <c r="B1441" t="s">
        <v>534</v>
      </c>
      <c r="C1441" s="17">
        <v>0.634475073763479</v>
      </c>
      <c r="D1441" s="17">
        <v>0.64044318486632401</v>
      </c>
      <c r="E1441" s="17">
        <v>0.628694360943446</v>
      </c>
      <c r="F1441" s="17"/>
      <c r="G1441" s="17">
        <v>0.69997857342680203</v>
      </c>
      <c r="H1441" s="17">
        <v>0.62622618715501999</v>
      </c>
      <c r="I1441" s="17">
        <v>0.670586158716444</v>
      </c>
      <c r="J1441" s="17">
        <v>0.67841912756190004</v>
      </c>
      <c r="K1441" s="17">
        <v>0.59747561933909898</v>
      </c>
      <c r="L1441" s="17">
        <v>0.54597302788996405</v>
      </c>
      <c r="M1441" s="17"/>
      <c r="N1441" s="17">
        <v>0.64109509754337002</v>
      </c>
      <c r="O1441" s="17">
        <v>0.62998712303868698</v>
      </c>
      <c r="P1441" s="17">
        <v>0.64840450473802702</v>
      </c>
      <c r="Q1441" s="17">
        <v>0.62007207037217404</v>
      </c>
      <c r="R1441" s="17"/>
      <c r="S1441" s="17">
        <v>0.64026413054676001</v>
      </c>
      <c r="T1441" s="17">
        <v>0.62117170538635602</v>
      </c>
      <c r="U1441" s="17">
        <v>0.566670510967347</v>
      </c>
      <c r="V1441" s="17">
        <v>0.61258674612789898</v>
      </c>
      <c r="W1441" s="17">
        <v>0.68141969495703902</v>
      </c>
      <c r="X1441" s="17">
        <v>0.64665776355252003</v>
      </c>
      <c r="Y1441" s="17">
        <v>0.623163183982822</v>
      </c>
      <c r="Z1441" s="17">
        <v>0.59038407137485405</v>
      </c>
      <c r="AA1441" s="17">
        <v>0.69870228910106102</v>
      </c>
      <c r="AB1441" s="17"/>
      <c r="AC1441" s="17">
        <v>0.60811897959994499</v>
      </c>
      <c r="AD1441" s="17">
        <v>0.630563648936455</v>
      </c>
      <c r="AE1441" s="17">
        <v>0.62359642007066995</v>
      </c>
      <c r="AF1441" s="17">
        <v>0.56021146247379205</v>
      </c>
      <c r="AG1441" s="17">
        <v>0.62025474601281005</v>
      </c>
      <c r="AH1441" s="17">
        <v>0.56899682608292201</v>
      </c>
      <c r="AI1441" s="17">
        <v>0.64195455611188701</v>
      </c>
      <c r="AJ1441" s="17">
        <v>0.690893230858319</v>
      </c>
      <c r="AK1441" s="17">
        <v>0.67270379125840296</v>
      </c>
      <c r="AL1441" s="17">
        <v>0.59023904274286798</v>
      </c>
      <c r="AM1441" s="17">
        <v>0.61904655774017303</v>
      </c>
      <c r="AN1441" s="17">
        <v>0.66282312246361397</v>
      </c>
      <c r="AO1441" s="17">
        <v>0.74373515748513996</v>
      </c>
      <c r="AP1441" s="17">
        <v>0.70681126516359105</v>
      </c>
      <c r="AQ1441" s="17">
        <v>0.70183072936611601</v>
      </c>
      <c r="AR1441" s="17">
        <v>0.66785834358957796</v>
      </c>
      <c r="AS1441" s="17"/>
      <c r="AT1441" s="17">
        <v>0.66821473426186095</v>
      </c>
      <c r="AU1441" s="17">
        <v>0.63118913811379795</v>
      </c>
      <c r="AV1441" s="17">
        <v>0.61239874196028998</v>
      </c>
      <c r="AW1441" s="17">
        <v>0.61722096983980401</v>
      </c>
      <c r="AX1441" s="17">
        <v>0.60856795442728795</v>
      </c>
      <c r="AY1441" s="17">
        <v>0.67838210783544195</v>
      </c>
      <c r="AZ1441" s="17"/>
      <c r="BA1441" s="17">
        <v>0.610142823619231</v>
      </c>
      <c r="BB1441" s="17">
        <v>0.62536450280687095</v>
      </c>
      <c r="BC1441" s="17">
        <v>0.63833407786671803</v>
      </c>
      <c r="BD1441" s="17">
        <v>0.65206654821744903</v>
      </c>
      <c r="BE1441" s="17">
        <v>0.62136754824468898</v>
      </c>
      <c r="BF1441" s="17"/>
      <c r="BG1441" s="17">
        <v>0.58299990436237603</v>
      </c>
      <c r="BH1441" s="17">
        <v>0.63181587611385404</v>
      </c>
      <c r="BI1441" s="17">
        <v>0.59603362190385401</v>
      </c>
      <c r="BJ1441" s="17">
        <v>0.74941497324200801</v>
      </c>
      <c r="BK1441" s="17">
        <v>0.69652114904422202</v>
      </c>
      <c r="BL1441" s="17"/>
      <c r="BM1441" s="17">
        <v>0.61141508868586003</v>
      </c>
      <c r="BN1441" s="17">
        <v>0.63357163146028705</v>
      </c>
      <c r="BO1441" s="17">
        <v>0.72231741138035699</v>
      </c>
      <c r="BP1441" s="17"/>
      <c r="BQ1441" s="17">
        <v>0.66507191705883395</v>
      </c>
      <c r="BR1441" s="17">
        <v>0.61834191432574703</v>
      </c>
      <c r="BS1441" s="17"/>
      <c r="BT1441" s="17">
        <v>0.64348796682301901</v>
      </c>
      <c r="BU1441" s="17">
        <v>0.62716215747594894</v>
      </c>
    </row>
    <row r="1442" spans="2:73" x14ac:dyDescent="0.3">
      <c r="B1442" t="s">
        <v>535</v>
      </c>
      <c r="C1442" s="17">
        <v>0.32419448191734301</v>
      </c>
      <c r="D1442" s="17">
        <v>0.30800738071466999</v>
      </c>
      <c r="E1442" s="17">
        <v>0.34018480234401999</v>
      </c>
      <c r="F1442" s="17"/>
      <c r="G1442" s="17">
        <v>0.24835797976535101</v>
      </c>
      <c r="H1442" s="17">
        <v>0.314052752284885</v>
      </c>
      <c r="I1442" s="17">
        <v>0.29319880091943101</v>
      </c>
      <c r="J1442" s="17">
        <v>0.29400885965745799</v>
      </c>
      <c r="K1442" s="17">
        <v>0.36512640076458402</v>
      </c>
      <c r="L1442" s="17">
        <v>0.41867805969205502</v>
      </c>
      <c r="M1442" s="17"/>
      <c r="N1442" s="17">
        <v>0.33197363723262002</v>
      </c>
      <c r="O1442" s="17">
        <v>0.33247482091887298</v>
      </c>
      <c r="P1442" s="17">
        <v>0.29856282521425198</v>
      </c>
      <c r="Q1442" s="17">
        <v>0.32619751478637499</v>
      </c>
      <c r="R1442" s="17"/>
      <c r="S1442" s="17">
        <v>0.31093396989781202</v>
      </c>
      <c r="T1442" s="17">
        <v>0.33197488890707999</v>
      </c>
      <c r="U1442" s="17">
        <v>0.400004747185503</v>
      </c>
      <c r="V1442" s="17">
        <v>0.35272779440734903</v>
      </c>
      <c r="W1442" s="17">
        <v>0.30183780558810003</v>
      </c>
      <c r="X1442" s="17">
        <v>0.307738171000695</v>
      </c>
      <c r="Y1442" s="17">
        <v>0.31904296940521498</v>
      </c>
      <c r="Z1442" s="17">
        <v>0.37553869518768901</v>
      </c>
      <c r="AA1442" s="17">
        <v>0.26012494037856498</v>
      </c>
      <c r="AB1442" s="17"/>
      <c r="AC1442" s="17">
        <v>0.33152549583883101</v>
      </c>
      <c r="AD1442" s="17">
        <v>0.26417374192589799</v>
      </c>
      <c r="AE1442" s="17">
        <v>0.35115477286755198</v>
      </c>
      <c r="AF1442" s="17">
        <v>0.39453145565564002</v>
      </c>
      <c r="AG1442" s="17">
        <v>0.31658897022256399</v>
      </c>
      <c r="AH1442" s="17">
        <v>0.37873562738457101</v>
      </c>
      <c r="AI1442" s="17">
        <v>0.31968963571102799</v>
      </c>
      <c r="AJ1442" s="17">
        <v>0.304304234720359</v>
      </c>
      <c r="AK1442" s="17">
        <v>0.273512505940948</v>
      </c>
      <c r="AL1442" s="17">
        <v>0.35918566555762899</v>
      </c>
      <c r="AM1442" s="17">
        <v>0.37471962816829202</v>
      </c>
      <c r="AN1442" s="17">
        <v>0.29575516658001799</v>
      </c>
      <c r="AO1442" s="17">
        <v>0.22429055498772801</v>
      </c>
      <c r="AP1442" s="17">
        <v>0.25808381759619098</v>
      </c>
      <c r="AQ1442" s="17">
        <v>0.24311642431025701</v>
      </c>
      <c r="AR1442" s="17">
        <v>0.32429900476239298</v>
      </c>
      <c r="AS1442" s="17"/>
      <c r="AT1442" s="17">
        <v>0.27605655022362902</v>
      </c>
      <c r="AU1442" s="17">
        <v>0.33156083065960801</v>
      </c>
      <c r="AV1442" s="17">
        <v>0.34398082602333002</v>
      </c>
      <c r="AW1442" s="17">
        <v>0.36134505114815402</v>
      </c>
      <c r="AX1442" s="17">
        <v>0.34556271410404898</v>
      </c>
      <c r="AY1442" s="17">
        <v>0.262739181790062</v>
      </c>
      <c r="AZ1442" s="17"/>
      <c r="BA1442" s="17">
        <v>0.35148317512097399</v>
      </c>
      <c r="BB1442" s="17">
        <v>0.33588977296262601</v>
      </c>
      <c r="BC1442" s="17">
        <v>0.31128825018513601</v>
      </c>
      <c r="BD1442" s="17">
        <v>0.31005049857779299</v>
      </c>
      <c r="BE1442" s="17">
        <v>0.37863245175531102</v>
      </c>
      <c r="BF1442" s="17"/>
      <c r="BG1442" s="17">
        <v>0.38686501075206398</v>
      </c>
      <c r="BH1442" s="17">
        <v>0.31917671156758698</v>
      </c>
      <c r="BI1442" s="17">
        <v>0.37218822794662199</v>
      </c>
      <c r="BJ1442" s="17">
        <v>0.22504664162802099</v>
      </c>
      <c r="BK1442" s="17">
        <v>0.28315447088025802</v>
      </c>
      <c r="BL1442" s="17"/>
      <c r="BM1442" s="17">
        <v>0.34882246137759199</v>
      </c>
      <c r="BN1442" s="17">
        <v>0.32019179320821101</v>
      </c>
      <c r="BO1442" s="17">
        <v>0.24369842312477299</v>
      </c>
      <c r="BP1442" s="17"/>
      <c r="BQ1442" s="17">
        <v>0.29706389709089098</v>
      </c>
      <c r="BR1442" s="17">
        <v>0.34574764008832398</v>
      </c>
      <c r="BS1442" s="17"/>
      <c r="BT1442" s="17">
        <v>0.31663270175476999</v>
      </c>
      <c r="BU1442" s="17">
        <v>0.33282661262646701</v>
      </c>
    </row>
    <row r="1443" spans="2:73" x14ac:dyDescent="0.3">
      <c r="B1443" t="s">
        <v>92</v>
      </c>
      <c r="C1443" s="17">
        <v>4.1330444319177602E-2</v>
      </c>
      <c r="D1443" s="17">
        <v>5.1549434419006501E-2</v>
      </c>
      <c r="E1443" s="17">
        <v>3.1120836712533999E-2</v>
      </c>
      <c r="F1443" s="17"/>
      <c r="G1443" s="17">
        <v>5.1663446807847298E-2</v>
      </c>
      <c r="H1443" s="17">
        <v>5.9721060560095698E-2</v>
      </c>
      <c r="I1443" s="17">
        <v>3.62150403641254E-2</v>
      </c>
      <c r="J1443" s="17">
        <v>2.7572012780641499E-2</v>
      </c>
      <c r="K1443" s="17">
        <v>3.7397979896316998E-2</v>
      </c>
      <c r="L1443" s="17">
        <v>3.5348912417980702E-2</v>
      </c>
      <c r="M1443" s="17"/>
      <c r="N1443" s="17">
        <v>2.69312652240098E-2</v>
      </c>
      <c r="O1443" s="17">
        <v>3.7538056042439497E-2</v>
      </c>
      <c r="P1443" s="17">
        <v>5.30326700477214E-2</v>
      </c>
      <c r="Q1443" s="17">
        <v>5.3730414841450802E-2</v>
      </c>
      <c r="R1443" s="17"/>
      <c r="S1443" s="17">
        <v>4.8801899555427401E-2</v>
      </c>
      <c r="T1443" s="17">
        <v>4.68534057065641E-2</v>
      </c>
      <c r="U1443" s="17">
        <v>3.3324741847150001E-2</v>
      </c>
      <c r="V1443" s="17">
        <v>3.46854594647521E-2</v>
      </c>
      <c r="W1443" s="17">
        <v>1.67424994548609E-2</v>
      </c>
      <c r="X1443" s="17">
        <v>4.5604065446784803E-2</v>
      </c>
      <c r="Y1443" s="17">
        <v>5.7793846611962497E-2</v>
      </c>
      <c r="Z1443" s="17">
        <v>3.4077233437456299E-2</v>
      </c>
      <c r="AA1443" s="17">
        <v>4.1172770520374199E-2</v>
      </c>
      <c r="AB1443" s="17"/>
      <c r="AC1443" s="17">
        <v>6.0355524561224297E-2</v>
      </c>
      <c r="AD1443" s="17">
        <v>0.105262609137646</v>
      </c>
      <c r="AE1443" s="17">
        <v>2.5248807061778601E-2</v>
      </c>
      <c r="AF1443" s="17">
        <v>4.5257081870568198E-2</v>
      </c>
      <c r="AG1443" s="17">
        <v>6.3156283764626203E-2</v>
      </c>
      <c r="AH1443" s="17">
        <v>5.2267546532508001E-2</v>
      </c>
      <c r="AI1443" s="17">
        <v>3.8355808177084803E-2</v>
      </c>
      <c r="AJ1443" s="17">
        <v>4.8025344213215304E-3</v>
      </c>
      <c r="AK1443" s="17">
        <v>5.3783702800648897E-2</v>
      </c>
      <c r="AL1443" s="17">
        <v>5.0575291699502797E-2</v>
      </c>
      <c r="AM1443" s="17">
        <v>6.2338140915345203E-3</v>
      </c>
      <c r="AN1443" s="17">
        <v>4.1421710956367999E-2</v>
      </c>
      <c r="AO1443" s="17">
        <v>3.1974287527132397E-2</v>
      </c>
      <c r="AP1443" s="17">
        <v>3.51049172402172E-2</v>
      </c>
      <c r="AQ1443" s="17">
        <v>5.5052846323626801E-2</v>
      </c>
      <c r="AR1443" s="17">
        <v>7.8426516480290098E-3</v>
      </c>
      <c r="AS1443" s="17"/>
      <c r="AT1443" s="17">
        <v>5.5728715514510099E-2</v>
      </c>
      <c r="AU1443" s="17">
        <v>3.7250031226594003E-2</v>
      </c>
      <c r="AV1443" s="17">
        <v>4.3620432016379503E-2</v>
      </c>
      <c r="AW1443" s="17">
        <v>2.14339790120429E-2</v>
      </c>
      <c r="AX1443" s="17">
        <v>4.5869331468662997E-2</v>
      </c>
      <c r="AY1443" s="17">
        <v>5.88787103744964E-2</v>
      </c>
      <c r="AZ1443" s="17"/>
      <c r="BA1443" s="17">
        <v>3.8374001259794698E-2</v>
      </c>
      <c r="BB1443" s="17">
        <v>3.8745724230504E-2</v>
      </c>
      <c r="BC1443" s="17">
        <v>5.0377671948145401E-2</v>
      </c>
      <c r="BD1443" s="17">
        <v>3.7882953204757902E-2</v>
      </c>
      <c r="BE1443" s="17">
        <v>0</v>
      </c>
      <c r="BF1443" s="17"/>
      <c r="BG1443" s="17">
        <v>3.0135084885559701E-2</v>
      </c>
      <c r="BH1443" s="17">
        <v>4.9007412318558902E-2</v>
      </c>
      <c r="BI1443" s="17">
        <v>3.1778150149524002E-2</v>
      </c>
      <c r="BJ1443" s="17">
        <v>2.5538385129971801E-2</v>
      </c>
      <c r="BK1443" s="17">
        <v>2.032438007552E-2</v>
      </c>
      <c r="BL1443" s="17"/>
      <c r="BM1443" s="17">
        <v>3.9762449936548101E-2</v>
      </c>
      <c r="BN1443" s="17">
        <v>4.6236575331501897E-2</v>
      </c>
      <c r="BO1443" s="17">
        <v>3.3984165494869698E-2</v>
      </c>
      <c r="BP1443" s="17"/>
      <c r="BQ1443" s="17">
        <v>3.78641858502754E-2</v>
      </c>
      <c r="BR1443" s="17">
        <v>3.5910445585929797E-2</v>
      </c>
      <c r="BS1443" s="17"/>
      <c r="BT1443" s="17">
        <v>3.98793314222105E-2</v>
      </c>
      <c r="BU1443" s="17">
        <v>4.0011229897584398E-2</v>
      </c>
    </row>
    <row r="1444" spans="2:73" x14ac:dyDescent="0.3">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c r="BA1444" s="17"/>
      <c r="BB1444" s="17"/>
      <c r="BC1444" s="17"/>
      <c r="BD1444" s="17"/>
      <c r="BE1444" s="17"/>
      <c r="BF1444" s="17"/>
      <c r="BG1444" s="17"/>
      <c r="BH1444" s="17"/>
      <c r="BI1444" s="17"/>
      <c r="BJ1444" s="17"/>
      <c r="BK1444" s="17"/>
      <c r="BL1444" s="17"/>
      <c r="BM1444" s="17"/>
      <c r="BN1444" s="17"/>
      <c r="BO1444" s="17"/>
      <c r="BP1444" s="17"/>
      <c r="BQ1444" s="17"/>
      <c r="BR1444" s="17"/>
      <c r="BS1444" s="17"/>
      <c r="BT1444" s="17"/>
      <c r="BU1444" s="17"/>
    </row>
    <row r="1445" spans="2:73" x14ac:dyDescent="0.3">
      <c r="B1445" s="6" t="s">
        <v>552</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c r="BA1445" s="17"/>
      <c r="BB1445" s="17"/>
      <c r="BC1445" s="17"/>
      <c r="BD1445" s="17"/>
      <c r="BE1445" s="17"/>
      <c r="BF1445" s="17"/>
      <c r="BG1445" s="17"/>
      <c r="BH1445" s="17"/>
      <c r="BI1445" s="17"/>
      <c r="BJ1445" s="17"/>
      <c r="BK1445" s="17"/>
      <c r="BL1445" s="17"/>
      <c r="BM1445" s="17"/>
      <c r="BN1445" s="17"/>
      <c r="BO1445" s="17"/>
      <c r="BP1445" s="17"/>
      <c r="BQ1445" s="17"/>
      <c r="BR1445" s="17"/>
      <c r="BS1445" s="17"/>
      <c r="BT1445" s="17"/>
      <c r="BU1445" s="17"/>
    </row>
    <row r="1446" spans="2:73" x14ac:dyDescent="0.3">
      <c r="B1446" s="24" t="s">
        <v>537</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c r="BP1446" s="17"/>
      <c r="BQ1446" s="17"/>
      <c r="BR1446" s="17"/>
      <c r="BS1446" s="17"/>
      <c r="BT1446" s="17"/>
      <c r="BU1446" s="17"/>
    </row>
    <row r="1447" spans="2:73" x14ac:dyDescent="0.3">
      <c r="B1447" t="s">
        <v>534</v>
      </c>
      <c r="C1447" s="17">
        <v>0.32402677336852398</v>
      </c>
      <c r="D1447" s="17">
        <v>0.321348050182925</v>
      </c>
      <c r="E1447" s="17">
        <v>0.32653554960703501</v>
      </c>
      <c r="F1447" s="17"/>
      <c r="G1447" s="17">
        <v>0.40666649967284801</v>
      </c>
      <c r="H1447" s="17">
        <v>0.47902036327410102</v>
      </c>
      <c r="I1447" s="17">
        <v>0.38558941733448698</v>
      </c>
      <c r="J1447" s="17">
        <v>0.291809898929691</v>
      </c>
      <c r="K1447" s="17">
        <v>0.23909922517294599</v>
      </c>
      <c r="L1447" s="17">
        <v>0.14926022558606</v>
      </c>
      <c r="M1447" s="17"/>
      <c r="N1447" s="17">
        <v>0.40291457281584497</v>
      </c>
      <c r="O1447" s="17">
        <v>0.33338143168043</v>
      </c>
      <c r="P1447" s="17">
        <v>0.30407268846949498</v>
      </c>
      <c r="Q1447" s="17">
        <v>0.234383153526212</v>
      </c>
      <c r="R1447" s="17"/>
      <c r="S1447" s="17">
        <v>0.41061970389212199</v>
      </c>
      <c r="T1447" s="17">
        <v>0.25718590887137999</v>
      </c>
      <c r="U1447" s="17">
        <v>0.355803932105411</v>
      </c>
      <c r="V1447" s="17">
        <v>0.30576795765857001</v>
      </c>
      <c r="W1447" s="17">
        <v>0.38027968086601499</v>
      </c>
      <c r="X1447" s="17">
        <v>0.303351769479071</v>
      </c>
      <c r="Y1447" s="17">
        <v>0.26427720456201498</v>
      </c>
      <c r="Z1447" s="17">
        <v>0.30079737525169598</v>
      </c>
      <c r="AA1447" s="17">
        <v>0.32177443838554998</v>
      </c>
      <c r="AB1447" s="17"/>
      <c r="AC1447" s="17">
        <v>0.14291661696307401</v>
      </c>
      <c r="AD1447" s="17">
        <v>0.336662333682545</v>
      </c>
      <c r="AE1447" s="17">
        <v>0.24582404587213599</v>
      </c>
      <c r="AF1447" s="17">
        <v>0.20748159053802101</v>
      </c>
      <c r="AG1447" s="17">
        <v>0.26335154921277598</v>
      </c>
      <c r="AH1447" s="17">
        <v>0.30954516997040599</v>
      </c>
      <c r="AI1447" s="17">
        <v>0.35156896540332699</v>
      </c>
      <c r="AJ1447" s="17">
        <v>0.33949902945339699</v>
      </c>
      <c r="AK1447" s="17">
        <v>0.32402314287102801</v>
      </c>
      <c r="AL1447" s="17">
        <v>0.33536348559756202</v>
      </c>
      <c r="AM1447" s="17">
        <v>0.283950484906352</v>
      </c>
      <c r="AN1447" s="17">
        <v>0.31439465193796901</v>
      </c>
      <c r="AO1447" s="17">
        <v>0.46319235834943001</v>
      </c>
      <c r="AP1447" s="17">
        <v>0.33159859754114701</v>
      </c>
      <c r="AQ1447" s="17">
        <v>0.47831441400096603</v>
      </c>
      <c r="AR1447" s="17">
        <v>0.50432336755685803</v>
      </c>
      <c r="AS1447" s="17"/>
      <c r="AT1447" s="17">
        <v>0.45282452973487602</v>
      </c>
      <c r="AU1447" s="17">
        <v>0.264505875640132</v>
      </c>
      <c r="AV1447" s="17">
        <v>0.32458956063495198</v>
      </c>
      <c r="AW1447" s="17">
        <v>0.29124030822790498</v>
      </c>
      <c r="AX1447" s="17">
        <v>0.224047049794588</v>
      </c>
      <c r="AY1447" s="17">
        <v>0.37709054396700498</v>
      </c>
      <c r="AZ1447" s="17"/>
      <c r="BA1447" s="17">
        <v>0.203679074725787</v>
      </c>
      <c r="BB1447" s="17">
        <v>0.28636630346869302</v>
      </c>
      <c r="BC1447" s="17">
        <v>0.36616089508300098</v>
      </c>
      <c r="BD1447" s="17">
        <v>0.49451765758473298</v>
      </c>
      <c r="BE1447" s="17">
        <v>0.468869110936114</v>
      </c>
      <c r="BF1447" s="17"/>
      <c r="BG1447" s="17">
        <v>0.30308919523637801</v>
      </c>
      <c r="BH1447" s="17">
        <v>0.40388801967194898</v>
      </c>
      <c r="BI1447" s="17">
        <v>0.32595877757728697</v>
      </c>
      <c r="BJ1447" s="17">
        <v>0.266086249064724</v>
      </c>
      <c r="BK1447" s="17">
        <v>0.369712877759652</v>
      </c>
      <c r="BL1447" s="17"/>
      <c r="BM1447" s="17">
        <v>0.33776575285963001</v>
      </c>
      <c r="BN1447" s="17">
        <v>0.31046492846311502</v>
      </c>
      <c r="BO1447" s="17">
        <v>0.30949672332657402</v>
      </c>
      <c r="BP1447" s="17"/>
      <c r="BQ1447" s="17">
        <v>0.48045342989783102</v>
      </c>
      <c r="BR1447" s="17">
        <v>0.222583006342363</v>
      </c>
      <c r="BS1447" s="17"/>
      <c r="BT1447" s="17">
        <v>0.38359545711245602</v>
      </c>
      <c r="BU1447" s="17">
        <v>0.23621105158681399</v>
      </c>
    </row>
    <row r="1448" spans="2:73" x14ac:dyDescent="0.3">
      <c r="B1448" t="s">
        <v>535</v>
      </c>
      <c r="C1448" s="17">
        <v>0.61524621561817905</v>
      </c>
      <c r="D1448" s="17">
        <v>0.62063730307646503</v>
      </c>
      <c r="E1448" s="17">
        <v>0.61004815604788099</v>
      </c>
      <c r="F1448" s="17"/>
      <c r="G1448" s="17">
        <v>0.52334128253474699</v>
      </c>
      <c r="H1448" s="17">
        <v>0.43524635931941702</v>
      </c>
      <c r="I1448" s="17">
        <v>0.56420104748037003</v>
      </c>
      <c r="J1448" s="17">
        <v>0.64909656761840695</v>
      </c>
      <c r="K1448" s="17">
        <v>0.70164705725898702</v>
      </c>
      <c r="L1448" s="17">
        <v>0.80866189023045998</v>
      </c>
      <c r="M1448" s="17"/>
      <c r="N1448" s="17">
        <v>0.54937670106066405</v>
      </c>
      <c r="O1448" s="17">
        <v>0.60311849684790397</v>
      </c>
      <c r="P1448" s="17">
        <v>0.642728680312041</v>
      </c>
      <c r="Q1448" s="17">
        <v>0.68231398488314599</v>
      </c>
      <c r="R1448" s="17"/>
      <c r="S1448" s="17">
        <v>0.50678184081585098</v>
      </c>
      <c r="T1448" s="17">
        <v>0.69355194342349502</v>
      </c>
      <c r="U1448" s="17">
        <v>0.62139208521464695</v>
      </c>
      <c r="V1448" s="17">
        <v>0.63623997291245304</v>
      </c>
      <c r="W1448" s="17">
        <v>0.58255095811299196</v>
      </c>
      <c r="X1448" s="17">
        <v>0.61473364033445099</v>
      </c>
      <c r="Y1448" s="17">
        <v>0.66196200909341896</v>
      </c>
      <c r="Z1448" s="17">
        <v>0.60032174751841105</v>
      </c>
      <c r="AA1448" s="17">
        <v>0.621788068149009</v>
      </c>
      <c r="AB1448" s="17"/>
      <c r="AC1448" s="17">
        <v>0.63585596304346403</v>
      </c>
      <c r="AD1448" s="17">
        <v>0.53632122880474697</v>
      </c>
      <c r="AE1448" s="17">
        <v>0.72230403864215398</v>
      </c>
      <c r="AF1448" s="17">
        <v>0.68558788027651596</v>
      </c>
      <c r="AG1448" s="17">
        <v>0.66170185906350598</v>
      </c>
      <c r="AH1448" s="17">
        <v>0.63537709580364798</v>
      </c>
      <c r="AI1448" s="17">
        <v>0.61585417314905799</v>
      </c>
      <c r="AJ1448" s="17">
        <v>0.60759814838499504</v>
      </c>
      <c r="AK1448" s="17">
        <v>0.62155370849376601</v>
      </c>
      <c r="AL1448" s="17">
        <v>0.60867277344008397</v>
      </c>
      <c r="AM1448" s="17">
        <v>0.67722320675102099</v>
      </c>
      <c r="AN1448" s="17">
        <v>0.62669996661002803</v>
      </c>
      <c r="AO1448" s="17">
        <v>0.50844845593987198</v>
      </c>
      <c r="AP1448" s="17">
        <v>0.55629390852750105</v>
      </c>
      <c r="AQ1448" s="17">
        <v>0.48376863886142002</v>
      </c>
      <c r="AR1448" s="17">
        <v>0.42194744563179098</v>
      </c>
      <c r="AS1448" s="17"/>
      <c r="AT1448" s="17">
        <v>0.48591975870997101</v>
      </c>
      <c r="AU1448" s="17">
        <v>0.66387928638927196</v>
      </c>
      <c r="AV1448" s="17">
        <v>0.60498341779731202</v>
      </c>
      <c r="AW1448" s="17">
        <v>0.66565688387539301</v>
      </c>
      <c r="AX1448" s="17">
        <v>0.716754977613136</v>
      </c>
      <c r="AY1448" s="17">
        <v>0.59034659883209695</v>
      </c>
      <c r="AZ1448" s="17"/>
      <c r="BA1448" s="17">
        <v>0.72118019290563795</v>
      </c>
      <c r="BB1448" s="17">
        <v>0.652127123123874</v>
      </c>
      <c r="BC1448" s="17">
        <v>0.567561125046673</v>
      </c>
      <c r="BD1448" s="17">
        <v>0.46089148145716002</v>
      </c>
      <c r="BE1448" s="17">
        <v>0.53113088906388595</v>
      </c>
      <c r="BF1448" s="17"/>
      <c r="BG1448" s="17">
        <v>0.65155857018994801</v>
      </c>
      <c r="BH1448" s="17">
        <v>0.536828946559189</v>
      </c>
      <c r="BI1448" s="17">
        <v>0.65249255213018698</v>
      </c>
      <c r="BJ1448" s="17">
        <v>0.68349197919446603</v>
      </c>
      <c r="BK1448" s="17">
        <v>0.58536327729048698</v>
      </c>
      <c r="BL1448" s="17"/>
      <c r="BM1448" s="17">
        <v>0.607831435437867</v>
      </c>
      <c r="BN1448" s="17">
        <v>0.61953771851041906</v>
      </c>
      <c r="BO1448" s="17">
        <v>0.63120587008816098</v>
      </c>
      <c r="BP1448" s="17"/>
      <c r="BQ1448" s="17">
        <v>0.47496159348615102</v>
      </c>
      <c r="BR1448" s="17">
        <v>0.71608428116488199</v>
      </c>
      <c r="BS1448" s="17"/>
      <c r="BT1448" s="17">
        <v>0.56372885341821699</v>
      </c>
      <c r="BU1448" s="17">
        <v>0.70348281548388303</v>
      </c>
    </row>
    <row r="1449" spans="2:73" x14ac:dyDescent="0.3">
      <c r="B1449" t="s">
        <v>92</v>
      </c>
      <c r="C1449" s="17">
        <v>6.0727011013296597E-2</v>
      </c>
      <c r="D1449" s="17">
        <v>5.8014646740610798E-2</v>
      </c>
      <c r="E1449" s="17">
        <v>6.3416294345083293E-2</v>
      </c>
      <c r="F1449" s="17"/>
      <c r="G1449" s="17">
        <v>6.9992217792404193E-2</v>
      </c>
      <c r="H1449" s="17">
        <v>8.5733277406482802E-2</v>
      </c>
      <c r="I1449" s="17">
        <v>5.0209535185142297E-2</v>
      </c>
      <c r="J1449" s="17">
        <v>5.9093533451902901E-2</v>
      </c>
      <c r="K1449" s="17">
        <v>5.92537175680663E-2</v>
      </c>
      <c r="L1449" s="17">
        <v>4.2077884183480303E-2</v>
      </c>
      <c r="M1449" s="17"/>
      <c r="N1449" s="17">
        <v>4.7708726123490801E-2</v>
      </c>
      <c r="O1449" s="17">
        <v>6.3500071471665698E-2</v>
      </c>
      <c r="P1449" s="17">
        <v>5.3198631218463903E-2</v>
      </c>
      <c r="Q1449" s="17">
        <v>8.3302861590642194E-2</v>
      </c>
      <c r="R1449" s="17"/>
      <c r="S1449" s="17">
        <v>8.2598455292027001E-2</v>
      </c>
      <c r="T1449" s="17">
        <v>4.9262147705124798E-2</v>
      </c>
      <c r="U1449" s="17">
        <v>2.2803982679942301E-2</v>
      </c>
      <c r="V1449" s="17">
        <v>5.7992069428976299E-2</v>
      </c>
      <c r="W1449" s="17">
        <v>3.7169361020993101E-2</v>
      </c>
      <c r="X1449" s="17">
        <v>8.1914590186477496E-2</v>
      </c>
      <c r="Y1449" s="17">
        <v>7.3760786344566107E-2</v>
      </c>
      <c r="Z1449" s="17">
        <v>9.8880877229892805E-2</v>
      </c>
      <c r="AA1449" s="17">
        <v>5.64374934654416E-2</v>
      </c>
      <c r="AB1449" s="17"/>
      <c r="AC1449" s="17">
        <v>0.22122741999346199</v>
      </c>
      <c r="AD1449" s="17">
        <v>0.127016437512708</v>
      </c>
      <c r="AE1449" s="17">
        <v>3.1871915485710098E-2</v>
      </c>
      <c r="AF1449" s="17">
        <v>0.106930529185463</v>
      </c>
      <c r="AG1449" s="17">
        <v>7.4946591723717995E-2</v>
      </c>
      <c r="AH1449" s="17">
        <v>5.5077734225946501E-2</v>
      </c>
      <c r="AI1449" s="17">
        <v>3.2576861447614999E-2</v>
      </c>
      <c r="AJ1449" s="17">
        <v>5.2902822161607903E-2</v>
      </c>
      <c r="AK1449" s="17">
        <v>5.4423148635205497E-2</v>
      </c>
      <c r="AL1449" s="17">
        <v>5.5963740962354201E-2</v>
      </c>
      <c r="AM1449" s="17">
        <v>3.8826308342627402E-2</v>
      </c>
      <c r="AN1449" s="17">
        <v>5.8905381452002699E-2</v>
      </c>
      <c r="AO1449" s="17">
        <v>2.83591857106988E-2</v>
      </c>
      <c r="AP1449" s="17">
        <v>0.112107493931352</v>
      </c>
      <c r="AQ1449" s="17">
        <v>3.7916947137613399E-2</v>
      </c>
      <c r="AR1449" s="17">
        <v>7.3729186811350503E-2</v>
      </c>
      <c r="AS1449" s="17"/>
      <c r="AT1449" s="17">
        <v>6.12557115551529E-2</v>
      </c>
      <c r="AU1449" s="17">
        <v>7.1614837970596201E-2</v>
      </c>
      <c r="AV1449" s="17">
        <v>7.0427021567735296E-2</v>
      </c>
      <c r="AW1449" s="17">
        <v>4.3102807896702303E-2</v>
      </c>
      <c r="AX1449" s="17">
        <v>5.9197972592275099E-2</v>
      </c>
      <c r="AY1449" s="17">
        <v>3.2562857200898597E-2</v>
      </c>
      <c r="AZ1449" s="17"/>
      <c r="BA1449" s="17">
        <v>7.5140732368574797E-2</v>
      </c>
      <c r="BB1449" s="17">
        <v>6.1506573407433797E-2</v>
      </c>
      <c r="BC1449" s="17">
        <v>6.6277979870326006E-2</v>
      </c>
      <c r="BD1449" s="17">
        <v>4.4590860958107499E-2</v>
      </c>
      <c r="BE1449" s="17">
        <v>0</v>
      </c>
      <c r="BF1449" s="17"/>
      <c r="BG1449" s="17">
        <v>4.5352234573673697E-2</v>
      </c>
      <c r="BH1449" s="17">
        <v>5.9283033768862299E-2</v>
      </c>
      <c r="BI1449" s="17">
        <v>2.1548670292526498E-2</v>
      </c>
      <c r="BJ1449" s="17">
        <v>5.0421771740810098E-2</v>
      </c>
      <c r="BK1449" s="17">
        <v>4.4923844949861097E-2</v>
      </c>
      <c r="BL1449" s="17"/>
      <c r="BM1449" s="17">
        <v>5.4402811702502898E-2</v>
      </c>
      <c r="BN1449" s="17">
        <v>6.9997353026465994E-2</v>
      </c>
      <c r="BO1449" s="17">
        <v>5.9297406585265403E-2</v>
      </c>
      <c r="BP1449" s="17"/>
      <c r="BQ1449" s="17">
        <v>4.4584976616017603E-2</v>
      </c>
      <c r="BR1449" s="17">
        <v>6.1332712492755299E-2</v>
      </c>
      <c r="BS1449" s="17"/>
      <c r="BT1449" s="17">
        <v>5.2675689469327401E-2</v>
      </c>
      <c r="BU1449" s="17">
        <v>6.03061329293028E-2</v>
      </c>
    </row>
    <row r="1450" spans="2:73" x14ac:dyDescent="0.3">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c r="BQ1450" s="17"/>
      <c r="BR1450" s="17"/>
      <c r="BS1450" s="17"/>
      <c r="BT1450" s="17"/>
      <c r="BU1450" s="17"/>
    </row>
    <row r="1451" spans="2:73" x14ac:dyDescent="0.3">
      <c r="B1451" s="6" t="s">
        <v>560</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c r="BQ1451" s="17"/>
      <c r="BR1451" s="17"/>
      <c r="BS1451" s="17"/>
      <c r="BT1451" s="17"/>
      <c r="BU1451" s="17"/>
    </row>
    <row r="1452" spans="2:73" x14ac:dyDescent="0.3">
      <c r="B1452" s="24" t="s">
        <v>537</v>
      </c>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c r="BH1452" s="17"/>
      <c r="BI1452" s="17"/>
      <c r="BJ1452" s="17"/>
      <c r="BK1452" s="17"/>
      <c r="BL1452" s="17"/>
      <c r="BM1452" s="17"/>
      <c r="BN1452" s="17"/>
      <c r="BO1452" s="17"/>
      <c r="BP1452" s="17"/>
      <c r="BQ1452" s="17"/>
      <c r="BR1452" s="17"/>
      <c r="BS1452" s="17"/>
      <c r="BT1452" s="17"/>
      <c r="BU1452" s="17"/>
    </row>
    <row r="1453" spans="2:73" x14ac:dyDescent="0.3">
      <c r="B1453" t="s">
        <v>534</v>
      </c>
      <c r="C1453" s="17">
        <v>0.79245089957852899</v>
      </c>
      <c r="D1453" s="17">
        <v>0.79313414987941599</v>
      </c>
      <c r="E1453" s="17">
        <v>0.79172592427824295</v>
      </c>
      <c r="F1453" s="17"/>
      <c r="G1453" s="17">
        <v>0.80715425911253302</v>
      </c>
      <c r="H1453" s="17">
        <v>0.80496331161758905</v>
      </c>
      <c r="I1453" s="17">
        <v>0.80513778120232005</v>
      </c>
      <c r="J1453" s="17">
        <v>0.78310805008891404</v>
      </c>
      <c r="K1453" s="17">
        <v>0.80814118584469297</v>
      </c>
      <c r="L1453" s="17">
        <v>0.75666541151781896</v>
      </c>
      <c r="M1453" s="17"/>
      <c r="N1453" s="17">
        <v>0.79702890529853898</v>
      </c>
      <c r="O1453" s="17">
        <v>0.79467410275642403</v>
      </c>
      <c r="P1453" s="17">
        <v>0.78761023812487996</v>
      </c>
      <c r="Q1453" s="17">
        <v>0.78764226241646595</v>
      </c>
      <c r="R1453" s="17"/>
      <c r="S1453" s="17">
        <v>0.80855466366262296</v>
      </c>
      <c r="T1453" s="17">
        <v>0.78249043717918998</v>
      </c>
      <c r="U1453" s="17">
        <v>0.80529789011296005</v>
      </c>
      <c r="V1453" s="17">
        <v>0.80415334884701895</v>
      </c>
      <c r="W1453" s="17">
        <v>0.77419286930046904</v>
      </c>
      <c r="X1453" s="17">
        <v>0.75593697949502103</v>
      </c>
      <c r="Y1453" s="17">
        <v>0.78006667015813203</v>
      </c>
      <c r="Z1453" s="17">
        <v>0.82132315610698903</v>
      </c>
      <c r="AA1453" s="17">
        <v>0.80331986838272396</v>
      </c>
      <c r="AB1453" s="17"/>
      <c r="AC1453" s="17">
        <v>0.79547566779968104</v>
      </c>
      <c r="AD1453" s="17">
        <v>0.77515112287753396</v>
      </c>
      <c r="AE1453" s="17">
        <v>0.75060218802479794</v>
      </c>
      <c r="AF1453" s="17">
        <v>0.72813718720064402</v>
      </c>
      <c r="AG1453" s="17">
        <v>0.77977167381247903</v>
      </c>
      <c r="AH1453" s="17">
        <v>0.78835783089059897</v>
      </c>
      <c r="AI1453" s="17">
        <v>0.80653447617679797</v>
      </c>
      <c r="AJ1453" s="17">
        <v>0.80451264376436304</v>
      </c>
      <c r="AK1453" s="17">
        <v>0.75759069707799498</v>
      </c>
      <c r="AL1453" s="17">
        <v>0.810741004295923</v>
      </c>
      <c r="AM1453" s="17">
        <v>0.80210184518104399</v>
      </c>
      <c r="AN1453" s="17">
        <v>0.86570142206838696</v>
      </c>
      <c r="AO1453" s="17">
        <v>0.82707925102979896</v>
      </c>
      <c r="AP1453" s="17">
        <v>0.85240764486431597</v>
      </c>
      <c r="AQ1453" s="17">
        <v>0.77493738051695304</v>
      </c>
      <c r="AR1453" s="17">
        <v>0.81488668932337804</v>
      </c>
      <c r="AS1453" s="17"/>
      <c r="AT1453" s="17">
        <v>0.80455590650637898</v>
      </c>
      <c r="AU1453" s="17">
        <v>0.77522640756971495</v>
      </c>
      <c r="AV1453" s="17">
        <v>0.81366498920529096</v>
      </c>
      <c r="AW1453" s="17">
        <v>0.80391139817256496</v>
      </c>
      <c r="AX1453" s="17">
        <v>0.77317697793864604</v>
      </c>
      <c r="AY1453" s="17">
        <v>0.75616244223956897</v>
      </c>
      <c r="AZ1453" s="17"/>
      <c r="BA1453" s="17">
        <v>0.77939998523807996</v>
      </c>
      <c r="BB1453" s="17">
        <v>0.78661757878204797</v>
      </c>
      <c r="BC1453" s="17">
        <v>0.81716656609057103</v>
      </c>
      <c r="BD1453" s="17">
        <v>0.81094227690502996</v>
      </c>
      <c r="BE1453" s="17">
        <v>0.77098294143407098</v>
      </c>
      <c r="BF1453" s="17"/>
      <c r="BG1453" s="17">
        <v>0.77682114300448102</v>
      </c>
      <c r="BH1453" s="17">
        <v>0.80343320011866604</v>
      </c>
      <c r="BI1453" s="17">
        <v>0.78351501199512996</v>
      </c>
      <c r="BJ1453" s="17">
        <v>0.82680655972447703</v>
      </c>
      <c r="BK1453" s="17">
        <v>0.80462964517306401</v>
      </c>
      <c r="BL1453" s="17"/>
      <c r="BM1453" s="17">
        <v>0.77536731323096697</v>
      </c>
      <c r="BN1453" s="17">
        <v>0.80384328515473302</v>
      </c>
      <c r="BO1453" s="17">
        <v>0.82531788077490797</v>
      </c>
      <c r="BP1453" s="17"/>
      <c r="BQ1453" s="17">
        <v>0.80845303519633804</v>
      </c>
      <c r="BR1453" s="17">
        <v>0.78095677550353104</v>
      </c>
      <c r="BS1453" s="17"/>
      <c r="BT1453" s="17">
        <v>0.824621481954115</v>
      </c>
      <c r="BU1453" s="17">
        <v>0.74138475747490296</v>
      </c>
    </row>
    <row r="1454" spans="2:73" x14ac:dyDescent="0.3">
      <c r="B1454" t="s">
        <v>535</v>
      </c>
      <c r="C1454" s="17">
        <v>0.16710785592677299</v>
      </c>
      <c r="D1454" s="17">
        <v>0.16697488143654901</v>
      </c>
      <c r="E1454" s="17">
        <v>0.16718864246510701</v>
      </c>
      <c r="F1454" s="17"/>
      <c r="G1454" s="17">
        <v>0.15680923150132001</v>
      </c>
      <c r="H1454" s="17">
        <v>0.138966209259624</v>
      </c>
      <c r="I1454" s="17">
        <v>0.16381227262058301</v>
      </c>
      <c r="J1454" s="17">
        <v>0.188528613845797</v>
      </c>
      <c r="K1454" s="17">
        <v>0.15842503219401799</v>
      </c>
      <c r="L1454" s="17">
        <v>0.19145640360798599</v>
      </c>
      <c r="M1454" s="17"/>
      <c r="N1454" s="17">
        <v>0.165554368896246</v>
      </c>
      <c r="O1454" s="17">
        <v>0.15964920869228699</v>
      </c>
      <c r="P1454" s="17">
        <v>0.16757109899543399</v>
      </c>
      <c r="Q1454" s="17">
        <v>0.17795142111072401</v>
      </c>
      <c r="R1454" s="17"/>
      <c r="S1454" s="17">
        <v>0.15438732338348499</v>
      </c>
      <c r="T1454" s="17">
        <v>0.17941658947082201</v>
      </c>
      <c r="U1454" s="17">
        <v>0.15937792400494699</v>
      </c>
      <c r="V1454" s="17">
        <v>0.158466861886913</v>
      </c>
      <c r="W1454" s="17">
        <v>0.20815399692341899</v>
      </c>
      <c r="X1454" s="17">
        <v>0.189777980365268</v>
      </c>
      <c r="Y1454" s="17">
        <v>0.16754691847641201</v>
      </c>
      <c r="Z1454" s="17">
        <v>0.11484397195523401</v>
      </c>
      <c r="AA1454" s="17">
        <v>0.155176767820453</v>
      </c>
      <c r="AB1454" s="17"/>
      <c r="AC1454" s="17">
        <v>0.13930977535938099</v>
      </c>
      <c r="AD1454" s="17">
        <v>0.17195696383589101</v>
      </c>
      <c r="AE1454" s="17">
        <v>0.23620890436054301</v>
      </c>
      <c r="AF1454" s="17">
        <v>0.18253591628239199</v>
      </c>
      <c r="AG1454" s="17">
        <v>0.19129438683130801</v>
      </c>
      <c r="AH1454" s="17">
        <v>0.170970495830845</v>
      </c>
      <c r="AI1454" s="17">
        <v>0.15562218727970301</v>
      </c>
      <c r="AJ1454" s="17">
        <v>0.17021392159687601</v>
      </c>
      <c r="AK1454" s="17">
        <v>0.187406377563026</v>
      </c>
      <c r="AL1454" s="17">
        <v>0.139082132824972</v>
      </c>
      <c r="AM1454" s="17">
        <v>0.17997336166060801</v>
      </c>
      <c r="AN1454" s="17">
        <v>0.11305622858334199</v>
      </c>
      <c r="AO1454" s="17">
        <v>0.11539678011679599</v>
      </c>
      <c r="AP1454" s="17">
        <v>0.12139440938910299</v>
      </c>
      <c r="AQ1454" s="17">
        <v>0.20380680102962401</v>
      </c>
      <c r="AR1454" s="17">
        <v>0.16020758206758701</v>
      </c>
      <c r="AS1454" s="17"/>
      <c r="AT1454" s="17">
        <v>0.17587226506315601</v>
      </c>
      <c r="AU1454" s="17">
        <v>0.179282783650971</v>
      </c>
      <c r="AV1454" s="17">
        <v>0.141812983350731</v>
      </c>
      <c r="AW1454" s="17">
        <v>0.16033700692307401</v>
      </c>
      <c r="AX1454" s="17">
        <v>0.147697762914793</v>
      </c>
      <c r="AY1454" s="17">
        <v>0.198189011764586</v>
      </c>
      <c r="AZ1454" s="17"/>
      <c r="BA1454" s="17">
        <v>0.18112959092720299</v>
      </c>
      <c r="BB1454" s="17">
        <v>0.16468125907884601</v>
      </c>
      <c r="BC1454" s="17">
        <v>0.14243789181469299</v>
      </c>
      <c r="BD1454" s="17">
        <v>0.16440520828335101</v>
      </c>
      <c r="BE1454" s="17">
        <v>0.22901705856592899</v>
      </c>
      <c r="BF1454" s="17"/>
      <c r="BG1454" s="17">
        <v>0.16343893010202301</v>
      </c>
      <c r="BH1454" s="17">
        <v>0.161740514309095</v>
      </c>
      <c r="BI1454" s="17">
        <v>0.20100183380426201</v>
      </c>
      <c r="BJ1454" s="17">
        <v>0.14871516438076601</v>
      </c>
      <c r="BK1454" s="17">
        <v>0.16140024876804801</v>
      </c>
      <c r="BL1454" s="17"/>
      <c r="BM1454" s="17">
        <v>0.17969747358616101</v>
      </c>
      <c r="BN1454" s="17">
        <v>0.15416478485797899</v>
      </c>
      <c r="BO1454" s="17">
        <v>0.15524616739406699</v>
      </c>
      <c r="BP1454" s="17"/>
      <c r="BQ1454" s="17">
        <v>0.16515006534188301</v>
      </c>
      <c r="BR1454" s="17">
        <v>0.17092120395124899</v>
      </c>
      <c r="BS1454" s="17"/>
      <c r="BT1454" s="17">
        <v>0.14639093120148799</v>
      </c>
      <c r="BU1454" s="17">
        <v>0.20413312604984701</v>
      </c>
    </row>
    <row r="1455" spans="2:73" x14ac:dyDescent="0.3">
      <c r="B1455" t="s">
        <v>92</v>
      </c>
      <c r="C1455" s="17">
        <v>4.0441244494697902E-2</v>
      </c>
      <c r="D1455" s="17">
        <v>3.9890968684035702E-2</v>
      </c>
      <c r="E1455" s="17">
        <v>4.10854332566509E-2</v>
      </c>
      <c r="F1455" s="17"/>
      <c r="G1455" s="17">
        <v>3.6036509386146602E-2</v>
      </c>
      <c r="H1455" s="17">
        <v>5.6070479122787398E-2</v>
      </c>
      <c r="I1455" s="17">
        <v>3.1049946177096902E-2</v>
      </c>
      <c r="J1455" s="17">
        <v>2.8363336065289499E-2</v>
      </c>
      <c r="K1455" s="17">
        <v>3.3433781961288898E-2</v>
      </c>
      <c r="L1455" s="17">
        <v>5.18781848741953E-2</v>
      </c>
      <c r="M1455" s="17"/>
      <c r="N1455" s="17">
        <v>3.7416725805214497E-2</v>
      </c>
      <c r="O1455" s="17">
        <v>4.5676688551289202E-2</v>
      </c>
      <c r="P1455" s="17">
        <v>4.4818662879685597E-2</v>
      </c>
      <c r="Q1455" s="17">
        <v>3.4406316472810498E-2</v>
      </c>
      <c r="R1455" s="17"/>
      <c r="S1455" s="17">
        <v>3.7058012953892001E-2</v>
      </c>
      <c r="T1455" s="17">
        <v>3.8092973349987701E-2</v>
      </c>
      <c r="U1455" s="17">
        <v>3.5324185882093101E-2</v>
      </c>
      <c r="V1455" s="17">
        <v>3.7379789266067699E-2</v>
      </c>
      <c r="W1455" s="17">
        <v>1.7653133776112401E-2</v>
      </c>
      <c r="X1455" s="17">
        <v>5.4285040139711499E-2</v>
      </c>
      <c r="Y1455" s="17">
        <v>5.2386411365456201E-2</v>
      </c>
      <c r="Z1455" s="17">
        <v>6.3832871937776897E-2</v>
      </c>
      <c r="AA1455" s="17">
        <v>4.15033637968222E-2</v>
      </c>
      <c r="AB1455" s="17"/>
      <c r="AC1455" s="17">
        <v>6.5214556840937896E-2</v>
      </c>
      <c r="AD1455" s="17">
        <v>5.2891913286574402E-2</v>
      </c>
      <c r="AE1455" s="17">
        <v>1.3188907614659301E-2</v>
      </c>
      <c r="AF1455" s="17">
        <v>8.9326896516964502E-2</v>
      </c>
      <c r="AG1455" s="17">
        <v>2.8933939356212801E-2</v>
      </c>
      <c r="AH1455" s="17">
        <v>4.0671673278555899E-2</v>
      </c>
      <c r="AI1455" s="17">
        <v>3.7843336543498599E-2</v>
      </c>
      <c r="AJ1455" s="17">
        <v>2.52734346387604E-2</v>
      </c>
      <c r="AK1455" s="17">
        <v>5.5002925358979098E-2</v>
      </c>
      <c r="AL1455" s="17">
        <v>5.0176862879105603E-2</v>
      </c>
      <c r="AM1455" s="17">
        <v>1.79247931583481E-2</v>
      </c>
      <c r="AN1455" s="17">
        <v>2.1242349348271301E-2</v>
      </c>
      <c r="AO1455" s="17">
        <v>5.7523968853404897E-2</v>
      </c>
      <c r="AP1455" s="17">
        <v>2.6197945746581599E-2</v>
      </c>
      <c r="AQ1455" s="17">
        <v>2.1255818453423701E-2</v>
      </c>
      <c r="AR1455" s="17">
        <v>2.4905728609035501E-2</v>
      </c>
      <c r="AS1455" s="17"/>
      <c r="AT1455" s="17">
        <v>1.9571828430465101E-2</v>
      </c>
      <c r="AU1455" s="17">
        <v>4.5490808779313302E-2</v>
      </c>
      <c r="AV1455" s="17">
        <v>4.4522027443978103E-2</v>
      </c>
      <c r="AW1455" s="17">
        <v>3.5751594904361701E-2</v>
      </c>
      <c r="AX1455" s="17">
        <v>7.9125259146560295E-2</v>
      </c>
      <c r="AY1455" s="17">
        <v>4.56485459958451E-2</v>
      </c>
      <c r="AZ1455" s="17"/>
      <c r="BA1455" s="17">
        <v>3.9470423834716703E-2</v>
      </c>
      <c r="BB1455" s="17">
        <v>4.87011621391054E-2</v>
      </c>
      <c r="BC1455" s="17">
        <v>4.0395542094735698E-2</v>
      </c>
      <c r="BD1455" s="17">
        <v>2.4652514811619199E-2</v>
      </c>
      <c r="BE1455" s="17">
        <v>0</v>
      </c>
      <c r="BF1455" s="17"/>
      <c r="BG1455" s="17">
        <v>5.9739926893495998E-2</v>
      </c>
      <c r="BH1455" s="17">
        <v>3.4826285572239199E-2</v>
      </c>
      <c r="BI1455" s="17">
        <v>1.54831542006084E-2</v>
      </c>
      <c r="BJ1455" s="17">
        <v>2.4478275894757401E-2</v>
      </c>
      <c r="BK1455" s="17">
        <v>3.3970106058888901E-2</v>
      </c>
      <c r="BL1455" s="17"/>
      <c r="BM1455" s="17">
        <v>4.4935213182872198E-2</v>
      </c>
      <c r="BN1455" s="17">
        <v>4.1991929987288103E-2</v>
      </c>
      <c r="BO1455" s="17">
        <v>1.9435951831024499E-2</v>
      </c>
      <c r="BP1455" s="17"/>
      <c r="BQ1455" s="17">
        <v>2.6396899461779599E-2</v>
      </c>
      <c r="BR1455" s="17">
        <v>4.8122020545219898E-2</v>
      </c>
      <c r="BS1455" s="17"/>
      <c r="BT1455" s="17">
        <v>2.89875868443977E-2</v>
      </c>
      <c r="BU1455" s="17">
        <v>5.4482116475249802E-2</v>
      </c>
    </row>
    <row r="1456" spans="2:73" x14ac:dyDescent="0.3">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c r="BL1456" s="17"/>
      <c r="BM1456" s="17"/>
      <c r="BN1456" s="17"/>
      <c r="BO1456" s="17"/>
      <c r="BP1456" s="17"/>
      <c r="BQ1456" s="17"/>
      <c r="BR1456" s="17"/>
      <c r="BS1456" s="17"/>
      <c r="BT1456" s="17"/>
      <c r="BU1456" s="17"/>
    </row>
    <row r="1457" spans="2:73" x14ac:dyDescent="0.3">
      <c r="B1457" s="6" t="s">
        <v>561</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c r="BN1457" s="17"/>
      <c r="BO1457" s="17"/>
      <c r="BP1457" s="17"/>
      <c r="BQ1457" s="17"/>
      <c r="BR1457" s="17"/>
      <c r="BS1457" s="17"/>
      <c r="BT1457" s="17"/>
      <c r="BU1457" s="17"/>
    </row>
    <row r="1458" spans="2:73" x14ac:dyDescent="0.3">
      <c r="B1458" s="24" t="s">
        <v>537</v>
      </c>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c r="BL1458" s="17"/>
      <c r="BM1458" s="17"/>
      <c r="BN1458" s="17"/>
      <c r="BO1458" s="17"/>
      <c r="BP1458" s="17"/>
      <c r="BQ1458" s="17"/>
      <c r="BR1458" s="17"/>
      <c r="BS1458" s="17"/>
      <c r="BT1458" s="17"/>
      <c r="BU1458" s="17"/>
    </row>
    <row r="1459" spans="2:73" x14ac:dyDescent="0.3">
      <c r="B1459" t="s">
        <v>534</v>
      </c>
      <c r="C1459" s="17">
        <v>0.47693809070687099</v>
      </c>
      <c r="D1459" s="17">
        <v>0.50555234262210003</v>
      </c>
      <c r="E1459" s="17">
        <v>0.44963617789849902</v>
      </c>
      <c r="F1459" s="17"/>
      <c r="G1459" s="17">
        <v>0.52215432940535</v>
      </c>
      <c r="H1459" s="17">
        <v>0.545328192817088</v>
      </c>
      <c r="I1459" s="17">
        <v>0.521724713669241</v>
      </c>
      <c r="J1459" s="17">
        <v>0.45211914520973401</v>
      </c>
      <c r="K1459" s="17">
        <v>0.46933907976560901</v>
      </c>
      <c r="L1459" s="17">
        <v>0.36674510157851697</v>
      </c>
      <c r="M1459" s="17"/>
      <c r="N1459" s="17">
        <v>0.51359920529607705</v>
      </c>
      <c r="O1459" s="17">
        <v>0.45156187798512898</v>
      </c>
      <c r="P1459" s="17">
        <v>0.50149109857026897</v>
      </c>
      <c r="Q1459" s="17">
        <v>0.43218726229540799</v>
      </c>
      <c r="R1459" s="17"/>
      <c r="S1459" s="17">
        <v>0.55283954847254102</v>
      </c>
      <c r="T1459" s="17">
        <v>0.40756061780323699</v>
      </c>
      <c r="U1459" s="17">
        <v>0.51199118521210296</v>
      </c>
      <c r="V1459" s="17">
        <v>0.48684123926563799</v>
      </c>
      <c r="W1459" s="17">
        <v>0.440272124821106</v>
      </c>
      <c r="X1459" s="17">
        <v>0.48943493203023303</v>
      </c>
      <c r="Y1459" s="17">
        <v>0.46746628610019902</v>
      </c>
      <c r="Z1459" s="17">
        <v>0.392313751081937</v>
      </c>
      <c r="AA1459" s="17">
        <v>0.48396533328166702</v>
      </c>
      <c r="AB1459" s="17"/>
      <c r="AC1459" s="17">
        <v>0.80415948301782403</v>
      </c>
      <c r="AD1459" s="17">
        <v>0.50967335168075001</v>
      </c>
      <c r="AE1459" s="17">
        <v>0.41156921924468198</v>
      </c>
      <c r="AF1459" s="17">
        <v>0.36851172053680598</v>
      </c>
      <c r="AG1459" s="17">
        <v>0.44163832064316599</v>
      </c>
      <c r="AH1459" s="17">
        <v>0.47157088380697099</v>
      </c>
      <c r="AI1459" s="17">
        <v>0.48972435212062698</v>
      </c>
      <c r="AJ1459" s="17">
        <v>0.49612444285767199</v>
      </c>
      <c r="AK1459" s="17">
        <v>0.482103794583842</v>
      </c>
      <c r="AL1459" s="17">
        <v>0.47275109912834401</v>
      </c>
      <c r="AM1459" s="17">
        <v>0.47022436989682098</v>
      </c>
      <c r="AN1459" s="17">
        <v>0.41923170639099</v>
      </c>
      <c r="AO1459" s="17">
        <v>0.53018524922775201</v>
      </c>
      <c r="AP1459" s="17">
        <v>0.48692501202024002</v>
      </c>
      <c r="AQ1459" s="17">
        <v>0.62512969919863803</v>
      </c>
      <c r="AR1459" s="17">
        <v>0.61045764156221705</v>
      </c>
      <c r="AS1459" s="17"/>
      <c r="AT1459" s="17">
        <v>0.55047896594788803</v>
      </c>
      <c r="AU1459" s="17">
        <v>0.462948496040126</v>
      </c>
      <c r="AV1459" s="17">
        <v>0.48495609531565997</v>
      </c>
      <c r="AW1459" s="17">
        <v>0.41907999042865501</v>
      </c>
      <c r="AX1459" s="17">
        <v>0.40043263858539302</v>
      </c>
      <c r="AY1459" s="17">
        <v>0.548631153562122</v>
      </c>
      <c r="AZ1459" s="17"/>
      <c r="BA1459" s="17">
        <v>0.37003912590472599</v>
      </c>
      <c r="BB1459" s="17">
        <v>0.47202968042962901</v>
      </c>
      <c r="BC1459" s="17">
        <v>0.52132693795069696</v>
      </c>
      <c r="BD1459" s="17">
        <v>0.60257449978557798</v>
      </c>
      <c r="BE1459" s="17">
        <v>0.54645171769891998</v>
      </c>
      <c r="BF1459" s="17"/>
      <c r="BG1459" s="17">
        <v>0.446787162482707</v>
      </c>
      <c r="BH1459" s="17">
        <v>0.52555486804472795</v>
      </c>
      <c r="BI1459" s="17">
        <v>0.49178033085353201</v>
      </c>
      <c r="BJ1459" s="17">
        <v>0.43695049461004498</v>
      </c>
      <c r="BK1459" s="17">
        <v>0.46629104867978199</v>
      </c>
      <c r="BL1459" s="17"/>
      <c r="BM1459" s="17">
        <v>0.48841724947348403</v>
      </c>
      <c r="BN1459" s="17">
        <v>0.45060064707435799</v>
      </c>
      <c r="BO1459" s="17">
        <v>0.50562885963724702</v>
      </c>
      <c r="BP1459" s="17"/>
      <c r="BQ1459" s="17">
        <v>0.59949149953776004</v>
      </c>
      <c r="BR1459" s="17">
        <v>0.39783055961588099</v>
      </c>
      <c r="BS1459" s="17"/>
      <c r="BT1459" s="17">
        <v>0.53755729753701897</v>
      </c>
      <c r="BU1459" s="17">
        <v>0.38239197515562201</v>
      </c>
    </row>
    <row r="1460" spans="2:73" x14ac:dyDescent="0.3">
      <c r="B1460" t="s">
        <v>535</v>
      </c>
      <c r="C1460" s="17">
        <v>0.48847691266840398</v>
      </c>
      <c r="D1460" s="17">
        <v>0.463400469357512</v>
      </c>
      <c r="E1460" s="17">
        <v>0.51263133323939603</v>
      </c>
      <c r="F1460" s="17"/>
      <c r="G1460" s="17">
        <v>0.45201083916165302</v>
      </c>
      <c r="H1460" s="17">
        <v>0.41721325353639999</v>
      </c>
      <c r="I1460" s="17">
        <v>0.42996457049344999</v>
      </c>
      <c r="J1460" s="17">
        <v>0.52088840380341395</v>
      </c>
      <c r="K1460" s="17">
        <v>0.50156298626898299</v>
      </c>
      <c r="L1460" s="17">
        <v>0.59676363731374804</v>
      </c>
      <c r="M1460" s="17"/>
      <c r="N1460" s="17">
        <v>0.46160667623506102</v>
      </c>
      <c r="O1460" s="17">
        <v>0.51073879558002</v>
      </c>
      <c r="P1460" s="17">
        <v>0.45754895928655098</v>
      </c>
      <c r="Q1460" s="17">
        <v>0.52948364113534296</v>
      </c>
      <c r="R1460" s="17"/>
      <c r="S1460" s="17">
        <v>0.41197614708707597</v>
      </c>
      <c r="T1460" s="17">
        <v>0.55940082798324897</v>
      </c>
      <c r="U1460" s="17">
        <v>0.46353612397966099</v>
      </c>
      <c r="V1460" s="17">
        <v>0.475423603176864</v>
      </c>
      <c r="W1460" s="17">
        <v>0.53903093849443795</v>
      </c>
      <c r="X1460" s="17">
        <v>0.46839208191697601</v>
      </c>
      <c r="Y1460" s="17">
        <v>0.49601633271029399</v>
      </c>
      <c r="Z1460" s="17">
        <v>0.54232580257426999</v>
      </c>
      <c r="AA1460" s="17">
        <v>0.48433877234155798</v>
      </c>
      <c r="AB1460" s="17"/>
      <c r="AC1460" s="17">
        <v>0.195840516982176</v>
      </c>
      <c r="AD1460" s="17">
        <v>0.39730672755806401</v>
      </c>
      <c r="AE1460" s="17">
        <v>0.56073434211754203</v>
      </c>
      <c r="AF1460" s="17">
        <v>0.60497242827572795</v>
      </c>
      <c r="AG1460" s="17">
        <v>0.51493088110832796</v>
      </c>
      <c r="AH1460" s="17">
        <v>0.50217438670016601</v>
      </c>
      <c r="AI1460" s="17">
        <v>0.485694183432343</v>
      </c>
      <c r="AJ1460" s="17">
        <v>0.47375649613242898</v>
      </c>
      <c r="AK1460" s="17">
        <v>0.47361995411979602</v>
      </c>
      <c r="AL1460" s="17">
        <v>0.48775770538565499</v>
      </c>
      <c r="AM1460" s="17">
        <v>0.49781545835073299</v>
      </c>
      <c r="AN1460" s="17">
        <v>0.54328165689642405</v>
      </c>
      <c r="AO1460" s="17">
        <v>0.44787758729335198</v>
      </c>
      <c r="AP1460" s="17">
        <v>0.46697717288498403</v>
      </c>
      <c r="AQ1460" s="17">
        <v>0.35015750749216701</v>
      </c>
      <c r="AR1460" s="17">
        <v>0.364636629828748</v>
      </c>
      <c r="AS1460" s="17"/>
      <c r="AT1460" s="17">
        <v>0.424323794624624</v>
      </c>
      <c r="AU1460" s="17">
        <v>0.50794045135857901</v>
      </c>
      <c r="AV1460" s="17">
        <v>0.46019596743951902</v>
      </c>
      <c r="AW1460" s="17">
        <v>0.54488652363430301</v>
      </c>
      <c r="AX1460" s="17">
        <v>0.55931037855479404</v>
      </c>
      <c r="AY1460" s="17">
        <v>0.416791761430295</v>
      </c>
      <c r="AZ1460" s="17"/>
      <c r="BA1460" s="17">
        <v>0.57984616344505302</v>
      </c>
      <c r="BB1460" s="17">
        <v>0.498963625840944</v>
      </c>
      <c r="BC1460" s="17">
        <v>0.44927286269355499</v>
      </c>
      <c r="BD1460" s="17">
        <v>0.37918543025075102</v>
      </c>
      <c r="BE1460" s="17">
        <v>0.44197654171151102</v>
      </c>
      <c r="BF1460" s="17"/>
      <c r="BG1460" s="17">
        <v>0.52234554955796997</v>
      </c>
      <c r="BH1460" s="17">
        <v>0.44474803627012199</v>
      </c>
      <c r="BI1460" s="17">
        <v>0.46778964585573701</v>
      </c>
      <c r="BJ1460" s="17">
        <v>0.53084881343419799</v>
      </c>
      <c r="BK1460" s="17">
        <v>0.48813787744130199</v>
      </c>
      <c r="BL1460" s="17"/>
      <c r="BM1460" s="17">
        <v>0.48358634683635199</v>
      </c>
      <c r="BN1460" s="17">
        <v>0.50790279897975799</v>
      </c>
      <c r="BO1460" s="17">
        <v>0.45395353261184901</v>
      </c>
      <c r="BP1460" s="17"/>
      <c r="BQ1460" s="17">
        <v>0.37801151718679699</v>
      </c>
      <c r="BR1460" s="17">
        <v>0.56259510579822203</v>
      </c>
      <c r="BS1460" s="17"/>
      <c r="BT1460" s="17">
        <v>0.43490407755566002</v>
      </c>
      <c r="BU1460" s="17">
        <v>0.58211786096660201</v>
      </c>
    </row>
    <row r="1461" spans="2:73" x14ac:dyDescent="0.3">
      <c r="B1461" t="s">
        <v>92</v>
      </c>
      <c r="C1461" s="17">
        <v>3.4584996624724897E-2</v>
      </c>
      <c r="D1461" s="17">
        <v>3.1047188020388E-2</v>
      </c>
      <c r="E1461" s="17">
        <v>3.7732488862104202E-2</v>
      </c>
      <c r="F1461" s="17"/>
      <c r="G1461" s="17">
        <v>2.58348314329967E-2</v>
      </c>
      <c r="H1461" s="17">
        <v>3.7458553646512703E-2</v>
      </c>
      <c r="I1461" s="17">
        <v>4.8310715837308803E-2</v>
      </c>
      <c r="J1461" s="17">
        <v>2.6992450986851501E-2</v>
      </c>
      <c r="K1461" s="17">
        <v>2.9097933965408201E-2</v>
      </c>
      <c r="L1461" s="17">
        <v>3.6491261107735103E-2</v>
      </c>
      <c r="M1461" s="17"/>
      <c r="N1461" s="17">
        <v>2.4794118468862598E-2</v>
      </c>
      <c r="O1461" s="17">
        <v>3.7699326434850203E-2</v>
      </c>
      <c r="P1461" s="17">
        <v>4.0959942143180599E-2</v>
      </c>
      <c r="Q1461" s="17">
        <v>3.8329096569249099E-2</v>
      </c>
      <c r="R1461" s="17"/>
      <c r="S1461" s="17">
        <v>3.5184304440382598E-2</v>
      </c>
      <c r="T1461" s="17">
        <v>3.3038554213514502E-2</v>
      </c>
      <c r="U1461" s="17">
        <v>2.4472690808236101E-2</v>
      </c>
      <c r="V1461" s="17">
        <v>3.7735157557497602E-2</v>
      </c>
      <c r="W1461" s="17">
        <v>2.0696936684456099E-2</v>
      </c>
      <c r="X1461" s="17">
        <v>4.2172986052791003E-2</v>
      </c>
      <c r="Y1461" s="17">
        <v>3.6517381189506502E-2</v>
      </c>
      <c r="Z1461" s="17">
        <v>6.53604463437929E-2</v>
      </c>
      <c r="AA1461" s="17">
        <v>3.1695894376775703E-2</v>
      </c>
      <c r="AB1461" s="17"/>
      <c r="AC1461" s="17">
        <v>0</v>
      </c>
      <c r="AD1461" s="17">
        <v>9.3019920761185204E-2</v>
      </c>
      <c r="AE1461" s="17">
        <v>2.7696438637775801E-2</v>
      </c>
      <c r="AF1461" s="17">
        <v>2.6515851187465401E-2</v>
      </c>
      <c r="AG1461" s="17">
        <v>4.3430798248505702E-2</v>
      </c>
      <c r="AH1461" s="17">
        <v>2.6254729492863699E-2</v>
      </c>
      <c r="AI1461" s="17">
        <v>2.45814644470305E-2</v>
      </c>
      <c r="AJ1461" s="17">
        <v>3.0119061009898002E-2</v>
      </c>
      <c r="AK1461" s="17">
        <v>4.4276251296362298E-2</v>
      </c>
      <c r="AL1461" s="17">
        <v>3.9491195486001197E-2</v>
      </c>
      <c r="AM1461" s="17">
        <v>3.1960171752446101E-2</v>
      </c>
      <c r="AN1461" s="17">
        <v>3.7486636712586403E-2</v>
      </c>
      <c r="AO1461" s="17">
        <v>2.1937163478896099E-2</v>
      </c>
      <c r="AP1461" s="17">
        <v>4.6097815094776597E-2</v>
      </c>
      <c r="AQ1461" s="17">
        <v>2.4712793309194701E-2</v>
      </c>
      <c r="AR1461" s="17">
        <v>2.4905728609035501E-2</v>
      </c>
      <c r="AS1461" s="17"/>
      <c r="AT1461" s="17">
        <v>2.5197239427487899E-2</v>
      </c>
      <c r="AU1461" s="17">
        <v>2.91110526012947E-2</v>
      </c>
      <c r="AV1461" s="17">
        <v>5.4847937244820601E-2</v>
      </c>
      <c r="AW1461" s="17">
        <v>3.60334859370414E-2</v>
      </c>
      <c r="AX1461" s="17">
        <v>4.0256982859813203E-2</v>
      </c>
      <c r="AY1461" s="17">
        <v>3.45770850075829E-2</v>
      </c>
      <c r="AZ1461" s="17"/>
      <c r="BA1461" s="17">
        <v>5.0114710650220898E-2</v>
      </c>
      <c r="BB1461" s="17">
        <v>2.90066937294268E-2</v>
      </c>
      <c r="BC1461" s="17">
        <v>2.94001993557482E-2</v>
      </c>
      <c r="BD1461" s="17">
        <v>1.8240069963670998E-2</v>
      </c>
      <c r="BE1461" s="17">
        <v>1.15717405895684E-2</v>
      </c>
      <c r="BF1461" s="17"/>
      <c r="BG1461" s="17">
        <v>3.0867287959323E-2</v>
      </c>
      <c r="BH1461" s="17">
        <v>2.9697095685149801E-2</v>
      </c>
      <c r="BI1461" s="17">
        <v>4.0430023290731698E-2</v>
      </c>
      <c r="BJ1461" s="17">
        <v>3.22006919557562E-2</v>
      </c>
      <c r="BK1461" s="17">
        <v>4.5571073878915902E-2</v>
      </c>
      <c r="BL1461" s="17"/>
      <c r="BM1461" s="17">
        <v>2.79964036901643E-2</v>
      </c>
      <c r="BN1461" s="17">
        <v>4.1496553945883197E-2</v>
      </c>
      <c r="BO1461" s="17">
        <v>4.0417607750904201E-2</v>
      </c>
      <c r="BP1461" s="17"/>
      <c r="BQ1461" s="17">
        <v>2.24969832754424E-2</v>
      </c>
      <c r="BR1461" s="17">
        <v>3.9574334585897E-2</v>
      </c>
      <c r="BS1461" s="17"/>
      <c r="BT1461" s="17">
        <v>2.75386249073203E-2</v>
      </c>
      <c r="BU1461" s="17">
        <v>3.5490163877776502E-2</v>
      </c>
    </row>
    <row r="1462" spans="2:73" x14ac:dyDescent="0.3">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c r="BP1462" s="17"/>
      <c r="BQ1462" s="17"/>
      <c r="BR1462" s="17"/>
      <c r="BS1462" s="17"/>
      <c r="BT1462" s="17"/>
      <c r="BU1462" s="17"/>
    </row>
    <row r="1463" spans="2:73" x14ac:dyDescent="0.3">
      <c r="B1463" s="6" t="s">
        <v>562</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c r="BP1463" s="17"/>
      <c r="BQ1463" s="17"/>
      <c r="BR1463" s="17"/>
      <c r="BS1463" s="17"/>
      <c r="BT1463" s="17"/>
      <c r="BU1463" s="17"/>
    </row>
    <row r="1464" spans="2:73" x14ac:dyDescent="0.3">
      <c r="B1464" s="24" t="s">
        <v>537</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c r="BP1464" s="17"/>
      <c r="BQ1464" s="17"/>
      <c r="BR1464" s="17"/>
      <c r="BS1464" s="17"/>
      <c r="BT1464" s="17"/>
      <c r="BU1464" s="17"/>
    </row>
    <row r="1465" spans="2:73" x14ac:dyDescent="0.3">
      <c r="B1465" t="s">
        <v>534</v>
      </c>
      <c r="C1465" s="17">
        <v>0.62576480985160898</v>
      </c>
      <c r="D1465" s="17">
        <v>0.64086522187591899</v>
      </c>
      <c r="E1465" s="17">
        <v>0.61174750648715703</v>
      </c>
      <c r="F1465" s="17"/>
      <c r="G1465" s="17">
        <v>0.61999826764052901</v>
      </c>
      <c r="H1465" s="17">
        <v>0.67560567573630104</v>
      </c>
      <c r="I1465" s="17">
        <v>0.653097872586893</v>
      </c>
      <c r="J1465" s="17">
        <v>0.624124806183879</v>
      </c>
      <c r="K1465" s="17">
        <v>0.62252729161047204</v>
      </c>
      <c r="L1465" s="17">
        <v>0.56276590632390699</v>
      </c>
      <c r="M1465" s="17"/>
      <c r="N1465" s="17">
        <v>0.637549181795524</v>
      </c>
      <c r="O1465" s="17">
        <v>0.59585914077423596</v>
      </c>
      <c r="P1465" s="17">
        <v>0.67923619814979297</v>
      </c>
      <c r="Q1465" s="17">
        <v>0.59058560801092697</v>
      </c>
      <c r="R1465" s="17"/>
      <c r="S1465" s="17">
        <v>0.66974402469864502</v>
      </c>
      <c r="T1465" s="17">
        <v>0.58245511000086503</v>
      </c>
      <c r="U1465" s="17">
        <v>0.63438215140867305</v>
      </c>
      <c r="V1465" s="17">
        <v>0.59707955981480898</v>
      </c>
      <c r="W1465" s="17">
        <v>0.60475973068413902</v>
      </c>
      <c r="X1465" s="17">
        <v>0.63542067888239595</v>
      </c>
      <c r="Y1465" s="17">
        <v>0.65137097120069898</v>
      </c>
      <c r="Z1465" s="17">
        <v>0.56944841284812997</v>
      </c>
      <c r="AA1465" s="17">
        <v>0.64842599845168902</v>
      </c>
      <c r="AB1465" s="17"/>
      <c r="AC1465" s="17">
        <v>0.50418270476076699</v>
      </c>
      <c r="AD1465" s="17">
        <v>0.60316344181516302</v>
      </c>
      <c r="AE1465" s="17">
        <v>0.58837189386889799</v>
      </c>
      <c r="AF1465" s="17">
        <v>0.55214050029235495</v>
      </c>
      <c r="AG1465" s="17">
        <v>0.60536820795806101</v>
      </c>
      <c r="AH1465" s="17">
        <v>0.65598933362739498</v>
      </c>
      <c r="AI1465" s="17">
        <v>0.66049717302651301</v>
      </c>
      <c r="AJ1465" s="17">
        <v>0.60814630787013402</v>
      </c>
      <c r="AK1465" s="17">
        <v>0.61571162736004403</v>
      </c>
      <c r="AL1465" s="17">
        <v>0.57953978099180203</v>
      </c>
      <c r="AM1465" s="17">
        <v>0.58605302279555604</v>
      </c>
      <c r="AN1465" s="17">
        <v>0.66304830049080798</v>
      </c>
      <c r="AO1465" s="17">
        <v>0.69108283916813495</v>
      </c>
      <c r="AP1465" s="17">
        <v>0.69757712090313595</v>
      </c>
      <c r="AQ1465" s="17">
        <v>0.70014179001847399</v>
      </c>
      <c r="AR1465" s="17">
        <v>0.69326761589669195</v>
      </c>
      <c r="AS1465" s="17"/>
      <c r="AT1465" s="17">
        <v>0.67220586997429699</v>
      </c>
      <c r="AU1465" s="17">
        <v>0.62580706380712903</v>
      </c>
      <c r="AV1465" s="17">
        <v>0.60490501066437996</v>
      </c>
      <c r="AW1465" s="17">
        <v>0.61743440830604701</v>
      </c>
      <c r="AX1465" s="17">
        <v>0.56262636377375297</v>
      </c>
      <c r="AY1465" s="17">
        <v>0.60901804028842899</v>
      </c>
      <c r="AZ1465" s="17"/>
      <c r="BA1465" s="17">
        <v>0.58491832621864104</v>
      </c>
      <c r="BB1465" s="17">
        <v>0.62440566714527701</v>
      </c>
      <c r="BC1465" s="17">
        <v>0.64610837526617204</v>
      </c>
      <c r="BD1465" s="17">
        <v>0.67047987861188096</v>
      </c>
      <c r="BE1465" s="17">
        <v>0.67737349426851801</v>
      </c>
      <c r="BF1465" s="17"/>
      <c r="BG1465" s="17">
        <v>0.63636180515589502</v>
      </c>
      <c r="BH1465" s="17">
        <v>0.66031020962936104</v>
      </c>
      <c r="BI1465" s="17">
        <v>0.58612998647478998</v>
      </c>
      <c r="BJ1465" s="17">
        <v>0.61910816908183997</v>
      </c>
      <c r="BK1465" s="17">
        <v>0.603733354869329</v>
      </c>
      <c r="BL1465" s="17"/>
      <c r="BM1465" s="17">
        <v>0.62402907806319696</v>
      </c>
      <c r="BN1465" s="17">
        <v>0.61142887834245097</v>
      </c>
      <c r="BO1465" s="17">
        <v>0.67121245890160797</v>
      </c>
      <c r="BP1465" s="17"/>
      <c r="BQ1465" s="17">
        <v>0.70033540688878604</v>
      </c>
      <c r="BR1465" s="17">
        <v>0.57971996779748602</v>
      </c>
      <c r="BS1465" s="17"/>
      <c r="BT1465" s="17">
        <v>0.66419732762530004</v>
      </c>
      <c r="BU1465" s="17">
        <v>0.57160717568845099</v>
      </c>
    </row>
    <row r="1466" spans="2:73" x14ac:dyDescent="0.3">
      <c r="B1466" t="s">
        <v>535</v>
      </c>
      <c r="C1466" s="17">
        <v>0.344176991258968</v>
      </c>
      <c r="D1466" s="17">
        <v>0.32772671978392798</v>
      </c>
      <c r="E1466" s="17">
        <v>0.35991682810005898</v>
      </c>
      <c r="F1466" s="17"/>
      <c r="G1466" s="17">
        <v>0.352487525527512</v>
      </c>
      <c r="H1466" s="17">
        <v>0.262950072824504</v>
      </c>
      <c r="I1466" s="17">
        <v>0.32437387902301801</v>
      </c>
      <c r="J1466" s="17">
        <v>0.36458542465719301</v>
      </c>
      <c r="K1466" s="17">
        <v>0.36375373835623898</v>
      </c>
      <c r="L1466" s="17">
        <v>0.40179615758322701</v>
      </c>
      <c r="M1466" s="17"/>
      <c r="N1466" s="17">
        <v>0.33428425757121</v>
      </c>
      <c r="O1466" s="17">
        <v>0.37000084994572502</v>
      </c>
      <c r="P1466" s="17">
        <v>0.29696824313569498</v>
      </c>
      <c r="Q1466" s="17">
        <v>0.37485882706352303</v>
      </c>
      <c r="R1466" s="17"/>
      <c r="S1466" s="17">
        <v>0.290675742020164</v>
      </c>
      <c r="T1466" s="17">
        <v>0.39175088661101698</v>
      </c>
      <c r="U1466" s="17">
        <v>0.33684383624097403</v>
      </c>
      <c r="V1466" s="17">
        <v>0.36105089088224801</v>
      </c>
      <c r="W1466" s="17">
        <v>0.38005647821793698</v>
      </c>
      <c r="X1466" s="17">
        <v>0.34439127845892598</v>
      </c>
      <c r="Y1466" s="17">
        <v>0.322613934701309</v>
      </c>
      <c r="Z1466" s="17">
        <v>0.38366315884312302</v>
      </c>
      <c r="AA1466" s="17">
        <v>0.32280113961711898</v>
      </c>
      <c r="AB1466" s="17"/>
      <c r="AC1466" s="17">
        <v>0.33152549583883101</v>
      </c>
      <c r="AD1466" s="17">
        <v>0.33839657864412798</v>
      </c>
      <c r="AE1466" s="17">
        <v>0.39903089123387298</v>
      </c>
      <c r="AF1466" s="17">
        <v>0.39897432496743501</v>
      </c>
      <c r="AG1466" s="17">
        <v>0.35930761816554102</v>
      </c>
      <c r="AH1466" s="17">
        <v>0.31987048468926199</v>
      </c>
      <c r="AI1466" s="17">
        <v>0.31506976685948601</v>
      </c>
      <c r="AJ1466" s="17">
        <v>0.38081697779638202</v>
      </c>
      <c r="AK1466" s="17">
        <v>0.34770731505979602</v>
      </c>
      <c r="AL1466" s="17">
        <v>0.375277315005001</v>
      </c>
      <c r="AM1466" s="17">
        <v>0.38983535917022999</v>
      </c>
      <c r="AN1466" s="17">
        <v>0.292105990522805</v>
      </c>
      <c r="AO1466" s="17">
        <v>0.28169091434468502</v>
      </c>
      <c r="AP1466" s="17">
        <v>0.29069187674723201</v>
      </c>
      <c r="AQ1466" s="17">
        <v>0.29311438457464201</v>
      </c>
      <c r="AR1466" s="17">
        <v>0.28414582903630198</v>
      </c>
      <c r="AS1466" s="17"/>
      <c r="AT1466" s="17">
        <v>0.30168459724453101</v>
      </c>
      <c r="AU1466" s="17">
        <v>0.34066804807984002</v>
      </c>
      <c r="AV1466" s="17">
        <v>0.349580197953342</v>
      </c>
      <c r="AW1466" s="17">
        <v>0.367512365097242</v>
      </c>
      <c r="AX1466" s="17">
        <v>0.397610910971404</v>
      </c>
      <c r="AY1466" s="17">
        <v>0.37145620076407398</v>
      </c>
      <c r="AZ1466" s="17"/>
      <c r="BA1466" s="17">
        <v>0.38114927357981199</v>
      </c>
      <c r="BB1466" s="17">
        <v>0.357081910033473</v>
      </c>
      <c r="BC1466" s="17">
        <v>0.323679278378736</v>
      </c>
      <c r="BD1466" s="17">
        <v>0.294818697988731</v>
      </c>
      <c r="BE1466" s="17">
        <v>0.31105476514191299</v>
      </c>
      <c r="BF1466" s="17"/>
      <c r="BG1466" s="17">
        <v>0.33456081887559502</v>
      </c>
      <c r="BH1466" s="17">
        <v>0.31727796055279101</v>
      </c>
      <c r="BI1466" s="17">
        <v>0.39025878729516</v>
      </c>
      <c r="BJ1466" s="17">
        <v>0.36672067430970601</v>
      </c>
      <c r="BK1466" s="17">
        <v>0.38684283524441998</v>
      </c>
      <c r="BL1466" s="17"/>
      <c r="BM1466" s="17">
        <v>0.34712331588878698</v>
      </c>
      <c r="BN1466" s="17">
        <v>0.35650366151309199</v>
      </c>
      <c r="BO1466" s="17">
        <v>0.29966700852050998</v>
      </c>
      <c r="BP1466" s="17"/>
      <c r="BQ1466" s="17">
        <v>0.27835351772036998</v>
      </c>
      <c r="BR1466" s="17">
        <v>0.38735979551423699</v>
      </c>
      <c r="BS1466" s="17"/>
      <c r="BT1466" s="17">
        <v>0.31362686800809803</v>
      </c>
      <c r="BU1466" s="17">
        <v>0.39076003986205798</v>
      </c>
    </row>
    <row r="1467" spans="2:73" x14ac:dyDescent="0.3">
      <c r="B1467" t="s">
        <v>92</v>
      </c>
      <c r="C1467" s="17">
        <v>3.00581988894233E-2</v>
      </c>
      <c r="D1467" s="17">
        <v>3.1408058340153103E-2</v>
      </c>
      <c r="E1467" s="17">
        <v>2.8335665412784799E-2</v>
      </c>
      <c r="F1467" s="17"/>
      <c r="G1467" s="17">
        <v>2.75142068319594E-2</v>
      </c>
      <c r="H1467" s="17">
        <v>6.1444251439195498E-2</v>
      </c>
      <c r="I1467" s="17">
        <v>2.2528248390089101E-2</v>
      </c>
      <c r="J1467" s="17">
        <v>1.12897691589285E-2</v>
      </c>
      <c r="K1467" s="17">
        <v>1.3718970033289301E-2</v>
      </c>
      <c r="L1467" s="17">
        <v>3.5437936092866801E-2</v>
      </c>
      <c r="M1467" s="17"/>
      <c r="N1467" s="17">
        <v>2.8166560633266301E-2</v>
      </c>
      <c r="O1467" s="17">
        <v>3.4140009280038297E-2</v>
      </c>
      <c r="P1467" s="17">
        <v>2.3795558714512499E-2</v>
      </c>
      <c r="Q1467" s="17">
        <v>3.4555564925549898E-2</v>
      </c>
      <c r="R1467" s="17"/>
      <c r="S1467" s="17">
        <v>3.95802332811915E-2</v>
      </c>
      <c r="T1467" s="17">
        <v>2.5794003388117898E-2</v>
      </c>
      <c r="U1467" s="17">
        <v>2.8774012350352901E-2</v>
      </c>
      <c r="V1467" s="17">
        <v>4.1869549302942503E-2</v>
      </c>
      <c r="W1467" s="17">
        <v>1.5183791097924001E-2</v>
      </c>
      <c r="X1467" s="17">
        <v>2.0188042658678199E-2</v>
      </c>
      <c r="Y1467" s="17">
        <v>2.6015094097991898E-2</v>
      </c>
      <c r="Z1467" s="17">
        <v>4.6888428308746802E-2</v>
      </c>
      <c r="AA1467" s="17">
        <v>2.8772861931191301E-2</v>
      </c>
      <c r="AB1467" s="17"/>
      <c r="AC1467" s="17">
        <v>0.164291799400403</v>
      </c>
      <c r="AD1467" s="17">
        <v>5.8439979540708599E-2</v>
      </c>
      <c r="AE1467" s="17">
        <v>1.2597214897228599E-2</v>
      </c>
      <c r="AF1467" s="17">
        <v>4.8885174740209897E-2</v>
      </c>
      <c r="AG1467" s="17">
        <v>3.5324173876398302E-2</v>
      </c>
      <c r="AH1467" s="17">
        <v>2.4140181683343601E-2</v>
      </c>
      <c r="AI1467" s="17">
        <v>2.4433060114000399E-2</v>
      </c>
      <c r="AJ1467" s="17">
        <v>1.1036714333484099E-2</v>
      </c>
      <c r="AK1467" s="17">
        <v>3.65810575801606E-2</v>
      </c>
      <c r="AL1467" s="17">
        <v>4.51829040031968E-2</v>
      </c>
      <c r="AM1467" s="17">
        <v>2.4111618034214001E-2</v>
      </c>
      <c r="AN1467" s="17">
        <v>4.48457089863867E-2</v>
      </c>
      <c r="AO1467" s="17">
        <v>2.7226246487180399E-2</v>
      </c>
      <c r="AP1467" s="17">
        <v>1.1731002349632201E-2</v>
      </c>
      <c r="AQ1467" s="17">
        <v>6.7438254068841403E-3</v>
      </c>
      <c r="AR1467" s="17">
        <v>2.25865550670055E-2</v>
      </c>
      <c r="AS1467" s="17"/>
      <c r="AT1467" s="17">
        <v>2.61095327811721E-2</v>
      </c>
      <c r="AU1467" s="17">
        <v>3.3524888113031198E-2</v>
      </c>
      <c r="AV1467" s="17">
        <v>4.5514791382278701E-2</v>
      </c>
      <c r="AW1467" s="17">
        <v>1.5053226596711799E-2</v>
      </c>
      <c r="AX1467" s="17">
        <v>3.9762725254842701E-2</v>
      </c>
      <c r="AY1467" s="17">
        <v>1.9525758947496599E-2</v>
      </c>
      <c r="AZ1467" s="17"/>
      <c r="BA1467" s="17">
        <v>3.3932400201547398E-2</v>
      </c>
      <c r="BB1467" s="17">
        <v>1.8512422821249899E-2</v>
      </c>
      <c r="BC1467" s="17">
        <v>3.02123463550917E-2</v>
      </c>
      <c r="BD1467" s="17">
        <v>3.4701423399388802E-2</v>
      </c>
      <c r="BE1467" s="17">
        <v>1.15717405895684E-2</v>
      </c>
      <c r="BF1467" s="17"/>
      <c r="BG1467" s="17">
        <v>2.9077375968509699E-2</v>
      </c>
      <c r="BH1467" s="17">
        <v>2.2411829817848498E-2</v>
      </c>
      <c r="BI1467" s="17">
        <v>2.3611226230050401E-2</v>
      </c>
      <c r="BJ1467" s="17">
        <v>1.4171156608454E-2</v>
      </c>
      <c r="BK1467" s="17">
        <v>9.4238098862513206E-3</v>
      </c>
      <c r="BL1467" s="17"/>
      <c r="BM1467" s="17">
        <v>2.88476060480167E-2</v>
      </c>
      <c r="BN1467" s="17">
        <v>3.2067460144457403E-2</v>
      </c>
      <c r="BO1467" s="17">
        <v>2.9120532577882899E-2</v>
      </c>
      <c r="BP1467" s="17"/>
      <c r="BQ1467" s="17">
        <v>2.13110753908437E-2</v>
      </c>
      <c r="BR1467" s="17">
        <v>3.2920236688276497E-2</v>
      </c>
      <c r="BS1467" s="17"/>
      <c r="BT1467" s="17">
        <v>2.2175804366601298E-2</v>
      </c>
      <c r="BU1467" s="17">
        <v>3.7632784449491599E-2</v>
      </c>
    </row>
    <row r="1468" spans="2:73" x14ac:dyDescent="0.3">
      <c r="C1468" s="17"/>
      <c r="D1468" s="17"/>
      <c r="E1468" s="17"/>
      <c r="F1468" s="17"/>
      <c r="G1468" s="17"/>
      <c r="H1468" s="17"/>
      <c r="I1468" s="17"/>
      <c r="J1468" s="17"/>
      <c r="K1468" s="17"/>
      <c r="L1468" s="17"/>
      <c r="M1468" s="17"/>
      <c r="N1468" s="17"/>
      <c r="O1468" s="17"/>
      <c r="P1468" s="17"/>
      <c r="Q1468" s="17"/>
      <c r="R1468" s="17"/>
      <c r="S1468" s="17"/>
      <c r="T1468" s="17"/>
      <c r="U1468" s="17"/>
      <c r="V1468" s="17"/>
      <c r="W1468" s="17"/>
      <c r="X1468" s="17"/>
      <c r="Y1468" s="17"/>
      <c r="Z1468" s="17"/>
      <c r="AA1468" s="17"/>
      <c r="AB1468" s="17"/>
      <c r="AC1468" s="17"/>
      <c r="AD1468" s="17"/>
      <c r="AE1468" s="17"/>
      <c r="AF1468" s="17"/>
      <c r="AG1468" s="17"/>
      <c r="AH1468" s="17"/>
      <c r="AI1468" s="17"/>
      <c r="AJ1468" s="17"/>
      <c r="AK1468" s="17"/>
      <c r="AL1468" s="17"/>
      <c r="AM1468" s="17"/>
      <c r="AN1468" s="17"/>
      <c r="AO1468" s="17"/>
      <c r="AP1468" s="17"/>
      <c r="AQ1468" s="17"/>
      <c r="AR1468" s="17"/>
      <c r="AS1468" s="17"/>
      <c r="AT1468" s="17"/>
      <c r="AU1468" s="17"/>
      <c r="AV1468" s="17"/>
      <c r="AW1468" s="17"/>
      <c r="AX1468" s="17"/>
      <c r="AY1468" s="17"/>
      <c r="AZ1468" s="17"/>
      <c r="BA1468" s="17"/>
      <c r="BB1468" s="17"/>
      <c r="BC1468" s="17"/>
      <c r="BD1468" s="17"/>
      <c r="BE1468" s="17"/>
      <c r="BF1468" s="17"/>
      <c r="BG1468" s="17"/>
      <c r="BH1468" s="17"/>
      <c r="BI1468" s="17"/>
      <c r="BJ1468" s="17"/>
      <c r="BK1468" s="17"/>
      <c r="BL1468" s="17"/>
      <c r="BM1468" s="17"/>
      <c r="BN1468" s="17"/>
      <c r="BO1468" s="17"/>
      <c r="BP1468" s="17"/>
      <c r="BQ1468" s="17"/>
      <c r="BR1468" s="17"/>
      <c r="BS1468" s="17"/>
      <c r="BT1468" s="17"/>
      <c r="BU1468" s="17"/>
    </row>
    <row r="1469" spans="2:73" x14ac:dyDescent="0.3">
      <c r="B1469" s="6" t="s">
        <v>563</v>
      </c>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c r="AX1469" s="17"/>
      <c r="AY1469" s="17"/>
      <c r="AZ1469" s="17"/>
      <c r="BA1469" s="17"/>
      <c r="BB1469" s="17"/>
      <c r="BC1469" s="17"/>
      <c r="BD1469" s="17"/>
      <c r="BE1469" s="17"/>
      <c r="BF1469" s="17"/>
      <c r="BG1469" s="17"/>
      <c r="BH1469" s="17"/>
      <c r="BI1469" s="17"/>
      <c r="BJ1469" s="17"/>
      <c r="BK1469" s="17"/>
      <c r="BL1469" s="17"/>
      <c r="BM1469" s="17"/>
      <c r="BN1469" s="17"/>
      <c r="BO1469" s="17"/>
      <c r="BP1469" s="17"/>
      <c r="BQ1469" s="17"/>
      <c r="BR1469" s="17"/>
      <c r="BS1469" s="17"/>
      <c r="BT1469" s="17"/>
      <c r="BU1469" s="17"/>
    </row>
    <row r="1470" spans="2:73" x14ac:dyDescent="0.3">
      <c r="B1470" s="24" t="s">
        <v>537</v>
      </c>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c r="BL1470" s="17"/>
      <c r="BM1470" s="17"/>
      <c r="BN1470" s="17"/>
      <c r="BO1470" s="17"/>
      <c r="BP1470" s="17"/>
      <c r="BQ1470" s="17"/>
      <c r="BR1470" s="17"/>
      <c r="BS1470" s="17"/>
      <c r="BT1470" s="17"/>
      <c r="BU1470" s="17"/>
    </row>
    <row r="1471" spans="2:73" x14ac:dyDescent="0.3">
      <c r="B1471" t="s">
        <v>534</v>
      </c>
      <c r="C1471" s="17">
        <v>0.472810692932844</v>
      </c>
      <c r="D1471" s="17">
        <v>0.493884602165648</v>
      </c>
      <c r="E1471" s="17">
        <v>0.45299522140098297</v>
      </c>
      <c r="F1471" s="17"/>
      <c r="G1471" s="17">
        <v>0.54196482752956598</v>
      </c>
      <c r="H1471" s="17">
        <v>0.59001557690869899</v>
      </c>
      <c r="I1471" s="17">
        <v>0.48155832074537502</v>
      </c>
      <c r="J1471" s="17">
        <v>0.407175186931582</v>
      </c>
      <c r="K1471" s="17">
        <v>0.411743806331135</v>
      </c>
      <c r="L1471" s="17">
        <v>0.39985261275303302</v>
      </c>
      <c r="M1471" s="17"/>
      <c r="N1471" s="17">
        <v>0.51462194222660196</v>
      </c>
      <c r="O1471" s="17">
        <v>0.44602047225486602</v>
      </c>
      <c r="P1471" s="17">
        <v>0.51884516427304295</v>
      </c>
      <c r="Q1471" s="17">
        <v>0.40049208047663198</v>
      </c>
      <c r="R1471" s="17"/>
      <c r="S1471" s="17">
        <v>0.55493542819800501</v>
      </c>
      <c r="T1471" s="17">
        <v>0.41371175412956601</v>
      </c>
      <c r="U1471" s="17">
        <v>0.54865702295839203</v>
      </c>
      <c r="V1471" s="17">
        <v>0.472162785129979</v>
      </c>
      <c r="W1471" s="17">
        <v>0.43758183980945298</v>
      </c>
      <c r="X1471" s="17">
        <v>0.429476914515379</v>
      </c>
      <c r="Y1471" s="17">
        <v>0.47308087634801199</v>
      </c>
      <c r="Z1471" s="17">
        <v>0.44743940512617197</v>
      </c>
      <c r="AA1471" s="17">
        <v>0.44844100019323302</v>
      </c>
      <c r="AB1471" s="17"/>
      <c r="AC1471" s="17">
        <v>0.66049169167830502</v>
      </c>
      <c r="AD1471" s="17">
        <v>0.51791338726437197</v>
      </c>
      <c r="AE1471" s="17">
        <v>0.40699650563775203</v>
      </c>
      <c r="AF1471" s="17">
        <v>0.31705201840233099</v>
      </c>
      <c r="AG1471" s="17">
        <v>0.38946282185803299</v>
      </c>
      <c r="AH1471" s="17">
        <v>0.476648032951908</v>
      </c>
      <c r="AI1471" s="17">
        <v>0.50895531423374396</v>
      </c>
      <c r="AJ1471" s="17">
        <v>0.52938214350894797</v>
      </c>
      <c r="AK1471" s="17">
        <v>0.45920542266964098</v>
      </c>
      <c r="AL1471" s="17">
        <v>0.42263751377327602</v>
      </c>
      <c r="AM1471" s="17">
        <v>0.45312407489476803</v>
      </c>
      <c r="AN1471" s="17">
        <v>0.50688071484749297</v>
      </c>
      <c r="AO1471" s="17">
        <v>0.51202401742921999</v>
      </c>
      <c r="AP1471" s="17">
        <v>0.58957210236249402</v>
      </c>
      <c r="AQ1471" s="17">
        <v>0.561603351491891</v>
      </c>
      <c r="AR1471" s="17">
        <v>0.62594452088460095</v>
      </c>
      <c r="AS1471" s="17"/>
      <c r="AT1471" s="17">
        <v>0.60092785028624696</v>
      </c>
      <c r="AU1471" s="17">
        <v>0.43841126305764999</v>
      </c>
      <c r="AV1471" s="17">
        <v>0.45288053340011802</v>
      </c>
      <c r="AW1471" s="17">
        <v>0.39417846548665397</v>
      </c>
      <c r="AX1471" s="17">
        <v>0.40834519795409802</v>
      </c>
      <c r="AY1471" s="17">
        <v>0.52481753892484195</v>
      </c>
      <c r="AZ1471" s="17"/>
      <c r="BA1471" s="17">
        <v>0.41239893278298201</v>
      </c>
      <c r="BB1471" s="17">
        <v>0.41319324580648797</v>
      </c>
      <c r="BC1471" s="17">
        <v>0.50354976846356103</v>
      </c>
      <c r="BD1471" s="17">
        <v>0.59683364973821196</v>
      </c>
      <c r="BE1471" s="17">
        <v>0.68535101029656198</v>
      </c>
      <c r="BF1471" s="17"/>
      <c r="BG1471" s="17">
        <v>0.466678250219421</v>
      </c>
      <c r="BH1471" s="17">
        <v>0.53509305202665203</v>
      </c>
      <c r="BI1471" s="17">
        <v>0.47392106056710798</v>
      </c>
      <c r="BJ1471" s="17">
        <v>0.43145719678914302</v>
      </c>
      <c r="BK1471" s="17">
        <v>0.43280363714922498</v>
      </c>
      <c r="BL1471" s="17"/>
      <c r="BM1471" s="17">
        <v>0.484518096951707</v>
      </c>
      <c r="BN1471" s="17">
        <v>0.47114316920329502</v>
      </c>
      <c r="BO1471" s="17">
        <v>0.43360034733994901</v>
      </c>
      <c r="BP1471" s="17"/>
      <c r="BQ1471" s="17">
        <v>0.58099852482269898</v>
      </c>
      <c r="BR1471" s="17">
        <v>0.398280130322687</v>
      </c>
      <c r="BS1471" s="17"/>
      <c r="BT1471" s="17">
        <v>0.54025168953331804</v>
      </c>
      <c r="BU1471" s="17">
        <v>0.35930568557440201</v>
      </c>
    </row>
    <row r="1472" spans="2:73" x14ac:dyDescent="0.3">
      <c r="B1472" t="s">
        <v>535</v>
      </c>
      <c r="C1472" s="17">
        <v>0.46832004099463997</v>
      </c>
      <c r="D1472" s="17">
        <v>0.45652018364685798</v>
      </c>
      <c r="E1472" s="17">
        <v>0.47922692050779597</v>
      </c>
      <c r="F1472" s="17"/>
      <c r="G1472" s="17">
        <v>0.40638715666442798</v>
      </c>
      <c r="H1472" s="17">
        <v>0.33505963985224801</v>
      </c>
      <c r="I1472" s="17">
        <v>0.44982599642219401</v>
      </c>
      <c r="J1472" s="17">
        <v>0.53901138164324203</v>
      </c>
      <c r="K1472" s="17">
        <v>0.54118038734494101</v>
      </c>
      <c r="L1472" s="17">
        <v>0.54757481361231297</v>
      </c>
      <c r="M1472" s="17"/>
      <c r="N1472" s="17">
        <v>0.43460311445057398</v>
      </c>
      <c r="O1472" s="17">
        <v>0.48357481272955299</v>
      </c>
      <c r="P1472" s="17">
        <v>0.431930428103252</v>
      </c>
      <c r="Q1472" s="17">
        <v>0.53292702678239801</v>
      </c>
      <c r="R1472" s="17"/>
      <c r="S1472" s="17">
        <v>0.38493306387551202</v>
      </c>
      <c r="T1472" s="17">
        <v>0.540935190502286</v>
      </c>
      <c r="U1472" s="17">
        <v>0.38084937317203998</v>
      </c>
      <c r="V1472" s="17">
        <v>0.483784521861366</v>
      </c>
      <c r="W1472" s="17">
        <v>0.51242435268841502</v>
      </c>
      <c r="X1472" s="17">
        <v>0.50051354753888799</v>
      </c>
      <c r="Y1472" s="17">
        <v>0.46676728204557699</v>
      </c>
      <c r="Z1472" s="17">
        <v>0.488840681077434</v>
      </c>
      <c r="AA1472" s="17">
        <v>0.47953466733206002</v>
      </c>
      <c r="AB1472" s="17"/>
      <c r="AC1472" s="17">
        <v>0.33950830832169498</v>
      </c>
      <c r="AD1472" s="17">
        <v>0.41721768082885802</v>
      </c>
      <c r="AE1472" s="17">
        <v>0.52280638290683901</v>
      </c>
      <c r="AF1472" s="17">
        <v>0.610636153441381</v>
      </c>
      <c r="AG1472" s="17">
        <v>0.56057523029824496</v>
      </c>
      <c r="AH1472" s="17">
        <v>0.47268010655845</v>
      </c>
      <c r="AI1472" s="17">
        <v>0.44393141788132701</v>
      </c>
      <c r="AJ1472" s="17">
        <v>0.43579893429415301</v>
      </c>
      <c r="AK1472" s="17">
        <v>0.46917570714901002</v>
      </c>
      <c r="AL1472" s="17">
        <v>0.48208697175981802</v>
      </c>
      <c r="AM1472" s="17">
        <v>0.48068131940576198</v>
      </c>
      <c r="AN1472" s="17">
        <v>0.42314138769191201</v>
      </c>
      <c r="AO1472" s="17">
        <v>0.42140962376188801</v>
      </c>
      <c r="AP1472" s="17">
        <v>0.34961645689731502</v>
      </c>
      <c r="AQ1472" s="17">
        <v>0.41463137926128701</v>
      </c>
      <c r="AR1472" s="17">
        <v>0.34258715496598602</v>
      </c>
      <c r="AS1472" s="17"/>
      <c r="AT1472" s="17">
        <v>0.34205587719614799</v>
      </c>
      <c r="AU1472" s="17">
        <v>0.50872267709139896</v>
      </c>
      <c r="AV1472" s="17">
        <v>0.47698402986823102</v>
      </c>
      <c r="AW1472" s="17">
        <v>0.55653333602978305</v>
      </c>
      <c r="AX1472" s="17">
        <v>0.50846825117322503</v>
      </c>
      <c r="AY1472" s="17">
        <v>0.41708540170946901</v>
      </c>
      <c r="AZ1472" s="17"/>
      <c r="BA1472" s="17">
        <v>0.52963440357939195</v>
      </c>
      <c r="BB1472" s="17">
        <v>0.51948214226409695</v>
      </c>
      <c r="BC1472" s="17">
        <v>0.43400816551160198</v>
      </c>
      <c r="BD1472" s="17">
        <v>0.36574601442101801</v>
      </c>
      <c r="BE1472" s="17">
        <v>0.30307724911387002</v>
      </c>
      <c r="BF1472" s="17"/>
      <c r="BG1472" s="17">
        <v>0.47915707833336302</v>
      </c>
      <c r="BH1472" s="17">
        <v>0.415628095507864</v>
      </c>
      <c r="BI1472" s="17">
        <v>0.44992169734913701</v>
      </c>
      <c r="BJ1472" s="17">
        <v>0.51216750069269901</v>
      </c>
      <c r="BK1472" s="17">
        <v>0.51746198628240203</v>
      </c>
      <c r="BL1472" s="17"/>
      <c r="BM1472" s="17">
        <v>0.46805985189383797</v>
      </c>
      <c r="BN1472" s="17">
        <v>0.45243159861765497</v>
      </c>
      <c r="BO1472" s="17">
        <v>0.51247406047942901</v>
      </c>
      <c r="BP1472" s="17"/>
      <c r="BQ1472" s="17">
        <v>0.36437893571003599</v>
      </c>
      <c r="BR1472" s="17">
        <v>0.54506413511529594</v>
      </c>
      <c r="BS1472" s="17"/>
      <c r="BT1472" s="17">
        <v>0.40295498496990101</v>
      </c>
      <c r="BU1472" s="17">
        <v>0.58750359241466399</v>
      </c>
    </row>
    <row r="1473" spans="2:73" x14ac:dyDescent="0.3">
      <c r="B1473" t="s">
        <v>92</v>
      </c>
      <c r="C1473" s="17">
        <v>5.8869266072515899E-2</v>
      </c>
      <c r="D1473" s="17">
        <v>4.9595214187494498E-2</v>
      </c>
      <c r="E1473" s="17">
        <v>6.7777858091220805E-2</v>
      </c>
      <c r="F1473" s="17"/>
      <c r="G1473" s="17">
        <v>5.1648015806006899E-2</v>
      </c>
      <c r="H1473" s="17">
        <v>7.4924783239053799E-2</v>
      </c>
      <c r="I1473" s="17">
        <v>6.8615682832430497E-2</v>
      </c>
      <c r="J1473" s="17">
        <v>5.3813431425175903E-2</v>
      </c>
      <c r="K1473" s="17">
        <v>4.7075806323923802E-2</v>
      </c>
      <c r="L1473" s="17">
        <v>5.2572573634654202E-2</v>
      </c>
      <c r="M1473" s="17"/>
      <c r="N1473" s="17">
        <v>5.0774943322824499E-2</v>
      </c>
      <c r="O1473" s="17">
        <v>7.0404715015580599E-2</v>
      </c>
      <c r="P1473" s="17">
        <v>4.9224407623705099E-2</v>
      </c>
      <c r="Q1473" s="17">
        <v>6.6580892740970204E-2</v>
      </c>
      <c r="R1473" s="17"/>
      <c r="S1473" s="17">
        <v>6.0131507926482801E-2</v>
      </c>
      <c r="T1473" s="17">
        <v>4.5353055368148203E-2</v>
      </c>
      <c r="U1473" s="17">
        <v>7.0493603869567906E-2</v>
      </c>
      <c r="V1473" s="17">
        <v>4.4052693008654498E-2</v>
      </c>
      <c r="W1473" s="17">
        <v>4.99938075021319E-2</v>
      </c>
      <c r="X1473" s="17">
        <v>7.0009537945732503E-2</v>
      </c>
      <c r="Y1473" s="17">
        <v>6.0151841606410898E-2</v>
      </c>
      <c r="Z1473" s="17">
        <v>6.3719913796393704E-2</v>
      </c>
      <c r="AA1473" s="17">
        <v>7.2024332474706895E-2</v>
      </c>
      <c r="AB1473" s="17"/>
      <c r="AC1473" s="17">
        <v>0</v>
      </c>
      <c r="AD1473" s="17">
        <v>6.48689319067704E-2</v>
      </c>
      <c r="AE1473" s="17">
        <v>7.0197111455408898E-2</v>
      </c>
      <c r="AF1473" s="17">
        <v>7.2311828156288296E-2</v>
      </c>
      <c r="AG1473" s="17">
        <v>4.9961947843722203E-2</v>
      </c>
      <c r="AH1473" s="17">
        <v>5.0671860489641597E-2</v>
      </c>
      <c r="AI1473" s="17">
        <v>4.7113267884929297E-2</v>
      </c>
      <c r="AJ1473" s="17">
        <v>3.4818922196898701E-2</v>
      </c>
      <c r="AK1473" s="17">
        <v>7.1618870181349895E-2</v>
      </c>
      <c r="AL1473" s="17">
        <v>9.5275514466905895E-2</v>
      </c>
      <c r="AM1473" s="17">
        <v>6.6194605699470305E-2</v>
      </c>
      <c r="AN1473" s="17">
        <v>6.9977897460595198E-2</v>
      </c>
      <c r="AO1473" s="17">
        <v>6.6566358808892001E-2</v>
      </c>
      <c r="AP1473" s="17">
        <v>6.0811440740190702E-2</v>
      </c>
      <c r="AQ1473" s="17">
        <v>2.3765269246822599E-2</v>
      </c>
      <c r="AR1473" s="17">
        <v>3.1468324149412197E-2</v>
      </c>
      <c r="AS1473" s="17"/>
      <c r="AT1473" s="17">
        <v>5.7016272517605E-2</v>
      </c>
      <c r="AU1473" s="17">
        <v>5.2866059850950699E-2</v>
      </c>
      <c r="AV1473" s="17">
        <v>7.0135436731650902E-2</v>
      </c>
      <c r="AW1473" s="17">
        <v>4.9288198483563597E-2</v>
      </c>
      <c r="AX1473" s="17">
        <v>8.3186550872676401E-2</v>
      </c>
      <c r="AY1473" s="17">
        <v>5.8097059365689298E-2</v>
      </c>
      <c r="AZ1473" s="17"/>
      <c r="BA1473" s="17">
        <v>5.7966663637625898E-2</v>
      </c>
      <c r="BB1473" s="17">
        <v>6.7324611929414899E-2</v>
      </c>
      <c r="BC1473" s="17">
        <v>6.2442066024837498E-2</v>
      </c>
      <c r="BD1473" s="17">
        <v>3.7420335840770098E-2</v>
      </c>
      <c r="BE1473" s="17">
        <v>1.15717405895684E-2</v>
      </c>
      <c r="BF1473" s="17"/>
      <c r="BG1473" s="17">
        <v>5.4164671447216303E-2</v>
      </c>
      <c r="BH1473" s="17">
        <v>4.9278852465483601E-2</v>
      </c>
      <c r="BI1473" s="17">
        <v>7.6157242083754906E-2</v>
      </c>
      <c r="BJ1473" s="17">
        <v>5.6375302518158699E-2</v>
      </c>
      <c r="BK1473" s="17">
        <v>4.9734376568372797E-2</v>
      </c>
      <c r="BL1473" s="17"/>
      <c r="BM1473" s="17">
        <v>4.7422051154455303E-2</v>
      </c>
      <c r="BN1473" s="17">
        <v>7.6425232179050701E-2</v>
      </c>
      <c r="BO1473" s="17">
        <v>5.3925592180621602E-2</v>
      </c>
      <c r="BP1473" s="17"/>
      <c r="BQ1473" s="17">
        <v>5.4622539467264801E-2</v>
      </c>
      <c r="BR1473" s="17">
        <v>5.6655734562016197E-2</v>
      </c>
      <c r="BS1473" s="17"/>
      <c r="BT1473" s="17">
        <v>5.6793325496781302E-2</v>
      </c>
      <c r="BU1473" s="17">
        <v>5.3190722010934298E-2</v>
      </c>
    </row>
    <row r="1474" spans="2:73" x14ac:dyDescent="0.3">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c r="BP1474" s="17"/>
      <c r="BQ1474" s="17"/>
      <c r="BR1474" s="17"/>
      <c r="BS1474" s="17"/>
      <c r="BT1474" s="17"/>
      <c r="BU1474" s="17"/>
    </row>
    <row r="1475" spans="2:73" x14ac:dyDescent="0.3">
      <c r="B1475" s="6" t="s">
        <v>564</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c r="BQ1475" s="17"/>
      <c r="BR1475" s="17"/>
      <c r="BS1475" s="17"/>
      <c r="BT1475" s="17"/>
      <c r="BU1475" s="17"/>
    </row>
    <row r="1476" spans="2:73" x14ac:dyDescent="0.3">
      <c r="B1476" s="24" t="s">
        <v>537</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c r="BN1476" s="17"/>
      <c r="BO1476" s="17"/>
      <c r="BP1476" s="17"/>
      <c r="BQ1476" s="17"/>
      <c r="BR1476" s="17"/>
      <c r="BS1476" s="17"/>
      <c r="BT1476" s="17"/>
      <c r="BU1476" s="17"/>
    </row>
    <row r="1477" spans="2:73" x14ac:dyDescent="0.3">
      <c r="B1477" t="s">
        <v>534</v>
      </c>
      <c r="C1477" s="17">
        <v>0.246332700158368</v>
      </c>
      <c r="D1477" s="17">
        <v>0.26417946332741299</v>
      </c>
      <c r="E1477" s="17">
        <v>0.229181641447015</v>
      </c>
      <c r="F1477" s="17"/>
      <c r="G1477" s="17">
        <v>0.330546529972926</v>
      </c>
      <c r="H1477" s="17">
        <v>0.35555816108601201</v>
      </c>
      <c r="I1477" s="17">
        <v>0.26674484326575798</v>
      </c>
      <c r="J1477" s="17">
        <v>0.181074574999607</v>
      </c>
      <c r="K1477" s="17">
        <v>0.16926058278535699</v>
      </c>
      <c r="L1477" s="17">
        <v>0.169985301090535</v>
      </c>
      <c r="M1477" s="17"/>
      <c r="N1477" s="17">
        <v>0.29915542344726598</v>
      </c>
      <c r="O1477" s="17">
        <v>0.211784126632512</v>
      </c>
      <c r="P1477" s="17">
        <v>0.25779593886226798</v>
      </c>
      <c r="Q1477" s="17">
        <v>0.20268735571914201</v>
      </c>
      <c r="R1477" s="17"/>
      <c r="S1477" s="17">
        <v>0.33532901071846899</v>
      </c>
      <c r="T1477" s="17">
        <v>0.173764323138727</v>
      </c>
      <c r="U1477" s="17">
        <v>0.24387795358231401</v>
      </c>
      <c r="V1477" s="17">
        <v>0.22981948465093099</v>
      </c>
      <c r="W1477" s="17">
        <v>0.25149769616332301</v>
      </c>
      <c r="X1477" s="17">
        <v>0.23454452030235101</v>
      </c>
      <c r="Y1477" s="17">
        <v>0.23506507822279299</v>
      </c>
      <c r="Z1477" s="17">
        <v>0.16983248715850399</v>
      </c>
      <c r="AA1477" s="17">
        <v>0.27931652272958402</v>
      </c>
      <c r="AB1477" s="17"/>
      <c r="AC1477" s="17">
        <v>0.317505924420935</v>
      </c>
      <c r="AD1477" s="17">
        <v>0.405820410325053</v>
      </c>
      <c r="AE1477" s="17">
        <v>0.16615703028540099</v>
      </c>
      <c r="AF1477" s="17">
        <v>0.17704638541936801</v>
      </c>
      <c r="AG1477" s="17">
        <v>0.25151809287073501</v>
      </c>
      <c r="AH1477" s="17">
        <v>0.27875172705046503</v>
      </c>
      <c r="AI1477" s="17">
        <v>0.21527488519254601</v>
      </c>
      <c r="AJ1477" s="17">
        <v>0.19237281099742501</v>
      </c>
      <c r="AK1477" s="17">
        <v>0.27817345025555001</v>
      </c>
      <c r="AL1477" s="17">
        <v>0.21053774970684999</v>
      </c>
      <c r="AM1477" s="17">
        <v>0.220001776563087</v>
      </c>
      <c r="AN1477" s="17">
        <v>0.17687180133952901</v>
      </c>
      <c r="AO1477" s="17">
        <v>0.289500918340233</v>
      </c>
      <c r="AP1477" s="17">
        <v>0.23820981187738699</v>
      </c>
      <c r="AQ1477" s="17">
        <v>0.33216890688943901</v>
      </c>
      <c r="AR1477" s="17">
        <v>0.43353952256450501</v>
      </c>
      <c r="AS1477" s="17"/>
      <c r="AT1477" s="17">
        <v>0.343321054100233</v>
      </c>
      <c r="AU1477" s="17">
        <v>0.20935897728283601</v>
      </c>
      <c r="AV1477" s="17">
        <v>0.25040352977382202</v>
      </c>
      <c r="AW1477" s="17">
        <v>0.21890738375867899</v>
      </c>
      <c r="AX1477" s="17">
        <v>0.14863836899611499</v>
      </c>
      <c r="AY1477" s="17">
        <v>0.26586049502433701</v>
      </c>
      <c r="AZ1477" s="17"/>
      <c r="BA1477" s="17">
        <v>0.165548834116647</v>
      </c>
      <c r="BB1477" s="17">
        <v>0.224331341699647</v>
      </c>
      <c r="BC1477" s="17">
        <v>0.28954563616860002</v>
      </c>
      <c r="BD1477" s="17">
        <v>0.33665757492162002</v>
      </c>
      <c r="BE1477" s="17">
        <v>0.43435572636502101</v>
      </c>
      <c r="BF1477" s="17"/>
      <c r="BG1477" s="17">
        <v>0.22810080075678901</v>
      </c>
      <c r="BH1477" s="17">
        <v>0.32782083022313602</v>
      </c>
      <c r="BI1477" s="17">
        <v>0.220224091616357</v>
      </c>
      <c r="BJ1477" s="17">
        <v>0.18088455230762801</v>
      </c>
      <c r="BK1477" s="17">
        <v>0.221998992091271</v>
      </c>
      <c r="BL1477" s="17"/>
      <c r="BM1477" s="17">
        <v>0.266504151440216</v>
      </c>
      <c r="BN1477" s="17">
        <v>0.220384312114702</v>
      </c>
      <c r="BO1477" s="17">
        <v>0.24148907780464399</v>
      </c>
      <c r="BP1477" s="17"/>
      <c r="BQ1477" s="17">
        <v>0.36016589396958198</v>
      </c>
      <c r="BR1477" s="17">
        <v>0.17304238631941199</v>
      </c>
      <c r="BS1477" s="17"/>
      <c r="BT1477" s="17">
        <v>0.28316369048481799</v>
      </c>
      <c r="BU1477" s="17">
        <v>0.18441193214764701</v>
      </c>
    </row>
    <row r="1478" spans="2:73" x14ac:dyDescent="0.3">
      <c r="B1478" t="s">
        <v>535</v>
      </c>
      <c r="C1478" s="17">
        <v>0.71551821731758902</v>
      </c>
      <c r="D1478" s="17">
        <v>0.694474522170479</v>
      </c>
      <c r="E1478" s="17">
        <v>0.73620867555876401</v>
      </c>
      <c r="F1478" s="17"/>
      <c r="G1478" s="17">
        <v>0.61531291846739</v>
      </c>
      <c r="H1478" s="17">
        <v>0.59797490233078998</v>
      </c>
      <c r="I1478" s="17">
        <v>0.68953230842860802</v>
      </c>
      <c r="J1478" s="17">
        <v>0.79014831886788495</v>
      </c>
      <c r="K1478" s="17">
        <v>0.79608908185117999</v>
      </c>
      <c r="L1478" s="17">
        <v>0.80593091260866601</v>
      </c>
      <c r="M1478" s="17"/>
      <c r="N1478" s="17">
        <v>0.67953746351137201</v>
      </c>
      <c r="O1478" s="17">
        <v>0.75472596076787801</v>
      </c>
      <c r="P1478" s="17">
        <v>0.68337262431011703</v>
      </c>
      <c r="Q1478" s="17">
        <v>0.75052195644689301</v>
      </c>
      <c r="R1478" s="17"/>
      <c r="S1478" s="17">
        <v>0.62168185978392598</v>
      </c>
      <c r="T1478" s="17">
        <v>0.78814601951614005</v>
      </c>
      <c r="U1478" s="17">
        <v>0.72815402785531302</v>
      </c>
      <c r="V1478" s="17">
        <v>0.74622743272410896</v>
      </c>
      <c r="W1478" s="17">
        <v>0.72385755880867797</v>
      </c>
      <c r="X1478" s="17">
        <v>0.70872354912617397</v>
      </c>
      <c r="Y1478" s="17">
        <v>0.72611220777395402</v>
      </c>
      <c r="Z1478" s="17">
        <v>0.80015142487283197</v>
      </c>
      <c r="AA1478" s="17">
        <v>0.67080103512832401</v>
      </c>
      <c r="AB1478" s="17"/>
      <c r="AC1478" s="17">
        <v>0.60076336858051205</v>
      </c>
      <c r="AD1478" s="17">
        <v>0.49759051236079199</v>
      </c>
      <c r="AE1478" s="17">
        <v>0.79910300012170998</v>
      </c>
      <c r="AF1478" s="17">
        <v>0.76166701466840103</v>
      </c>
      <c r="AG1478" s="17">
        <v>0.73557465062535798</v>
      </c>
      <c r="AH1478" s="17">
        <v>0.68168490220553701</v>
      </c>
      <c r="AI1478" s="17">
        <v>0.76372222660420397</v>
      </c>
      <c r="AJ1478" s="17">
        <v>0.72928757023014201</v>
      </c>
      <c r="AK1478" s="17">
        <v>0.68277893690539704</v>
      </c>
      <c r="AL1478" s="17">
        <v>0.77908459140766595</v>
      </c>
      <c r="AM1478" s="17">
        <v>0.75753651444645898</v>
      </c>
      <c r="AN1478" s="17">
        <v>0.75376278726157497</v>
      </c>
      <c r="AO1478" s="17">
        <v>0.66223694336029904</v>
      </c>
      <c r="AP1478" s="17">
        <v>0.75087196899671105</v>
      </c>
      <c r="AQ1478" s="17">
        <v>0.66108726770367698</v>
      </c>
      <c r="AR1478" s="17">
        <v>0.53756871488785996</v>
      </c>
      <c r="AS1478" s="17"/>
      <c r="AT1478" s="17">
        <v>0.61619894199329195</v>
      </c>
      <c r="AU1478" s="17">
        <v>0.74932025261846302</v>
      </c>
      <c r="AV1478" s="17">
        <v>0.70146244758406295</v>
      </c>
      <c r="AW1478" s="17">
        <v>0.75272854501085695</v>
      </c>
      <c r="AX1478" s="17">
        <v>0.82404980899207403</v>
      </c>
      <c r="AY1478" s="17">
        <v>0.69829190224641802</v>
      </c>
      <c r="AZ1478" s="17"/>
      <c r="BA1478" s="17">
        <v>0.79701962162400497</v>
      </c>
      <c r="BB1478" s="17">
        <v>0.73564711191384302</v>
      </c>
      <c r="BC1478" s="17">
        <v>0.67813982276793805</v>
      </c>
      <c r="BD1478" s="17">
        <v>0.63012922730726395</v>
      </c>
      <c r="BE1478" s="17">
        <v>0.53147460212915099</v>
      </c>
      <c r="BF1478" s="17"/>
      <c r="BG1478" s="17">
        <v>0.743317744438169</v>
      </c>
      <c r="BH1478" s="17">
        <v>0.64015595681551596</v>
      </c>
      <c r="BI1478" s="17">
        <v>0.763073174668778</v>
      </c>
      <c r="BJ1478" s="17">
        <v>0.79453115427003596</v>
      </c>
      <c r="BK1478" s="17">
        <v>0.69407116084756104</v>
      </c>
      <c r="BL1478" s="17"/>
      <c r="BM1478" s="17">
        <v>0.69411879319150405</v>
      </c>
      <c r="BN1478" s="17">
        <v>0.74045291251503598</v>
      </c>
      <c r="BO1478" s="17">
        <v>0.72770494559002896</v>
      </c>
      <c r="BP1478" s="17"/>
      <c r="BQ1478" s="17">
        <v>0.60309237621346701</v>
      </c>
      <c r="BR1478" s="17">
        <v>0.79398583010545698</v>
      </c>
      <c r="BS1478" s="17"/>
      <c r="BT1478" s="17">
        <v>0.68428067175778196</v>
      </c>
      <c r="BU1478" s="17">
        <v>0.77623699163181503</v>
      </c>
    </row>
    <row r="1479" spans="2:73" x14ac:dyDescent="0.3">
      <c r="B1479" t="s">
        <v>92</v>
      </c>
      <c r="C1479" s="17">
        <v>3.8149082524042498E-2</v>
      </c>
      <c r="D1479" s="17">
        <v>4.1346014502108099E-2</v>
      </c>
      <c r="E1479" s="17">
        <v>3.4609682994220299E-2</v>
      </c>
      <c r="F1479" s="17"/>
      <c r="G1479" s="17">
        <v>5.4140551559684703E-2</v>
      </c>
      <c r="H1479" s="17">
        <v>4.6466936583198198E-2</v>
      </c>
      <c r="I1479" s="17">
        <v>4.3722848305633999E-2</v>
      </c>
      <c r="J1479" s="17">
        <v>2.8777106132508098E-2</v>
      </c>
      <c r="K1479" s="17">
        <v>3.4650335363463299E-2</v>
      </c>
      <c r="L1479" s="17">
        <v>2.4083786300799E-2</v>
      </c>
      <c r="M1479" s="17"/>
      <c r="N1479" s="17">
        <v>2.1307113041362E-2</v>
      </c>
      <c r="O1479" s="17">
        <v>3.3489912599609699E-2</v>
      </c>
      <c r="P1479" s="17">
        <v>5.8831436827614901E-2</v>
      </c>
      <c r="Q1479" s="17">
        <v>4.6790687833964603E-2</v>
      </c>
      <c r="R1479" s="17"/>
      <c r="S1479" s="17">
        <v>4.2989129497605E-2</v>
      </c>
      <c r="T1479" s="17">
        <v>3.8089657345132998E-2</v>
      </c>
      <c r="U1479" s="17">
        <v>2.7968018562372601E-2</v>
      </c>
      <c r="V1479" s="17">
        <v>2.3953082624960501E-2</v>
      </c>
      <c r="W1479" s="17">
        <v>2.4644745027999002E-2</v>
      </c>
      <c r="X1479" s="17">
        <v>5.6731930571475103E-2</v>
      </c>
      <c r="Y1479" s="17">
        <v>3.8822714003253399E-2</v>
      </c>
      <c r="Z1479" s="17">
        <v>3.0016087968663899E-2</v>
      </c>
      <c r="AA1479" s="17">
        <v>4.9882442142092101E-2</v>
      </c>
      <c r="AB1479" s="17"/>
      <c r="AC1479" s="17">
        <v>8.1730706998553004E-2</v>
      </c>
      <c r="AD1479" s="17">
        <v>9.6589077314155294E-2</v>
      </c>
      <c r="AE1479" s="17">
        <v>3.4739969592888401E-2</v>
      </c>
      <c r="AF1479" s="17">
        <v>6.1286599912231197E-2</v>
      </c>
      <c r="AG1479" s="17">
        <v>1.29072565039079E-2</v>
      </c>
      <c r="AH1479" s="17">
        <v>3.9563370743998502E-2</v>
      </c>
      <c r="AI1479" s="17">
        <v>2.1002888203250001E-2</v>
      </c>
      <c r="AJ1479" s="17">
        <v>7.8339618772432201E-2</v>
      </c>
      <c r="AK1479" s="17">
        <v>3.9047612839052802E-2</v>
      </c>
      <c r="AL1479" s="17">
        <v>1.03776588854842E-2</v>
      </c>
      <c r="AM1479" s="17">
        <v>2.2461708990453799E-2</v>
      </c>
      <c r="AN1479" s="17">
        <v>6.9365411398896307E-2</v>
      </c>
      <c r="AO1479" s="17">
        <v>4.8262138299467197E-2</v>
      </c>
      <c r="AP1479" s="17">
        <v>1.09182191259019E-2</v>
      </c>
      <c r="AQ1479" s="17">
        <v>6.7438254068841403E-3</v>
      </c>
      <c r="AR1479" s="17">
        <v>2.8891762547635501E-2</v>
      </c>
      <c r="AS1479" s="17"/>
      <c r="AT1479" s="17">
        <v>4.0480003906474403E-2</v>
      </c>
      <c r="AU1479" s="17">
        <v>4.1320770098700901E-2</v>
      </c>
      <c r="AV1479" s="17">
        <v>4.8134022642115103E-2</v>
      </c>
      <c r="AW1479" s="17">
        <v>2.83640712304641E-2</v>
      </c>
      <c r="AX1479" s="17">
        <v>2.7311822011811E-2</v>
      </c>
      <c r="AY1479" s="17">
        <v>3.5847602729244303E-2</v>
      </c>
      <c r="AZ1479" s="17"/>
      <c r="BA1479" s="17">
        <v>3.7431544259348103E-2</v>
      </c>
      <c r="BB1479" s="17">
        <v>4.0021546386509503E-2</v>
      </c>
      <c r="BC1479" s="17">
        <v>3.2314541063461197E-2</v>
      </c>
      <c r="BD1479" s="17">
        <v>3.3213197771115498E-2</v>
      </c>
      <c r="BE1479" s="17">
        <v>3.4169671505827698E-2</v>
      </c>
      <c r="BF1479" s="17"/>
      <c r="BG1479" s="17">
        <v>2.8581454805042299E-2</v>
      </c>
      <c r="BH1479" s="17">
        <v>3.2023212961347601E-2</v>
      </c>
      <c r="BI1479" s="17">
        <v>1.6702733714865001E-2</v>
      </c>
      <c r="BJ1479" s="17">
        <v>2.4584293422336E-2</v>
      </c>
      <c r="BK1479" s="17">
        <v>8.3929847061167906E-2</v>
      </c>
      <c r="BL1479" s="17"/>
      <c r="BM1479" s="17">
        <v>3.9377055368279797E-2</v>
      </c>
      <c r="BN1479" s="17">
        <v>3.9162775370261901E-2</v>
      </c>
      <c r="BO1479" s="17">
        <v>3.08059766053266E-2</v>
      </c>
      <c r="BP1479" s="17"/>
      <c r="BQ1479" s="17">
        <v>3.6741729816950501E-2</v>
      </c>
      <c r="BR1479" s="17">
        <v>3.29717835751311E-2</v>
      </c>
      <c r="BS1479" s="17"/>
      <c r="BT1479" s="17">
        <v>3.2555637757399898E-2</v>
      </c>
      <c r="BU1479" s="17">
        <v>3.9351076220537698E-2</v>
      </c>
    </row>
    <row r="1480" spans="2:73" x14ac:dyDescent="0.3">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c r="BH1480" s="17"/>
      <c r="BI1480" s="17"/>
      <c r="BJ1480" s="17"/>
      <c r="BK1480" s="17"/>
      <c r="BL1480" s="17"/>
      <c r="BM1480" s="17"/>
      <c r="BN1480" s="17"/>
      <c r="BO1480" s="17"/>
      <c r="BP1480" s="17"/>
      <c r="BQ1480" s="17"/>
      <c r="BR1480" s="17"/>
      <c r="BS1480" s="17"/>
      <c r="BT1480" s="17"/>
      <c r="BU1480" s="17"/>
    </row>
    <row r="1481" spans="2:73" x14ac:dyDescent="0.3">
      <c r="B1481" s="6" t="s">
        <v>565</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c r="BO1481" s="17"/>
      <c r="BP1481" s="17"/>
      <c r="BQ1481" s="17"/>
      <c r="BR1481" s="17"/>
      <c r="BS1481" s="17"/>
      <c r="BT1481" s="17"/>
      <c r="BU1481" s="17"/>
    </row>
    <row r="1482" spans="2:73" x14ac:dyDescent="0.3">
      <c r="B1482" s="24" t="s">
        <v>537</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c r="BP1482" s="17"/>
      <c r="BQ1482" s="17"/>
      <c r="BR1482" s="17"/>
      <c r="BS1482" s="17"/>
      <c r="BT1482" s="17"/>
      <c r="BU1482" s="17"/>
    </row>
    <row r="1483" spans="2:73" x14ac:dyDescent="0.3">
      <c r="B1483" t="s">
        <v>534</v>
      </c>
      <c r="C1483" s="17">
        <v>0.70764134118592403</v>
      </c>
      <c r="D1483" s="17">
        <v>0.71867626025957798</v>
      </c>
      <c r="E1483" s="17">
        <v>0.69762003602049905</v>
      </c>
      <c r="F1483" s="17"/>
      <c r="G1483" s="17">
        <v>0.70670226828791205</v>
      </c>
      <c r="H1483" s="17">
        <v>0.68692223690151699</v>
      </c>
      <c r="I1483" s="17">
        <v>0.66943560685125203</v>
      </c>
      <c r="J1483" s="17">
        <v>0.73563935741058695</v>
      </c>
      <c r="K1483" s="17">
        <v>0.72398599933103203</v>
      </c>
      <c r="L1483" s="17">
        <v>0.72467436618030101</v>
      </c>
      <c r="M1483" s="17"/>
      <c r="N1483" s="17">
        <v>0.73275928088327102</v>
      </c>
      <c r="O1483" s="17">
        <v>0.70970320356702499</v>
      </c>
      <c r="P1483" s="17">
        <v>0.70544819055271102</v>
      </c>
      <c r="Q1483" s="17">
        <v>0.672772754015455</v>
      </c>
      <c r="R1483" s="17"/>
      <c r="S1483" s="17">
        <v>0.70479590410056403</v>
      </c>
      <c r="T1483" s="17">
        <v>0.68250821260282601</v>
      </c>
      <c r="U1483" s="17">
        <v>0.70643996061904901</v>
      </c>
      <c r="V1483" s="17">
        <v>0.75809675808572297</v>
      </c>
      <c r="W1483" s="17">
        <v>0.70618351501800003</v>
      </c>
      <c r="X1483" s="17">
        <v>0.70211632837414195</v>
      </c>
      <c r="Y1483" s="17">
        <v>0.68417130068652299</v>
      </c>
      <c r="Z1483" s="17">
        <v>0.72290163174834898</v>
      </c>
      <c r="AA1483" s="17">
        <v>0.71770194743699101</v>
      </c>
      <c r="AB1483" s="17"/>
      <c r="AC1483" s="17">
        <v>0.73353858345871503</v>
      </c>
      <c r="AD1483" s="17">
        <v>0.60099929294933996</v>
      </c>
      <c r="AE1483" s="17">
        <v>0.66116006363061297</v>
      </c>
      <c r="AF1483" s="17">
        <v>0.53397517190379495</v>
      </c>
      <c r="AG1483" s="17">
        <v>0.69071009315849596</v>
      </c>
      <c r="AH1483" s="17">
        <v>0.72872439096293895</v>
      </c>
      <c r="AI1483" s="17">
        <v>0.70523714358929501</v>
      </c>
      <c r="AJ1483" s="17">
        <v>0.71086695845681103</v>
      </c>
      <c r="AK1483" s="17">
        <v>0.738474467922559</v>
      </c>
      <c r="AL1483" s="17">
        <v>0.71925990249820704</v>
      </c>
      <c r="AM1483" s="17">
        <v>0.73802340052744297</v>
      </c>
      <c r="AN1483" s="17">
        <v>0.77100684354416305</v>
      </c>
      <c r="AO1483" s="17">
        <v>0.66714092986566098</v>
      </c>
      <c r="AP1483" s="17">
        <v>0.78907824539612603</v>
      </c>
      <c r="AQ1483" s="17">
        <v>0.78273616668087398</v>
      </c>
      <c r="AR1483" s="17">
        <v>0.77073139154335801</v>
      </c>
      <c r="AS1483" s="17"/>
      <c r="AT1483" s="17">
        <v>0.71432238568296502</v>
      </c>
      <c r="AU1483" s="17">
        <v>0.68783554494821597</v>
      </c>
      <c r="AV1483" s="17">
        <v>0.70060077109790997</v>
      </c>
      <c r="AW1483" s="17">
        <v>0.73527488357641801</v>
      </c>
      <c r="AX1483" s="17">
        <v>0.699882587355657</v>
      </c>
      <c r="AY1483" s="17">
        <v>0.72055039400669196</v>
      </c>
      <c r="AZ1483" s="17"/>
      <c r="BA1483" s="17">
        <v>0.64742145881916002</v>
      </c>
      <c r="BB1483" s="17">
        <v>0.73577442162189399</v>
      </c>
      <c r="BC1483" s="17">
        <v>0.72844291752400803</v>
      </c>
      <c r="BD1483" s="17">
        <v>0.70136665231258999</v>
      </c>
      <c r="BE1483" s="17">
        <v>0.83412474936266201</v>
      </c>
      <c r="BF1483" s="17"/>
      <c r="BG1483" s="17">
        <v>0.70947678944700299</v>
      </c>
      <c r="BH1483" s="17">
        <v>0.72866496301741901</v>
      </c>
      <c r="BI1483" s="17">
        <v>0.73394129387446105</v>
      </c>
      <c r="BJ1483" s="17">
        <v>0.71238698948899304</v>
      </c>
      <c r="BK1483" s="17">
        <v>0.65856371649799195</v>
      </c>
      <c r="BL1483" s="17"/>
      <c r="BM1483" s="17">
        <v>0.717187049245814</v>
      </c>
      <c r="BN1483" s="17">
        <v>0.69718080694637097</v>
      </c>
      <c r="BO1483" s="17">
        <v>0.70032885962853897</v>
      </c>
      <c r="BP1483" s="17"/>
      <c r="BQ1483" s="17">
        <v>0.727647826128348</v>
      </c>
      <c r="BR1483" s="17">
        <v>0.70091723330063005</v>
      </c>
      <c r="BS1483" s="17"/>
      <c r="BT1483" s="17">
        <v>0.72924277949163496</v>
      </c>
      <c r="BU1483" s="17">
        <v>0.67525786293269496</v>
      </c>
    </row>
    <row r="1484" spans="2:73" x14ac:dyDescent="0.3">
      <c r="B1484" t="s">
        <v>535</v>
      </c>
      <c r="C1484" s="17">
        <v>0.257765824272708</v>
      </c>
      <c r="D1484" s="17">
        <v>0.24768519193254099</v>
      </c>
      <c r="E1484" s="17">
        <v>0.26731537333863697</v>
      </c>
      <c r="F1484" s="17"/>
      <c r="G1484" s="17">
        <v>0.25171564621736803</v>
      </c>
      <c r="H1484" s="17">
        <v>0.248224965926088</v>
      </c>
      <c r="I1484" s="17">
        <v>0.30455195690116399</v>
      </c>
      <c r="J1484" s="17">
        <v>0.247555793672323</v>
      </c>
      <c r="K1484" s="17">
        <v>0.24974627107804601</v>
      </c>
      <c r="L1484" s="17">
        <v>0.245687231617288</v>
      </c>
      <c r="M1484" s="17"/>
      <c r="N1484" s="17">
        <v>0.23192452181034201</v>
      </c>
      <c r="O1484" s="17">
        <v>0.25963460806230698</v>
      </c>
      <c r="P1484" s="17">
        <v>0.260303936254216</v>
      </c>
      <c r="Q1484" s="17">
        <v>0.28784732294200299</v>
      </c>
      <c r="R1484" s="17"/>
      <c r="S1484" s="17">
        <v>0.257562825480879</v>
      </c>
      <c r="T1484" s="17">
        <v>0.28844801371553902</v>
      </c>
      <c r="U1484" s="17">
        <v>0.246413016090689</v>
      </c>
      <c r="V1484" s="17">
        <v>0.20156041984360801</v>
      </c>
      <c r="W1484" s="17">
        <v>0.282376708404738</v>
      </c>
      <c r="X1484" s="17">
        <v>0.26243912193997798</v>
      </c>
      <c r="Y1484" s="17">
        <v>0.28308227258879898</v>
      </c>
      <c r="Z1484" s="17">
        <v>0.22704270802371901</v>
      </c>
      <c r="AA1484" s="17">
        <v>0.248269481336759</v>
      </c>
      <c r="AB1484" s="17"/>
      <c r="AC1484" s="17">
        <v>0.121963239798469</v>
      </c>
      <c r="AD1484" s="17">
        <v>0.32382553062588898</v>
      </c>
      <c r="AE1484" s="17">
        <v>0.32598632811269701</v>
      </c>
      <c r="AF1484" s="17">
        <v>0.41222666066140701</v>
      </c>
      <c r="AG1484" s="17">
        <v>0.26852120429147203</v>
      </c>
      <c r="AH1484" s="17">
        <v>0.241178544081426</v>
      </c>
      <c r="AI1484" s="17">
        <v>0.26387754445033301</v>
      </c>
      <c r="AJ1484" s="17">
        <v>0.28359147134252399</v>
      </c>
      <c r="AK1484" s="17">
        <v>0.21118668125642101</v>
      </c>
      <c r="AL1484" s="17">
        <v>0.23183483387815301</v>
      </c>
      <c r="AM1484" s="17">
        <v>0.232430929947122</v>
      </c>
      <c r="AN1484" s="17">
        <v>0.200932671136062</v>
      </c>
      <c r="AO1484" s="17">
        <v>0.28748672611941301</v>
      </c>
      <c r="AP1484" s="17">
        <v>0.19420218494604899</v>
      </c>
      <c r="AQ1484" s="17">
        <v>0.19301344664709999</v>
      </c>
      <c r="AR1484" s="17">
        <v>0.21215746707394301</v>
      </c>
      <c r="AS1484" s="17"/>
      <c r="AT1484" s="17">
        <v>0.252569228965146</v>
      </c>
      <c r="AU1484" s="17">
        <v>0.2850902054378</v>
      </c>
      <c r="AV1484" s="17">
        <v>0.24806460624033799</v>
      </c>
      <c r="AW1484" s="17">
        <v>0.23537574529500699</v>
      </c>
      <c r="AX1484" s="17">
        <v>0.25749540412806599</v>
      </c>
      <c r="AY1484" s="17">
        <v>0.24041779009178599</v>
      </c>
      <c r="AZ1484" s="17"/>
      <c r="BA1484" s="17">
        <v>0.31175915616837901</v>
      </c>
      <c r="BB1484" s="17">
        <v>0.236498266703661</v>
      </c>
      <c r="BC1484" s="17">
        <v>0.22949406394683899</v>
      </c>
      <c r="BD1484" s="17">
        <v>0.26459111310161698</v>
      </c>
      <c r="BE1484" s="17">
        <v>0.16587525063733899</v>
      </c>
      <c r="BF1484" s="17"/>
      <c r="BG1484" s="17">
        <v>0.26579294856472901</v>
      </c>
      <c r="BH1484" s="17">
        <v>0.233385620459305</v>
      </c>
      <c r="BI1484" s="17">
        <v>0.26192134662876299</v>
      </c>
      <c r="BJ1484" s="17">
        <v>0.25664549661716302</v>
      </c>
      <c r="BK1484" s="17">
        <v>0.28195155252966703</v>
      </c>
      <c r="BL1484" s="17"/>
      <c r="BM1484" s="17">
        <v>0.249326740549382</v>
      </c>
      <c r="BN1484" s="17">
        <v>0.26289227402264698</v>
      </c>
      <c r="BO1484" s="17">
        <v>0.27528106231378202</v>
      </c>
      <c r="BP1484" s="17"/>
      <c r="BQ1484" s="17">
        <v>0.24617770177582499</v>
      </c>
      <c r="BR1484" s="17">
        <v>0.263121144896036</v>
      </c>
      <c r="BS1484" s="17"/>
      <c r="BT1484" s="17">
        <v>0.24142251565199499</v>
      </c>
      <c r="BU1484" s="17">
        <v>0.28811927690771399</v>
      </c>
    </row>
    <row r="1485" spans="2:73" x14ac:dyDescent="0.3">
      <c r="B1485" t="s">
        <v>92</v>
      </c>
      <c r="C1485" s="17">
        <v>3.4592834541368002E-2</v>
      </c>
      <c r="D1485" s="17">
        <v>3.3638547807880698E-2</v>
      </c>
      <c r="E1485" s="17">
        <v>3.5064590640863799E-2</v>
      </c>
      <c r="F1485" s="17"/>
      <c r="G1485" s="17">
        <v>4.1582085494720103E-2</v>
      </c>
      <c r="H1485" s="17">
        <v>6.4852797172394894E-2</v>
      </c>
      <c r="I1485" s="17">
        <v>2.6012436247583901E-2</v>
      </c>
      <c r="J1485" s="17">
        <v>1.6804848917089998E-2</v>
      </c>
      <c r="K1485" s="17">
        <v>2.6267729590921801E-2</v>
      </c>
      <c r="L1485" s="17">
        <v>2.9638402202410499E-2</v>
      </c>
      <c r="M1485" s="17"/>
      <c r="N1485" s="17">
        <v>3.5316197306387E-2</v>
      </c>
      <c r="O1485" s="17">
        <v>3.0662188370667798E-2</v>
      </c>
      <c r="P1485" s="17">
        <v>3.4247873193073097E-2</v>
      </c>
      <c r="Q1485" s="17">
        <v>3.9379923042542397E-2</v>
      </c>
      <c r="R1485" s="17"/>
      <c r="S1485" s="17">
        <v>3.76412704185572E-2</v>
      </c>
      <c r="T1485" s="17">
        <v>2.9043773681635202E-2</v>
      </c>
      <c r="U1485" s="17">
        <v>4.7147023290261901E-2</v>
      </c>
      <c r="V1485" s="17">
        <v>4.0342822070669901E-2</v>
      </c>
      <c r="W1485" s="17">
        <v>1.14397765772624E-2</v>
      </c>
      <c r="X1485" s="17">
        <v>3.5444549685880698E-2</v>
      </c>
      <c r="Y1485" s="17">
        <v>3.2746426724677702E-2</v>
      </c>
      <c r="Z1485" s="17">
        <v>5.00556602279318E-2</v>
      </c>
      <c r="AA1485" s="17">
        <v>3.40285712262502E-2</v>
      </c>
      <c r="AB1485" s="17"/>
      <c r="AC1485" s="17">
        <v>0.14449817674281601</v>
      </c>
      <c r="AD1485" s="17">
        <v>7.5175176424771395E-2</v>
      </c>
      <c r="AE1485" s="17">
        <v>1.28536082566894E-2</v>
      </c>
      <c r="AF1485" s="17">
        <v>5.3798167434797303E-2</v>
      </c>
      <c r="AG1485" s="17">
        <v>4.07687025500321E-2</v>
      </c>
      <c r="AH1485" s="17">
        <v>3.0097064955635501E-2</v>
      </c>
      <c r="AI1485" s="17">
        <v>3.0885311960371201E-2</v>
      </c>
      <c r="AJ1485" s="17">
        <v>5.5415702006651798E-3</v>
      </c>
      <c r="AK1485" s="17">
        <v>5.0338850821019299E-2</v>
      </c>
      <c r="AL1485" s="17">
        <v>4.89052636236392E-2</v>
      </c>
      <c r="AM1485" s="17">
        <v>2.95456695254353E-2</v>
      </c>
      <c r="AN1485" s="17">
        <v>2.8060485319775098E-2</v>
      </c>
      <c r="AO1485" s="17">
        <v>4.5372344014926201E-2</v>
      </c>
      <c r="AP1485" s="17">
        <v>1.67195696578246E-2</v>
      </c>
      <c r="AQ1485" s="17">
        <v>2.4250386672026E-2</v>
      </c>
      <c r="AR1485" s="17">
        <v>1.7111141382699199E-2</v>
      </c>
      <c r="AS1485" s="17"/>
      <c r="AT1485" s="17">
        <v>3.3108385351888599E-2</v>
      </c>
      <c r="AU1485" s="17">
        <v>2.7074249613983699E-2</v>
      </c>
      <c r="AV1485" s="17">
        <v>5.1334622661752302E-2</v>
      </c>
      <c r="AW1485" s="17">
        <v>2.93493711285744E-2</v>
      </c>
      <c r="AX1485" s="17">
        <v>4.2622008516277302E-2</v>
      </c>
      <c r="AY1485" s="17">
        <v>3.9031815901521799E-2</v>
      </c>
      <c r="AZ1485" s="17"/>
      <c r="BA1485" s="17">
        <v>4.08193850124614E-2</v>
      </c>
      <c r="BB1485" s="17">
        <v>2.7727311674444699E-2</v>
      </c>
      <c r="BC1485" s="17">
        <v>4.2063018529152903E-2</v>
      </c>
      <c r="BD1485" s="17">
        <v>3.4042234585792398E-2</v>
      </c>
      <c r="BE1485" s="17">
        <v>0</v>
      </c>
      <c r="BF1485" s="17"/>
      <c r="BG1485" s="17">
        <v>2.4730261988268599E-2</v>
      </c>
      <c r="BH1485" s="17">
        <v>3.7949416523276297E-2</v>
      </c>
      <c r="BI1485" s="17">
        <v>4.1373594967767198E-3</v>
      </c>
      <c r="BJ1485" s="17">
        <v>3.0967513893843699E-2</v>
      </c>
      <c r="BK1485" s="17">
        <v>5.94847309723412E-2</v>
      </c>
      <c r="BL1485" s="17"/>
      <c r="BM1485" s="17">
        <v>3.3486210204804197E-2</v>
      </c>
      <c r="BN1485" s="17">
        <v>3.9926919030982597E-2</v>
      </c>
      <c r="BO1485" s="17">
        <v>2.4390078057679E-2</v>
      </c>
      <c r="BP1485" s="17"/>
      <c r="BQ1485" s="17">
        <v>2.6174472095826601E-2</v>
      </c>
      <c r="BR1485" s="17">
        <v>3.59616218033341E-2</v>
      </c>
      <c r="BS1485" s="17"/>
      <c r="BT1485" s="17">
        <v>2.9334704856369801E-2</v>
      </c>
      <c r="BU1485" s="17">
        <v>3.6622860159590598E-2</v>
      </c>
    </row>
    <row r="1486" spans="2:73" x14ac:dyDescent="0.3">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c r="BQ1486" s="17"/>
      <c r="BR1486" s="17"/>
      <c r="BS1486" s="17"/>
      <c r="BT1486" s="17"/>
      <c r="BU1486" s="17"/>
    </row>
    <row r="1487" spans="2:73" x14ac:dyDescent="0.3">
      <c r="B1487" s="6" t="s">
        <v>566</v>
      </c>
      <c r="C1487" s="17"/>
      <c r="D1487" s="17"/>
      <c r="E1487" s="17"/>
      <c r="F1487" s="17"/>
      <c r="G1487" s="17"/>
      <c r="H1487" s="17"/>
      <c r="I1487" s="17"/>
      <c r="J1487" s="17"/>
      <c r="K1487" s="17"/>
      <c r="L1487" s="17"/>
      <c r="M1487" s="17"/>
      <c r="N1487" s="17"/>
      <c r="O1487" s="17"/>
      <c r="P1487" s="17"/>
      <c r="Q1487" s="17"/>
      <c r="R1487" s="17"/>
      <c r="S1487" s="17"/>
      <c r="T1487" s="17"/>
      <c r="U1487" s="17"/>
      <c r="V1487" s="17"/>
      <c r="W1487" s="17"/>
      <c r="X1487" s="17"/>
      <c r="Y1487" s="17"/>
      <c r="Z1487" s="17"/>
      <c r="AA1487" s="17"/>
      <c r="AB1487" s="17"/>
      <c r="AC1487" s="17"/>
      <c r="AD1487" s="17"/>
      <c r="AE1487" s="17"/>
      <c r="AF1487" s="17"/>
      <c r="AG1487" s="17"/>
      <c r="AH1487" s="17"/>
      <c r="AI1487" s="17"/>
      <c r="AJ1487" s="17"/>
      <c r="AK1487" s="17"/>
      <c r="AL1487" s="17"/>
      <c r="AM1487" s="17"/>
      <c r="AN1487" s="17"/>
      <c r="AO1487" s="17"/>
      <c r="AP1487" s="17"/>
      <c r="AQ1487" s="17"/>
      <c r="AR1487" s="17"/>
      <c r="AS1487" s="17"/>
      <c r="AT1487" s="17"/>
      <c r="AU1487" s="17"/>
      <c r="AV1487" s="17"/>
      <c r="AW1487" s="17"/>
      <c r="AX1487" s="17"/>
      <c r="AY1487" s="17"/>
      <c r="AZ1487" s="17"/>
      <c r="BA1487" s="17"/>
      <c r="BB1487" s="17"/>
      <c r="BC1487" s="17"/>
      <c r="BD1487" s="17"/>
      <c r="BE1487" s="17"/>
      <c r="BF1487" s="17"/>
      <c r="BG1487" s="17"/>
      <c r="BH1487" s="17"/>
      <c r="BI1487" s="17"/>
      <c r="BJ1487" s="17"/>
      <c r="BK1487" s="17"/>
      <c r="BL1487" s="17"/>
      <c r="BM1487" s="17"/>
      <c r="BN1487" s="17"/>
      <c r="BO1487" s="17"/>
      <c r="BP1487" s="17"/>
      <c r="BQ1487" s="17"/>
      <c r="BR1487" s="17"/>
      <c r="BS1487" s="17"/>
      <c r="BT1487" s="17"/>
      <c r="BU1487" s="17"/>
    </row>
    <row r="1488" spans="2:73" x14ac:dyDescent="0.3">
      <c r="B1488" s="24" t="s">
        <v>537</v>
      </c>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c r="AF1488" s="17"/>
      <c r="AG1488" s="17"/>
      <c r="AH1488" s="17"/>
      <c r="AI1488" s="17"/>
      <c r="AJ1488" s="17"/>
      <c r="AK1488" s="17"/>
      <c r="AL1488" s="17"/>
      <c r="AM1488" s="17"/>
      <c r="AN1488" s="17"/>
      <c r="AO1488" s="17"/>
      <c r="AP1488" s="17"/>
      <c r="AQ1488" s="17"/>
      <c r="AR1488" s="17"/>
      <c r="AS1488" s="17"/>
      <c r="AT1488" s="17"/>
      <c r="AU1488" s="17"/>
      <c r="AV1488" s="17"/>
      <c r="AW1488" s="17"/>
      <c r="AX1488" s="17"/>
      <c r="AY1488" s="17"/>
      <c r="AZ1488" s="17"/>
      <c r="BA1488" s="17"/>
      <c r="BB1488" s="17"/>
      <c r="BC1488" s="17"/>
      <c r="BD1488" s="17"/>
      <c r="BE1488" s="17"/>
      <c r="BF1488" s="17"/>
      <c r="BG1488" s="17"/>
      <c r="BH1488" s="17"/>
      <c r="BI1488" s="17"/>
      <c r="BJ1488" s="17"/>
      <c r="BK1488" s="17"/>
      <c r="BL1488" s="17"/>
      <c r="BM1488" s="17"/>
      <c r="BN1488" s="17"/>
      <c r="BO1488" s="17"/>
      <c r="BP1488" s="17"/>
      <c r="BQ1488" s="17"/>
      <c r="BR1488" s="17"/>
      <c r="BS1488" s="17"/>
      <c r="BT1488" s="17"/>
      <c r="BU1488" s="17"/>
    </row>
    <row r="1489" spans="2:73" x14ac:dyDescent="0.3">
      <c r="B1489" t="s">
        <v>534</v>
      </c>
      <c r="C1489" s="17">
        <v>0.654755931655158</v>
      </c>
      <c r="D1489" s="17">
        <v>0.63717868986947301</v>
      </c>
      <c r="E1489" s="17">
        <v>0.67153722791663095</v>
      </c>
      <c r="F1489" s="17"/>
      <c r="G1489" s="17">
        <v>0.75425390653965796</v>
      </c>
      <c r="H1489" s="17">
        <v>0.716955043224345</v>
      </c>
      <c r="I1489" s="17">
        <v>0.71192631314523802</v>
      </c>
      <c r="J1489" s="17">
        <v>0.63361688801437299</v>
      </c>
      <c r="K1489" s="17">
        <v>0.55608491510902502</v>
      </c>
      <c r="L1489" s="17">
        <v>0.55362786635484695</v>
      </c>
      <c r="M1489" s="17"/>
      <c r="N1489" s="17">
        <v>0.73172355296712399</v>
      </c>
      <c r="O1489" s="17">
        <v>0.64000356252256596</v>
      </c>
      <c r="P1489" s="17">
        <v>0.65298524085293397</v>
      </c>
      <c r="Q1489" s="17">
        <v>0.57665530340384297</v>
      </c>
      <c r="R1489" s="17"/>
      <c r="S1489" s="17">
        <v>0.694835992533544</v>
      </c>
      <c r="T1489" s="17">
        <v>0.59881930690746499</v>
      </c>
      <c r="U1489" s="17">
        <v>0.65305952685275503</v>
      </c>
      <c r="V1489" s="17">
        <v>0.64424693583317605</v>
      </c>
      <c r="W1489" s="17">
        <v>0.64990017840949998</v>
      </c>
      <c r="X1489" s="17">
        <v>0.68165466183589596</v>
      </c>
      <c r="Y1489" s="17">
        <v>0.57987601218837903</v>
      </c>
      <c r="Z1489" s="17">
        <v>0.72384256901093902</v>
      </c>
      <c r="AA1489" s="17">
        <v>0.69963848731435796</v>
      </c>
      <c r="AB1489" s="17"/>
      <c r="AC1489" s="17">
        <v>0.67700784183592</v>
      </c>
      <c r="AD1489" s="17">
        <v>0.56070560124653301</v>
      </c>
      <c r="AE1489" s="17">
        <v>0.62409897993707297</v>
      </c>
      <c r="AF1489" s="17">
        <v>0.52834504663382598</v>
      </c>
      <c r="AG1489" s="17">
        <v>0.60192469312897501</v>
      </c>
      <c r="AH1489" s="17">
        <v>0.64617031499142596</v>
      </c>
      <c r="AI1489" s="17">
        <v>0.640046646885158</v>
      </c>
      <c r="AJ1489" s="17">
        <v>0.65734165361004904</v>
      </c>
      <c r="AK1489" s="17">
        <v>0.64773561042251204</v>
      </c>
      <c r="AL1489" s="17">
        <v>0.65015477081902595</v>
      </c>
      <c r="AM1489" s="17">
        <v>0.736706011726868</v>
      </c>
      <c r="AN1489" s="17">
        <v>0.73721651414050204</v>
      </c>
      <c r="AO1489" s="17">
        <v>0.719625826486051</v>
      </c>
      <c r="AP1489" s="17">
        <v>0.732375441083431</v>
      </c>
      <c r="AQ1489" s="17">
        <v>0.70115716231387304</v>
      </c>
      <c r="AR1489" s="17">
        <v>0.77357354418081503</v>
      </c>
      <c r="AS1489" s="17"/>
      <c r="AT1489" s="17">
        <v>0.70608212038839002</v>
      </c>
      <c r="AU1489" s="17">
        <v>0.629721266353785</v>
      </c>
      <c r="AV1489" s="17">
        <v>0.69073425750208395</v>
      </c>
      <c r="AW1489" s="17">
        <v>0.63257855779566396</v>
      </c>
      <c r="AX1489" s="17">
        <v>0.59517116303971795</v>
      </c>
      <c r="AY1489" s="17">
        <v>0.63733476051289495</v>
      </c>
      <c r="AZ1489" s="17"/>
      <c r="BA1489" s="17">
        <v>0.58126099327603498</v>
      </c>
      <c r="BB1489" s="17">
        <v>0.65019049782910598</v>
      </c>
      <c r="BC1489" s="17">
        <v>0.69137264662650499</v>
      </c>
      <c r="BD1489" s="17">
        <v>0.72918954003951197</v>
      </c>
      <c r="BE1489" s="17">
        <v>0.73400391224333295</v>
      </c>
      <c r="BF1489" s="17"/>
      <c r="BG1489" s="17">
        <v>0.63632641570418003</v>
      </c>
      <c r="BH1489" s="17">
        <v>0.69907675866195296</v>
      </c>
      <c r="BI1489" s="17">
        <v>0.636750007957954</v>
      </c>
      <c r="BJ1489" s="17">
        <v>0.63092327835557604</v>
      </c>
      <c r="BK1489" s="17">
        <v>0.64880493744022205</v>
      </c>
      <c r="BL1489" s="17"/>
      <c r="BM1489" s="17">
        <v>0.63876339308670704</v>
      </c>
      <c r="BN1489" s="17">
        <v>0.66649675522678198</v>
      </c>
      <c r="BO1489" s="17">
        <v>0.68251633082815499</v>
      </c>
      <c r="BP1489" s="17"/>
      <c r="BQ1489" s="17">
        <v>0.73229340567497403</v>
      </c>
      <c r="BR1489" s="17">
        <v>0.60291527759192598</v>
      </c>
      <c r="BS1489" s="17"/>
      <c r="BT1489" s="17">
        <v>0.69606795309021396</v>
      </c>
      <c r="BU1489" s="17">
        <v>0.59574682612029495</v>
      </c>
    </row>
    <row r="1490" spans="2:73" x14ac:dyDescent="0.3">
      <c r="B1490" t="s">
        <v>535</v>
      </c>
      <c r="C1490" s="17">
        <v>0.32080886478369702</v>
      </c>
      <c r="D1490" s="17">
        <v>0.34021179618956698</v>
      </c>
      <c r="E1490" s="17">
        <v>0.302242810115114</v>
      </c>
      <c r="F1490" s="17"/>
      <c r="G1490" s="17">
        <v>0.22802285781534201</v>
      </c>
      <c r="H1490" s="17">
        <v>0.259355368366259</v>
      </c>
      <c r="I1490" s="17">
        <v>0.27280826526048002</v>
      </c>
      <c r="J1490" s="17">
        <v>0.34804162109808401</v>
      </c>
      <c r="K1490" s="17">
        <v>0.41814366746201798</v>
      </c>
      <c r="L1490" s="17">
        <v>0.40390760604720999</v>
      </c>
      <c r="M1490" s="17"/>
      <c r="N1490" s="17">
        <v>0.25000020199848899</v>
      </c>
      <c r="O1490" s="17">
        <v>0.33880870716470501</v>
      </c>
      <c r="P1490" s="17">
        <v>0.31429525458234098</v>
      </c>
      <c r="Q1490" s="17">
        <v>0.39483974420238999</v>
      </c>
      <c r="R1490" s="17"/>
      <c r="S1490" s="17">
        <v>0.269284949601866</v>
      </c>
      <c r="T1490" s="17">
        <v>0.38532355809452301</v>
      </c>
      <c r="U1490" s="17">
        <v>0.327166038798821</v>
      </c>
      <c r="V1490" s="17">
        <v>0.34213485020656498</v>
      </c>
      <c r="W1490" s="17">
        <v>0.325222075520752</v>
      </c>
      <c r="X1490" s="17">
        <v>0.28944656272386898</v>
      </c>
      <c r="Y1490" s="17">
        <v>0.37743609641688503</v>
      </c>
      <c r="Z1490" s="17">
        <v>0.27615743098906098</v>
      </c>
      <c r="AA1490" s="17">
        <v>0.27534231279182397</v>
      </c>
      <c r="AB1490" s="17"/>
      <c r="AC1490" s="17">
        <v>0.32299215816408</v>
      </c>
      <c r="AD1490" s="17">
        <v>0.390319707441179</v>
      </c>
      <c r="AE1490" s="17">
        <v>0.35518690488115101</v>
      </c>
      <c r="AF1490" s="17">
        <v>0.40880945138277403</v>
      </c>
      <c r="AG1490" s="17">
        <v>0.37283098840297102</v>
      </c>
      <c r="AH1490" s="17">
        <v>0.33887759682886098</v>
      </c>
      <c r="AI1490" s="17">
        <v>0.349726942832702</v>
      </c>
      <c r="AJ1490" s="17">
        <v>0.32030367678690502</v>
      </c>
      <c r="AK1490" s="17">
        <v>0.33154316072078799</v>
      </c>
      <c r="AL1490" s="17">
        <v>0.32098139089188599</v>
      </c>
      <c r="AM1490" s="17">
        <v>0.24633901623792501</v>
      </c>
      <c r="AN1490" s="17">
        <v>0.23793828610041901</v>
      </c>
      <c r="AO1490" s="17">
        <v>0.26882675859773703</v>
      </c>
      <c r="AP1490" s="17">
        <v>0.25567749142336899</v>
      </c>
      <c r="AQ1490" s="17">
        <v>0.28049070667313603</v>
      </c>
      <c r="AR1490" s="17">
        <v>0.22052326969868599</v>
      </c>
      <c r="AS1490" s="17"/>
      <c r="AT1490" s="17">
        <v>0.28034724440109399</v>
      </c>
      <c r="AU1490" s="17">
        <v>0.33731533908546402</v>
      </c>
      <c r="AV1490" s="17">
        <v>0.27844671333640297</v>
      </c>
      <c r="AW1490" s="17">
        <v>0.356539757942334</v>
      </c>
      <c r="AX1490" s="17">
        <v>0.37091041121324497</v>
      </c>
      <c r="AY1490" s="17">
        <v>0.31915781672296101</v>
      </c>
      <c r="AZ1490" s="17"/>
      <c r="BA1490" s="17">
        <v>0.39076121830891097</v>
      </c>
      <c r="BB1490" s="17">
        <v>0.32030820141465</v>
      </c>
      <c r="BC1490" s="17">
        <v>0.29551451309496002</v>
      </c>
      <c r="BD1490" s="17">
        <v>0.24933843182273399</v>
      </c>
      <c r="BE1490" s="17">
        <v>0.251447743225022</v>
      </c>
      <c r="BF1490" s="17"/>
      <c r="BG1490" s="17">
        <v>0.33153699496622901</v>
      </c>
      <c r="BH1490" s="17">
        <v>0.28574214401183401</v>
      </c>
      <c r="BI1490" s="17">
        <v>0.34445967744433997</v>
      </c>
      <c r="BJ1490" s="17">
        <v>0.35707030763889203</v>
      </c>
      <c r="BK1490" s="17">
        <v>0.323756484208021</v>
      </c>
      <c r="BL1490" s="17"/>
      <c r="BM1490" s="17">
        <v>0.33700609771380502</v>
      </c>
      <c r="BN1490" s="17">
        <v>0.30800628627332099</v>
      </c>
      <c r="BO1490" s="17">
        <v>0.29513704814937902</v>
      </c>
      <c r="BP1490" s="17"/>
      <c r="BQ1490" s="17">
        <v>0.25525599788808501</v>
      </c>
      <c r="BR1490" s="17">
        <v>0.36805058798066398</v>
      </c>
      <c r="BS1490" s="17"/>
      <c r="BT1490" s="17">
        <v>0.28388374243446102</v>
      </c>
      <c r="BU1490" s="17">
        <v>0.37949999345426499</v>
      </c>
    </row>
    <row r="1491" spans="2:73" x14ac:dyDescent="0.3">
      <c r="B1491" t="s">
        <v>92</v>
      </c>
      <c r="C1491" s="17">
        <v>2.4435203561144699E-2</v>
      </c>
      <c r="D1491" s="17">
        <v>2.2609513940959901E-2</v>
      </c>
      <c r="E1491" s="17">
        <v>2.6219961968254799E-2</v>
      </c>
      <c r="F1491" s="17"/>
      <c r="G1491" s="17">
        <v>1.7723235645000002E-2</v>
      </c>
      <c r="H1491" s="17">
        <v>2.3689588409395699E-2</v>
      </c>
      <c r="I1491" s="17">
        <v>1.52654215942818E-2</v>
      </c>
      <c r="J1491" s="17">
        <v>1.83414908875431E-2</v>
      </c>
      <c r="K1491" s="17">
        <v>2.5771417428956899E-2</v>
      </c>
      <c r="L1491" s="17">
        <v>4.2464527597943197E-2</v>
      </c>
      <c r="M1491" s="17"/>
      <c r="N1491" s="17">
        <v>1.8276245034387201E-2</v>
      </c>
      <c r="O1491" s="17">
        <v>2.1187730312729299E-2</v>
      </c>
      <c r="P1491" s="17">
        <v>3.2719504564725499E-2</v>
      </c>
      <c r="Q1491" s="17">
        <v>2.85049523937667E-2</v>
      </c>
      <c r="R1491" s="17"/>
      <c r="S1491" s="17">
        <v>3.5879057864590003E-2</v>
      </c>
      <c r="T1491" s="17">
        <v>1.5857134998012799E-2</v>
      </c>
      <c r="U1491" s="17">
        <v>1.97744343484248E-2</v>
      </c>
      <c r="V1491" s="17">
        <v>1.3618213960258901E-2</v>
      </c>
      <c r="W1491" s="17">
        <v>2.4877746069748199E-2</v>
      </c>
      <c r="X1491" s="17">
        <v>2.8898775440235301E-2</v>
      </c>
      <c r="Y1491" s="17">
        <v>4.2687891394735902E-2</v>
      </c>
      <c r="Z1491" s="17">
        <v>0</v>
      </c>
      <c r="AA1491" s="17">
        <v>2.5019199893818001E-2</v>
      </c>
      <c r="AB1491" s="17"/>
      <c r="AC1491" s="17">
        <v>0</v>
      </c>
      <c r="AD1491" s="17">
        <v>4.8974691312288099E-2</v>
      </c>
      <c r="AE1491" s="17">
        <v>2.07141151817762E-2</v>
      </c>
      <c r="AF1491" s="17">
        <v>6.2845501983399901E-2</v>
      </c>
      <c r="AG1491" s="17">
        <v>2.5244318468054E-2</v>
      </c>
      <c r="AH1491" s="17">
        <v>1.49520881797124E-2</v>
      </c>
      <c r="AI1491" s="17">
        <v>1.0226410282140601E-2</v>
      </c>
      <c r="AJ1491" s="17">
        <v>2.2354669603045801E-2</v>
      </c>
      <c r="AK1491" s="17">
        <v>2.0721228856699601E-2</v>
      </c>
      <c r="AL1491" s="17">
        <v>2.8863838289088398E-2</v>
      </c>
      <c r="AM1491" s="17">
        <v>1.69549720352072E-2</v>
      </c>
      <c r="AN1491" s="17">
        <v>2.4845199759078999E-2</v>
      </c>
      <c r="AO1491" s="17">
        <v>1.15474149162119E-2</v>
      </c>
      <c r="AP1491" s="17">
        <v>1.19470674932003E-2</v>
      </c>
      <c r="AQ1491" s="17">
        <v>1.83521310129913E-2</v>
      </c>
      <c r="AR1491" s="17">
        <v>5.9031861204983001E-3</v>
      </c>
      <c r="AS1491" s="17"/>
      <c r="AT1491" s="17">
        <v>1.3570635210515899E-2</v>
      </c>
      <c r="AU1491" s="17">
        <v>3.2963394560751397E-2</v>
      </c>
      <c r="AV1491" s="17">
        <v>3.08190291615127E-2</v>
      </c>
      <c r="AW1491" s="17">
        <v>1.08816842620027E-2</v>
      </c>
      <c r="AX1491" s="17">
        <v>3.3918425747036698E-2</v>
      </c>
      <c r="AY1491" s="17">
        <v>4.3507422764144099E-2</v>
      </c>
      <c r="AZ1491" s="17"/>
      <c r="BA1491" s="17">
        <v>2.7977788415054002E-2</v>
      </c>
      <c r="BB1491" s="17">
        <v>2.9501300756244499E-2</v>
      </c>
      <c r="BC1491" s="17">
        <v>1.31128402785357E-2</v>
      </c>
      <c r="BD1491" s="17">
        <v>2.1472028137754499E-2</v>
      </c>
      <c r="BE1491" s="17">
        <v>1.45483445316452E-2</v>
      </c>
      <c r="BF1491" s="17"/>
      <c r="BG1491" s="17">
        <v>3.2136589329590799E-2</v>
      </c>
      <c r="BH1491" s="17">
        <v>1.5181097326213099E-2</v>
      </c>
      <c r="BI1491" s="17">
        <v>1.8790314597705401E-2</v>
      </c>
      <c r="BJ1491" s="17">
        <v>1.20064140055312E-2</v>
      </c>
      <c r="BK1491" s="17">
        <v>2.7438578351757101E-2</v>
      </c>
      <c r="BL1491" s="17"/>
      <c r="BM1491" s="17">
        <v>2.4230509199488701E-2</v>
      </c>
      <c r="BN1491" s="17">
        <v>2.5496958499896302E-2</v>
      </c>
      <c r="BO1491" s="17">
        <v>2.2346621022466099E-2</v>
      </c>
      <c r="BP1491" s="17"/>
      <c r="BQ1491" s="17">
        <v>1.24505964369415E-2</v>
      </c>
      <c r="BR1491" s="17">
        <v>2.90341344274101E-2</v>
      </c>
      <c r="BS1491" s="17"/>
      <c r="BT1491" s="17">
        <v>2.0048304475324699E-2</v>
      </c>
      <c r="BU1491" s="17">
        <v>2.4753180425439999E-2</v>
      </c>
    </row>
    <row r="1492" spans="2:73" x14ac:dyDescent="0.3">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c r="BP1492" s="17"/>
      <c r="BQ1492" s="17"/>
      <c r="BR1492" s="17"/>
      <c r="BS1492" s="17"/>
      <c r="BT1492" s="17"/>
      <c r="BU1492" s="17"/>
    </row>
    <row r="1493" spans="2:73" x14ac:dyDescent="0.3">
      <c r="B1493" s="6" t="s">
        <v>538</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c r="BP1493" s="17"/>
      <c r="BQ1493" s="17"/>
      <c r="BR1493" s="17"/>
      <c r="BS1493" s="17"/>
      <c r="BT1493" s="17"/>
      <c r="BU1493" s="17"/>
    </row>
    <row r="1494" spans="2:73" x14ac:dyDescent="0.3">
      <c r="B1494" s="24" t="s">
        <v>537</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c r="BP1494" s="17"/>
      <c r="BQ1494" s="17"/>
      <c r="BR1494" s="17"/>
      <c r="BS1494" s="17"/>
      <c r="BT1494" s="17"/>
      <c r="BU1494" s="17"/>
    </row>
    <row r="1495" spans="2:73" x14ac:dyDescent="0.3">
      <c r="B1495" t="s">
        <v>534</v>
      </c>
      <c r="C1495" s="17">
        <v>0.63013506065932401</v>
      </c>
      <c r="D1495" s="17">
        <v>0.66447914529470797</v>
      </c>
      <c r="E1495" s="17">
        <v>0.59719451494398401</v>
      </c>
      <c r="F1495" s="17"/>
      <c r="G1495" s="17">
        <v>0.71851168548284094</v>
      </c>
      <c r="H1495" s="17">
        <v>0.64200264448611299</v>
      </c>
      <c r="I1495" s="17">
        <v>0.62921190534792903</v>
      </c>
      <c r="J1495" s="17">
        <v>0.61196050514420597</v>
      </c>
      <c r="K1495" s="17">
        <v>0.58652993551650501</v>
      </c>
      <c r="L1495" s="17">
        <v>0.59472459509693998</v>
      </c>
      <c r="M1495" s="17"/>
      <c r="N1495" s="17">
        <v>0.68459764533586498</v>
      </c>
      <c r="O1495" s="17">
        <v>0.62783490334133896</v>
      </c>
      <c r="P1495" s="17">
        <v>0.62790464682326896</v>
      </c>
      <c r="Q1495" s="17">
        <v>0.56050237958042703</v>
      </c>
      <c r="R1495" s="17"/>
      <c r="S1495" s="17">
        <v>0.69134926284170395</v>
      </c>
      <c r="T1495" s="17">
        <v>0.60482014860609501</v>
      </c>
      <c r="U1495" s="17">
        <v>0.67307782696899199</v>
      </c>
      <c r="V1495" s="17">
        <v>0.58626900125054004</v>
      </c>
      <c r="W1495" s="17">
        <v>0.62476103645712999</v>
      </c>
      <c r="X1495" s="17">
        <v>0.65151785590053501</v>
      </c>
      <c r="Y1495" s="17">
        <v>0.568145395849733</v>
      </c>
      <c r="Z1495" s="17">
        <v>0.52858478394792097</v>
      </c>
      <c r="AA1495" s="17">
        <v>0.66218558869286204</v>
      </c>
      <c r="AB1495" s="17"/>
      <c r="AC1495" s="17">
        <v>0.73894492617688601</v>
      </c>
      <c r="AD1495" s="17">
        <v>0.64875621153296703</v>
      </c>
      <c r="AE1495" s="17">
        <v>0.54294931754531595</v>
      </c>
      <c r="AF1495" s="17">
        <v>0.53007510362252797</v>
      </c>
      <c r="AG1495" s="17">
        <v>0.60892509799233396</v>
      </c>
      <c r="AH1495" s="17">
        <v>0.65791816214688603</v>
      </c>
      <c r="AI1495" s="17">
        <v>0.63964411948123601</v>
      </c>
      <c r="AJ1495" s="17">
        <v>0.62754521862632096</v>
      </c>
      <c r="AK1495" s="17">
        <v>0.58950137188676999</v>
      </c>
      <c r="AL1495" s="17">
        <v>0.58557884516352599</v>
      </c>
      <c r="AM1495" s="17">
        <v>0.61770881340155104</v>
      </c>
      <c r="AN1495" s="17">
        <v>0.68104980450658203</v>
      </c>
      <c r="AO1495" s="17">
        <v>0.65483276824686099</v>
      </c>
      <c r="AP1495" s="17">
        <v>0.76958485839381297</v>
      </c>
      <c r="AQ1495" s="17">
        <v>0.61146739673600403</v>
      </c>
      <c r="AR1495" s="17">
        <v>0.75530961094363902</v>
      </c>
      <c r="AS1495" s="17"/>
      <c r="AT1495" s="17">
        <v>0.71623262357140205</v>
      </c>
      <c r="AU1495" s="17">
        <v>0.59866247213438695</v>
      </c>
      <c r="AV1495" s="17">
        <v>0.64431217095173898</v>
      </c>
      <c r="AW1495" s="17">
        <v>0.56316313560402198</v>
      </c>
      <c r="AX1495" s="17">
        <v>0.605090580880705</v>
      </c>
      <c r="AY1495" s="17">
        <v>0.661812917780216</v>
      </c>
      <c r="AZ1495" s="17"/>
      <c r="BA1495" s="17">
        <v>0.53860975537840095</v>
      </c>
      <c r="BB1495" s="17">
        <v>0.60699893805502303</v>
      </c>
      <c r="BC1495" s="17">
        <v>0.681491736741757</v>
      </c>
      <c r="BD1495" s="17">
        <v>0.723422478228543</v>
      </c>
      <c r="BE1495" s="17">
        <v>0.75596069939378796</v>
      </c>
      <c r="BF1495" s="17"/>
      <c r="BG1495" s="17">
        <v>0.60027360756973802</v>
      </c>
      <c r="BH1495" s="17">
        <v>0.66425054110604198</v>
      </c>
      <c r="BI1495" s="17">
        <v>0.65746442687321105</v>
      </c>
      <c r="BJ1495" s="17">
        <v>0.59054923456606401</v>
      </c>
      <c r="BK1495" s="17">
        <v>0.68995784324494802</v>
      </c>
      <c r="BL1495" s="17"/>
      <c r="BM1495" s="17">
        <v>0.65321290974445501</v>
      </c>
      <c r="BN1495" s="17">
        <v>0.60109369821449998</v>
      </c>
      <c r="BO1495" s="17">
        <v>0.62251581987145499</v>
      </c>
      <c r="BP1495" s="17"/>
      <c r="BQ1495" s="17">
        <v>0.706190217639451</v>
      </c>
      <c r="BR1495" s="17">
        <v>0.57156829162560496</v>
      </c>
      <c r="BS1495" s="17"/>
      <c r="BT1495" s="17">
        <v>0.68722027708861799</v>
      </c>
      <c r="BU1495" s="17">
        <v>0.53697857079933897</v>
      </c>
    </row>
    <row r="1496" spans="2:73" x14ac:dyDescent="0.3">
      <c r="B1496" t="s">
        <v>535</v>
      </c>
      <c r="C1496" s="17">
        <v>0.340781426759238</v>
      </c>
      <c r="D1496" s="17">
        <v>0.31447323746908901</v>
      </c>
      <c r="E1496" s="17">
        <v>0.36598745289004803</v>
      </c>
      <c r="F1496" s="17"/>
      <c r="G1496" s="17">
        <v>0.26090029543698501</v>
      </c>
      <c r="H1496" s="17">
        <v>0.32943194657298702</v>
      </c>
      <c r="I1496" s="17">
        <v>0.33321023805538202</v>
      </c>
      <c r="J1496" s="17">
        <v>0.37760418870599199</v>
      </c>
      <c r="K1496" s="17">
        <v>0.36945664745095302</v>
      </c>
      <c r="L1496" s="17">
        <v>0.36952407122025699</v>
      </c>
      <c r="M1496" s="17"/>
      <c r="N1496" s="17">
        <v>0.29513510248029401</v>
      </c>
      <c r="O1496" s="17">
        <v>0.34433631039041601</v>
      </c>
      <c r="P1496" s="17">
        <v>0.343209017809262</v>
      </c>
      <c r="Q1496" s="17">
        <v>0.39659092098427901</v>
      </c>
      <c r="R1496" s="17"/>
      <c r="S1496" s="17">
        <v>0.28845765568453402</v>
      </c>
      <c r="T1496" s="17">
        <v>0.375133844494142</v>
      </c>
      <c r="U1496" s="17">
        <v>0.28526404444391401</v>
      </c>
      <c r="V1496" s="17">
        <v>0.38480497461679802</v>
      </c>
      <c r="W1496" s="17">
        <v>0.36363616225967399</v>
      </c>
      <c r="X1496" s="17">
        <v>0.31229209526506901</v>
      </c>
      <c r="Y1496" s="17">
        <v>0.39642758140865098</v>
      </c>
      <c r="Z1496" s="17">
        <v>0.42964414036509302</v>
      </c>
      <c r="AA1496" s="17">
        <v>0.29944733313278998</v>
      </c>
      <c r="AB1496" s="17"/>
      <c r="AC1496" s="17">
        <v>0.26105507382311399</v>
      </c>
      <c r="AD1496" s="17">
        <v>0.29325352710788</v>
      </c>
      <c r="AE1496" s="17">
        <v>0.41091541025806599</v>
      </c>
      <c r="AF1496" s="17">
        <v>0.41525819466114799</v>
      </c>
      <c r="AG1496" s="17">
        <v>0.37342482933016002</v>
      </c>
      <c r="AH1496" s="17">
        <v>0.31674488335873902</v>
      </c>
      <c r="AI1496" s="17">
        <v>0.33645963028569897</v>
      </c>
      <c r="AJ1496" s="17">
        <v>0.34744105489691302</v>
      </c>
      <c r="AK1496" s="17">
        <v>0.35761342000273</v>
      </c>
      <c r="AL1496" s="17">
        <v>0.390827422220556</v>
      </c>
      <c r="AM1496" s="17">
        <v>0.36270149671990898</v>
      </c>
      <c r="AN1496" s="17">
        <v>0.29884449466132701</v>
      </c>
      <c r="AO1496" s="17">
        <v>0.320082200469543</v>
      </c>
      <c r="AP1496" s="17">
        <v>0.21846807411298699</v>
      </c>
      <c r="AQ1496" s="17">
        <v>0.37018047225100498</v>
      </c>
      <c r="AR1496" s="17">
        <v>0.227137955815012</v>
      </c>
      <c r="AS1496" s="17"/>
      <c r="AT1496" s="17">
        <v>0.260470523289137</v>
      </c>
      <c r="AU1496" s="17">
        <v>0.37064188964818701</v>
      </c>
      <c r="AV1496" s="17">
        <v>0.32481843041446001</v>
      </c>
      <c r="AW1496" s="17">
        <v>0.40396840330410799</v>
      </c>
      <c r="AX1496" s="17">
        <v>0.36367954495499499</v>
      </c>
      <c r="AY1496" s="17">
        <v>0.31540049045358498</v>
      </c>
      <c r="AZ1496" s="17"/>
      <c r="BA1496" s="17">
        <v>0.41546297491816903</v>
      </c>
      <c r="BB1496" s="17">
        <v>0.37496609234864098</v>
      </c>
      <c r="BC1496" s="17">
        <v>0.29312295282681899</v>
      </c>
      <c r="BD1496" s="17">
        <v>0.25949505372994502</v>
      </c>
      <c r="BE1496" s="17">
        <v>0.22949095607456699</v>
      </c>
      <c r="BF1496" s="17"/>
      <c r="BG1496" s="17">
        <v>0.36737165804340999</v>
      </c>
      <c r="BH1496" s="17">
        <v>0.31558327291020299</v>
      </c>
      <c r="BI1496" s="17">
        <v>0.32985580521284003</v>
      </c>
      <c r="BJ1496" s="17">
        <v>0.379410745416355</v>
      </c>
      <c r="BK1496" s="17">
        <v>0.26555076082169499</v>
      </c>
      <c r="BL1496" s="17"/>
      <c r="BM1496" s="17">
        <v>0.32482468746746701</v>
      </c>
      <c r="BN1496" s="17">
        <v>0.36235260191074797</v>
      </c>
      <c r="BO1496" s="17">
        <v>0.34205166439606399</v>
      </c>
      <c r="BP1496" s="17"/>
      <c r="BQ1496" s="17">
        <v>0.26963411584212299</v>
      </c>
      <c r="BR1496" s="17">
        <v>0.39622335986439899</v>
      </c>
      <c r="BS1496" s="17"/>
      <c r="BT1496" s="17">
        <v>0.29007301233294203</v>
      </c>
      <c r="BU1496" s="17">
        <v>0.42835762702784203</v>
      </c>
    </row>
    <row r="1497" spans="2:73" x14ac:dyDescent="0.3">
      <c r="B1497" t="s">
        <v>92</v>
      </c>
      <c r="C1497" s="17">
        <v>2.9083512581437699E-2</v>
      </c>
      <c r="D1497" s="17">
        <v>2.1047617236203499E-2</v>
      </c>
      <c r="E1497" s="17">
        <v>3.6818032165968302E-2</v>
      </c>
      <c r="F1497" s="17"/>
      <c r="G1497" s="17">
        <v>2.0588019080174099E-2</v>
      </c>
      <c r="H1497" s="17">
        <v>2.85654089409005E-2</v>
      </c>
      <c r="I1497" s="17">
        <v>3.7577856596689101E-2</v>
      </c>
      <c r="J1497" s="17">
        <v>1.0435306149802001E-2</v>
      </c>
      <c r="K1497" s="17">
        <v>4.4013417032542197E-2</v>
      </c>
      <c r="L1497" s="17">
        <v>3.5751333682803602E-2</v>
      </c>
      <c r="M1497" s="17"/>
      <c r="N1497" s="17">
        <v>2.02672521838403E-2</v>
      </c>
      <c r="O1497" s="17">
        <v>2.7828786268245399E-2</v>
      </c>
      <c r="P1497" s="17">
        <v>2.8886335367469301E-2</v>
      </c>
      <c r="Q1497" s="17">
        <v>4.2906699435293898E-2</v>
      </c>
      <c r="R1497" s="17"/>
      <c r="S1497" s="17">
        <v>2.0193081473761799E-2</v>
      </c>
      <c r="T1497" s="17">
        <v>2.0046006899762901E-2</v>
      </c>
      <c r="U1497" s="17">
        <v>4.1658128587094397E-2</v>
      </c>
      <c r="V1497" s="17">
        <v>2.8926024132661401E-2</v>
      </c>
      <c r="W1497" s="17">
        <v>1.16028012831965E-2</v>
      </c>
      <c r="X1497" s="17">
        <v>3.6190048834395798E-2</v>
      </c>
      <c r="Y1497" s="17">
        <v>3.5427022741615903E-2</v>
      </c>
      <c r="Z1497" s="17">
        <v>4.1771075686985799E-2</v>
      </c>
      <c r="AA1497" s="17">
        <v>3.8367078174348201E-2</v>
      </c>
      <c r="AB1497" s="17"/>
      <c r="AC1497" s="17">
        <v>0</v>
      </c>
      <c r="AD1497" s="17">
        <v>5.7990261359152501E-2</v>
      </c>
      <c r="AE1497" s="17">
        <v>4.6135272196617901E-2</v>
      </c>
      <c r="AF1497" s="17">
        <v>5.46667017163237E-2</v>
      </c>
      <c r="AG1497" s="17">
        <v>1.7650072677506401E-2</v>
      </c>
      <c r="AH1497" s="17">
        <v>2.5336954494374599E-2</v>
      </c>
      <c r="AI1497" s="17">
        <v>2.3896250233064398E-2</v>
      </c>
      <c r="AJ1497" s="17">
        <v>2.5013726476765401E-2</v>
      </c>
      <c r="AK1497" s="17">
        <v>5.2885208110500299E-2</v>
      </c>
      <c r="AL1497" s="17">
        <v>2.3593732615917799E-2</v>
      </c>
      <c r="AM1497" s="17">
        <v>1.9589689878539401E-2</v>
      </c>
      <c r="AN1497" s="17">
        <v>2.0105700832091102E-2</v>
      </c>
      <c r="AO1497" s="17">
        <v>2.5085031283595498E-2</v>
      </c>
      <c r="AP1497" s="17">
        <v>1.19470674932003E-2</v>
      </c>
      <c r="AQ1497" s="17">
        <v>1.83521310129913E-2</v>
      </c>
      <c r="AR1497" s="17">
        <v>1.7552433241349301E-2</v>
      </c>
      <c r="AS1497" s="17"/>
      <c r="AT1497" s="17">
        <v>2.3296853139461299E-2</v>
      </c>
      <c r="AU1497" s="17">
        <v>3.0695638217425599E-2</v>
      </c>
      <c r="AV1497" s="17">
        <v>3.0869398633800699E-2</v>
      </c>
      <c r="AW1497" s="17">
        <v>3.2868461091870103E-2</v>
      </c>
      <c r="AX1497" s="17">
        <v>3.1229874164299599E-2</v>
      </c>
      <c r="AY1497" s="17">
        <v>2.27865917661992E-2</v>
      </c>
      <c r="AZ1497" s="17"/>
      <c r="BA1497" s="17">
        <v>4.5927269703429897E-2</v>
      </c>
      <c r="BB1497" s="17">
        <v>1.80349695963356E-2</v>
      </c>
      <c r="BC1497" s="17">
        <v>2.5385310431424099E-2</v>
      </c>
      <c r="BD1497" s="17">
        <v>1.7082468041512502E-2</v>
      </c>
      <c r="BE1497" s="17">
        <v>1.45483445316452E-2</v>
      </c>
      <c r="BF1497" s="17"/>
      <c r="BG1497" s="17">
        <v>3.2354734386851998E-2</v>
      </c>
      <c r="BH1497" s="17">
        <v>2.0166185983755101E-2</v>
      </c>
      <c r="BI1497" s="17">
        <v>1.26797679139479E-2</v>
      </c>
      <c r="BJ1497" s="17">
        <v>3.0040020017581201E-2</v>
      </c>
      <c r="BK1497" s="17">
        <v>4.44913959333572E-2</v>
      </c>
      <c r="BL1497" s="17"/>
      <c r="BM1497" s="17">
        <v>2.1962402788077699E-2</v>
      </c>
      <c r="BN1497" s="17">
        <v>3.6553699874752703E-2</v>
      </c>
      <c r="BO1497" s="17">
        <v>3.5432515732480602E-2</v>
      </c>
      <c r="BP1497" s="17"/>
      <c r="BQ1497" s="17">
        <v>2.4175666518425499E-2</v>
      </c>
      <c r="BR1497" s="17">
        <v>3.2208348509995599E-2</v>
      </c>
      <c r="BS1497" s="17"/>
      <c r="BT1497" s="17">
        <v>2.2706710578439499E-2</v>
      </c>
      <c r="BU1497" s="17">
        <v>3.4663802172818399E-2</v>
      </c>
    </row>
    <row r="1498" spans="2:73" x14ac:dyDescent="0.3">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c r="BF1498" s="17"/>
      <c r="BG1498" s="17"/>
      <c r="BH1498" s="17"/>
      <c r="BI1498" s="17"/>
      <c r="BJ1498" s="17"/>
      <c r="BK1498" s="17"/>
      <c r="BL1498" s="17"/>
      <c r="BM1498" s="17"/>
      <c r="BN1498" s="17"/>
      <c r="BO1498" s="17"/>
      <c r="BP1498" s="17"/>
      <c r="BQ1498" s="17"/>
      <c r="BR1498" s="17"/>
      <c r="BS1498" s="17"/>
      <c r="BT1498" s="17"/>
      <c r="BU1498" s="17"/>
    </row>
    <row r="1499" spans="2:73" x14ac:dyDescent="0.3">
      <c r="B1499" s="6" t="s">
        <v>579</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c r="BL1499" s="17"/>
      <c r="BM1499" s="17"/>
      <c r="BN1499" s="17"/>
      <c r="BO1499" s="17"/>
      <c r="BP1499" s="17"/>
      <c r="BQ1499" s="17"/>
      <c r="BR1499" s="17"/>
      <c r="BS1499" s="17"/>
      <c r="BT1499" s="17"/>
      <c r="BU1499" s="17"/>
    </row>
    <row r="1500" spans="2:73" x14ac:dyDescent="0.3">
      <c r="B1500" s="24" t="s">
        <v>94</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c r="BM1500" s="17"/>
      <c r="BN1500" s="17"/>
      <c r="BO1500" s="17"/>
      <c r="BP1500" s="17"/>
      <c r="BQ1500" s="17"/>
      <c r="BR1500" s="17"/>
      <c r="BS1500" s="17"/>
      <c r="BT1500" s="17"/>
      <c r="BU1500" s="17"/>
    </row>
    <row r="1501" spans="2:73" x14ac:dyDescent="0.3">
      <c r="B1501" t="s">
        <v>571</v>
      </c>
      <c r="C1501" s="17">
        <v>3.9374966555585103E-2</v>
      </c>
      <c r="D1501" s="17">
        <v>4.7602752057835498E-2</v>
      </c>
      <c r="E1501" s="17">
        <v>3.11289469109194E-2</v>
      </c>
      <c r="F1501" s="17"/>
      <c r="G1501" s="17">
        <v>7.8728849520246794E-2</v>
      </c>
      <c r="H1501" s="17">
        <v>3.3236193577494799E-2</v>
      </c>
      <c r="I1501" s="17">
        <v>4.1751038710373903E-2</v>
      </c>
      <c r="J1501" s="17">
        <v>4.0350601815952299E-2</v>
      </c>
      <c r="K1501" s="17">
        <v>2.26071135333894E-2</v>
      </c>
      <c r="L1501" s="17">
        <v>2.6827140709034199E-2</v>
      </c>
      <c r="M1501" s="17"/>
      <c r="N1501" s="17">
        <v>3.8123468821940301E-2</v>
      </c>
      <c r="O1501" s="17">
        <v>4.37721984364886E-2</v>
      </c>
      <c r="P1501" s="17">
        <v>4.0443709078039798E-2</v>
      </c>
      <c r="Q1501" s="17">
        <v>3.4600840397219598E-2</v>
      </c>
      <c r="R1501" s="17"/>
      <c r="S1501" s="17">
        <v>3.6926642850274402E-2</v>
      </c>
      <c r="T1501" s="17">
        <v>3.9595932129091002E-2</v>
      </c>
      <c r="U1501" s="17">
        <v>3.4386268214142798E-2</v>
      </c>
      <c r="V1501" s="17">
        <v>4.46327371511437E-2</v>
      </c>
      <c r="W1501" s="17">
        <v>3.09464246424388E-2</v>
      </c>
      <c r="X1501" s="17">
        <v>7.5806572375771306E-2</v>
      </c>
      <c r="Y1501" s="17">
        <v>3.1640276259115897E-2</v>
      </c>
      <c r="Z1501" s="17">
        <v>3.4324323026772199E-2</v>
      </c>
      <c r="AA1501" s="17">
        <v>2.7154052493890201E-2</v>
      </c>
      <c r="AB1501" s="17"/>
      <c r="AC1501" s="17">
        <v>4.8089897130135E-2</v>
      </c>
      <c r="AD1501" s="17">
        <v>6.6865277691356695E-2</v>
      </c>
      <c r="AE1501" s="17">
        <v>2.5078429993664501E-2</v>
      </c>
      <c r="AF1501" s="17">
        <v>3.7427918743268798E-2</v>
      </c>
      <c r="AG1501" s="17">
        <v>3.2192852106252903E-2</v>
      </c>
      <c r="AH1501" s="17">
        <v>4.1541896905497699E-2</v>
      </c>
      <c r="AI1501" s="17">
        <v>5.00541568854979E-2</v>
      </c>
      <c r="AJ1501" s="17">
        <v>4.9588246444213599E-2</v>
      </c>
      <c r="AK1501" s="17">
        <v>1.31454711952343E-2</v>
      </c>
      <c r="AL1501" s="17">
        <v>5.2906816690382601E-2</v>
      </c>
      <c r="AM1501" s="17">
        <v>2.81364309505443E-2</v>
      </c>
      <c r="AN1501" s="17">
        <v>2.4341859212351401E-2</v>
      </c>
      <c r="AO1501" s="17">
        <v>3.9112979593821699E-2</v>
      </c>
      <c r="AP1501" s="17">
        <v>4.3861054431065603E-2</v>
      </c>
      <c r="AQ1501" s="17">
        <v>2.6466581018342601E-2</v>
      </c>
      <c r="AR1501" s="17">
        <v>5.9099362394355801E-2</v>
      </c>
      <c r="AS1501" s="17"/>
      <c r="AT1501" s="17">
        <v>6.3130499236036794E-2</v>
      </c>
      <c r="AU1501" s="17">
        <v>3.0485582443425901E-2</v>
      </c>
      <c r="AV1501" s="17">
        <v>3.7330638870884399E-2</v>
      </c>
      <c r="AW1501" s="17">
        <v>3.3305319928926103E-2</v>
      </c>
      <c r="AX1501" s="17">
        <v>2.84513183398977E-2</v>
      </c>
      <c r="AY1501" s="17">
        <v>3.1375378471891202E-2</v>
      </c>
      <c r="AZ1501" s="17"/>
      <c r="BA1501" s="17">
        <v>2.7746149445363098E-2</v>
      </c>
      <c r="BB1501" s="17">
        <v>4.3008417529255001E-2</v>
      </c>
      <c r="BC1501" s="17">
        <v>4.0503482538970098E-2</v>
      </c>
      <c r="BD1501" s="17">
        <v>5.4817946963050201E-2</v>
      </c>
      <c r="BE1501" s="17">
        <v>5.3646221983102101E-2</v>
      </c>
      <c r="BF1501" s="17"/>
      <c r="BG1501" s="17">
        <v>3.6331739032921799E-2</v>
      </c>
      <c r="BH1501" s="17">
        <v>4.6368741031434402E-2</v>
      </c>
      <c r="BI1501" s="17">
        <v>3.61566855991571E-2</v>
      </c>
      <c r="BJ1501" s="17">
        <v>2.5298176611982501E-2</v>
      </c>
      <c r="BK1501" s="17">
        <v>2.2228861101073E-2</v>
      </c>
      <c r="BL1501" s="17"/>
      <c r="BM1501" s="17">
        <v>4.8581035808813303E-2</v>
      </c>
      <c r="BN1501" s="17">
        <v>2.9435631898683999E-2</v>
      </c>
      <c r="BO1501" s="17">
        <v>3.59963484545461E-2</v>
      </c>
      <c r="BP1501" s="17"/>
      <c r="BQ1501" s="17">
        <v>5.1163524555532303E-2</v>
      </c>
      <c r="BR1501" s="17">
        <v>3.0110882148624198E-2</v>
      </c>
      <c r="BS1501" s="17"/>
      <c r="BT1501" s="17">
        <v>4.1682076354742803E-2</v>
      </c>
      <c r="BU1501" s="17">
        <v>3.5123974402916203E-2</v>
      </c>
    </row>
    <row r="1502" spans="2:73" x14ac:dyDescent="0.3">
      <c r="B1502" t="s">
        <v>572</v>
      </c>
      <c r="C1502" s="17">
        <v>2.9737309623482401E-2</v>
      </c>
      <c r="D1502" s="17">
        <v>3.3888724977487503E-2</v>
      </c>
      <c r="E1502" s="17">
        <v>2.5783612672599598E-2</v>
      </c>
      <c r="F1502" s="17"/>
      <c r="G1502" s="17">
        <v>2.9994113743009702E-2</v>
      </c>
      <c r="H1502" s="17">
        <v>5.7386878275561798E-2</v>
      </c>
      <c r="I1502" s="17">
        <v>3.4093944102525503E-2</v>
      </c>
      <c r="J1502" s="17">
        <v>1.8177250034716701E-2</v>
      </c>
      <c r="K1502" s="17">
        <v>2.8109670554732898E-2</v>
      </c>
      <c r="L1502" s="17">
        <v>1.4047082909554901E-2</v>
      </c>
      <c r="M1502" s="17"/>
      <c r="N1502" s="17">
        <v>2.82966253667227E-2</v>
      </c>
      <c r="O1502" s="17">
        <v>2.05535309256186E-2</v>
      </c>
      <c r="P1502" s="17">
        <v>3.9455121755449601E-2</v>
      </c>
      <c r="Q1502" s="17">
        <v>3.2901615933505803E-2</v>
      </c>
      <c r="R1502" s="17"/>
      <c r="S1502" s="17">
        <v>3.6578820622934202E-2</v>
      </c>
      <c r="T1502" s="17">
        <v>1.49393400254143E-2</v>
      </c>
      <c r="U1502" s="17">
        <v>3.8160129508060199E-2</v>
      </c>
      <c r="V1502" s="17">
        <v>2.56681573372744E-2</v>
      </c>
      <c r="W1502" s="17">
        <v>2.8539477982849899E-2</v>
      </c>
      <c r="X1502" s="17">
        <v>2.46332417348652E-2</v>
      </c>
      <c r="Y1502" s="17">
        <v>3.00045015244184E-2</v>
      </c>
      <c r="Z1502" s="17">
        <v>2.5375537340081598E-2</v>
      </c>
      <c r="AA1502" s="17">
        <v>4.2733433097043902E-2</v>
      </c>
      <c r="AB1502" s="17"/>
      <c r="AC1502" s="17">
        <v>0</v>
      </c>
      <c r="AD1502" s="17">
        <v>5.2164228881054799E-2</v>
      </c>
      <c r="AE1502" s="17">
        <v>3.2783132193692603E-2</v>
      </c>
      <c r="AF1502" s="17">
        <v>4.0496067955598701E-2</v>
      </c>
      <c r="AG1502" s="17">
        <v>4.1233658152145199E-2</v>
      </c>
      <c r="AH1502" s="17">
        <v>1.50893077772319E-2</v>
      </c>
      <c r="AI1502" s="17">
        <v>2.90928961614733E-2</v>
      </c>
      <c r="AJ1502" s="17">
        <v>4.0231064549263403E-2</v>
      </c>
      <c r="AK1502" s="17">
        <v>1.2491962472387199E-2</v>
      </c>
      <c r="AL1502" s="17">
        <v>3.0886856029616799E-2</v>
      </c>
      <c r="AM1502" s="17">
        <v>2.0821093759652898E-2</v>
      </c>
      <c r="AN1502" s="17">
        <v>4.3494538459094199E-2</v>
      </c>
      <c r="AO1502" s="17">
        <v>2.5935830984882099E-2</v>
      </c>
      <c r="AP1502" s="17">
        <v>5.9528352326803702E-2</v>
      </c>
      <c r="AQ1502" s="17">
        <v>2.3064314025496101E-2</v>
      </c>
      <c r="AR1502" s="17">
        <v>1.2288677483640801E-2</v>
      </c>
      <c r="AS1502" s="17"/>
      <c r="AT1502" s="17">
        <v>3.6787066471610098E-2</v>
      </c>
      <c r="AU1502" s="17">
        <v>3.02083953068258E-2</v>
      </c>
      <c r="AV1502" s="17">
        <v>1.9500407657116098E-2</v>
      </c>
      <c r="AW1502" s="17">
        <v>3.27863767654945E-2</v>
      </c>
      <c r="AX1502" s="17">
        <v>1.55375482368873E-2</v>
      </c>
      <c r="AY1502" s="17">
        <v>4.25365190741838E-2</v>
      </c>
      <c r="AZ1502" s="17"/>
      <c r="BA1502" s="17">
        <v>3.1638805000638197E-2</v>
      </c>
      <c r="BB1502" s="17">
        <v>2.9046669189622398E-2</v>
      </c>
      <c r="BC1502" s="17">
        <v>2.9859494748969598E-2</v>
      </c>
      <c r="BD1502" s="17">
        <v>1.9855369903263202E-2</v>
      </c>
      <c r="BE1502" s="17">
        <v>1.8153858769763598E-2</v>
      </c>
      <c r="BF1502" s="17"/>
      <c r="BG1502" s="17">
        <v>2.40299207114902E-2</v>
      </c>
      <c r="BH1502" s="17">
        <v>2.5876362313398599E-2</v>
      </c>
      <c r="BI1502" s="17">
        <v>2.4336439400617398E-2</v>
      </c>
      <c r="BJ1502" s="17">
        <v>3.9714422940593103E-2</v>
      </c>
      <c r="BK1502" s="17">
        <v>2.0405988341052499E-2</v>
      </c>
      <c r="BL1502" s="17"/>
      <c r="BM1502" s="17">
        <v>2.6775207273679099E-2</v>
      </c>
      <c r="BN1502" s="17">
        <v>3.1911478922290203E-2</v>
      </c>
      <c r="BO1502" s="17">
        <v>3.3299655785348402E-2</v>
      </c>
      <c r="BP1502" s="17"/>
      <c r="BQ1502" s="17">
        <v>4.3949596208829503E-2</v>
      </c>
      <c r="BR1502" s="17">
        <v>2.0789772547963999E-2</v>
      </c>
      <c r="BS1502" s="17"/>
      <c r="BT1502" s="17">
        <v>3.2130266169078797E-2</v>
      </c>
      <c r="BU1502" s="17">
        <v>2.56580891437748E-2</v>
      </c>
    </row>
    <row r="1503" spans="2:73" x14ac:dyDescent="0.3">
      <c r="B1503" t="s">
        <v>573</v>
      </c>
      <c r="C1503" s="17">
        <v>7.7052044958928298E-2</v>
      </c>
      <c r="D1503" s="17">
        <v>8.5849739617232607E-2</v>
      </c>
      <c r="E1503" s="17">
        <v>6.87166551298551E-2</v>
      </c>
      <c r="F1503" s="17"/>
      <c r="G1503" s="17">
        <v>0.123510787889882</v>
      </c>
      <c r="H1503" s="17">
        <v>6.0566864933034301E-2</v>
      </c>
      <c r="I1503" s="17">
        <v>7.5893870457577894E-2</v>
      </c>
      <c r="J1503" s="17">
        <v>7.9608939133424303E-2</v>
      </c>
      <c r="K1503" s="17">
        <v>7.1004445543579306E-2</v>
      </c>
      <c r="L1503" s="17">
        <v>6.2597602562875901E-2</v>
      </c>
      <c r="M1503" s="17"/>
      <c r="N1503" s="17">
        <v>6.1359177285549897E-2</v>
      </c>
      <c r="O1503" s="17">
        <v>7.6837817621639798E-2</v>
      </c>
      <c r="P1503" s="17">
        <v>7.1461492936796003E-2</v>
      </c>
      <c r="Q1503" s="17">
        <v>9.6717111438164804E-2</v>
      </c>
      <c r="R1503" s="17"/>
      <c r="S1503" s="17">
        <v>0.106291037759221</v>
      </c>
      <c r="T1503" s="17">
        <v>7.6913778807063196E-2</v>
      </c>
      <c r="U1503" s="17">
        <v>9.9587741706615898E-2</v>
      </c>
      <c r="V1503" s="17">
        <v>5.12290490198304E-2</v>
      </c>
      <c r="W1503" s="17">
        <v>7.4605305369621497E-2</v>
      </c>
      <c r="X1503" s="17">
        <v>5.2900090232294299E-2</v>
      </c>
      <c r="Y1503" s="17">
        <v>6.8679273620874101E-2</v>
      </c>
      <c r="Z1503" s="17">
        <v>0.115580504132006</v>
      </c>
      <c r="AA1503" s="17">
        <v>5.75907359042463E-2</v>
      </c>
      <c r="AB1503" s="17"/>
      <c r="AC1503" s="17">
        <v>0.23420591567099999</v>
      </c>
      <c r="AD1503" s="17">
        <v>0.10180906766688901</v>
      </c>
      <c r="AE1503" s="17">
        <v>9.3494782774286203E-2</v>
      </c>
      <c r="AF1503" s="17">
        <v>0.105894249506608</v>
      </c>
      <c r="AG1503" s="17">
        <v>0.120377075484999</v>
      </c>
      <c r="AH1503" s="17">
        <v>5.9998746966238303E-2</v>
      </c>
      <c r="AI1503" s="17">
        <v>6.05121010804879E-2</v>
      </c>
      <c r="AJ1503" s="17">
        <v>7.1438444314204597E-2</v>
      </c>
      <c r="AK1503" s="17">
        <v>7.4574880938664004E-2</v>
      </c>
      <c r="AL1503" s="17">
        <v>4.6637639218752497E-2</v>
      </c>
      <c r="AM1503" s="17">
        <v>5.9522138225758803E-2</v>
      </c>
      <c r="AN1503" s="17">
        <v>7.1517699605656904E-2</v>
      </c>
      <c r="AO1503" s="17">
        <v>4.3557398513299997E-2</v>
      </c>
      <c r="AP1503" s="17">
        <v>6.0183282727400401E-2</v>
      </c>
      <c r="AQ1503" s="17">
        <v>7.7617422055552596E-2</v>
      </c>
      <c r="AR1503" s="17">
        <v>7.6454487456433004E-2</v>
      </c>
      <c r="AS1503" s="17"/>
      <c r="AT1503" s="17">
        <v>6.4362288193542103E-2</v>
      </c>
      <c r="AU1503" s="17">
        <v>8.9625369849454503E-2</v>
      </c>
      <c r="AV1503" s="17">
        <v>9.0565070381384297E-2</v>
      </c>
      <c r="AW1503" s="17">
        <v>7.7928183241161395E-2</v>
      </c>
      <c r="AX1503" s="17">
        <v>5.93667248420073E-2</v>
      </c>
      <c r="AY1503" s="17">
        <v>5.64375447665122E-2</v>
      </c>
      <c r="AZ1503" s="17"/>
      <c r="BA1503" s="17">
        <v>9.2434711389368193E-2</v>
      </c>
      <c r="BB1503" s="17">
        <v>9.1176266787884694E-2</v>
      </c>
      <c r="BC1503" s="17">
        <v>6.3794947923865405E-2</v>
      </c>
      <c r="BD1503" s="17">
        <v>6.2638560383581801E-2</v>
      </c>
      <c r="BE1503" s="17">
        <v>0</v>
      </c>
      <c r="BF1503" s="17"/>
      <c r="BG1503" s="17">
        <v>7.1036255014352706E-2</v>
      </c>
      <c r="BH1503" s="17">
        <v>6.3175671894161803E-2</v>
      </c>
      <c r="BI1503" s="17">
        <v>4.6667738747451802E-2</v>
      </c>
      <c r="BJ1503" s="17">
        <v>0.113574043836281</v>
      </c>
      <c r="BK1503" s="17">
        <v>5.5369355276504002E-2</v>
      </c>
      <c r="BL1503" s="17"/>
      <c r="BM1503" s="17">
        <v>7.2071653455353393E-2</v>
      </c>
      <c r="BN1503" s="17">
        <v>7.8510916273728207E-2</v>
      </c>
      <c r="BO1503" s="17">
        <v>8.8352358384113303E-2</v>
      </c>
      <c r="BP1503" s="17"/>
      <c r="BQ1503" s="17">
        <v>6.8163018957546395E-2</v>
      </c>
      <c r="BR1503" s="17">
        <v>8.1279600962332693E-2</v>
      </c>
      <c r="BS1503" s="17"/>
      <c r="BT1503" s="17">
        <v>6.7333852906081404E-2</v>
      </c>
      <c r="BU1503" s="17">
        <v>8.53840553394873E-2</v>
      </c>
    </row>
    <row r="1504" spans="2:73" x14ac:dyDescent="0.3">
      <c r="B1504" t="s">
        <v>574</v>
      </c>
      <c r="C1504" s="17">
        <v>0.295954466065244</v>
      </c>
      <c r="D1504" s="17">
        <v>0.28620113738498898</v>
      </c>
      <c r="E1504" s="17">
        <v>0.30637205209597002</v>
      </c>
      <c r="F1504" s="17"/>
      <c r="G1504" s="17">
        <v>0.30264822436537298</v>
      </c>
      <c r="H1504" s="17">
        <v>0.29097496418774299</v>
      </c>
      <c r="I1504" s="17">
        <v>0.29069468371499502</v>
      </c>
      <c r="J1504" s="17">
        <v>0.291149906445409</v>
      </c>
      <c r="K1504" s="17">
        <v>0.30395274662806399</v>
      </c>
      <c r="L1504" s="17">
        <v>0.29838412087121202</v>
      </c>
      <c r="M1504" s="17"/>
      <c r="N1504" s="17">
        <v>0.30195354857994</v>
      </c>
      <c r="O1504" s="17">
        <v>0.28567720872267199</v>
      </c>
      <c r="P1504" s="17">
        <v>0.30922433145901201</v>
      </c>
      <c r="Q1504" s="17">
        <v>0.29310315050095098</v>
      </c>
      <c r="R1504" s="17"/>
      <c r="S1504" s="17">
        <v>0.25979117615743802</v>
      </c>
      <c r="T1504" s="17">
        <v>0.31009325026496998</v>
      </c>
      <c r="U1504" s="17">
        <v>0.31496483970432598</v>
      </c>
      <c r="V1504" s="17">
        <v>0.27948742205607002</v>
      </c>
      <c r="W1504" s="17">
        <v>0.27506281178435799</v>
      </c>
      <c r="X1504" s="17">
        <v>0.34876341469644501</v>
      </c>
      <c r="Y1504" s="17">
        <v>0.29018885896553498</v>
      </c>
      <c r="Z1504" s="17">
        <v>0.22471735182255001</v>
      </c>
      <c r="AA1504" s="17">
        <v>0.32801914936672999</v>
      </c>
      <c r="AB1504" s="17"/>
      <c r="AC1504" s="17">
        <v>0.1880182773297</v>
      </c>
      <c r="AD1504" s="17">
        <v>0.23640562824379899</v>
      </c>
      <c r="AE1504" s="17">
        <v>0.27261358460129798</v>
      </c>
      <c r="AF1504" s="17">
        <v>0.28195071955343498</v>
      </c>
      <c r="AG1504" s="17">
        <v>0.31408559229975702</v>
      </c>
      <c r="AH1504" s="17">
        <v>0.32257475480196701</v>
      </c>
      <c r="AI1504" s="17">
        <v>0.30644272506245102</v>
      </c>
      <c r="AJ1504" s="17">
        <v>0.31855908098871799</v>
      </c>
      <c r="AK1504" s="17">
        <v>0.29882965504338499</v>
      </c>
      <c r="AL1504" s="17">
        <v>0.284438265287901</v>
      </c>
      <c r="AM1504" s="17">
        <v>0.374894654667355</v>
      </c>
      <c r="AN1504" s="17">
        <v>0.26160539975517999</v>
      </c>
      <c r="AO1504" s="17">
        <v>0.30142605994910499</v>
      </c>
      <c r="AP1504" s="17">
        <v>0.201901429622939</v>
      </c>
      <c r="AQ1504" s="17">
        <v>0.28185337841038899</v>
      </c>
      <c r="AR1504" s="17">
        <v>0.20812290500185801</v>
      </c>
      <c r="AS1504" s="17"/>
      <c r="AT1504" s="17">
        <v>0.29147949122271399</v>
      </c>
      <c r="AU1504" s="17">
        <v>0.273079439039769</v>
      </c>
      <c r="AV1504" s="17">
        <v>0.30069523050386798</v>
      </c>
      <c r="AW1504" s="17">
        <v>0.328993076913144</v>
      </c>
      <c r="AX1504" s="17">
        <v>0.277942728352635</v>
      </c>
      <c r="AY1504" s="17">
        <v>0.35457197995360101</v>
      </c>
      <c r="AZ1504" s="17"/>
      <c r="BA1504" s="17">
        <v>0.32403473120649501</v>
      </c>
      <c r="BB1504" s="17">
        <v>0.29043003326434103</v>
      </c>
      <c r="BC1504" s="17">
        <v>0.30936204390767702</v>
      </c>
      <c r="BD1504" s="17">
        <v>0.26321482413440001</v>
      </c>
      <c r="BE1504" s="17">
        <v>0.285590427996952</v>
      </c>
      <c r="BF1504" s="17"/>
      <c r="BG1504" s="17">
        <v>0.31780958159268002</v>
      </c>
      <c r="BH1504" s="17">
        <v>0.264660604061069</v>
      </c>
      <c r="BI1504" s="17">
        <v>0.29693567716985397</v>
      </c>
      <c r="BJ1504" s="17">
        <v>0.35254089604127897</v>
      </c>
      <c r="BK1504" s="17">
        <v>0.16173778798778901</v>
      </c>
      <c r="BL1504" s="17"/>
      <c r="BM1504" s="17">
        <v>0.29489378246216202</v>
      </c>
      <c r="BN1504" s="17">
        <v>0.30325517320258599</v>
      </c>
      <c r="BO1504" s="17">
        <v>0.28146233581973101</v>
      </c>
      <c r="BP1504" s="17"/>
      <c r="BQ1504" s="17">
        <v>0.29832861571826902</v>
      </c>
      <c r="BR1504" s="17">
        <v>0.29591856958351198</v>
      </c>
      <c r="BS1504" s="17"/>
      <c r="BT1504" s="17">
        <v>0.28565831183120199</v>
      </c>
      <c r="BU1504" s="17">
        <v>0.31972804193360099</v>
      </c>
    </row>
    <row r="1505" spans="2:73" x14ac:dyDescent="0.3">
      <c r="B1505" t="s">
        <v>575</v>
      </c>
      <c r="C1505" s="17">
        <v>0.54782309559610898</v>
      </c>
      <c r="D1505" s="17">
        <v>0.53898122122230696</v>
      </c>
      <c r="E1505" s="17">
        <v>0.55579966700962002</v>
      </c>
      <c r="F1505" s="17"/>
      <c r="G1505" s="17">
        <v>0.44739211324630801</v>
      </c>
      <c r="H1505" s="17">
        <v>0.535591771822023</v>
      </c>
      <c r="I1505" s="17">
        <v>0.55014025149120704</v>
      </c>
      <c r="J1505" s="17">
        <v>0.56506677095741498</v>
      </c>
      <c r="K1505" s="17">
        <v>0.56745825503949199</v>
      </c>
      <c r="L1505" s="17">
        <v>0.59520056946336897</v>
      </c>
      <c r="M1505" s="17"/>
      <c r="N1505" s="17">
        <v>0.56118090999154202</v>
      </c>
      <c r="O1505" s="17">
        <v>0.56449338056521803</v>
      </c>
      <c r="P1505" s="17">
        <v>0.53213470874795898</v>
      </c>
      <c r="Q1505" s="17">
        <v>0.52747312797741297</v>
      </c>
      <c r="R1505" s="17"/>
      <c r="S1505" s="17">
        <v>0.55137502376300995</v>
      </c>
      <c r="T1505" s="17">
        <v>0.55016137003687104</v>
      </c>
      <c r="U1505" s="17">
        <v>0.496346845116657</v>
      </c>
      <c r="V1505" s="17">
        <v>0.59283009526565</v>
      </c>
      <c r="W1505" s="17">
        <v>0.58856102459581106</v>
      </c>
      <c r="X1505" s="17">
        <v>0.47970375146653199</v>
      </c>
      <c r="Y1505" s="17">
        <v>0.56283614991270603</v>
      </c>
      <c r="Z1505" s="17">
        <v>0.60000228367858999</v>
      </c>
      <c r="AA1505" s="17">
        <v>0.53479402028011602</v>
      </c>
      <c r="AB1505" s="17"/>
      <c r="AC1505" s="17">
        <v>0.47701365700064302</v>
      </c>
      <c r="AD1505" s="17">
        <v>0.48776748961196198</v>
      </c>
      <c r="AE1505" s="17">
        <v>0.57062881103617302</v>
      </c>
      <c r="AF1505" s="17">
        <v>0.51211971153607005</v>
      </c>
      <c r="AG1505" s="17">
        <v>0.49211082195684602</v>
      </c>
      <c r="AH1505" s="17">
        <v>0.55031692053095005</v>
      </c>
      <c r="AI1505" s="17">
        <v>0.55389812081009004</v>
      </c>
      <c r="AJ1505" s="17">
        <v>0.52018316370360096</v>
      </c>
      <c r="AK1505" s="17">
        <v>0.60095803035033002</v>
      </c>
      <c r="AL1505" s="17">
        <v>0.58013195147946905</v>
      </c>
      <c r="AM1505" s="17">
        <v>0.50603682694993501</v>
      </c>
      <c r="AN1505" s="17">
        <v>0.58980201520546505</v>
      </c>
      <c r="AO1505" s="17">
        <v>0.571540179035532</v>
      </c>
      <c r="AP1505" s="17">
        <v>0.63452588089179096</v>
      </c>
      <c r="AQ1505" s="17">
        <v>0.545966204208441</v>
      </c>
      <c r="AR1505" s="17">
        <v>0.64403456766371303</v>
      </c>
      <c r="AS1505" s="17"/>
      <c r="AT1505" s="17">
        <v>0.53960400767307803</v>
      </c>
      <c r="AU1505" s="17">
        <v>0.56207988384808305</v>
      </c>
      <c r="AV1505" s="17">
        <v>0.540975256276362</v>
      </c>
      <c r="AW1505" s="17">
        <v>0.51642452495824798</v>
      </c>
      <c r="AX1505" s="17">
        <v>0.60840052244407306</v>
      </c>
      <c r="AY1505" s="17">
        <v>0.51080933335083001</v>
      </c>
      <c r="AZ1505" s="17"/>
      <c r="BA1505" s="17">
        <v>0.51084061187208496</v>
      </c>
      <c r="BB1505" s="17">
        <v>0.53209318617630896</v>
      </c>
      <c r="BC1505" s="17">
        <v>0.55167591312613695</v>
      </c>
      <c r="BD1505" s="17">
        <v>0.59528991268818099</v>
      </c>
      <c r="BE1505" s="17">
        <v>0.61013753233114898</v>
      </c>
      <c r="BF1505" s="17"/>
      <c r="BG1505" s="17">
        <v>0.54541670085800797</v>
      </c>
      <c r="BH1505" s="17">
        <v>0.59602787372400501</v>
      </c>
      <c r="BI1505" s="17">
        <v>0.59590345908291997</v>
      </c>
      <c r="BJ1505" s="17">
        <v>0.46484930991721002</v>
      </c>
      <c r="BK1505" s="17">
        <v>0.70089652974453798</v>
      </c>
      <c r="BL1505" s="17"/>
      <c r="BM1505" s="17">
        <v>0.54868904952840802</v>
      </c>
      <c r="BN1505" s="17">
        <v>0.54770690397677002</v>
      </c>
      <c r="BO1505" s="17">
        <v>0.54552594688117095</v>
      </c>
      <c r="BP1505" s="17"/>
      <c r="BQ1505" s="17">
        <v>0.53514741288321599</v>
      </c>
      <c r="BR1505" s="17">
        <v>0.56061595332220904</v>
      </c>
      <c r="BS1505" s="17"/>
      <c r="BT1505" s="17">
        <v>0.56951486579959798</v>
      </c>
      <c r="BU1505" s="17">
        <v>0.52330588288305602</v>
      </c>
    </row>
    <row r="1506" spans="2:73" x14ac:dyDescent="0.3">
      <c r="B1506" t="s">
        <v>92</v>
      </c>
      <c r="C1506" s="17">
        <v>1.00581172006508E-2</v>
      </c>
      <c r="D1506" s="17">
        <v>7.4764247401487302E-3</v>
      </c>
      <c r="E1506" s="17">
        <v>1.21990661810363E-2</v>
      </c>
      <c r="F1506" s="17"/>
      <c r="G1506" s="17">
        <v>1.7725911235180102E-2</v>
      </c>
      <c r="H1506" s="17">
        <v>2.22433272041433E-2</v>
      </c>
      <c r="I1506" s="17">
        <v>7.42621152332033E-3</v>
      </c>
      <c r="J1506" s="17">
        <v>5.6465316130829201E-3</v>
      </c>
      <c r="K1506" s="17">
        <v>6.8677687007426902E-3</v>
      </c>
      <c r="L1506" s="17">
        <v>2.9434834839543798E-3</v>
      </c>
      <c r="M1506" s="17"/>
      <c r="N1506" s="17">
        <v>9.0862699543053996E-3</v>
      </c>
      <c r="O1506" s="17">
        <v>8.6658637283633794E-3</v>
      </c>
      <c r="P1506" s="17">
        <v>7.2806360227431E-3</v>
      </c>
      <c r="Q1506" s="17">
        <v>1.52041537527459E-2</v>
      </c>
      <c r="R1506" s="17"/>
      <c r="S1506" s="17">
        <v>9.0372988471231208E-3</v>
      </c>
      <c r="T1506" s="17">
        <v>8.2963287365905008E-3</v>
      </c>
      <c r="U1506" s="17">
        <v>1.6554175750198501E-2</v>
      </c>
      <c r="V1506" s="17">
        <v>6.1525391700316097E-3</v>
      </c>
      <c r="W1506" s="17">
        <v>2.2849556249208E-3</v>
      </c>
      <c r="X1506" s="17">
        <v>1.8192929494091601E-2</v>
      </c>
      <c r="Y1506" s="17">
        <v>1.6650939717350599E-2</v>
      </c>
      <c r="Z1506" s="17">
        <v>0</v>
      </c>
      <c r="AA1506" s="17">
        <v>9.7086088579734203E-3</v>
      </c>
      <c r="AB1506" s="17"/>
      <c r="AC1506" s="17">
        <v>5.2672252868521501E-2</v>
      </c>
      <c r="AD1506" s="17">
        <v>5.4988307904939297E-2</v>
      </c>
      <c r="AE1506" s="17">
        <v>5.4012594008847501E-3</v>
      </c>
      <c r="AF1506" s="17">
        <v>2.21113327050191E-2</v>
      </c>
      <c r="AG1506" s="17">
        <v>0</v>
      </c>
      <c r="AH1506" s="17">
        <v>1.04783730181144E-2</v>
      </c>
      <c r="AI1506" s="17">
        <v>0</v>
      </c>
      <c r="AJ1506" s="17">
        <v>0</v>
      </c>
      <c r="AK1506" s="17">
        <v>0</v>
      </c>
      <c r="AL1506" s="17">
        <v>4.99847129387838E-3</v>
      </c>
      <c r="AM1506" s="17">
        <v>1.05888554467533E-2</v>
      </c>
      <c r="AN1506" s="17">
        <v>9.2384877622527905E-3</v>
      </c>
      <c r="AO1506" s="17">
        <v>1.8427551923359001E-2</v>
      </c>
      <c r="AP1506" s="17">
        <v>0</v>
      </c>
      <c r="AQ1506" s="17">
        <v>4.5032100281777898E-2</v>
      </c>
      <c r="AR1506" s="17">
        <v>0</v>
      </c>
      <c r="AS1506" s="17"/>
      <c r="AT1506" s="17">
        <v>4.6366472030181403E-3</v>
      </c>
      <c r="AU1506" s="17">
        <v>1.45213295124418E-2</v>
      </c>
      <c r="AV1506" s="17">
        <v>1.09333963103847E-2</v>
      </c>
      <c r="AW1506" s="17">
        <v>1.05625181930267E-2</v>
      </c>
      <c r="AX1506" s="17">
        <v>1.03011577844998E-2</v>
      </c>
      <c r="AY1506" s="17">
        <v>4.2692443829811999E-3</v>
      </c>
      <c r="AZ1506" s="17"/>
      <c r="BA1506" s="17">
        <v>1.3304991086051E-2</v>
      </c>
      <c r="BB1506" s="17">
        <v>1.42454270525886E-2</v>
      </c>
      <c r="BC1506" s="17">
        <v>4.8041177543800204E-3</v>
      </c>
      <c r="BD1506" s="17">
        <v>4.1833859275233901E-3</v>
      </c>
      <c r="BE1506" s="17">
        <v>3.24719589190334E-2</v>
      </c>
      <c r="BF1506" s="17"/>
      <c r="BG1506" s="17">
        <v>5.3758027905467702E-3</v>
      </c>
      <c r="BH1506" s="17">
        <v>3.8907469759317101E-3</v>
      </c>
      <c r="BI1506" s="17">
        <v>0</v>
      </c>
      <c r="BJ1506" s="17">
        <v>4.0231506526550104E-3</v>
      </c>
      <c r="BK1506" s="17">
        <v>3.9361477549044302E-2</v>
      </c>
      <c r="BL1506" s="17"/>
      <c r="BM1506" s="17">
        <v>8.9892714715832898E-3</v>
      </c>
      <c r="BN1506" s="17">
        <v>9.17989572594167E-3</v>
      </c>
      <c r="BO1506" s="17">
        <v>1.5363354675090099E-2</v>
      </c>
      <c r="BP1506" s="17"/>
      <c r="BQ1506" s="17">
        <v>3.2478316766066601E-3</v>
      </c>
      <c r="BR1506" s="17">
        <v>1.1285221435357999E-2</v>
      </c>
      <c r="BS1506" s="17"/>
      <c r="BT1506" s="17">
        <v>3.68062693929655E-3</v>
      </c>
      <c r="BU1506" s="17">
        <v>1.0799956297163901E-2</v>
      </c>
    </row>
    <row r="1507" spans="2:73" x14ac:dyDescent="0.3">
      <c r="B1507" t="s">
        <v>576</v>
      </c>
      <c r="C1507" s="17">
        <v>6.9112276179067497E-2</v>
      </c>
      <c r="D1507" s="17">
        <v>8.1491477035323001E-2</v>
      </c>
      <c r="E1507" s="17">
        <v>5.6912559583518998E-2</v>
      </c>
      <c r="F1507" s="17"/>
      <c r="G1507" s="17">
        <v>0.10872296326325601</v>
      </c>
      <c r="H1507" s="17">
        <v>9.0623071853056597E-2</v>
      </c>
      <c r="I1507" s="17">
        <v>7.5844982812899406E-2</v>
      </c>
      <c r="J1507" s="17">
        <v>5.8527851850668999E-2</v>
      </c>
      <c r="K1507" s="17">
        <v>5.0716784088122198E-2</v>
      </c>
      <c r="L1507" s="17">
        <v>4.0874223618589098E-2</v>
      </c>
      <c r="M1507" s="17"/>
      <c r="N1507" s="17">
        <v>6.6420094188663001E-2</v>
      </c>
      <c r="O1507" s="17">
        <v>6.4325729362107203E-2</v>
      </c>
      <c r="P1507" s="17">
        <v>7.9898830833489407E-2</v>
      </c>
      <c r="Q1507" s="17">
        <v>6.7502456330725394E-2</v>
      </c>
      <c r="R1507" s="17"/>
      <c r="S1507" s="17">
        <v>7.3505463473208701E-2</v>
      </c>
      <c r="T1507" s="17">
        <v>5.45352721545053E-2</v>
      </c>
      <c r="U1507" s="17">
        <v>7.2546397722203004E-2</v>
      </c>
      <c r="V1507" s="17">
        <v>7.0300894488418197E-2</v>
      </c>
      <c r="W1507" s="17">
        <v>5.9485902625288703E-2</v>
      </c>
      <c r="X1507" s="17">
        <v>0.100439814110637</v>
      </c>
      <c r="Y1507" s="17">
        <v>6.1644777783534298E-2</v>
      </c>
      <c r="Z1507" s="17">
        <v>5.9699860366853701E-2</v>
      </c>
      <c r="AA1507" s="17">
        <v>6.9887485590934106E-2</v>
      </c>
      <c r="AB1507" s="17"/>
      <c r="AC1507" s="17">
        <v>4.8089897130135E-2</v>
      </c>
      <c r="AD1507" s="17">
        <v>0.119029506572411</v>
      </c>
      <c r="AE1507" s="17">
        <v>5.78615621873571E-2</v>
      </c>
      <c r="AF1507" s="17">
        <v>7.7923986698867506E-2</v>
      </c>
      <c r="AG1507" s="17">
        <v>7.3426510258398095E-2</v>
      </c>
      <c r="AH1507" s="17">
        <v>5.6631204682729502E-2</v>
      </c>
      <c r="AI1507" s="17">
        <v>7.9147053046971103E-2</v>
      </c>
      <c r="AJ1507" s="17">
        <v>8.9819310993476995E-2</v>
      </c>
      <c r="AK1507" s="17">
        <v>2.5637433667621501E-2</v>
      </c>
      <c r="AL1507" s="17">
        <v>8.3793672719999504E-2</v>
      </c>
      <c r="AM1507" s="17">
        <v>4.8957524710197098E-2</v>
      </c>
      <c r="AN1507" s="17">
        <v>6.78363976714456E-2</v>
      </c>
      <c r="AO1507" s="17">
        <v>6.5048810578703806E-2</v>
      </c>
      <c r="AP1507" s="17">
        <v>0.10338940675786901</v>
      </c>
      <c r="AQ1507" s="17">
        <v>4.9530895043838702E-2</v>
      </c>
      <c r="AR1507" s="17">
        <v>7.1388039877996495E-2</v>
      </c>
      <c r="AS1507" s="17"/>
      <c r="AT1507" s="17">
        <v>9.9917565707646899E-2</v>
      </c>
      <c r="AU1507" s="17">
        <v>6.0693977750251697E-2</v>
      </c>
      <c r="AV1507" s="17">
        <v>5.6831046528000501E-2</v>
      </c>
      <c r="AW1507" s="17">
        <v>6.6091696694420707E-2</v>
      </c>
      <c r="AX1507" s="17">
        <v>4.3988866576784899E-2</v>
      </c>
      <c r="AY1507" s="17">
        <v>7.3911897546074995E-2</v>
      </c>
      <c r="AZ1507" s="17"/>
      <c r="BA1507" s="17">
        <v>5.9384954446001302E-2</v>
      </c>
      <c r="BB1507" s="17">
        <v>7.2055086718877406E-2</v>
      </c>
      <c r="BC1507" s="17">
        <v>7.0362977287939693E-2</v>
      </c>
      <c r="BD1507" s="17">
        <v>7.4673316866313497E-2</v>
      </c>
      <c r="BE1507" s="17">
        <v>7.18000807528658E-2</v>
      </c>
      <c r="BF1507" s="17"/>
      <c r="BG1507" s="17">
        <v>6.0361659744411898E-2</v>
      </c>
      <c r="BH1507" s="17">
        <v>7.2245103344833E-2</v>
      </c>
      <c r="BI1507" s="17">
        <v>6.0493124999774502E-2</v>
      </c>
      <c r="BJ1507" s="17">
        <v>6.5012599552575601E-2</v>
      </c>
      <c r="BK1507" s="17">
        <v>4.2634849442125498E-2</v>
      </c>
      <c r="BL1507" s="17"/>
      <c r="BM1507" s="17">
        <v>7.5356243082492405E-2</v>
      </c>
      <c r="BN1507" s="17">
        <v>6.1347110820974299E-2</v>
      </c>
      <c r="BO1507" s="17">
        <v>6.9296004239894501E-2</v>
      </c>
      <c r="BP1507" s="17"/>
      <c r="BQ1507" s="17">
        <v>9.5113120764361805E-2</v>
      </c>
      <c r="BR1507" s="17">
        <v>5.09006546965882E-2</v>
      </c>
      <c r="BS1507" s="17"/>
      <c r="BT1507" s="17">
        <v>7.38123425238216E-2</v>
      </c>
      <c r="BU1507" s="17">
        <v>6.0782063546691002E-2</v>
      </c>
    </row>
    <row r="1508" spans="2:73" x14ac:dyDescent="0.3">
      <c r="B1508" t="s">
        <v>577</v>
      </c>
      <c r="C1508" s="17">
        <v>0.84377756166135298</v>
      </c>
      <c r="D1508" s="17">
        <v>0.82518235860729605</v>
      </c>
      <c r="E1508" s="17">
        <v>0.86217171910558998</v>
      </c>
      <c r="F1508" s="17"/>
      <c r="G1508" s="17">
        <v>0.75004033761168099</v>
      </c>
      <c r="H1508" s="17">
        <v>0.82656673600976605</v>
      </c>
      <c r="I1508" s="17">
        <v>0.84083493520620201</v>
      </c>
      <c r="J1508" s="17">
        <v>0.85621667740282403</v>
      </c>
      <c r="K1508" s="17">
        <v>0.87141100166755603</v>
      </c>
      <c r="L1508" s="17">
        <v>0.89358469033457999</v>
      </c>
      <c r="M1508" s="17"/>
      <c r="N1508" s="17">
        <v>0.86313445857148197</v>
      </c>
      <c r="O1508" s="17">
        <v>0.85017058928789002</v>
      </c>
      <c r="P1508" s="17">
        <v>0.84135904020697105</v>
      </c>
      <c r="Q1508" s="17">
        <v>0.82057627847836401</v>
      </c>
      <c r="R1508" s="17"/>
      <c r="S1508" s="17">
        <v>0.81116619992044803</v>
      </c>
      <c r="T1508" s="17">
        <v>0.86025462030184097</v>
      </c>
      <c r="U1508" s="17">
        <v>0.81131168482098304</v>
      </c>
      <c r="V1508" s="17">
        <v>0.87231751732172003</v>
      </c>
      <c r="W1508" s="17">
        <v>0.86362383638016904</v>
      </c>
      <c r="X1508" s="17">
        <v>0.828467166162978</v>
      </c>
      <c r="Y1508" s="17">
        <v>0.85302500887824095</v>
      </c>
      <c r="Z1508" s="17">
        <v>0.82471963550114002</v>
      </c>
      <c r="AA1508" s="17">
        <v>0.86281316964684596</v>
      </c>
      <c r="AB1508" s="17"/>
      <c r="AC1508" s="17">
        <v>0.66503193433034302</v>
      </c>
      <c r="AD1508" s="17">
        <v>0.72417311785576</v>
      </c>
      <c r="AE1508" s="17">
        <v>0.84324239563747205</v>
      </c>
      <c r="AF1508" s="17">
        <v>0.79407043108950504</v>
      </c>
      <c r="AG1508" s="17">
        <v>0.80619641425660304</v>
      </c>
      <c r="AH1508" s="17">
        <v>0.872891675332918</v>
      </c>
      <c r="AI1508" s="17">
        <v>0.860340845872541</v>
      </c>
      <c r="AJ1508" s="17">
        <v>0.83874224469231795</v>
      </c>
      <c r="AK1508" s="17">
        <v>0.89978768539371501</v>
      </c>
      <c r="AL1508" s="17">
        <v>0.86457021676737</v>
      </c>
      <c r="AM1508" s="17">
        <v>0.88093148161729096</v>
      </c>
      <c r="AN1508" s="17">
        <v>0.85140741496064498</v>
      </c>
      <c r="AO1508" s="17">
        <v>0.87296623898463699</v>
      </c>
      <c r="AP1508" s="17">
        <v>0.83642731051472996</v>
      </c>
      <c r="AQ1508" s="17">
        <v>0.82781958261883104</v>
      </c>
      <c r="AR1508" s="17">
        <v>0.85215747266557096</v>
      </c>
      <c r="AS1508" s="17"/>
      <c r="AT1508" s="17">
        <v>0.83108349889579303</v>
      </c>
      <c r="AU1508" s="17">
        <v>0.835159322887852</v>
      </c>
      <c r="AV1508" s="17">
        <v>0.84167048678023004</v>
      </c>
      <c r="AW1508" s="17">
        <v>0.84541760187139103</v>
      </c>
      <c r="AX1508" s="17">
        <v>0.88634325079670795</v>
      </c>
      <c r="AY1508" s="17">
        <v>0.86538131330443102</v>
      </c>
      <c r="AZ1508" s="17"/>
      <c r="BA1508" s="17">
        <v>0.83487534307858002</v>
      </c>
      <c r="BB1508" s="17">
        <v>0.82252321944064899</v>
      </c>
      <c r="BC1508" s="17">
        <v>0.86103795703381503</v>
      </c>
      <c r="BD1508" s="17">
        <v>0.85850473682258099</v>
      </c>
      <c r="BE1508" s="17">
        <v>0.89572796032810098</v>
      </c>
      <c r="BF1508" s="17"/>
      <c r="BG1508" s="17">
        <v>0.863226282450688</v>
      </c>
      <c r="BH1508" s="17">
        <v>0.86068847778507396</v>
      </c>
      <c r="BI1508" s="17">
        <v>0.892839136252774</v>
      </c>
      <c r="BJ1508" s="17">
        <v>0.81739020595848799</v>
      </c>
      <c r="BK1508" s="17">
        <v>0.86263431773232602</v>
      </c>
      <c r="BL1508" s="17"/>
      <c r="BM1508" s="17">
        <v>0.84358283199057105</v>
      </c>
      <c r="BN1508" s="17">
        <v>0.85096207717935601</v>
      </c>
      <c r="BO1508" s="17">
        <v>0.82698828270090197</v>
      </c>
      <c r="BP1508" s="17"/>
      <c r="BQ1508" s="17">
        <v>0.83347602860148495</v>
      </c>
      <c r="BR1508" s="17">
        <v>0.85653452290572096</v>
      </c>
      <c r="BS1508" s="17"/>
      <c r="BT1508" s="17">
        <v>0.85517317763080003</v>
      </c>
      <c r="BU1508" s="17">
        <v>0.84303392481665795</v>
      </c>
    </row>
    <row r="1509" spans="2:73" x14ac:dyDescent="0.3">
      <c r="B1509" t="s">
        <v>443</v>
      </c>
      <c r="C1509" s="17">
        <v>0.77466528548228597</v>
      </c>
      <c r="D1509" s="17">
        <v>0.74369088157197305</v>
      </c>
      <c r="E1509" s="17">
        <v>0.80525915952207106</v>
      </c>
      <c r="F1509" s="17"/>
      <c r="G1509" s="17">
        <v>0.64131737434842495</v>
      </c>
      <c r="H1509" s="17">
        <v>0.73594366415670898</v>
      </c>
      <c r="I1509" s="17">
        <v>0.76498995239330303</v>
      </c>
      <c r="J1509" s="17">
        <v>0.79768882555215503</v>
      </c>
      <c r="K1509" s="17">
        <v>0.82069421757943395</v>
      </c>
      <c r="L1509" s="17">
        <v>0.85271046671599104</v>
      </c>
      <c r="M1509" s="17"/>
      <c r="N1509" s="17">
        <v>0.79671436438281895</v>
      </c>
      <c r="O1509" s="17">
        <v>0.78584485992578201</v>
      </c>
      <c r="P1509" s="17">
        <v>0.76146020937348202</v>
      </c>
      <c r="Q1509" s="17">
        <v>0.75307382214763896</v>
      </c>
      <c r="R1509" s="17"/>
      <c r="S1509" s="17">
        <v>0.73766073644723895</v>
      </c>
      <c r="T1509" s="17">
        <v>0.80571934814733603</v>
      </c>
      <c r="U1509" s="17">
        <v>0.73876528709877998</v>
      </c>
      <c r="V1509" s="17">
        <v>0.802016622833302</v>
      </c>
      <c r="W1509" s="17">
        <v>0.80413793375487996</v>
      </c>
      <c r="X1509" s="17">
        <v>0.72802735205234104</v>
      </c>
      <c r="Y1509" s="17">
        <v>0.79138023109470701</v>
      </c>
      <c r="Z1509" s="17">
        <v>0.76501977513428698</v>
      </c>
      <c r="AA1509" s="17">
        <v>0.79292568405591202</v>
      </c>
      <c r="AB1509" s="17"/>
      <c r="AC1509" s="17">
        <v>0.61694203720020802</v>
      </c>
      <c r="AD1509" s="17">
        <v>0.60514361128334904</v>
      </c>
      <c r="AE1509" s="17">
        <v>0.785380833450115</v>
      </c>
      <c r="AF1509" s="17">
        <v>0.71614644439063802</v>
      </c>
      <c r="AG1509" s="17">
        <v>0.73276990399820496</v>
      </c>
      <c r="AH1509" s="17">
        <v>0.81626047065018803</v>
      </c>
      <c r="AI1509" s="17">
        <v>0.78119379282557</v>
      </c>
      <c r="AJ1509" s="17">
        <v>0.748922933698841</v>
      </c>
      <c r="AK1509" s="17">
        <v>0.87415025172609295</v>
      </c>
      <c r="AL1509" s="17">
        <v>0.78077654404736996</v>
      </c>
      <c r="AM1509" s="17">
        <v>0.83197395690709397</v>
      </c>
      <c r="AN1509" s="17">
        <v>0.78357101728919898</v>
      </c>
      <c r="AO1509" s="17">
        <v>0.80791742840593395</v>
      </c>
      <c r="AP1509" s="17">
        <v>0.73303790375686095</v>
      </c>
      <c r="AQ1509" s="17">
        <v>0.77828868757499203</v>
      </c>
      <c r="AR1509" s="17">
        <v>0.78076943278757405</v>
      </c>
      <c r="AS1509" s="17"/>
      <c r="AT1509" s="17">
        <v>0.73116593318814604</v>
      </c>
      <c r="AU1509" s="17">
        <v>0.77446534513760001</v>
      </c>
      <c r="AV1509" s="17">
        <v>0.78483944025222996</v>
      </c>
      <c r="AW1509" s="17">
        <v>0.77932590517697098</v>
      </c>
      <c r="AX1509" s="17">
        <v>0.84235438421992304</v>
      </c>
      <c r="AY1509" s="17">
        <v>0.79146941575835605</v>
      </c>
      <c r="AZ1509" s="17"/>
      <c r="BA1509" s="17">
        <v>0.77549038863257802</v>
      </c>
      <c r="BB1509" s="17">
        <v>0.75046813272177204</v>
      </c>
      <c r="BC1509" s="17">
        <v>0.79067497974587497</v>
      </c>
      <c r="BD1509" s="17">
        <v>0.78383141995626804</v>
      </c>
      <c r="BE1509" s="17">
        <v>0.82392787957523494</v>
      </c>
      <c r="BF1509" s="17"/>
      <c r="BG1509" s="17">
        <v>0.80286462270627601</v>
      </c>
      <c r="BH1509" s="17">
        <v>0.78844337444024104</v>
      </c>
      <c r="BI1509" s="17">
        <v>0.83234601125299901</v>
      </c>
      <c r="BJ1509" s="17">
        <v>0.752377606405913</v>
      </c>
      <c r="BK1509" s="17">
        <v>0.81999946829020098</v>
      </c>
      <c r="BL1509" s="17"/>
      <c r="BM1509" s="17">
        <v>0.76822658890807805</v>
      </c>
      <c r="BN1509" s="17">
        <v>0.78961496635838102</v>
      </c>
      <c r="BO1509" s="17">
        <v>0.75769227846100795</v>
      </c>
      <c r="BP1509" s="17"/>
      <c r="BQ1509" s="17">
        <v>0.73836290783712299</v>
      </c>
      <c r="BR1509" s="17">
        <v>0.80563386820913296</v>
      </c>
      <c r="BS1509" s="17"/>
      <c r="BT1509" s="17">
        <v>0.78136083510697896</v>
      </c>
      <c r="BU1509" s="17">
        <v>0.78225186126996704</v>
      </c>
    </row>
    <row r="1510" spans="2:73" x14ac:dyDescent="0.3">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c r="BM1510" s="17"/>
      <c r="BN1510" s="17"/>
      <c r="BO1510" s="17"/>
      <c r="BP1510" s="17"/>
      <c r="BQ1510" s="17"/>
      <c r="BR1510" s="17"/>
      <c r="BS1510" s="17"/>
      <c r="BT1510" s="17"/>
      <c r="BU1510" s="17"/>
    </row>
    <row r="1511" spans="2:73" x14ac:dyDescent="0.3">
      <c r="B1511" s="6" t="s">
        <v>580</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c r="BP1511" s="17"/>
      <c r="BQ1511" s="17"/>
      <c r="BR1511" s="17"/>
      <c r="BS1511" s="17"/>
      <c r="BT1511" s="17"/>
      <c r="BU1511" s="17"/>
    </row>
    <row r="1512" spans="2:73" x14ac:dyDescent="0.3">
      <c r="B1512" s="24" t="s">
        <v>94</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c r="BP1512" s="17"/>
      <c r="BQ1512" s="17"/>
      <c r="BR1512" s="17"/>
      <c r="BS1512" s="17"/>
      <c r="BT1512" s="17"/>
      <c r="BU1512" s="17"/>
    </row>
    <row r="1513" spans="2:73" x14ac:dyDescent="0.3">
      <c r="B1513" t="s">
        <v>571</v>
      </c>
      <c r="C1513" s="17">
        <v>2.64520501628621E-2</v>
      </c>
      <c r="D1513" s="17">
        <v>3.2267626727349098E-2</v>
      </c>
      <c r="E1513" s="17">
        <v>2.08665309518654E-2</v>
      </c>
      <c r="F1513" s="17"/>
      <c r="G1513" s="17">
        <v>7.1460862347662593E-2</v>
      </c>
      <c r="H1513" s="17">
        <v>2.1114584808593798E-2</v>
      </c>
      <c r="I1513" s="17">
        <v>1.5150663208195201E-2</v>
      </c>
      <c r="J1513" s="17">
        <v>2.5662958126369699E-2</v>
      </c>
      <c r="K1513" s="17">
        <v>1.8268145963241701E-2</v>
      </c>
      <c r="L1513" s="17">
        <v>1.6297877670869002E-2</v>
      </c>
      <c r="M1513" s="17"/>
      <c r="N1513" s="17">
        <v>2.5296377060795499E-2</v>
      </c>
      <c r="O1513" s="17">
        <v>2.36622883460792E-2</v>
      </c>
      <c r="P1513" s="17">
        <v>3.4720604466367197E-2</v>
      </c>
      <c r="Q1513" s="17">
        <v>2.1237613234036001E-2</v>
      </c>
      <c r="R1513" s="17"/>
      <c r="S1513" s="17">
        <v>2.9202601813329201E-2</v>
      </c>
      <c r="T1513" s="17">
        <v>2.0436701131276099E-2</v>
      </c>
      <c r="U1513" s="17">
        <v>4.5068357928308302E-2</v>
      </c>
      <c r="V1513" s="17">
        <v>1.7650049577431898E-2</v>
      </c>
      <c r="W1513" s="17">
        <v>8.6039418520880203E-3</v>
      </c>
      <c r="X1513" s="17">
        <v>3.1227071783098501E-2</v>
      </c>
      <c r="Y1513" s="17">
        <v>3.0948979593518E-2</v>
      </c>
      <c r="Z1513" s="17">
        <v>4.5949884810003297E-2</v>
      </c>
      <c r="AA1513" s="17">
        <v>2.1283864260062499E-2</v>
      </c>
      <c r="AB1513" s="17"/>
      <c r="AC1513" s="17">
        <v>9.4403504320379195E-2</v>
      </c>
      <c r="AD1513" s="17">
        <v>7.0692474333582597E-2</v>
      </c>
      <c r="AE1513" s="17">
        <v>1.93243801472179E-2</v>
      </c>
      <c r="AF1513" s="17">
        <v>3.0060108013785201E-2</v>
      </c>
      <c r="AG1513" s="17">
        <v>4.2354585120038597E-2</v>
      </c>
      <c r="AH1513" s="17">
        <v>1.2184731415135101E-2</v>
      </c>
      <c r="AI1513" s="17">
        <v>2.8115818831441399E-2</v>
      </c>
      <c r="AJ1513" s="17">
        <v>3.4741359912249602E-2</v>
      </c>
      <c r="AK1513" s="17">
        <v>8.6358850487088003E-3</v>
      </c>
      <c r="AL1513" s="17">
        <v>8.8227419701564693E-3</v>
      </c>
      <c r="AM1513" s="17">
        <v>1.87689132634987E-2</v>
      </c>
      <c r="AN1513" s="17">
        <v>1.54166255424538E-2</v>
      </c>
      <c r="AO1513" s="17">
        <v>2.9911725954590199E-2</v>
      </c>
      <c r="AP1513" s="17">
        <v>2.0926883231705998E-2</v>
      </c>
      <c r="AQ1513" s="17">
        <v>2.6114318132357001E-2</v>
      </c>
      <c r="AR1513" s="17">
        <v>3.3934312986938699E-2</v>
      </c>
      <c r="AS1513" s="17"/>
      <c r="AT1513" s="17">
        <v>4.3217516799024303E-2</v>
      </c>
      <c r="AU1513" s="17">
        <v>1.37435498077667E-2</v>
      </c>
      <c r="AV1513" s="17">
        <v>3.4718929276147101E-2</v>
      </c>
      <c r="AW1513" s="17">
        <v>2.0553555811921299E-2</v>
      </c>
      <c r="AX1513" s="17">
        <v>1.92801024957663E-2</v>
      </c>
      <c r="AY1513" s="17">
        <v>3.5282995768340999E-2</v>
      </c>
      <c r="AZ1513" s="17"/>
      <c r="BA1513" s="17">
        <v>2.6396955544953402E-2</v>
      </c>
      <c r="BB1513" s="17">
        <v>3.6563505430326902E-2</v>
      </c>
      <c r="BC1513" s="17">
        <v>2.0567586621596901E-2</v>
      </c>
      <c r="BD1513" s="17">
        <v>1.6698674745890402E-2</v>
      </c>
      <c r="BE1513" s="17">
        <v>1.78726914397291E-2</v>
      </c>
      <c r="BF1513" s="17"/>
      <c r="BG1513" s="17">
        <v>1.8423144780002499E-2</v>
      </c>
      <c r="BH1513" s="17">
        <v>2.4136535307853101E-2</v>
      </c>
      <c r="BI1513" s="17">
        <v>3.6315244289639899E-2</v>
      </c>
      <c r="BJ1513" s="17">
        <v>2.14944261073996E-2</v>
      </c>
      <c r="BK1513" s="17">
        <v>1.17866145176567E-2</v>
      </c>
      <c r="BL1513" s="17"/>
      <c r="BM1513" s="17">
        <v>2.3725489324383599E-2</v>
      </c>
      <c r="BN1513" s="17">
        <v>3.13675019026666E-2</v>
      </c>
      <c r="BO1513" s="17">
        <v>2.26859402502088E-2</v>
      </c>
      <c r="BP1513" s="17"/>
      <c r="BQ1513" s="17">
        <v>3.5174547934663097E-2</v>
      </c>
      <c r="BR1513" s="17">
        <v>1.9816965895893199E-2</v>
      </c>
      <c r="BS1513" s="17"/>
      <c r="BT1513" s="17">
        <v>2.7884912335193399E-2</v>
      </c>
      <c r="BU1513" s="17">
        <v>2.6784540111186798E-2</v>
      </c>
    </row>
    <row r="1514" spans="2:73" x14ac:dyDescent="0.3">
      <c r="B1514" t="s">
        <v>572</v>
      </c>
      <c r="C1514" s="17">
        <v>7.6525849672024707E-2</v>
      </c>
      <c r="D1514" s="17">
        <v>7.3291403744901507E-2</v>
      </c>
      <c r="E1514" s="17">
        <v>7.9545024954004395E-2</v>
      </c>
      <c r="F1514" s="17"/>
      <c r="G1514" s="17">
        <v>9.3712390427226094E-2</v>
      </c>
      <c r="H1514" s="17">
        <v>6.1815414195879201E-2</v>
      </c>
      <c r="I1514" s="17">
        <v>7.8213903434296794E-2</v>
      </c>
      <c r="J1514" s="17">
        <v>7.1152108885888493E-2</v>
      </c>
      <c r="K1514" s="17">
        <v>7.9866275487509894E-2</v>
      </c>
      <c r="L1514" s="17">
        <v>7.7858156603916706E-2</v>
      </c>
      <c r="M1514" s="17"/>
      <c r="N1514" s="17">
        <v>6.5683726508162996E-2</v>
      </c>
      <c r="O1514" s="17">
        <v>7.3056964633322605E-2</v>
      </c>
      <c r="P1514" s="17">
        <v>7.2076783558204904E-2</v>
      </c>
      <c r="Q1514" s="17">
        <v>9.1601055009556898E-2</v>
      </c>
      <c r="R1514" s="17"/>
      <c r="S1514" s="17">
        <v>7.0937834255758198E-2</v>
      </c>
      <c r="T1514" s="17">
        <v>8.4058557395352299E-2</v>
      </c>
      <c r="U1514" s="17">
        <v>7.10533632634468E-2</v>
      </c>
      <c r="V1514" s="17">
        <v>8.2969100070318394E-2</v>
      </c>
      <c r="W1514" s="17">
        <v>7.1970619123374005E-2</v>
      </c>
      <c r="X1514" s="17">
        <v>8.2870860034723298E-2</v>
      </c>
      <c r="Y1514" s="17">
        <v>7.0796997859454203E-2</v>
      </c>
      <c r="Z1514" s="17">
        <v>0.12287991106202099</v>
      </c>
      <c r="AA1514" s="17">
        <v>5.7692789244014199E-2</v>
      </c>
      <c r="AB1514" s="17"/>
      <c r="AC1514" s="17">
        <v>0.16699329771527599</v>
      </c>
      <c r="AD1514" s="17">
        <v>7.6987877433410803E-2</v>
      </c>
      <c r="AE1514" s="17">
        <v>0.109025382911351</v>
      </c>
      <c r="AF1514" s="17">
        <v>7.4694841338446394E-2</v>
      </c>
      <c r="AG1514" s="17">
        <v>9.2804861826886895E-2</v>
      </c>
      <c r="AH1514" s="17">
        <v>7.5872746828920201E-2</v>
      </c>
      <c r="AI1514" s="17">
        <v>7.0695590603391895E-2</v>
      </c>
      <c r="AJ1514" s="17">
        <v>6.7851018395981205E-2</v>
      </c>
      <c r="AK1514" s="17">
        <v>5.9577570548054598E-2</v>
      </c>
      <c r="AL1514" s="17">
        <v>6.8494981479233399E-2</v>
      </c>
      <c r="AM1514" s="17">
        <v>9.0113486661290002E-2</v>
      </c>
      <c r="AN1514" s="17">
        <v>9.0781305917672098E-2</v>
      </c>
      <c r="AO1514" s="17">
        <v>3.93418417105387E-2</v>
      </c>
      <c r="AP1514" s="17">
        <v>4.87217554102609E-2</v>
      </c>
      <c r="AQ1514" s="17">
        <v>7.1684552608928503E-2</v>
      </c>
      <c r="AR1514" s="17">
        <v>7.9442832657751594E-2</v>
      </c>
      <c r="AS1514" s="17"/>
      <c r="AT1514" s="17">
        <v>7.1704565355331096E-2</v>
      </c>
      <c r="AU1514" s="17">
        <v>7.8701837659130303E-2</v>
      </c>
      <c r="AV1514" s="17">
        <v>6.1608864215594597E-2</v>
      </c>
      <c r="AW1514" s="17">
        <v>8.0706625447038605E-2</v>
      </c>
      <c r="AX1514" s="17">
        <v>9.1953108885215101E-2</v>
      </c>
      <c r="AY1514" s="17">
        <v>8.3285063433316806E-2</v>
      </c>
      <c r="AZ1514" s="17"/>
      <c r="BA1514" s="17">
        <v>9.2992393845668306E-2</v>
      </c>
      <c r="BB1514" s="17">
        <v>7.21598126567779E-2</v>
      </c>
      <c r="BC1514" s="17">
        <v>7.4412739714021806E-2</v>
      </c>
      <c r="BD1514" s="17">
        <v>6.6237455534043893E-2</v>
      </c>
      <c r="BE1514" s="17">
        <v>9.0222981696727406E-2</v>
      </c>
      <c r="BF1514" s="17"/>
      <c r="BG1514" s="17">
        <v>4.9522574926339699E-2</v>
      </c>
      <c r="BH1514" s="17">
        <v>7.7335087996215496E-2</v>
      </c>
      <c r="BI1514" s="17">
        <v>7.1418557593072807E-2</v>
      </c>
      <c r="BJ1514" s="17">
        <v>7.9370379056345697E-2</v>
      </c>
      <c r="BK1514" s="17">
        <v>5.8222704913078703E-2</v>
      </c>
      <c r="BL1514" s="17"/>
      <c r="BM1514" s="17">
        <v>7.4936736086068503E-2</v>
      </c>
      <c r="BN1514" s="17">
        <v>8.1649412456582401E-2</v>
      </c>
      <c r="BO1514" s="17">
        <v>6.8870300884800298E-2</v>
      </c>
      <c r="BP1514" s="17"/>
      <c r="BQ1514" s="17">
        <v>6.4491344564997902E-2</v>
      </c>
      <c r="BR1514" s="17">
        <v>8.4094042252293097E-2</v>
      </c>
      <c r="BS1514" s="17"/>
      <c r="BT1514" s="17">
        <v>6.4114019124878893E-2</v>
      </c>
      <c r="BU1514" s="17">
        <v>9.2520920598123599E-2</v>
      </c>
    </row>
    <row r="1515" spans="2:73" x14ac:dyDescent="0.3">
      <c r="B1515" t="s">
        <v>573</v>
      </c>
      <c r="C1515" s="17">
        <v>0.26153335626095903</v>
      </c>
      <c r="D1515" s="17">
        <v>0.26844477785489701</v>
      </c>
      <c r="E1515" s="17">
        <v>0.255605332268039</v>
      </c>
      <c r="F1515" s="17"/>
      <c r="G1515" s="17">
        <v>0.24324550349383001</v>
      </c>
      <c r="H1515" s="17">
        <v>0.229629934216456</v>
      </c>
      <c r="I1515" s="17">
        <v>0.23413229779300301</v>
      </c>
      <c r="J1515" s="17">
        <v>0.24642283872169499</v>
      </c>
      <c r="K1515" s="17">
        <v>0.27703720779704899</v>
      </c>
      <c r="L1515" s="17">
        <v>0.323749193528584</v>
      </c>
      <c r="M1515" s="17"/>
      <c r="N1515" s="17">
        <v>0.207577252701212</v>
      </c>
      <c r="O1515" s="17">
        <v>0.25831430224496299</v>
      </c>
      <c r="P1515" s="17">
        <v>0.27881524640051802</v>
      </c>
      <c r="Q1515" s="17">
        <v>0.31075242314596502</v>
      </c>
      <c r="R1515" s="17"/>
      <c r="S1515" s="17">
        <v>0.20955657980602599</v>
      </c>
      <c r="T1515" s="17">
        <v>0.31092340685169301</v>
      </c>
      <c r="U1515" s="17">
        <v>0.24165632437332599</v>
      </c>
      <c r="V1515" s="17">
        <v>0.26597750098186801</v>
      </c>
      <c r="W1515" s="17">
        <v>0.248063128670444</v>
      </c>
      <c r="X1515" s="17">
        <v>0.28435621613800999</v>
      </c>
      <c r="Y1515" s="17">
        <v>0.27367995828802799</v>
      </c>
      <c r="Z1515" s="17">
        <v>0.26449755933417701</v>
      </c>
      <c r="AA1515" s="17">
        <v>0.25753081236417602</v>
      </c>
      <c r="AB1515" s="17"/>
      <c r="AC1515" s="17">
        <v>0.29404769318576401</v>
      </c>
      <c r="AD1515" s="17">
        <v>0.26808649551125402</v>
      </c>
      <c r="AE1515" s="17">
        <v>0.27611574725715998</v>
      </c>
      <c r="AF1515" s="17">
        <v>0.340540659239987</v>
      </c>
      <c r="AG1515" s="17">
        <v>0.32420677773573098</v>
      </c>
      <c r="AH1515" s="17">
        <v>0.29625806867063198</v>
      </c>
      <c r="AI1515" s="17">
        <v>0.261956699245182</v>
      </c>
      <c r="AJ1515" s="17">
        <v>0.244017558884568</v>
      </c>
      <c r="AK1515" s="17">
        <v>0.244398135094268</v>
      </c>
      <c r="AL1515" s="17">
        <v>0.243483019561682</v>
      </c>
      <c r="AM1515" s="17">
        <v>0.236291726379151</v>
      </c>
      <c r="AN1515" s="17">
        <v>0.24493522535731299</v>
      </c>
      <c r="AO1515" s="17">
        <v>0.21087149573182101</v>
      </c>
      <c r="AP1515" s="17">
        <v>0.18776662339147601</v>
      </c>
      <c r="AQ1515" s="17">
        <v>0.21882814975883999</v>
      </c>
      <c r="AR1515" s="17">
        <v>0.1662824271586</v>
      </c>
      <c r="AS1515" s="17"/>
      <c r="AT1515" s="17">
        <v>0.216519419813053</v>
      </c>
      <c r="AU1515" s="17">
        <v>0.267406450975818</v>
      </c>
      <c r="AV1515" s="17">
        <v>0.24835017644170401</v>
      </c>
      <c r="AW1515" s="17">
        <v>0.29207653391848099</v>
      </c>
      <c r="AX1515" s="17">
        <v>0.32360075644431402</v>
      </c>
      <c r="AY1515" s="17">
        <v>0.23540945978543301</v>
      </c>
      <c r="AZ1515" s="17"/>
      <c r="BA1515" s="17">
        <v>0.33030467288554899</v>
      </c>
      <c r="BB1515" s="17">
        <v>0.26463285934033198</v>
      </c>
      <c r="BC1515" s="17">
        <v>0.24297103611896001</v>
      </c>
      <c r="BD1515" s="17">
        <v>0.165187416973236</v>
      </c>
      <c r="BE1515" s="17">
        <v>0.107449182260869</v>
      </c>
      <c r="BF1515" s="17"/>
      <c r="BG1515" s="17">
        <v>0.26231929396423997</v>
      </c>
      <c r="BH1515" s="17">
        <v>0.22892869016024101</v>
      </c>
      <c r="BI1515" s="17">
        <v>0.26875932505728101</v>
      </c>
      <c r="BJ1515" s="17">
        <v>0.27225772184666203</v>
      </c>
      <c r="BK1515" s="17">
        <v>0.26443999037344701</v>
      </c>
      <c r="BL1515" s="17"/>
      <c r="BM1515" s="17">
        <v>0.23093615085297201</v>
      </c>
      <c r="BN1515" s="17">
        <v>0.30090065280564698</v>
      </c>
      <c r="BO1515" s="17">
        <v>0.25745203732064498</v>
      </c>
      <c r="BP1515" s="17"/>
      <c r="BQ1515" s="17">
        <v>0.20881483232463899</v>
      </c>
      <c r="BR1515" s="17">
        <v>0.29012695689074602</v>
      </c>
      <c r="BS1515" s="17"/>
      <c r="BT1515" s="17">
        <v>0.22343179507154501</v>
      </c>
      <c r="BU1515" s="17">
        <v>0.30628923594023699</v>
      </c>
    </row>
    <row r="1516" spans="2:73" x14ac:dyDescent="0.3">
      <c r="B1516" t="s">
        <v>574</v>
      </c>
      <c r="C1516" s="17">
        <v>0.44176332485782799</v>
      </c>
      <c r="D1516" s="17">
        <v>0.44428419367105498</v>
      </c>
      <c r="E1516" s="17">
        <v>0.43873244612746398</v>
      </c>
      <c r="F1516" s="17"/>
      <c r="G1516" s="17">
        <v>0.35169440172832001</v>
      </c>
      <c r="H1516" s="17">
        <v>0.44737681866489398</v>
      </c>
      <c r="I1516" s="17">
        <v>0.47440062168529401</v>
      </c>
      <c r="J1516" s="17">
        <v>0.47767552007376501</v>
      </c>
      <c r="K1516" s="17">
        <v>0.43196802989691302</v>
      </c>
      <c r="L1516" s="17">
        <v>0.447687256428842</v>
      </c>
      <c r="M1516" s="17"/>
      <c r="N1516" s="17">
        <v>0.49349153924130101</v>
      </c>
      <c r="O1516" s="17">
        <v>0.46438859718256698</v>
      </c>
      <c r="P1516" s="17">
        <v>0.40884309308248501</v>
      </c>
      <c r="Q1516" s="17">
        <v>0.39360467591357301</v>
      </c>
      <c r="R1516" s="17"/>
      <c r="S1516" s="17">
        <v>0.45469490846748201</v>
      </c>
      <c r="T1516" s="17">
        <v>0.44092221635698098</v>
      </c>
      <c r="U1516" s="17">
        <v>0.43500994092065898</v>
      </c>
      <c r="V1516" s="17">
        <v>0.438721157400977</v>
      </c>
      <c r="W1516" s="17">
        <v>0.48206905886393098</v>
      </c>
      <c r="X1516" s="17">
        <v>0.39939784166001202</v>
      </c>
      <c r="Y1516" s="17">
        <v>0.463574791625115</v>
      </c>
      <c r="Z1516" s="17">
        <v>0.40730901850920898</v>
      </c>
      <c r="AA1516" s="17">
        <v>0.43594365766358101</v>
      </c>
      <c r="AB1516" s="17"/>
      <c r="AC1516" s="17">
        <v>0.20030384581567101</v>
      </c>
      <c r="AD1516" s="17">
        <v>0.28909557025097499</v>
      </c>
      <c r="AE1516" s="17">
        <v>0.406373060858017</v>
      </c>
      <c r="AF1516" s="17">
        <v>0.347509022165578</v>
      </c>
      <c r="AG1516" s="17">
        <v>0.39465901257120001</v>
      </c>
      <c r="AH1516" s="17">
        <v>0.47119216945983999</v>
      </c>
      <c r="AI1516" s="17">
        <v>0.45847756976486598</v>
      </c>
      <c r="AJ1516" s="17">
        <v>0.45608800841778402</v>
      </c>
      <c r="AK1516" s="17">
        <v>0.423171911308939</v>
      </c>
      <c r="AL1516" s="17">
        <v>0.47566761514731498</v>
      </c>
      <c r="AM1516" s="17">
        <v>0.470959399538523</v>
      </c>
      <c r="AN1516" s="17">
        <v>0.47868627320854101</v>
      </c>
      <c r="AO1516" s="17">
        <v>0.51454997245801104</v>
      </c>
      <c r="AP1516" s="17">
        <v>0.57811665109742505</v>
      </c>
      <c r="AQ1516" s="17">
        <v>0.53057098255694402</v>
      </c>
      <c r="AR1516" s="17">
        <v>0.431014718139836</v>
      </c>
      <c r="AS1516" s="17"/>
      <c r="AT1516" s="17">
        <v>0.431253744353149</v>
      </c>
      <c r="AU1516" s="17">
        <v>0.45433892293800598</v>
      </c>
      <c r="AV1516" s="17">
        <v>0.45441506710206497</v>
      </c>
      <c r="AW1516" s="17">
        <v>0.41491067925818198</v>
      </c>
      <c r="AX1516" s="17">
        <v>0.45147524307617998</v>
      </c>
      <c r="AY1516" s="17">
        <v>0.45719704492590202</v>
      </c>
      <c r="AZ1516" s="17"/>
      <c r="BA1516" s="17">
        <v>0.386492606900254</v>
      </c>
      <c r="BB1516" s="17">
        <v>0.43713360420043101</v>
      </c>
      <c r="BC1516" s="17">
        <v>0.48264640110478801</v>
      </c>
      <c r="BD1516" s="17">
        <v>0.47331929504966203</v>
      </c>
      <c r="BE1516" s="17">
        <v>0.423378968275885</v>
      </c>
      <c r="BF1516" s="17"/>
      <c r="BG1516" s="17">
        <v>0.50250042841657205</v>
      </c>
      <c r="BH1516" s="17">
        <v>0.425316300007757</v>
      </c>
      <c r="BI1516" s="17">
        <v>0.47257884719679999</v>
      </c>
      <c r="BJ1516" s="17">
        <v>0.46659797255414798</v>
      </c>
      <c r="BK1516" s="17">
        <v>0.441632700016098</v>
      </c>
      <c r="BL1516" s="17"/>
      <c r="BM1516" s="17">
        <v>0.46754161107480902</v>
      </c>
      <c r="BN1516" s="17">
        <v>0.41036796132412501</v>
      </c>
      <c r="BO1516" s="17">
        <v>0.44091850338104999</v>
      </c>
      <c r="BP1516" s="17"/>
      <c r="BQ1516" s="17">
        <v>0.45416711610386201</v>
      </c>
      <c r="BR1516" s="17">
        <v>0.44171377208382401</v>
      </c>
      <c r="BS1516" s="17"/>
      <c r="BT1516" s="17">
        <v>0.46179112633723102</v>
      </c>
      <c r="BU1516" s="17">
        <v>0.429961419785446</v>
      </c>
    </row>
    <row r="1517" spans="2:73" x14ac:dyDescent="0.3">
      <c r="B1517" t="s">
        <v>575</v>
      </c>
      <c r="C1517" s="17">
        <v>0.173609561611688</v>
      </c>
      <c r="D1517" s="17">
        <v>0.168784949324502</v>
      </c>
      <c r="E1517" s="17">
        <v>0.178473300560021</v>
      </c>
      <c r="F1517" s="17"/>
      <c r="G1517" s="17">
        <v>0.22162182608116801</v>
      </c>
      <c r="H1517" s="17">
        <v>0.21797958206909701</v>
      </c>
      <c r="I1517" s="17">
        <v>0.18321897310865901</v>
      </c>
      <c r="J1517" s="17">
        <v>0.16285143098044499</v>
      </c>
      <c r="K1517" s="17">
        <v>0.164170123461544</v>
      </c>
      <c r="L1517" s="17">
        <v>0.113010569254472</v>
      </c>
      <c r="M1517" s="17"/>
      <c r="N1517" s="17">
        <v>0.19342994526499899</v>
      </c>
      <c r="O1517" s="17">
        <v>0.166199080288714</v>
      </c>
      <c r="P1517" s="17">
        <v>0.18912325813438299</v>
      </c>
      <c r="Q1517" s="17">
        <v>0.14701063935151801</v>
      </c>
      <c r="R1517" s="17"/>
      <c r="S1517" s="17">
        <v>0.22587162973070499</v>
      </c>
      <c r="T1517" s="17">
        <v>0.123892792132044</v>
      </c>
      <c r="U1517" s="17">
        <v>0.17506247634331501</v>
      </c>
      <c r="V1517" s="17">
        <v>0.18649261759876101</v>
      </c>
      <c r="W1517" s="17">
        <v>0.16313284790739799</v>
      </c>
      <c r="X1517" s="17">
        <v>0.16786985687994199</v>
      </c>
      <c r="Y1517" s="17">
        <v>0.144087240847913</v>
      </c>
      <c r="Z1517" s="17">
        <v>0.14171725969579901</v>
      </c>
      <c r="AA1517" s="17">
        <v>0.205061602884752</v>
      </c>
      <c r="AB1517" s="17"/>
      <c r="AC1517" s="17">
        <v>0.160697688615724</v>
      </c>
      <c r="AD1517" s="17">
        <v>0.20173501588554399</v>
      </c>
      <c r="AE1517" s="17">
        <v>0.16076417082272099</v>
      </c>
      <c r="AF1517" s="17">
        <v>0.18472360323610601</v>
      </c>
      <c r="AG1517" s="17">
        <v>0.13942855361433901</v>
      </c>
      <c r="AH1517" s="17">
        <v>0.119793590851001</v>
      </c>
      <c r="AI1517" s="17">
        <v>0.17008721726213</v>
      </c>
      <c r="AJ1517" s="17">
        <v>0.17454975853319801</v>
      </c>
      <c r="AK1517" s="17">
        <v>0.24174730879245099</v>
      </c>
      <c r="AL1517" s="17">
        <v>0.19430399160880399</v>
      </c>
      <c r="AM1517" s="17">
        <v>0.17757670028869199</v>
      </c>
      <c r="AN1517" s="17">
        <v>0.16012948616654499</v>
      </c>
      <c r="AO1517" s="17">
        <v>0.196043649392143</v>
      </c>
      <c r="AP1517" s="17">
        <v>0.15380089073613401</v>
      </c>
      <c r="AQ1517" s="17">
        <v>0.14669161352384</v>
      </c>
      <c r="AR1517" s="17">
        <v>0.28932570905687399</v>
      </c>
      <c r="AS1517" s="17"/>
      <c r="AT1517" s="17">
        <v>0.22224878551082899</v>
      </c>
      <c r="AU1517" s="17">
        <v>0.16385532260845001</v>
      </c>
      <c r="AV1517" s="17">
        <v>0.18286471774153301</v>
      </c>
      <c r="AW1517" s="17">
        <v>0.16652682336510599</v>
      </c>
      <c r="AX1517" s="17">
        <v>9.53217123914918E-2</v>
      </c>
      <c r="AY1517" s="17">
        <v>0.16487604920429</v>
      </c>
      <c r="AZ1517" s="17"/>
      <c r="BA1517" s="17">
        <v>0.13890425621140401</v>
      </c>
      <c r="BB1517" s="17">
        <v>0.171057074454977</v>
      </c>
      <c r="BC1517" s="17">
        <v>0.164826669543503</v>
      </c>
      <c r="BD1517" s="17">
        <v>0.25807259495637402</v>
      </c>
      <c r="BE1517" s="17">
        <v>0.33456416097731301</v>
      </c>
      <c r="BF1517" s="17"/>
      <c r="BG1517" s="17">
        <v>0.15669952514241101</v>
      </c>
      <c r="BH1517" s="17">
        <v>0.22639390016660599</v>
      </c>
      <c r="BI1517" s="17">
        <v>0.14679906877691101</v>
      </c>
      <c r="BJ1517" s="17">
        <v>0.13496656633554099</v>
      </c>
      <c r="BK1517" s="17">
        <v>0.19168122222143999</v>
      </c>
      <c r="BL1517" s="17"/>
      <c r="BM1517" s="17">
        <v>0.18779117189478101</v>
      </c>
      <c r="BN1517" s="17">
        <v>0.15644071571092599</v>
      </c>
      <c r="BO1517" s="17">
        <v>0.17289595109625799</v>
      </c>
      <c r="BP1517" s="17"/>
      <c r="BQ1517" s="17">
        <v>0.23088511396040501</v>
      </c>
      <c r="BR1517" s="17">
        <v>0.14098125159481301</v>
      </c>
      <c r="BS1517" s="17"/>
      <c r="BT1517" s="17">
        <v>0.21113349138831</v>
      </c>
      <c r="BU1517" s="17">
        <v>0.12301928068553</v>
      </c>
    </row>
    <row r="1518" spans="2:73" x14ac:dyDescent="0.3">
      <c r="B1518" t="s">
        <v>92</v>
      </c>
      <c r="C1518" s="17">
        <v>2.0115857434638701E-2</v>
      </c>
      <c r="D1518" s="17">
        <v>1.2927048677295499E-2</v>
      </c>
      <c r="E1518" s="17">
        <v>2.6777365138605298E-2</v>
      </c>
      <c r="F1518" s="17"/>
      <c r="G1518" s="17">
        <v>1.8265015921792801E-2</v>
      </c>
      <c r="H1518" s="17">
        <v>2.2083666045080601E-2</v>
      </c>
      <c r="I1518" s="17">
        <v>1.48835407705515E-2</v>
      </c>
      <c r="J1518" s="17">
        <v>1.6235143211836799E-2</v>
      </c>
      <c r="K1518" s="17">
        <v>2.86902173937423E-2</v>
      </c>
      <c r="L1518" s="17">
        <v>2.1396946513316001E-2</v>
      </c>
      <c r="M1518" s="17"/>
      <c r="N1518" s="17">
        <v>1.45211592235305E-2</v>
      </c>
      <c r="O1518" s="17">
        <v>1.43787673043538E-2</v>
      </c>
      <c r="P1518" s="17">
        <v>1.6421014358042701E-2</v>
      </c>
      <c r="Q1518" s="17">
        <v>3.5793593345350698E-2</v>
      </c>
      <c r="R1518" s="17"/>
      <c r="S1518" s="17">
        <v>9.7364459267004298E-3</v>
      </c>
      <c r="T1518" s="17">
        <v>1.9766326132653601E-2</v>
      </c>
      <c r="U1518" s="17">
        <v>3.2149537170945097E-2</v>
      </c>
      <c r="V1518" s="17">
        <v>8.1895743706444802E-3</v>
      </c>
      <c r="W1518" s="17">
        <v>2.61604035827642E-2</v>
      </c>
      <c r="X1518" s="17">
        <v>3.4278153504214599E-2</v>
      </c>
      <c r="Y1518" s="17">
        <v>1.6912031785971601E-2</v>
      </c>
      <c r="Z1518" s="17">
        <v>1.7646366588791301E-2</v>
      </c>
      <c r="AA1518" s="17">
        <v>2.24872735834151E-2</v>
      </c>
      <c r="AB1518" s="17"/>
      <c r="AC1518" s="17">
        <v>8.3553970347185202E-2</v>
      </c>
      <c r="AD1518" s="17">
        <v>9.3402566585232993E-2</v>
      </c>
      <c r="AE1518" s="17">
        <v>2.83972580035339E-2</v>
      </c>
      <c r="AF1518" s="17">
        <v>2.2471766006096801E-2</v>
      </c>
      <c r="AG1518" s="17">
        <v>6.5462091318037501E-3</v>
      </c>
      <c r="AH1518" s="17">
        <v>2.46986927744717E-2</v>
      </c>
      <c r="AI1518" s="17">
        <v>1.0667104292988699E-2</v>
      </c>
      <c r="AJ1518" s="17">
        <v>2.2752295856219198E-2</v>
      </c>
      <c r="AK1518" s="17">
        <v>2.2469189207579301E-2</v>
      </c>
      <c r="AL1518" s="17">
        <v>9.2276502328104398E-3</v>
      </c>
      <c r="AM1518" s="17">
        <v>6.2897738688451298E-3</v>
      </c>
      <c r="AN1518" s="17">
        <v>1.00510838074754E-2</v>
      </c>
      <c r="AO1518" s="17">
        <v>9.2813147528963205E-3</v>
      </c>
      <c r="AP1518" s="17">
        <v>1.06671961329974E-2</v>
      </c>
      <c r="AQ1518" s="17">
        <v>6.1103834190903003E-3</v>
      </c>
      <c r="AR1518" s="17">
        <v>0</v>
      </c>
      <c r="AS1518" s="17"/>
      <c r="AT1518" s="17">
        <v>1.50559681686133E-2</v>
      </c>
      <c r="AU1518" s="17">
        <v>2.1953916010829799E-2</v>
      </c>
      <c r="AV1518" s="17">
        <v>1.8042245222955999E-2</v>
      </c>
      <c r="AW1518" s="17">
        <v>2.52257821992714E-2</v>
      </c>
      <c r="AX1518" s="17">
        <v>1.8369076707033E-2</v>
      </c>
      <c r="AY1518" s="17">
        <v>2.3949386882717499E-2</v>
      </c>
      <c r="AZ1518" s="17"/>
      <c r="BA1518" s="17">
        <v>2.4909114612170401E-2</v>
      </c>
      <c r="BB1518" s="17">
        <v>1.84531439171551E-2</v>
      </c>
      <c r="BC1518" s="17">
        <v>1.45755668971313E-2</v>
      </c>
      <c r="BD1518" s="17">
        <v>2.0484562740793799E-2</v>
      </c>
      <c r="BE1518" s="17">
        <v>2.6512015349476999E-2</v>
      </c>
      <c r="BF1518" s="17"/>
      <c r="BG1518" s="17">
        <v>1.05350327704346E-2</v>
      </c>
      <c r="BH1518" s="17">
        <v>1.78894863613266E-2</v>
      </c>
      <c r="BI1518" s="17">
        <v>4.1289570862951602E-3</v>
      </c>
      <c r="BJ1518" s="17">
        <v>2.53129340999033E-2</v>
      </c>
      <c r="BK1518" s="17">
        <v>3.2236767958279802E-2</v>
      </c>
      <c r="BL1518" s="17"/>
      <c r="BM1518" s="17">
        <v>1.50688407669851E-2</v>
      </c>
      <c r="BN1518" s="17">
        <v>1.9273755800053E-2</v>
      </c>
      <c r="BO1518" s="17">
        <v>3.7177267067037403E-2</v>
      </c>
      <c r="BP1518" s="17"/>
      <c r="BQ1518" s="17">
        <v>6.4670451114326602E-3</v>
      </c>
      <c r="BR1518" s="17">
        <v>2.32670112824306E-2</v>
      </c>
      <c r="BS1518" s="17"/>
      <c r="BT1518" s="17">
        <v>1.16446557428423E-2</v>
      </c>
      <c r="BU1518" s="17">
        <v>2.1424602879476201E-2</v>
      </c>
    </row>
    <row r="1519" spans="2:73" x14ac:dyDescent="0.3">
      <c r="B1519" t="s">
        <v>576</v>
      </c>
      <c r="C1519" s="17">
        <v>0.102977899834887</v>
      </c>
      <c r="D1519" s="17">
        <v>0.105559030472251</v>
      </c>
      <c r="E1519" s="17">
        <v>0.10041155590587</v>
      </c>
      <c r="F1519" s="17"/>
      <c r="G1519" s="17">
        <v>0.16517325277488901</v>
      </c>
      <c r="H1519" s="17">
        <v>8.2929999004472996E-2</v>
      </c>
      <c r="I1519" s="17">
        <v>9.3364566642492E-2</v>
      </c>
      <c r="J1519" s="17">
        <v>9.6815067012258199E-2</v>
      </c>
      <c r="K1519" s="17">
        <v>9.8134421450751602E-2</v>
      </c>
      <c r="L1519" s="17">
        <v>9.4156034274785805E-2</v>
      </c>
      <c r="M1519" s="17"/>
      <c r="N1519" s="17">
        <v>9.0980103568958498E-2</v>
      </c>
      <c r="O1519" s="17">
        <v>9.6719252979401801E-2</v>
      </c>
      <c r="P1519" s="17">
        <v>0.106797388024572</v>
      </c>
      <c r="Q1519" s="17">
        <v>0.112838668243593</v>
      </c>
      <c r="R1519" s="17"/>
      <c r="S1519" s="17">
        <v>0.100140436069087</v>
      </c>
      <c r="T1519" s="17">
        <v>0.104495258526628</v>
      </c>
      <c r="U1519" s="17">
        <v>0.116121721191755</v>
      </c>
      <c r="V1519" s="17">
        <v>0.10061914964775</v>
      </c>
      <c r="W1519" s="17">
        <v>8.0574560975462103E-2</v>
      </c>
      <c r="X1519" s="17">
        <v>0.114097931817822</v>
      </c>
      <c r="Y1519" s="17">
        <v>0.10174597745297199</v>
      </c>
      <c r="Z1519" s="17">
        <v>0.16882979587202401</v>
      </c>
      <c r="AA1519" s="17">
        <v>7.8976653504076705E-2</v>
      </c>
      <c r="AB1519" s="17"/>
      <c r="AC1519" s="17">
        <v>0.26139680203565602</v>
      </c>
      <c r="AD1519" s="17">
        <v>0.14768035176699301</v>
      </c>
      <c r="AE1519" s="17">
        <v>0.12834976305856899</v>
      </c>
      <c r="AF1519" s="17">
        <v>0.10475494935223199</v>
      </c>
      <c r="AG1519" s="17">
        <v>0.135159446946925</v>
      </c>
      <c r="AH1519" s="17">
        <v>8.8057478244055298E-2</v>
      </c>
      <c r="AI1519" s="17">
        <v>9.8811409434833297E-2</v>
      </c>
      <c r="AJ1519" s="17">
        <v>0.10259237830823099</v>
      </c>
      <c r="AK1519" s="17">
        <v>6.8213455596763395E-2</v>
      </c>
      <c r="AL1519" s="17">
        <v>7.7317723449389905E-2</v>
      </c>
      <c r="AM1519" s="17">
        <v>0.108882399924789</v>
      </c>
      <c r="AN1519" s="17">
        <v>0.106197931460126</v>
      </c>
      <c r="AO1519" s="17">
        <v>6.9253567665128898E-2</v>
      </c>
      <c r="AP1519" s="17">
        <v>6.9648638641967006E-2</v>
      </c>
      <c r="AQ1519" s="17">
        <v>9.7798870741285501E-2</v>
      </c>
      <c r="AR1519" s="17">
        <v>0.11337714564468999</v>
      </c>
      <c r="AS1519" s="17"/>
      <c r="AT1519" s="17">
        <v>0.114922082154355</v>
      </c>
      <c r="AU1519" s="17">
        <v>9.24453874668969E-2</v>
      </c>
      <c r="AV1519" s="17">
        <v>9.6327793491741698E-2</v>
      </c>
      <c r="AW1519" s="17">
        <v>0.10126018125896</v>
      </c>
      <c r="AX1519" s="17">
        <v>0.111233211380981</v>
      </c>
      <c r="AY1519" s="17">
        <v>0.118568059201658</v>
      </c>
      <c r="AZ1519" s="17"/>
      <c r="BA1519" s="17">
        <v>0.119389349390622</v>
      </c>
      <c r="BB1519" s="17">
        <v>0.108723318087105</v>
      </c>
      <c r="BC1519" s="17">
        <v>9.4980326335618703E-2</v>
      </c>
      <c r="BD1519" s="17">
        <v>8.2936130279934295E-2</v>
      </c>
      <c r="BE1519" s="17">
        <v>0.108095673136456</v>
      </c>
      <c r="BF1519" s="17"/>
      <c r="BG1519" s="17">
        <v>6.7945719706342195E-2</v>
      </c>
      <c r="BH1519" s="17">
        <v>0.101471623304069</v>
      </c>
      <c r="BI1519" s="17">
        <v>0.107733801882713</v>
      </c>
      <c r="BJ1519" s="17">
        <v>0.10086480516374501</v>
      </c>
      <c r="BK1519" s="17">
        <v>7.0009319430735406E-2</v>
      </c>
      <c r="BL1519" s="17"/>
      <c r="BM1519" s="17">
        <v>9.8662225410452095E-2</v>
      </c>
      <c r="BN1519" s="17">
        <v>0.113016914359249</v>
      </c>
      <c r="BO1519" s="17">
        <v>9.1556241135009098E-2</v>
      </c>
      <c r="BP1519" s="17"/>
      <c r="BQ1519" s="17">
        <v>9.9665892499660999E-2</v>
      </c>
      <c r="BR1519" s="17">
        <v>0.103911008148186</v>
      </c>
      <c r="BS1519" s="17"/>
      <c r="BT1519" s="17">
        <v>9.1998931460072195E-2</v>
      </c>
      <c r="BU1519" s="17">
        <v>0.11930546070931</v>
      </c>
    </row>
    <row r="1520" spans="2:73" x14ac:dyDescent="0.3">
      <c r="B1520" t="s">
        <v>577</v>
      </c>
      <c r="C1520" s="17">
        <v>0.61537288646951505</v>
      </c>
      <c r="D1520" s="17">
        <v>0.61306914299555704</v>
      </c>
      <c r="E1520" s="17">
        <v>0.61720574668748496</v>
      </c>
      <c r="F1520" s="17"/>
      <c r="G1520" s="17">
        <v>0.57331622780948799</v>
      </c>
      <c r="H1520" s="17">
        <v>0.66535640073399105</v>
      </c>
      <c r="I1520" s="17">
        <v>0.65761959479395304</v>
      </c>
      <c r="J1520" s="17">
        <v>0.64052695105420998</v>
      </c>
      <c r="K1520" s="17">
        <v>0.59613815335845699</v>
      </c>
      <c r="L1520" s="17">
        <v>0.56069782568331406</v>
      </c>
      <c r="M1520" s="17"/>
      <c r="N1520" s="17">
        <v>0.68692148450629897</v>
      </c>
      <c r="O1520" s="17">
        <v>0.63058767747128197</v>
      </c>
      <c r="P1520" s="17">
        <v>0.59796635121686803</v>
      </c>
      <c r="Q1520" s="17">
        <v>0.54061531526509099</v>
      </c>
      <c r="R1520" s="17"/>
      <c r="S1520" s="17">
        <v>0.68056653819818602</v>
      </c>
      <c r="T1520" s="17">
        <v>0.56481500848902499</v>
      </c>
      <c r="U1520" s="17">
        <v>0.61007241726397399</v>
      </c>
      <c r="V1520" s="17">
        <v>0.62521377499973796</v>
      </c>
      <c r="W1520" s="17">
        <v>0.64520190677133005</v>
      </c>
      <c r="X1520" s="17">
        <v>0.56726769853995296</v>
      </c>
      <c r="Y1520" s="17">
        <v>0.60766203247302797</v>
      </c>
      <c r="Z1520" s="17">
        <v>0.54902627820500705</v>
      </c>
      <c r="AA1520" s="17">
        <v>0.64100526054833196</v>
      </c>
      <c r="AB1520" s="17"/>
      <c r="AC1520" s="17">
        <v>0.36100153443139499</v>
      </c>
      <c r="AD1520" s="17">
        <v>0.49083058613651898</v>
      </c>
      <c r="AE1520" s="17">
        <v>0.56713723168073804</v>
      </c>
      <c r="AF1520" s="17">
        <v>0.53223262540168403</v>
      </c>
      <c r="AG1520" s="17">
        <v>0.53408756618553899</v>
      </c>
      <c r="AH1520" s="17">
        <v>0.59098576031084105</v>
      </c>
      <c r="AI1520" s="17">
        <v>0.62856478702699603</v>
      </c>
      <c r="AJ1520" s="17">
        <v>0.63063776695098195</v>
      </c>
      <c r="AK1520" s="17">
        <v>0.66491922010138904</v>
      </c>
      <c r="AL1520" s="17">
        <v>0.669971606756118</v>
      </c>
      <c r="AM1520" s="17">
        <v>0.64853609982721505</v>
      </c>
      <c r="AN1520" s="17">
        <v>0.63881575937508595</v>
      </c>
      <c r="AO1520" s="17">
        <v>0.71059362185015396</v>
      </c>
      <c r="AP1520" s="17">
        <v>0.73191754183355995</v>
      </c>
      <c r="AQ1520" s="17">
        <v>0.67726259608078399</v>
      </c>
      <c r="AR1520" s="17">
        <v>0.72034042719670999</v>
      </c>
      <c r="AS1520" s="17"/>
      <c r="AT1520" s="17">
        <v>0.65350252986397805</v>
      </c>
      <c r="AU1520" s="17">
        <v>0.61819424554645597</v>
      </c>
      <c r="AV1520" s="17">
        <v>0.63727978484359804</v>
      </c>
      <c r="AW1520" s="17">
        <v>0.58143750262328797</v>
      </c>
      <c r="AX1520" s="17">
        <v>0.54679695546767204</v>
      </c>
      <c r="AY1520" s="17">
        <v>0.62207309413019196</v>
      </c>
      <c r="AZ1520" s="17"/>
      <c r="BA1520" s="17">
        <v>0.52539686311165901</v>
      </c>
      <c r="BB1520" s="17">
        <v>0.60819067865540799</v>
      </c>
      <c r="BC1520" s="17">
        <v>0.64747307064828996</v>
      </c>
      <c r="BD1520" s="17">
        <v>0.73139189000603599</v>
      </c>
      <c r="BE1520" s="17">
        <v>0.75794312925319796</v>
      </c>
      <c r="BF1520" s="17"/>
      <c r="BG1520" s="17">
        <v>0.65919995355898298</v>
      </c>
      <c r="BH1520" s="17">
        <v>0.65171020017436299</v>
      </c>
      <c r="BI1520" s="17">
        <v>0.61937791597371095</v>
      </c>
      <c r="BJ1520" s="17">
        <v>0.60156453888968897</v>
      </c>
      <c r="BK1520" s="17">
        <v>0.63331392223753802</v>
      </c>
      <c r="BL1520" s="17"/>
      <c r="BM1520" s="17">
        <v>0.65533278296958997</v>
      </c>
      <c r="BN1520" s="17">
        <v>0.566808677035051</v>
      </c>
      <c r="BO1520" s="17">
        <v>0.61381445447730798</v>
      </c>
      <c r="BP1520" s="17"/>
      <c r="BQ1520" s="17">
        <v>0.68505223006426796</v>
      </c>
      <c r="BR1520" s="17">
        <v>0.58269502367863701</v>
      </c>
      <c r="BS1520" s="17"/>
      <c r="BT1520" s="17">
        <v>0.67292461772554102</v>
      </c>
      <c r="BU1520" s="17">
        <v>0.55298070047097603</v>
      </c>
    </row>
    <row r="1521" spans="2:73" x14ac:dyDescent="0.3">
      <c r="B1521" t="s">
        <v>443</v>
      </c>
      <c r="C1521" s="17">
        <v>0.51239498663462901</v>
      </c>
      <c r="D1521" s="17">
        <v>0.50751011252330702</v>
      </c>
      <c r="E1521" s="17">
        <v>0.51679419078161604</v>
      </c>
      <c r="F1521" s="17"/>
      <c r="G1521" s="17">
        <v>0.40814297503460001</v>
      </c>
      <c r="H1521" s="17">
        <v>0.58242640172951798</v>
      </c>
      <c r="I1521" s="17">
        <v>0.564255028151461</v>
      </c>
      <c r="J1521" s="17">
        <v>0.54371188404195203</v>
      </c>
      <c r="K1521" s="17">
        <v>0.49800373190770603</v>
      </c>
      <c r="L1521" s="17">
        <v>0.46654179140852797</v>
      </c>
      <c r="M1521" s="17"/>
      <c r="N1521" s="17">
        <v>0.59594138093734095</v>
      </c>
      <c r="O1521" s="17">
        <v>0.53386842449187999</v>
      </c>
      <c r="P1521" s="17">
        <v>0.49116896319229603</v>
      </c>
      <c r="Q1521" s="17">
        <v>0.42777664702149798</v>
      </c>
      <c r="R1521" s="17"/>
      <c r="S1521" s="17">
        <v>0.58042610212909895</v>
      </c>
      <c r="T1521" s="17">
        <v>0.460319749962397</v>
      </c>
      <c r="U1521" s="17">
        <v>0.49395069607221898</v>
      </c>
      <c r="V1521" s="17">
        <v>0.52459462535198698</v>
      </c>
      <c r="W1521" s="17">
        <v>0.56462734579586804</v>
      </c>
      <c r="X1521" s="17">
        <v>0.45316976672213199</v>
      </c>
      <c r="Y1521" s="17">
        <v>0.50591605502005599</v>
      </c>
      <c r="Z1521" s="17">
        <v>0.38019648233298298</v>
      </c>
      <c r="AA1521" s="17">
        <v>0.56202860704425595</v>
      </c>
      <c r="AB1521" s="17"/>
      <c r="AC1521" s="17">
        <v>9.9604732395739304E-2</v>
      </c>
      <c r="AD1521" s="17">
        <v>0.34315023436952602</v>
      </c>
      <c r="AE1521" s="17">
        <v>0.438787468622169</v>
      </c>
      <c r="AF1521" s="17">
        <v>0.42747767604945303</v>
      </c>
      <c r="AG1521" s="17">
        <v>0.39892811923861399</v>
      </c>
      <c r="AH1521" s="17">
        <v>0.50292828206678597</v>
      </c>
      <c r="AI1521" s="17">
        <v>0.52975337759216301</v>
      </c>
      <c r="AJ1521" s="17">
        <v>0.52804538864275097</v>
      </c>
      <c r="AK1521" s="17">
        <v>0.59670576450462598</v>
      </c>
      <c r="AL1521" s="17">
        <v>0.59265388330672797</v>
      </c>
      <c r="AM1521" s="17">
        <v>0.53965369990242695</v>
      </c>
      <c r="AN1521" s="17">
        <v>0.53261782791496004</v>
      </c>
      <c r="AO1521" s="17">
        <v>0.64134005418502504</v>
      </c>
      <c r="AP1521" s="17">
        <v>0.66226890319159304</v>
      </c>
      <c r="AQ1521" s="17">
        <v>0.57946372533949797</v>
      </c>
      <c r="AR1521" s="17">
        <v>0.60696328155201995</v>
      </c>
      <c r="AS1521" s="17"/>
      <c r="AT1521" s="17">
        <v>0.53858044770962299</v>
      </c>
      <c r="AU1521" s="17">
        <v>0.52574885807955896</v>
      </c>
      <c r="AV1521" s="17">
        <v>0.54095199135185601</v>
      </c>
      <c r="AW1521" s="17">
        <v>0.480177321364328</v>
      </c>
      <c r="AX1521" s="17">
        <v>0.43556374408669102</v>
      </c>
      <c r="AY1521" s="17">
        <v>0.50350503492853405</v>
      </c>
      <c r="AZ1521" s="17"/>
      <c r="BA1521" s="17">
        <v>0.40600751372103699</v>
      </c>
      <c r="BB1521" s="17">
        <v>0.49946736056830299</v>
      </c>
      <c r="BC1521" s="17">
        <v>0.55249274431267204</v>
      </c>
      <c r="BD1521" s="17">
        <v>0.64845575972610103</v>
      </c>
      <c r="BE1521" s="17">
        <v>0.649847456116741</v>
      </c>
      <c r="BF1521" s="17"/>
      <c r="BG1521" s="17">
        <v>0.59125423385264098</v>
      </c>
      <c r="BH1521" s="17">
        <v>0.55023857687029498</v>
      </c>
      <c r="BI1521" s="17">
        <v>0.51164411409099897</v>
      </c>
      <c r="BJ1521" s="17">
        <v>0.50069973372594401</v>
      </c>
      <c r="BK1521" s="17">
        <v>0.56330460280680295</v>
      </c>
      <c r="BL1521" s="17"/>
      <c r="BM1521" s="17">
        <v>0.55667055755913797</v>
      </c>
      <c r="BN1521" s="17">
        <v>0.45379176267580201</v>
      </c>
      <c r="BO1521" s="17">
        <v>0.52225821334229905</v>
      </c>
      <c r="BP1521" s="17"/>
      <c r="BQ1521" s="17">
        <v>0.58538633756460601</v>
      </c>
      <c r="BR1521" s="17">
        <v>0.47878401553045102</v>
      </c>
      <c r="BS1521" s="17"/>
      <c r="BT1521" s="17">
        <v>0.58092568626546803</v>
      </c>
      <c r="BU1521" s="17">
        <v>0.433675239761666</v>
      </c>
    </row>
    <row r="1522" spans="2:73" x14ac:dyDescent="0.3">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c r="AX1522" s="17"/>
      <c r="AY1522" s="17"/>
      <c r="AZ1522" s="17"/>
      <c r="BA1522" s="17"/>
      <c r="BB1522" s="17"/>
      <c r="BC1522" s="17"/>
      <c r="BD1522" s="17"/>
      <c r="BE1522" s="17"/>
      <c r="BF1522" s="17"/>
      <c r="BG1522" s="17"/>
      <c r="BH1522" s="17"/>
      <c r="BI1522" s="17"/>
      <c r="BJ1522" s="17"/>
      <c r="BK1522" s="17"/>
      <c r="BL1522" s="17"/>
      <c r="BM1522" s="17"/>
      <c r="BN1522" s="17"/>
      <c r="BO1522" s="17"/>
      <c r="BP1522" s="17"/>
      <c r="BQ1522" s="17"/>
      <c r="BR1522" s="17"/>
      <c r="BS1522" s="17"/>
      <c r="BT1522" s="17"/>
      <c r="BU1522" s="17"/>
    </row>
    <row r="1523" spans="2:73" x14ac:dyDescent="0.3">
      <c r="B1523" s="6" t="s">
        <v>581</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c r="BN1523" s="17"/>
      <c r="BO1523" s="17"/>
      <c r="BP1523" s="17"/>
      <c r="BQ1523" s="17"/>
      <c r="BR1523" s="17"/>
      <c r="BS1523" s="17"/>
      <c r="BT1523" s="17"/>
      <c r="BU1523" s="17"/>
    </row>
    <row r="1524" spans="2:73" x14ac:dyDescent="0.3">
      <c r="B1524" s="24" t="s">
        <v>94</v>
      </c>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c r="BA1524" s="17"/>
      <c r="BB1524" s="17"/>
      <c r="BC1524" s="17"/>
      <c r="BD1524" s="17"/>
      <c r="BE1524" s="17"/>
      <c r="BF1524" s="17"/>
      <c r="BG1524" s="17"/>
      <c r="BH1524" s="17"/>
      <c r="BI1524" s="17"/>
      <c r="BJ1524" s="17"/>
      <c r="BK1524" s="17"/>
      <c r="BL1524" s="17"/>
      <c r="BM1524" s="17"/>
      <c r="BN1524" s="17"/>
      <c r="BO1524" s="17"/>
      <c r="BP1524" s="17"/>
      <c r="BQ1524" s="17"/>
      <c r="BR1524" s="17"/>
      <c r="BS1524" s="17"/>
      <c r="BT1524" s="17"/>
      <c r="BU1524" s="17"/>
    </row>
    <row r="1525" spans="2:73" x14ac:dyDescent="0.3">
      <c r="B1525" t="s">
        <v>571</v>
      </c>
      <c r="C1525" s="17">
        <v>2.2111413691809599E-2</v>
      </c>
      <c r="D1525" s="17">
        <v>2.5425605487366301E-2</v>
      </c>
      <c r="E1525" s="17">
        <v>1.8950040472171099E-2</v>
      </c>
      <c r="F1525" s="17"/>
      <c r="G1525" s="17">
        <v>4.5661674233077099E-2</v>
      </c>
      <c r="H1525" s="17">
        <v>3.2006439957709E-2</v>
      </c>
      <c r="I1525" s="17">
        <v>1.54718235567928E-2</v>
      </c>
      <c r="J1525" s="17">
        <v>1.9034250805790302E-2</v>
      </c>
      <c r="K1525" s="17">
        <v>1.34601804280816E-2</v>
      </c>
      <c r="L1525" s="17">
        <v>1.2175234043314999E-2</v>
      </c>
      <c r="M1525" s="17"/>
      <c r="N1525" s="17">
        <v>2.1850201779018901E-2</v>
      </c>
      <c r="O1525" s="17">
        <v>2.0162613039771501E-2</v>
      </c>
      <c r="P1525" s="17">
        <v>2.5704423727704599E-2</v>
      </c>
      <c r="Q1525" s="17">
        <v>2.1703601361411601E-2</v>
      </c>
      <c r="R1525" s="17"/>
      <c r="S1525" s="17">
        <v>2.55275971525518E-2</v>
      </c>
      <c r="T1525" s="17">
        <v>2.3791633207465499E-2</v>
      </c>
      <c r="U1525" s="17">
        <v>2.4502356719410701E-2</v>
      </c>
      <c r="V1525" s="17">
        <v>2.8418253782338799E-2</v>
      </c>
      <c r="W1525" s="17">
        <v>1.6401616155921599E-2</v>
      </c>
      <c r="X1525" s="17">
        <v>2.14846424748702E-2</v>
      </c>
      <c r="Y1525" s="17">
        <v>6.1904499933851604E-3</v>
      </c>
      <c r="Z1525" s="17">
        <v>5.1750789648598701E-2</v>
      </c>
      <c r="AA1525" s="17">
        <v>1.3886428180963299E-2</v>
      </c>
      <c r="AB1525" s="17"/>
      <c r="AC1525" s="17">
        <v>4.9475090172127797E-2</v>
      </c>
      <c r="AD1525" s="17">
        <v>4.12980052889571E-2</v>
      </c>
      <c r="AE1525" s="17">
        <v>1.3200796443667499E-2</v>
      </c>
      <c r="AF1525" s="17">
        <v>2.5283479200913599E-2</v>
      </c>
      <c r="AG1525" s="17">
        <v>2.0486553388363599E-2</v>
      </c>
      <c r="AH1525" s="17">
        <v>1.6603503491840799E-2</v>
      </c>
      <c r="AI1525" s="17">
        <v>2.2693592001920001E-2</v>
      </c>
      <c r="AJ1525" s="17">
        <v>4.9186966863888702E-2</v>
      </c>
      <c r="AK1525" s="17">
        <v>5.8093107814208497E-3</v>
      </c>
      <c r="AL1525" s="17">
        <v>2.6021687557067401E-2</v>
      </c>
      <c r="AM1525" s="17">
        <v>1.41094367001571E-2</v>
      </c>
      <c r="AN1525" s="17">
        <v>1.17793871635668E-2</v>
      </c>
      <c r="AO1525" s="17">
        <v>0</v>
      </c>
      <c r="AP1525" s="17">
        <v>3.7599161285415697E-2</v>
      </c>
      <c r="AQ1525" s="17">
        <v>1.27299700272541E-2</v>
      </c>
      <c r="AR1525" s="17">
        <v>3.30531431014345E-2</v>
      </c>
      <c r="AS1525" s="17"/>
      <c r="AT1525" s="17">
        <v>4.0012408988218201E-2</v>
      </c>
      <c r="AU1525" s="17">
        <v>1.1707627089845799E-2</v>
      </c>
      <c r="AV1525" s="17">
        <v>2.6557004548574001E-2</v>
      </c>
      <c r="AW1525" s="17">
        <v>1.6413141343828399E-2</v>
      </c>
      <c r="AX1525" s="17">
        <v>1.90879138106579E-2</v>
      </c>
      <c r="AY1525" s="17">
        <v>1.35183769349042E-2</v>
      </c>
      <c r="AZ1525" s="17"/>
      <c r="BA1525" s="17">
        <v>3.0596417023153799E-2</v>
      </c>
      <c r="BB1525" s="17">
        <v>2.4203996714518099E-2</v>
      </c>
      <c r="BC1525" s="17">
        <v>2.10123444469697E-2</v>
      </c>
      <c r="BD1525" s="17">
        <v>2.2010171776129999E-2</v>
      </c>
      <c r="BE1525" s="17">
        <v>1.78726914397291E-2</v>
      </c>
      <c r="BF1525" s="17"/>
      <c r="BG1525" s="17">
        <v>1.2610490529345601E-2</v>
      </c>
      <c r="BH1525" s="17">
        <v>3.2819025073683401E-2</v>
      </c>
      <c r="BI1525" s="17">
        <v>1.2139810642949601E-2</v>
      </c>
      <c r="BJ1525" s="17">
        <v>1.31355377475875E-2</v>
      </c>
      <c r="BK1525" s="17">
        <v>5.8156117762290203E-3</v>
      </c>
      <c r="BL1525" s="17"/>
      <c r="BM1525" s="17">
        <v>2.1349375907512201E-2</v>
      </c>
      <c r="BN1525" s="17">
        <v>2.5286588623087799E-2</v>
      </c>
      <c r="BO1525" s="17">
        <v>1.6703909300434101E-2</v>
      </c>
      <c r="BP1525" s="17"/>
      <c r="BQ1525" s="17">
        <v>3.47629262758022E-2</v>
      </c>
      <c r="BR1525" s="17">
        <v>1.3705774438371E-2</v>
      </c>
      <c r="BS1525" s="17"/>
      <c r="BT1525" s="17">
        <v>2.50699847819486E-2</v>
      </c>
      <c r="BU1525" s="17">
        <v>2.0222514193041202E-2</v>
      </c>
    </row>
    <row r="1526" spans="2:73" x14ac:dyDescent="0.3">
      <c r="B1526" t="s">
        <v>572</v>
      </c>
      <c r="C1526" s="17">
        <v>4.8709466216557099E-2</v>
      </c>
      <c r="D1526" s="17">
        <v>4.4764724480699299E-2</v>
      </c>
      <c r="E1526" s="17">
        <v>5.2703821072158701E-2</v>
      </c>
      <c r="F1526" s="17"/>
      <c r="G1526" s="17">
        <v>0.104458503787227</v>
      </c>
      <c r="H1526" s="17">
        <v>5.3357683445545402E-2</v>
      </c>
      <c r="I1526" s="17">
        <v>5.2704984514455697E-2</v>
      </c>
      <c r="J1526" s="17">
        <v>3.3042607306942001E-2</v>
      </c>
      <c r="K1526" s="17">
        <v>3.09226732189605E-2</v>
      </c>
      <c r="L1526" s="17">
        <v>2.94421786833182E-2</v>
      </c>
      <c r="M1526" s="17"/>
      <c r="N1526" s="17">
        <v>4.3766403971678199E-2</v>
      </c>
      <c r="O1526" s="17">
        <v>4.5215984914964903E-2</v>
      </c>
      <c r="P1526" s="17">
        <v>5.4620598427520997E-2</v>
      </c>
      <c r="Q1526" s="17">
        <v>5.34648356980938E-2</v>
      </c>
      <c r="R1526" s="17"/>
      <c r="S1526" s="17">
        <v>4.4359892753257801E-2</v>
      </c>
      <c r="T1526" s="17">
        <v>4.9921898126530903E-2</v>
      </c>
      <c r="U1526" s="17">
        <v>4.5762054800091698E-2</v>
      </c>
      <c r="V1526" s="17">
        <v>4.3557376549044798E-2</v>
      </c>
      <c r="W1526" s="17">
        <v>4.1835520618082898E-2</v>
      </c>
      <c r="X1526" s="17">
        <v>7.0959005922004506E-2</v>
      </c>
      <c r="Y1526" s="17">
        <v>6.0529368637878798E-2</v>
      </c>
      <c r="Z1526" s="17">
        <v>6.3730025885662095E-2</v>
      </c>
      <c r="AA1526" s="17">
        <v>3.1958027182658798E-2</v>
      </c>
      <c r="AB1526" s="17"/>
      <c r="AC1526" s="17">
        <v>2.9769341511610401E-2</v>
      </c>
      <c r="AD1526" s="17">
        <v>6.5227801470256502E-2</v>
      </c>
      <c r="AE1526" s="17">
        <v>5.3519140857866201E-2</v>
      </c>
      <c r="AF1526" s="17">
        <v>6.11604119053153E-2</v>
      </c>
      <c r="AG1526" s="17">
        <v>3.9533516910079003E-2</v>
      </c>
      <c r="AH1526" s="17">
        <v>2.9638460402933501E-2</v>
      </c>
      <c r="AI1526" s="17">
        <v>5.84988113924974E-2</v>
      </c>
      <c r="AJ1526" s="17">
        <v>3.3093100378708197E-2</v>
      </c>
      <c r="AK1526" s="17">
        <v>8.6296479447142097E-2</v>
      </c>
      <c r="AL1526" s="17">
        <v>5.86648192912275E-2</v>
      </c>
      <c r="AM1526" s="17">
        <v>5.1849334676556599E-2</v>
      </c>
      <c r="AN1526" s="17">
        <v>4.7733587368582901E-2</v>
      </c>
      <c r="AO1526" s="17">
        <v>4.5030426383400803E-2</v>
      </c>
      <c r="AP1526" s="17">
        <v>2.4602084306159101E-2</v>
      </c>
      <c r="AQ1526" s="17">
        <v>2.3821913137714201E-2</v>
      </c>
      <c r="AR1526" s="17">
        <v>4.26994259216242E-2</v>
      </c>
      <c r="AS1526" s="17"/>
      <c r="AT1526" s="17">
        <v>5.4292918627097002E-2</v>
      </c>
      <c r="AU1526" s="17">
        <v>4.90658590369175E-2</v>
      </c>
      <c r="AV1526" s="17">
        <v>6.2142217930054998E-2</v>
      </c>
      <c r="AW1526" s="17">
        <v>4.63976882348432E-2</v>
      </c>
      <c r="AX1526" s="17">
        <v>1.75230239966922E-2</v>
      </c>
      <c r="AY1526" s="17">
        <v>5.4628181296507899E-2</v>
      </c>
      <c r="AZ1526" s="17"/>
      <c r="BA1526" s="17">
        <v>4.0884385075677897E-2</v>
      </c>
      <c r="BB1526" s="17">
        <v>6.1235261454842899E-2</v>
      </c>
      <c r="BC1526" s="17">
        <v>4.1946285956848302E-2</v>
      </c>
      <c r="BD1526" s="17">
        <v>4.2778186537692699E-2</v>
      </c>
      <c r="BE1526" s="17">
        <v>2.8882694977500099E-2</v>
      </c>
      <c r="BF1526" s="17"/>
      <c r="BG1526" s="17">
        <v>3.2876140913378302E-2</v>
      </c>
      <c r="BH1526" s="17">
        <v>4.4661240028168597E-2</v>
      </c>
      <c r="BI1526" s="17">
        <v>4.2126351680594101E-2</v>
      </c>
      <c r="BJ1526" s="17">
        <v>5.0598573334432899E-2</v>
      </c>
      <c r="BK1526" s="17">
        <v>2.4656913772177401E-2</v>
      </c>
      <c r="BL1526" s="17"/>
      <c r="BM1526" s="17">
        <v>4.6122878357636399E-2</v>
      </c>
      <c r="BN1526" s="17">
        <v>5.4856782210411202E-2</v>
      </c>
      <c r="BO1526" s="17">
        <v>4.1548531510302598E-2</v>
      </c>
      <c r="BP1526" s="17"/>
      <c r="BQ1526" s="17">
        <v>5.39627225624002E-2</v>
      </c>
      <c r="BR1526" s="17">
        <v>4.7551484669915198E-2</v>
      </c>
      <c r="BS1526" s="17"/>
      <c r="BT1526" s="17">
        <v>4.7534915769541303E-2</v>
      </c>
      <c r="BU1526" s="17">
        <v>5.4894252599142199E-2</v>
      </c>
    </row>
    <row r="1527" spans="2:73" x14ac:dyDescent="0.3">
      <c r="B1527" t="s">
        <v>573</v>
      </c>
      <c r="C1527" s="17">
        <v>0.30647914261271902</v>
      </c>
      <c r="D1527" s="17">
        <v>0.30910639963541597</v>
      </c>
      <c r="E1527" s="17">
        <v>0.30369060736811598</v>
      </c>
      <c r="F1527" s="17"/>
      <c r="G1527" s="17">
        <v>0.25118289194152998</v>
      </c>
      <c r="H1527" s="17">
        <v>0.220498062274291</v>
      </c>
      <c r="I1527" s="17">
        <v>0.25719427768985198</v>
      </c>
      <c r="J1527" s="17">
        <v>0.32953544438495502</v>
      </c>
      <c r="K1527" s="17">
        <v>0.364966196733297</v>
      </c>
      <c r="L1527" s="17">
        <v>0.39504677459312099</v>
      </c>
      <c r="M1527" s="17"/>
      <c r="N1527" s="17">
        <v>0.299629176516781</v>
      </c>
      <c r="O1527" s="17">
        <v>0.31469659943363398</v>
      </c>
      <c r="P1527" s="17">
        <v>0.269665763413931</v>
      </c>
      <c r="Q1527" s="17">
        <v>0.33769170020102002</v>
      </c>
      <c r="R1527" s="17"/>
      <c r="S1527" s="17">
        <v>0.25676775659900802</v>
      </c>
      <c r="T1527" s="17">
        <v>0.35736866005453499</v>
      </c>
      <c r="U1527" s="17">
        <v>0.32382611981826898</v>
      </c>
      <c r="V1527" s="17">
        <v>0.31883341869104798</v>
      </c>
      <c r="W1527" s="17">
        <v>0.27573498922449902</v>
      </c>
      <c r="X1527" s="17">
        <v>0.31538655189591902</v>
      </c>
      <c r="Y1527" s="17">
        <v>0.34875214115869202</v>
      </c>
      <c r="Z1527" s="17">
        <v>0.29010659654186299</v>
      </c>
      <c r="AA1527" s="17">
        <v>0.269439025932868</v>
      </c>
      <c r="AB1527" s="17"/>
      <c r="AC1527" s="17">
        <v>0.30391433747942098</v>
      </c>
      <c r="AD1527" s="17">
        <v>0.29779582432007901</v>
      </c>
      <c r="AE1527" s="17">
        <v>0.34700754144162099</v>
      </c>
      <c r="AF1527" s="17">
        <v>0.38225088442623401</v>
      </c>
      <c r="AG1527" s="17">
        <v>0.31536889998635897</v>
      </c>
      <c r="AH1527" s="17">
        <v>0.32315926645726401</v>
      </c>
      <c r="AI1527" s="17">
        <v>0.25328044215346601</v>
      </c>
      <c r="AJ1527" s="17">
        <v>0.33537870496739702</v>
      </c>
      <c r="AK1527" s="17">
        <v>0.267899044658158</v>
      </c>
      <c r="AL1527" s="17">
        <v>0.32207970868014701</v>
      </c>
      <c r="AM1527" s="17">
        <v>0.30766879974244499</v>
      </c>
      <c r="AN1527" s="17">
        <v>0.31006628085969101</v>
      </c>
      <c r="AO1527" s="17">
        <v>0.27817529754902798</v>
      </c>
      <c r="AP1527" s="17">
        <v>0.345366502650226</v>
      </c>
      <c r="AQ1527" s="17">
        <v>0.26015797517825301</v>
      </c>
      <c r="AR1527" s="17">
        <v>0.223852972788256</v>
      </c>
      <c r="AS1527" s="17"/>
      <c r="AT1527" s="17">
        <v>0.25956431194285901</v>
      </c>
      <c r="AU1527" s="17">
        <v>0.32393992343035899</v>
      </c>
      <c r="AV1527" s="17">
        <v>0.28580706074642898</v>
      </c>
      <c r="AW1527" s="17">
        <v>0.32054505065694899</v>
      </c>
      <c r="AX1527" s="17">
        <v>0.37122710957379601</v>
      </c>
      <c r="AY1527" s="17">
        <v>0.29994473105736602</v>
      </c>
      <c r="AZ1527" s="17"/>
      <c r="BA1527" s="17">
        <v>0.34902910928534903</v>
      </c>
      <c r="BB1527" s="17">
        <v>0.32043127695568602</v>
      </c>
      <c r="BC1527" s="17">
        <v>0.29670676008687402</v>
      </c>
      <c r="BD1527" s="17">
        <v>0.21590719363765901</v>
      </c>
      <c r="BE1527" s="17">
        <v>0.217451180972354</v>
      </c>
      <c r="BF1527" s="17"/>
      <c r="BG1527" s="17">
        <v>0.32203358150814898</v>
      </c>
      <c r="BH1527" s="17">
        <v>0.25818733489288598</v>
      </c>
      <c r="BI1527" s="17">
        <v>0.37546460593590902</v>
      </c>
      <c r="BJ1527" s="17">
        <v>0.35235631679155399</v>
      </c>
      <c r="BK1527" s="17">
        <v>0.31118641352451898</v>
      </c>
      <c r="BL1527" s="17"/>
      <c r="BM1527" s="17">
        <v>0.31635345137735499</v>
      </c>
      <c r="BN1527" s="17">
        <v>0.30034970910262199</v>
      </c>
      <c r="BO1527" s="17">
        <v>0.29190042224979801</v>
      </c>
      <c r="BP1527" s="17"/>
      <c r="BQ1527" s="17">
        <v>0.21781997313343399</v>
      </c>
      <c r="BR1527" s="17">
        <v>0.35987189668705999</v>
      </c>
      <c r="BS1527" s="17"/>
      <c r="BT1527" s="17">
        <v>0.28328488393835199</v>
      </c>
      <c r="BU1527" s="17">
        <v>0.33337196987240397</v>
      </c>
    </row>
    <row r="1528" spans="2:73" x14ac:dyDescent="0.3">
      <c r="B1528" t="s">
        <v>574</v>
      </c>
      <c r="C1528" s="17">
        <v>0.33671341615047901</v>
      </c>
      <c r="D1528" s="17">
        <v>0.34538253503667798</v>
      </c>
      <c r="E1528" s="17">
        <v>0.328562268878619</v>
      </c>
      <c r="F1528" s="17"/>
      <c r="G1528" s="17">
        <v>0.35872573221888299</v>
      </c>
      <c r="H1528" s="17">
        <v>0.37195274150649899</v>
      </c>
      <c r="I1528" s="17">
        <v>0.38162323823612398</v>
      </c>
      <c r="J1528" s="17">
        <v>0.30872456814135002</v>
      </c>
      <c r="K1528" s="17">
        <v>0.30312637667979597</v>
      </c>
      <c r="L1528" s="17">
        <v>0.30230209615134801</v>
      </c>
      <c r="M1528" s="17"/>
      <c r="N1528" s="17">
        <v>0.36564604804837703</v>
      </c>
      <c r="O1528" s="17">
        <v>0.34489296077751302</v>
      </c>
      <c r="P1528" s="17">
        <v>0.33583541107748199</v>
      </c>
      <c r="Q1528" s="17">
        <v>0.29870070210056598</v>
      </c>
      <c r="R1528" s="17"/>
      <c r="S1528" s="17">
        <v>0.36589860534969498</v>
      </c>
      <c r="T1528" s="17">
        <v>0.33385269658143002</v>
      </c>
      <c r="U1528" s="17">
        <v>0.31445470811558601</v>
      </c>
      <c r="V1528" s="17">
        <v>0.35409785418172801</v>
      </c>
      <c r="W1528" s="17">
        <v>0.35504140705551901</v>
      </c>
      <c r="X1528" s="17">
        <v>0.27678619405499699</v>
      </c>
      <c r="Y1528" s="17">
        <v>0.323058768904817</v>
      </c>
      <c r="Z1528" s="17">
        <v>0.30010866010824899</v>
      </c>
      <c r="AA1528" s="17">
        <v>0.36478554131215801</v>
      </c>
      <c r="AB1528" s="17"/>
      <c r="AC1528" s="17">
        <v>0.16652273683798899</v>
      </c>
      <c r="AD1528" s="17">
        <v>0.247218257079136</v>
      </c>
      <c r="AE1528" s="17">
        <v>0.32370882980955901</v>
      </c>
      <c r="AF1528" s="17">
        <v>0.29032275900225102</v>
      </c>
      <c r="AG1528" s="17">
        <v>0.32356028352536298</v>
      </c>
      <c r="AH1528" s="17">
        <v>0.31961228887294901</v>
      </c>
      <c r="AI1528" s="17">
        <v>0.34034653838922402</v>
      </c>
      <c r="AJ1528" s="17">
        <v>0.38621320403804899</v>
      </c>
      <c r="AK1528" s="17">
        <v>0.33516458505706997</v>
      </c>
      <c r="AL1528" s="17">
        <v>0.35256335541734202</v>
      </c>
      <c r="AM1528" s="17">
        <v>0.35404207259387899</v>
      </c>
      <c r="AN1528" s="17">
        <v>0.36916323005331603</v>
      </c>
      <c r="AO1528" s="17">
        <v>0.39099557639970001</v>
      </c>
      <c r="AP1528" s="17">
        <v>0.32939998925637698</v>
      </c>
      <c r="AQ1528" s="17">
        <v>0.38837222162063201</v>
      </c>
      <c r="AR1528" s="17">
        <v>0.36723128362503099</v>
      </c>
      <c r="AS1528" s="17"/>
      <c r="AT1528" s="17">
        <v>0.34590655232030898</v>
      </c>
      <c r="AU1528" s="17">
        <v>0.33547525703747799</v>
      </c>
      <c r="AV1528" s="17">
        <v>0.35216832386444702</v>
      </c>
      <c r="AW1528" s="17">
        <v>0.31567313125336399</v>
      </c>
      <c r="AX1528" s="17">
        <v>0.342314408651824</v>
      </c>
      <c r="AY1528" s="17">
        <v>0.32394140494047202</v>
      </c>
      <c r="AZ1528" s="17"/>
      <c r="BA1528" s="17">
        <v>0.32038516899018399</v>
      </c>
      <c r="BB1528" s="17">
        <v>0.32106054678135798</v>
      </c>
      <c r="BC1528" s="17">
        <v>0.384211995176091</v>
      </c>
      <c r="BD1528" s="17">
        <v>0.34403917030518999</v>
      </c>
      <c r="BE1528" s="17">
        <v>0.30639545225360898</v>
      </c>
      <c r="BF1528" s="17"/>
      <c r="BG1528" s="17">
        <v>0.37077346179242598</v>
      </c>
      <c r="BH1528" s="17">
        <v>0.34540834824070998</v>
      </c>
      <c r="BI1528" s="17">
        <v>0.33261725398978298</v>
      </c>
      <c r="BJ1528" s="17">
        <v>0.29084140966166</v>
      </c>
      <c r="BK1528" s="17">
        <v>0.31382445900261402</v>
      </c>
      <c r="BL1528" s="17"/>
      <c r="BM1528" s="17">
        <v>0.31926624836842799</v>
      </c>
      <c r="BN1528" s="17">
        <v>0.35424096070001798</v>
      </c>
      <c r="BO1528" s="17">
        <v>0.346281808456739</v>
      </c>
      <c r="BP1528" s="17"/>
      <c r="BQ1528" s="17">
        <v>0.37672846379038</v>
      </c>
      <c r="BR1528" s="17">
        <v>0.31598408769033298</v>
      </c>
      <c r="BS1528" s="17"/>
      <c r="BT1528" s="17">
        <v>0.34931860257243103</v>
      </c>
      <c r="BU1528" s="17">
        <v>0.318360100681572</v>
      </c>
    </row>
    <row r="1529" spans="2:73" x14ac:dyDescent="0.3">
      <c r="B1529" t="s">
        <v>575</v>
      </c>
      <c r="C1529" s="17">
        <v>0.25542859299194498</v>
      </c>
      <c r="D1529" s="17">
        <v>0.24905136636053599</v>
      </c>
      <c r="E1529" s="17">
        <v>0.261667750436334</v>
      </c>
      <c r="F1529" s="17"/>
      <c r="G1529" s="17">
        <v>0.21709749917526</v>
      </c>
      <c r="H1529" s="17">
        <v>0.279288003995316</v>
      </c>
      <c r="I1529" s="17">
        <v>0.26414552138993702</v>
      </c>
      <c r="J1529" s="17">
        <v>0.28317289904175102</v>
      </c>
      <c r="K1529" s="17">
        <v>0.260807425424393</v>
      </c>
      <c r="L1529" s="17">
        <v>0.22814747901247001</v>
      </c>
      <c r="M1529" s="17"/>
      <c r="N1529" s="17">
        <v>0.25131085377206103</v>
      </c>
      <c r="O1529" s="17">
        <v>0.241692563814771</v>
      </c>
      <c r="P1529" s="17">
        <v>0.29265404820176799</v>
      </c>
      <c r="Q1529" s="17">
        <v>0.23977971112215399</v>
      </c>
      <c r="R1529" s="17"/>
      <c r="S1529" s="17">
        <v>0.28213168517042397</v>
      </c>
      <c r="T1529" s="17">
        <v>0.20762647541990201</v>
      </c>
      <c r="U1529" s="17">
        <v>0.26073365653519498</v>
      </c>
      <c r="V1529" s="17">
        <v>0.21915731672649699</v>
      </c>
      <c r="W1529" s="17">
        <v>0.28629854909349201</v>
      </c>
      <c r="X1529" s="17">
        <v>0.27659592286018198</v>
      </c>
      <c r="Y1529" s="17">
        <v>0.22886227364040901</v>
      </c>
      <c r="Z1529" s="17">
        <v>0.28871454716790301</v>
      </c>
      <c r="AA1529" s="17">
        <v>0.27798663214202302</v>
      </c>
      <c r="AB1529" s="17"/>
      <c r="AC1529" s="17">
        <v>0.32380866526472801</v>
      </c>
      <c r="AD1529" s="17">
        <v>0.25262649919596403</v>
      </c>
      <c r="AE1529" s="17">
        <v>0.229259016025885</v>
      </c>
      <c r="AF1529" s="17">
        <v>0.206871196797072</v>
      </c>
      <c r="AG1529" s="17">
        <v>0.27045358602400499</v>
      </c>
      <c r="AH1529" s="17">
        <v>0.27951841023311602</v>
      </c>
      <c r="AI1529" s="17">
        <v>0.29729715804456502</v>
      </c>
      <c r="AJ1529" s="17">
        <v>0.18250023772957</v>
      </c>
      <c r="AK1529" s="17">
        <v>0.27586798209295099</v>
      </c>
      <c r="AL1529" s="17">
        <v>0.21163155079812099</v>
      </c>
      <c r="AM1529" s="17">
        <v>0.24123606753028301</v>
      </c>
      <c r="AN1529" s="17">
        <v>0.254911669107105</v>
      </c>
      <c r="AO1529" s="17">
        <v>0.26854581461654298</v>
      </c>
      <c r="AP1529" s="17">
        <v>0.26303226250182299</v>
      </c>
      <c r="AQ1529" s="17">
        <v>0.28155215417196899</v>
      </c>
      <c r="AR1529" s="17">
        <v>0.32611094856638401</v>
      </c>
      <c r="AS1529" s="17"/>
      <c r="AT1529" s="17">
        <v>0.27496083892455397</v>
      </c>
      <c r="AU1529" s="17">
        <v>0.24819965568202201</v>
      </c>
      <c r="AV1529" s="17">
        <v>0.241434919714967</v>
      </c>
      <c r="AW1529" s="17">
        <v>0.26363873668719301</v>
      </c>
      <c r="AX1529" s="17">
        <v>0.22616738133141101</v>
      </c>
      <c r="AY1529" s="17">
        <v>0.27338790299358101</v>
      </c>
      <c r="AZ1529" s="17"/>
      <c r="BA1529" s="17">
        <v>0.22181503046522999</v>
      </c>
      <c r="BB1529" s="17">
        <v>0.24195868302242701</v>
      </c>
      <c r="BC1529" s="17">
        <v>0.23156207342135501</v>
      </c>
      <c r="BD1529" s="17">
        <v>0.34740775707985699</v>
      </c>
      <c r="BE1529" s="17">
        <v>0.40288596500733098</v>
      </c>
      <c r="BF1529" s="17"/>
      <c r="BG1529" s="17">
        <v>0.238391197572976</v>
      </c>
      <c r="BH1529" s="17">
        <v>0.29580341995658599</v>
      </c>
      <c r="BI1529" s="17">
        <v>0.23041060308597699</v>
      </c>
      <c r="BJ1529" s="17">
        <v>0.26627508309608</v>
      </c>
      <c r="BK1529" s="17">
        <v>0.30834183548451199</v>
      </c>
      <c r="BL1529" s="17"/>
      <c r="BM1529" s="17">
        <v>0.27436147268482802</v>
      </c>
      <c r="BN1529" s="17">
        <v>0.22949082220626901</v>
      </c>
      <c r="BO1529" s="17">
        <v>0.26176930181515401</v>
      </c>
      <c r="BP1529" s="17"/>
      <c r="BQ1529" s="17">
        <v>0.30604539888313897</v>
      </c>
      <c r="BR1529" s="17">
        <v>0.22486345781845801</v>
      </c>
      <c r="BS1529" s="17"/>
      <c r="BT1529" s="17">
        <v>0.28046825719885898</v>
      </c>
      <c r="BU1529" s="17">
        <v>0.23264349547645299</v>
      </c>
    </row>
    <row r="1530" spans="2:73" x14ac:dyDescent="0.3">
      <c r="B1530" t="s">
        <v>92</v>
      </c>
      <c r="C1530" s="17">
        <v>3.05579683364894E-2</v>
      </c>
      <c r="D1530" s="17">
        <v>2.62693689993053E-2</v>
      </c>
      <c r="E1530" s="17">
        <v>3.4425511772601301E-2</v>
      </c>
      <c r="F1530" s="17"/>
      <c r="G1530" s="17">
        <v>2.28736986440236E-2</v>
      </c>
      <c r="H1530" s="17">
        <v>4.2897068820639803E-2</v>
      </c>
      <c r="I1530" s="17">
        <v>2.88601546128383E-2</v>
      </c>
      <c r="J1530" s="17">
        <v>2.6490230319211199E-2</v>
      </c>
      <c r="K1530" s="17">
        <v>2.6717147515472599E-2</v>
      </c>
      <c r="L1530" s="17">
        <v>3.2886237516427698E-2</v>
      </c>
      <c r="M1530" s="17"/>
      <c r="N1530" s="17">
        <v>1.7797315912083299E-2</v>
      </c>
      <c r="O1530" s="17">
        <v>3.3339278019345199E-2</v>
      </c>
      <c r="P1530" s="17">
        <v>2.1519755151592899E-2</v>
      </c>
      <c r="Q1530" s="17">
        <v>4.8659449516755097E-2</v>
      </c>
      <c r="R1530" s="17"/>
      <c r="S1530" s="17">
        <v>2.5314462975063699E-2</v>
      </c>
      <c r="T1530" s="17">
        <v>2.7438636610137498E-2</v>
      </c>
      <c r="U1530" s="17">
        <v>3.0721104011447401E-2</v>
      </c>
      <c r="V1530" s="17">
        <v>3.5935780069342602E-2</v>
      </c>
      <c r="W1530" s="17">
        <v>2.46879178524863E-2</v>
      </c>
      <c r="X1530" s="17">
        <v>3.8787682792027697E-2</v>
      </c>
      <c r="Y1530" s="17">
        <v>3.2606997664817998E-2</v>
      </c>
      <c r="Z1530" s="17">
        <v>5.5893806477250599E-3</v>
      </c>
      <c r="AA1530" s="17">
        <v>4.1944345249329197E-2</v>
      </c>
      <c r="AB1530" s="17"/>
      <c r="AC1530" s="17">
        <v>0.126509828734123</v>
      </c>
      <c r="AD1530" s="17">
        <v>9.5833612645607094E-2</v>
      </c>
      <c r="AE1530" s="17">
        <v>3.3304675421401302E-2</v>
      </c>
      <c r="AF1530" s="17">
        <v>3.4111268668213103E-2</v>
      </c>
      <c r="AG1530" s="17">
        <v>3.0597160165830899E-2</v>
      </c>
      <c r="AH1530" s="17">
        <v>3.1468070541896098E-2</v>
      </c>
      <c r="AI1530" s="17">
        <v>2.78834580183282E-2</v>
      </c>
      <c r="AJ1530" s="17">
        <v>1.36277860223868E-2</v>
      </c>
      <c r="AK1530" s="17">
        <v>2.8962597963258899E-2</v>
      </c>
      <c r="AL1530" s="17">
        <v>2.9038878256096301E-2</v>
      </c>
      <c r="AM1530" s="17">
        <v>3.10942887566798E-2</v>
      </c>
      <c r="AN1530" s="17">
        <v>6.3458454477382598E-3</v>
      </c>
      <c r="AO1530" s="17">
        <v>1.72528850513275E-2</v>
      </c>
      <c r="AP1530" s="17">
        <v>0</v>
      </c>
      <c r="AQ1530" s="17">
        <v>3.3365765864176999E-2</v>
      </c>
      <c r="AR1530" s="17">
        <v>7.0522259972699798E-3</v>
      </c>
      <c r="AS1530" s="17"/>
      <c r="AT1530" s="17">
        <v>2.5262969196963001E-2</v>
      </c>
      <c r="AU1530" s="17">
        <v>3.1611677723378202E-2</v>
      </c>
      <c r="AV1530" s="17">
        <v>3.1890473195527402E-2</v>
      </c>
      <c r="AW1530" s="17">
        <v>3.7332251823822903E-2</v>
      </c>
      <c r="AX1530" s="17">
        <v>2.3680162635618798E-2</v>
      </c>
      <c r="AY1530" s="17">
        <v>3.4579402777167999E-2</v>
      </c>
      <c r="AZ1530" s="17"/>
      <c r="BA1530" s="17">
        <v>3.7289889160406202E-2</v>
      </c>
      <c r="BB1530" s="17">
        <v>3.1110235071168099E-2</v>
      </c>
      <c r="BC1530" s="17">
        <v>2.4560540911862098E-2</v>
      </c>
      <c r="BD1530" s="17">
        <v>2.7857520663470699E-2</v>
      </c>
      <c r="BE1530" s="17">
        <v>2.6512015349476999E-2</v>
      </c>
      <c r="BF1530" s="17"/>
      <c r="BG1530" s="17">
        <v>2.3315127683724499E-2</v>
      </c>
      <c r="BH1530" s="17">
        <v>2.3120631807966099E-2</v>
      </c>
      <c r="BI1530" s="17">
        <v>7.2413746647870796E-3</v>
      </c>
      <c r="BJ1530" s="17">
        <v>2.6793079368685802E-2</v>
      </c>
      <c r="BK1530" s="17">
        <v>3.6174766439947798E-2</v>
      </c>
      <c r="BL1530" s="17"/>
      <c r="BM1530" s="17">
        <v>2.2546573304239901E-2</v>
      </c>
      <c r="BN1530" s="17">
        <v>3.5775137157591799E-2</v>
      </c>
      <c r="BO1530" s="17">
        <v>4.1796026667572303E-2</v>
      </c>
      <c r="BP1530" s="17"/>
      <c r="BQ1530" s="17">
        <v>1.06805153548446E-2</v>
      </c>
      <c r="BR1530" s="17">
        <v>3.8023298695862698E-2</v>
      </c>
      <c r="BS1530" s="17"/>
      <c r="BT1530" s="17">
        <v>1.4323355738867101E-2</v>
      </c>
      <c r="BU1530" s="17">
        <v>4.0507667177387997E-2</v>
      </c>
    </row>
    <row r="1531" spans="2:73" x14ac:dyDescent="0.3">
      <c r="B1531" t="s">
        <v>576</v>
      </c>
      <c r="C1531" s="17">
        <v>7.0820879908366705E-2</v>
      </c>
      <c r="D1531" s="17">
        <v>7.0190329968065596E-2</v>
      </c>
      <c r="E1531" s="17">
        <v>7.1653861544329803E-2</v>
      </c>
      <c r="F1531" s="17"/>
      <c r="G1531" s="17">
        <v>0.150120178020304</v>
      </c>
      <c r="H1531" s="17">
        <v>8.5364123403254402E-2</v>
      </c>
      <c r="I1531" s="17">
        <v>6.8176808071248499E-2</v>
      </c>
      <c r="J1531" s="17">
        <v>5.2076858112732299E-2</v>
      </c>
      <c r="K1531" s="17">
        <v>4.43828536470421E-2</v>
      </c>
      <c r="L1531" s="17">
        <v>4.1617412726633198E-2</v>
      </c>
      <c r="M1531" s="17"/>
      <c r="N1531" s="17">
        <v>6.5616605750697096E-2</v>
      </c>
      <c r="O1531" s="17">
        <v>6.5378597954736398E-2</v>
      </c>
      <c r="P1531" s="17">
        <v>8.0325022155225606E-2</v>
      </c>
      <c r="Q1531" s="17">
        <v>7.5168437059505502E-2</v>
      </c>
      <c r="R1531" s="17"/>
      <c r="S1531" s="17">
        <v>6.9887489905809605E-2</v>
      </c>
      <c r="T1531" s="17">
        <v>7.3713531333996399E-2</v>
      </c>
      <c r="U1531" s="17">
        <v>7.0264411519502398E-2</v>
      </c>
      <c r="V1531" s="17">
        <v>7.19756303313836E-2</v>
      </c>
      <c r="W1531" s="17">
        <v>5.8237136774004598E-2</v>
      </c>
      <c r="X1531" s="17">
        <v>9.2443648396874703E-2</v>
      </c>
      <c r="Y1531" s="17">
        <v>6.6719818631263902E-2</v>
      </c>
      <c r="Z1531" s="17">
        <v>0.115480815534261</v>
      </c>
      <c r="AA1531" s="17">
        <v>4.5844455363622201E-2</v>
      </c>
      <c r="AB1531" s="17"/>
      <c r="AC1531" s="17">
        <v>7.9244431683738195E-2</v>
      </c>
      <c r="AD1531" s="17">
        <v>0.106525806759214</v>
      </c>
      <c r="AE1531" s="17">
        <v>6.6719937301533694E-2</v>
      </c>
      <c r="AF1531" s="17">
        <v>8.6443891106228896E-2</v>
      </c>
      <c r="AG1531" s="17">
        <v>6.0020070298442502E-2</v>
      </c>
      <c r="AH1531" s="17">
        <v>4.62419638947743E-2</v>
      </c>
      <c r="AI1531" s="17">
        <v>8.1192403394417398E-2</v>
      </c>
      <c r="AJ1531" s="17">
        <v>8.2280067242596899E-2</v>
      </c>
      <c r="AK1531" s="17">
        <v>9.2105790228562898E-2</v>
      </c>
      <c r="AL1531" s="17">
        <v>8.4686506848294901E-2</v>
      </c>
      <c r="AM1531" s="17">
        <v>6.5958771376713701E-2</v>
      </c>
      <c r="AN1531" s="17">
        <v>5.9512974532149703E-2</v>
      </c>
      <c r="AO1531" s="17">
        <v>4.5030426383400803E-2</v>
      </c>
      <c r="AP1531" s="17">
        <v>6.2201245591574798E-2</v>
      </c>
      <c r="AQ1531" s="17">
        <v>3.6551883164968303E-2</v>
      </c>
      <c r="AR1531" s="17">
        <v>7.57525690230587E-2</v>
      </c>
      <c r="AS1531" s="17"/>
      <c r="AT1531" s="17">
        <v>9.4305327615315196E-2</v>
      </c>
      <c r="AU1531" s="17">
        <v>6.0773486126763199E-2</v>
      </c>
      <c r="AV1531" s="17">
        <v>8.8699222478629103E-2</v>
      </c>
      <c r="AW1531" s="17">
        <v>6.2810829578671706E-2</v>
      </c>
      <c r="AX1531" s="17">
        <v>3.66109378073501E-2</v>
      </c>
      <c r="AY1531" s="17">
        <v>6.8146558231412094E-2</v>
      </c>
      <c r="AZ1531" s="17"/>
      <c r="BA1531" s="17">
        <v>7.1480802098831703E-2</v>
      </c>
      <c r="BB1531" s="17">
        <v>8.5439258169360904E-2</v>
      </c>
      <c r="BC1531" s="17">
        <v>6.2958630403817994E-2</v>
      </c>
      <c r="BD1531" s="17">
        <v>6.4788358313822694E-2</v>
      </c>
      <c r="BE1531" s="17">
        <v>4.6755386417229199E-2</v>
      </c>
      <c r="BF1531" s="17"/>
      <c r="BG1531" s="17">
        <v>4.5486631442724003E-2</v>
      </c>
      <c r="BH1531" s="17">
        <v>7.7480265101852006E-2</v>
      </c>
      <c r="BI1531" s="17">
        <v>5.4266162323543699E-2</v>
      </c>
      <c r="BJ1531" s="17">
        <v>6.37341110820204E-2</v>
      </c>
      <c r="BK1531" s="17">
        <v>3.04725255484064E-2</v>
      </c>
      <c r="BL1531" s="17"/>
      <c r="BM1531" s="17">
        <v>6.7472254265148607E-2</v>
      </c>
      <c r="BN1531" s="17">
        <v>8.0143370833499095E-2</v>
      </c>
      <c r="BO1531" s="17">
        <v>5.8252440810736703E-2</v>
      </c>
      <c r="BP1531" s="17"/>
      <c r="BQ1531" s="17">
        <v>8.8725648838202401E-2</v>
      </c>
      <c r="BR1531" s="17">
        <v>6.1257259108286201E-2</v>
      </c>
      <c r="BS1531" s="17"/>
      <c r="BT1531" s="17">
        <v>7.2604900551490006E-2</v>
      </c>
      <c r="BU1531" s="17">
        <v>7.5116766792183501E-2</v>
      </c>
    </row>
    <row r="1532" spans="2:73" x14ac:dyDescent="0.3">
      <c r="B1532" t="s">
        <v>577</v>
      </c>
      <c r="C1532" s="17">
        <v>0.59214200914242499</v>
      </c>
      <c r="D1532" s="17">
        <v>0.59443390139721297</v>
      </c>
      <c r="E1532" s="17">
        <v>0.590230019314953</v>
      </c>
      <c r="F1532" s="17"/>
      <c r="G1532" s="17">
        <v>0.57582323139414304</v>
      </c>
      <c r="H1532" s="17">
        <v>0.65124074550181499</v>
      </c>
      <c r="I1532" s="17">
        <v>0.64576875962606095</v>
      </c>
      <c r="J1532" s="17">
        <v>0.59189746718310099</v>
      </c>
      <c r="K1532" s="17">
        <v>0.56393380210418798</v>
      </c>
      <c r="L1532" s="17">
        <v>0.53044957516381797</v>
      </c>
      <c r="M1532" s="17"/>
      <c r="N1532" s="17">
        <v>0.61695690182043805</v>
      </c>
      <c r="O1532" s="17">
        <v>0.58658552459228397</v>
      </c>
      <c r="P1532" s="17">
        <v>0.62848945927925004</v>
      </c>
      <c r="Q1532" s="17">
        <v>0.538480413222719</v>
      </c>
      <c r="R1532" s="17"/>
      <c r="S1532" s="17">
        <v>0.64803029052011896</v>
      </c>
      <c r="T1532" s="17">
        <v>0.541479172001331</v>
      </c>
      <c r="U1532" s="17">
        <v>0.57518836465078105</v>
      </c>
      <c r="V1532" s="17">
        <v>0.57325517090822498</v>
      </c>
      <c r="W1532" s="17">
        <v>0.64133995614901096</v>
      </c>
      <c r="X1532" s="17">
        <v>0.55338211691517802</v>
      </c>
      <c r="Y1532" s="17">
        <v>0.551921042545226</v>
      </c>
      <c r="Z1532" s="17">
        <v>0.58882320727615101</v>
      </c>
      <c r="AA1532" s="17">
        <v>0.64277217345418103</v>
      </c>
      <c r="AB1532" s="17"/>
      <c r="AC1532" s="17">
        <v>0.49033140210271797</v>
      </c>
      <c r="AD1532" s="17">
        <v>0.4998447562751</v>
      </c>
      <c r="AE1532" s="17">
        <v>0.55296784583544401</v>
      </c>
      <c r="AF1532" s="17">
        <v>0.49719395579932402</v>
      </c>
      <c r="AG1532" s="17">
        <v>0.59401386954936797</v>
      </c>
      <c r="AH1532" s="17">
        <v>0.59913069910606498</v>
      </c>
      <c r="AI1532" s="17">
        <v>0.63764369643378904</v>
      </c>
      <c r="AJ1532" s="17">
        <v>0.56871344176761895</v>
      </c>
      <c r="AK1532" s="17">
        <v>0.61103256715002097</v>
      </c>
      <c r="AL1532" s="17">
        <v>0.56419490621546198</v>
      </c>
      <c r="AM1532" s="17">
        <v>0.59527814012416203</v>
      </c>
      <c r="AN1532" s="17">
        <v>0.62407489916042103</v>
      </c>
      <c r="AO1532" s="17">
        <v>0.65954139101624298</v>
      </c>
      <c r="AP1532" s="17">
        <v>0.59243225175819902</v>
      </c>
      <c r="AQ1532" s="17">
        <v>0.669924375792601</v>
      </c>
      <c r="AR1532" s="17">
        <v>0.693342232191416</v>
      </c>
      <c r="AS1532" s="17"/>
      <c r="AT1532" s="17">
        <v>0.62086739124486301</v>
      </c>
      <c r="AU1532" s="17">
        <v>0.58367491271949901</v>
      </c>
      <c r="AV1532" s="17">
        <v>0.59360324357941396</v>
      </c>
      <c r="AW1532" s="17">
        <v>0.579311867940557</v>
      </c>
      <c r="AX1532" s="17">
        <v>0.56848178998323595</v>
      </c>
      <c r="AY1532" s="17">
        <v>0.59732930793405403</v>
      </c>
      <c r="AZ1532" s="17"/>
      <c r="BA1532" s="17">
        <v>0.54220019945541298</v>
      </c>
      <c r="BB1532" s="17">
        <v>0.56301922980378505</v>
      </c>
      <c r="BC1532" s="17">
        <v>0.61577406859744599</v>
      </c>
      <c r="BD1532" s="17">
        <v>0.69144692738504698</v>
      </c>
      <c r="BE1532" s="17">
        <v>0.70928141726093996</v>
      </c>
      <c r="BF1532" s="17"/>
      <c r="BG1532" s="17">
        <v>0.60916465936540198</v>
      </c>
      <c r="BH1532" s="17">
        <v>0.64121176819729597</v>
      </c>
      <c r="BI1532" s="17">
        <v>0.56302785707576097</v>
      </c>
      <c r="BJ1532" s="17">
        <v>0.55711649275774</v>
      </c>
      <c r="BK1532" s="17">
        <v>0.62216629448712701</v>
      </c>
      <c r="BL1532" s="17"/>
      <c r="BM1532" s="17">
        <v>0.59362772105325601</v>
      </c>
      <c r="BN1532" s="17">
        <v>0.58373178290628702</v>
      </c>
      <c r="BO1532" s="17">
        <v>0.60805111027189296</v>
      </c>
      <c r="BP1532" s="17"/>
      <c r="BQ1532" s="17">
        <v>0.68277386267351903</v>
      </c>
      <c r="BR1532" s="17">
        <v>0.54084754550879199</v>
      </c>
      <c r="BS1532" s="17"/>
      <c r="BT1532" s="17">
        <v>0.62978685977129101</v>
      </c>
      <c r="BU1532" s="17">
        <v>0.55100359615802497</v>
      </c>
    </row>
    <row r="1533" spans="2:73" x14ac:dyDescent="0.3">
      <c r="B1533" t="s">
        <v>443</v>
      </c>
      <c r="C1533" s="17">
        <v>0.52132112923405804</v>
      </c>
      <c r="D1533" s="17">
        <v>0.52424357142914801</v>
      </c>
      <c r="E1533" s="17">
        <v>0.51857615777062305</v>
      </c>
      <c r="F1533" s="17"/>
      <c r="G1533" s="17">
        <v>0.42570305337384001</v>
      </c>
      <c r="H1533" s="17">
        <v>0.56587662209856104</v>
      </c>
      <c r="I1533" s="17">
        <v>0.57759195155481202</v>
      </c>
      <c r="J1533" s="17">
        <v>0.539820609070369</v>
      </c>
      <c r="K1533" s="17">
        <v>0.519550948457146</v>
      </c>
      <c r="L1533" s="17">
        <v>0.48883216243718502</v>
      </c>
      <c r="M1533" s="17"/>
      <c r="N1533" s="17">
        <v>0.551340296069741</v>
      </c>
      <c r="O1533" s="17">
        <v>0.52120692663754797</v>
      </c>
      <c r="P1533" s="17">
        <v>0.54816443712402396</v>
      </c>
      <c r="Q1533" s="17">
        <v>0.46331197616321401</v>
      </c>
      <c r="R1533" s="17"/>
      <c r="S1533" s="17">
        <v>0.578142800614309</v>
      </c>
      <c r="T1533" s="17">
        <v>0.467765640667335</v>
      </c>
      <c r="U1533" s="17">
        <v>0.50492395313127902</v>
      </c>
      <c r="V1533" s="17">
        <v>0.50127954057684199</v>
      </c>
      <c r="W1533" s="17">
        <v>0.58310281937500597</v>
      </c>
      <c r="X1533" s="17">
        <v>0.460938468518304</v>
      </c>
      <c r="Y1533" s="17">
        <v>0.48520122391396198</v>
      </c>
      <c r="Z1533" s="17">
        <v>0.47334239174189102</v>
      </c>
      <c r="AA1533" s="17">
        <v>0.596927718090559</v>
      </c>
      <c r="AB1533" s="17"/>
      <c r="AC1533" s="17">
        <v>0.41108697041898001</v>
      </c>
      <c r="AD1533" s="17">
        <v>0.39331894951588697</v>
      </c>
      <c r="AE1533" s="17">
        <v>0.48624790853391098</v>
      </c>
      <c r="AF1533" s="17">
        <v>0.410750064693095</v>
      </c>
      <c r="AG1533" s="17">
        <v>0.53399379925092505</v>
      </c>
      <c r="AH1533" s="17">
        <v>0.552888735211291</v>
      </c>
      <c r="AI1533" s="17">
        <v>0.55645129303937202</v>
      </c>
      <c r="AJ1533" s="17">
        <v>0.486433374525022</v>
      </c>
      <c r="AK1533" s="17">
        <v>0.51892677692145806</v>
      </c>
      <c r="AL1533" s="17">
        <v>0.47950839936716699</v>
      </c>
      <c r="AM1533" s="17">
        <v>0.529319368747448</v>
      </c>
      <c r="AN1533" s="17">
        <v>0.56456192462827104</v>
      </c>
      <c r="AO1533" s="17">
        <v>0.61451096463284205</v>
      </c>
      <c r="AP1533" s="17">
        <v>0.530231006166625</v>
      </c>
      <c r="AQ1533" s="17">
        <v>0.63337249262763295</v>
      </c>
      <c r="AR1533" s="17">
        <v>0.61758966316835695</v>
      </c>
      <c r="AS1533" s="17"/>
      <c r="AT1533" s="17">
        <v>0.52656206362954805</v>
      </c>
      <c r="AU1533" s="17">
        <v>0.52290142659273597</v>
      </c>
      <c r="AV1533" s="17">
        <v>0.50490402110078503</v>
      </c>
      <c r="AW1533" s="17">
        <v>0.51650103836188499</v>
      </c>
      <c r="AX1533" s="17">
        <v>0.53187085217588503</v>
      </c>
      <c r="AY1533" s="17">
        <v>0.52918274970264201</v>
      </c>
      <c r="AZ1533" s="17"/>
      <c r="BA1533" s="17">
        <v>0.47071939735658203</v>
      </c>
      <c r="BB1533" s="17">
        <v>0.47757997163442401</v>
      </c>
      <c r="BC1533" s="17">
        <v>0.55281543819362799</v>
      </c>
      <c r="BD1533" s="17">
        <v>0.62665856907122497</v>
      </c>
      <c r="BE1533" s="17">
        <v>0.66252603084371098</v>
      </c>
      <c r="BF1533" s="17"/>
      <c r="BG1533" s="17">
        <v>0.56367802792267796</v>
      </c>
      <c r="BH1533" s="17">
        <v>0.56373150309544395</v>
      </c>
      <c r="BI1533" s="17">
        <v>0.508761694752217</v>
      </c>
      <c r="BJ1533" s="17">
        <v>0.49338238167572002</v>
      </c>
      <c r="BK1533" s="17">
        <v>0.59169376893872005</v>
      </c>
      <c r="BL1533" s="17"/>
      <c r="BM1533" s="17">
        <v>0.52615546678810798</v>
      </c>
      <c r="BN1533" s="17">
        <v>0.50358841207278804</v>
      </c>
      <c r="BO1533" s="17">
        <v>0.54979866946115596</v>
      </c>
      <c r="BP1533" s="17"/>
      <c r="BQ1533" s="17">
        <v>0.59404821383531703</v>
      </c>
      <c r="BR1533" s="17">
        <v>0.47959028640050499</v>
      </c>
      <c r="BS1533" s="17"/>
      <c r="BT1533" s="17">
        <v>0.55718195921980096</v>
      </c>
      <c r="BU1533" s="17">
        <v>0.47588682936584098</v>
      </c>
    </row>
    <row r="1534" spans="2:73" x14ac:dyDescent="0.3">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c r="BA1534" s="17"/>
      <c r="BB1534" s="17"/>
      <c r="BC1534" s="17"/>
      <c r="BD1534" s="17"/>
      <c r="BE1534" s="17"/>
      <c r="BF1534" s="17"/>
      <c r="BG1534" s="17"/>
      <c r="BH1534" s="17"/>
      <c r="BI1534" s="17"/>
      <c r="BJ1534" s="17"/>
      <c r="BK1534" s="17"/>
      <c r="BL1534" s="17"/>
      <c r="BM1534" s="17"/>
      <c r="BN1534" s="17"/>
      <c r="BO1534" s="17"/>
      <c r="BP1534" s="17"/>
      <c r="BQ1534" s="17"/>
      <c r="BR1534" s="17"/>
      <c r="BS1534" s="17"/>
      <c r="BT1534" s="17"/>
      <c r="BU1534" s="17"/>
    </row>
    <row r="1535" spans="2:73" x14ac:dyDescent="0.3">
      <c r="B1535" s="6" t="s">
        <v>582</v>
      </c>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c r="BA1535" s="17"/>
      <c r="BB1535" s="17"/>
      <c r="BC1535" s="17"/>
      <c r="BD1535" s="17"/>
      <c r="BE1535" s="17"/>
      <c r="BF1535" s="17"/>
      <c r="BG1535" s="17"/>
      <c r="BH1535" s="17"/>
      <c r="BI1535" s="17"/>
      <c r="BJ1535" s="17"/>
      <c r="BK1535" s="17"/>
      <c r="BL1535" s="17"/>
      <c r="BM1535" s="17"/>
      <c r="BN1535" s="17"/>
      <c r="BO1535" s="17"/>
      <c r="BP1535" s="17"/>
      <c r="BQ1535" s="17"/>
      <c r="BR1535" s="17"/>
      <c r="BS1535" s="17"/>
      <c r="BT1535" s="17"/>
      <c r="BU1535" s="17"/>
    </row>
    <row r="1536" spans="2:73" x14ac:dyDescent="0.3">
      <c r="B1536" s="24" t="s">
        <v>94</v>
      </c>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c r="BA1536" s="17"/>
      <c r="BB1536" s="17"/>
      <c r="BC1536" s="17"/>
      <c r="BD1536" s="17"/>
      <c r="BE1536" s="17"/>
      <c r="BF1536" s="17"/>
      <c r="BG1536" s="17"/>
      <c r="BH1536" s="17"/>
      <c r="BI1536" s="17"/>
      <c r="BJ1536" s="17"/>
      <c r="BK1536" s="17"/>
      <c r="BL1536" s="17"/>
      <c r="BM1536" s="17"/>
      <c r="BN1536" s="17"/>
      <c r="BO1536" s="17"/>
      <c r="BP1536" s="17"/>
      <c r="BQ1536" s="17"/>
      <c r="BR1536" s="17"/>
      <c r="BS1536" s="17"/>
      <c r="BT1536" s="17"/>
      <c r="BU1536" s="17"/>
    </row>
    <row r="1537" spans="2:73" x14ac:dyDescent="0.3">
      <c r="B1537" t="s">
        <v>571</v>
      </c>
      <c r="C1537" s="17">
        <v>2.4502489711475801E-2</v>
      </c>
      <c r="D1537" s="17">
        <v>3.24219522953407E-2</v>
      </c>
      <c r="E1537" s="17">
        <v>1.68607684016292E-2</v>
      </c>
      <c r="F1537" s="17"/>
      <c r="G1537" s="17">
        <v>4.4793453180036899E-2</v>
      </c>
      <c r="H1537" s="17">
        <v>3.6406951687350503E-2</v>
      </c>
      <c r="I1537" s="17">
        <v>3.0751834190705599E-2</v>
      </c>
      <c r="J1537" s="17">
        <v>1.90109787759947E-2</v>
      </c>
      <c r="K1537" s="17">
        <v>1.5801308812934602E-2</v>
      </c>
      <c r="L1537" s="17">
        <v>6.6127411082005701E-3</v>
      </c>
      <c r="M1537" s="17"/>
      <c r="N1537" s="17">
        <v>2.4240341475436199E-2</v>
      </c>
      <c r="O1537" s="17">
        <v>1.5443062031489201E-2</v>
      </c>
      <c r="P1537" s="17">
        <v>3.3293818949493598E-2</v>
      </c>
      <c r="Q1537" s="17">
        <v>2.5717187589353201E-2</v>
      </c>
      <c r="R1537" s="17"/>
      <c r="S1537" s="17">
        <v>2.2131107604086899E-2</v>
      </c>
      <c r="T1537" s="17">
        <v>3.6018688932827198E-2</v>
      </c>
      <c r="U1537" s="17">
        <v>3.7027870132992899E-2</v>
      </c>
      <c r="V1537" s="17">
        <v>2.0400884666607898E-2</v>
      </c>
      <c r="W1537" s="17">
        <v>1.35228425426908E-2</v>
      </c>
      <c r="X1537" s="17">
        <v>1.52058364875343E-2</v>
      </c>
      <c r="Y1537" s="17">
        <v>1.39390812103174E-2</v>
      </c>
      <c r="Z1537" s="17">
        <v>2.5240362395159099E-2</v>
      </c>
      <c r="AA1537" s="17">
        <v>2.96386199800074E-2</v>
      </c>
      <c r="AB1537" s="17"/>
      <c r="AC1537" s="17">
        <v>4.9475090172127797E-2</v>
      </c>
      <c r="AD1537" s="17">
        <v>1.9675290114444601E-2</v>
      </c>
      <c r="AE1537" s="17">
        <v>8.3055310112559594E-3</v>
      </c>
      <c r="AF1537" s="17">
        <v>4.1578577238077001E-2</v>
      </c>
      <c r="AG1537" s="17">
        <v>2.93912561990099E-2</v>
      </c>
      <c r="AH1537" s="17">
        <v>1.8739205434705201E-2</v>
      </c>
      <c r="AI1537" s="17">
        <v>2.1090233036277699E-2</v>
      </c>
      <c r="AJ1537" s="17">
        <v>1.2705197070170701E-2</v>
      </c>
      <c r="AK1537" s="17">
        <v>2.1721180467594199E-2</v>
      </c>
      <c r="AL1537" s="17">
        <v>2.0055617277977299E-2</v>
      </c>
      <c r="AM1537" s="17">
        <v>8.5342179065788903E-3</v>
      </c>
      <c r="AN1537" s="17">
        <v>6.2834483043549003E-3</v>
      </c>
      <c r="AO1537" s="17">
        <v>2.9424663005296801E-2</v>
      </c>
      <c r="AP1537" s="17">
        <v>5.7833862091551898E-2</v>
      </c>
      <c r="AQ1537" s="17">
        <v>3.4616627075849803E-2</v>
      </c>
      <c r="AR1537" s="17">
        <v>6.1186751128063301E-2</v>
      </c>
      <c r="AS1537" s="17"/>
      <c r="AT1537" s="17">
        <v>3.2834321780849302E-2</v>
      </c>
      <c r="AU1537" s="17">
        <v>2.3196797421556201E-2</v>
      </c>
      <c r="AV1537" s="17">
        <v>1.8616100390381599E-2</v>
      </c>
      <c r="AW1537" s="17">
        <v>1.56743666346962E-2</v>
      </c>
      <c r="AX1537" s="17">
        <v>2.6733494532589198E-2</v>
      </c>
      <c r="AY1537" s="17">
        <v>3.9176710093624202E-2</v>
      </c>
      <c r="AZ1537" s="17"/>
      <c r="BA1537" s="17">
        <v>2.92373713072402E-2</v>
      </c>
      <c r="BB1537" s="17">
        <v>2.2252797340852198E-2</v>
      </c>
      <c r="BC1537" s="17">
        <v>2.1983027179956E-2</v>
      </c>
      <c r="BD1537" s="17">
        <v>2.9147979362607601E-2</v>
      </c>
      <c r="BE1537" s="17">
        <v>0</v>
      </c>
      <c r="BF1537" s="17"/>
      <c r="BG1537" s="17">
        <v>2.3281766012386101E-2</v>
      </c>
      <c r="BH1537" s="17">
        <v>2.4446802020389301E-2</v>
      </c>
      <c r="BI1537" s="17">
        <v>2.26207996590745E-2</v>
      </c>
      <c r="BJ1537" s="17">
        <v>2.01949881448883E-2</v>
      </c>
      <c r="BK1537" s="17">
        <v>1.17866145176567E-2</v>
      </c>
      <c r="BL1537" s="17"/>
      <c r="BM1537" s="17">
        <v>2.7306639807024299E-2</v>
      </c>
      <c r="BN1537" s="17">
        <v>2.4037797523855899E-2</v>
      </c>
      <c r="BO1537" s="17">
        <v>1.72776193098426E-2</v>
      </c>
      <c r="BP1537" s="17"/>
      <c r="BQ1537" s="17">
        <v>3.4415415880274997E-2</v>
      </c>
      <c r="BR1537" s="17">
        <v>1.7338958989925799E-2</v>
      </c>
      <c r="BS1537" s="17"/>
      <c r="BT1537" s="17">
        <v>2.3557571318429799E-2</v>
      </c>
      <c r="BU1537" s="17">
        <v>2.72227823799291E-2</v>
      </c>
    </row>
    <row r="1538" spans="2:73" x14ac:dyDescent="0.3">
      <c r="B1538" t="s">
        <v>572</v>
      </c>
      <c r="C1538" s="17">
        <v>5.1580921089943103E-2</v>
      </c>
      <c r="D1538" s="17">
        <v>5.8595174819158102E-2</v>
      </c>
      <c r="E1538" s="17">
        <v>4.4904857677578E-2</v>
      </c>
      <c r="F1538" s="17"/>
      <c r="G1538" s="17">
        <v>9.6716284641848796E-2</v>
      </c>
      <c r="H1538" s="17">
        <v>4.9963249925577602E-2</v>
      </c>
      <c r="I1538" s="17">
        <v>6.2786284311982798E-2</v>
      </c>
      <c r="J1538" s="17">
        <v>3.5225965950758602E-2</v>
      </c>
      <c r="K1538" s="17">
        <v>3.9634573323707602E-2</v>
      </c>
      <c r="L1538" s="17">
        <v>3.52169674895981E-2</v>
      </c>
      <c r="M1538" s="17"/>
      <c r="N1538" s="17">
        <v>4.1870080999001101E-2</v>
      </c>
      <c r="O1538" s="17">
        <v>6.0353662627672999E-2</v>
      </c>
      <c r="P1538" s="17">
        <v>4.90296813739333E-2</v>
      </c>
      <c r="Q1538" s="17">
        <v>5.4827503205162199E-2</v>
      </c>
      <c r="R1538" s="17"/>
      <c r="S1538" s="17">
        <v>5.8086970607326399E-2</v>
      </c>
      <c r="T1538" s="17">
        <v>5.9990380149936899E-2</v>
      </c>
      <c r="U1538" s="17">
        <v>3.6123328160038999E-2</v>
      </c>
      <c r="V1538" s="17">
        <v>5.8672879591972898E-2</v>
      </c>
      <c r="W1538" s="17">
        <v>1.78192015509386E-2</v>
      </c>
      <c r="X1538" s="17">
        <v>5.4309490687175201E-2</v>
      </c>
      <c r="Y1538" s="17">
        <v>4.8804854351992402E-2</v>
      </c>
      <c r="Z1538" s="17">
        <v>7.2798149126589495E-2</v>
      </c>
      <c r="AA1538" s="17">
        <v>5.4301999982186197E-2</v>
      </c>
      <c r="AB1538" s="17"/>
      <c r="AC1538" s="17">
        <v>0.15378003185389599</v>
      </c>
      <c r="AD1538" s="17">
        <v>3.1787880040110503E-2</v>
      </c>
      <c r="AE1538" s="17">
        <v>7.3438272923572703E-2</v>
      </c>
      <c r="AF1538" s="17">
        <v>4.0086800044074201E-2</v>
      </c>
      <c r="AG1538" s="17">
        <v>5.3730149908931199E-2</v>
      </c>
      <c r="AH1538" s="17">
        <v>5.24146849752396E-2</v>
      </c>
      <c r="AI1538" s="17">
        <v>6.7354517030856195E-2</v>
      </c>
      <c r="AJ1538" s="17">
        <v>6.0720064796559801E-2</v>
      </c>
      <c r="AK1538" s="17">
        <v>4.9365223156810099E-2</v>
      </c>
      <c r="AL1538" s="17">
        <v>4.5874988799518103E-2</v>
      </c>
      <c r="AM1538" s="17">
        <v>3.9557120073034503E-2</v>
      </c>
      <c r="AN1538" s="17">
        <v>6.3278968189582105E-2</v>
      </c>
      <c r="AO1538" s="17">
        <v>4.7826995521493297E-2</v>
      </c>
      <c r="AP1538" s="17">
        <v>8.0795297174151307E-2</v>
      </c>
      <c r="AQ1538" s="17">
        <v>4.1605753235679201E-2</v>
      </c>
      <c r="AR1538" s="17">
        <v>2.2323086105601599E-2</v>
      </c>
      <c r="AS1538" s="17"/>
      <c r="AT1538" s="17">
        <v>6.10895177239026E-2</v>
      </c>
      <c r="AU1538" s="17">
        <v>4.6624885248497699E-2</v>
      </c>
      <c r="AV1538" s="17">
        <v>6.9263769747240606E-2</v>
      </c>
      <c r="AW1538" s="17">
        <v>5.0418600299120903E-2</v>
      </c>
      <c r="AX1538" s="17">
        <v>3.0401071994014199E-2</v>
      </c>
      <c r="AY1538" s="17">
        <v>3.2115823685621402E-2</v>
      </c>
      <c r="AZ1538" s="17"/>
      <c r="BA1538" s="17">
        <v>4.1731594678593803E-2</v>
      </c>
      <c r="BB1538" s="17">
        <v>5.6298750209659298E-2</v>
      </c>
      <c r="BC1538" s="17">
        <v>5.6725525068507601E-2</v>
      </c>
      <c r="BD1538" s="17">
        <v>5.9440982515182102E-2</v>
      </c>
      <c r="BE1538" s="17">
        <v>8.0147577789508304E-2</v>
      </c>
      <c r="BF1538" s="17"/>
      <c r="BG1538" s="17">
        <v>4.3133803463848701E-2</v>
      </c>
      <c r="BH1538" s="17">
        <v>5.7261701558717903E-2</v>
      </c>
      <c r="BI1538" s="17">
        <v>5.2907231272605902E-2</v>
      </c>
      <c r="BJ1538" s="17">
        <v>5.3658372860122698E-2</v>
      </c>
      <c r="BK1538" s="17">
        <v>2.94838688173958E-2</v>
      </c>
      <c r="BL1538" s="17"/>
      <c r="BM1538" s="17">
        <v>5.3466709258660899E-2</v>
      </c>
      <c r="BN1538" s="17">
        <v>4.83534405675035E-2</v>
      </c>
      <c r="BO1538" s="17">
        <v>5.3769337230449001E-2</v>
      </c>
      <c r="BP1538" s="17"/>
      <c r="BQ1538" s="17">
        <v>5.7924821391724897E-2</v>
      </c>
      <c r="BR1538" s="17">
        <v>4.5318497883299301E-2</v>
      </c>
      <c r="BS1538" s="17"/>
      <c r="BT1538" s="17">
        <v>5.8042881756828799E-2</v>
      </c>
      <c r="BU1538" s="17">
        <v>4.1678178806520902E-2</v>
      </c>
    </row>
    <row r="1539" spans="2:73" x14ac:dyDescent="0.3">
      <c r="B1539" t="s">
        <v>573</v>
      </c>
      <c r="C1539" s="17">
        <v>0.24595949344743301</v>
      </c>
      <c r="D1539" s="17">
        <v>0.26330801065168502</v>
      </c>
      <c r="E1539" s="17">
        <v>0.22905431242382401</v>
      </c>
      <c r="F1539" s="17"/>
      <c r="G1539" s="17">
        <v>0.28775004462314202</v>
      </c>
      <c r="H1539" s="17">
        <v>0.227547502005955</v>
      </c>
      <c r="I1539" s="17">
        <v>0.211113108682599</v>
      </c>
      <c r="J1539" s="17">
        <v>0.23604561009986499</v>
      </c>
      <c r="K1539" s="17">
        <v>0.234933527978089</v>
      </c>
      <c r="L1539" s="17">
        <v>0.27704128015384999</v>
      </c>
      <c r="M1539" s="17"/>
      <c r="N1539" s="17">
        <v>0.210035358082411</v>
      </c>
      <c r="O1539" s="17">
        <v>0.236442774002565</v>
      </c>
      <c r="P1539" s="17">
        <v>0.247929327458278</v>
      </c>
      <c r="Q1539" s="17">
        <v>0.29255947579938901</v>
      </c>
      <c r="R1539" s="17"/>
      <c r="S1539" s="17">
        <v>0.25677147596582101</v>
      </c>
      <c r="T1539" s="17">
        <v>0.26877586617961302</v>
      </c>
      <c r="U1539" s="17">
        <v>0.223902881159765</v>
      </c>
      <c r="V1539" s="17">
        <v>0.22151183670768901</v>
      </c>
      <c r="W1539" s="17">
        <v>0.24494421399767899</v>
      </c>
      <c r="X1539" s="17">
        <v>0.278276826565446</v>
      </c>
      <c r="Y1539" s="17">
        <v>0.22108792959007401</v>
      </c>
      <c r="Z1539" s="17">
        <v>0.253334472137549</v>
      </c>
      <c r="AA1539" s="17">
        <v>0.234284098249567</v>
      </c>
      <c r="AB1539" s="17"/>
      <c r="AC1539" s="17">
        <v>0.45838373364497098</v>
      </c>
      <c r="AD1539" s="17">
        <v>0.29872586918407701</v>
      </c>
      <c r="AE1539" s="17">
        <v>0.29733474885878097</v>
      </c>
      <c r="AF1539" s="17">
        <v>0.31033860757840198</v>
      </c>
      <c r="AG1539" s="17">
        <v>0.28148836076578798</v>
      </c>
      <c r="AH1539" s="17">
        <v>0.228921563256544</v>
      </c>
      <c r="AI1539" s="17">
        <v>0.25064190176678097</v>
      </c>
      <c r="AJ1539" s="17">
        <v>0.24578839350863599</v>
      </c>
      <c r="AK1539" s="17">
        <v>0.187438670018514</v>
      </c>
      <c r="AL1539" s="17">
        <v>0.27881187162216498</v>
      </c>
      <c r="AM1539" s="17">
        <v>0.264536012534419</v>
      </c>
      <c r="AN1539" s="17">
        <v>0.17903673406163101</v>
      </c>
      <c r="AO1539" s="17">
        <v>0.173792216208076</v>
      </c>
      <c r="AP1539" s="17">
        <v>0.16210516496215399</v>
      </c>
      <c r="AQ1539" s="17">
        <v>0.19550564893740499</v>
      </c>
      <c r="AR1539" s="17">
        <v>0.198386185714646</v>
      </c>
      <c r="AS1539" s="17"/>
      <c r="AT1539" s="17">
        <v>0.233280381553466</v>
      </c>
      <c r="AU1539" s="17">
        <v>0.23715359720481599</v>
      </c>
      <c r="AV1539" s="17">
        <v>0.28157842576432301</v>
      </c>
      <c r="AW1539" s="17">
        <v>0.25741537836098999</v>
      </c>
      <c r="AX1539" s="17">
        <v>0.25539018475300002</v>
      </c>
      <c r="AY1539" s="17">
        <v>0.19022737279823701</v>
      </c>
      <c r="AZ1539" s="17"/>
      <c r="BA1539" s="17">
        <v>0.30091878193673199</v>
      </c>
      <c r="BB1539" s="17">
        <v>0.25742422679233901</v>
      </c>
      <c r="BC1539" s="17">
        <v>0.23140201490929199</v>
      </c>
      <c r="BD1539" s="17">
        <v>0.16630998637490399</v>
      </c>
      <c r="BE1539" s="17">
        <v>0.214728530066566</v>
      </c>
      <c r="BF1539" s="17"/>
      <c r="BG1539" s="17">
        <v>0.242318944184855</v>
      </c>
      <c r="BH1539" s="17">
        <v>0.201013222036978</v>
      </c>
      <c r="BI1539" s="17">
        <v>0.24634188988488401</v>
      </c>
      <c r="BJ1539" s="17">
        <v>0.256471938598199</v>
      </c>
      <c r="BK1539" s="17">
        <v>0.21396684632774299</v>
      </c>
      <c r="BL1539" s="17"/>
      <c r="BM1539" s="17">
        <v>0.23759218906476501</v>
      </c>
      <c r="BN1539" s="17">
        <v>0.248759407600156</v>
      </c>
      <c r="BO1539" s="17">
        <v>0.26410100013757198</v>
      </c>
      <c r="BP1539" s="17"/>
      <c r="BQ1539" s="17">
        <v>0.194915917903942</v>
      </c>
      <c r="BR1539" s="17">
        <v>0.27479906720076203</v>
      </c>
      <c r="BS1539" s="17"/>
      <c r="BT1539" s="17">
        <v>0.206653051069938</v>
      </c>
      <c r="BU1539" s="17">
        <v>0.28759510806938698</v>
      </c>
    </row>
    <row r="1540" spans="2:73" x14ac:dyDescent="0.3">
      <c r="B1540" t="s">
        <v>574</v>
      </c>
      <c r="C1540" s="17">
        <v>0.44137411434276502</v>
      </c>
      <c r="D1540" s="17">
        <v>0.42897781012855601</v>
      </c>
      <c r="E1540" s="17">
        <v>0.45403336639972802</v>
      </c>
      <c r="F1540" s="17"/>
      <c r="G1540" s="17">
        <v>0.35577313764594298</v>
      </c>
      <c r="H1540" s="17">
        <v>0.43139103819063701</v>
      </c>
      <c r="I1540" s="17">
        <v>0.48717475003400801</v>
      </c>
      <c r="J1540" s="17">
        <v>0.43113817925055697</v>
      </c>
      <c r="K1540" s="17">
        <v>0.459945658106996</v>
      </c>
      <c r="L1540" s="17">
        <v>0.46482911404667498</v>
      </c>
      <c r="M1540" s="17"/>
      <c r="N1540" s="17">
        <v>0.46095098599405998</v>
      </c>
      <c r="O1540" s="17">
        <v>0.45457871730498201</v>
      </c>
      <c r="P1540" s="17">
        <v>0.441942107423479</v>
      </c>
      <c r="Q1540" s="17">
        <v>0.40931297461334398</v>
      </c>
      <c r="R1540" s="17"/>
      <c r="S1540" s="17">
        <v>0.43799129091618</v>
      </c>
      <c r="T1540" s="17">
        <v>0.43076552217469</v>
      </c>
      <c r="U1540" s="17">
        <v>0.46888190948526198</v>
      </c>
      <c r="V1540" s="17">
        <v>0.43121783967350702</v>
      </c>
      <c r="W1540" s="17">
        <v>0.43039200942411499</v>
      </c>
      <c r="X1540" s="17">
        <v>0.44643503784723298</v>
      </c>
      <c r="Y1540" s="17">
        <v>0.49727784873255798</v>
      </c>
      <c r="Z1540" s="17">
        <v>0.39250238443171998</v>
      </c>
      <c r="AA1540" s="17">
        <v>0.42561582170262802</v>
      </c>
      <c r="AB1540" s="17"/>
      <c r="AC1540" s="17">
        <v>0.15430428587692799</v>
      </c>
      <c r="AD1540" s="17">
        <v>0.33445712767992603</v>
      </c>
      <c r="AE1540" s="17">
        <v>0.40453897627928898</v>
      </c>
      <c r="AF1540" s="17">
        <v>0.39946839774384202</v>
      </c>
      <c r="AG1540" s="17">
        <v>0.41036539760164498</v>
      </c>
      <c r="AH1540" s="17">
        <v>0.46657486144593002</v>
      </c>
      <c r="AI1540" s="17">
        <v>0.43820354720943899</v>
      </c>
      <c r="AJ1540" s="17">
        <v>0.45666224838936198</v>
      </c>
      <c r="AK1540" s="17">
        <v>0.47673672033847603</v>
      </c>
      <c r="AL1540" s="17">
        <v>0.45776949553471002</v>
      </c>
      <c r="AM1540" s="17">
        <v>0.49954867650507401</v>
      </c>
      <c r="AN1540" s="17">
        <v>0.48396113453992901</v>
      </c>
      <c r="AO1540" s="17">
        <v>0.45648915144491498</v>
      </c>
      <c r="AP1540" s="17">
        <v>0.44684972297737802</v>
      </c>
      <c r="AQ1540" s="17">
        <v>0.45582338118482502</v>
      </c>
      <c r="AR1540" s="17">
        <v>0.40410412116434702</v>
      </c>
      <c r="AS1540" s="17"/>
      <c r="AT1540" s="17">
        <v>0.42010862613650601</v>
      </c>
      <c r="AU1540" s="17">
        <v>0.46568443371773899</v>
      </c>
      <c r="AV1540" s="17">
        <v>0.406760065264617</v>
      </c>
      <c r="AW1540" s="17">
        <v>0.448594546575243</v>
      </c>
      <c r="AX1540" s="17">
        <v>0.450215140729881</v>
      </c>
      <c r="AY1540" s="17">
        <v>0.458047881422039</v>
      </c>
      <c r="AZ1540" s="17"/>
      <c r="BA1540" s="17">
        <v>0.43964730652809803</v>
      </c>
      <c r="BB1540" s="17">
        <v>0.43803305779938401</v>
      </c>
      <c r="BC1540" s="17">
        <v>0.45873669036211601</v>
      </c>
      <c r="BD1540" s="17">
        <v>0.40691399412283902</v>
      </c>
      <c r="BE1540" s="17">
        <v>0.37163176964515399</v>
      </c>
      <c r="BF1540" s="17"/>
      <c r="BG1540" s="17">
        <v>0.46617890821581098</v>
      </c>
      <c r="BH1540" s="17">
        <v>0.44349014298897299</v>
      </c>
      <c r="BI1540" s="17">
        <v>0.43136025188948601</v>
      </c>
      <c r="BJ1540" s="17">
        <v>0.43728547659519501</v>
      </c>
      <c r="BK1540" s="17">
        <v>0.48034320545486803</v>
      </c>
      <c r="BL1540" s="17"/>
      <c r="BM1540" s="17">
        <v>0.45085091316496401</v>
      </c>
      <c r="BN1540" s="17">
        <v>0.43549459962985299</v>
      </c>
      <c r="BO1540" s="17">
        <v>0.427374634744631</v>
      </c>
      <c r="BP1540" s="17"/>
      <c r="BQ1540" s="17">
        <v>0.44885143751082301</v>
      </c>
      <c r="BR1540" s="17">
        <v>0.43715063434943802</v>
      </c>
      <c r="BS1540" s="17"/>
      <c r="BT1540" s="17">
        <v>0.45375506449717301</v>
      </c>
      <c r="BU1540" s="17">
        <v>0.432041574952018</v>
      </c>
    </row>
    <row r="1541" spans="2:73" x14ac:dyDescent="0.3">
      <c r="B1541" t="s">
        <v>575</v>
      </c>
      <c r="C1541" s="17">
        <v>0.216529719546701</v>
      </c>
      <c r="D1541" s="17">
        <v>0.201430724018136</v>
      </c>
      <c r="E1541" s="17">
        <v>0.23077268829106901</v>
      </c>
      <c r="F1541" s="17"/>
      <c r="G1541" s="17">
        <v>0.19395661544884399</v>
      </c>
      <c r="H1541" s="17">
        <v>0.23292726016645199</v>
      </c>
      <c r="I1541" s="17">
        <v>0.19209541204681099</v>
      </c>
      <c r="J1541" s="17">
        <v>0.257499554141848</v>
      </c>
      <c r="K1541" s="17">
        <v>0.22302680788471799</v>
      </c>
      <c r="L1541" s="17">
        <v>0.200310489561352</v>
      </c>
      <c r="M1541" s="17"/>
      <c r="N1541" s="17">
        <v>0.25188462531931399</v>
      </c>
      <c r="O1541" s="17">
        <v>0.21788768675439499</v>
      </c>
      <c r="P1541" s="17">
        <v>0.21352481175589499</v>
      </c>
      <c r="Q1541" s="17">
        <v>0.17732293497549501</v>
      </c>
      <c r="R1541" s="17"/>
      <c r="S1541" s="17">
        <v>0.20757930580841799</v>
      </c>
      <c r="T1541" s="17">
        <v>0.18492422284639301</v>
      </c>
      <c r="U1541" s="17">
        <v>0.22018552364298999</v>
      </c>
      <c r="V1541" s="17">
        <v>0.26000698498957803</v>
      </c>
      <c r="W1541" s="17">
        <v>0.27212230185254499</v>
      </c>
      <c r="X1541" s="17">
        <v>0.16734261948735299</v>
      </c>
      <c r="Y1541" s="17">
        <v>0.20251085405209099</v>
      </c>
      <c r="Z1541" s="17">
        <v>0.23247338735665601</v>
      </c>
      <c r="AA1541" s="17">
        <v>0.23094578157919901</v>
      </c>
      <c r="AB1541" s="17"/>
      <c r="AC1541" s="17">
        <v>0.100502888104892</v>
      </c>
      <c r="AD1541" s="17">
        <v>0.20919041961929999</v>
      </c>
      <c r="AE1541" s="17">
        <v>0.19806813447692601</v>
      </c>
      <c r="AF1541" s="17">
        <v>0.18641372469089601</v>
      </c>
      <c r="AG1541" s="17">
        <v>0.198981456163878</v>
      </c>
      <c r="AH1541" s="17">
        <v>0.21239606823982399</v>
      </c>
      <c r="AI1541" s="17">
        <v>0.21781846786415099</v>
      </c>
      <c r="AJ1541" s="17">
        <v>0.213219404613361</v>
      </c>
      <c r="AK1541" s="17">
        <v>0.242883574521118</v>
      </c>
      <c r="AL1541" s="17">
        <v>0.19248955547175101</v>
      </c>
      <c r="AM1541" s="17">
        <v>0.18474682739279499</v>
      </c>
      <c r="AN1541" s="17">
        <v>0.25820122714225002</v>
      </c>
      <c r="AO1541" s="17">
        <v>0.27521408876889197</v>
      </c>
      <c r="AP1541" s="17">
        <v>0.25241595279476498</v>
      </c>
      <c r="AQ1541" s="17">
        <v>0.25888693747361502</v>
      </c>
      <c r="AR1541" s="17">
        <v>0.31399985588734203</v>
      </c>
      <c r="AS1541" s="17"/>
      <c r="AT1541" s="17">
        <v>0.233375479261973</v>
      </c>
      <c r="AU1541" s="17">
        <v>0.20394065403099601</v>
      </c>
      <c r="AV1541" s="17">
        <v>0.212010337990163</v>
      </c>
      <c r="AW1541" s="17">
        <v>0.20371986148378199</v>
      </c>
      <c r="AX1541" s="17">
        <v>0.22250820168274099</v>
      </c>
      <c r="AY1541" s="17">
        <v>0.25636255895923599</v>
      </c>
      <c r="AZ1541" s="17"/>
      <c r="BA1541" s="17">
        <v>0.168793729979624</v>
      </c>
      <c r="BB1541" s="17">
        <v>0.20242587998721001</v>
      </c>
      <c r="BC1541" s="17">
        <v>0.21612111238620299</v>
      </c>
      <c r="BD1541" s="17">
        <v>0.31590476737324702</v>
      </c>
      <c r="BE1541" s="17">
        <v>0.31726199576959402</v>
      </c>
      <c r="BF1541" s="17"/>
      <c r="BG1541" s="17">
        <v>0.216221761043046</v>
      </c>
      <c r="BH1541" s="17">
        <v>0.26071061516462901</v>
      </c>
      <c r="BI1541" s="17">
        <v>0.23997361655181099</v>
      </c>
      <c r="BJ1541" s="17">
        <v>0.215749603751964</v>
      </c>
      <c r="BK1541" s="17">
        <v>0.234973185969583</v>
      </c>
      <c r="BL1541" s="17"/>
      <c r="BM1541" s="17">
        <v>0.21671599500639899</v>
      </c>
      <c r="BN1541" s="17">
        <v>0.22032292306855999</v>
      </c>
      <c r="BO1541" s="17">
        <v>0.20680484987244299</v>
      </c>
      <c r="BP1541" s="17"/>
      <c r="BQ1541" s="17">
        <v>0.25663279172957798</v>
      </c>
      <c r="BR1541" s="17">
        <v>0.20021859926664601</v>
      </c>
      <c r="BS1541" s="17"/>
      <c r="BT1541" s="17">
        <v>0.249124285286833</v>
      </c>
      <c r="BU1541" s="17">
        <v>0.18290212678147399</v>
      </c>
    </row>
    <row r="1542" spans="2:73" x14ac:dyDescent="0.3">
      <c r="B1542" t="s">
        <v>92</v>
      </c>
      <c r="C1542" s="17">
        <v>2.0053261861682901E-2</v>
      </c>
      <c r="D1542" s="17">
        <v>1.5266328087124E-2</v>
      </c>
      <c r="E1542" s="17">
        <v>2.4374006806172299E-2</v>
      </c>
      <c r="F1542" s="17"/>
      <c r="G1542" s="17">
        <v>2.10104644601854E-2</v>
      </c>
      <c r="H1542" s="17">
        <v>2.1763998024027901E-2</v>
      </c>
      <c r="I1542" s="17">
        <v>1.6078610733893599E-2</v>
      </c>
      <c r="J1542" s="17">
        <v>2.1079711780976701E-2</v>
      </c>
      <c r="K1542" s="17">
        <v>2.6658123893555E-2</v>
      </c>
      <c r="L1542" s="17">
        <v>1.59894076403241E-2</v>
      </c>
      <c r="M1542" s="17"/>
      <c r="N1542" s="17">
        <v>1.10186081297775E-2</v>
      </c>
      <c r="O1542" s="17">
        <v>1.52940972788961E-2</v>
      </c>
      <c r="P1542" s="17">
        <v>1.4280253038920601E-2</v>
      </c>
      <c r="Q1542" s="17">
        <v>4.02599238172563E-2</v>
      </c>
      <c r="R1542" s="17"/>
      <c r="S1542" s="17">
        <v>1.7439849098167599E-2</v>
      </c>
      <c r="T1542" s="17">
        <v>1.9525319716540101E-2</v>
      </c>
      <c r="U1542" s="17">
        <v>1.3878487418951899E-2</v>
      </c>
      <c r="V1542" s="17">
        <v>8.1895743706444802E-3</v>
      </c>
      <c r="W1542" s="17">
        <v>2.11994306320312E-2</v>
      </c>
      <c r="X1542" s="17">
        <v>3.8430188925257402E-2</v>
      </c>
      <c r="Y1542" s="17">
        <v>1.63794320629683E-2</v>
      </c>
      <c r="Z1542" s="17">
        <v>2.3651244552325701E-2</v>
      </c>
      <c r="AA1542" s="17">
        <v>2.52136785064127E-2</v>
      </c>
      <c r="AB1542" s="17"/>
      <c r="AC1542" s="17">
        <v>8.3553970347185202E-2</v>
      </c>
      <c r="AD1542" s="17">
        <v>0.10616341336214299</v>
      </c>
      <c r="AE1542" s="17">
        <v>1.8314336450176199E-2</v>
      </c>
      <c r="AF1542" s="17">
        <v>2.2113892704707601E-2</v>
      </c>
      <c r="AG1542" s="17">
        <v>2.6043379360748801E-2</v>
      </c>
      <c r="AH1542" s="17">
        <v>2.0953616647757901E-2</v>
      </c>
      <c r="AI1542" s="17">
        <v>4.8913330924951802E-3</v>
      </c>
      <c r="AJ1542" s="17">
        <v>1.09046916219105E-2</v>
      </c>
      <c r="AK1542" s="17">
        <v>2.18546314974877E-2</v>
      </c>
      <c r="AL1542" s="17">
        <v>4.99847129387838E-3</v>
      </c>
      <c r="AM1542" s="17">
        <v>3.0771455880988E-3</v>
      </c>
      <c r="AN1542" s="17">
        <v>9.2384877622527905E-3</v>
      </c>
      <c r="AO1542" s="17">
        <v>1.72528850513275E-2</v>
      </c>
      <c r="AP1542" s="17">
        <v>0</v>
      </c>
      <c r="AQ1542" s="17">
        <v>1.35616520926261E-2</v>
      </c>
      <c r="AR1542" s="17">
        <v>0</v>
      </c>
      <c r="AS1542" s="17"/>
      <c r="AT1542" s="17">
        <v>1.9311673543303699E-2</v>
      </c>
      <c r="AU1542" s="17">
        <v>2.3399632376394901E-2</v>
      </c>
      <c r="AV1542" s="17">
        <v>1.1771300843275601E-2</v>
      </c>
      <c r="AW1542" s="17">
        <v>2.4177246646168001E-2</v>
      </c>
      <c r="AX1542" s="17">
        <v>1.47519063077747E-2</v>
      </c>
      <c r="AY1542" s="17">
        <v>2.4069653041241999E-2</v>
      </c>
      <c r="AZ1542" s="17"/>
      <c r="BA1542" s="17">
        <v>1.9671215569711301E-2</v>
      </c>
      <c r="BB1542" s="17">
        <v>2.3565287870556E-2</v>
      </c>
      <c r="BC1542" s="17">
        <v>1.5031630093925901E-2</v>
      </c>
      <c r="BD1542" s="17">
        <v>2.2282290251219701E-2</v>
      </c>
      <c r="BE1542" s="17">
        <v>1.6230126729178E-2</v>
      </c>
      <c r="BF1542" s="17"/>
      <c r="BG1542" s="17">
        <v>8.8648170800530394E-3</v>
      </c>
      <c r="BH1542" s="17">
        <v>1.3077516230313301E-2</v>
      </c>
      <c r="BI1542" s="17">
        <v>6.7962107421378898E-3</v>
      </c>
      <c r="BJ1542" s="17">
        <v>1.6639620049630099E-2</v>
      </c>
      <c r="BK1542" s="17">
        <v>2.9446278912753698E-2</v>
      </c>
      <c r="BL1542" s="17"/>
      <c r="BM1542" s="17">
        <v>1.40675536981865E-2</v>
      </c>
      <c r="BN1542" s="17">
        <v>2.3031831610071898E-2</v>
      </c>
      <c r="BO1542" s="17">
        <v>3.0672558705062299E-2</v>
      </c>
      <c r="BP1542" s="17"/>
      <c r="BQ1542" s="17">
        <v>7.2596155836579497E-3</v>
      </c>
      <c r="BR1542" s="17">
        <v>2.51742423099287E-2</v>
      </c>
      <c r="BS1542" s="17"/>
      <c r="BT1542" s="17">
        <v>8.8671460707968903E-3</v>
      </c>
      <c r="BU1542" s="17">
        <v>2.8560229010670402E-2</v>
      </c>
    </row>
    <row r="1543" spans="2:73" x14ac:dyDescent="0.3">
      <c r="B1543" t="s">
        <v>576</v>
      </c>
      <c r="C1543" s="17">
        <v>7.6083410801418894E-2</v>
      </c>
      <c r="D1543" s="17">
        <v>9.1017127114498803E-2</v>
      </c>
      <c r="E1543" s="17">
        <v>6.17656260792072E-2</v>
      </c>
      <c r="F1543" s="17"/>
      <c r="G1543" s="17">
        <v>0.141509737821886</v>
      </c>
      <c r="H1543" s="17">
        <v>8.6370201612928105E-2</v>
      </c>
      <c r="I1543" s="17">
        <v>9.3538118502688394E-2</v>
      </c>
      <c r="J1543" s="17">
        <v>5.4236944726753299E-2</v>
      </c>
      <c r="K1543" s="17">
        <v>5.5435882136642099E-2</v>
      </c>
      <c r="L1543" s="17">
        <v>4.1829708597798602E-2</v>
      </c>
      <c r="M1543" s="17"/>
      <c r="N1543" s="17">
        <v>6.6110422474437297E-2</v>
      </c>
      <c r="O1543" s="17">
        <v>7.5796724659162207E-2</v>
      </c>
      <c r="P1543" s="17">
        <v>8.2323500323427001E-2</v>
      </c>
      <c r="Q1543" s="17">
        <v>8.0544690794515303E-2</v>
      </c>
      <c r="R1543" s="17"/>
      <c r="S1543" s="17">
        <v>8.0218078211413302E-2</v>
      </c>
      <c r="T1543" s="17">
        <v>9.6009069082764201E-2</v>
      </c>
      <c r="U1543" s="17">
        <v>7.3151198293031794E-2</v>
      </c>
      <c r="V1543" s="17">
        <v>7.90737642585808E-2</v>
      </c>
      <c r="W1543" s="17">
        <v>3.1342044093629298E-2</v>
      </c>
      <c r="X1543" s="17">
        <v>6.9515327174709499E-2</v>
      </c>
      <c r="Y1543" s="17">
        <v>6.2743935562309699E-2</v>
      </c>
      <c r="Z1543" s="17">
        <v>9.8038511521748598E-2</v>
      </c>
      <c r="AA1543" s="17">
        <v>8.3940619962193597E-2</v>
      </c>
      <c r="AB1543" s="17"/>
      <c r="AC1543" s="17">
        <v>0.203255122026024</v>
      </c>
      <c r="AD1543" s="17">
        <v>5.14631701545551E-2</v>
      </c>
      <c r="AE1543" s="17">
        <v>8.1743803934828593E-2</v>
      </c>
      <c r="AF1543" s="17">
        <v>8.1665377282151203E-2</v>
      </c>
      <c r="AG1543" s="17">
        <v>8.3121406107941095E-2</v>
      </c>
      <c r="AH1543" s="17">
        <v>7.1153890409944798E-2</v>
      </c>
      <c r="AI1543" s="17">
        <v>8.8444750067133801E-2</v>
      </c>
      <c r="AJ1543" s="17">
        <v>7.3425261866730498E-2</v>
      </c>
      <c r="AK1543" s="17">
        <v>7.1086403624404298E-2</v>
      </c>
      <c r="AL1543" s="17">
        <v>6.5930606077495402E-2</v>
      </c>
      <c r="AM1543" s="17">
        <v>4.8091337979613402E-2</v>
      </c>
      <c r="AN1543" s="17">
        <v>6.9562416493937004E-2</v>
      </c>
      <c r="AO1543" s="17">
        <v>7.7251658526790098E-2</v>
      </c>
      <c r="AP1543" s="17">
        <v>0.13862915926570299</v>
      </c>
      <c r="AQ1543" s="17">
        <v>7.6222380311528906E-2</v>
      </c>
      <c r="AR1543" s="17">
        <v>8.3509837233664896E-2</v>
      </c>
      <c r="AS1543" s="17"/>
      <c r="AT1543" s="17">
        <v>9.3923839504751902E-2</v>
      </c>
      <c r="AU1543" s="17">
        <v>6.9821682670053897E-2</v>
      </c>
      <c r="AV1543" s="17">
        <v>8.7879870137622204E-2</v>
      </c>
      <c r="AW1543" s="17">
        <v>6.6092966933816999E-2</v>
      </c>
      <c r="AX1543" s="17">
        <v>5.71345665266033E-2</v>
      </c>
      <c r="AY1543" s="17">
        <v>7.1292533779245604E-2</v>
      </c>
      <c r="AZ1543" s="17"/>
      <c r="BA1543" s="17">
        <v>7.0968965985834007E-2</v>
      </c>
      <c r="BB1543" s="17">
        <v>7.8551547550511497E-2</v>
      </c>
      <c r="BC1543" s="17">
        <v>7.8708552248463598E-2</v>
      </c>
      <c r="BD1543" s="17">
        <v>8.8588961877789696E-2</v>
      </c>
      <c r="BE1543" s="17">
        <v>8.0147577789508304E-2</v>
      </c>
      <c r="BF1543" s="17"/>
      <c r="BG1543" s="17">
        <v>6.6415569476234906E-2</v>
      </c>
      <c r="BH1543" s="17">
        <v>8.1708503579107195E-2</v>
      </c>
      <c r="BI1543" s="17">
        <v>7.5528030931680507E-2</v>
      </c>
      <c r="BJ1543" s="17">
        <v>7.3853361005010998E-2</v>
      </c>
      <c r="BK1543" s="17">
        <v>4.1270483335052503E-2</v>
      </c>
      <c r="BL1543" s="17"/>
      <c r="BM1543" s="17">
        <v>8.0773349065685202E-2</v>
      </c>
      <c r="BN1543" s="17">
        <v>7.2391238091359403E-2</v>
      </c>
      <c r="BO1543" s="17">
        <v>7.1046956540291598E-2</v>
      </c>
      <c r="BP1543" s="17"/>
      <c r="BQ1543" s="17">
        <v>9.23402372719999E-2</v>
      </c>
      <c r="BR1543" s="17">
        <v>6.2657456873225104E-2</v>
      </c>
      <c r="BS1543" s="17"/>
      <c r="BT1543" s="17">
        <v>8.1600453075258594E-2</v>
      </c>
      <c r="BU1543" s="17">
        <v>6.8900961186450102E-2</v>
      </c>
    </row>
    <row r="1544" spans="2:73" x14ac:dyDescent="0.3">
      <c r="B1544" t="s">
        <v>577</v>
      </c>
      <c r="C1544" s="17">
        <v>0.65790383388946505</v>
      </c>
      <c r="D1544" s="17">
        <v>0.63040853414669296</v>
      </c>
      <c r="E1544" s="17">
        <v>0.68480605469079703</v>
      </c>
      <c r="F1544" s="17"/>
      <c r="G1544" s="17">
        <v>0.549729753094786</v>
      </c>
      <c r="H1544" s="17">
        <v>0.664318298357089</v>
      </c>
      <c r="I1544" s="17">
        <v>0.67927016208081903</v>
      </c>
      <c r="J1544" s="17">
        <v>0.68863773339240497</v>
      </c>
      <c r="K1544" s="17">
        <v>0.68297246599171402</v>
      </c>
      <c r="L1544" s="17">
        <v>0.66513960360802704</v>
      </c>
      <c r="M1544" s="17"/>
      <c r="N1544" s="17">
        <v>0.71283561131337403</v>
      </c>
      <c r="O1544" s="17">
        <v>0.67246640405937697</v>
      </c>
      <c r="P1544" s="17">
        <v>0.65546691917937405</v>
      </c>
      <c r="Q1544" s="17">
        <v>0.58663590958883904</v>
      </c>
      <c r="R1544" s="17"/>
      <c r="S1544" s="17">
        <v>0.64557059672459804</v>
      </c>
      <c r="T1544" s="17">
        <v>0.61568974502108298</v>
      </c>
      <c r="U1544" s="17">
        <v>0.68906743312825203</v>
      </c>
      <c r="V1544" s="17">
        <v>0.69122482466308499</v>
      </c>
      <c r="W1544" s="17">
        <v>0.70251431127666097</v>
      </c>
      <c r="X1544" s="17">
        <v>0.613777657334587</v>
      </c>
      <c r="Y1544" s="17">
        <v>0.699788702784648</v>
      </c>
      <c r="Z1544" s="17">
        <v>0.62497577178837604</v>
      </c>
      <c r="AA1544" s="17">
        <v>0.656561603281827</v>
      </c>
      <c r="AB1544" s="17"/>
      <c r="AC1544" s="17">
        <v>0.25480717398182001</v>
      </c>
      <c r="AD1544" s="17">
        <v>0.54364754729922504</v>
      </c>
      <c r="AE1544" s="17">
        <v>0.60260711075621498</v>
      </c>
      <c r="AF1544" s="17">
        <v>0.58588212243473903</v>
      </c>
      <c r="AG1544" s="17">
        <v>0.609346853765522</v>
      </c>
      <c r="AH1544" s="17">
        <v>0.67897092968575401</v>
      </c>
      <c r="AI1544" s="17">
        <v>0.65602201507359004</v>
      </c>
      <c r="AJ1544" s="17">
        <v>0.66988165300272295</v>
      </c>
      <c r="AK1544" s="17">
        <v>0.719620294859594</v>
      </c>
      <c r="AL1544" s="17">
        <v>0.65025905100646098</v>
      </c>
      <c r="AM1544" s="17">
        <v>0.68429550389786897</v>
      </c>
      <c r="AN1544" s="17">
        <v>0.74216236168217897</v>
      </c>
      <c r="AO1544" s="17">
        <v>0.73170324021380695</v>
      </c>
      <c r="AP1544" s="17">
        <v>0.69926567577214305</v>
      </c>
      <c r="AQ1544" s="17">
        <v>0.71471031865844004</v>
      </c>
      <c r="AR1544" s="17">
        <v>0.71810397705168905</v>
      </c>
      <c r="AS1544" s="17"/>
      <c r="AT1544" s="17">
        <v>0.65348410539847901</v>
      </c>
      <c r="AU1544" s="17">
        <v>0.66962508774873497</v>
      </c>
      <c r="AV1544" s="17">
        <v>0.61877040325477894</v>
      </c>
      <c r="AW1544" s="17">
        <v>0.65231440805902496</v>
      </c>
      <c r="AX1544" s="17">
        <v>0.67272334241262199</v>
      </c>
      <c r="AY1544" s="17">
        <v>0.71441044038127499</v>
      </c>
      <c r="AZ1544" s="17"/>
      <c r="BA1544" s="17">
        <v>0.60844103650772297</v>
      </c>
      <c r="BB1544" s="17">
        <v>0.64045893778659402</v>
      </c>
      <c r="BC1544" s="17">
        <v>0.67485780274831897</v>
      </c>
      <c r="BD1544" s="17">
        <v>0.72281876149608604</v>
      </c>
      <c r="BE1544" s="17">
        <v>0.688893765414748</v>
      </c>
      <c r="BF1544" s="17"/>
      <c r="BG1544" s="17">
        <v>0.68240066925885701</v>
      </c>
      <c r="BH1544" s="17">
        <v>0.70420075815360195</v>
      </c>
      <c r="BI1544" s="17">
        <v>0.67133386844129805</v>
      </c>
      <c r="BJ1544" s="17">
        <v>0.65303508034715996</v>
      </c>
      <c r="BK1544" s="17">
        <v>0.71531639142445103</v>
      </c>
      <c r="BL1544" s="17"/>
      <c r="BM1544" s="17">
        <v>0.66756690817136299</v>
      </c>
      <c r="BN1544" s="17">
        <v>0.65581752269841298</v>
      </c>
      <c r="BO1544" s="17">
        <v>0.63417948461707396</v>
      </c>
      <c r="BP1544" s="17"/>
      <c r="BQ1544" s="17">
        <v>0.705484229240401</v>
      </c>
      <c r="BR1544" s="17">
        <v>0.637369233616084</v>
      </c>
      <c r="BS1544" s="17"/>
      <c r="BT1544" s="17">
        <v>0.70287934978400701</v>
      </c>
      <c r="BU1544" s="17">
        <v>0.614943701733492</v>
      </c>
    </row>
    <row r="1545" spans="2:73" x14ac:dyDescent="0.3">
      <c r="B1545" t="s">
        <v>443</v>
      </c>
      <c r="C1545" s="17">
        <v>0.58182042308804605</v>
      </c>
      <c r="D1545" s="17">
        <v>0.53939140703219401</v>
      </c>
      <c r="E1545" s="17">
        <v>0.62304042861159004</v>
      </c>
      <c r="F1545" s="17"/>
      <c r="G1545" s="17">
        <v>0.40822001527290103</v>
      </c>
      <c r="H1545" s="17">
        <v>0.57794809674416103</v>
      </c>
      <c r="I1545" s="17">
        <v>0.58573204357813102</v>
      </c>
      <c r="J1545" s="17">
        <v>0.63440078866565197</v>
      </c>
      <c r="K1545" s="17">
        <v>0.62753658385507205</v>
      </c>
      <c r="L1545" s="17">
        <v>0.62330989501022904</v>
      </c>
      <c r="M1545" s="17"/>
      <c r="N1545" s="17">
        <v>0.64672518883893704</v>
      </c>
      <c r="O1545" s="17">
        <v>0.59666967940021398</v>
      </c>
      <c r="P1545" s="17">
        <v>0.573143418855947</v>
      </c>
      <c r="Q1545" s="17">
        <v>0.50609121879432395</v>
      </c>
      <c r="R1545" s="17"/>
      <c r="S1545" s="17">
        <v>0.56535251851318402</v>
      </c>
      <c r="T1545" s="17">
        <v>0.51968067593831901</v>
      </c>
      <c r="U1545" s="17">
        <v>0.61591623483521996</v>
      </c>
      <c r="V1545" s="17">
        <v>0.61215106040450495</v>
      </c>
      <c r="W1545" s="17">
        <v>0.67117226718303102</v>
      </c>
      <c r="X1545" s="17">
        <v>0.54426233015987702</v>
      </c>
      <c r="Y1545" s="17">
        <v>0.63704476722233805</v>
      </c>
      <c r="Z1545" s="17">
        <v>0.52693726026662802</v>
      </c>
      <c r="AA1545" s="17">
        <v>0.57262098331963296</v>
      </c>
      <c r="AB1545" s="17"/>
      <c r="AC1545" s="17">
        <v>5.1552051955796097E-2</v>
      </c>
      <c r="AD1545" s="17">
        <v>0.49218437714467</v>
      </c>
      <c r="AE1545" s="17">
        <v>0.52086330682138604</v>
      </c>
      <c r="AF1545" s="17">
        <v>0.50421674515258796</v>
      </c>
      <c r="AG1545" s="17">
        <v>0.52622544765758095</v>
      </c>
      <c r="AH1545" s="17">
        <v>0.60781703927580899</v>
      </c>
      <c r="AI1545" s="17">
        <v>0.567577265006457</v>
      </c>
      <c r="AJ1545" s="17">
        <v>0.59645639113599302</v>
      </c>
      <c r="AK1545" s="17">
        <v>0.64853389123519001</v>
      </c>
      <c r="AL1545" s="17">
        <v>0.58432844492896596</v>
      </c>
      <c r="AM1545" s="17">
        <v>0.63620416591825601</v>
      </c>
      <c r="AN1545" s="17">
        <v>0.67259994518824195</v>
      </c>
      <c r="AO1545" s="17">
        <v>0.654451581687017</v>
      </c>
      <c r="AP1545" s="17">
        <v>0.56063651650643898</v>
      </c>
      <c r="AQ1545" s="17">
        <v>0.63848793834691098</v>
      </c>
      <c r="AR1545" s="17">
        <v>0.63459413981802404</v>
      </c>
      <c r="AS1545" s="17"/>
      <c r="AT1545" s="17">
        <v>0.55956026589372698</v>
      </c>
      <c r="AU1545" s="17">
        <v>0.59980340507868102</v>
      </c>
      <c r="AV1545" s="17">
        <v>0.53089053311715695</v>
      </c>
      <c r="AW1545" s="17">
        <v>0.58622144112520802</v>
      </c>
      <c r="AX1545" s="17">
        <v>0.61558877588601901</v>
      </c>
      <c r="AY1545" s="17">
        <v>0.64311790660203005</v>
      </c>
      <c r="AZ1545" s="17"/>
      <c r="BA1545" s="17">
        <v>0.53747207052188894</v>
      </c>
      <c r="BB1545" s="17">
        <v>0.56190739023608205</v>
      </c>
      <c r="BC1545" s="17">
        <v>0.59614925049985501</v>
      </c>
      <c r="BD1545" s="17">
        <v>0.63422979961829695</v>
      </c>
      <c r="BE1545" s="17">
        <v>0.60874618762524002</v>
      </c>
      <c r="BF1545" s="17"/>
      <c r="BG1545" s="17">
        <v>0.61598509978262295</v>
      </c>
      <c r="BH1545" s="17">
        <v>0.62249225457449398</v>
      </c>
      <c r="BI1545" s="17">
        <v>0.59580583750961702</v>
      </c>
      <c r="BJ1545" s="17">
        <v>0.57918171934214902</v>
      </c>
      <c r="BK1545" s="17">
        <v>0.67404590808939902</v>
      </c>
      <c r="BL1545" s="17"/>
      <c r="BM1545" s="17">
        <v>0.58679355910567799</v>
      </c>
      <c r="BN1545" s="17">
        <v>0.58342628460705304</v>
      </c>
      <c r="BO1545" s="17">
        <v>0.56313252807678305</v>
      </c>
      <c r="BP1545" s="17"/>
      <c r="BQ1545" s="17">
        <v>0.61314399196840097</v>
      </c>
      <c r="BR1545" s="17">
        <v>0.574711776742859</v>
      </c>
      <c r="BS1545" s="17"/>
      <c r="BT1545" s="17">
        <v>0.62127889670874803</v>
      </c>
      <c r="BU1545" s="17">
        <v>0.54604274054704205</v>
      </c>
    </row>
    <row r="1546" spans="2:73" x14ac:dyDescent="0.3">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c r="BA1546" s="17"/>
      <c r="BB1546" s="17"/>
      <c r="BC1546" s="17"/>
      <c r="BD1546" s="17"/>
      <c r="BE1546" s="17"/>
      <c r="BF1546" s="17"/>
      <c r="BG1546" s="17"/>
      <c r="BH1546" s="17"/>
      <c r="BI1546" s="17"/>
      <c r="BJ1546" s="17"/>
      <c r="BK1546" s="17"/>
      <c r="BL1546" s="17"/>
      <c r="BM1546" s="17"/>
      <c r="BN1546" s="17"/>
      <c r="BO1546" s="17"/>
      <c r="BP1546" s="17"/>
      <c r="BQ1546" s="17"/>
      <c r="BR1546" s="17"/>
      <c r="BS1546" s="17"/>
      <c r="BT1546" s="17"/>
      <c r="BU1546" s="17"/>
    </row>
    <row r="1547" spans="2:73" x14ac:dyDescent="0.3">
      <c r="B1547" s="6" t="s">
        <v>583</v>
      </c>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c r="AM1547" s="17"/>
      <c r="AN1547" s="17"/>
      <c r="AO1547" s="17"/>
      <c r="AP1547" s="17"/>
      <c r="AQ1547" s="17"/>
      <c r="AR1547" s="17"/>
      <c r="AS1547" s="17"/>
      <c r="AT1547" s="17"/>
      <c r="AU1547" s="17"/>
      <c r="AV1547" s="17"/>
      <c r="AW1547" s="17"/>
      <c r="AX1547" s="17"/>
      <c r="AY1547" s="17"/>
      <c r="AZ1547" s="17"/>
      <c r="BA1547" s="17"/>
      <c r="BB1547" s="17"/>
      <c r="BC1547" s="17"/>
      <c r="BD1547" s="17"/>
      <c r="BE1547" s="17"/>
      <c r="BF1547" s="17"/>
      <c r="BG1547" s="17"/>
      <c r="BH1547" s="17"/>
      <c r="BI1547" s="17"/>
      <c r="BJ1547" s="17"/>
      <c r="BK1547" s="17"/>
      <c r="BL1547" s="17"/>
      <c r="BM1547" s="17"/>
      <c r="BN1547" s="17"/>
      <c r="BO1547" s="17"/>
      <c r="BP1547" s="17"/>
      <c r="BQ1547" s="17"/>
      <c r="BR1547" s="17"/>
      <c r="BS1547" s="17"/>
      <c r="BT1547" s="17"/>
      <c r="BU1547" s="17"/>
    </row>
    <row r="1548" spans="2:73" x14ac:dyDescent="0.3">
      <c r="B1548" s="24" t="s">
        <v>197</v>
      </c>
      <c r="C1548" s="17"/>
      <c r="D1548" s="17"/>
      <c r="E1548" s="17"/>
      <c r="F1548" s="17"/>
      <c r="G1548" s="17"/>
      <c r="H1548" s="17"/>
      <c r="I1548" s="17"/>
      <c r="J1548" s="17"/>
      <c r="K1548" s="17"/>
      <c r="L1548" s="17"/>
      <c r="M1548" s="17"/>
      <c r="N1548" s="17"/>
      <c r="O1548" s="17"/>
      <c r="P1548" s="17"/>
      <c r="Q1548" s="17"/>
      <c r="R1548" s="17"/>
      <c r="S1548" s="17"/>
      <c r="T1548" s="17"/>
      <c r="U1548" s="17"/>
      <c r="V1548" s="17"/>
      <c r="W1548" s="17"/>
      <c r="X1548" s="17"/>
      <c r="Y1548" s="17"/>
      <c r="Z1548" s="17"/>
      <c r="AA1548" s="17"/>
      <c r="AB1548" s="17"/>
      <c r="AC1548" s="17"/>
      <c r="AD1548" s="17"/>
      <c r="AE1548" s="17"/>
      <c r="AF1548" s="17"/>
      <c r="AG1548" s="17"/>
      <c r="AH1548" s="17"/>
      <c r="AI1548" s="17"/>
      <c r="AJ1548" s="17"/>
      <c r="AK1548" s="17"/>
      <c r="AL1548" s="17"/>
      <c r="AM1548" s="17"/>
      <c r="AN1548" s="17"/>
      <c r="AO1548" s="17"/>
      <c r="AP1548" s="17"/>
      <c r="AQ1548" s="17"/>
      <c r="AR1548" s="17"/>
      <c r="AS1548" s="17"/>
      <c r="AT1548" s="17"/>
      <c r="AU1548" s="17"/>
      <c r="AV1548" s="17"/>
      <c r="AW1548" s="17"/>
      <c r="AX1548" s="17"/>
      <c r="AY1548" s="17"/>
      <c r="AZ1548" s="17"/>
      <c r="BA1548" s="17"/>
      <c r="BB1548" s="17"/>
      <c r="BC1548" s="17"/>
      <c r="BD1548" s="17"/>
      <c r="BE1548" s="17"/>
      <c r="BF1548" s="17"/>
      <c r="BG1548" s="17"/>
      <c r="BH1548" s="17"/>
      <c r="BI1548" s="17"/>
      <c r="BJ1548" s="17"/>
      <c r="BK1548" s="17"/>
      <c r="BL1548" s="17"/>
      <c r="BM1548" s="17"/>
      <c r="BN1548" s="17"/>
      <c r="BO1548" s="17"/>
      <c r="BP1548" s="17"/>
      <c r="BQ1548" s="17"/>
      <c r="BR1548" s="17"/>
      <c r="BS1548" s="17"/>
      <c r="BT1548" s="17"/>
      <c r="BU1548" s="17"/>
    </row>
    <row r="1549" spans="2:73" x14ac:dyDescent="0.3">
      <c r="B1549" t="s">
        <v>417</v>
      </c>
      <c r="C1549" s="17">
        <v>3.2289139661371598E-2</v>
      </c>
      <c r="D1549" s="17">
        <v>4.83529276707668E-2</v>
      </c>
      <c r="E1549" s="17">
        <v>1.6428212286677499E-2</v>
      </c>
      <c r="F1549" s="17"/>
      <c r="G1549" s="17">
        <v>3.64472194007339E-2</v>
      </c>
      <c r="H1549" s="17">
        <v>5.3335384514350902E-2</v>
      </c>
      <c r="I1549" s="17">
        <v>4.0425880327371898E-2</v>
      </c>
      <c r="J1549" s="17">
        <v>2.7628119544269799E-2</v>
      </c>
      <c r="K1549" s="17">
        <v>9.8701448320124199E-3</v>
      </c>
      <c r="L1549" s="17">
        <v>2.16449558673154E-2</v>
      </c>
      <c r="M1549" s="17"/>
      <c r="N1549" s="17">
        <v>3.5128402575042399E-2</v>
      </c>
      <c r="O1549" s="17">
        <v>1.50899246312322E-2</v>
      </c>
      <c r="P1549" s="17">
        <v>2.3839152624341001E-2</v>
      </c>
      <c r="Q1549" s="17">
        <v>5.4110639220088401E-2</v>
      </c>
      <c r="R1549" s="17"/>
      <c r="S1549" s="17">
        <v>2.7529598090214699E-2</v>
      </c>
      <c r="T1549" s="17">
        <v>0</v>
      </c>
      <c r="U1549" s="17">
        <v>4.6823618656352602E-2</v>
      </c>
      <c r="V1549" s="17">
        <v>5.7851956003737298E-2</v>
      </c>
      <c r="W1549" s="17">
        <v>1.09257687611569E-2</v>
      </c>
      <c r="X1549" s="17">
        <v>5.7024695622331201E-2</v>
      </c>
      <c r="Y1549" s="17">
        <v>1.2694125526922499E-2</v>
      </c>
      <c r="Z1549" s="17">
        <v>5.9594201697726099E-2</v>
      </c>
      <c r="AA1549" s="17">
        <v>4.5971783320321501E-2</v>
      </c>
      <c r="AB1549" s="17"/>
      <c r="AC1549" s="17">
        <v>0</v>
      </c>
      <c r="AD1549" s="17">
        <v>7.7041020682023106E-2</v>
      </c>
      <c r="AE1549" s="17">
        <v>4.7377402930908502E-2</v>
      </c>
      <c r="AF1549" s="17">
        <v>8.1228854394791702E-2</v>
      </c>
      <c r="AG1549" s="17">
        <v>6.8958792372197902E-2</v>
      </c>
      <c r="AH1549" s="17">
        <v>4.8403205174430697E-2</v>
      </c>
      <c r="AI1549" s="17">
        <v>1.1571697189611299E-2</v>
      </c>
      <c r="AJ1549" s="17">
        <v>0</v>
      </c>
      <c r="AK1549" s="17">
        <v>0</v>
      </c>
      <c r="AL1549" s="17">
        <v>0</v>
      </c>
      <c r="AM1549" s="17">
        <v>3.2590693718053301E-2</v>
      </c>
      <c r="AN1549" s="17">
        <v>0</v>
      </c>
      <c r="AO1549" s="17">
        <v>0</v>
      </c>
      <c r="AP1549" s="17">
        <v>7.4768716549667394E-2</v>
      </c>
      <c r="AQ1549" s="17">
        <v>7.88387228620097E-2</v>
      </c>
      <c r="AR1549" s="17">
        <v>2.01884893950788E-2</v>
      </c>
      <c r="AS1549" s="17"/>
      <c r="AT1549" s="17">
        <v>5.2267912172443698E-2</v>
      </c>
      <c r="AU1549" s="17">
        <v>1.82801301350663E-2</v>
      </c>
      <c r="AV1549" s="17">
        <v>5.5378220028138303E-2</v>
      </c>
      <c r="AW1549" s="17">
        <v>3.05805084672005E-2</v>
      </c>
      <c r="AX1549" s="17">
        <v>1.16247558850097E-2</v>
      </c>
      <c r="AY1549" s="17">
        <v>0</v>
      </c>
      <c r="AZ1549" s="17"/>
      <c r="BA1549" s="17">
        <v>3.0135129065354899E-2</v>
      </c>
      <c r="BB1549" s="17">
        <v>1.75009679425524E-2</v>
      </c>
      <c r="BC1549" s="17">
        <v>5.5350117980571101E-2</v>
      </c>
      <c r="BD1549" s="17">
        <v>4.01952077362005E-2</v>
      </c>
      <c r="BE1549" s="17">
        <v>0</v>
      </c>
      <c r="BF1549" s="17"/>
      <c r="BG1549" s="17">
        <v>7.0535792775560501E-3</v>
      </c>
      <c r="BH1549" s="17">
        <v>4.2355092933166999E-2</v>
      </c>
      <c r="BI1549" s="17">
        <v>4.6560105273177402E-2</v>
      </c>
      <c r="BJ1549" s="17">
        <v>1.7806771149817699E-2</v>
      </c>
      <c r="BK1549" s="17">
        <v>7.0155910079871001E-2</v>
      </c>
      <c r="BL1549" s="17"/>
      <c r="BM1549" s="17">
        <v>2.6735315550282999E-2</v>
      </c>
      <c r="BN1549" s="17">
        <v>4.5441650404880601E-2</v>
      </c>
      <c r="BO1549" s="17">
        <v>1.9094481648721798E-2</v>
      </c>
      <c r="BP1549" s="17"/>
      <c r="BQ1549" s="17">
        <v>4.7073323197687901E-2</v>
      </c>
      <c r="BR1549" s="17">
        <v>1.78296934983516E-2</v>
      </c>
      <c r="BS1549" s="17"/>
      <c r="BT1549" s="17">
        <v>3.34151806563752E-2</v>
      </c>
      <c r="BU1549" s="17">
        <v>3.39365226774637E-2</v>
      </c>
    </row>
    <row r="1550" spans="2:73" x14ac:dyDescent="0.3">
      <c r="B1550" t="s">
        <v>416</v>
      </c>
      <c r="C1550" s="17">
        <v>0.28779216757398701</v>
      </c>
      <c r="D1550" s="17">
        <v>0.30114129207458501</v>
      </c>
      <c r="E1550" s="17">
        <v>0.27391890611915698</v>
      </c>
      <c r="F1550" s="17"/>
      <c r="G1550" s="17">
        <v>0.31676804138960202</v>
      </c>
      <c r="H1550" s="17">
        <v>0.35657322999485702</v>
      </c>
      <c r="I1550" s="17">
        <v>0.327726558131957</v>
      </c>
      <c r="J1550" s="17">
        <v>0.31820068010125002</v>
      </c>
      <c r="K1550" s="17">
        <v>0.18104823033161699</v>
      </c>
      <c r="L1550" s="17">
        <v>0.220600718091985</v>
      </c>
      <c r="M1550" s="17"/>
      <c r="N1550" s="17">
        <v>0.34097491189000401</v>
      </c>
      <c r="O1550" s="17">
        <v>0.275777204748134</v>
      </c>
      <c r="P1550" s="17">
        <v>0.215785483391086</v>
      </c>
      <c r="Q1550" s="17">
        <v>0.29864573720354798</v>
      </c>
      <c r="R1550" s="17"/>
      <c r="S1550" s="17">
        <v>0.51212457034542003</v>
      </c>
      <c r="T1550" s="17">
        <v>0.24444835219012201</v>
      </c>
      <c r="U1550" s="17">
        <v>0.170623446988273</v>
      </c>
      <c r="V1550" s="17">
        <v>0.36661668190619101</v>
      </c>
      <c r="W1550" s="17">
        <v>0.204055617303048</v>
      </c>
      <c r="X1550" s="17">
        <v>0.19445377881501899</v>
      </c>
      <c r="Y1550" s="17">
        <v>0.25990374872543698</v>
      </c>
      <c r="Z1550" s="17">
        <v>0.15528732897584399</v>
      </c>
      <c r="AA1550" s="17">
        <v>0.31579186053542702</v>
      </c>
      <c r="AB1550" s="17"/>
      <c r="AC1550" s="17">
        <v>0</v>
      </c>
      <c r="AD1550" s="17">
        <v>0.350348926838354</v>
      </c>
      <c r="AE1550" s="17">
        <v>0.37134603182944598</v>
      </c>
      <c r="AF1550" s="17">
        <v>0.22648455563289699</v>
      </c>
      <c r="AG1550" s="17">
        <v>0.29872202786110802</v>
      </c>
      <c r="AH1550" s="17">
        <v>0.315629832327677</v>
      </c>
      <c r="AI1550" s="17">
        <v>0.27599604319417698</v>
      </c>
      <c r="AJ1550" s="17">
        <v>0.32229879878666001</v>
      </c>
      <c r="AK1550" s="17">
        <v>0.21993120806253</v>
      </c>
      <c r="AL1550" s="17">
        <v>0.22799288170225901</v>
      </c>
      <c r="AM1550" s="17">
        <v>0.23170167812049</v>
      </c>
      <c r="AN1550" s="17">
        <v>0.39006221639906002</v>
      </c>
      <c r="AO1550" s="17">
        <v>0.26990611880239601</v>
      </c>
      <c r="AP1550" s="17">
        <v>0.30219017906289197</v>
      </c>
      <c r="AQ1550" s="17">
        <v>0.282088245599736</v>
      </c>
      <c r="AR1550" s="17">
        <v>0.34711645079985798</v>
      </c>
      <c r="AS1550" s="17"/>
      <c r="AT1550" s="17">
        <v>0.44945963466634697</v>
      </c>
      <c r="AU1550" s="17">
        <v>0.24093882341418399</v>
      </c>
      <c r="AV1550" s="17">
        <v>0.32371620357115</v>
      </c>
      <c r="AW1550" s="17">
        <v>0.248456119974719</v>
      </c>
      <c r="AX1550" s="17">
        <v>0.13138244748981201</v>
      </c>
      <c r="AY1550" s="17">
        <v>0.199979983209158</v>
      </c>
      <c r="AZ1550" s="17"/>
      <c r="BA1550" s="17">
        <v>0.232991001470884</v>
      </c>
      <c r="BB1550" s="17">
        <v>0.259580837277193</v>
      </c>
      <c r="BC1550" s="17">
        <v>0.31461113295740201</v>
      </c>
      <c r="BD1550" s="17">
        <v>0.41903062797590201</v>
      </c>
      <c r="BE1550" s="17">
        <v>0.57093165556107695</v>
      </c>
      <c r="BF1550" s="17"/>
      <c r="BG1550" s="17">
        <v>0.27588428128426301</v>
      </c>
      <c r="BH1550" s="17">
        <v>0.34480860031081501</v>
      </c>
      <c r="BI1550" s="17">
        <v>0.23931750935106899</v>
      </c>
      <c r="BJ1550" s="17">
        <v>7.0892230873611101E-2</v>
      </c>
      <c r="BK1550" s="17">
        <v>0.41065304753053</v>
      </c>
      <c r="BL1550" s="17"/>
      <c r="BM1550" s="17">
        <v>0.28122459814598</v>
      </c>
      <c r="BN1550" s="17">
        <v>0.30168780668074202</v>
      </c>
      <c r="BO1550" s="17">
        <v>0.27632646479165901</v>
      </c>
      <c r="BP1550" s="17"/>
      <c r="BQ1550" s="17">
        <v>0.33922060514594399</v>
      </c>
      <c r="BR1550" s="17">
        <v>0.260542029782659</v>
      </c>
      <c r="BS1550" s="17"/>
      <c r="BT1550" s="17">
        <v>0.32017443435572102</v>
      </c>
      <c r="BU1550" s="17">
        <v>0.22761666687733501</v>
      </c>
    </row>
    <row r="1551" spans="2:73" x14ac:dyDescent="0.3">
      <c r="B1551" t="s">
        <v>418</v>
      </c>
      <c r="C1551" s="17">
        <v>4.0308295195658497E-2</v>
      </c>
      <c r="D1551" s="17">
        <v>3.9766601561515E-2</v>
      </c>
      <c r="E1551" s="17">
        <v>4.0976443059468501E-2</v>
      </c>
      <c r="F1551" s="17"/>
      <c r="G1551" s="17">
        <v>5.7415793512103797E-2</v>
      </c>
      <c r="H1551" s="17">
        <v>9.8965261978254795E-2</v>
      </c>
      <c r="I1551" s="17">
        <v>4.4839674342614197E-2</v>
      </c>
      <c r="J1551" s="17">
        <v>5.6171344069743598E-3</v>
      </c>
      <c r="K1551" s="17">
        <v>9.7883291050347206E-3</v>
      </c>
      <c r="L1551" s="17">
        <v>1.8000789446335302E-2</v>
      </c>
      <c r="M1551" s="17"/>
      <c r="N1551" s="17">
        <v>9.7622008513369898E-2</v>
      </c>
      <c r="O1551" s="17">
        <v>8.3677314414351504E-3</v>
      </c>
      <c r="P1551" s="17">
        <v>3.4885564222559597E-2</v>
      </c>
      <c r="Q1551" s="17">
        <v>1.5976331675264001E-2</v>
      </c>
      <c r="R1551" s="17"/>
      <c r="S1551" s="17">
        <v>0.105265675935293</v>
      </c>
      <c r="T1551" s="17">
        <v>0</v>
      </c>
      <c r="U1551" s="17">
        <v>3.6504378033802402E-2</v>
      </c>
      <c r="V1551" s="17">
        <v>7.3702576434588093E-2</v>
      </c>
      <c r="W1551" s="17">
        <v>0</v>
      </c>
      <c r="X1551" s="17">
        <v>4.0827674975634297E-2</v>
      </c>
      <c r="Y1551" s="17">
        <v>1.17541511667867E-2</v>
      </c>
      <c r="Z1551" s="17">
        <v>8.3529379372260903E-2</v>
      </c>
      <c r="AA1551" s="17">
        <v>3.1007871365844202E-2</v>
      </c>
      <c r="AB1551" s="17"/>
      <c r="AC1551" s="17">
        <v>0</v>
      </c>
      <c r="AD1551" s="17">
        <v>0</v>
      </c>
      <c r="AE1551" s="17">
        <v>2.0414630425219699E-2</v>
      </c>
      <c r="AF1551" s="17">
        <v>3.4833161810219802E-2</v>
      </c>
      <c r="AG1551" s="17">
        <v>0</v>
      </c>
      <c r="AH1551" s="17">
        <v>8.8836345738506697E-2</v>
      </c>
      <c r="AI1551" s="17">
        <v>1.0216953026239499E-2</v>
      </c>
      <c r="AJ1551" s="17">
        <v>5.2697842584232199E-2</v>
      </c>
      <c r="AK1551" s="17">
        <v>1.6156473179646601E-2</v>
      </c>
      <c r="AL1551" s="17">
        <v>4.0950224040743999E-2</v>
      </c>
      <c r="AM1551" s="17">
        <v>1.0229181280874499E-2</v>
      </c>
      <c r="AN1551" s="17">
        <v>0</v>
      </c>
      <c r="AO1551" s="17">
        <v>0.11709150946919999</v>
      </c>
      <c r="AP1551" s="17">
        <v>0</v>
      </c>
      <c r="AQ1551" s="17">
        <v>0</v>
      </c>
      <c r="AR1551" s="17">
        <v>0.233994065625384</v>
      </c>
      <c r="AS1551" s="17"/>
      <c r="AT1551" s="17">
        <v>9.7912849565440496E-2</v>
      </c>
      <c r="AU1551" s="17">
        <v>3.15318706665597E-2</v>
      </c>
      <c r="AV1551" s="17">
        <v>4.1664063582781401E-2</v>
      </c>
      <c r="AW1551" s="17">
        <v>6.8042014194336304E-3</v>
      </c>
      <c r="AX1551" s="17">
        <v>8.9647416491321803E-3</v>
      </c>
      <c r="AY1551" s="17">
        <v>2.8348755071306801E-2</v>
      </c>
      <c r="AZ1551" s="17"/>
      <c r="BA1551" s="17">
        <v>1.99283899036851E-2</v>
      </c>
      <c r="BB1551" s="17">
        <v>2.0388437644944999E-2</v>
      </c>
      <c r="BC1551" s="17">
        <v>5.4096759659454298E-2</v>
      </c>
      <c r="BD1551" s="17">
        <v>0.134708729870608</v>
      </c>
      <c r="BE1551" s="17">
        <v>0</v>
      </c>
      <c r="BF1551" s="17"/>
      <c r="BG1551" s="17">
        <v>5.9112051112623798E-2</v>
      </c>
      <c r="BH1551" s="17">
        <v>3.77801387952027E-2</v>
      </c>
      <c r="BI1551" s="17">
        <v>3.7239602391734503E-2</v>
      </c>
      <c r="BJ1551" s="17">
        <v>5.86183714533631E-2</v>
      </c>
      <c r="BK1551" s="17">
        <v>2.86849874082514E-2</v>
      </c>
      <c r="BL1551" s="17"/>
      <c r="BM1551" s="17">
        <v>5.7644325636890301E-2</v>
      </c>
      <c r="BN1551" s="17">
        <v>3.1903568299208401E-2</v>
      </c>
      <c r="BO1551" s="17">
        <v>0</v>
      </c>
      <c r="BP1551" s="17"/>
      <c r="BQ1551" s="17">
        <v>7.8394275032752703E-2</v>
      </c>
      <c r="BR1551" s="17">
        <v>1.8097928096862999E-2</v>
      </c>
      <c r="BS1551" s="17"/>
      <c r="BT1551" s="17">
        <v>4.8288574751415597E-2</v>
      </c>
      <c r="BU1551" s="17">
        <v>2.81668542712099E-2</v>
      </c>
    </row>
    <row r="1552" spans="2:73" x14ac:dyDescent="0.3">
      <c r="B1552" t="s">
        <v>415</v>
      </c>
      <c r="C1552" s="17">
        <v>0.59749903387493997</v>
      </c>
      <c r="D1552" s="17">
        <v>0.57871957665725104</v>
      </c>
      <c r="E1552" s="17">
        <v>0.61639984576083096</v>
      </c>
      <c r="F1552" s="17"/>
      <c r="G1552" s="17">
        <v>0.562426058209477</v>
      </c>
      <c r="H1552" s="17">
        <v>0.45217282235614298</v>
      </c>
      <c r="I1552" s="17">
        <v>0.55752572129224298</v>
      </c>
      <c r="J1552" s="17">
        <v>0.61829275124074201</v>
      </c>
      <c r="K1552" s="17">
        <v>0.72026178088834403</v>
      </c>
      <c r="L1552" s="17">
        <v>0.69069308476163105</v>
      </c>
      <c r="M1552" s="17"/>
      <c r="N1552" s="17">
        <v>0.50815183221167803</v>
      </c>
      <c r="O1552" s="17">
        <v>0.65644659351658496</v>
      </c>
      <c r="P1552" s="17">
        <v>0.68463520743815098</v>
      </c>
      <c r="Q1552" s="17">
        <v>0.56343955043961003</v>
      </c>
      <c r="R1552" s="17"/>
      <c r="S1552" s="17">
        <v>0.30467552430378603</v>
      </c>
      <c r="T1552" s="17">
        <v>0.72986849778446905</v>
      </c>
      <c r="U1552" s="17">
        <v>0.71929311910184501</v>
      </c>
      <c r="V1552" s="17">
        <v>0.46656740190984097</v>
      </c>
      <c r="W1552" s="17">
        <v>0.75360749345707101</v>
      </c>
      <c r="X1552" s="17">
        <v>0.67622320659801105</v>
      </c>
      <c r="Y1552" s="17">
        <v>0.66200382018837201</v>
      </c>
      <c r="Z1552" s="17">
        <v>0.52526950672629802</v>
      </c>
      <c r="AA1552" s="17">
        <v>0.57100112152426596</v>
      </c>
      <c r="AB1552" s="17"/>
      <c r="AC1552" s="17">
        <v>0.77475377633193798</v>
      </c>
      <c r="AD1552" s="17">
        <v>0.49906111877966902</v>
      </c>
      <c r="AE1552" s="17">
        <v>0.484185489484252</v>
      </c>
      <c r="AF1552" s="17">
        <v>0.61576313188476905</v>
      </c>
      <c r="AG1552" s="17">
        <v>0.52002660645726195</v>
      </c>
      <c r="AH1552" s="17">
        <v>0.51955379232103704</v>
      </c>
      <c r="AI1552" s="17">
        <v>0.68685498132130196</v>
      </c>
      <c r="AJ1552" s="17">
        <v>0.59999644653844297</v>
      </c>
      <c r="AK1552" s="17">
        <v>0.70660780106350196</v>
      </c>
      <c r="AL1552" s="17">
        <v>0.69568578131852299</v>
      </c>
      <c r="AM1552" s="17">
        <v>0.72547844688058205</v>
      </c>
      <c r="AN1552" s="17">
        <v>0.60993778360093998</v>
      </c>
      <c r="AO1552" s="17">
        <v>0.55418441290133402</v>
      </c>
      <c r="AP1552" s="17">
        <v>0.572828964932244</v>
      </c>
      <c r="AQ1552" s="17">
        <v>0.63907303153825501</v>
      </c>
      <c r="AR1552" s="17">
        <v>0.39870099417968002</v>
      </c>
      <c r="AS1552" s="17"/>
      <c r="AT1552" s="17">
        <v>0.36503943275214901</v>
      </c>
      <c r="AU1552" s="17">
        <v>0.65898755833310696</v>
      </c>
      <c r="AV1552" s="17">
        <v>0.52742312325866203</v>
      </c>
      <c r="AW1552" s="17">
        <v>0.67019830338853703</v>
      </c>
      <c r="AX1552" s="17">
        <v>0.81145795751688699</v>
      </c>
      <c r="AY1552" s="17">
        <v>0.77167126171953504</v>
      </c>
      <c r="AZ1552" s="17"/>
      <c r="BA1552" s="17">
        <v>0.65059283750595498</v>
      </c>
      <c r="BB1552" s="17">
        <v>0.65458889038932699</v>
      </c>
      <c r="BC1552" s="17">
        <v>0.542882893844292</v>
      </c>
      <c r="BD1552" s="17">
        <v>0.38453233616044502</v>
      </c>
      <c r="BE1552" s="17">
        <v>0.429068344438923</v>
      </c>
      <c r="BF1552" s="17"/>
      <c r="BG1552" s="17">
        <v>0.61938558497253005</v>
      </c>
      <c r="BH1552" s="17">
        <v>0.54211250867013505</v>
      </c>
      <c r="BI1552" s="17">
        <v>0.66606881467643697</v>
      </c>
      <c r="BJ1552" s="17">
        <v>0.78125709024952905</v>
      </c>
      <c r="BK1552" s="17">
        <v>0.49050605498134803</v>
      </c>
      <c r="BL1552" s="17"/>
      <c r="BM1552" s="17">
        <v>0.60911312711147003</v>
      </c>
      <c r="BN1552" s="17">
        <v>0.56046631355017096</v>
      </c>
      <c r="BO1552" s="17">
        <v>0.64887421802049094</v>
      </c>
      <c r="BP1552" s="17"/>
      <c r="BQ1552" s="17">
        <v>0.513391349542622</v>
      </c>
      <c r="BR1552" s="17">
        <v>0.65359377806610797</v>
      </c>
      <c r="BS1552" s="17"/>
      <c r="BT1552" s="17">
        <v>0.58453317327224597</v>
      </c>
      <c r="BU1552" s="17">
        <v>0.62311915124187101</v>
      </c>
    </row>
    <row r="1553" spans="2:73" x14ac:dyDescent="0.3">
      <c r="B1553" t="s">
        <v>212</v>
      </c>
      <c r="C1553" s="17">
        <v>1.2873616891907001E-2</v>
      </c>
      <c r="D1553" s="17">
        <v>1.0399833802505301E-2</v>
      </c>
      <c r="E1553" s="17">
        <v>1.5373622645300599E-2</v>
      </c>
      <c r="F1553" s="17"/>
      <c r="G1553" s="17">
        <v>0</v>
      </c>
      <c r="H1553" s="17">
        <v>1.27911640123949E-2</v>
      </c>
      <c r="I1553" s="17">
        <v>6.5687692010403601E-3</v>
      </c>
      <c r="J1553" s="17">
        <v>1.2853746822829601E-2</v>
      </c>
      <c r="K1553" s="17">
        <v>1.9316719112507701E-2</v>
      </c>
      <c r="L1553" s="17">
        <v>2.0904881935139299E-2</v>
      </c>
      <c r="M1553" s="17"/>
      <c r="N1553" s="17">
        <v>3.9726894089551204E-3</v>
      </c>
      <c r="O1553" s="17">
        <v>2.27387068307487E-2</v>
      </c>
      <c r="P1553" s="17">
        <v>1.6800943314990401E-2</v>
      </c>
      <c r="Q1553" s="17">
        <v>9.7521905182201898E-3</v>
      </c>
      <c r="R1553" s="17"/>
      <c r="S1553" s="17">
        <v>7.5107937561449296E-3</v>
      </c>
      <c r="T1553" s="17">
        <v>6.7550770077656102E-3</v>
      </c>
      <c r="U1553" s="17">
        <v>1.2692920910340501E-2</v>
      </c>
      <c r="V1553" s="17">
        <v>0</v>
      </c>
      <c r="W1553" s="17">
        <v>2.1504270580421099E-2</v>
      </c>
      <c r="X1553" s="17">
        <v>2.1921857984828999E-2</v>
      </c>
      <c r="Y1553" s="17">
        <v>1.2694125526922499E-2</v>
      </c>
      <c r="Z1553" s="17">
        <v>5.9594201697726099E-2</v>
      </c>
      <c r="AA1553" s="17">
        <v>8.8127637293124207E-3</v>
      </c>
      <c r="AB1553" s="17"/>
      <c r="AC1553" s="17">
        <v>0</v>
      </c>
      <c r="AD1553" s="17">
        <v>3.1767932707825901E-2</v>
      </c>
      <c r="AE1553" s="17">
        <v>0</v>
      </c>
      <c r="AF1553" s="17">
        <v>0</v>
      </c>
      <c r="AG1553" s="17">
        <v>5.1610924793217897E-2</v>
      </c>
      <c r="AH1553" s="17">
        <v>0</v>
      </c>
      <c r="AI1553" s="17">
        <v>0</v>
      </c>
      <c r="AJ1553" s="17">
        <v>0</v>
      </c>
      <c r="AK1553" s="17">
        <v>3.6923737068367303E-2</v>
      </c>
      <c r="AL1553" s="17">
        <v>1.8090969865802001E-2</v>
      </c>
      <c r="AM1553" s="17">
        <v>0</v>
      </c>
      <c r="AN1553" s="17">
        <v>0</v>
      </c>
      <c r="AO1553" s="17">
        <v>0</v>
      </c>
      <c r="AP1553" s="17">
        <v>5.0212139455196703E-2</v>
      </c>
      <c r="AQ1553" s="17">
        <v>0</v>
      </c>
      <c r="AR1553" s="17">
        <v>0</v>
      </c>
      <c r="AS1553" s="17"/>
      <c r="AT1553" s="17">
        <v>1.09176986991813E-2</v>
      </c>
      <c r="AU1553" s="17">
        <v>1.94648994364136E-2</v>
      </c>
      <c r="AV1553" s="17">
        <v>0</v>
      </c>
      <c r="AW1553" s="17">
        <v>1.24639291209434E-2</v>
      </c>
      <c r="AX1553" s="17">
        <v>2.5142164183016302E-2</v>
      </c>
      <c r="AY1553" s="17">
        <v>0</v>
      </c>
      <c r="AZ1553" s="17"/>
      <c r="BA1553" s="17">
        <v>1.33526972722968E-2</v>
      </c>
      <c r="BB1553" s="17">
        <v>2.74823600845399E-2</v>
      </c>
      <c r="BC1553" s="17">
        <v>8.70384699722207E-3</v>
      </c>
      <c r="BD1553" s="17">
        <v>0</v>
      </c>
      <c r="BE1553" s="17">
        <v>0</v>
      </c>
      <c r="BF1553" s="17"/>
      <c r="BG1553" s="17">
        <v>1.26443980517314E-2</v>
      </c>
      <c r="BH1553" s="17">
        <v>1.0511802553947401E-2</v>
      </c>
      <c r="BI1553" s="17">
        <v>1.08139683075826E-2</v>
      </c>
      <c r="BJ1553" s="17">
        <v>1.7643263913629598E-2</v>
      </c>
      <c r="BK1553" s="17">
        <v>0</v>
      </c>
      <c r="BL1553" s="17"/>
      <c r="BM1553" s="17">
        <v>8.9871573259040303E-3</v>
      </c>
      <c r="BN1553" s="17">
        <v>2.3535928828820499E-2</v>
      </c>
      <c r="BO1553" s="17">
        <v>0</v>
      </c>
      <c r="BP1553" s="17"/>
      <c r="BQ1553" s="17">
        <v>6.6288878034300499E-3</v>
      </c>
      <c r="BR1553" s="17">
        <v>1.8246576787291701E-2</v>
      </c>
      <c r="BS1553" s="17"/>
      <c r="BT1553" s="17">
        <v>6.0035254500718001E-3</v>
      </c>
      <c r="BU1553" s="17">
        <v>2.5140377646420301E-2</v>
      </c>
    </row>
    <row r="1554" spans="2:73" x14ac:dyDescent="0.3">
      <c r="B1554" t="s">
        <v>92</v>
      </c>
      <c r="C1554" s="17">
        <v>2.9237746802136401E-2</v>
      </c>
      <c r="D1554" s="17">
        <v>2.1619768233377301E-2</v>
      </c>
      <c r="E1554" s="17">
        <v>3.6902970128564902E-2</v>
      </c>
      <c r="F1554" s="17"/>
      <c r="G1554" s="17">
        <v>2.6942887488082899E-2</v>
      </c>
      <c r="H1554" s="17">
        <v>2.61621371439987E-2</v>
      </c>
      <c r="I1554" s="17">
        <v>2.2913396704773201E-2</v>
      </c>
      <c r="J1554" s="17">
        <v>1.74075678839344E-2</v>
      </c>
      <c r="K1554" s="17">
        <v>5.9714795730484098E-2</v>
      </c>
      <c r="L1554" s="17">
        <v>2.8155569897594501E-2</v>
      </c>
      <c r="M1554" s="17"/>
      <c r="N1554" s="17">
        <v>1.4150155400950701E-2</v>
      </c>
      <c r="O1554" s="17">
        <v>2.1579838831865001E-2</v>
      </c>
      <c r="P1554" s="17">
        <v>2.4053649008872899E-2</v>
      </c>
      <c r="Q1554" s="17">
        <v>5.8075550943269001E-2</v>
      </c>
      <c r="R1554" s="17"/>
      <c r="S1554" s="17">
        <v>4.2893837569140503E-2</v>
      </c>
      <c r="T1554" s="17">
        <v>1.8928073017643501E-2</v>
      </c>
      <c r="U1554" s="17">
        <v>1.40625163093863E-2</v>
      </c>
      <c r="V1554" s="17">
        <v>3.5261383745642701E-2</v>
      </c>
      <c r="W1554" s="17">
        <v>9.9068498983025007E-3</v>
      </c>
      <c r="X1554" s="17">
        <v>9.5487860041754795E-3</v>
      </c>
      <c r="Y1554" s="17">
        <v>4.0950028865559603E-2</v>
      </c>
      <c r="Z1554" s="17">
        <v>0.116725381530145</v>
      </c>
      <c r="AA1554" s="17">
        <v>2.7414599524829102E-2</v>
      </c>
      <c r="AB1554" s="17"/>
      <c r="AC1554" s="17">
        <v>0.22524622366806199</v>
      </c>
      <c r="AD1554" s="17">
        <v>4.1781000992128198E-2</v>
      </c>
      <c r="AE1554" s="17">
        <v>7.6676445330173301E-2</v>
      </c>
      <c r="AF1554" s="17">
        <v>4.1690296277322299E-2</v>
      </c>
      <c r="AG1554" s="17">
        <v>6.0681648516214201E-2</v>
      </c>
      <c r="AH1554" s="17">
        <v>2.7576824438348101E-2</v>
      </c>
      <c r="AI1554" s="17">
        <v>1.5360325268669799E-2</v>
      </c>
      <c r="AJ1554" s="17">
        <v>2.5006912090665499E-2</v>
      </c>
      <c r="AK1554" s="17">
        <v>2.03807806259543E-2</v>
      </c>
      <c r="AL1554" s="17">
        <v>1.7280143072672099E-2</v>
      </c>
      <c r="AM1554" s="17">
        <v>0</v>
      </c>
      <c r="AN1554" s="17">
        <v>0</v>
      </c>
      <c r="AO1554" s="17">
        <v>5.8817958827070103E-2</v>
      </c>
      <c r="AP1554" s="17">
        <v>0</v>
      </c>
      <c r="AQ1554" s="17">
        <v>0</v>
      </c>
      <c r="AR1554" s="17">
        <v>0</v>
      </c>
      <c r="AS1554" s="17"/>
      <c r="AT1554" s="17">
        <v>2.4402472144438098E-2</v>
      </c>
      <c r="AU1554" s="17">
        <v>3.0796718014669499E-2</v>
      </c>
      <c r="AV1554" s="17">
        <v>5.1818389559267902E-2</v>
      </c>
      <c r="AW1554" s="17">
        <v>3.1496937629166097E-2</v>
      </c>
      <c r="AX1554" s="17">
        <v>1.1427933276143399E-2</v>
      </c>
      <c r="AY1554" s="17">
        <v>0</v>
      </c>
      <c r="AZ1554" s="17"/>
      <c r="BA1554" s="17">
        <v>5.2999944781824501E-2</v>
      </c>
      <c r="BB1554" s="17">
        <v>2.0458506661442302E-2</v>
      </c>
      <c r="BC1554" s="17">
        <v>2.43552485610588E-2</v>
      </c>
      <c r="BD1554" s="17">
        <v>2.1533098256844602E-2</v>
      </c>
      <c r="BE1554" s="17">
        <v>0</v>
      </c>
      <c r="BF1554" s="17"/>
      <c r="BG1554" s="17">
        <v>2.5920105301295199E-2</v>
      </c>
      <c r="BH1554" s="17">
        <v>2.2431856736732401E-2</v>
      </c>
      <c r="BI1554" s="17">
        <v>0</v>
      </c>
      <c r="BJ1554" s="17">
        <v>5.3782272360048997E-2</v>
      </c>
      <c r="BK1554" s="17">
        <v>0</v>
      </c>
      <c r="BL1554" s="17"/>
      <c r="BM1554" s="17">
        <v>1.62954762294736E-2</v>
      </c>
      <c r="BN1554" s="17">
        <v>3.69647322361768E-2</v>
      </c>
      <c r="BO1554" s="17">
        <v>5.5704835539128E-2</v>
      </c>
      <c r="BP1554" s="17"/>
      <c r="BQ1554" s="17">
        <v>1.5291559277562899E-2</v>
      </c>
      <c r="BR1554" s="17">
        <v>3.1689993768726499E-2</v>
      </c>
      <c r="BS1554" s="17"/>
      <c r="BT1554" s="17">
        <v>7.5851115141704704E-3</v>
      </c>
      <c r="BU1554" s="17">
        <v>6.2020427285699703E-2</v>
      </c>
    </row>
    <row r="1555" spans="2:73" x14ac:dyDescent="0.3">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c r="AX1555" s="17"/>
      <c r="AY1555" s="17"/>
      <c r="AZ1555" s="17"/>
      <c r="BA1555" s="17"/>
      <c r="BB1555" s="17"/>
      <c r="BC1555" s="17"/>
      <c r="BD1555" s="17"/>
      <c r="BE1555" s="17"/>
      <c r="BF1555" s="17"/>
      <c r="BG1555" s="17"/>
      <c r="BH1555" s="17"/>
      <c r="BI1555" s="17"/>
      <c r="BJ1555" s="17"/>
      <c r="BK1555" s="17"/>
      <c r="BL1555" s="17"/>
      <c r="BM1555" s="17"/>
      <c r="BN1555" s="17"/>
      <c r="BO1555" s="17"/>
      <c r="BP1555" s="17"/>
      <c r="BQ1555" s="17"/>
      <c r="BR1555" s="17"/>
      <c r="BS1555" s="17"/>
      <c r="BT1555" s="17"/>
      <c r="BU1555" s="17"/>
    </row>
    <row r="1556" spans="2:73" x14ac:dyDescent="0.3">
      <c r="B1556" s="6" t="s">
        <v>584</v>
      </c>
      <c r="C1556" s="17"/>
      <c r="D1556" s="17"/>
      <c r="E1556" s="17"/>
      <c r="F1556" s="17"/>
      <c r="G1556" s="17"/>
      <c r="H1556" s="17"/>
      <c r="I1556" s="17"/>
      <c r="J1556" s="17"/>
      <c r="K1556" s="17"/>
      <c r="L1556" s="17"/>
      <c r="M1556" s="17"/>
      <c r="N1556" s="17"/>
      <c r="O1556" s="17"/>
      <c r="P1556" s="17"/>
      <c r="Q1556" s="17"/>
      <c r="R1556" s="17"/>
      <c r="S1556" s="17"/>
      <c r="T1556" s="17"/>
      <c r="U1556" s="17"/>
      <c r="V1556" s="17"/>
      <c r="W1556" s="17"/>
      <c r="X1556" s="17"/>
      <c r="Y1556" s="17"/>
      <c r="Z1556" s="17"/>
      <c r="AA1556" s="17"/>
      <c r="AB1556" s="17"/>
      <c r="AC1556" s="17"/>
      <c r="AD1556" s="17"/>
      <c r="AE1556" s="17"/>
      <c r="AF1556" s="17"/>
      <c r="AG1556" s="17"/>
      <c r="AH1556" s="17"/>
      <c r="AI1556" s="17"/>
      <c r="AJ1556" s="17"/>
      <c r="AK1556" s="17"/>
      <c r="AL1556" s="17"/>
      <c r="AM1556" s="17"/>
      <c r="AN1556" s="17"/>
      <c r="AO1556" s="17"/>
      <c r="AP1556" s="17"/>
      <c r="AQ1556" s="17"/>
      <c r="AR1556" s="17"/>
      <c r="AS1556" s="17"/>
      <c r="AT1556" s="17"/>
      <c r="AU1556" s="17"/>
      <c r="AV1556" s="17"/>
      <c r="AW1556" s="17"/>
      <c r="AX1556" s="17"/>
      <c r="AY1556" s="17"/>
      <c r="AZ1556" s="17"/>
      <c r="BA1556" s="17"/>
      <c r="BB1556" s="17"/>
      <c r="BC1556" s="17"/>
      <c r="BD1556" s="17"/>
      <c r="BE1556" s="17"/>
      <c r="BF1556" s="17"/>
      <c r="BG1556" s="17"/>
      <c r="BH1556" s="17"/>
      <c r="BI1556" s="17"/>
      <c r="BJ1556" s="17"/>
      <c r="BK1556" s="17"/>
      <c r="BL1556" s="17"/>
      <c r="BM1556" s="17"/>
      <c r="BN1556" s="17"/>
      <c r="BO1556" s="17"/>
      <c r="BP1556" s="17"/>
      <c r="BQ1556" s="17"/>
      <c r="BR1556" s="17"/>
      <c r="BS1556" s="17"/>
      <c r="BT1556" s="17"/>
      <c r="BU1556" s="17"/>
    </row>
    <row r="1557" spans="2:73" x14ac:dyDescent="0.3">
      <c r="B1557" s="24" t="s">
        <v>197</v>
      </c>
      <c r="C1557" s="17"/>
      <c r="D1557" s="17"/>
      <c r="E1557" s="17"/>
      <c r="F1557" s="17"/>
      <c r="G1557" s="17"/>
      <c r="H1557" s="17"/>
      <c r="I1557" s="17"/>
      <c r="J1557" s="17"/>
      <c r="K1557" s="17"/>
      <c r="L1557" s="17"/>
      <c r="M1557" s="17"/>
      <c r="N1557" s="17"/>
      <c r="O1557" s="17"/>
      <c r="P1557" s="17"/>
      <c r="Q1557" s="17"/>
      <c r="R1557" s="17"/>
      <c r="S1557" s="17"/>
      <c r="T1557" s="17"/>
      <c r="U1557" s="17"/>
      <c r="V1557" s="17"/>
      <c r="W1557" s="17"/>
      <c r="X1557" s="17"/>
      <c r="Y1557" s="17"/>
      <c r="Z1557" s="17"/>
      <c r="AA1557" s="17"/>
      <c r="AB1557" s="17"/>
      <c r="AC1557" s="17"/>
      <c r="AD1557" s="17"/>
      <c r="AE1557" s="17"/>
      <c r="AF1557" s="17"/>
      <c r="AG1557" s="17"/>
      <c r="AH1557" s="17"/>
      <c r="AI1557" s="17"/>
      <c r="AJ1557" s="17"/>
      <c r="AK1557" s="17"/>
      <c r="AL1557" s="17"/>
      <c r="AM1557" s="17"/>
      <c r="AN1557" s="17"/>
      <c r="AO1557" s="17"/>
      <c r="AP1557" s="17"/>
      <c r="AQ1557" s="17"/>
      <c r="AR1557" s="17"/>
      <c r="AS1557" s="17"/>
      <c r="AT1557" s="17"/>
      <c r="AU1557" s="17"/>
      <c r="AV1557" s="17"/>
      <c r="AW1557" s="17"/>
      <c r="AX1557" s="17"/>
      <c r="AY1557" s="17"/>
      <c r="AZ1557" s="17"/>
      <c r="BA1557" s="17"/>
      <c r="BB1557" s="17"/>
      <c r="BC1557" s="17"/>
      <c r="BD1557" s="17"/>
      <c r="BE1557" s="17"/>
      <c r="BF1557" s="17"/>
      <c r="BG1557" s="17"/>
      <c r="BH1557" s="17"/>
      <c r="BI1557" s="17"/>
      <c r="BJ1557" s="17"/>
      <c r="BK1557" s="17"/>
      <c r="BL1557" s="17"/>
      <c r="BM1557" s="17"/>
      <c r="BN1557" s="17"/>
      <c r="BO1557" s="17"/>
      <c r="BP1557" s="17"/>
      <c r="BQ1557" s="17"/>
      <c r="BR1557" s="17"/>
      <c r="BS1557" s="17"/>
      <c r="BT1557" s="17"/>
      <c r="BU1557" s="17"/>
    </row>
    <row r="1558" spans="2:73" x14ac:dyDescent="0.3">
      <c r="B1558" t="s">
        <v>417</v>
      </c>
      <c r="C1558" s="17">
        <v>4.19155540930259E-2</v>
      </c>
      <c r="D1558" s="17">
        <v>5.3335009319379602E-2</v>
      </c>
      <c r="E1558" s="17">
        <v>3.0986689472253501E-2</v>
      </c>
      <c r="F1558" s="17"/>
      <c r="G1558" s="17">
        <v>7.7796185585747704E-2</v>
      </c>
      <c r="H1558" s="17">
        <v>5.5096832911810098E-2</v>
      </c>
      <c r="I1558" s="17">
        <v>4.5409964807044297E-2</v>
      </c>
      <c r="J1558" s="17">
        <v>2.5791463918031401E-2</v>
      </c>
      <c r="K1558" s="17">
        <v>2.4303909862480901E-2</v>
      </c>
      <c r="L1558" s="17">
        <v>2.70727860468058E-2</v>
      </c>
      <c r="M1558" s="17"/>
      <c r="N1558" s="17">
        <v>3.6164662357010803E-2</v>
      </c>
      <c r="O1558" s="17">
        <v>4.9404514310741998E-2</v>
      </c>
      <c r="P1558" s="17">
        <v>1.70398308943914E-2</v>
      </c>
      <c r="Q1558" s="17">
        <v>6.2640099190791998E-2</v>
      </c>
      <c r="R1558" s="17"/>
      <c r="S1558" s="17">
        <v>2.7957909065210999E-2</v>
      </c>
      <c r="T1558" s="17">
        <v>4.0257818566640999E-2</v>
      </c>
      <c r="U1558" s="17">
        <v>5.86230092392621E-2</v>
      </c>
      <c r="V1558" s="17">
        <v>2.6481061319476602E-2</v>
      </c>
      <c r="W1558" s="17">
        <v>1.13105223667876E-2</v>
      </c>
      <c r="X1558" s="17">
        <v>2.47454099434774E-2</v>
      </c>
      <c r="Y1558" s="17">
        <v>1.24342246268272E-2</v>
      </c>
      <c r="Z1558" s="17">
        <v>9.2270362217389504E-2</v>
      </c>
      <c r="AA1558" s="17">
        <v>9.1117192740644407E-2</v>
      </c>
      <c r="AB1558" s="17"/>
      <c r="AC1558" s="17">
        <v>0.26194098536744598</v>
      </c>
      <c r="AD1558" s="17">
        <v>0.12833938512795601</v>
      </c>
      <c r="AE1558" s="17">
        <v>4.34315289879963E-2</v>
      </c>
      <c r="AF1558" s="17">
        <v>4.3636769795308797E-2</v>
      </c>
      <c r="AG1558" s="17">
        <v>5.9678299550964702E-2</v>
      </c>
      <c r="AH1558" s="17">
        <v>5.8043088920106498E-2</v>
      </c>
      <c r="AI1558" s="17">
        <v>0</v>
      </c>
      <c r="AJ1558" s="17">
        <v>1.8033415582666901E-2</v>
      </c>
      <c r="AK1558" s="17">
        <v>5.1079851874182701E-2</v>
      </c>
      <c r="AL1558" s="17">
        <v>6.3951607056526999E-2</v>
      </c>
      <c r="AM1558" s="17">
        <v>3.2217279416730298E-2</v>
      </c>
      <c r="AN1558" s="17">
        <v>3.1289197084883501E-2</v>
      </c>
      <c r="AO1558" s="17">
        <v>0</v>
      </c>
      <c r="AP1558" s="17">
        <v>0</v>
      </c>
      <c r="AQ1558" s="17">
        <v>5.6994649333566398E-2</v>
      </c>
      <c r="AR1558" s="17">
        <v>2.0019998601006998E-2</v>
      </c>
      <c r="AS1558" s="17"/>
      <c r="AT1558" s="17">
        <v>6.4989143827173496E-2</v>
      </c>
      <c r="AU1558" s="17">
        <v>2.14779567180165E-2</v>
      </c>
      <c r="AV1558" s="17">
        <v>4.2355345259710603E-2</v>
      </c>
      <c r="AW1558" s="17">
        <v>4.5282894012929599E-2</v>
      </c>
      <c r="AX1558" s="17">
        <v>3.3384276439565201E-2</v>
      </c>
      <c r="AY1558" s="17">
        <v>5.40556236892238E-2</v>
      </c>
      <c r="AZ1558" s="17"/>
      <c r="BA1558" s="17">
        <v>4.9399249280470701E-2</v>
      </c>
      <c r="BB1558" s="17">
        <v>4.1623621056744102E-2</v>
      </c>
      <c r="BC1558" s="17">
        <v>4.5282495546776498E-2</v>
      </c>
      <c r="BD1558" s="17">
        <v>2.2781044259547099E-2</v>
      </c>
      <c r="BE1558" s="17">
        <v>9.1572664307289997E-2</v>
      </c>
      <c r="BF1558" s="17"/>
      <c r="BG1558" s="17">
        <v>5.7699488073670599E-3</v>
      </c>
      <c r="BH1558" s="17">
        <v>6.0057190084500098E-2</v>
      </c>
      <c r="BI1558" s="17">
        <v>6.7415808413638298E-2</v>
      </c>
      <c r="BJ1558" s="17">
        <v>8.8471760259512394E-3</v>
      </c>
      <c r="BK1558" s="17">
        <v>5.9061147537597301E-2</v>
      </c>
      <c r="BL1558" s="17"/>
      <c r="BM1558" s="17">
        <v>2.6931086948381699E-2</v>
      </c>
      <c r="BN1558" s="17">
        <v>3.2254461756823102E-2</v>
      </c>
      <c r="BO1558" s="17">
        <v>0.104796044259256</v>
      </c>
      <c r="BP1558" s="17"/>
      <c r="BQ1558" s="17">
        <v>4.1326733343729202E-2</v>
      </c>
      <c r="BR1558" s="17">
        <v>3.3782583860962903E-2</v>
      </c>
      <c r="BS1558" s="17"/>
      <c r="BT1558" s="17">
        <v>4.3077436069325001E-2</v>
      </c>
      <c r="BU1558" s="17">
        <v>4.18189782744324E-2</v>
      </c>
    </row>
    <row r="1559" spans="2:73" x14ac:dyDescent="0.3">
      <c r="B1559" t="s">
        <v>416</v>
      </c>
      <c r="C1559" s="17">
        <v>0.49298699833000498</v>
      </c>
      <c r="D1559" s="17">
        <v>0.53483613987179801</v>
      </c>
      <c r="E1559" s="17">
        <v>0.45187901434838901</v>
      </c>
      <c r="F1559" s="17"/>
      <c r="G1559" s="17">
        <v>0.46579423197975101</v>
      </c>
      <c r="H1559" s="17">
        <v>0.560238704421541</v>
      </c>
      <c r="I1559" s="17">
        <v>0.46771230103615802</v>
      </c>
      <c r="J1559" s="17">
        <v>0.48085205689981397</v>
      </c>
      <c r="K1559" s="17">
        <v>0.44114786425425701</v>
      </c>
      <c r="L1559" s="17">
        <v>0.53138774229105701</v>
      </c>
      <c r="M1559" s="17"/>
      <c r="N1559" s="17">
        <v>0.53862888922491803</v>
      </c>
      <c r="O1559" s="17">
        <v>0.54006768564456697</v>
      </c>
      <c r="P1559" s="17">
        <v>0.43904873142509998</v>
      </c>
      <c r="Q1559" s="17">
        <v>0.43520655439655298</v>
      </c>
      <c r="R1559" s="17"/>
      <c r="S1559" s="17">
        <v>0.69066882006166697</v>
      </c>
      <c r="T1559" s="17">
        <v>0.45586196514717597</v>
      </c>
      <c r="U1559" s="17">
        <v>0.382827738444244</v>
      </c>
      <c r="V1559" s="17">
        <v>0.480858877926506</v>
      </c>
      <c r="W1559" s="17">
        <v>0.28801642266802702</v>
      </c>
      <c r="X1559" s="17">
        <v>0.41512288207471498</v>
      </c>
      <c r="Y1559" s="17">
        <v>0.62067270944055297</v>
      </c>
      <c r="Z1559" s="17">
        <v>0.424122093894237</v>
      </c>
      <c r="AA1559" s="17">
        <v>0.49523849552545102</v>
      </c>
      <c r="AB1559" s="17"/>
      <c r="AC1559" s="17">
        <v>0.62982768848507498</v>
      </c>
      <c r="AD1559" s="17">
        <v>0.46992062925587502</v>
      </c>
      <c r="AE1559" s="17">
        <v>0.44666354653850798</v>
      </c>
      <c r="AF1559" s="17">
        <v>0.45781435161129602</v>
      </c>
      <c r="AG1559" s="17">
        <v>0.53401204428978699</v>
      </c>
      <c r="AH1559" s="17">
        <v>0.45400354359179801</v>
      </c>
      <c r="AI1559" s="17">
        <v>0.53712764298814697</v>
      </c>
      <c r="AJ1559" s="17">
        <v>0.57430717468375603</v>
      </c>
      <c r="AK1559" s="17">
        <v>0.44062623562665898</v>
      </c>
      <c r="AL1559" s="17">
        <v>0.43691226348795398</v>
      </c>
      <c r="AM1559" s="17">
        <v>0.50253913189620403</v>
      </c>
      <c r="AN1559" s="17">
        <v>0.55502864868609703</v>
      </c>
      <c r="AO1559" s="17">
        <v>0.44101838367197299</v>
      </c>
      <c r="AP1559" s="17">
        <v>0.28265666116079802</v>
      </c>
      <c r="AQ1559" s="17">
        <v>0.53313250454928096</v>
      </c>
      <c r="AR1559" s="17">
        <v>0.52874647696279198</v>
      </c>
      <c r="AS1559" s="17"/>
      <c r="AT1559" s="17">
        <v>0.63211035813044503</v>
      </c>
      <c r="AU1559" s="17">
        <v>0.49223785246047402</v>
      </c>
      <c r="AV1559" s="17">
        <v>0.356569711571109</v>
      </c>
      <c r="AW1559" s="17">
        <v>0.48563376741400999</v>
      </c>
      <c r="AX1559" s="17">
        <v>0.40194819103718099</v>
      </c>
      <c r="AY1559" s="17">
        <v>0.34855047923752203</v>
      </c>
      <c r="AZ1559" s="17"/>
      <c r="BA1559" s="17">
        <v>0.45805659059707998</v>
      </c>
      <c r="BB1559" s="17">
        <v>0.480911721943936</v>
      </c>
      <c r="BC1559" s="17">
        <v>0.51716391939147299</v>
      </c>
      <c r="BD1559" s="17">
        <v>0.59562262528527898</v>
      </c>
      <c r="BE1559" s="17">
        <v>0.47192971432519298</v>
      </c>
      <c r="BF1559" s="17"/>
      <c r="BG1559" s="17">
        <v>0.50817677008067696</v>
      </c>
      <c r="BH1559" s="17">
        <v>0.47737140434252101</v>
      </c>
      <c r="BI1559" s="17">
        <v>0.465705862761772</v>
      </c>
      <c r="BJ1559" s="17">
        <v>0.493449652247889</v>
      </c>
      <c r="BK1559" s="17">
        <v>0.49816113301614701</v>
      </c>
      <c r="BL1559" s="17"/>
      <c r="BM1559" s="17">
        <v>0.49141919149205199</v>
      </c>
      <c r="BN1559" s="17">
        <v>0.50104362273177405</v>
      </c>
      <c r="BO1559" s="17">
        <v>0.47995957998619099</v>
      </c>
      <c r="BP1559" s="17"/>
      <c r="BQ1559" s="17">
        <v>0.563189413897209</v>
      </c>
      <c r="BR1559" s="17">
        <v>0.44968688949001101</v>
      </c>
      <c r="BS1559" s="17"/>
      <c r="BT1559" s="17">
        <v>0.53565848234685998</v>
      </c>
      <c r="BU1559" s="17">
        <v>0.44250977366546101</v>
      </c>
    </row>
    <row r="1560" spans="2:73" x14ac:dyDescent="0.3">
      <c r="B1560" t="s">
        <v>418</v>
      </c>
      <c r="C1560" s="17">
        <v>2.2444062455715799E-2</v>
      </c>
      <c r="D1560" s="17">
        <v>3.2811537093414202E-2</v>
      </c>
      <c r="E1560" s="17">
        <v>1.24970145635468E-2</v>
      </c>
      <c r="F1560" s="17"/>
      <c r="G1560" s="17">
        <v>2.6654295968228402E-2</v>
      </c>
      <c r="H1560" s="17">
        <v>7.2544016503453504E-2</v>
      </c>
      <c r="I1560" s="17">
        <v>1.72089157762777E-2</v>
      </c>
      <c r="J1560" s="17">
        <v>1.2071723538722601E-2</v>
      </c>
      <c r="K1560" s="17">
        <v>8.4992260720999305E-3</v>
      </c>
      <c r="L1560" s="17">
        <v>0</v>
      </c>
      <c r="M1560" s="17"/>
      <c r="N1560" s="17">
        <v>3.8354317589762002E-2</v>
      </c>
      <c r="O1560" s="17">
        <v>7.2933041989893203E-3</v>
      </c>
      <c r="P1560" s="17">
        <v>3.5260583047361099E-2</v>
      </c>
      <c r="Q1560" s="17">
        <v>1.09248651918602E-2</v>
      </c>
      <c r="R1560" s="17"/>
      <c r="S1560" s="17">
        <v>4.8431895958152199E-2</v>
      </c>
      <c r="T1560" s="17">
        <v>0</v>
      </c>
      <c r="U1560" s="17">
        <v>3.1780704275376603E-2</v>
      </c>
      <c r="V1560" s="17">
        <v>4.7860086510381303E-2</v>
      </c>
      <c r="W1560" s="17">
        <v>1.61214493205953E-2</v>
      </c>
      <c r="X1560" s="17">
        <v>0</v>
      </c>
      <c r="Y1560" s="17">
        <v>0</v>
      </c>
      <c r="Z1560" s="17">
        <v>0</v>
      </c>
      <c r="AA1560" s="17">
        <v>3.3982490600406E-2</v>
      </c>
      <c r="AB1560" s="17"/>
      <c r="AC1560" s="17">
        <v>0</v>
      </c>
      <c r="AD1560" s="17">
        <v>4.6721487010113499E-2</v>
      </c>
      <c r="AE1560" s="17">
        <v>4.2107197759790098E-2</v>
      </c>
      <c r="AF1560" s="17">
        <v>0</v>
      </c>
      <c r="AG1560" s="17">
        <v>3.48173465066366E-2</v>
      </c>
      <c r="AH1560" s="17">
        <v>0</v>
      </c>
      <c r="AI1560" s="17">
        <v>3.1697437078496302E-2</v>
      </c>
      <c r="AJ1560" s="17">
        <v>0</v>
      </c>
      <c r="AK1560" s="17">
        <v>4.6812985157559897E-2</v>
      </c>
      <c r="AL1560" s="17">
        <v>0</v>
      </c>
      <c r="AM1560" s="17">
        <v>1.17688732925905E-2</v>
      </c>
      <c r="AN1560" s="17">
        <v>0</v>
      </c>
      <c r="AO1560" s="17">
        <v>2.6304728921079101E-2</v>
      </c>
      <c r="AP1560" s="17">
        <v>0</v>
      </c>
      <c r="AQ1560" s="17">
        <v>6.2995292775359604E-2</v>
      </c>
      <c r="AR1560" s="17">
        <v>7.8863863776168094E-2</v>
      </c>
      <c r="AS1560" s="17"/>
      <c r="AT1560" s="17">
        <v>4.2329705629692599E-2</v>
      </c>
      <c r="AU1560" s="17">
        <v>4.1435281396031602E-3</v>
      </c>
      <c r="AV1560" s="17">
        <v>1.6831446514982602E-2</v>
      </c>
      <c r="AW1560" s="17">
        <v>4.8790428459191001E-2</v>
      </c>
      <c r="AX1560" s="17">
        <v>0</v>
      </c>
      <c r="AY1560" s="17">
        <v>0</v>
      </c>
      <c r="AZ1560" s="17"/>
      <c r="BA1560" s="17">
        <v>1.8079410330354002E-2</v>
      </c>
      <c r="BB1560" s="17">
        <v>2.0030701725351301E-2</v>
      </c>
      <c r="BC1560" s="17">
        <v>2.8296354447297101E-2</v>
      </c>
      <c r="BD1560" s="17">
        <v>3.4596376954048498E-2</v>
      </c>
      <c r="BE1560" s="17">
        <v>0.101650419473772</v>
      </c>
      <c r="BF1560" s="17"/>
      <c r="BG1560" s="17">
        <v>1.4058983753897299E-2</v>
      </c>
      <c r="BH1560" s="17">
        <v>3.5213600813788999E-2</v>
      </c>
      <c r="BI1560" s="17">
        <v>1.0825145621674101E-2</v>
      </c>
      <c r="BJ1560" s="17">
        <v>0</v>
      </c>
      <c r="BK1560" s="17">
        <v>2.3831143645679401E-2</v>
      </c>
      <c r="BL1560" s="17"/>
      <c r="BM1560" s="17">
        <v>2.9852453352886301E-2</v>
      </c>
      <c r="BN1560" s="17">
        <v>1.51013655203116E-2</v>
      </c>
      <c r="BO1560" s="17">
        <v>1.75609364529461E-2</v>
      </c>
      <c r="BP1560" s="17"/>
      <c r="BQ1560" s="17">
        <v>5.4988689004798197E-2</v>
      </c>
      <c r="BR1560" s="17">
        <v>1.7594314901808301E-3</v>
      </c>
      <c r="BS1560" s="17"/>
      <c r="BT1560" s="17">
        <v>2.8037309601979601E-2</v>
      </c>
      <c r="BU1560" s="17">
        <v>1.6739122863833701E-2</v>
      </c>
    </row>
    <row r="1561" spans="2:73" x14ac:dyDescent="0.3">
      <c r="B1561" t="s">
        <v>415</v>
      </c>
      <c r="C1561" s="17">
        <v>0.39566021650265898</v>
      </c>
      <c r="D1561" s="17">
        <v>0.32905174293850897</v>
      </c>
      <c r="E1561" s="17">
        <v>0.46043110034231599</v>
      </c>
      <c r="F1561" s="17"/>
      <c r="G1561" s="17">
        <v>0.38926972968853701</v>
      </c>
      <c r="H1561" s="17">
        <v>0.27191197000766698</v>
      </c>
      <c r="I1561" s="17">
        <v>0.453178553316752</v>
      </c>
      <c r="J1561" s="17">
        <v>0.42997912575192498</v>
      </c>
      <c r="K1561" s="17">
        <v>0.46730696544813599</v>
      </c>
      <c r="L1561" s="17">
        <v>0.36918383858718101</v>
      </c>
      <c r="M1561" s="17"/>
      <c r="N1561" s="17">
        <v>0.37076581927829899</v>
      </c>
      <c r="O1561" s="17">
        <v>0.353178531578693</v>
      </c>
      <c r="P1561" s="17">
        <v>0.466539146580287</v>
      </c>
      <c r="Q1561" s="17">
        <v>0.40801188082325601</v>
      </c>
      <c r="R1561" s="17"/>
      <c r="S1561" s="17">
        <v>0.21819950624196699</v>
      </c>
      <c r="T1561" s="17">
        <v>0.41139186047707199</v>
      </c>
      <c r="U1561" s="17">
        <v>0.47759158423917097</v>
      </c>
      <c r="V1561" s="17">
        <v>0.378861874009634</v>
      </c>
      <c r="W1561" s="17">
        <v>0.65436719314584801</v>
      </c>
      <c r="X1561" s="17">
        <v>0.48105516599754</v>
      </c>
      <c r="Y1561" s="17">
        <v>0.32633020531609502</v>
      </c>
      <c r="Z1561" s="17">
        <v>0.46565445920190401</v>
      </c>
      <c r="AA1561" s="17">
        <v>0.35327803219844001</v>
      </c>
      <c r="AB1561" s="17"/>
      <c r="AC1561" s="17">
        <v>0.108231326147479</v>
      </c>
      <c r="AD1561" s="17">
        <v>0.23668368586642199</v>
      </c>
      <c r="AE1561" s="17">
        <v>0.38514791490927203</v>
      </c>
      <c r="AF1561" s="17">
        <v>0.37998318873808601</v>
      </c>
      <c r="AG1561" s="17">
        <v>0.32278360076289297</v>
      </c>
      <c r="AH1561" s="17">
        <v>0.443537698296806</v>
      </c>
      <c r="AI1561" s="17">
        <v>0.415956994433271</v>
      </c>
      <c r="AJ1561" s="17">
        <v>0.35751489174498802</v>
      </c>
      <c r="AK1561" s="17">
        <v>0.44883480278256999</v>
      </c>
      <c r="AL1561" s="17">
        <v>0.38942508788501301</v>
      </c>
      <c r="AM1561" s="17">
        <v>0.43741577893742101</v>
      </c>
      <c r="AN1561" s="17">
        <v>0.39955231844983302</v>
      </c>
      <c r="AO1561" s="17">
        <v>0.53267688740694796</v>
      </c>
      <c r="AP1561" s="17">
        <v>0.65944366970981605</v>
      </c>
      <c r="AQ1561" s="17">
        <v>0.28983143382372301</v>
      </c>
      <c r="AR1561" s="17">
        <v>0.37236966066003302</v>
      </c>
      <c r="AS1561" s="17"/>
      <c r="AT1561" s="17">
        <v>0.232220480794471</v>
      </c>
      <c r="AU1561" s="17">
        <v>0.44039788596794699</v>
      </c>
      <c r="AV1561" s="17">
        <v>0.53724686254936305</v>
      </c>
      <c r="AW1561" s="17">
        <v>0.39356191878628299</v>
      </c>
      <c r="AX1561" s="17">
        <v>0.423870586978771</v>
      </c>
      <c r="AY1561" s="17">
        <v>0.53120138541384399</v>
      </c>
      <c r="AZ1561" s="17"/>
      <c r="BA1561" s="17">
        <v>0.42045508665394299</v>
      </c>
      <c r="BB1561" s="17">
        <v>0.40111012515887501</v>
      </c>
      <c r="BC1561" s="17">
        <v>0.35071657064405198</v>
      </c>
      <c r="BD1561" s="17">
        <v>0.346999953501125</v>
      </c>
      <c r="BE1561" s="17">
        <v>0.33484720189374501</v>
      </c>
      <c r="BF1561" s="17"/>
      <c r="BG1561" s="17">
        <v>0.412001813261551</v>
      </c>
      <c r="BH1561" s="17">
        <v>0.398342293675986</v>
      </c>
      <c r="BI1561" s="17">
        <v>0.41556032769094298</v>
      </c>
      <c r="BJ1561" s="17">
        <v>0.44534222749188701</v>
      </c>
      <c r="BK1561" s="17">
        <v>0.27637211812345502</v>
      </c>
      <c r="BL1561" s="17"/>
      <c r="BM1561" s="17">
        <v>0.41158277721516601</v>
      </c>
      <c r="BN1561" s="17">
        <v>0.402677326982737</v>
      </c>
      <c r="BO1561" s="17">
        <v>0.335868021272413</v>
      </c>
      <c r="BP1561" s="17"/>
      <c r="BQ1561" s="17">
        <v>0.323725993611088</v>
      </c>
      <c r="BR1561" s="17">
        <v>0.44932869859137903</v>
      </c>
      <c r="BS1561" s="17"/>
      <c r="BT1561" s="17">
        <v>0.36012489777186801</v>
      </c>
      <c r="BU1561" s="17">
        <v>0.44510923218065601</v>
      </c>
    </row>
    <row r="1562" spans="2:73" x14ac:dyDescent="0.3">
      <c r="B1562" t="s">
        <v>212</v>
      </c>
      <c r="C1562" s="17">
        <v>1.32603303433121E-2</v>
      </c>
      <c r="D1562" s="17">
        <v>1.7888791089143999E-2</v>
      </c>
      <c r="E1562" s="17">
        <v>8.8247484144793192E-3</v>
      </c>
      <c r="F1562" s="17"/>
      <c r="G1562" s="17">
        <v>1.9432993912574699E-2</v>
      </c>
      <c r="H1562" s="17">
        <v>1.26954223717191E-2</v>
      </c>
      <c r="I1562" s="17">
        <v>0</v>
      </c>
      <c r="J1562" s="17">
        <v>1.2184505159296101E-2</v>
      </c>
      <c r="K1562" s="17">
        <v>8.3337079522623099E-3</v>
      </c>
      <c r="L1562" s="17">
        <v>2.57103135023815E-2</v>
      </c>
      <c r="M1562" s="17"/>
      <c r="N1562" s="17">
        <v>4.1884826511239303E-3</v>
      </c>
      <c r="O1562" s="17">
        <v>1.4773160995328201E-2</v>
      </c>
      <c r="P1562" s="17">
        <v>5.8070779223143403E-3</v>
      </c>
      <c r="Q1562" s="17">
        <v>2.8418447706896801E-2</v>
      </c>
      <c r="R1562" s="17"/>
      <c r="S1562" s="17">
        <v>0</v>
      </c>
      <c r="T1562" s="17">
        <v>1.4405809991249499E-2</v>
      </c>
      <c r="U1562" s="17">
        <v>2.4084925423105499E-2</v>
      </c>
      <c r="V1562" s="17">
        <v>0</v>
      </c>
      <c r="W1562" s="17">
        <v>0</v>
      </c>
      <c r="X1562" s="17">
        <v>3.6542381615716699E-2</v>
      </c>
      <c r="Y1562" s="17">
        <v>3.1233681388268101E-2</v>
      </c>
      <c r="Z1562" s="17">
        <v>0</v>
      </c>
      <c r="AA1562" s="17">
        <v>1.7259141051532499E-2</v>
      </c>
      <c r="AB1562" s="17"/>
      <c r="AC1562" s="17">
        <v>0</v>
      </c>
      <c r="AD1562" s="17">
        <v>5.1436980325576802E-2</v>
      </c>
      <c r="AE1562" s="17">
        <v>1.75748564318076E-2</v>
      </c>
      <c r="AF1562" s="17">
        <v>5.4618615154731702E-2</v>
      </c>
      <c r="AG1562" s="17">
        <v>1.5757705486685099E-2</v>
      </c>
      <c r="AH1562" s="17">
        <v>0</v>
      </c>
      <c r="AI1562" s="17">
        <v>0</v>
      </c>
      <c r="AJ1562" s="17">
        <v>1.5577600596350801E-2</v>
      </c>
      <c r="AK1562" s="17">
        <v>0</v>
      </c>
      <c r="AL1562" s="17">
        <v>4.8986779782452597E-2</v>
      </c>
      <c r="AM1562" s="17">
        <v>1.60589364570538E-2</v>
      </c>
      <c r="AN1562" s="17">
        <v>0</v>
      </c>
      <c r="AO1562" s="17">
        <v>0</v>
      </c>
      <c r="AP1562" s="17">
        <v>0</v>
      </c>
      <c r="AQ1562" s="17">
        <v>0</v>
      </c>
      <c r="AR1562" s="17">
        <v>0</v>
      </c>
      <c r="AS1562" s="17"/>
      <c r="AT1562" s="17">
        <v>8.3809687008051994E-3</v>
      </c>
      <c r="AU1562" s="17">
        <v>1.39007510291648E-2</v>
      </c>
      <c r="AV1562" s="17">
        <v>2.4901999295334099E-2</v>
      </c>
      <c r="AW1562" s="17">
        <v>7.9025159005849804E-3</v>
      </c>
      <c r="AX1562" s="17">
        <v>2.3642956903310801E-2</v>
      </c>
      <c r="AY1562" s="17">
        <v>0</v>
      </c>
      <c r="AZ1562" s="17"/>
      <c r="BA1562" s="17">
        <v>1.52372367059179E-2</v>
      </c>
      <c r="BB1562" s="17">
        <v>2.6860637212705599E-2</v>
      </c>
      <c r="BC1562" s="17">
        <v>9.2774890703400496E-3</v>
      </c>
      <c r="BD1562" s="17">
        <v>0</v>
      </c>
      <c r="BE1562" s="17">
        <v>0</v>
      </c>
      <c r="BF1562" s="17"/>
      <c r="BG1562" s="17">
        <v>1.1762852347909501E-2</v>
      </c>
      <c r="BH1562" s="17">
        <v>6.5320505321423703E-3</v>
      </c>
      <c r="BI1562" s="17">
        <v>1.4027670123644601E-2</v>
      </c>
      <c r="BJ1562" s="17">
        <v>2.0188720439077601E-2</v>
      </c>
      <c r="BK1562" s="17">
        <v>5.6065707527510798E-2</v>
      </c>
      <c r="BL1562" s="17"/>
      <c r="BM1562" s="17">
        <v>1.34178198434483E-2</v>
      </c>
      <c r="BN1562" s="17">
        <v>1.2623626514603701E-2</v>
      </c>
      <c r="BO1562" s="17">
        <v>1.41957471477035E-2</v>
      </c>
      <c r="BP1562" s="17"/>
      <c r="BQ1562" s="17">
        <v>2.5577675591940199E-3</v>
      </c>
      <c r="BR1562" s="17">
        <v>1.6637655422844701E-2</v>
      </c>
      <c r="BS1562" s="17"/>
      <c r="BT1562" s="17">
        <v>6.0150007983798999E-3</v>
      </c>
      <c r="BU1562" s="17">
        <v>1.8017262737050298E-2</v>
      </c>
    </row>
    <row r="1563" spans="2:73" x14ac:dyDescent="0.3">
      <c r="B1563" t="s">
        <v>92</v>
      </c>
      <c r="C1563" s="17">
        <v>3.3732838275282201E-2</v>
      </c>
      <c r="D1563" s="17">
        <v>3.2076779687755103E-2</v>
      </c>
      <c r="E1563" s="17">
        <v>3.5381432859015197E-2</v>
      </c>
      <c r="F1563" s="17"/>
      <c r="G1563" s="17">
        <v>2.10525628651618E-2</v>
      </c>
      <c r="H1563" s="17">
        <v>2.75130537838096E-2</v>
      </c>
      <c r="I1563" s="17">
        <v>1.6490265063767998E-2</v>
      </c>
      <c r="J1563" s="17">
        <v>3.91211247322103E-2</v>
      </c>
      <c r="K1563" s="17">
        <v>5.04083264107636E-2</v>
      </c>
      <c r="L1563" s="17">
        <v>4.6645319572574E-2</v>
      </c>
      <c r="M1563" s="17"/>
      <c r="N1563" s="17">
        <v>1.18978288988866E-2</v>
      </c>
      <c r="O1563" s="17">
        <v>3.5282803271681103E-2</v>
      </c>
      <c r="P1563" s="17">
        <v>3.6304630130546703E-2</v>
      </c>
      <c r="Q1563" s="17">
        <v>5.4798152690642303E-2</v>
      </c>
      <c r="R1563" s="17"/>
      <c r="S1563" s="17">
        <v>1.4741868673003301E-2</v>
      </c>
      <c r="T1563" s="17">
        <v>7.8082545817861795E-2</v>
      </c>
      <c r="U1563" s="17">
        <v>2.5092038378840199E-2</v>
      </c>
      <c r="V1563" s="17">
        <v>6.5938100234002303E-2</v>
      </c>
      <c r="W1563" s="17">
        <v>3.01844124987421E-2</v>
      </c>
      <c r="X1563" s="17">
        <v>4.2534160368550102E-2</v>
      </c>
      <c r="Y1563" s="17">
        <v>9.3291792282565403E-3</v>
      </c>
      <c r="Z1563" s="17">
        <v>1.7953084686469702E-2</v>
      </c>
      <c r="AA1563" s="17">
        <v>9.1246478835261095E-3</v>
      </c>
      <c r="AB1563" s="17"/>
      <c r="AC1563" s="17">
        <v>0</v>
      </c>
      <c r="AD1563" s="17">
        <v>6.6897832414056099E-2</v>
      </c>
      <c r="AE1563" s="17">
        <v>6.5074955372625795E-2</v>
      </c>
      <c r="AF1563" s="17">
        <v>6.39470747005772E-2</v>
      </c>
      <c r="AG1563" s="17">
        <v>3.2951003403033897E-2</v>
      </c>
      <c r="AH1563" s="17">
        <v>4.4415669191289503E-2</v>
      </c>
      <c r="AI1563" s="17">
        <v>1.5217925500085499E-2</v>
      </c>
      <c r="AJ1563" s="17">
        <v>3.4566917392239202E-2</v>
      </c>
      <c r="AK1563" s="17">
        <v>1.26461245590287E-2</v>
      </c>
      <c r="AL1563" s="17">
        <v>6.07242617880537E-2</v>
      </c>
      <c r="AM1563" s="17">
        <v>0</v>
      </c>
      <c r="AN1563" s="17">
        <v>1.4129835779186301E-2</v>
      </c>
      <c r="AO1563" s="17">
        <v>0</v>
      </c>
      <c r="AP1563" s="17">
        <v>5.7899669129386398E-2</v>
      </c>
      <c r="AQ1563" s="17">
        <v>5.7046119518070502E-2</v>
      </c>
      <c r="AR1563" s="17">
        <v>0</v>
      </c>
      <c r="AS1563" s="17"/>
      <c r="AT1563" s="17">
        <v>1.9969342917412699E-2</v>
      </c>
      <c r="AU1563" s="17">
        <v>2.7842025684794901E-2</v>
      </c>
      <c r="AV1563" s="17">
        <v>2.2094634809500101E-2</v>
      </c>
      <c r="AW1563" s="17">
        <v>1.8828475427001001E-2</v>
      </c>
      <c r="AX1563" s="17">
        <v>0.117153988641172</v>
      </c>
      <c r="AY1563" s="17">
        <v>6.6192511659409994E-2</v>
      </c>
      <c r="AZ1563" s="17"/>
      <c r="BA1563" s="17">
        <v>3.8772426432233699E-2</v>
      </c>
      <c r="BB1563" s="17">
        <v>2.94631929023874E-2</v>
      </c>
      <c r="BC1563" s="17">
        <v>4.9263170900061201E-2</v>
      </c>
      <c r="BD1563" s="17">
        <v>0</v>
      </c>
      <c r="BE1563" s="17">
        <v>0</v>
      </c>
      <c r="BF1563" s="17"/>
      <c r="BG1563" s="17">
        <v>4.8229631748597297E-2</v>
      </c>
      <c r="BH1563" s="17">
        <v>2.2483460551061901E-2</v>
      </c>
      <c r="BI1563" s="17">
        <v>2.6465185388328299E-2</v>
      </c>
      <c r="BJ1563" s="17">
        <v>3.2172223795194799E-2</v>
      </c>
      <c r="BK1563" s="17">
        <v>8.65087501496105E-2</v>
      </c>
      <c r="BL1563" s="17"/>
      <c r="BM1563" s="17">
        <v>2.67966711480657E-2</v>
      </c>
      <c r="BN1563" s="17">
        <v>3.62995964937501E-2</v>
      </c>
      <c r="BO1563" s="17">
        <v>4.7619670881490203E-2</v>
      </c>
      <c r="BP1563" s="17"/>
      <c r="BQ1563" s="17">
        <v>1.4211402583981099E-2</v>
      </c>
      <c r="BR1563" s="17">
        <v>4.8804741144621799E-2</v>
      </c>
      <c r="BS1563" s="17"/>
      <c r="BT1563" s="17">
        <v>2.70868734115874E-2</v>
      </c>
      <c r="BU1563" s="17">
        <v>3.58056302785663E-2</v>
      </c>
    </row>
    <row r="1564" spans="2:73" x14ac:dyDescent="0.3">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c r="AX1564" s="17"/>
      <c r="AY1564" s="17"/>
      <c r="AZ1564" s="17"/>
      <c r="BA1564" s="17"/>
      <c r="BB1564" s="17"/>
      <c r="BC1564" s="17"/>
      <c r="BD1564" s="17"/>
      <c r="BE1564" s="17"/>
      <c r="BF1564" s="17"/>
      <c r="BG1564" s="17"/>
      <c r="BH1564" s="17"/>
      <c r="BI1564" s="17"/>
      <c r="BJ1564" s="17"/>
      <c r="BK1564" s="17"/>
      <c r="BL1564" s="17"/>
      <c r="BM1564" s="17"/>
      <c r="BN1564" s="17"/>
      <c r="BO1564" s="17"/>
      <c r="BP1564" s="17"/>
      <c r="BQ1564" s="17"/>
      <c r="BR1564" s="17"/>
      <c r="BS1564" s="17"/>
      <c r="BT1564" s="17"/>
      <c r="BU1564" s="17"/>
    </row>
    <row r="1565" spans="2:73" x14ac:dyDescent="0.3">
      <c r="B1565" s="6" t="s">
        <v>585</v>
      </c>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c r="AQ1565" s="17"/>
      <c r="AR1565" s="17"/>
      <c r="AS1565" s="17"/>
      <c r="AT1565" s="17"/>
      <c r="AU1565" s="17"/>
      <c r="AV1565" s="17"/>
      <c r="AW1565" s="17"/>
      <c r="AX1565" s="17"/>
      <c r="AY1565" s="17"/>
      <c r="AZ1565" s="17"/>
      <c r="BA1565" s="17"/>
      <c r="BB1565" s="17"/>
      <c r="BC1565" s="17"/>
      <c r="BD1565" s="17"/>
      <c r="BE1565" s="17"/>
      <c r="BF1565" s="17"/>
      <c r="BG1565" s="17"/>
      <c r="BH1565" s="17"/>
      <c r="BI1565" s="17"/>
      <c r="BJ1565" s="17"/>
      <c r="BK1565" s="17"/>
      <c r="BL1565" s="17"/>
      <c r="BM1565" s="17"/>
      <c r="BN1565" s="17"/>
      <c r="BO1565" s="17"/>
      <c r="BP1565" s="17"/>
      <c r="BQ1565" s="17"/>
      <c r="BR1565" s="17"/>
      <c r="BS1565" s="17"/>
      <c r="BT1565" s="17"/>
      <c r="BU1565" s="17"/>
    </row>
    <row r="1566" spans="2:73" x14ac:dyDescent="0.3">
      <c r="B1566" s="24" t="s">
        <v>197</v>
      </c>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c r="BA1566" s="17"/>
      <c r="BB1566" s="17"/>
      <c r="BC1566" s="17"/>
      <c r="BD1566" s="17"/>
      <c r="BE1566" s="17"/>
      <c r="BF1566" s="17"/>
      <c r="BG1566" s="17"/>
      <c r="BH1566" s="17"/>
      <c r="BI1566" s="17"/>
      <c r="BJ1566" s="17"/>
      <c r="BK1566" s="17"/>
      <c r="BL1566" s="17"/>
      <c r="BM1566" s="17"/>
      <c r="BN1566" s="17"/>
      <c r="BO1566" s="17"/>
      <c r="BP1566" s="17"/>
      <c r="BQ1566" s="17"/>
      <c r="BR1566" s="17"/>
      <c r="BS1566" s="17"/>
      <c r="BT1566" s="17"/>
      <c r="BU1566" s="17"/>
    </row>
    <row r="1567" spans="2:73" x14ac:dyDescent="0.3">
      <c r="B1567" t="s">
        <v>417</v>
      </c>
      <c r="C1567" s="17">
        <v>2.96098908050151E-2</v>
      </c>
      <c r="D1567" s="17">
        <v>3.7944947269983501E-2</v>
      </c>
      <c r="E1567" s="17">
        <v>2.2045141301744901E-2</v>
      </c>
      <c r="F1567" s="17"/>
      <c r="G1567" s="17">
        <v>4.53186767927969E-2</v>
      </c>
      <c r="H1567" s="17">
        <v>3.8371738376624297E-2</v>
      </c>
      <c r="I1567" s="17">
        <v>3.2560553424739E-2</v>
      </c>
      <c r="J1567" s="17">
        <v>1.59392517648227E-2</v>
      </c>
      <c r="K1567" s="17">
        <v>1.1677346056810201E-2</v>
      </c>
      <c r="L1567" s="17">
        <v>3.0718645623005299E-2</v>
      </c>
      <c r="M1567" s="17"/>
      <c r="N1567" s="17">
        <v>3.6940253359919301E-3</v>
      </c>
      <c r="O1567" s="17">
        <v>3.3453671577285397E-2</v>
      </c>
      <c r="P1567" s="17">
        <v>5.6903131253824402E-2</v>
      </c>
      <c r="Q1567" s="17">
        <v>3.17845715387595E-2</v>
      </c>
      <c r="R1567" s="17"/>
      <c r="S1567" s="17">
        <v>3.6726529113445899E-2</v>
      </c>
      <c r="T1567" s="17">
        <v>7.9811451525500891E-3</v>
      </c>
      <c r="U1567" s="17">
        <v>2.6904192986299601E-2</v>
      </c>
      <c r="V1567" s="17">
        <v>0</v>
      </c>
      <c r="W1567" s="17">
        <v>1.9438288844130101E-2</v>
      </c>
      <c r="X1567" s="17">
        <v>5.9733948038668501E-2</v>
      </c>
      <c r="Y1567" s="17">
        <v>5.6698041664570001E-2</v>
      </c>
      <c r="Z1567" s="17">
        <v>3.0398711745045E-2</v>
      </c>
      <c r="AA1567" s="17">
        <v>3.9065874386255403E-2</v>
      </c>
      <c r="AB1567" s="17"/>
      <c r="AC1567" s="17">
        <v>5.6925771990377003E-2</v>
      </c>
      <c r="AD1567" s="17">
        <v>4.6812526492724597E-2</v>
      </c>
      <c r="AE1567" s="17">
        <v>6.0058287894998397E-2</v>
      </c>
      <c r="AF1567" s="17">
        <v>4.2480666236596902E-2</v>
      </c>
      <c r="AG1567" s="17">
        <v>5.6251840348018403E-2</v>
      </c>
      <c r="AH1567" s="17">
        <v>3.86078275975816E-2</v>
      </c>
      <c r="AI1567" s="17">
        <v>2.4173480554543301E-2</v>
      </c>
      <c r="AJ1567" s="17">
        <v>1.6238883810533501E-2</v>
      </c>
      <c r="AK1567" s="17">
        <v>0</v>
      </c>
      <c r="AL1567" s="17">
        <v>0</v>
      </c>
      <c r="AM1567" s="17">
        <v>0</v>
      </c>
      <c r="AN1567" s="17">
        <v>2.4304598627081699E-2</v>
      </c>
      <c r="AO1567" s="17">
        <v>3.7694635790979598E-2</v>
      </c>
      <c r="AP1567" s="17">
        <v>0</v>
      </c>
      <c r="AQ1567" s="17">
        <v>0</v>
      </c>
      <c r="AR1567" s="17">
        <v>5.4561679413022798E-2</v>
      </c>
      <c r="AS1567" s="17"/>
      <c r="AT1567" s="17">
        <v>3.6556006820273698E-2</v>
      </c>
      <c r="AU1567" s="17">
        <v>3.5638758395121498E-2</v>
      </c>
      <c r="AV1567" s="17">
        <v>2.7258111279823301E-2</v>
      </c>
      <c r="AW1567" s="17">
        <v>3.4716076933200002E-2</v>
      </c>
      <c r="AX1567" s="17">
        <v>0</v>
      </c>
      <c r="AY1567" s="17">
        <v>0</v>
      </c>
      <c r="AZ1567" s="17"/>
      <c r="BA1567" s="17">
        <v>3.2936479481366299E-2</v>
      </c>
      <c r="BB1567" s="17">
        <v>2.7302067836695601E-2</v>
      </c>
      <c r="BC1567" s="17">
        <v>1.29895457644963E-2</v>
      </c>
      <c r="BD1567" s="17">
        <v>1.8290532824028899E-2</v>
      </c>
      <c r="BE1567" s="17">
        <v>0</v>
      </c>
      <c r="BF1567" s="17"/>
      <c r="BG1567" s="17">
        <v>3.90442790902766E-2</v>
      </c>
      <c r="BH1567" s="17">
        <v>3.55109175626767E-2</v>
      </c>
      <c r="BI1567" s="17">
        <v>0</v>
      </c>
      <c r="BJ1567" s="17">
        <v>2.4772690467062399E-2</v>
      </c>
      <c r="BK1567" s="17">
        <v>0</v>
      </c>
      <c r="BL1567" s="17"/>
      <c r="BM1567" s="17">
        <v>3.1574105961149103E-2</v>
      </c>
      <c r="BN1567" s="17">
        <v>2.4069392631820299E-2</v>
      </c>
      <c r="BO1567" s="17">
        <v>3.8549435985123302E-2</v>
      </c>
      <c r="BP1567" s="17"/>
      <c r="BQ1567" s="17">
        <v>4.01726301280321E-2</v>
      </c>
      <c r="BR1567" s="17">
        <v>2.5961070130993601E-2</v>
      </c>
      <c r="BS1567" s="17"/>
      <c r="BT1567" s="17">
        <v>3.3476385305076899E-2</v>
      </c>
      <c r="BU1567" s="17">
        <v>2.4356834370042799E-2</v>
      </c>
    </row>
    <row r="1568" spans="2:73" x14ac:dyDescent="0.3">
      <c r="B1568" t="s">
        <v>416</v>
      </c>
      <c r="C1568" s="17">
        <v>0.46299624373911602</v>
      </c>
      <c r="D1568" s="17">
        <v>0.46647846352528299</v>
      </c>
      <c r="E1568" s="17">
        <v>0.46022054823640202</v>
      </c>
      <c r="F1568" s="17"/>
      <c r="G1568" s="17">
        <v>0.51487785881144799</v>
      </c>
      <c r="H1568" s="17">
        <v>0.49613926910776801</v>
      </c>
      <c r="I1568" s="17">
        <v>0.41772520341332597</v>
      </c>
      <c r="J1568" s="17">
        <v>0.37814639972872</v>
      </c>
      <c r="K1568" s="17">
        <v>0.49545776202828201</v>
      </c>
      <c r="L1568" s="17">
        <v>0.48424357863207501</v>
      </c>
      <c r="M1568" s="17"/>
      <c r="N1568" s="17">
        <v>0.49763708769034098</v>
      </c>
      <c r="O1568" s="17">
        <v>0.50368041858817003</v>
      </c>
      <c r="P1568" s="17">
        <v>0.41220327678435698</v>
      </c>
      <c r="Q1568" s="17">
        <v>0.43641794055240901</v>
      </c>
      <c r="R1568" s="17"/>
      <c r="S1568" s="17">
        <v>0.58961277667234901</v>
      </c>
      <c r="T1568" s="17">
        <v>0.39117213719250299</v>
      </c>
      <c r="U1568" s="17">
        <v>0.35248981491917603</v>
      </c>
      <c r="V1568" s="17">
        <v>0.41881129373162501</v>
      </c>
      <c r="W1568" s="17">
        <v>0.37311752777631102</v>
      </c>
      <c r="X1568" s="17">
        <v>0.34651171458130497</v>
      </c>
      <c r="Y1568" s="17">
        <v>0.51345355561712103</v>
      </c>
      <c r="Z1568" s="17">
        <v>0.59498023369484698</v>
      </c>
      <c r="AA1568" s="17">
        <v>0.56650040565076598</v>
      </c>
      <c r="AB1568" s="17"/>
      <c r="AC1568" s="17">
        <v>0.47657850326201801</v>
      </c>
      <c r="AD1568" s="17">
        <v>0.410660679567312</v>
      </c>
      <c r="AE1568" s="17">
        <v>0.53509292151564603</v>
      </c>
      <c r="AF1568" s="17">
        <v>0.46163611526908799</v>
      </c>
      <c r="AG1568" s="17">
        <v>0.38975356481358098</v>
      </c>
      <c r="AH1568" s="17">
        <v>0.57909472494363101</v>
      </c>
      <c r="AI1568" s="17">
        <v>0.41763210325897698</v>
      </c>
      <c r="AJ1568" s="17">
        <v>0.48776836170409499</v>
      </c>
      <c r="AK1568" s="17">
        <v>0.57154808432502002</v>
      </c>
      <c r="AL1568" s="17">
        <v>0.51289829242946605</v>
      </c>
      <c r="AM1568" s="17">
        <v>0.47809322262675802</v>
      </c>
      <c r="AN1568" s="17">
        <v>0.37732395581206701</v>
      </c>
      <c r="AO1568" s="17">
        <v>0.319229431266916</v>
      </c>
      <c r="AP1568" s="17">
        <v>0.46085481056917499</v>
      </c>
      <c r="AQ1568" s="17">
        <v>0.37738069212077302</v>
      </c>
      <c r="AR1568" s="17">
        <v>0.50964047231519904</v>
      </c>
      <c r="AS1568" s="17"/>
      <c r="AT1568" s="17">
        <v>0.53660346527706004</v>
      </c>
      <c r="AU1568" s="17">
        <v>0.44145606322748598</v>
      </c>
      <c r="AV1568" s="17">
        <v>0.46293125483473302</v>
      </c>
      <c r="AW1568" s="17">
        <v>0.40650993845377698</v>
      </c>
      <c r="AX1568" s="17">
        <v>0.353194539477512</v>
      </c>
      <c r="AY1568" s="17">
        <v>0.68035493807265901</v>
      </c>
      <c r="AZ1568" s="17"/>
      <c r="BA1568" s="17">
        <v>0.44720547088671903</v>
      </c>
      <c r="BB1568" s="17">
        <v>0.47295070743957002</v>
      </c>
      <c r="BC1568" s="17">
        <v>0.48158861013992899</v>
      </c>
      <c r="BD1568" s="17">
        <v>0.53984199667847899</v>
      </c>
      <c r="BE1568" s="17">
        <v>0.26514007773839898</v>
      </c>
      <c r="BF1568" s="17"/>
      <c r="BG1568" s="17">
        <v>0.37744962541191401</v>
      </c>
      <c r="BH1568" s="17">
        <v>0.46901183095485599</v>
      </c>
      <c r="BI1568" s="17">
        <v>0.51487097962277595</v>
      </c>
      <c r="BJ1568" s="17">
        <v>0.40864783367547097</v>
      </c>
      <c r="BK1568" s="17">
        <v>0.72782522750656997</v>
      </c>
      <c r="BL1568" s="17"/>
      <c r="BM1568" s="17">
        <v>0.46599054214462299</v>
      </c>
      <c r="BN1568" s="17">
        <v>0.44481675042843699</v>
      </c>
      <c r="BO1568" s="17">
        <v>0.50232898760310696</v>
      </c>
      <c r="BP1568" s="17"/>
      <c r="BQ1568" s="17">
        <v>0.537341498648089</v>
      </c>
      <c r="BR1568" s="17">
        <v>0.41827597910499498</v>
      </c>
      <c r="BS1568" s="17"/>
      <c r="BT1568" s="17">
        <v>0.51097211412070898</v>
      </c>
      <c r="BU1568" s="17">
        <v>0.41282620211124998</v>
      </c>
    </row>
    <row r="1569" spans="2:73" x14ac:dyDescent="0.3">
      <c r="B1569" t="s">
        <v>418</v>
      </c>
      <c r="C1569" s="17">
        <v>0.170622756229448</v>
      </c>
      <c r="D1569" s="17">
        <v>0.17892138099368701</v>
      </c>
      <c r="E1569" s="17">
        <v>0.162334140097489</v>
      </c>
      <c r="F1569" s="17"/>
      <c r="G1569" s="17">
        <v>0.139838352347636</v>
      </c>
      <c r="H1569" s="17">
        <v>0.22334795249546199</v>
      </c>
      <c r="I1569" s="17">
        <v>0.22975365475012999</v>
      </c>
      <c r="J1569" s="17">
        <v>0.183315196285883</v>
      </c>
      <c r="K1569" s="17">
        <v>0.161767361426015</v>
      </c>
      <c r="L1569" s="17">
        <v>9.8322512645112006E-2</v>
      </c>
      <c r="M1569" s="17"/>
      <c r="N1569" s="17">
        <v>0.19155916155240599</v>
      </c>
      <c r="O1569" s="17">
        <v>0.222220680819185</v>
      </c>
      <c r="P1569" s="17">
        <v>9.9026925244839803E-2</v>
      </c>
      <c r="Q1569" s="17">
        <v>0.145697660183606</v>
      </c>
      <c r="R1569" s="17"/>
      <c r="S1569" s="17">
        <v>0.23562056082055299</v>
      </c>
      <c r="T1569" s="17">
        <v>0.182733557840841</v>
      </c>
      <c r="U1569" s="17">
        <v>0.31669069150392198</v>
      </c>
      <c r="V1569" s="17">
        <v>0.21174484261563001</v>
      </c>
      <c r="W1569" s="17">
        <v>0.16637399711686601</v>
      </c>
      <c r="X1569" s="17">
        <v>0.201208644146703</v>
      </c>
      <c r="Y1569" s="17">
        <v>1.7749766277059702E-2</v>
      </c>
      <c r="Z1569" s="17">
        <v>6.2509215294352397E-2</v>
      </c>
      <c r="AA1569" s="17">
        <v>5.26807956913816E-2</v>
      </c>
      <c r="AB1569" s="17"/>
      <c r="AC1569" s="17">
        <v>7.8427563130660904E-2</v>
      </c>
      <c r="AD1569" s="17">
        <v>8.4688146392980099E-2</v>
      </c>
      <c r="AE1569" s="17">
        <v>5.5319901758515998E-2</v>
      </c>
      <c r="AF1569" s="17">
        <v>0.14666997266159901</v>
      </c>
      <c r="AG1569" s="17">
        <v>0.10996720981680499</v>
      </c>
      <c r="AH1569" s="17">
        <v>9.5247646614291304E-2</v>
      </c>
      <c r="AI1569" s="17">
        <v>0.1796857295466</v>
      </c>
      <c r="AJ1569" s="17">
        <v>0.22269553866112299</v>
      </c>
      <c r="AK1569" s="17">
        <v>0.17886432394211799</v>
      </c>
      <c r="AL1569" s="17">
        <v>0.10393471639221501</v>
      </c>
      <c r="AM1569" s="17">
        <v>0.21512645294518201</v>
      </c>
      <c r="AN1569" s="17">
        <v>0.27341858830026999</v>
      </c>
      <c r="AO1569" s="17">
        <v>0.20541119540223099</v>
      </c>
      <c r="AP1569" s="17">
        <v>0.30076231209137799</v>
      </c>
      <c r="AQ1569" s="17">
        <v>0.29478411097596702</v>
      </c>
      <c r="AR1569" s="17">
        <v>0.295939091393007</v>
      </c>
      <c r="AS1569" s="17"/>
      <c r="AT1569" s="17">
        <v>0.24014284853381601</v>
      </c>
      <c r="AU1569" s="17">
        <v>0.15837848767052901</v>
      </c>
      <c r="AV1569" s="17">
        <v>0.158227748136374</v>
      </c>
      <c r="AW1569" s="17">
        <v>0.17499891385003599</v>
      </c>
      <c r="AX1569" s="17">
        <v>0.102935320378735</v>
      </c>
      <c r="AY1569" s="17">
        <v>2.91796430610647E-2</v>
      </c>
      <c r="AZ1569" s="17"/>
      <c r="BA1569" s="17">
        <v>0.111779253545063</v>
      </c>
      <c r="BB1569" s="17">
        <v>0.153905386031189</v>
      </c>
      <c r="BC1569" s="17">
        <v>0.236560880854991</v>
      </c>
      <c r="BD1569" s="17">
        <v>0.192966176846746</v>
      </c>
      <c r="BE1569" s="17">
        <v>0.60167513817737805</v>
      </c>
      <c r="BF1569" s="17"/>
      <c r="BG1569" s="17">
        <v>0.17415920226318499</v>
      </c>
      <c r="BH1569" s="17">
        <v>0.20965692543547601</v>
      </c>
      <c r="BI1569" s="17">
        <v>0.183141642117918</v>
      </c>
      <c r="BJ1569" s="17">
        <v>0.117265009464805</v>
      </c>
      <c r="BK1569" s="17">
        <v>0.121772434517113</v>
      </c>
      <c r="BL1569" s="17"/>
      <c r="BM1569" s="17">
        <v>0.194506723560223</v>
      </c>
      <c r="BN1569" s="17">
        <v>0.167104174206194</v>
      </c>
      <c r="BO1569" s="17">
        <v>0.110697913389926</v>
      </c>
      <c r="BP1569" s="17"/>
      <c r="BQ1569" s="17">
        <v>0.21817403000876601</v>
      </c>
      <c r="BR1569" s="17">
        <v>0.14383387770457001</v>
      </c>
      <c r="BS1569" s="17"/>
      <c r="BT1569" s="17">
        <v>0.18838304005030801</v>
      </c>
      <c r="BU1569" s="17">
        <v>0.154835498493266</v>
      </c>
    </row>
    <row r="1570" spans="2:73" x14ac:dyDescent="0.3">
      <c r="B1570" t="s">
        <v>415</v>
      </c>
      <c r="C1570" s="17">
        <v>0.27813010358548301</v>
      </c>
      <c r="D1570" s="17">
        <v>0.27898399179461197</v>
      </c>
      <c r="E1570" s="17">
        <v>0.27712654770168299</v>
      </c>
      <c r="F1570" s="17"/>
      <c r="G1570" s="17">
        <v>0.28344570874133201</v>
      </c>
      <c r="H1570" s="17">
        <v>0.21576733444811599</v>
      </c>
      <c r="I1570" s="17">
        <v>0.27552009867639998</v>
      </c>
      <c r="J1570" s="17">
        <v>0.35501800572612602</v>
      </c>
      <c r="K1570" s="17">
        <v>0.23922988456862701</v>
      </c>
      <c r="L1570" s="17">
        <v>0.28644981497746203</v>
      </c>
      <c r="M1570" s="17"/>
      <c r="N1570" s="17">
        <v>0.25623518001034801</v>
      </c>
      <c r="O1570" s="17">
        <v>0.185274526829593</v>
      </c>
      <c r="P1570" s="17">
        <v>0.37860696228852497</v>
      </c>
      <c r="Q1570" s="17">
        <v>0.309743839701283</v>
      </c>
      <c r="R1570" s="17"/>
      <c r="S1570" s="17">
        <v>0.104820625127084</v>
      </c>
      <c r="T1570" s="17">
        <v>0.296417780354094</v>
      </c>
      <c r="U1570" s="17">
        <v>0.213951766463336</v>
      </c>
      <c r="V1570" s="17">
        <v>0.28914193697503798</v>
      </c>
      <c r="W1570" s="17">
        <v>0.40767609795156301</v>
      </c>
      <c r="X1570" s="17">
        <v>0.350238129756484</v>
      </c>
      <c r="Y1570" s="17">
        <v>0.37227789577922599</v>
      </c>
      <c r="Z1570" s="17">
        <v>0.31211183926575597</v>
      </c>
      <c r="AA1570" s="17">
        <v>0.31198744946213802</v>
      </c>
      <c r="AB1570" s="17"/>
      <c r="AC1570" s="17">
        <v>0.25302373384287002</v>
      </c>
      <c r="AD1570" s="17">
        <v>0.38356636821258699</v>
      </c>
      <c r="AE1570" s="17">
        <v>0.31012489940125998</v>
      </c>
      <c r="AF1570" s="17">
        <v>0.22607054988703501</v>
      </c>
      <c r="AG1570" s="17">
        <v>0.37646356764220801</v>
      </c>
      <c r="AH1570" s="17">
        <v>0.21830952564831499</v>
      </c>
      <c r="AI1570" s="17">
        <v>0.33767194712229198</v>
      </c>
      <c r="AJ1570" s="17">
        <v>0.25694641603829499</v>
      </c>
      <c r="AK1570" s="17">
        <v>0.14956809994422901</v>
      </c>
      <c r="AL1570" s="17">
        <v>0.354979568387772</v>
      </c>
      <c r="AM1570" s="17">
        <v>0.292592337573294</v>
      </c>
      <c r="AN1570" s="17">
        <v>0.32495285726058099</v>
      </c>
      <c r="AO1570" s="17">
        <v>0.39400379301981697</v>
      </c>
      <c r="AP1570" s="17">
        <v>0.23838287733944699</v>
      </c>
      <c r="AQ1570" s="17">
        <v>0.249326766009591</v>
      </c>
      <c r="AR1570" s="17">
        <v>0.104903092888146</v>
      </c>
      <c r="AS1570" s="17"/>
      <c r="AT1570" s="17">
        <v>0.160957357983743</v>
      </c>
      <c r="AU1570" s="17">
        <v>0.30128832376120501</v>
      </c>
      <c r="AV1570" s="17">
        <v>0.27722027598841498</v>
      </c>
      <c r="AW1570" s="17">
        <v>0.30575034539001</v>
      </c>
      <c r="AX1570" s="17">
        <v>0.48041436064500498</v>
      </c>
      <c r="AY1570" s="17">
        <v>0.219199549251135</v>
      </c>
      <c r="AZ1570" s="17"/>
      <c r="BA1570" s="17">
        <v>0.32607648211276502</v>
      </c>
      <c r="BB1570" s="17">
        <v>0.293068506619869</v>
      </c>
      <c r="BC1570" s="17">
        <v>0.21728075354080301</v>
      </c>
      <c r="BD1570" s="17">
        <v>0.224031374593085</v>
      </c>
      <c r="BE1570" s="17">
        <v>0.13318478408422299</v>
      </c>
      <c r="BF1570" s="17"/>
      <c r="BG1570" s="17">
        <v>0.30465358041658203</v>
      </c>
      <c r="BH1570" s="17">
        <v>0.26707971147432802</v>
      </c>
      <c r="BI1570" s="17">
        <v>0.22925263618150901</v>
      </c>
      <c r="BJ1570" s="17">
        <v>0.37044154963206399</v>
      </c>
      <c r="BK1570" s="17">
        <v>0.150402337976317</v>
      </c>
      <c r="BL1570" s="17"/>
      <c r="BM1570" s="17">
        <v>0.27443949244520499</v>
      </c>
      <c r="BN1570" s="17">
        <v>0.279989906966297</v>
      </c>
      <c r="BO1570" s="17">
        <v>0.283914133128576</v>
      </c>
      <c r="BP1570" s="17"/>
      <c r="BQ1570" s="17">
        <v>0.19683433562486599</v>
      </c>
      <c r="BR1570" s="17">
        <v>0.322861760105564</v>
      </c>
      <c r="BS1570" s="17"/>
      <c r="BT1570" s="17">
        <v>0.22633871846940101</v>
      </c>
      <c r="BU1570" s="17">
        <v>0.33088699936683402</v>
      </c>
    </row>
    <row r="1571" spans="2:73" x14ac:dyDescent="0.3">
      <c r="B1571" t="s">
        <v>212</v>
      </c>
      <c r="C1571" s="17">
        <v>1.0411334087067899E-2</v>
      </c>
      <c r="D1571" s="17">
        <v>1.2272367046133799E-2</v>
      </c>
      <c r="E1571" s="17">
        <v>8.7394425408590208E-3</v>
      </c>
      <c r="F1571" s="17"/>
      <c r="G1571" s="17">
        <v>0</v>
      </c>
      <c r="H1571" s="17">
        <v>0</v>
      </c>
      <c r="I1571" s="17">
        <v>1.85347235020661E-2</v>
      </c>
      <c r="J1571" s="17">
        <v>6.1995148965718399E-3</v>
      </c>
      <c r="K1571" s="17">
        <v>9.8356228854764895E-3</v>
      </c>
      <c r="L1571" s="17">
        <v>2.4262379426144801E-2</v>
      </c>
      <c r="M1571" s="17"/>
      <c r="N1571" s="17">
        <v>1.12918153124567E-2</v>
      </c>
      <c r="O1571" s="17">
        <v>6.3294770300120701E-3</v>
      </c>
      <c r="P1571" s="17">
        <v>1.6178677930253401E-2</v>
      </c>
      <c r="Q1571" s="17">
        <v>8.4906926720613694E-3</v>
      </c>
      <c r="R1571" s="17"/>
      <c r="S1571" s="17">
        <v>0</v>
      </c>
      <c r="T1571" s="17">
        <v>2.4256399666927001E-2</v>
      </c>
      <c r="U1571" s="17">
        <v>1.32373243428574E-2</v>
      </c>
      <c r="V1571" s="17">
        <v>1.0711667781740699E-2</v>
      </c>
      <c r="W1571" s="17">
        <v>1.5650714959002401E-2</v>
      </c>
      <c r="X1571" s="17">
        <v>1.03457247751768E-2</v>
      </c>
      <c r="Y1571" s="17">
        <v>0</v>
      </c>
      <c r="Z1571" s="17">
        <v>0</v>
      </c>
      <c r="AA1571" s="17">
        <v>1.21297525442289E-2</v>
      </c>
      <c r="AB1571" s="17"/>
      <c r="AC1571" s="17">
        <v>0.13504442777407399</v>
      </c>
      <c r="AD1571" s="17">
        <v>0</v>
      </c>
      <c r="AE1571" s="17">
        <v>1.71079787426274E-2</v>
      </c>
      <c r="AF1571" s="17">
        <v>2.1577666168472301E-2</v>
      </c>
      <c r="AG1571" s="17">
        <v>1.33969749288402E-2</v>
      </c>
      <c r="AH1571" s="17">
        <v>1.2035899918900601E-2</v>
      </c>
      <c r="AI1571" s="17">
        <v>0</v>
      </c>
      <c r="AJ1571" s="17">
        <v>0</v>
      </c>
      <c r="AK1571" s="17">
        <v>0</v>
      </c>
      <c r="AL1571" s="17">
        <v>0</v>
      </c>
      <c r="AM1571" s="17">
        <v>0</v>
      </c>
      <c r="AN1571" s="17">
        <v>0</v>
      </c>
      <c r="AO1571" s="17">
        <v>0</v>
      </c>
      <c r="AP1571" s="17">
        <v>0</v>
      </c>
      <c r="AQ1571" s="17">
        <v>7.8508430893669906E-2</v>
      </c>
      <c r="AR1571" s="17">
        <v>0</v>
      </c>
      <c r="AS1571" s="17"/>
      <c r="AT1571" s="17">
        <v>4.2322075905194901E-3</v>
      </c>
      <c r="AU1571" s="17">
        <v>4.0854369929022496E-3</v>
      </c>
      <c r="AV1571" s="17">
        <v>4.1028099028881299E-2</v>
      </c>
      <c r="AW1571" s="17">
        <v>1.1305920871857601E-2</v>
      </c>
      <c r="AX1571" s="17">
        <v>0</v>
      </c>
      <c r="AY1571" s="17">
        <v>0</v>
      </c>
      <c r="AZ1571" s="17"/>
      <c r="BA1571" s="17">
        <v>4.9334446274779797E-3</v>
      </c>
      <c r="BB1571" s="17">
        <v>9.2489974419532398E-3</v>
      </c>
      <c r="BC1571" s="17">
        <v>6.37223948621061E-3</v>
      </c>
      <c r="BD1571" s="17">
        <v>2.4869919057659999E-2</v>
      </c>
      <c r="BE1571" s="17">
        <v>0</v>
      </c>
      <c r="BF1571" s="17"/>
      <c r="BG1571" s="17">
        <v>1.88952948575059E-2</v>
      </c>
      <c r="BH1571" s="17">
        <v>0</v>
      </c>
      <c r="BI1571" s="17">
        <v>0</v>
      </c>
      <c r="BJ1571" s="17">
        <v>3.52521970615629E-2</v>
      </c>
      <c r="BK1571" s="17">
        <v>0</v>
      </c>
      <c r="BL1571" s="17"/>
      <c r="BM1571" s="17">
        <v>4.5349056748656899E-3</v>
      </c>
      <c r="BN1571" s="17">
        <v>1.2469516495222399E-2</v>
      </c>
      <c r="BO1571" s="17">
        <v>2.2006085656950201E-2</v>
      </c>
      <c r="BP1571" s="17"/>
      <c r="BQ1571" s="17">
        <v>0</v>
      </c>
      <c r="BR1571" s="17">
        <v>1.7702401542595E-2</v>
      </c>
      <c r="BS1571" s="17"/>
      <c r="BT1571" s="17">
        <v>7.5175151878828003E-3</v>
      </c>
      <c r="BU1571" s="17">
        <v>1.6356408499180599E-2</v>
      </c>
    </row>
    <row r="1572" spans="2:73" x14ac:dyDescent="0.3">
      <c r="B1572" t="s">
        <v>92</v>
      </c>
      <c r="C1572" s="17">
        <v>4.8229671553869799E-2</v>
      </c>
      <c r="D1572" s="17">
        <v>2.5398849370300201E-2</v>
      </c>
      <c r="E1572" s="17">
        <v>6.9534180121822095E-2</v>
      </c>
      <c r="F1572" s="17"/>
      <c r="G1572" s="17">
        <v>1.6519403306787101E-2</v>
      </c>
      <c r="H1572" s="17">
        <v>2.63737055720294E-2</v>
      </c>
      <c r="I1572" s="17">
        <v>2.5905766233339102E-2</v>
      </c>
      <c r="J1572" s="17">
        <v>6.13816315978764E-2</v>
      </c>
      <c r="K1572" s="17">
        <v>8.2032023034788903E-2</v>
      </c>
      <c r="L1572" s="17">
        <v>7.6003068696201104E-2</v>
      </c>
      <c r="M1572" s="17"/>
      <c r="N1572" s="17">
        <v>3.95827300984559E-2</v>
      </c>
      <c r="O1572" s="17">
        <v>4.90412251557545E-2</v>
      </c>
      <c r="P1572" s="17">
        <v>3.7081026498200199E-2</v>
      </c>
      <c r="Q1572" s="17">
        <v>6.7865295351881003E-2</v>
      </c>
      <c r="R1572" s="17"/>
      <c r="S1572" s="17">
        <v>3.3219508266568401E-2</v>
      </c>
      <c r="T1572" s="17">
        <v>9.7438979793084607E-2</v>
      </c>
      <c r="U1572" s="17">
        <v>7.6726209784408195E-2</v>
      </c>
      <c r="V1572" s="17">
        <v>6.9590258895965998E-2</v>
      </c>
      <c r="W1572" s="17">
        <v>1.7743373352128201E-2</v>
      </c>
      <c r="X1572" s="17">
        <v>3.1961838701661999E-2</v>
      </c>
      <c r="Y1572" s="17">
        <v>3.98207406620237E-2</v>
      </c>
      <c r="Z1572" s="17">
        <v>0</v>
      </c>
      <c r="AA1572" s="17">
        <v>1.7635722265229501E-2</v>
      </c>
      <c r="AB1572" s="17"/>
      <c r="AC1572" s="17">
        <v>0</v>
      </c>
      <c r="AD1572" s="17">
        <v>7.4272279334396896E-2</v>
      </c>
      <c r="AE1572" s="17">
        <v>2.22960106869525E-2</v>
      </c>
      <c r="AF1572" s="17">
        <v>0.10156502977721001</v>
      </c>
      <c r="AG1572" s="17">
        <v>5.4166842450546898E-2</v>
      </c>
      <c r="AH1572" s="17">
        <v>5.6704375277280498E-2</v>
      </c>
      <c r="AI1572" s="17">
        <v>4.08367395175879E-2</v>
      </c>
      <c r="AJ1572" s="17">
        <v>1.6350799785953801E-2</v>
      </c>
      <c r="AK1572" s="17">
        <v>0.10001949178863299</v>
      </c>
      <c r="AL1572" s="17">
        <v>2.8187422790546899E-2</v>
      </c>
      <c r="AM1572" s="17">
        <v>1.41879868547659E-2</v>
      </c>
      <c r="AN1572" s="17">
        <v>0</v>
      </c>
      <c r="AO1572" s="17">
        <v>4.36609445200562E-2</v>
      </c>
      <c r="AP1572" s="17">
        <v>0</v>
      </c>
      <c r="AQ1572" s="17">
        <v>0</v>
      </c>
      <c r="AR1572" s="17">
        <v>3.4955663990624802E-2</v>
      </c>
      <c r="AS1572" s="17"/>
      <c r="AT1572" s="17">
        <v>2.1508113794586899E-2</v>
      </c>
      <c r="AU1572" s="17">
        <v>5.9152929952756297E-2</v>
      </c>
      <c r="AV1572" s="17">
        <v>3.3334510731774E-2</v>
      </c>
      <c r="AW1572" s="17">
        <v>6.6718804501119694E-2</v>
      </c>
      <c r="AX1572" s="17">
        <v>6.3455779498748005E-2</v>
      </c>
      <c r="AY1572" s="17">
        <v>7.1265869615141503E-2</v>
      </c>
      <c r="AZ1572" s="17"/>
      <c r="BA1572" s="17">
        <v>7.7068869346607893E-2</v>
      </c>
      <c r="BB1572" s="17">
        <v>4.35243346307237E-2</v>
      </c>
      <c r="BC1572" s="17">
        <v>4.5207970213570099E-2</v>
      </c>
      <c r="BD1572" s="17">
        <v>0</v>
      </c>
      <c r="BE1572" s="17">
        <v>0</v>
      </c>
      <c r="BF1572" s="17"/>
      <c r="BG1572" s="17">
        <v>8.5798017960536599E-2</v>
      </c>
      <c r="BH1572" s="17">
        <v>1.8740614572664498E-2</v>
      </c>
      <c r="BI1572" s="17">
        <v>7.2734742077797204E-2</v>
      </c>
      <c r="BJ1572" s="17">
        <v>4.3620719699034402E-2</v>
      </c>
      <c r="BK1572" s="17">
        <v>0</v>
      </c>
      <c r="BL1572" s="17"/>
      <c r="BM1572" s="17">
        <v>2.8954230213934E-2</v>
      </c>
      <c r="BN1572" s="17">
        <v>7.1550259272029806E-2</v>
      </c>
      <c r="BO1572" s="17">
        <v>4.2503444236317897E-2</v>
      </c>
      <c r="BP1572" s="17"/>
      <c r="BQ1572" s="17">
        <v>7.4775055902466499E-3</v>
      </c>
      <c r="BR1572" s="17">
        <v>7.1364911411282594E-2</v>
      </c>
      <c r="BS1572" s="17"/>
      <c r="BT1572" s="17">
        <v>3.33122268666226E-2</v>
      </c>
      <c r="BU1572" s="17">
        <v>6.0738057159426401E-2</v>
      </c>
    </row>
    <row r="1573" spans="2:73" x14ac:dyDescent="0.3">
      <c r="C1573" s="17"/>
      <c r="D1573" s="17"/>
      <c r="E1573" s="17"/>
      <c r="F1573" s="17"/>
      <c r="G1573" s="17"/>
      <c r="H1573" s="17"/>
      <c r="I1573" s="17"/>
      <c r="J1573" s="17"/>
      <c r="K1573" s="17"/>
      <c r="L1573" s="17"/>
      <c r="M1573" s="17"/>
      <c r="N1573" s="17"/>
      <c r="O1573" s="17"/>
      <c r="P1573" s="17"/>
      <c r="Q1573" s="17"/>
      <c r="R1573" s="17"/>
      <c r="S1573" s="17"/>
      <c r="T1573" s="17"/>
      <c r="U1573" s="17"/>
      <c r="V1573" s="17"/>
      <c r="W1573" s="17"/>
      <c r="X1573" s="17"/>
      <c r="Y1573" s="17"/>
      <c r="Z1573" s="17"/>
      <c r="AA1573" s="17"/>
      <c r="AB1573" s="17"/>
      <c r="AC1573" s="17"/>
      <c r="AD1573" s="17"/>
      <c r="AE1573" s="17"/>
      <c r="AF1573" s="17"/>
      <c r="AG1573" s="17"/>
      <c r="AH1573" s="17"/>
      <c r="AI1573" s="17"/>
      <c r="AJ1573" s="17"/>
      <c r="AK1573" s="17"/>
      <c r="AL1573" s="17"/>
      <c r="AM1573" s="17"/>
      <c r="AN1573" s="17"/>
      <c r="AO1573" s="17"/>
      <c r="AP1573" s="17"/>
      <c r="AQ1573" s="17"/>
      <c r="AR1573" s="17"/>
      <c r="AS1573" s="17"/>
      <c r="AT1573" s="17"/>
      <c r="AU1573" s="17"/>
      <c r="AV1573" s="17"/>
      <c r="AW1573" s="17"/>
      <c r="AX1573" s="17"/>
      <c r="AY1573" s="17"/>
      <c r="AZ1573" s="17"/>
      <c r="BA1573" s="17"/>
      <c r="BB1573" s="17"/>
      <c r="BC1573" s="17"/>
      <c r="BD1573" s="17"/>
      <c r="BE1573" s="17"/>
      <c r="BF1573" s="17"/>
      <c r="BG1573" s="17"/>
      <c r="BH1573" s="17"/>
      <c r="BI1573" s="17"/>
      <c r="BJ1573" s="17"/>
      <c r="BK1573" s="17"/>
      <c r="BL1573" s="17"/>
      <c r="BM1573" s="17"/>
      <c r="BN1573" s="17"/>
      <c r="BO1573" s="17"/>
      <c r="BP1573" s="17"/>
      <c r="BQ1573" s="17"/>
      <c r="BR1573" s="17"/>
      <c r="BS1573" s="17"/>
      <c r="BT1573" s="17"/>
      <c r="BU1573" s="17"/>
    </row>
    <row r="1574" spans="2:73" x14ac:dyDescent="0.3">
      <c r="B1574" s="6" t="s">
        <v>586</v>
      </c>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c r="AB1574" s="17"/>
      <c r="AC1574" s="17"/>
      <c r="AD1574" s="17"/>
      <c r="AE1574" s="17"/>
      <c r="AF1574" s="17"/>
      <c r="AG1574" s="17"/>
      <c r="AH1574" s="17"/>
      <c r="AI1574" s="17"/>
      <c r="AJ1574" s="17"/>
      <c r="AK1574" s="17"/>
      <c r="AL1574" s="17"/>
      <c r="AM1574" s="17"/>
      <c r="AN1574" s="17"/>
      <c r="AO1574" s="17"/>
      <c r="AP1574" s="17"/>
      <c r="AQ1574" s="17"/>
      <c r="AR1574" s="17"/>
      <c r="AS1574" s="17"/>
      <c r="AT1574" s="17"/>
      <c r="AU1574" s="17"/>
      <c r="AV1574" s="17"/>
      <c r="AW1574" s="17"/>
      <c r="AX1574" s="17"/>
      <c r="AY1574" s="17"/>
      <c r="AZ1574" s="17"/>
      <c r="BA1574" s="17"/>
      <c r="BB1574" s="17"/>
      <c r="BC1574" s="17"/>
      <c r="BD1574" s="17"/>
      <c r="BE1574" s="17"/>
      <c r="BF1574" s="17"/>
      <c r="BG1574" s="17"/>
      <c r="BH1574" s="17"/>
      <c r="BI1574" s="17"/>
      <c r="BJ1574" s="17"/>
      <c r="BK1574" s="17"/>
      <c r="BL1574" s="17"/>
      <c r="BM1574" s="17"/>
      <c r="BN1574" s="17"/>
      <c r="BO1574" s="17"/>
      <c r="BP1574" s="17"/>
      <c r="BQ1574" s="17"/>
      <c r="BR1574" s="17"/>
      <c r="BS1574" s="17"/>
      <c r="BT1574" s="17"/>
      <c r="BU1574" s="17"/>
    </row>
    <row r="1575" spans="2:73" x14ac:dyDescent="0.3">
      <c r="B1575" s="24" t="s">
        <v>197</v>
      </c>
      <c r="C1575" s="17"/>
      <c r="D1575" s="17"/>
      <c r="E1575" s="17"/>
      <c r="F1575" s="17"/>
      <c r="G1575" s="17"/>
      <c r="H1575" s="17"/>
      <c r="I1575" s="17"/>
      <c r="J1575" s="17"/>
      <c r="K1575" s="17"/>
      <c r="L1575" s="17"/>
      <c r="M1575" s="17"/>
      <c r="N1575" s="17"/>
      <c r="O1575" s="17"/>
      <c r="P1575" s="17"/>
      <c r="Q1575" s="17"/>
      <c r="R1575" s="17"/>
      <c r="S1575" s="17"/>
      <c r="T1575" s="17"/>
      <c r="U1575" s="17"/>
      <c r="V1575" s="17"/>
      <c r="W1575" s="17"/>
      <c r="X1575" s="17"/>
      <c r="Y1575" s="17"/>
      <c r="Z1575" s="17"/>
      <c r="AA1575" s="17"/>
      <c r="AB1575" s="17"/>
      <c r="AC1575" s="17"/>
      <c r="AD1575" s="17"/>
      <c r="AE1575" s="17"/>
      <c r="AF1575" s="17"/>
      <c r="AG1575" s="17"/>
      <c r="AH1575" s="17"/>
      <c r="AI1575" s="17"/>
      <c r="AJ1575" s="17"/>
      <c r="AK1575" s="17"/>
      <c r="AL1575" s="17"/>
      <c r="AM1575" s="17"/>
      <c r="AN1575" s="17"/>
      <c r="AO1575" s="17"/>
      <c r="AP1575" s="17"/>
      <c r="AQ1575" s="17"/>
      <c r="AR1575" s="17"/>
      <c r="AS1575" s="17"/>
      <c r="AT1575" s="17"/>
      <c r="AU1575" s="17"/>
      <c r="AV1575" s="17"/>
      <c r="AW1575" s="17"/>
      <c r="AX1575" s="17"/>
      <c r="AY1575" s="17"/>
      <c r="AZ1575" s="17"/>
      <c r="BA1575" s="17"/>
      <c r="BB1575" s="17"/>
      <c r="BC1575" s="17"/>
      <c r="BD1575" s="17"/>
      <c r="BE1575" s="17"/>
      <c r="BF1575" s="17"/>
      <c r="BG1575" s="17"/>
      <c r="BH1575" s="17"/>
      <c r="BI1575" s="17"/>
      <c r="BJ1575" s="17"/>
      <c r="BK1575" s="17"/>
      <c r="BL1575" s="17"/>
      <c r="BM1575" s="17"/>
      <c r="BN1575" s="17"/>
      <c r="BO1575" s="17"/>
      <c r="BP1575" s="17"/>
      <c r="BQ1575" s="17"/>
      <c r="BR1575" s="17"/>
      <c r="BS1575" s="17"/>
      <c r="BT1575" s="17"/>
      <c r="BU1575" s="17"/>
    </row>
    <row r="1576" spans="2:73" x14ac:dyDescent="0.3">
      <c r="B1576" t="s">
        <v>417</v>
      </c>
      <c r="C1576" s="17">
        <v>8.9731660429431797E-3</v>
      </c>
      <c r="D1576" s="17">
        <v>9.5193944266414605E-3</v>
      </c>
      <c r="E1576" s="17">
        <v>8.4440141826618107E-3</v>
      </c>
      <c r="F1576" s="17"/>
      <c r="G1576" s="17">
        <v>0</v>
      </c>
      <c r="H1576" s="17">
        <v>4.3945638988524598E-2</v>
      </c>
      <c r="I1576" s="17">
        <v>0</v>
      </c>
      <c r="J1576" s="17">
        <v>0</v>
      </c>
      <c r="K1576" s="17">
        <v>0</v>
      </c>
      <c r="L1576" s="17">
        <v>1.1507927321816099E-2</v>
      </c>
      <c r="M1576" s="17"/>
      <c r="N1576" s="17">
        <v>0</v>
      </c>
      <c r="O1576" s="17">
        <v>5.8132430757913403E-3</v>
      </c>
      <c r="P1576" s="17">
        <v>2.0430326219487101E-2</v>
      </c>
      <c r="Q1576" s="17">
        <v>1.07243066239966E-2</v>
      </c>
      <c r="R1576" s="17"/>
      <c r="S1576" s="17">
        <v>8.9705501882917406E-3</v>
      </c>
      <c r="T1576" s="17">
        <v>8.9934824885222094E-3</v>
      </c>
      <c r="U1576" s="17">
        <v>0</v>
      </c>
      <c r="V1576" s="17">
        <v>0</v>
      </c>
      <c r="W1576" s="17">
        <v>0</v>
      </c>
      <c r="X1576" s="17">
        <v>2.4128274824664401E-2</v>
      </c>
      <c r="Y1576" s="17">
        <v>3.0768454139574301E-2</v>
      </c>
      <c r="Z1576" s="17">
        <v>0</v>
      </c>
      <c r="AA1576" s="17">
        <v>0</v>
      </c>
      <c r="AB1576" s="17"/>
      <c r="AC1576" s="17">
        <v>0</v>
      </c>
      <c r="AD1576" s="17">
        <v>0</v>
      </c>
      <c r="AE1576" s="17">
        <v>6.31857751955609E-2</v>
      </c>
      <c r="AF1576" s="17">
        <v>1.5390425474872E-2</v>
      </c>
      <c r="AG1576" s="17">
        <v>0</v>
      </c>
      <c r="AH1576" s="17">
        <v>2.25511208181607E-2</v>
      </c>
      <c r="AI1576" s="17">
        <v>0</v>
      </c>
      <c r="AJ1576" s="17">
        <v>1.8398680837796302E-2</v>
      </c>
      <c r="AK1576" s="17">
        <v>0</v>
      </c>
      <c r="AL1576" s="17">
        <v>0</v>
      </c>
      <c r="AM1576" s="17">
        <v>0</v>
      </c>
      <c r="AN1576" s="17">
        <v>0</v>
      </c>
      <c r="AO1576" s="17">
        <v>0</v>
      </c>
      <c r="AP1576" s="17">
        <v>0</v>
      </c>
      <c r="AQ1576" s="17">
        <v>0</v>
      </c>
      <c r="AR1576" s="17">
        <v>0</v>
      </c>
      <c r="AS1576" s="17"/>
      <c r="AT1576" s="17">
        <v>1.2667325288917499E-2</v>
      </c>
      <c r="AU1576" s="17">
        <v>9.2031305302359805E-3</v>
      </c>
      <c r="AV1576" s="17">
        <v>2.60525786836142E-2</v>
      </c>
      <c r="AW1576" s="17">
        <v>0</v>
      </c>
      <c r="AX1576" s="17">
        <v>0</v>
      </c>
      <c r="AY1576" s="17">
        <v>0</v>
      </c>
      <c r="AZ1576" s="17"/>
      <c r="BA1576" s="17">
        <v>1.35464813839679E-2</v>
      </c>
      <c r="BB1576" s="17">
        <v>5.88513167984938E-3</v>
      </c>
      <c r="BC1576" s="17">
        <v>1.19851948626077E-2</v>
      </c>
      <c r="BD1576" s="17">
        <v>1.1048715076521E-2</v>
      </c>
      <c r="BE1576" s="17">
        <v>0</v>
      </c>
      <c r="BF1576" s="17"/>
      <c r="BG1576" s="17">
        <v>0</v>
      </c>
      <c r="BH1576" s="17">
        <v>1.30745943791108E-2</v>
      </c>
      <c r="BI1576" s="17">
        <v>1.54663312982272E-2</v>
      </c>
      <c r="BJ1576" s="17">
        <v>0</v>
      </c>
      <c r="BK1576" s="17">
        <v>7.1727327741701596E-2</v>
      </c>
      <c r="BL1576" s="17"/>
      <c r="BM1576" s="17">
        <v>8.3510883843211595E-3</v>
      </c>
      <c r="BN1576" s="17">
        <v>1.01554276340868E-2</v>
      </c>
      <c r="BO1576" s="17">
        <v>7.8350649659420495E-3</v>
      </c>
      <c r="BP1576" s="17"/>
      <c r="BQ1576" s="17">
        <v>2.3117370017251899E-2</v>
      </c>
      <c r="BR1576" s="17">
        <v>0</v>
      </c>
      <c r="BS1576" s="17"/>
      <c r="BT1576" s="17">
        <v>7.2282395469123097E-3</v>
      </c>
      <c r="BU1576" s="17">
        <v>1.2716077655448001E-2</v>
      </c>
    </row>
    <row r="1577" spans="2:73" x14ac:dyDescent="0.3">
      <c r="B1577" t="s">
        <v>416</v>
      </c>
      <c r="C1577" s="17">
        <v>5.0116453469302102E-2</v>
      </c>
      <c r="D1577" s="17">
        <v>5.2998413366261002E-2</v>
      </c>
      <c r="E1577" s="17">
        <v>4.7333099864545099E-2</v>
      </c>
      <c r="F1577" s="17"/>
      <c r="G1577" s="17">
        <v>0.13216151794761499</v>
      </c>
      <c r="H1577" s="17">
        <v>1.96676958235605E-2</v>
      </c>
      <c r="I1577" s="17">
        <v>4.1490773235697401E-2</v>
      </c>
      <c r="J1577" s="17">
        <v>5.7124105854548801E-2</v>
      </c>
      <c r="K1577" s="17">
        <v>5.75146409531474E-2</v>
      </c>
      <c r="L1577" s="17">
        <v>2.0635314704640001E-2</v>
      </c>
      <c r="M1577" s="17"/>
      <c r="N1577" s="17">
        <v>5.8368389252142501E-2</v>
      </c>
      <c r="O1577" s="17">
        <v>3.7884956925613798E-2</v>
      </c>
      <c r="P1577" s="17">
        <v>5.0190712890586402E-2</v>
      </c>
      <c r="Q1577" s="17">
        <v>5.5758722890761003E-2</v>
      </c>
      <c r="R1577" s="17"/>
      <c r="S1577" s="17">
        <v>7.83552003809075E-2</v>
      </c>
      <c r="T1577" s="17">
        <v>3.8769385593198202E-2</v>
      </c>
      <c r="U1577" s="17">
        <v>4.9599665651990699E-2</v>
      </c>
      <c r="V1577" s="17">
        <v>5.8030471799629897E-2</v>
      </c>
      <c r="W1577" s="17">
        <v>2.2267114254782699E-2</v>
      </c>
      <c r="X1577" s="17">
        <v>1.88508083672531E-2</v>
      </c>
      <c r="Y1577" s="17">
        <v>6.7910648116649597E-2</v>
      </c>
      <c r="Z1577" s="17">
        <v>5.6347830955691902E-2</v>
      </c>
      <c r="AA1577" s="17">
        <v>5.3144269383849703E-2</v>
      </c>
      <c r="AB1577" s="17"/>
      <c r="AC1577" s="17">
        <v>0</v>
      </c>
      <c r="AD1577" s="17">
        <v>6.4867469133563394E-2</v>
      </c>
      <c r="AE1577" s="17">
        <v>4.2510338990261798E-2</v>
      </c>
      <c r="AF1577" s="17">
        <v>7.8024340961625499E-2</v>
      </c>
      <c r="AG1577" s="17">
        <v>6.6884871286547201E-2</v>
      </c>
      <c r="AH1577" s="17">
        <v>5.69341029890989E-2</v>
      </c>
      <c r="AI1577" s="17">
        <v>6.1210914124745698E-2</v>
      </c>
      <c r="AJ1577" s="17">
        <v>1.79440903346E-2</v>
      </c>
      <c r="AK1577" s="17">
        <v>1.8838061100853301E-2</v>
      </c>
      <c r="AL1577" s="17">
        <v>3.2066270486018698E-2</v>
      </c>
      <c r="AM1577" s="17">
        <v>6.4815485588096799E-2</v>
      </c>
      <c r="AN1577" s="17">
        <v>0</v>
      </c>
      <c r="AO1577" s="17">
        <v>0.108452927386471</v>
      </c>
      <c r="AP1577" s="17">
        <v>4.0257389575658102E-2</v>
      </c>
      <c r="AQ1577" s="17">
        <v>0</v>
      </c>
      <c r="AR1577" s="17">
        <v>6.1853617558295299E-2</v>
      </c>
      <c r="AS1577" s="17"/>
      <c r="AT1577" s="17">
        <v>8.8693508007383501E-2</v>
      </c>
      <c r="AU1577" s="17">
        <v>4.9034304171230801E-2</v>
      </c>
      <c r="AV1577" s="17">
        <v>4.1816250502023498E-2</v>
      </c>
      <c r="AW1577" s="17">
        <v>3.4040977943312303E-2</v>
      </c>
      <c r="AX1577" s="17">
        <v>2.1179039019325399E-2</v>
      </c>
      <c r="AY1577" s="17">
        <v>5.0221044502668503E-2</v>
      </c>
      <c r="AZ1577" s="17"/>
      <c r="BA1577" s="17">
        <v>4.81461369989113E-2</v>
      </c>
      <c r="BB1577" s="17">
        <v>5.6002261654342703E-2</v>
      </c>
      <c r="BC1577" s="17">
        <v>2.7800175343154501E-2</v>
      </c>
      <c r="BD1577" s="17">
        <v>5.9134629053298603E-2</v>
      </c>
      <c r="BE1577" s="17">
        <v>0</v>
      </c>
      <c r="BF1577" s="17"/>
      <c r="BG1577" s="17">
        <v>5.7091670793603798E-2</v>
      </c>
      <c r="BH1577" s="17">
        <v>3.9116488105915698E-2</v>
      </c>
      <c r="BI1577" s="17">
        <v>4.5619804403251099E-2</v>
      </c>
      <c r="BJ1577" s="17">
        <v>3.2133332059902202E-2</v>
      </c>
      <c r="BK1577" s="17">
        <v>4.5259253171812598E-2</v>
      </c>
      <c r="BL1577" s="17"/>
      <c r="BM1577" s="17">
        <v>4.8277209778741302E-2</v>
      </c>
      <c r="BN1577" s="17">
        <v>5.1984312200062499E-2</v>
      </c>
      <c r="BO1577" s="17">
        <v>5.0685640957261302E-2</v>
      </c>
      <c r="BP1577" s="17"/>
      <c r="BQ1577" s="17">
        <v>8.88155035818462E-2</v>
      </c>
      <c r="BR1577" s="17">
        <v>2.7436581350076698E-2</v>
      </c>
      <c r="BS1577" s="17"/>
      <c r="BT1577" s="17">
        <v>7.0734751007683103E-2</v>
      </c>
      <c r="BU1577" s="17">
        <v>1.4824293548854599E-2</v>
      </c>
    </row>
    <row r="1578" spans="2:73" x14ac:dyDescent="0.3">
      <c r="B1578" t="s">
        <v>418</v>
      </c>
      <c r="C1578" s="17">
        <v>0.85114757459576396</v>
      </c>
      <c r="D1578" s="17">
        <v>0.83900358525651297</v>
      </c>
      <c r="E1578" s="17">
        <v>0.86306730125508802</v>
      </c>
      <c r="F1578" s="17"/>
      <c r="G1578" s="17">
        <v>0.82258041577846996</v>
      </c>
      <c r="H1578" s="17">
        <v>0.88814777735800698</v>
      </c>
      <c r="I1578" s="17">
        <v>0.83112239212166705</v>
      </c>
      <c r="J1578" s="17">
        <v>0.87547108278354102</v>
      </c>
      <c r="K1578" s="17">
        <v>0.84800817391937999</v>
      </c>
      <c r="L1578" s="17">
        <v>0.84372201732325902</v>
      </c>
      <c r="M1578" s="17"/>
      <c r="N1578" s="17">
        <v>0.88740197747632299</v>
      </c>
      <c r="O1578" s="17">
        <v>0.85915406985552101</v>
      </c>
      <c r="P1578" s="17">
        <v>0.83633938169987299</v>
      </c>
      <c r="Q1578" s="17">
        <v>0.81800320464597598</v>
      </c>
      <c r="R1578" s="17"/>
      <c r="S1578" s="17">
        <v>0.85330716780897697</v>
      </c>
      <c r="T1578" s="17">
        <v>0.86139725109876097</v>
      </c>
      <c r="U1578" s="17">
        <v>0.80395771957398299</v>
      </c>
      <c r="V1578" s="17">
        <v>0.80742620476112004</v>
      </c>
      <c r="W1578" s="17">
        <v>0.79728909164753103</v>
      </c>
      <c r="X1578" s="17">
        <v>0.88470955394928097</v>
      </c>
      <c r="Y1578" s="17">
        <v>0.88190924371520496</v>
      </c>
      <c r="Z1578" s="17">
        <v>0.86588002019460797</v>
      </c>
      <c r="AA1578" s="17">
        <v>0.89238002247891801</v>
      </c>
      <c r="AB1578" s="17"/>
      <c r="AC1578" s="17">
        <v>0.80328625669839004</v>
      </c>
      <c r="AD1578" s="17">
        <v>0.84290947995642596</v>
      </c>
      <c r="AE1578" s="17">
        <v>0.84691129939971199</v>
      </c>
      <c r="AF1578" s="17">
        <v>0.84447057091991395</v>
      </c>
      <c r="AG1578" s="17">
        <v>0.73919378766994204</v>
      </c>
      <c r="AH1578" s="17">
        <v>0.82058890502017801</v>
      </c>
      <c r="AI1578" s="17">
        <v>0.86750438050422696</v>
      </c>
      <c r="AJ1578" s="17">
        <v>0.82215343883235803</v>
      </c>
      <c r="AK1578" s="17">
        <v>0.90926503889139998</v>
      </c>
      <c r="AL1578" s="17">
        <v>0.942733705029697</v>
      </c>
      <c r="AM1578" s="17">
        <v>0.82126742469705405</v>
      </c>
      <c r="AN1578" s="17">
        <v>0.93891582411211705</v>
      </c>
      <c r="AO1578" s="17">
        <v>0.79726414940405399</v>
      </c>
      <c r="AP1578" s="17">
        <v>0.90809157189609901</v>
      </c>
      <c r="AQ1578" s="17">
        <v>0.935778413086501</v>
      </c>
      <c r="AR1578" s="17">
        <v>0.88936213104560602</v>
      </c>
      <c r="AS1578" s="17"/>
      <c r="AT1578" s="17">
        <v>0.82191860445960196</v>
      </c>
      <c r="AU1578" s="17">
        <v>0.85172087975714295</v>
      </c>
      <c r="AV1578" s="17">
        <v>0.85040136617916995</v>
      </c>
      <c r="AW1578" s="17">
        <v>0.89000007812464599</v>
      </c>
      <c r="AX1578" s="17">
        <v>0.88119308745351599</v>
      </c>
      <c r="AY1578" s="17">
        <v>0.76281029746448703</v>
      </c>
      <c r="AZ1578" s="17"/>
      <c r="BA1578" s="17">
        <v>0.84013372950437004</v>
      </c>
      <c r="BB1578" s="17">
        <v>0.84058780126441801</v>
      </c>
      <c r="BC1578" s="17">
        <v>0.90012780230959699</v>
      </c>
      <c r="BD1578" s="17">
        <v>0.87567815108896296</v>
      </c>
      <c r="BE1578" s="17">
        <v>0.92932658284608505</v>
      </c>
      <c r="BF1578" s="17"/>
      <c r="BG1578" s="17">
        <v>0.85128171631479999</v>
      </c>
      <c r="BH1578" s="17">
        <v>0.86213437453719699</v>
      </c>
      <c r="BI1578" s="17">
        <v>0.89858709368312695</v>
      </c>
      <c r="BJ1578" s="17">
        <v>0.86833597131639295</v>
      </c>
      <c r="BK1578" s="17">
        <v>0.74665349438943496</v>
      </c>
      <c r="BL1578" s="17"/>
      <c r="BM1578" s="17">
        <v>0.86481651130674297</v>
      </c>
      <c r="BN1578" s="17">
        <v>0.84582057396251997</v>
      </c>
      <c r="BO1578" s="17">
        <v>0.82624035267607698</v>
      </c>
      <c r="BP1578" s="17"/>
      <c r="BQ1578" s="17">
        <v>0.83812462317074299</v>
      </c>
      <c r="BR1578" s="17">
        <v>0.86734435284449196</v>
      </c>
      <c r="BS1578" s="17"/>
      <c r="BT1578" s="17">
        <v>0.84109919005381695</v>
      </c>
      <c r="BU1578" s="17">
        <v>0.87634892148070598</v>
      </c>
    </row>
    <row r="1579" spans="2:73" x14ac:dyDescent="0.3">
      <c r="B1579" t="s">
        <v>415</v>
      </c>
      <c r="C1579" s="17">
        <v>2.36750606540054E-2</v>
      </c>
      <c r="D1579" s="17">
        <v>2.8768870828150099E-2</v>
      </c>
      <c r="E1579" s="17">
        <v>1.85563847501924E-2</v>
      </c>
      <c r="F1579" s="17"/>
      <c r="G1579" s="17">
        <v>7.4369455627743197E-3</v>
      </c>
      <c r="H1579" s="17">
        <v>1.9217114215951799E-2</v>
      </c>
      <c r="I1579" s="17">
        <v>6.4624293515350997E-2</v>
      </c>
      <c r="J1579" s="17">
        <v>1.22150218968313E-2</v>
      </c>
      <c r="K1579" s="17">
        <v>8.7904095409750693E-3</v>
      </c>
      <c r="L1579" s="17">
        <v>2.1036556736386498E-2</v>
      </c>
      <c r="M1579" s="17"/>
      <c r="N1579" s="17">
        <v>2.22805983623722E-2</v>
      </c>
      <c r="O1579" s="17">
        <v>3.17139290406468E-2</v>
      </c>
      <c r="P1579" s="17">
        <v>2.3870158889452601E-2</v>
      </c>
      <c r="Q1579" s="17">
        <v>1.6341590228752399E-2</v>
      </c>
      <c r="R1579" s="17"/>
      <c r="S1579" s="17">
        <v>1.30974584451863E-2</v>
      </c>
      <c r="T1579" s="17">
        <v>1.8382964092905799E-2</v>
      </c>
      <c r="U1579" s="17">
        <v>3.1682306090734899E-2</v>
      </c>
      <c r="V1579" s="17">
        <v>3.4673209079716098E-2</v>
      </c>
      <c r="W1579" s="17">
        <v>4.2295378702351498E-2</v>
      </c>
      <c r="X1579" s="17">
        <v>2.8636604602669102E-2</v>
      </c>
      <c r="Y1579" s="17">
        <v>8.8315237980019796E-3</v>
      </c>
      <c r="Z1579" s="17">
        <v>2.5387249183731302E-2</v>
      </c>
      <c r="AA1579" s="17">
        <v>2.1053125695205802E-2</v>
      </c>
      <c r="AB1579" s="17"/>
      <c r="AC1579" s="17">
        <v>0</v>
      </c>
      <c r="AD1579" s="17">
        <v>0</v>
      </c>
      <c r="AE1579" s="17">
        <v>0</v>
      </c>
      <c r="AF1579" s="17">
        <v>0</v>
      </c>
      <c r="AG1579" s="17">
        <v>5.0909766122683303E-2</v>
      </c>
      <c r="AH1579" s="17">
        <v>0</v>
      </c>
      <c r="AI1579" s="17">
        <v>1.43361369092987E-2</v>
      </c>
      <c r="AJ1579" s="17">
        <v>4.2632196614722E-2</v>
      </c>
      <c r="AK1579" s="17">
        <v>7.1896900007746997E-2</v>
      </c>
      <c r="AL1579" s="17">
        <v>0</v>
      </c>
      <c r="AM1579" s="17">
        <v>1.4148831231568799E-2</v>
      </c>
      <c r="AN1579" s="17">
        <v>3.7953183035839701E-2</v>
      </c>
      <c r="AO1579" s="17">
        <v>7.5486492301224895E-2</v>
      </c>
      <c r="AP1579" s="17">
        <v>0</v>
      </c>
      <c r="AQ1579" s="17">
        <v>6.4221586913499204E-2</v>
      </c>
      <c r="AR1579" s="17">
        <v>4.8784251396098197E-2</v>
      </c>
      <c r="AS1579" s="17"/>
      <c r="AT1579" s="17">
        <v>2.41784112768645E-2</v>
      </c>
      <c r="AU1579" s="17">
        <v>2.0129905538083099E-2</v>
      </c>
      <c r="AV1579" s="17">
        <v>2.62687884043485E-2</v>
      </c>
      <c r="AW1579" s="17">
        <v>1.3044168566061901E-2</v>
      </c>
      <c r="AX1579" s="17">
        <v>4.1734503033859602E-2</v>
      </c>
      <c r="AY1579" s="17">
        <v>3.0695085771481299E-2</v>
      </c>
      <c r="AZ1579" s="17"/>
      <c r="BA1579" s="17">
        <v>2.0623813018997399E-2</v>
      </c>
      <c r="BB1579" s="17">
        <v>2.23635479961698E-2</v>
      </c>
      <c r="BC1579" s="17">
        <v>2.0338204548427399E-2</v>
      </c>
      <c r="BD1579" s="17">
        <v>9.4696613388036994E-3</v>
      </c>
      <c r="BE1579" s="17">
        <v>7.0673417153915299E-2</v>
      </c>
      <c r="BF1579" s="17"/>
      <c r="BG1579" s="17">
        <v>2.5906924352621801E-2</v>
      </c>
      <c r="BH1579" s="17">
        <v>3.4514882541875701E-2</v>
      </c>
      <c r="BI1579" s="17">
        <v>0</v>
      </c>
      <c r="BJ1579" s="17">
        <v>3.3497946501182499E-2</v>
      </c>
      <c r="BK1579" s="17">
        <v>0</v>
      </c>
      <c r="BL1579" s="17"/>
      <c r="BM1579" s="17">
        <v>2.7062941137462701E-2</v>
      </c>
      <c r="BN1579" s="17">
        <v>2.68764842212822E-2</v>
      </c>
      <c r="BO1579" s="17">
        <v>6.5723642392525403E-3</v>
      </c>
      <c r="BP1579" s="17"/>
      <c r="BQ1579" s="17">
        <v>2.3199145904392302E-2</v>
      </c>
      <c r="BR1579" s="17">
        <v>2.08440992094363E-2</v>
      </c>
      <c r="BS1579" s="17"/>
      <c r="BT1579" s="17">
        <v>1.4443464235241401E-2</v>
      </c>
      <c r="BU1579" s="17">
        <v>3.0800645036048499E-2</v>
      </c>
    </row>
    <row r="1580" spans="2:73" x14ac:dyDescent="0.3">
      <c r="B1580" t="s">
        <v>212</v>
      </c>
      <c r="C1580" s="17">
        <v>1.5388688938691501E-2</v>
      </c>
      <c r="D1580" s="17">
        <v>1.9718666561417599E-2</v>
      </c>
      <c r="E1580" s="17">
        <v>1.10230419057197E-2</v>
      </c>
      <c r="F1580" s="17"/>
      <c r="G1580" s="17">
        <v>0</v>
      </c>
      <c r="H1580" s="17">
        <v>0</v>
      </c>
      <c r="I1580" s="17">
        <v>2.5457307861261901E-2</v>
      </c>
      <c r="J1580" s="17">
        <v>1.20710029064714E-2</v>
      </c>
      <c r="K1580" s="17">
        <v>2.5962622740615299E-2</v>
      </c>
      <c r="L1580" s="17">
        <v>2.11868749588499E-2</v>
      </c>
      <c r="M1580" s="17"/>
      <c r="N1580" s="17">
        <v>1.6656446362116599E-2</v>
      </c>
      <c r="O1580" s="17">
        <v>5.2816772526784401E-3</v>
      </c>
      <c r="P1580" s="17">
        <v>2.3243330708646801E-2</v>
      </c>
      <c r="Q1580" s="17">
        <v>1.7934190695602599E-2</v>
      </c>
      <c r="R1580" s="17"/>
      <c r="S1580" s="17">
        <v>6.29357860632583E-3</v>
      </c>
      <c r="T1580" s="17">
        <v>1.51462403616625E-2</v>
      </c>
      <c r="U1580" s="17">
        <v>4.5447713965683201E-2</v>
      </c>
      <c r="V1580" s="17">
        <v>2.0973131903472601E-2</v>
      </c>
      <c r="W1580" s="17">
        <v>0</v>
      </c>
      <c r="X1580" s="17">
        <v>1.0156078965436801E-2</v>
      </c>
      <c r="Y1580" s="17">
        <v>0</v>
      </c>
      <c r="Z1580" s="17">
        <v>2.5387249183731302E-2</v>
      </c>
      <c r="AA1580" s="17">
        <v>2.23920867613214E-2</v>
      </c>
      <c r="AB1580" s="17"/>
      <c r="AC1580" s="17">
        <v>0</v>
      </c>
      <c r="AD1580" s="17">
        <v>2.433851228055E-2</v>
      </c>
      <c r="AE1580" s="17">
        <v>2.4363560124866099E-2</v>
      </c>
      <c r="AF1580" s="17">
        <v>0</v>
      </c>
      <c r="AG1580" s="17">
        <v>3.3098883491777198E-2</v>
      </c>
      <c r="AH1580" s="17">
        <v>1.9638733336086501E-2</v>
      </c>
      <c r="AI1580" s="17">
        <v>1.33189945976986E-2</v>
      </c>
      <c r="AJ1580" s="17">
        <v>3.4679633378128301E-2</v>
      </c>
      <c r="AK1580" s="17">
        <v>0</v>
      </c>
      <c r="AL1580" s="17">
        <v>0</v>
      </c>
      <c r="AM1580" s="17">
        <v>2.4273576216076599E-2</v>
      </c>
      <c r="AN1580" s="17">
        <v>0</v>
      </c>
      <c r="AO1580" s="17">
        <v>0</v>
      </c>
      <c r="AP1580" s="17">
        <v>5.16510385282433E-2</v>
      </c>
      <c r="AQ1580" s="17">
        <v>0</v>
      </c>
      <c r="AR1580" s="17">
        <v>0</v>
      </c>
      <c r="AS1580" s="17"/>
      <c r="AT1580" s="17">
        <v>2.11411479352E-2</v>
      </c>
      <c r="AU1580" s="17">
        <v>1.32397229697379E-2</v>
      </c>
      <c r="AV1580" s="17">
        <v>6.4850112346788204E-3</v>
      </c>
      <c r="AW1580" s="17">
        <v>1.31481330811078E-2</v>
      </c>
      <c r="AX1580" s="17">
        <v>1.5284878335258399E-2</v>
      </c>
      <c r="AY1580" s="17">
        <v>3.5535548185319801E-2</v>
      </c>
      <c r="AZ1580" s="17"/>
      <c r="BA1580" s="17">
        <v>3.5861997792245102E-2</v>
      </c>
      <c r="BB1580" s="17">
        <v>0</v>
      </c>
      <c r="BC1580" s="17">
        <v>1.6810570923425701E-2</v>
      </c>
      <c r="BD1580" s="17">
        <v>9.5846304963742909E-3</v>
      </c>
      <c r="BE1580" s="17">
        <v>0</v>
      </c>
      <c r="BF1580" s="17"/>
      <c r="BG1580" s="17">
        <v>1.73574060951684E-2</v>
      </c>
      <c r="BH1580" s="17">
        <v>6.0183225694219597E-3</v>
      </c>
      <c r="BI1580" s="17">
        <v>2.3177887974343399E-2</v>
      </c>
      <c r="BJ1580" s="17">
        <v>7.1168482437716698E-3</v>
      </c>
      <c r="BK1580" s="17">
        <v>6.3701443849917994E-2</v>
      </c>
      <c r="BL1580" s="17"/>
      <c r="BM1580" s="17">
        <v>6.0538249064896197E-3</v>
      </c>
      <c r="BN1580" s="17">
        <v>2.46343728891396E-2</v>
      </c>
      <c r="BO1580" s="17">
        <v>1.8844125397530699E-2</v>
      </c>
      <c r="BP1580" s="17"/>
      <c r="BQ1580" s="17">
        <v>8.8532176162163696E-3</v>
      </c>
      <c r="BR1580" s="17">
        <v>2.0241627707573401E-2</v>
      </c>
      <c r="BS1580" s="17"/>
      <c r="BT1580" s="17">
        <v>1.67495369729222E-2</v>
      </c>
      <c r="BU1580" s="17">
        <v>1.16052098019029E-2</v>
      </c>
    </row>
    <row r="1581" spans="2:73" x14ac:dyDescent="0.3">
      <c r="B1581" t="s">
        <v>92</v>
      </c>
      <c r="C1581" s="17">
        <v>5.0699056299293603E-2</v>
      </c>
      <c r="D1581" s="17">
        <v>4.99910695610171E-2</v>
      </c>
      <c r="E1581" s="17">
        <v>5.1576158041793399E-2</v>
      </c>
      <c r="F1581" s="17"/>
      <c r="G1581" s="17">
        <v>3.7821120711141201E-2</v>
      </c>
      <c r="H1581" s="17">
        <v>2.90217736139558E-2</v>
      </c>
      <c r="I1581" s="17">
        <v>3.7305233266022302E-2</v>
      </c>
      <c r="J1581" s="17">
        <v>4.3118786558607403E-2</v>
      </c>
      <c r="K1581" s="17">
        <v>5.9724152845881902E-2</v>
      </c>
      <c r="L1581" s="17">
        <v>8.1911308955048306E-2</v>
      </c>
      <c r="M1581" s="17"/>
      <c r="N1581" s="17">
        <v>1.52925885470458E-2</v>
      </c>
      <c r="O1581" s="17">
        <v>6.0152123849748697E-2</v>
      </c>
      <c r="P1581" s="17">
        <v>4.5926089591954398E-2</v>
      </c>
      <c r="Q1581" s="17">
        <v>8.1237984914911507E-2</v>
      </c>
      <c r="R1581" s="17"/>
      <c r="S1581" s="17">
        <v>3.9976044570312001E-2</v>
      </c>
      <c r="T1581" s="17">
        <v>5.7310676364950103E-2</v>
      </c>
      <c r="U1581" s="17">
        <v>6.9312594717607895E-2</v>
      </c>
      <c r="V1581" s="17">
        <v>7.8896982456060999E-2</v>
      </c>
      <c r="W1581" s="17">
        <v>0.13814841539533501</v>
      </c>
      <c r="X1581" s="17">
        <v>3.3518679290695103E-2</v>
      </c>
      <c r="Y1581" s="17">
        <v>1.05801302305694E-2</v>
      </c>
      <c r="Z1581" s="17">
        <v>2.69976504822378E-2</v>
      </c>
      <c r="AA1581" s="17">
        <v>1.1030495680704799E-2</v>
      </c>
      <c r="AB1581" s="17"/>
      <c r="AC1581" s="17">
        <v>0.19671374330161001</v>
      </c>
      <c r="AD1581" s="17">
        <v>6.7884538629460103E-2</v>
      </c>
      <c r="AE1581" s="17">
        <v>2.30290262895993E-2</v>
      </c>
      <c r="AF1581" s="17">
        <v>6.2114662643588801E-2</v>
      </c>
      <c r="AG1581" s="17">
        <v>0.10991269142905</v>
      </c>
      <c r="AH1581" s="17">
        <v>8.0287137836476299E-2</v>
      </c>
      <c r="AI1581" s="17">
        <v>4.3629573864030297E-2</v>
      </c>
      <c r="AJ1581" s="17">
        <v>6.4191960002394896E-2</v>
      </c>
      <c r="AK1581" s="17">
        <v>0</v>
      </c>
      <c r="AL1581" s="17">
        <v>2.5200024484284399E-2</v>
      </c>
      <c r="AM1581" s="17">
        <v>7.5494682267203503E-2</v>
      </c>
      <c r="AN1581" s="17">
        <v>2.3130992852043199E-2</v>
      </c>
      <c r="AO1581" s="17">
        <v>1.87964309082501E-2</v>
      </c>
      <c r="AP1581" s="17">
        <v>0</v>
      </c>
      <c r="AQ1581" s="17">
        <v>0</v>
      </c>
      <c r="AR1581" s="17">
        <v>0</v>
      </c>
      <c r="AS1581" s="17"/>
      <c r="AT1581" s="17">
        <v>3.1401003032032901E-2</v>
      </c>
      <c r="AU1581" s="17">
        <v>5.6672057033569201E-2</v>
      </c>
      <c r="AV1581" s="17">
        <v>4.8976004996165397E-2</v>
      </c>
      <c r="AW1581" s="17">
        <v>4.9766642284872001E-2</v>
      </c>
      <c r="AX1581" s="17">
        <v>4.0608492158040098E-2</v>
      </c>
      <c r="AY1581" s="17">
        <v>0.120738024076043</v>
      </c>
      <c r="AZ1581" s="17"/>
      <c r="BA1581" s="17">
        <v>4.1687841301507801E-2</v>
      </c>
      <c r="BB1581" s="17">
        <v>7.5161257405220006E-2</v>
      </c>
      <c r="BC1581" s="17">
        <v>2.2938052012788101E-2</v>
      </c>
      <c r="BD1581" s="17">
        <v>3.5084212946039799E-2</v>
      </c>
      <c r="BE1581" s="17">
        <v>0</v>
      </c>
      <c r="BF1581" s="17"/>
      <c r="BG1581" s="17">
        <v>4.8362282443806498E-2</v>
      </c>
      <c r="BH1581" s="17">
        <v>4.5141337866478698E-2</v>
      </c>
      <c r="BI1581" s="17">
        <v>1.7148882641051799E-2</v>
      </c>
      <c r="BJ1581" s="17">
        <v>5.8915901878750503E-2</v>
      </c>
      <c r="BK1581" s="17">
        <v>7.2658480847132501E-2</v>
      </c>
      <c r="BL1581" s="17"/>
      <c r="BM1581" s="17">
        <v>4.5438424486241899E-2</v>
      </c>
      <c r="BN1581" s="17">
        <v>4.0528829092908697E-2</v>
      </c>
      <c r="BO1581" s="17">
        <v>8.9822451763936703E-2</v>
      </c>
      <c r="BP1581" s="17"/>
      <c r="BQ1581" s="17">
        <v>1.78901397095503E-2</v>
      </c>
      <c r="BR1581" s="17">
        <v>6.4133338888421806E-2</v>
      </c>
      <c r="BS1581" s="17"/>
      <c r="BT1581" s="17">
        <v>4.9744818183424501E-2</v>
      </c>
      <c r="BU1581" s="17">
        <v>5.3704852477040398E-2</v>
      </c>
    </row>
    <row r="1582" spans="2:73" x14ac:dyDescent="0.3">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c r="BH1582" s="17"/>
      <c r="BI1582" s="17"/>
      <c r="BJ1582" s="17"/>
      <c r="BK1582" s="17"/>
      <c r="BL1582" s="17"/>
      <c r="BM1582" s="17"/>
      <c r="BN1582" s="17"/>
      <c r="BO1582" s="17"/>
      <c r="BP1582" s="17"/>
      <c r="BQ1582" s="17"/>
      <c r="BR1582" s="17"/>
      <c r="BS1582" s="17"/>
      <c r="BT1582" s="17"/>
      <c r="BU1582" s="17"/>
    </row>
    <row r="1583" spans="2:73" x14ac:dyDescent="0.3">
      <c r="B1583" s="6" t="s">
        <v>595</v>
      </c>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c r="AP1583" s="17"/>
      <c r="AQ1583" s="17"/>
      <c r="AR1583" s="17"/>
      <c r="AS1583" s="17"/>
      <c r="AT1583" s="17"/>
      <c r="AU1583" s="17"/>
      <c r="AV1583" s="17"/>
      <c r="AW1583" s="17"/>
      <c r="AX1583" s="17"/>
      <c r="AY1583" s="17"/>
      <c r="AZ1583" s="17"/>
      <c r="BA1583" s="17"/>
      <c r="BB1583" s="17"/>
      <c r="BC1583" s="17"/>
      <c r="BD1583" s="17"/>
      <c r="BE1583" s="17"/>
      <c r="BF1583" s="17"/>
      <c r="BG1583" s="17"/>
      <c r="BH1583" s="17"/>
      <c r="BI1583" s="17"/>
      <c r="BJ1583" s="17"/>
      <c r="BK1583" s="17"/>
      <c r="BL1583" s="17"/>
      <c r="BM1583" s="17"/>
      <c r="BN1583" s="17"/>
      <c r="BO1583" s="17"/>
      <c r="BP1583" s="17"/>
      <c r="BQ1583" s="17"/>
      <c r="BR1583" s="17"/>
      <c r="BS1583" s="17"/>
      <c r="BT1583" s="17"/>
      <c r="BU1583" s="17"/>
    </row>
    <row r="1584" spans="2:73" x14ac:dyDescent="0.3">
      <c r="B1584" s="24" t="s">
        <v>596</v>
      </c>
      <c r="C1584" s="17"/>
      <c r="D1584" s="17"/>
      <c r="E1584" s="17"/>
      <c r="F1584" s="17"/>
      <c r="G1584" s="17"/>
      <c r="H1584" s="17"/>
      <c r="I1584" s="17"/>
      <c r="J1584" s="17"/>
      <c r="K1584" s="17"/>
      <c r="L1584" s="17"/>
      <c r="M1584" s="17"/>
      <c r="N1584" s="17"/>
      <c r="O1584" s="17"/>
      <c r="P1584" s="17"/>
      <c r="Q1584" s="17"/>
      <c r="R1584" s="17"/>
      <c r="S1584" s="17"/>
      <c r="T1584" s="17"/>
      <c r="U1584" s="17"/>
      <c r="V1584" s="17"/>
      <c r="W1584" s="17"/>
      <c r="X1584" s="17"/>
      <c r="Y1584" s="17"/>
      <c r="Z1584" s="17"/>
      <c r="AA1584" s="17"/>
      <c r="AB1584" s="17"/>
      <c r="AC1584" s="17"/>
      <c r="AD1584" s="17"/>
      <c r="AE1584" s="17"/>
      <c r="AF1584" s="17"/>
      <c r="AG1584" s="17"/>
      <c r="AH1584" s="17"/>
      <c r="AI1584" s="17"/>
      <c r="AJ1584" s="17"/>
      <c r="AK1584" s="17"/>
      <c r="AL1584" s="17"/>
      <c r="AM1584" s="17"/>
      <c r="AN1584" s="17"/>
      <c r="AO1584" s="17"/>
      <c r="AP1584" s="17"/>
      <c r="AQ1584" s="17"/>
      <c r="AR1584" s="17"/>
      <c r="AS1584" s="17"/>
      <c r="AT1584" s="17"/>
      <c r="AU1584" s="17"/>
      <c r="AV1584" s="17"/>
      <c r="AW1584" s="17"/>
      <c r="AX1584" s="17"/>
      <c r="AY1584" s="17"/>
      <c r="AZ1584" s="17"/>
      <c r="BA1584" s="17"/>
      <c r="BB1584" s="17"/>
      <c r="BC1584" s="17"/>
      <c r="BD1584" s="17"/>
      <c r="BE1584" s="17"/>
      <c r="BF1584" s="17"/>
      <c r="BG1584" s="17"/>
      <c r="BH1584" s="17"/>
      <c r="BI1584" s="17"/>
      <c r="BJ1584" s="17"/>
      <c r="BK1584" s="17"/>
      <c r="BL1584" s="17"/>
      <c r="BM1584" s="17"/>
      <c r="BN1584" s="17"/>
      <c r="BO1584" s="17"/>
      <c r="BP1584" s="17"/>
      <c r="BQ1584" s="17"/>
      <c r="BR1584" s="17"/>
      <c r="BS1584" s="17"/>
      <c r="BT1584" s="17"/>
      <c r="BU1584" s="17"/>
    </row>
    <row r="1585" spans="2:73" x14ac:dyDescent="0.3">
      <c r="B1585" t="s">
        <v>587</v>
      </c>
      <c r="C1585" s="17">
        <v>0.49911187997043299</v>
      </c>
      <c r="D1585" s="17">
        <v>0.49694370612717398</v>
      </c>
      <c r="E1585" s="17">
        <v>0.50163981362813503</v>
      </c>
      <c r="F1585" s="17"/>
      <c r="G1585" s="17">
        <v>0.43046701643455398</v>
      </c>
      <c r="H1585" s="17">
        <v>0.45902489964091597</v>
      </c>
      <c r="I1585" s="17">
        <v>0.47323672177211401</v>
      </c>
      <c r="J1585" s="17">
        <v>0.52066725489420596</v>
      </c>
      <c r="K1585" s="17">
        <v>0.54404618425923401</v>
      </c>
      <c r="L1585" s="17">
        <v>0.55501700700033296</v>
      </c>
      <c r="M1585" s="17"/>
      <c r="N1585" s="17">
        <v>0.47146716352731599</v>
      </c>
      <c r="O1585" s="17">
        <v>0.52341741729185198</v>
      </c>
      <c r="P1585" s="17">
        <v>0.49161924101841997</v>
      </c>
      <c r="Q1585" s="17">
        <v>0.50611317952744295</v>
      </c>
      <c r="R1585" s="17"/>
      <c r="S1585" s="17">
        <v>0.51671873742444796</v>
      </c>
      <c r="T1585" s="17">
        <v>0.48750646168699302</v>
      </c>
      <c r="U1585" s="17">
        <v>0.50526977454838995</v>
      </c>
      <c r="V1585" s="17">
        <v>0.46546515507917702</v>
      </c>
      <c r="W1585" s="17">
        <v>0.45758224021388599</v>
      </c>
      <c r="X1585" s="17">
        <v>0.51270822287439399</v>
      </c>
      <c r="Y1585" s="17">
        <v>0.52020069298015004</v>
      </c>
      <c r="Z1585" s="17">
        <v>0.49401514411854802</v>
      </c>
      <c r="AA1585" s="17">
        <v>0.51705835588295401</v>
      </c>
      <c r="AB1585" s="17"/>
      <c r="AC1585" s="17">
        <v>0.41471404886855201</v>
      </c>
      <c r="AD1585" s="17">
        <v>0.49776825623434701</v>
      </c>
      <c r="AE1585" s="17">
        <v>0.56720446380910305</v>
      </c>
      <c r="AF1585" s="17">
        <v>0.48876851774922198</v>
      </c>
      <c r="AG1585" s="17">
        <v>0.41881964346332901</v>
      </c>
      <c r="AH1585" s="17">
        <v>0.47210787838476198</v>
      </c>
      <c r="AI1585" s="17">
        <v>0.485527909857008</v>
      </c>
      <c r="AJ1585" s="17">
        <v>0.52151282117137199</v>
      </c>
      <c r="AK1585" s="17">
        <v>0.53533159660587604</v>
      </c>
      <c r="AL1585" s="17">
        <v>0.50712561712211501</v>
      </c>
      <c r="AM1585" s="17">
        <v>0.53319386361550702</v>
      </c>
      <c r="AN1585" s="17">
        <v>0.52859977635886002</v>
      </c>
      <c r="AO1585" s="17">
        <v>0.49746708768088299</v>
      </c>
      <c r="AP1585" s="17">
        <v>0.50460025883569204</v>
      </c>
      <c r="AQ1585" s="17">
        <v>0.52245322815610296</v>
      </c>
      <c r="AR1585" s="17">
        <v>0.48628349679126398</v>
      </c>
      <c r="AS1585" s="17"/>
      <c r="AT1585" s="17">
        <v>0.485233110258458</v>
      </c>
      <c r="AU1585" s="17">
        <v>0.51600672017008198</v>
      </c>
      <c r="AV1585" s="17">
        <v>0.45799502505308498</v>
      </c>
      <c r="AW1585" s="17">
        <v>0.53221090951622896</v>
      </c>
      <c r="AX1585" s="17">
        <v>0.47758158277796398</v>
      </c>
      <c r="AY1585" s="17">
        <v>0.50493049378144494</v>
      </c>
      <c r="AZ1585" s="17"/>
      <c r="BA1585" s="17">
        <v>0.51081682212935997</v>
      </c>
      <c r="BB1585" s="17">
        <v>0.51617278644845699</v>
      </c>
      <c r="BC1585" s="17">
        <v>0.50324824669618995</v>
      </c>
      <c r="BD1585" s="17">
        <v>0.47647102838959099</v>
      </c>
      <c r="BE1585" s="17">
        <v>0.46669044355593697</v>
      </c>
      <c r="BF1585" s="17"/>
      <c r="BG1585" s="17">
        <v>0.54425778925266</v>
      </c>
      <c r="BH1585" s="17">
        <v>0.48612269191158403</v>
      </c>
      <c r="BI1585" s="17">
        <v>0.48343629024349999</v>
      </c>
      <c r="BJ1585" s="17">
        <v>0.51676468025203304</v>
      </c>
      <c r="BK1585" s="17">
        <v>0.45365872682020297</v>
      </c>
      <c r="BL1585" s="17"/>
      <c r="BM1585" s="17">
        <v>0.51761460702163598</v>
      </c>
      <c r="BN1585" s="17">
        <v>0.48318319559057898</v>
      </c>
      <c r="BO1585" s="17">
        <v>0.48074026163395001</v>
      </c>
      <c r="BP1585" s="17"/>
      <c r="BQ1585" s="17">
        <v>0.47680759786819599</v>
      </c>
      <c r="BR1585" s="17">
        <v>0.51674851180367298</v>
      </c>
      <c r="BS1585" s="17"/>
      <c r="BT1585" s="17">
        <v>0.49668021728836298</v>
      </c>
      <c r="BU1585" s="17">
        <v>0.51520737344243395</v>
      </c>
    </row>
    <row r="1586" spans="2:73" x14ac:dyDescent="0.3">
      <c r="B1586" t="s">
        <v>588</v>
      </c>
      <c r="C1586" s="17">
        <v>0.44633889429090901</v>
      </c>
      <c r="D1586" s="17">
        <v>0.457541620230628</v>
      </c>
      <c r="E1586" s="17">
        <v>0.43594105896864499</v>
      </c>
      <c r="F1586" s="17"/>
      <c r="G1586" s="17">
        <v>0.46037421548083601</v>
      </c>
      <c r="H1586" s="17">
        <v>0.45630175256335898</v>
      </c>
      <c r="I1586" s="17">
        <v>0.42212825469905801</v>
      </c>
      <c r="J1586" s="17">
        <v>0.41979871604479002</v>
      </c>
      <c r="K1586" s="17">
        <v>0.44163655144377301</v>
      </c>
      <c r="L1586" s="17">
        <v>0.47402829266845098</v>
      </c>
      <c r="M1586" s="17"/>
      <c r="N1586" s="17">
        <v>0.47375447782031799</v>
      </c>
      <c r="O1586" s="17">
        <v>0.43732250931428202</v>
      </c>
      <c r="P1586" s="17">
        <v>0.44960213536893501</v>
      </c>
      <c r="Q1586" s="17">
        <v>0.42261126918189301</v>
      </c>
      <c r="R1586" s="17"/>
      <c r="S1586" s="17">
        <v>0.45713476832241901</v>
      </c>
      <c r="T1586" s="17">
        <v>0.46024453777355301</v>
      </c>
      <c r="U1586" s="17">
        <v>0.42420741230461401</v>
      </c>
      <c r="V1586" s="17">
        <v>0.45696874025168099</v>
      </c>
      <c r="W1586" s="17">
        <v>0.40691379310029302</v>
      </c>
      <c r="X1586" s="17">
        <v>0.40143241497134102</v>
      </c>
      <c r="Y1586" s="17">
        <v>0.474878837502409</v>
      </c>
      <c r="Z1586" s="17">
        <v>0.486275131700946</v>
      </c>
      <c r="AA1586" s="17">
        <v>0.44838136891660002</v>
      </c>
      <c r="AB1586" s="17"/>
      <c r="AC1586" s="17">
        <v>0.39864992928918502</v>
      </c>
      <c r="AD1586" s="17">
        <v>0.37943213298515999</v>
      </c>
      <c r="AE1586" s="17">
        <v>0.41850178111966402</v>
      </c>
      <c r="AF1586" s="17">
        <v>0.39134518893291598</v>
      </c>
      <c r="AG1586" s="17">
        <v>0.44205464494441599</v>
      </c>
      <c r="AH1586" s="17">
        <v>0.448956732897273</v>
      </c>
      <c r="AI1586" s="17">
        <v>0.48319545806664399</v>
      </c>
      <c r="AJ1586" s="17">
        <v>0.43845895183995398</v>
      </c>
      <c r="AK1586" s="17">
        <v>0.46395360783824802</v>
      </c>
      <c r="AL1586" s="17">
        <v>0.42357573928780101</v>
      </c>
      <c r="AM1586" s="17">
        <v>0.47051661925397698</v>
      </c>
      <c r="AN1586" s="17">
        <v>0.43929010286872899</v>
      </c>
      <c r="AO1586" s="17">
        <v>0.50441527033894595</v>
      </c>
      <c r="AP1586" s="17">
        <v>0.39799487306810299</v>
      </c>
      <c r="AQ1586" s="17">
        <v>0.41515430311573298</v>
      </c>
      <c r="AR1586" s="17">
        <v>0.49870256826196901</v>
      </c>
      <c r="AS1586" s="17"/>
      <c r="AT1586" s="17">
        <v>0.41261729517069501</v>
      </c>
      <c r="AU1586" s="17">
        <v>0.46687668028824802</v>
      </c>
      <c r="AV1586" s="17">
        <v>0.461558379469582</v>
      </c>
      <c r="AW1586" s="17">
        <v>0.45184283841553002</v>
      </c>
      <c r="AX1586" s="17">
        <v>0.42484301994760998</v>
      </c>
      <c r="AY1586" s="17">
        <v>0.46399585083338402</v>
      </c>
      <c r="AZ1586" s="17"/>
      <c r="BA1586" s="17">
        <v>0.42720105361576499</v>
      </c>
      <c r="BB1586" s="17">
        <v>0.44162100865195503</v>
      </c>
      <c r="BC1586" s="17">
        <v>0.44154583103606498</v>
      </c>
      <c r="BD1586" s="17">
        <v>0.48165107381431799</v>
      </c>
      <c r="BE1586" s="17">
        <v>0.39608644428961698</v>
      </c>
      <c r="BF1586" s="17"/>
      <c r="BG1586" s="17">
        <v>0.48308055007617901</v>
      </c>
      <c r="BH1586" s="17">
        <v>0.44847626379309802</v>
      </c>
      <c r="BI1586" s="17">
        <v>0.43254915513032099</v>
      </c>
      <c r="BJ1586" s="17">
        <v>0.48299280478462397</v>
      </c>
      <c r="BK1586" s="17">
        <v>0.33601651542327499</v>
      </c>
      <c r="BL1586" s="17"/>
      <c r="BM1586" s="17">
        <v>0.45773361308059002</v>
      </c>
      <c r="BN1586" s="17">
        <v>0.449664420847115</v>
      </c>
      <c r="BO1586" s="17">
        <v>0.40290283943337302</v>
      </c>
      <c r="BP1586" s="17"/>
      <c r="BQ1586" s="17">
        <v>0.44006748773724302</v>
      </c>
      <c r="BR1586" s="17">
        <v>0.45484617034702202</v>
      </c>
      <c r="BS1586" s="17"/>
      <c r="BT1586" s="17">
        <v>0.45411974715866199</v>
      </c>
      <c r="BU1586" s="17">
        <v>0.45020772201248699</v>
      </c>
    </row>
    <row r="1587" spans="2:73" x14ac:dyDescent="0.3">
      <c r="B1587" t="s">
        <v>589</v>
      </c>
      <c r="C1587" s="17">
        <v>0.32478806808946398</v>
      </c>
      <c r="D1587" s="17">
        <v>0.33840141972433602</v>
      </c>
      <c r="E1587" s="17">
        <v>0.31239185981432899</v>
      </c>
      <c r="F1587" s="17"/>
      <c r="G1587" s="17">
        <v>0.273224340513328</v>
      </c>
      <c r="H1587" s="17">
        <v>0.37124948621852499</v>
      </c>
      <c r="I1587" s="17">
        <v>0.32588741104686397</v>
      </c>
      <c r="J1587" s="17">
        <v>0.32295598944841403</v>
      </c>
      <c r="K1587" s="17">
        <v>0.33967818054018101</v>
      </c>
      <c r="L1587" s="17">
        <v>0.31159567049870801</v>
      </c>
      <c r="M1587" s="17"/>
      <c r="N1587" s="17">
        <v>0.35413239105253302</v>
      </c>
      <c r="O1587" s="17">
        <v>0.31016782320686198</v>
      </c>
      <c r="P1587" s="17">
        <v>0.31895989749909098</v>
      </c>
      <c r="Q1587" s="17">
        <v>0.308846526598684</v>
      </c>
      <c r="R1587" s="17"/>
      <c r="S1587" s="17">
        <v>0.30701738269199402</v>
      </c>
      <c r="T1587" s="17">
        <v>0.346471132309986</v>
      </c>
      <c r="U1587" s="17">
        <v>0.32438704946316399</v>
      </c>
      <c r="V1587" s="17">
        <v>0.29881542765621699</v>
      </c>
      <c r="W1587" s="17">
        <v>0.36176170576234701</v>
      </c>
      <c r="X1587" s="17">
        <v>0.31136922352885998</v>
      </c>
      <c r="Y1587" s="17">
        <v>0.328801689541801</v>
      </c>
      <c r="Z1587" s="17">
        <v>0.26677887535738398</v>
      </c>
      <c r="AA1587" s="17">
        <v>0.34666546975242601</v>
      </c>
      <c r="AB1587" s="17"/>
      <c r="AC1587" s="17">
        <v>0.17520005242324699</v>
      </c>
      <c r="AD1587" s="17">
        <v>0.27738781562310499</v>
      </c>
      <c r="AE1587" s="17">
        <v>0.282403921497836</v>
      </c>
      <c r="AF1587" s="17">
        <v>0.271514882593623</v>
      </c>
      <c r="AG1587" s="17">
        <v>0.30901655249787502</v>
      </c>
      <c r="AH1587" s="17">
        <v>0.303582525723467</v>
      </c>
      <c r="AI1587" s="17">
        <v>0.30162691114249401</v>
      </c>
      <c r="AJ1587" s="17">
        <v>0.372329734025246</v>
      </c>
      <c r="AK1587" s="17">
        <v>0.375831737611314</v>
      </c>
      <c r="AL1587" s="17">
        <v>0.395210119864146</v>
      </c>
      <c r="AM1587" s="17">
        <v>0.28917211706290202</v>
      </c>
      <c r="AN1587" s="17">
        <v>0.325589979806096</v>
      </c>
      <c r="AO1587" s="17">
        <v>0.34086531802929299</v>
      </c>
      <c r="AP1587" s="17">
        <v>0.39398365004461999</v>
      </c>
      <c r="AQ1587" s="17">
        <v>0.24556491661590099</v>
      </c>
      <c r="AR1587" s="17">
        <v>0.43098933929314598</v>
      </c>
      <c r="AS1587" s="17"/>
      <c r="AT1587" s="17">
        <v>0.33885716540206601</v>
      </c>
      <c r="AU1587" s="17">
        <v>0.31515706414997702</v>
      </c>
      <c r="AV1587" s="17">
        <v>0.318768009406667</v>
      </c>
      <c r="AW1587" s="17">
        <v>0.33187647102040602</v>
      </c>
      <c r="AX1587" s="17">
        <v>0.33655800975955602</v>
      </c>
      <c r="AY1587" s="17">
        <v>0.27413617069220397</v>
      </c>
      <c r="AZ1587" s="17"/>
      <c r="BA1587" s="17">
        <v>0.30587998381745202</v>
      </c>
      <c r="BB1587" s="17">
        <v>0.27757223641621198</v>
      </c>
      <c r="BC1587" s="17">
        <v>0.35916629828262803</v>
      </c>
      <c r="BD1587" s="17">
        <v>0.34500849032318398</v>
      </c>
      <c r="BE1587" s="17">
        <v>0.387705627434621</v>
      </c>
      <c r="BF1587" s="17"/>
      <c r="BG1587" s="17">
        <v>0.35599808803584199</v>
      </c>
      <c r="BH1587" s="17">
        <v>0.35163802097545299</v>
      </c>
      <c r="BI1587" s="17">
        <v>0.31953719728515201</v>
      </c>
      <c r="BJ1587" s="17">
        <v>0.296959481915617</v>
      </c>
      <c r="BK1587" s="17">
        <v>0.26914599231542302</v>
      </c>
      <c r="BL1587" s="17"/>
      <c r="BM1587" s="17">
        <v>0.352928355830053</v>
      </c>
      <c r="BN1587" s="17">
        <v>0.30820317569563199</v>
      </c>
      <c r="BO1587" s="17">
        <v>0.27816189449859902</v>
      </c>
      <c r="BP1587" s="17"/>
      <c r="BQ1587" s="17">
        <v>0.34132256344224798</v>
      </c>
      <c r="BR1587" s="17">
        <v>0.32068649131145299</v>
      </c>
      <c r="BS1587" s="17"/>
      <c r="BT1587" s="17">
        <v>0.32981596721169698</v>
      </c>
      <c r="BU1587" s="17">
        <v>0.31631965305724402</v>
      </c>
    </row>
    <row r="1588" spans="2:73" x14ac:dyDescent="0.3">
      <c r="B1588" t="s">
        <v>590</v>
      </c>
      <c r="C1588" s="17">
        <v>0.32054549830180601</v>
      </c>
      <c r="D1588" s="17">
        <v>0.345589974711837</v>
      </c>
      <c r="E1588" s="17">
        <v>0.29563274077996099</v>
      </c>
      <c r="F1588" s="17"/>
      <c r="G1588" s="17">
        <v>0.34251338189825598</v>
      </c>
      <c r="H1588" s="17">
        <v>0.27804918592699401</v>
      </c>
      <c r="I1588" s="17">
        <v>0.32504694202482898</v>
      </c>
      <c r="J1588" s="17">
        <v>0.38565905114192101</v>
      </c>
      <c r="K1588" s="17">
        <v>0.33689109024288999</v>
      </c>
      <c r="L1588" s="17">
        <v>0.27220087709595497</v>
      </c>
      <c r="M1588" s="17"/>
      <c r="N1588" s="17">
        <v>0.291318340850093</v>
      </c>
      <c r="O1588" s="17">
        <v>0.359992776077948</v>
      </c>
      <c r="P1588" s="17">
        <v>0.32446602523725498</v>
      </c>
      <c r="Q1588" s="17">
        <v>0.31239467775763002</v>
      </c>
      <c r="R1588" s="17"/>
      <c r="S1588" s="17">
        <v>0.29200792101753698</v>
      </c>
      <c r="T1588" s="17">
        <v>0.29780496951871799</v>
      </c>
      <c r="U1588" s="17">
        <v>0.33290115971736001</v>
      </c>
      <c r="V1588" s="17">
        <v>0.35585884063779599</v>
      </c>
      <c r="W1588" s="17">
        <v>0.384131278340681</v>
      </c>
      <c r="X1588" s="17">
        <v>0.28052130925382901</v>
      </c>
      <c r="Y1588" s="17">
        <v>0.30472432047032899</v>
      </c>
      <c r="Z1588" s="17">
        <v>0.36477787241380599</v>
      </c>
      <c r="AA1588" s="17">
        <v>0.327655586178148</v>
      </c>
      <c r="AB1588" s="17"/>
      <c r="AC1588" s="17">
        <v>0.67838058288192005</v>
      </c>
      <c r="AD1588" s="17">
        <v>0.35120064819025598</v>
      </c>
      <c r="AE1588" s="17">
        <v>0.29208174890224797</v>
      </c>
      <c r="AF1588" s="17">
        <v>0.29101827346387199</v>
      </c>
      <c r="AG1588" s="17">
        <v>0.29244230428475798</v>
      </c>
      <c r="AH1588" s="17">
        <v>0.329911359241845</v>
      </c>
      <c r="AI1588" s="17">
        <v>0.354525449078607</v>
      </c>
      <c r="AJ1588" s="17">
        <v>0.35507412208821598</v>
      </c>
      <c r="AK1588" s="17">
        <v>0.34429621497374902</v>
      </c>
      <c r="AL1588" s="17">
        <v>0.38108139145807302</v>
      </c>
      <c r="AM1588" s="17">
        <v>0.34263455879364302</v>
      </c>
      <c r="AN1588" s="17">
        <v>0.338391083129157</v>
      </c>
      <c r="AO1588" s="17">
        <v>0.29584553386365198</v>
      </c>
      <c r="AP1588" s="17">
        <v>0.28857296867625698</v>
      </c>
      <c r="AQ1588" s="17">
        <v>0.27104025780032898</v>
      </c>
      <c r="AR1588" s="17">
        <v>0.20365012562802101</v>
      </c>
      <c r="AS1588" s="17"/>
      <c r="AT1588" s="17">
        <v>0.321676141145953</v>
      </c>
      <c r="AU1588" s="17">
        <v>0.34532420124961499</v>
      </c>
      <c r="AV1588" s="17">
        <v>0.30921713630845998</v>
      </c>
      <c r="AW1588" s="17">
        <v>0.32134213421772501</v>
      </c>
      <c r="AX1588" s="17">
        <v>0.28321455662121697</v>
      </c>
      <c r="AY1588" s="17">
        <v>0.27579843224815898</v>
      </c>
      <c r="AZ1588" s="17"/>
      <c r="BA1588" s="17">
        <v>0.306841479897905</v>
      </c>
      <c r="BB1588" s="17">
        <v>0.31898532738672902</v>
      </c>
      <c r="BC1588" s="17">
        <v>0.347422831325504</v>
      </c>
      <c r="BD1588" s="17">
        <v>0.31005458756904902</v>
      </c>
      <c r="BE1588" s="17">
        <v>0.219977337058087</v>
      </c>
      <c r="BF1588" s="17"/>
      <c r="BG1588" s="17">
        <v>0.31757881603520699</v>
      </c>
      <c r="BH1588" s="17">
        <v>0.31645952156717</v>
      </c>
      <c r="BI1588" s="17">
        <v>0.376600521750588</v>
      </c>
      <c r="BJ1588" s="17">
        <v>0.31824938427063698</v>
      </c>
      <c r="BK1588" s="17">
        <v>0.34860387251360397</v>
      </c>
      <c r="BL1588" s="17"/>
      <c r="BM1588" s="17">
        <v>0.30604469525005401</v>
      </c>
      <c r="BN1588" s="17">
        <v>0.316749992108879</v>
      </c>
      <c r="BO1588" s="17">
        <v>0.37475424661915102</v>
      </c>
      <c r="BP1588" s="17"/>
      <c r="BQ1588" s="17">
        <v>0.31179861998835701</v>
      </c>
      <c r="BR1588" s="17">
        <v>0.32426855279521299</v>
      </c>
      <c r="BS1588" s="17"/>
      <c r="BT1588" s="17">
        <v>0.32726193401763598</v>
      </c>
      <c r="BU1588" s="17">
        <v>0.31123269758820798</v>
      </c>
    </row>
    <row r="1589" spans="2:73" x14ac:dyDescent="0.3">
      <c r="B1589" t="s">
        <v>591</v>
      </c>
      <c r="C1589" s="17">
        <v>0.22987978586319899</v>
      </c>
      <c r="D1589" s="17">
        <v>0.232201821082098</v>
      </c>
      <c r="E1589" s="17">
        <v>0.228337340302741</v>
      </c>
      <c r="F1589" s="17"/>
      <c r="G1589" s="17">
        <v>0.282233471504022</v>
      </c>
      <c r="H1589" s="17">
        <v>0.26626784372157902</v>
      </c>
      <c r="I1589" s="17">
        <v>0.23446040186503</v>
      </c>
      <c r="J1589" s="17">
        <v>0.20792879062151101</v>
      </c>
      <c r="K1589" s="17">
        <v>0.215377543120545</v>
      </c>
      <c r="L1589" s="17">
        <v>0.186496122619706</v>
      </c>
      <c r="M1589" s="17"/>
      <c r="N1589" s="17">
        <v>0.27083841410232701</v>
      </c>
      <c r="O1589" s="17">
        <v>0.21608798621097899</v>
      </c>
      <c r="P1589" s="17">
        <v>0.22224398929682601</v>
      </c>
      <c r="Q1589" s="17">
        <v>0.20705574951972799</v>
      </c>
      <c r="R1589" s="17"/>
      <c r="S1589" s="17">
        <v>0.20444983995892599</v>
      </c>
      <c r="T1589" s="17">
        <v>0.27048052349539797</v>
      </c>
      <c r="U1589" s="17">
        <v>0.234481739021278</v>
      </c>
      <c r="V1589" s="17">
        <v>0.197388082146564</v>
      </c>
      <c r="W1589" s="17">
        <v>0.27672246759207902</v>
      </c>
      <c r="X1589" s="17">
        <v>0.21897553695094599</v>
      </c>
      <c r="Y1589" s="17">
        <v>0.21835838721084899</v>
      </c>
      <c r="Z1589" s="17">
        <v>0.17772947481762</v>
      </c>
      <c r="AA1589" s="17">
        <v>0.24178078325208499</v>
      </c>
      <c r="AB1589" s="17"/>
      <c r="AC1589" s="17">
        <v>0.326606447123378</v>
      </c>
      <c r="AD1589" s="17">
        <v>0.187331228983773</v>
      </c>
      <c r="AE1589" s="17">
        <v>0.18507335091888799</v>
      </c>
      <c r="AF1589" s="17">
        <v>0.20404290723469501</v>
      </c>
      <c r="AG1589" s="17">
        <v>0.24195103078511601</v>
      </c>
      <c r="AH1589" s="17">
        <v>0.18451497700152</v>
      </c>
      <c r="AI1589" s="17">
        <v>0.202330792802947</v>
      </c>
      <c r="AJ1589" s="17">
        <v>0.23816529927706501</v>
      </c>
      <c r="AK1589" s="17">
        <v>0.245901106219378</v>
      </c>
      <c r="AL1589" s="17">
        <v>0.26570561898091299</v>
      </c>
      <c r="AM1589" s="17">
        <v>0.23086831393082199</v>
      </c>
      <c r="AN1589" s="17">
        <v>0.25086441139944798</v>
      </c>
      <c r="AO1589" s="17">
        <v>0.25890272404814002</v>
      </c>
      <c r="AP1589" s="17">
        <v>0.30012069543243802</v>
      </c>
      <c r="AQ1589" s="17">
        <v>0.26444266299298902</v>
      </c>
      <c r="AR1589" s="17">
        <v>0.268558565977494</v>
      </c>
      <c r="AS1589" s="17"/>
      <c r="AT1589" s="17">
        <v>0.23791610450640499</v>
      </c>
      <c r="AU1589" s="17">
        <v>0.251317108665774</v>
      </c>
      <c r="AV1589" s="17">
        <v>0.23043938634359701</v>
      </c>
      <c r="AW1589" s="17">
        <v>0.200800935265076</v>
      </c>
      <c r="AX1589" s="17">
        <v>0.209016433155228</v>
      </c>
      <c r="AY1589" s="17">
        <v>0.215619945998094</v>
      </c>
      <c r="AZ1589" s="17"/>
      <c r="BA1589" s="17">
        <v>0.189425483534223</v>
      </c>
      <c r="BB1589" s="17">
        <v>0.225006723110206</v>
      </c>
      <c r="BC1589" s="17">
        <v>0.254663069420698</v>
      </c>
      <c r="BD1589" s="17">
        <v>0.23032736713951499</v>
      </c>
      <c r="BE1589" s="17">
        <v>0.33373149035514499</v>
      </c>
      <c r="BF1589" s="17"/>
      <c r="BG1589" s="17">
        <v>0.21743502470654999</v>
      </c>
      <c r="BH1589" s="17">
        <v>0.243502699518206</v>
      </c>
      <c r="BI1589" s="17">
        <v>0.28050881276983303</v>
      </c>
      <c r="BJ1589" s="17">
        <v>0.22577552708433599</v>
      </c>
      <c r="BK1589" s="17">
        <v>0.19059000920577199</v>
      </c>
      <c r="BL1589" s="17"/>
      <c r="BM1589" s="17">
        <v>0.24640450552417101</v>
      </c>
      <c r="BN1589" s="17">
        <v>0.21413939304187499</v>
      </c>
      <c r="BO1589" s="17">
        <v>0.21717600715316401</v>
      </c>
      <c r="BP1589" s="17"/>
      <c r="BQ1589" s="17">
        <v>0.24592184141199899</v>
      </c>
      <c r="BR1589" s="17">
        <v>0.221351791445414</v>
      </c>
      <c r="BS1589" s="17"/>
      <c r="BT1589" s="17">
        <v>0.23171224588139899</v>
      </c>
      <c r="BU1589" s="17">
        <v>0.234995566730554</v>
      </c>
    </row>
    <row r="1590" spans="2:73" x14ac:dyDescent="0.3">
      <c r="B1590" t="s">
        <v>592</v>
      </c>
      <c r="C1590" s="17">
        <v>0.17637141820136101</v>
      </c>
      <c r="D1590" s="17">
        <v>0.19708819896653201</v>
      </c>
      <c r="E1590" s="17">
        <v>0.156072913222393</v>
      </c>
      <c r="F1590" s="17"/>
      <c r="G1590" s="17">
        <v>0.16825147071896501</v>
      </c>
      <c r="H1590" s="17">
        <v>0.22147841130090001</v>
      </c>
      <c r="I1590" s="17">
        <v>0.148537320349445</v>
      </c>
      <c r="J1590" s="17">
        <v>0.15037694639020599</v>
      </c>
      <c r="K1590" s="17">
        <v>0.14563760824663199</v>
      </c>
      <c r="L1590" s="17">
        <v>0.20956649792903001</v>
      </c>
      <c r="M1590" s="17"/>
      <c r="N1590" s="17">
        <v>0.182663466195958</v>
      </c>
      <c r="O1590" s="17">
        <v>0.15674032255696699</v>
      </c>
      <c r="P1590" s="17">
        <v>0.183335062189727</v>
      </c>
      <c r="Q1590" s="17">
        <v>0.185094481136965</v>
      </c>
      <c r="R1590" s="17"/>
      <c r="S1590" s="17">
        <v>0.19681005242808999</v>
      </c>
      <c r="T1590" s="17">
        <v>0.179034361060914</v>
      </c>
      <c r="U1590" s="17">
        <v>0.159677405779483</v>
      </c>
      <c r="V1590" s="17">
        <v>0.18745455366208899</v>
      </c>
      <c r="W1590" s="17">
        <v>0.16937813023298101</v>
      </c>
      <c r="X1590" s="17">
        <v>0.12749805111402099</v>
      </c>
      <c r="Y1590" s="17">
        <v>0.204204143590484</v>
      </c>
      <c r="Z1590" s="17">
        <v>0.15176390231454701</v>
      </c>
      <c r="AA1590" s="17">
        <v>0.181311564861347</v>
      </c>
      <c r="AB1590" s="17"/>
      <c r="AC1590" s="17">
        <v>0.174586389891602</v>
      </c>
      <c r="AD1590" s="17">
        <v>0.188101453412748</v>
      </c>
      <c r="AE1590" s="17">
        <v>0.197146402116159</v>
      </c>
      <c r="AF1590" s="17">
        <v>0.196123282060053</v>
      </c>
      <c r="AG1590" s="17">
        <v>0.232850675092478</v>
      </c>
      <c r="AH1590" s="17">
        <v>0.21594658955533</v>
      </c>
      <c r="AI1590" s="17">
        <v>0.18603302697802501</v>
      </c>
      <c r="AJ1590" s="17">
        <v>0.154651311800799</v>
      </c>
      <c r="AK1590" s="17">
        <v>0.164133737465843</v>
      </c>
      <c r="AL1590" s="17">
        <v>0.105702310777225</v>
      </c>
      <c r="AM1590" s="17">
        <v>0.145984561398801</v>
      </c>
      <c r="AN1590" s="17">
        <v>0.15224990948401201</v>
      </c>
      <c r="AO1590" s="17">
        <v>0.13562067394646601</v>
      </c>
      <c r="AP1590" s="17">
        <v>0.14882026895947301</v>
      </c>
      <c r="AQ1590" s="17">
        <v>0.150802748218958</v>
      </c>
      <c r="AR1590" s="17">
        <v>0.20983303333966899</v>
      </c>
      <c r="AS1590" s="17"/>
      <c r="AT1590" s="17">
        <v>0.177886850891912</v>
      </c>
      <c r="AU1590" s="17">
        <v>0.173813024353276</v>
      </c>
      <c r="AV1590" s="17">
        <v>0.213862483748222</v>
      </c>
      <c r="AW1590" s="17">
        <v>0.158904559282111</v>
      </c>
      <c r="AX1590" s="17">
        <v>0.14502970763130399</v>
      </c>
      <c r="AY1590" s="17">
        <v>0.20535928872172399</v>
      </c>
      <c r="AZ1590" s="17"/>
      <c r="BA1590" s="17">
        <v>0.19613678678782101</v>
      </c>
      <c r="BB1590" s="17">
        <v>0.16801251273520701</v>
      </c>
      <c r="BC1590" s="17">
        <v>0.13613237787191099</v>
      </c>
      <c r="BD1590" s="17">
        <v>0.199597753466838</v>
      </c>
      <c r="BE1590" s="17">
        <v>0.22447511287517199</v>
      </c>
      <c r="BF1590" s="17"/>
      <c r="BG1590" s="17">
        <v>0.174227970959203</v>
      </c>
      <c r="BH1590" s="17">
        <v>0.186170108119699</v>
      </c>
      <c r="BI1590" s="17">
        <v>0.13526618510755001</v>
      </c>
      <c r="BJ1590" s="17">
        <v>0.17867360676004199</v>
      </c>
      <c r="BK1590" s="17">
        <v>0.20374499347019101</v>
      </c>
      <c r="BL1590" s="17"/>
      <c r="BM1590" s="17">
        <v>0.181240435395642</v>
      </c>
      <c r="BN1590" s="17">
        <v>0.175451117106596</v>
      </c>
      <c r="BO1590" s="17">
        <v>0.16353672796273699</v>
      </c>
      <c r="BP1590" s="17"/>
      <c r="BQ1590" s="17">
        <v>0.21485391451258601</v>
      </c>
      <c r="BR1590" s="17">
        <v>0.15770646872622399</v>
      </c>
      <c r="BS1590" s="17"/>
      <c r="BT1590" s="17">
        <v>0.19414983417770401</v>
      </c>
      <c r="BU1590" s="17">
        <v>0.155066988579844</v>
      </c>
    </row>
    <row r="1591" spans="2:73" x14ac:dyDescent="0.3">
      <c r="B1591" t="s">
        <v>593</v>
      </c>
      <c r="C1591" s="17">
        <v>0.14301360755867201</v>
      </c>
      <c r="D1591" s="17">
        <v>0.15861880774928999</v>
      </c>
      <c r="E1591" s="17">
        <v>0.12721854782185299</v>
      </c>
      <c r="F1591" s="17"/>
      <c r="G1591" s="17">
        <v>0.13394591818715501</v>
      </c>
      <c r="H1591" s="17">
        <v>0.215329595911982</v>
      </c>
      <c r="I1591" s="17">
        <v>0.136523382214193</v>
      </c>
      <c r="J1591" s="17">
        <v>0.110999166632367</v>
      </c>
      <c r="K1591" s="17">
        <v>0.10476584245927099</v>
      </c>
      <c r="L1591" s="17">
        <v>0.145532577214494</v>
      </c>
      <c r="M1591" s="17"/>
      <c r="N1591" s="17">
        <v>0.18988470472132599</v>
      </c>
      <c r="O1591" s="17">
        <v>0.141427835070672</v>
      </c>
      <c r="P1591" s="17">
        <v>0.12768013572394299</v>
      </c>
      <c r="Q1591" s="17">
        <v>0.103846940304562</v>
      </c>
      <c r="R1591" s="17"/>
      <c r="S1591" s="17">
        <v>0.23887395667728201</v>
      </c>
      <c r="T1591" s="17">
        <v>0.11483756992188</v>
      </c>
      <c r="U1591" s="17">
        <v>0.12950315862284301</v>
      </c>
      <c r="V1591" s="17">
        <v>0.151211622581956</v>
      </c>
      <c r="W1591" s="17">
        <v>9.1525007287088705E-2</v>
      </c>
      <c r="X1591" s="17">
        <v>0.11338169842159999</v>
      </c>
      <c r="Y1591" s="17">
        <v>0.13265673764997499</v>
      </c>
      <c r="Z1591" s="17">
        <v>0.113399328285801</v>
      </c>
      <c r="AA1591" s="17">
        <v>0.13767860860134001</v>
      </c>
      <c r="AB1591" s="17"/>
      <c r="AC1591" s="17">
        <v>0.188246037130021</v>
      </c>
      <c r="AD1591" s="17">
        <v>9.6930268231122704E-2</v>
      </c>
      <c r="AE1591" s="17">
        <v>0.13511068351613101</v>
      </c>
      <c r="AF1591" s="17">
        <v>0.13310344653787701</v>
      </c>
      <c r="AG1591" s="17">
        <v>9.3553995776640503E-2</v>
      </c>
      <c r="AH1591" s="17">
        <v>0.133301658770938</v>
      </c>
      <c r="AI1591" s="17">
        <v>0.137009493685494</v>
      </c>
      <c r="AJ1591" s="17">
        <v>0.16178231162691301</v>
      </c>
      <c r="AK1591" s="17">
        <v>0.206618902964677</v>
      </c>
      <c r="AL1591" s="17">
        <v>0.146118251505686</v>
      </c>
      <c r="AM1591" s="17">
        <v>0.15273699126554199</v>
      </c>
      <c r="AN1591" s="17">
        <v>0.15689784235016699</v>
      </c>
      <c r="AO1591" s="17">
        <v>0.11443845040579601</v>
      </c>
      <c r="AP1591" s="17">
        <v>0.12475514254440701</v>
      </c>
      <c r="AQ1591" s="17">
        <v>0.18743973135216099</v>
      </c>
      <c r="AR1591" s="17">
        <v>0.22841318599190399</v>
      </c>
      <c r="AS1591" s="17"/>
      <c r="AT1591" s="17">
        <v>0.216018373809305</v>
      </c>
      <c r="AU1591" s="17">
        <v>0.13089699577486699</v>
      </c>
      <c r="AV1591" s="17">
        <v>0.118062946342318</v>
      </c>
      <c r="AW1591" s="17">
        <v>0.110972537082614</v>
      </c>
      <c r="AX1591" s="17">
        <v>0.104674034243421</v>
      </c>
      <c r="AY1591" s="17">
        <v>0.134089677710238</v>
      </c>
      <c r="AZ1591" s="17"/>
      <c r="BA1591" s="17">
        <v>9.1029911108548203E-2</v>
      </c>
      <c r="BB1591" s="17">
        <v>0.12622809777789901</v>
      </c>
      <c r="BC1591" s="17">
        <v>0.14918517452447499</v>
      </c>
      <c r="BD1591" s="17">
        <v>0.24749001817972199</v>
      </c>
      <c r="BE1591" s="17">
        <v>0.28880798754967002</v>
      </c>
      <c r="BF1591" s="17"/>
      <c r="BG1591" s="17">
        <v>0.15280643023078999</v>
      </c>
      <c r="BH1591" s="17">
        <v>0.18848801825530201</v>
      </c>
      <c r="BI1591" s="17">
        <v>0.107596131118659</v>
      </c>
      <c r="BJ1591" s="17">
        <v>7.0306340597507497E-2</v>
      </c>
      <c r="BK1591" s="17">
        <v>0.23172999593506699</v>
      </c>
      <c r="BL1591" s="17"/>
      <c r="BM1591" s="17">
        <v>0.156034828278455</v>
      </c>
      <c r="BN1591" s="17">
        <v>0.14421222378566301</v>
      </c>
      <c r="BO1591" s="17">
        <v>9.9739695476681003E-2</v>
      </c>
      <c r="BP1591" s="17"/>
      <c r="BQ1591" s="17">
        <v>0.2017368294861</v>
      </c>
      <c r="BR1591" s="17">
        <v>0.10643204332471699</v>
      </c>
      <c r="BS1591" s="17"/>
      <c r="BT1591" s="17">
        <v>0.180206568319451</v>
      </c>
      <c r="BU1591" s="17">
        <v>8.8733797724483296E-2</v>
      </c>
    </row>
    <row r="1592" spans="2:73" x14ac:dyDescent="0.3">
      <c r="B1592" t="s">
        <v>594</v>
      </c>
      <c r="C1592" s="17">
        <v>0.116262927845675</v>
      </c>
      <c r="D1592" s="17">
        <v>0.10315111140862</v>
      </c>
      <c r="E1592" s="17">
        <v>0.12873831481390399</v>
      </c>
      <c r="F1592" s="17"/>
      <c r="G1592" s="17">
        <v>0.15081507253676299</v>
      </c>
      <c r="H1592" s="17">
        <v>7.56106791755915E-2</v>
      </c>
      <c r="I1592" s="17">
        <v>0.123094779172029</v>
      </c>
      <c r="J1592" s="17">
        <v>0.10663891017129901</v>
      </c>
      <c r="K1592" s="17">
        <v>0.114646031923452</v>
      </c>
      <c r="L1592" s="17">
        <v>0.130280912789799</v>
      </c>
      <c r="M1592" s="17"/>
      <c r="N1592" s="17">
        <v>0.104928663240134</v>
      </c>
      <c r="O1592" s="17">
        <v>0.113557627678591</v>
      </c>
      <c r="P1592" s="17">
        <v>0.102100948340713</v>
      </c>
      <c r="Q1592" s="17">
        <v>0.14472992170193699</v>
      </c>
      <c r="R1592" s="17"/>
      <c r="S1592" s="17">
        <v>0.108822724708717</v>
      </c>
      <c r="T1592" s="17">
        <v>0.133417464293519</v>
      </c>
      <c r="U1592" s="17">
        <v>0.133491452665744</v>
      </c>
      <c r="V1592" s="17">
        <v>9.4066699480937793E-2</v>
      </c>
      <c r="W1592" s="17">
        <v>0.131337779141773</v>
      </c>
      <c r="X1592" s="17">
        <v>8.4223360622786597E-2</v>
      </c>
      <c r="Y1592" s="17">
        <v>0.13963878656334699</v>
      </c>
      <c r="Z1592" s="17">
        <v>0.111532626771747</v>
      </c>
      <c r="AA1592" s="17">
        <v>0.108691481721425</v>
      </c>
      <c r="AB1592" s="17"/>
      <c r="AC1592" s="17">
        <v>7.8322436124755201E-2</v>
      </c>
      <c r="AD1592" s="17">
        <v>0.200444916273605</v>
      </c>
      <c r="AE1592" s="17">
        <v>0.187014246012981</v>
      </c>
      <c r="AF1592" s="17">
        <v>0.15530740755289299</v>
      </c>
      <c r="AG1592" s="17">
        <v>0.122535912936308</v>
      </c>
      <c r="AH1592" s="17">
        <v>9.7380480388652907E-2</v>
      </c>
      <c r="AI1592" s="17">
        <v>0.12685327168885199</v>
      </c>
      <c r="AJ1592" s="17">
        <v>0.101454650638985</v>
      </c>
      <c r="AK1592" s="17">
        <v>0.13910914511949399</v>
      </c>
      <c r="AL1592" s="17">
        <v>0.15594209877163301</v>
      </c>
      <c r="AM1592" s="17">
        <v>7.4201804023291407E-2</v>
      </c>
      <c r="AN1592" s="17">
        <v>8.3426661185217493E-2</v>
      </c>
      <c r="AO1592" s="17">
        <v>6.3671164552465007E-2</v>
      </c>
      <c r="AP1592" s="17">
        <v>7.2155511176603307E-2</v>
      </c>
      <c r="AQ1592" s="17">
        <v>5.72505894838891E-2</v>
      </c>
      <c r="AR1592" s="17">
        <v>0.105125851740071</v>
      </c>
      <c r="AS1592" s="17"/>
      <c r="AT1592" s="17">
        <v>9.90603695430603E-2</v>
      </c>
      <c r="AU1592" s="17">
        <v>0.115289058780876</v>
      </c>
      <c r="AV1592" s="17">
        <v>0.103851031948481</v>
      </c>
      <c r="AW1592" s="17">
        <v>0.11545924681476399</v>
      </c>
      <c r="AX1592" s="17">
        <v>0.14309945014654599</v>
      </c>
      <c r="AY1592" s="17">
        <v>0.194261165228823</v>
      </c>
      <c r="AZ1592" s="17"/>
      <c r="BA1592" s="17">
        <v>0.15504754200461701</v>
      </c>
      <c r="BB1592" s="17">
        <v>9.5775241073017797E-2</v>
      </c>
      <c r="BC1592" s="17">
        <v>0.10071483995359901</v>
      </c>
      <c r="BD1592" s="17">
        <v>0.12830606599390601</v>
      </c>
      <c r="BE1592" s="17">
        <v>0.15036273307165099</v>
      </c>
      <c r="BF1592" s="17"/>
      <c r="BG1592" s="17">
        <v>9.0759247269521198E-2</v>
      </c>
      <c r="BH1592" s="17">
        <v>0.109032855565612</v>
      </c>
      <c r="BI1592" s="17">
        <v>0.11776473916574901</v>
      </c>
      <c r="BJ1592" s="17">
        <v>0.107338378913705</v>
      </c>
      <c r="BK1592" s="17">
        <v>0.17810677979855999</v>
      </c>
      <c r="BL1592" s="17"/>
      <c r="BM1592" s="17">
        <v>0.10505986319779</v>
      </c>
      <c r="BN1592" s="17">
        <v>0.115644188081413</v>
      </c>
      <c r="BO1592" s="17">
        <v>0.15248568194703899</v>
      </c>
      <c r="BP1592" s="17"/>
      <c r="BQ1592" s="17">
        <v>0.106449238976783</v>
      </c>
      <c r="BR1592" s="17">
        <v>0.120937337298076</v>
      </c>
      <c r="BS1592" s="17"/>
      <c r="BT1592" s="17">
        <v>0.120417974891353</v>
      </c>
      <c r="BU1592" s="17">
        <v>0.106657705938825</v>
      </c>
    </row>
    <row r="1593" spans="2:73" x14ac:dyDescent="0.3">
      <c r="B1593" t="s">
        <v>92</v>
      </c>
      <c r="C1593" s="17">
        <v>1.0822189156453501E-2</v>
      </c>
      <c r="D1593" s="17">
        <v>8.5480496425533094E-3</v>
      </c>
      <c r="E1593" s="17">
        <v>1.31063429413565E-2</v>
      </c>
      <c r="F1593" s="17"/>
      <c r="G1593" s="17">
        <v>8.8724980227004296E-3</v>
      </c>
      <c r="H1593" s="17">
        <v>2.04605060510601E-2</v>
      </c>
      <c r="I1593" s="17">
        <v>2.1916066989599199E-2</v>
      </c>
      <c r="J1593" s="17">
        <v>2.79580207346849E-3</v>
      </c>
      <c r="K1593" s="17">
        <v>4.8564918122241301E-3</v>
      </c>
      <c r="L1593" s="17">
        <v>5.2341105280089397E-3</v>
      </c>
      <c r="M1593" s="17"/>
      <c r="N1593" s="17">
        <v>1.2621494115930901E-2</v>
      </c>
      <c r="O1593" s="17">
        <v>8.9758424429213206E-3</v>
      </c>
      <c r="P1593" s="17">
        <v>9.1672199889358298E-3</v>
      </c>
      <c r="Q1593" s="17">
        <v>1.24786359439108E-2</v>
      </c>
      <c r="R1593" s="17"/>
      <c r="S1593" s="17">
        <v>7.1493899711446299E-3</v>
      </c>
      <c r="T1593" s="17">
        <v>8.0792482237158104E-3</v>
      </c>
      <c r="U1593" s="17">
        <v>4.0761387614233202E-3</v>
      </c>
      <c r="V1593" s="17">
        <v>1.8906369603248201E-2</v>
      </c>
      <c r="W1593" s="17">
        <v>4.7759065039932698E-3</v>
      </c>
      <c r="X1593" s="17">
        <v>3.2619453228758498E-2</v>
      </c>
      <c r="Y1593" s="17">
        <v>6.0274639870576E-3</v>
      </c>
      <c r="Z1593" s="17">
        <v>1.3364841229968101E-2</v>
      </c>
      <c r="AA1593" s="17">
        <v>7.2049993344147599E-3</v>
      </c>
      <c r="AB1593" s="17"/>
      <c r="AC1593" s="17">
        <v>5.3934380603865399E-2</v>
      </c>
      <c r="AD1593" s="17">
        <v>0</v>
      </c>
      <c r="AE1593" s="17">
        <v>3.8527013527185801E-3</v>
      </c>
      <c r="AF1593" s="17">
        <v>1.10145910074778E-2</v>
      </c>
      <c r="AG1593" s="17">
        <v>1.9836893382835601E-2</v>
      </c>
      <c r="AH1593" s="17">
        <v>1.36842643071495E-2</v>
      </c>
      <c r="AI1593" s="17">
        <v>4.6063031421639498E-3</v>
      </c>
      <c r="AJ1593" s="17">
        <v>2.9828377186628999E-3</v>
      </c>
      <c r="AK1593" s="17">
        <v>1.5389336939848799E-2</v>
      </c>
      <c r="AL1593" s="17">
        <v>5.2257572385117001E-3</v>
      </c>
      <c r="AM1593" s="17">
        <v>7.5190423334656501E-3</v>
      </c>
      <c r="AN1593" s="17">
        <v>1.6816648896976701E-2</v>
      </c>
      <c r="AO1593" s="17">
        <v>1.11863094130443E-2</v>
      </c>
      <c r="AP1593" s="17">
        <v>1.45798218268501E-2</v>
      </c>
      <c r="AQ1593" s="17">
        <v>1.23531068301823E-2</v>
      </c>
      <c r="AR1593" s="17">
        <v>0</v>
      </c>
      <c r="AS1593" s="17"/>
      <c r="AT1593" s="17">
        <v>9.4900986469201396E-3</v>
      </c>
      <c r="AU1593" s="17">
        <v>1.47664807163849E-2</v>
      </c>
      <c r="AV1593" s="17">
        <v>3.7296906054157301E-3</v>
      </c>
      <c r="AW1593" s="17">
        <v>1.05782630232379E-2</v>
      </c>
      <c r="AX1593" s="17">
        <v>8.4101230804706703E-3</v>
      </c>
      <c r="AY1593" s="17">
        <v>2.1344770941146299E-2</v>
      </c>
      <c r="AZ1593" s="17"/>
      <c r="BA1593" s="17">
        <v>8.9774148316200293E-3</v>
      </c>
      <c r="BB1593" s="17">
        <v>1.2667160721889699E-2</v>
      </c>
      <c r="BC1593" s="17">
        <v>9.5307523218912307E-3</v>
      </c>
      <c r="BD1593" s="17">
        <v>8.5088287177453904E-3</v>
      </c>
      <c r="BE1593" s="17">
        <v>0</v>
      </c>
      <c r="BF1593" s="17"/>
      <c r="BG1593" s="17">
        <v>4.7709415417002002E-3</v>
      </c>
      <c r="BH1593" s="17">
        <v>1.1670469655114601E-2</v>
      </c>
      <c r="BI1593" s="17">
        <v>9.3026764954955397E-3</v>
      </c>
      <c r="BJ1593" s="17">
        <v>2.1239187156913502E-3</v>
      </c>
      <c r="BK1593" s="17">
        <v>7.8328066320048906E-3</v>
      </c>
      <c r="BL1593" s="17"/>
      <c r="BM1593" s="17">
        <v>1.05203507422313E-2</v>
      </c>
      <c r="BN1593" s="17">
        <v>8.3961172801378103E-3</v>
      </c>
      <c r="BO1593" s="17">
        <v>1.76903703616807E-2</v>
      </c>
      <c r="BP1593" s="17"/>
      <c r="BQ1593" s="17">
        <v>6.0024982189360197E-3</v>
      </c>
      <c r="BR1593" s="17">
        <v>1.0031325026149E-2</v>
      </c>
      <c r="BS1593" s="17"/>
      <c r="BT1593" s="17">
        <v>5.3268951087524202E-3</v>
      </c>
      <c r="BU1593" s="17">
        <v>1.3722930417243E-2</v>
      </c>
    </row>
    <row r="1594" spans="2:73" x14ac:dyDescent="0.3">
      <c r="B1594" t="s">
        <v>212</v>
      </c>
      <c r="C1594" s="17">
        <v>2.2636806589322499E-2</v>
      </c>
      <c r="D1594" s="17">
        <v>2.0906522107220001E-2</v>
      </c>
      <c r="E1594" s="17">
        <v>2.4421925350560099E-2</v>
      </c>
      <c r="F1594" s="17"/>
      <c r="G1594" s="17">
        <v>3.1677909241736701E-3</v>
      </c>
      <c r="H1594" s="17">
        <v>1.14932720298105E-2</v>
      </c>
      <c r="I1594" s="17">
        <v>1.6860316537998001E-2</v>
      </c>
      <c r="J1594" s="17">
        <v>2.69300841567616E-2</v>
      </c>
      <c r="K1594" s="17">
        <v>3.2055067009498499E-2</v>
      </c>
      <c r="L1594" s="17">
        <v>4.0730488405770301E-2</v>
      </c>
      <c r="M1594" s="17"/>
      <c r="N1594" s="17">
        <v>2.7105747138803801E-2</v>
      </c>
      <c r="O1594" s="17">
        <v>1.21249176013912E-2</v>
      </c>
      <c r="P1594" s="17">
        <v>2.7939805516391102E-2</v>
      </c>
      <c r="Q1594" s="17">
        <v>2.4478363729355301E-2</v>
      </c>
      <c r="R1594" s="17"/>
      <c r="S1594" s="17">
        <v>9.1986145944042592E-3</v>
      </c>
      <c r="T1594" s="17">
        <v>1.79599025694748E-2</v>
      </c>
      <c r="U1594" s="17">
        <v>3.3798851599738E-2</v>
      </c>
      <c r="V1594" s="17">
        <v>8.1503504523180292E-3</v>
      </c>
      <c r="W1594" s="17">
        <v>2.8345813210311301E-2</v>
      </c>
      <c r="X1594" s="17">
        <v>2.8341900073779899E-2</v>
      </c>
      <c r="Y1594" s="17">
        <v>1.8399745261174098E-2</v>
      </c>
      <c r="Z1594" s="17">
        <v>4.4492607005348302E-2</v>
      </c>
      <c r="AA1594" s="17">
        <v>3.4944074645912697E-2</v>
      </c>
      <c r="AB1594" s="17"/>
      <c r="AC1594" s="17">
        <v>0</v>
      </c>
      <c r="AD1594" s="17">
        <v>2.1916277460610499E-2</v>
      </c>
      <c r="AE1594" s="17">
        <v>2.6895843529629399E-2</v>
      </c>
      <c r="AF1594" s="17">
        <v>5.4100294923172601E-2</v>
      </c>
      <c r="AG1594" s="17">
        <v>3.4669011033165997E-2</v>
      </c>
      <c r="AH1594" s="17">
        <v>2.8761375395076401E-2</v>
      </c>
      <c r="AI1594" s="17">
        <v>2.27544923784102E-2</v>
      </c>
      <c r="AJ1594" s="17">
        <v>8.6616885827830205E-3</v>
      </c>
      <c r="AK1594" s="17">
        <v>0</v>
      </c>
      <c r="AL1594" s="17">
        <v>2.1243076089006399E-2</v>
      </c>
      <c r="AM1594" s="17">
        <v>6.9772122178492499E-3</v>
      </c>
      <c r="AN1594" s="17">
        <v>2.6581700640575801E-2</v>
      </c>
      <c r="AO1594" s="17">
        <v>2.26659762054882E-2</v>
      </c>
      <c r="AP1594" s="17">
        <v>2.4127834258107401E-2</v>
      </c>
      <c r="AQ1594" s="17">
        <v>8.0888537490173395E-3</v>
      </c>
      <c r="AR1594" s="17">
        <v>1.2893183735316701E-2</v>
      </c>
      <c r="AS1594" s="17"/>
      <c r="AT1594" s="17">
        <v>1.7746544435094599E-2</v>
      </c>
      <c r="AU1594" s="17">
        <v>2.53122689551144E-2</v>
      </c>
      <c r="AV1594" s="17">
        <v>2.0903649075669301E-2</v>
      </c>
      <c r="AW1594" s="17">
        <v>1.6459676581774999E-2</v>
      </c>
      <c r="AX1594" s="17">
        <v>3.6998628219703102E-2</v>
      </c>
      <c r="AY1594" s="17">
        <v>2.9971213991301801E-2</v>
      </c>
      <c r="AZ1594" s="17"/>
      <c r="BA1594" s="17">
        <v>2.4547609820729399E-2</v>
      </c>
      <c r="BB1594" s="17">
        <v>2.35192310408372E-2</v>
      </c>
      <c r="BC1594" s="17">
        <v>2.2832741550483301E-2</v>
      </c>
      <c r="BD1594" s="17">
        <v>2.98584232772801E-2</v>
      </c>
      <c r="BE1594" s="17">
        <v>0</v>
      </c>
      <c r="BF1594" s="17"/>
      <c r="BG1594" s="17">
        <v>3.5129682329235599E-2</v>
      </c>
      <c r="BH1594" s="17">
        <v>1.7638217064602599E-2</v>
      </c>
      <c r="BI1594" s="17">
        <v>2.93715676914614E-2</v>
      </c>
      <c r="BJ1594" s="17">
        <v>2.7160153528907698E-2</v>
      </c>
      <c r="BK1594" s="17">
        <v>1.8893259418023101E-2</v>
      </c>
      <c r="BL1594" s="17"/>
      <c r="BM1594" s="17">
        <v>1.5701280306530101E-2</v>
      </c>
      <c r="BN1594" s="17">
        <v>3.0469647170864401E-2</v>
      </c>
      <c r="BO1594" s="17">
        <v>2.4969222149351999E-2</v>
      </c>
      <c r="BP1594" s="17"/>
      <c r="BQ1594" s="17">
        <v>1.4214472549849999E-2</v>
      </c>
      <c r="BR1594" s="17">
        <v>2.8488893071829599E-2</v>
      </c>
      <c r="BS1594" s="17"/>
      <c r="BT1594" s="17">
        <v>2.10268924492155E-2</v>
      </c>
      <c r="BU1594" s="17">
        <v>2.4175546848229701E-2</v>
      </c>
    </row>
    <row r="1595" spans="2:73" x14ac:dyDescent="0.3">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c r="AX1595" s="17"/>
      <c r="AY1595" s="17"/>
      <c r="AZ1595" s="17"/>
      <c r="BA1595" s="17"/>
      <c r="BB1595" s="17"/>
      <c r="BC1595" s="17"/>
      <c r="BD1595" s="17"/>
      <c r="BE1595" s="17"/>
      <c r="BF1595" s="17"/>
      <c r="BG1595" s="17"/>
      <c r="BH1595" s="17"/>
      <c r="BI1595" s="17"/>
      <c r="BJ1595" s="17"/>
      <c r="BK1595" s="17"/>
      <c r="BL1595" s="17"/>
      <c r="BM1595" s="17"/>
      <c r="BN1595" s="17"/>
      <c r="BO1595" s="17"/>
      <c r="BP1595" s="17"/>
      <c r="BQ1595" s="17"/>
      <c r="BR1595" s="17"/>
      <c r="BS1595" s="17"/>
      <c r="BT1595" s="17"/>
      <c r="BU1595" s="17"/>
    </row>
    <row r="1596" spans="2:73" x14ac:dyDescent="0.3">
      <c r="B1596" s="6" t="s">
        <v>615</v>
      </c>
      <c r="C1596" s="17"/>
      <c r="D1596" s="17"/>
      <c r="E1596" s="17"/>
      <c r="F1596" s="17"/>
      <c r="G1596" s="17"/>
      <c r="H1596" s="17"/>
      <c r="I1596" s="17"/>
      <c r="J1596" s="17"/>
      <c r="K1596" s="17"/>
      <c r="L1596" s="17"/>
      <c r="M1596" s="17"/>
      <c r="N1596" s="17"/>
      <c r="O1596" s="17"/>
      <c r="P1596" s="17"/>
      <c r="Q1596" s="17"/>
      <c r="R1596" s="17"/>
      <c r="S1596" s="17"/>
      <c r="T1596" s="17"/>
      <c r="U1596" s="17"/>
      <c r="V1596" s="17"/>
      <c r="W1596" s="17"/>
      <c r="X1596" s="17"/>
      <c r="Y1596" s="17"/>
      <c r="Z1596" s="17"/>
      <c r="AA1596" s="17"/>
      <c r="AB1596" s="17"/>
      <c r="AC1596" s="17"/>
      <c r="AD1596" s="17"/>
      <c r="AE1596" s="17"/>
      <c r="AF1596" s="17"/>
      <c r="AG1596" s="17"/>
      <c r="AH1596" s="17"/>
      <c r="AI1596" s="17"/>
      <c r="AJ1596" s="17"/>
      <c r="AK1596" s="17"/>
      <c r="AL1596" s="17"/>
      <c r="AM1596" s="17"/>
      <c r="AN1596" s="17"/>
      <c r="AO1596" s="17"/>
      <c r="AP1596" s="17"/>
      <c r="AQ1596" s="17"/>
      <c r="AR1596" s="17"/>
      <c r="AS1596" s="17"/>
      <c r="AT1596" s="17"/>
      <c r="AU1596" s="17"/>
      <c r="AV1596" s="17"/>
      <c r="AW1596" s="17"/>
      <c r="AX1596" s="17"/>
      <c r="AY1596" s="17"/>
      <c r="AZ1596" s="17"/>
      <c r="BA1596" s="17"/>
      <c r="BB1596" s="17"/>
      <c r="BC1596" s="17"/>
      <c r="BD1596" s="17"/>
      <c r="BE1596" s="17"/>
      <c r="BF1596" s="17"/>
      <c r="BG1596" s="17"/>
      <c r="BH1596" s="17"/>
      <c r="BI1596" s="17"/>
      <c r="BJ1596" s="17"/>
      <c r="BK1596" s="17"/>
      <c r="BL1596" s="17"/>
      <c r="BM1596" s="17"/>
      <c r="BN1596" s="17"/>
      <c r="BO1596" s="17"/>
      <c r="BP1596" s="17"/>
      <c r="BQ1596" s="17"/>
      <c r="BR1596" s="17"/>
      <c r="BS1596" s="17"/>
      <c r="BT1596" s="17"/>
      <c r="BU1596" s="17"/>
    </row>
    <row r="1597" spans="2:73" x14ac:dyDescent="0.3">
      <c r="B1597" s="24" t="s">
        <v>94</v>
      </c>
      <c r="C1597" s="17"/>
      <c r="D1597" s="17"/>
      <c r="E1597" s="17"/>
      <c r="F1597" s="17"/>
      <c r="G1597" s="17"/>
      <c r="H1597" s="17"/>
      <c r="I1597" s="17"/>
      <c r="J1597" s="17"/>
      <c r="K1597" s="17"/>
      <c r="L1597" s="17"/>
      <c r="M1597" s="17"/>
      <c r="N1597" s="17"/>
      <c r="O1597" s="17"/>
      <c r="P1597" s="17"/>
      <c r="Q1597" s="17"/>
      <c r="R1597" s="17"/>
      <c r="S1597" s="17"/>
      <c r="T1597" s="17"/>
      <c r="U1597" s="17"/>
      <c r="V1597" s="17"/>
      <c r="W1597" s="17"/>
      <c r="X1597" s="17"/>
      <c r="Y1597" s="17"/>
      <c r="Z1597" s="17"/>
      <c r="AA1597" s="17"/>
      <c r="AB1597" s="17"/>
      <c r="AC1597" s="17"/>
      <c r="AD1597" s="17"/>
      <c r="AE1597" s="17"/>
      <c r="AF1597" s="17"/>
      <c r="AG1597" s="17"/>
      <c r="AH1597" s="17"/>
      <c r="AI1597" s="17"/>
      <c r="AJ1597" s="17"/>
      <c r="AK1597" s="17"/>
      <c r="AL1597" s="17"/>
      <c r="AM1597" s="17"/>
      <c r="AN1597" s="17"/>
      <c r="AO1597" s="17"/>
      <c r="AP1597" s="17"/>
      <c r="AQ1597" s="17"/>
      <c r="AR1597" s="17"/>
      <c r="AS1597" s="17"/>
      <c r="AT1597" s="17"/>
      <c r="AU1597" s="17"/>
      <c r="AV1597" s="17"/>
      <c r="AW1597" s="17"/>
      <c r="AX1597" s="17"/>
      <c r="AY1597" s="17"/>
      <c r="AZ1597" s="17"/>
      <c r="BA1597" s="17"/>
      <c r="BB1597" s="17"/>
      <c r="BC1597" s="17"/>
      <c r="BD1597" s="17"/>
      <c r="BE1597" s="17"/>
      <c r="BF1597" s="17"/>
      <c r="BG1597" s="17"/>
      <c r="BH1597" s="17"/>
      <c r="BI1597" s="17"/>
      <c r="BJ1597" s="17"/>
      <c r="BK1597" s="17"/>
      <c r="BL1597" s="17"/>
      <c r="BM1597" s="17"/>
      <c r="BN1597" s="17"/>
      <c r="BO1597" s="17"/>
      <c r="BP1597" s="17"/>
      <c r="BQ1597" s="17"/>
      <c r="BR1597" s="17"/>
      <c r="BS1597" s="17"/>
      <c r="BT1597" s="17"/>
      <c r="BU1597" s="17"/>
    </row>
    <row r="1598" spans="2:73" x14ac:dyDescent="0.3">
      <c r="B1598" t="s">
        <v>82</v>
      </c>
      <c r="C1598" s="17">
        <v>9.9827666300157006E-2</v>
      </c>
      <c r="D1598" s="17">
        <v>5.6855772910801697E-2</v>
      </c>
      <c r="E1598" s="17">
        <v>0.14159706107148801</v>
      </c>
      <c r="F1598" s="17"/>
      <c r="G1598" s="17">
        <v>0.120359796829933</v>
      </c>
      <c r="H1598" s="17">
        <v>9.7446366906736401E-2</v>
      </c>
      <c r="I1598" s="17">
        <v>0.12613528270890501</v>
      </c>
      <c r="J1598" s="17">
        <v>0.119415787200046</v>
      </c>
      <c r="K1598" s="17">
        <v>9.4760730739408994E-2</v>
      </c>
      <c r="L1598" s="17">
        <v>5.4236272778662498E-2</v>
      </c>
      <c r="M1598" s="17"/>
      <c r="N1598" s="17">
        <v>0.139838191795258</v>
      </c>
      <c r="O1598" s="17">
        <v>9.9475607323436202E-2</v>
      </c>
      <c r="P1598" s="17">
        <v>7.7490038391846205E-2</v>
      </c>
      <c r="Q1598" s="17">
        <v>7.5835164167647698E-2</v>
      </c>
      <c r="R1598" s="17"/>
      <c r="S1598" s="17">
        <v>7.3835773447967795E-2</v>
      </c>
      <c r="T1598" s="17">
        <v>0.11218259826504701</v>
      </c>
      <c r="U1598" s="17">
        <v>0.103916878431278</v>
      </c>
      <c r="V1598" s="17">
        <v>0.107530383721199</v>
      </c>
      <c r="W1598" s="17">
        <v>0.107526791497725</v>
      </c>
      <c r="X1598" s="17">
        <v>0.12659751349970499</v>
      </c>
      <c r="Y1598" s="17">
        <v>9.2357063213171206E-2</v>
      </c>
      <c r="Z1598" s="17">
        <v>8.1481317683657101E-2</v>
      </c>
      <c r="AA1598" s="17">
        <v>9.3813391477768807E-2</v>
      </c>
      <c r="AB1598" s="17"/>
      <c r="AC1598" s="17">
        <v>0.206593363571278</v>
      </c>
      <c r="AD1598" s="17">
        <v>9.8305883548368805E-2</v>
      </c>
      <c r="AE1598" s="17">
        <v>8.3112528162208904E-2</v>
      </c>
      <c r="AF1598" s="17">
        <v>0.108026845776719</v>
      </c>
      <c r="AG1598" s="17">
        <v>5.6868983349734802E-2</v>
      </c>
      <c r="AH1598" s="17">
        <v>8.8561206457759806E-2</v>
      </c>
      <c r="AI1598" s="17">
        <v>0.11413708783389501</v>
      </c>
      <c r="AJ1598" s="17">
        <v>0.11432008958852501</v>
      </c>
      <c r="AK1598" s="17">
        <v>0.1189318732841</v>
      </c>
      <c r="AL1598" s="17">
        <v>0.11610784526494899</v>
      </c>
      <c r="AM1598" s="17">
        <v>0.114192018497128</v>
      </c>
      <c r="AN1598" s="17">
        <v>0.12401676950292601</v>
      </c>
      <c r="AO1598" s="17">
        <v>7.3111561711499004E-2</v>
      </c>
      <c r="AP1598" s="17">
        <v>0.10095044852455901</v>
      </c>
      <c r="AQ1598" s="17">
        <v>0.11443648644339099</v>
      </c>
      <c r="AR1598" s="17">
        <v>6.6680154442347997E-2</v>
      </c>
      <c r="AS1598" s="17"/>
      <c r="AT1598" s="17">
        <v>0.10593263644320799</v>
      </c>
      <c r="AU1598" s="17">
        <v>8.7767062935444298E-2</v>
      </c>
      <c r="AV1598" s="17">
        <v>9.4163481521974998E-2</v>
      </c>
      <c r="AW1598" s="17">
        <v>0.112866873813719</v>
      </c>
      <c r="AX1598" s="17">
        <v>9.1619450318246004E-2</v>
      </c>
      <c r="AY1598" s="17">
        <v>0.12827937099030301</v>
      </c>
      <c r="AZ1598" s="17"/>
      <c r="BA1598" s="17">
        <v>4.8931639853286198E-2</v>
      </c>
      <c r="BB1598" s="17">
        <v>8.0791438442953695E-2</v>
      </c>
      <c r="BC1598" s="17">
        <v>0.125165619318027</v>
      </c>
      <c r="BD1598" s="17">
        <v>0.19396817603368899</v>
      </c>
      <c r="BE1598" s="17">
        <v>0.20012615081388499</v>
      </c>
      <c r="BF1598" s="17"/>
      <c r="BG1598" s="17">
        <v>7.0657716669884296E-2</v>
      </c>
      <c r="BH1598" s="17">
        <v>0.12837953512269701</v>
      </c>
      <c r="BI1598" s="17">
        <v>0.119653647803876</v>
      </c>
      <c r="BJ1598" s="17">
        <v>6.3787464175728906E-2</v>
      </c>
      <c r="BK1598" s="17">
        <v>0.114516154363022</v>
      </c>
      <c r="BL1598" s="17"/>
      <c r="BM1598" s="17">
        <v>9.3218353248734606E-2</v>
      </c>
      <c r="BN1598" s="17">
        <v>0.104312810217239</v>
      </c>
      <c r="BO1598" s="17">
        <v>0.10866127335930199</v>
      </c>
      <c r="BP1598" s="17"/>
      <c r="BQ1598" s="17">
        <v>0.106361628502483</v>
      </c>
      <c r="BR1598" s="17">
        <v>9.9377046648631603E-2</v>
      </c>
      <c r="BS1598" s="17"/>
      <c r="BT1598" s="17">
        <v>0.104156532938129</v>
      </c>
      <c r="BU1598" s="17">
        <v>9.9907374969143703E-2</v>
      </c>
    </row>
    <row r="1599" spans="2:73" x14ac:dyDescent="0.3">
      <c r="B1599" t="s">
        <v>597</v>
      </c>
      <c r="C1599" s="17">
        <v>7.8467177380599495E-2</v>
      </c>
      <c r="D1599" s="17">
        <v>4.9896832999709199E-2</v>
      </c>
      <c r="E1599" s="17">
        <v>0.105794793021703</v>
      </c>
      <c r="F1599" s="17"/>
      <c r="G1599" s="17">
        <v>0.16591580133948899</v>
      </c>
      <c r="H1599" s="17">
        <v>5.9167851761977003E-2</v>
      </c>
      <c r="I1599" s="17">
        <v>5.4682394654596497E-2</v>
      </c>
      <c r="J1599" s="17">
        <v>4.7682140095705601E-2</v>
      </c>
      <c r="K1599" s="17">
        <v>7.7662607964241195E-2</v>
      </c>
      <c r="L1599" s="17">
        <v>8.1153716023505101E-2</v>
      </c>
      <c r="M1599" s="17"/>
      <c r="N1599" s="17">
        <v>3.5354583241377399E-2</v>
      </c>
      <c r="O1599" s="17">
        <v>5.1458621096309401E-2</v>
      </c>
      <c r="P1599" s="17">
        <v>7.9472300358763501E-2</v>
      </c>
      <c r="Q1599" s="17">
        <v>0.152530453652996</v>
      </c>
      <c r="R1599" s="17"/>
      <c r="S1599" s="17">
        <v>4.8969700921607802E-2</v>
      </c>
      <c r="T1599" s="17">
        <v>7.5021098961830096E-2</v>
      </c>
      <c r="U1599" s="17">
        <v>4.51718792843714E-2</v>
      </c>
      <c r="V1599" s="17">
        <v>8.9172903300333006E-2</v>
      </c>
      <c r="W1599" s="17">
        <v>6.9041549591694507E-2</v>
      </c>
      <c r="X1599" s="17">
        <v>0.115769882887665</v>
      </c>
      <c r="Y1599" s="17">
        <v>9.2116834189560098E-2</v>
      </c>
      <c r="Z1599" s="17">
        <v>8.8184826513623096E-2</v>
      </c>
      <c r="AA1599" s="17">
        <v>9.9195825471719803E-2</v>
      </c>
      <c r="AB1599" s="17"/>
      <c r="AC1599" s="17">
        <v>0.35108720344403499</v>
      </c>
      <c r="AD1599" s="17">
        <v>0.23488327060426301</v>
      </c>
      <c r="AE1599" s="17">
        <v>0.13041821726082201</v>
      </c>
      <c r="AF1599" s="17">
        <v>0.122612515923145</v>
      </c>
      <c r="AG1599" s="17">
        <v>0.11022236636607299</v>
      </c>
      <c r="AH1599" s="17">
        <v>7.3878664876161307E-2</v>
      </c>
      <c r="AI1599" s="17">
        <v>5.6910181829280503E-2</v>
      </c>
      <c r="AJ1599" s="17">
        <v>4.7054690464183202E-2</v>
      </c>
      <c r="AK1599" s="17">
        <v>4.1258209556411997E-2</v>
      </c>
      <c r="AL1599" s="17">
        <v>5.5606816481475099E-2</v>
      </c>
      <c r="AM1599" s="17">
        <v>4.9813697213499299E-2</v>
      </c>
      <c r="AN1599" s="17">
        <v>3.12382999139484E-2</v>
      </c>
      <c r="AO1599" s="17">
        <v>2.08835984208833E-2</v>
      </c>
      <c r="AP1599" s="17">
        <v>3.51691613090164E-2</v>
      </c>
      <c r="AQ1599" s="17">
        <v>1.19320349949694E-2</v>
      </c>
      <c r="AR1599" s="17">
        <v>1.9497602146114401E-2</v>
      </c>
      <c r="AS1599" s="17"/>
      <c r="AT1599" s="17">
        <v>6.0508640599768897E-2</v>
      </c>
      <c r="AU1599" s="17">
        <v>8.4743692101809598E-2</v>
      </c>
      <c r="AV1599" s="17">
        <v>8.7098665493792596E-2</v>
      </c>
      <c r="AW1599" s="17">
        <v>8.1434489634488294E-2</v>
      </c>
      <c r="AX1599" s="17">
        <v>7.2947547141709299E-2</v>
      </c>
      <c r="AY1599" s="17">
        <v>0.101966375648108</v>
      </c>
      <c r="AZ1599" s="17"/>
      <c r="BA1599" s="17">
        <v>0.123047336893154</v>
      </c>
      <c r="BB1599" s="17">
        <v>9.4372650259625504E-2</v>
      </c>
      <c r="BC1599" s="17">
        <v>4.0334492402430103E-2</v>
      </c>
      <c r="BD1599" s="17">
        <v>2.87205590798741E-2</v>
      </c>
      <c r="BE1599" s="17">
        <v>4.0539655048790701E-2</v>
      </c>
      <c r="BF1599" s="17"/>
      <c r="BG1599" s="17">
        <v>5.6955215618921098E-2</v>
      </c>
      <c r="BH1599" s="17">
        <v>6.6355570789528001E-2</v>
      </c>
      <c r="BI1599" s="17">
        <v>4.7718470422158897E-2</v>
      </c>
      <c r="BJ1599" s="17">
        <v>5.2405319918529397E-2</v>
      </c>
      <c r="BK1599" s="17">
        <v>6.1485492957731397E-2</v>
      </c>
      <c r="BL1599" s="17"/>
      <c r="BM1599" s="17">
        <v>4.7547615711263397E-2</v>
      </c>
      <c r="BN1599" s="17">
        <v>8.7841138170780098E-2</v>
      </c>
      <c r="BO1599" s="17">
        <v>0.147856304576506</v>
      </c>
      <c r="BP1599" s="17"/>
      <c r="BQ1599" s="17">
        <v>2.0542873741947701E-2</v>
      </c>
      <c r="BR1599" s="17">
        <v>9.8592429985918204E-2</v>
      </c>
      <c r="BS1599" s="17"/>
      <c r="BT1599" s="17">
        <v>5.4739773965002701E-2</v>
      </c>
      <c r="BU1599" s="17">
        <v>9.7653553010328201E-2</v>
      </c>
    </row>
    <row r="1600" spans="2:73" x14ac:dyDescent="0.3">
      <c r="B1600" t="s">
        <v>598</v>
      </c>
      <c r="C1600" s="17">
        <v>7.4919593602188403E-2</v>
      </c>
      <c r="D1600" s="17">
        <v>5.6550314943001001E-2</v>
      </c>
      <c r="E1600" s="17">
        <v>9.2677766304148701E-2</v>
      </c>
      <c r="F1600" s="17"/>
      <c r="G1600" s="17">
        <v>7.7223387355760398E-2</v>
      </c>
      <c r="H1600" s="17">
        <v>9.5078072746725903E-2</v>
      </c>
      <c r="I1600" s="17">
        <v>9.7371655104149496E-2</v>
      </c>
      <c r="J1600" s="17">
        <v>7.5880006858291493E-2</v>
      </c>
      <c r="K1600" s="17">
        <v>7.5077293107536205E-2</v>
      </c>
      <c r="L1600" s="17">
        <v>3.7865360042339799E-2</v>
      </c>
      <c r="M1600" s="17"/>
      <c r="N1600" s="17">
        <v>7.6922227918351599E-2</v>
      </c>
      <c r="O1600" s="17">
        <v>8.3880510795413102E-2</v>
      </c>
      <c r="P1600" s="17">
        <v>6.4893579260922193E-2</v>
      </c>
      <c r="Q1600" s="17">
        <v>7.24877252465643E-2</v>
      </c>
      <c r="R1600" s="17"/>
      <c r="S1600" s="17">
        <v>7.1729392017237797E-2</v>
      </c>
      <c r="T1600" s="17">
        <v>4.6807097094017598E-2</v>
      </c>
      <c r="U1600" s="17">
        <v>0.111357388597979</v>
      </c>
      <c r="V1600" s="17">
        <v>6.1828181402817199E-2</v>
      </c>
      <c r="W1600" s="17">
        <v>0.117359499742946</v>
      </c>
      <c r="X1600" s="17">
        <v>7.3902581268475903E-2</v>
      </c>
      <c r="Y1600" s="17">
        <v>5.8455212751585099E-2</v>
      </c>
      <c r="Z1600" s="17">
        <v>0.110957332427667</v>
      </c>
      <c r="AA1600" s="17">
        <v>6.6708735807675404E-2</v>
      </c>
      <c r="AB1600" s="17"/>
      <c r="AC1600" s="17">
        <v>0</v>
      </c>
      <c r="AD1600" s="17">
        <v>4.1018755169485298E-2</v>
      </c>
      <c r="AE1600" s="17">
        <v>5.4906882830748703E-2</v>
      </c>
      <c r="AF1600" s="17">
        <v>4.7565289069536103E-2</v>
      </c>
      <c r="AG1600" s="17">
        <v>4.5479584081024101E-2</v>
      </c>
      <c r="AH1600" s="17">
        <v>8.4092782463748406E-2</v>
      </c>
      <c r="AI1600" s="17">
        <v>0.101010340180056</v>
      </c>
      <c r="AJ1600" s="17">
        <v>6.98281170305423E-2</v>
      </c>
      <c r="AK1600" s="17">
        <v>0.13744912543802201</v>
      </c>
      <c r="AL1600" s="17">
        <v>0.110530790323337</v>
      </c>
      <c r="AM1600" s="17">
        <v>9.6817098950056302E-2</v>
      </c>
      <c r="AN1600" s="17">
        <v>8.5615156331405998E-2</v>
      </c>
      <c r="AO1600" s="17">
        <v>8.7026392092212093E-2</v>
      </c>
      <c r="AP1600" s="17">
        <v>5.3336329112527399E-2</v>
      </c>
      <c r="AQ1600" s="17">
        <v>5.6752642453156997E-2</v>
      </c>
      <c r="AR1600" s="17">
        <v>3.6510090646059201E-2</v>
      </c>
      <c r="AS1600" s="17"/>
      <c r="AT1600" s="17">
        <v>7.712317846708E-2</v>
      </c>
      <c r="AU1600" s="17">
        <v>6.7513729528262803E-2</v>
      </c>
      <c r="AV1600" s="17">
        <v>8.19623822109838E-2</v>
      </c>
      <c r="AW1600" s="17">
        <v>8.3743926250103795E-2</v>
      </c>
      <c r="AX1600" s="17">
        <v>7.9450521705624694E-2</v>
      </c>
      <c r="AY1600" s="17">
        <v>4.4722777550258601E-2</v>
      </c>
      <c r="AZ1600" s="17"/>
      <c r="BA1600" s="17">
        <v>3.4824279443024603E-2</v>
      </c>
      <c r="BB1600" s="17">
        <v>5.9298356315112898E-2</v>
      </c>
      <c r="BC1600" s="17">
        <v>0.11063344231757</v>
      </c>
      <c r="BD1600" s="17">
        <v>0.12344836371416</v>
      </c>
      <c r="BE1600" s="17">
        <v>6.0543975224200401E-2</v>
      </c>
      <c r="BF1600" s="17"/>
      <c r="BG1600" s="17">
        <v>4.7914719010632899E-2</v>
      </c>
      <c r="BH1600" s="17">
        <v>9.9728750830511803E-2</v>
      </c>
      <c r="BI1600" s="17">
        <v>6.6621617898433294E-2</v>
      </c>
      <c r="BJ1600" s="17">
        <v>6.7059716848841294E-2</v>
      </c>
      <c r="BK1600" s="17">
        <v>7.30543164959261E-2</v>
      </c>
      <c r="BL1600" s="17"/>
      <c r="BM1600" s="17">
        <v>7.1649018052632601E-2</v>
      </c>
      <c r="BN1600" s="17">
        <v>7.4017990722704693E-2</v>
      </c>
      <c r="BO1600" s="17">
        <v>8.6836171982974497E-2</v>
      </c>
      <c r="BP1600" s="17"/>
      <c r="BQ1600" s="17">
        <v>0.10228423291502201</v>
      </c>
      <c r="BR1600" s="17">
        <v>6.21766344901954E-2</v>
      </c>
      <c r="BS1600" s="17"/>
      <c r="BT1600" s="17">
        <v>8.0379737228308906E-2</v>
      </c>
      <c r="BU1600" s="17">
        <v>6.9215607460395207E-2</v>
      </c>
    </row>
    <row r="1601" spans="2:73" x14ac:dyDescent="0.3">
      <c r="B1601" t="s">
        <v>599</v>
      </c>
      <c r="C1601" s="17">
        <v>7.25283637219621E-2</v>
      </c>
      <c r="D1601" s="17">
        <v>6.5102252011904602E-2</v>
      </c>
      <c r="E1601" s="17">
        <v>7.9988726092444104E-2</v>
      </c>
      <c r="F1601" s="17"/>
      <c r="G1601" s="17">
        <v>8.1330843439721995E-2</v>
      </c>
      <c r="H1601" s="17">
        <v>7.4182025370265303E-2</v>
      </c>
      <c r="I1601" s="17">
        <v>7.2795161286655599E-2</v>
      </c>
      <c r="J1601" s="17">
        <v>9.2776391312621498E-2</v>
      </c>
      <c r="K1601" s="17">
        <v>9.4334395908589899E-2</v>
      </c>
      <c r="L1601" s="17">
        <v>3.4016253070603401E-2</v>
      </c>
      <c r="M1601" s="17"/>
      <c r="N1601" s="17">
        <v>3.7596531134243903E-2</v>
      </c>
      <c r="O1601" s="17">
        <v>6.9491176632363594E-2</v>
      </c>
      <c r="P1601" s="17">
        <v>5.9810683291135001E-2</v>
      </c>
      <c r="Q1601" s="17">
        <v>0.123545810304728</v>
      </c>
      <c r="R1601" s="17"/>
      <c r="S1601" s="17">
        <v>8.5918538697070196E-2</v>
      </c>
      <c r="T1601" s="17">
        <v>6.9839473978869707E-2</v>
      </c>
      <c r="U1601" s="17">
        <v>6.8459304817706401E-2</v>
      </c>
      <c r="V1601" s="17">
        <v>4.58180248847447E-2</v>
      </c>
      <c r="W1601" s="17">
        <v>7.66324781405337E-2</v>
      </c>
      <c r="X1601" s="17">
        <v>6.9239705432451698E-2</v>
      </c>
      <c r="Y1601" s="17">
        <v>7.6476050991844804E-2</v>
      </c>
      <c r="Z1601" s="17">
        <v>9.9332139465482999E-2</v>
      </c>
      <c r="AA1601" s="17">
        <v>7.1439844898302796E-2</v>
      </c>
      <c r="AB1601" s="17"/>
      <c r="AC1601" s="17">
        <v>7.7890544625117394E-2</v>
      </c>
      <c r="AD1601" s="17">
        <v>0.110661755269582</v>
      </c>
      <c r="AE1601" s="17">
        <v>0.110780169873108</v>
      </c>
      <c r="AF1601" s="17">
        <v>0.11358258303129599</v>
      </c>
      <c r="AG1601" s="17">
        <v>7.5352695848069001E-2</v>
      </c>
      <c r="AH1601" s="17">
        <v>7.0284153537938807E-2</v>
      </c>
      <c r="AI1601" s="17">
        <v>5.3287892268950303E-2</v>
      </c>
      <c r="AJ1601" s="17">
        <v>8.2709854610834799E-2</v>
      </c>
      <c r="AK1601" s="17">
        <v>6.9771890226007799E-2</v>
      </c>
      <c r="AL1601" s="17">
        <v>9.9760355354163693E-2</v>
      </c>
      <c r="AM1601" s="17">
        <v>9.4114172813269406E-2</v>
      </c>
      <c r="AN1601" s="17">
        <v>2.64675768519139E-2</v>
      </c>
      <c r="AO1601" s="17">
        <v>8.5879395595331101E-2</v>
      </c>
      <c r="AP1601" s="17">
        <v>3.6771460399164999E-2</v>
      </c>
      <c r="AQ1601" s="17">
        <v>1.25674246214596E-2</v>
      </c>
      <c r="AR1601" s="17">
        <v>1.2806623614397E-2</v>
      </c>
      <c r="AS1601" s="17"/>
      <c r="AT1601" s="17">
        <v>8.1735112919637296E-2</v>
      </c>
      <c r="AU1601" s="17">
        <v>6.5768031724663306E-2</v>
      </c>
      <c r="AV1601" s="17">
        <v>8.7821904855346702E-2</v>
      </c>
      <c r="AW1601" s="17">
        <v>8.0722798000088303E-2</v>
      </c>
      <c r="AX1601" s="17">
        <v>5.0566273245047699E-2</v>
      </c>
      <c r="AY1601" s="17">
        <v>3.8579993988083101E-2</v>
      </c>
      <c r="AZ1601" s="17"/>
      <c r="BA1601" s="17">
        <v>0.107099699108286</v>
      </c>
      <c r="BB1601" s="17">
        <v>7.9832194111533097E-2</v>
      </c>
      <c r="BC1601" s="17">
        <v>7.8227188906338493E-2</v>
      </c>
      <c r="BD1601" s="17">
        <v>2.6237680389045701E-2</v>
      </c>
      <c r="BE1601" s="17">
        <v>0</v>
      </c>
      <c r="BF1601" s="17"/>
      <c r="BG1601" s="17">
        <v>6.5544823766919405E-2</v>
      </c>
      <c r="BH1601" s="17">
        <v>7.5532189331088906E-2</v>
      </c>
      <c r="BI1601" s="17">
        <v>4.69330853785387E-2</v>
      </c>
      <c r="BJ1601" s="17">
        <v>7.3520034609483698E-2</v>
      </c>
      <c r="BK1601" s="17">
        <v>0.101285270115458</v>
      </c>
      <c r="BL1601" s="17"/>
      <c r="BM1601" s="17">
        <v>6.0927333603289599E-2</v>
      </c>
      <c r="BN1601" s="17">
        <v>7.5834329900493894E-2</v>
      </c>
      <c r="BO1601" s="17">
        <v>9.9073649265755098E-2</v>
      </c>
      <c r="BP1601" s="17"/>
      <c r="BQ1601" s="17">
        <v>0.117089583899771</v>
      </c>
      <c r="BR1601" s="17">
        <v>4.3049741196279703E-2</v>
      </c>
      <c r="BS1601" s="17"/>
      <c r="BT1601" s="17">
        <v>7.0449401472616399E-2</v>
      </c>
      <c r="BU1601" s="17">
        <v>7.4369172090852503E-2</v>
      </c>
    </row>
    <row r="1602" spans="2:73" x14ac:dyDescent="0.3">
      <c r="B1602" t="s">
        <v>600</v>
      </c>
      <c r="C1602" s="17">
        <v>5.8431540177960699E-2</v>
      </c>
      <c r="D1602" s="17">
        <v>3.9823724848320301E-2</v>
      </c>
      <c r="E1602" s="17">
        <v>7.6375863508337499E-2</v>
      </c>
      <c r="F1602" s="17"/>
      <c r="G1602" s="17">
        <v>4.8057445390003402E-2</v>
      </c>
      <c r="H1602" s="17">
        <v>9.11197716550321E-2</v>
      </c>
      <c r="I1602" s="17">
        <v>5.3218533470627001E-2</v>
      </c>
      <c r="J1602" s="17">
        <v>8.4715395700689602E-2</v>
      </c>
      <c r="K1602" s="17">
        <v>4.0252732051789301E-2</v>
      </c>
      <c r="L1602" s="17">
        <v>3.3780593263413101E-2</v>
      </c>
      <c r="M1602" s="17"/>
      <c r="N1602" s="17">
        <v>5.4899398991120299E-2</v>
      </c>
      <c r="O1602" s="17">
        <v>0.11362940375120401</v>
      </c>
      <c r="P1602" s="17">
        <v>3.8471345528885099E-2</v>
      </c>
      <c r="Q1602" s="17">
        <v>2.35051890084726E-2</v>
      </c>
      <c r="R1602" s="17"/>
      <c r="S1602" s="17">
        <v>7.4808250525961698E-2</v>
      </c>
      <c r="T1602" s="17">
        <v>6.1395337790228002E-2</v>
      </c>
      <c r="U1602" s="17">
        <v>5.1024628027118102E-2</v>
      </c>
      <c r="V1602" s="17">
        <v>5.4934180083272201E-2</v>
      </c>
      <c r="W1602" s="17">
        <v>6.5250130910645798E-2</v>
      </c>
      <c r="X1602" s="17">
        <v>3.4707427795765397E-2</v>
      </c>
      <c r="Y1602" s="17">
        <v>3.8237230532911302E-2</v>
      </c>
      <c r="Z1602" s="17">
        <v>8.3131075851431299E-2</v>
      </c>
      <c r="AA1602" s="17">
        <v>6.2825016084768398E-2</v>
      </c>
      <c r="AB1602" s="17"/>
      <c r="AC1602" s="17">
        <v>0</v>
      </c>
      <c r="AD1602" s="17">
        <v>4.1860023262766999E-2</v>
      </c>
      <c r="AE1602" s="17">
        <v>2.0203674530901199E-2</v>
      </c>
      <c r="AF1602" s="17">
        <v>6.3452713598958696E-2</v>
      </c>
      <c r="AG1602" s="17">
        <v>7.6003551937538896E-2</v>
      </c>
      <c r="AH1602" s="17">
        <v>6.38133762486571E-2</v>
      </c>
      <c r="AI1602" s="17">
        <v>5.4580703360327498E-2</v>
      </c>
      <c r="AJ1602" s="17">
        <v>8.7454238311587995E-2</v>
      </c>
      <c r="AK1602" s="17">
        <v>7.0654075482554202E-2</v>
      </c>
      <c r="AL1602" s="17">
        <v>6.4661919241619306E-2</v>
      </c>
      <c r="AM1602" s="17">
        <v>4.7615341181068999E-2</v>
      </c>
      <c r="AN1602" s="17">
        <v>5.56801085085806E-2</v>
      </c>
      <c r="AO1602" s="17">
        <v>5.6775503906877599E-2</v>
      </c>
      <c r="AP1602" s="17">
        <v>5.4761641519018203E-2</v>
      </c>
      <c r="AQ1602" s="17">
        <v>1.4882569923615399E-2</v>
      </c>
      <c r="AR1602" s="17">
        <v>8.5717354944160898E-2</v>
      </c>
      <c r="AS1602" s="17"/>
      <c r="AT1602" s="17">
        <v>6.7175420499181598E-2</v>
      </c>
      <c r="AU1602" s="17">
        <v>6.0352904527955699E-2</v>
      </c>
      <c r="AV1602" s="17">
        <v>5.2457325534962199E-2</v>
      </c>
      <c r="AW1602" s="17">
        <v>6.16119665124963E-2</v>
      </c>
      <c r="AX1602" s="17">
        <v>4.7656751477127203E-2</v>
      </c>
      <c r="AY1602" s="17">
        <v>3.3892496808253902E-2</v>
      </c>
      <c r="AZ1602" s="17"/>
      <c r="BA1602" s="17">
        <v>3.4846886838122697E-2</v>
      </c>
      <c r="BB1602" s="17">
        <v>7.9453707697199893E-2</v>
      </c>
      <c r="BC1602" s="17">
        <v>5.5802568386478499E-2</v>
      </c>
      <c r="BD1602" s="17">
        <v>8.1385310396805299E-2</v>
      </c>
      <c r="BE1602" s="17">
        <v>6.2369608382764598E-2</v>
      </c>
      <c r="BF1602" s="17"/>
      <c r="BG1602" s="17">
        <v>5.2405871738886403E-2</v>
      </c>
      <c r="BH1602" s="17">
        <v>6.5537355099672401E-2</v>
      </c>
      <c r="BI1602" s="17">
        <v>5.9646216500752698E-2</v>
      </c>
      <c r="BJ1602" s="17">
        <v>4.1204977177148397E-2</v>
      </c>
      <c r="BK1602" s="17">
        <v>8.1183674576933706E-2</v>
      </c>
      <c r="BL1602" s="17"/>
      <c r="BM1602" s="17">
        <v>6.2886854047742496E-2</v>
      </c>
      <c r="BN1602" s="17">
        <v>5.6264309163775998E-2</v>
      </c>
      <c r="BO1602" s="17">
        <v>5.0406949706818201E-2</v>
      </c>
      <c r="BP1602" s="17"/>
      <c r="BQ1602" s="17">
        <v>7.1297652220881594E-2</v>
      </c>
      <c r="BR1602" s="17">
        <v>5.3188649738269901E-2</v>
      </c>
      <c r="BS1602" s="17"/>
      <c r="BT1602" s="17">
        <v>6.1997331002279298E-2</v>
      </c>
      <c r="BU1602" s="17">
        <v>5.5165317310364198E-2</v>
      </c>
    </row>
    <row r="1603" spans="2:73" x14ac:dyDescent="0.3">
      <c r="B1603" t="s">
        <v>601</v>
      </c>
      <c r="C1603" s="17">
        <v>5.4767111355203603E-2</v>
      </c>
      <c r="D1603" s="17">
        <v>7.5924927147736396E-2</v>
      </c>
      <c r="E1603" s="17">
        <v>3.3928758361165101E-2</v>
      </c>
      <c r="F1603" s="17"/>
      <c r="G1603" s="17">
        <v>2.8881493692329199E-2</v>
      </c>
      <c r="H1603" s="17">
        <v>5.3112836491261299E-2</v>
      </c>
      <c r="I1603" s="17">
        <v>6.8042487527907994E-2</v>
      </c>
      <c r="J1603" s="17">
        <v>7.90361946789883E-2</v>
      </c>
      <c r="K1603" s="17">
        <v>5.9060433461271898E-2</v>
      </c>
      <c r="L1603" s="17">
        <v>3.9835466829872899E-2</v>
      </c>
      <c r="M1603" s="17"/>
      <c r="N1603" s="17">
        <v>5.1478427563376297E-2</v>
      </c>
      <c r="O1603" s="17">
        <v>5.4452735169255702E-2</v>
      </c>
      <c r="P1603" s="17">
        <v>6.8824071445645105E-2</v>
      </c>
      <c r="Q1603" s="17">
        <v>4.6119526674355503E-2</v>
      </c>
      <c r="R1603" s="17"/>
      <c r="S1603" s="17">
        <v>8.0814051874710205E-2</v>
      </c>
      <c r="T1603" s="17">
        <v>2.3228126696743401E-2</v>
      </c>
      <c r="U1603" s="17">
        <v>4.34504764578778E-2</v>
      </c>
      <c r="V1603" s="17">
        <v>3.6921067969795003E-2</v>
      </c>
      <c r="W1603" s="17">
        <v>4.91230547631809E-2</v>
      </c>
      <c r="X1603" s="17">
        <v>8.2203924779273504E-2</v>
      </c>
      <c r="Y1603" s="17">
        <v>5.9099603790012799E-2</v>
      </c>
      <c r="Z1603" s="17">
        <v>6.8602371928744299E-2</v>
      </c>
      <c r="AA1603" s="17">
        <v>5.9475230241853597E-2</v>
      </c>
      <c r="AB1603" s="17"/>
      <c r="AC1603" s="17">
        <v>0</v>
      </c>
      <c r="AD1603" s="17">
        <v>8.9770752045330495E-3</v>
      </c>
      <c r="AE1603" s="17">
        <v>2.69755302069433E-2</v>
      </c>
      <c r="AF1603" s="17">
        <v>4.12228058631261E-2</v>
      </c>
      <c r="AG1603" s="17">
        <v>6.13224173410492E-2</v>
      </c>
      <c r="AH1603" s="17">
        <v>7.8939473060269993E-2</v>
      </c>
      <c r="AI1603" s="17">
        <v>4.2367962270226898E-2</v>
      </c>
      <c r="AJ1603" s="17">
        <v>4.7089960112499697E-2</v>
      </c>
      <c r="AK1603" s="17">
        <v>6.0086825260118E-2</v>
      </c>
      <c r="AL1603" s="17">
        <v>3.4316382025949797E-2</v>
      </c>
      <c r="AM1603" s="17">
        <v>8.1763348632583693E-2</v>
      </c>
      <c r="AN1603" s="17">
        <v>5.7034000755272297E-2</v>
      </c>
      <c r="AO1603" s="17">
        <v>6.5606886373027903E-2</v>
      </c>
      <c r="AP1603" s="17">
        <v>7.9288129799416102E-2</v>
      </c>
      <c r="AQ1603" s="17">
        <v>9.2203633953725897E-2</v>
      </c>
      <c r="AR1603" s="17">
        <v>7.3124677990202697E-2</v>
      </c>
      <c r="AS1603" s="17"/>
      <c r="AT1603" s="17">
        <v>5.9380881280885103E-2</v>
      </c>
      <c r="AU1603" s="17">
        <v>5.8367771474875998E-2</v>
      </c>
      <c r="AV1603" s="17">
        <v>4.8894059265251602E-2</v>
      </c>
      <c r="AW1603" s="17">
        <v>4.68982964415081E-2</v>
      </c>
      <c r="AX1603" s="17">
        <v>4.9764120953672997E-2</v>
      </c>
      <c r="AY1603" s="17">
        <v>6.9662513474926802E-2</v>
      </c>
      <c r="AZ1603" s="17"/>
      <c r="BA1603" s="17">
        <v>5.2606790372300698E-2</v>
      </c>
      <c r="BB1603" s="17">
        <v>5.4639325676584999E-2</v>
      </c>
      <c r="BC1603" s="17">
        <v>4.9143615820433598E-2</v>
      </c>
      <c r="BD1603" s="17">
        <v>5.10180466836253E-2</v>
      </c>
      <c r="BE1603" s="17">
        <v>6.0921318730670901E-2</v>
      </c>
      <c r="BF1603" s="17"/>
      <c r="BG1603" s="17">
        <v>5.0455561490665803E-2</v>
      </c>
      <c r="BH1603" s="17">
        <v>5.33408714391631E-2</v>
      </c>
      <c r="BI1603" s="17">
        <v>5.0379493009311799E-2</v>
      </c>
      <c r="BJ1603" s="17">
        <v>7.5022646456523998E-2</v>
      </c>
      <c r="BK1603" s="17">
        <v>4.9553708389393998E-2</v>
      </c>
      <c r="BL1603" s="17"/>
      <c r="BM1603" s="17">
        <v>5.9721669393192102E-2</v>
      </c>
      <c r="BN1603" s="17">
        <v>5.5747786141911101E-2</v>
      </c>
      <c r="BO1603" s="17">
        <v>3.7645952996378101E-2</v>
      </c>
      <c r="BP1603" s="17"/>
      <c r="BQ1603" s="17">
        <v>5.9547652660983198E-2</v>
      </c>
      <c r="BR1603" s="17">
        <v>5.5909258675269802E-2</v>
      </c>
      <c r="BS1603" s="17"/>
      <c r="BT1603" s="17">
        <v>4.7435393176162299E-2</v>
      </c>
      <c r="BU1603" s="17">
        <v>6.5750571787418499E-2</v>
      </c>
    </row>
    <row r="1604" spans="2:73" x14ac:dyDescent="0.3">
      <c r="B1604" t="s">
        <v>602</v>
      </c>
      <c r="C1604" s="17">
        <v>5.3021553467333601E-2</v>
      </c>
      <c r="D1604" s="17">
        <v>6.4824223718611601E-2</v>
      </c>
      <c r="E1604" s="17">
        <v>4.1683738134722398E-2</v>
      </c>
      <c r="F1604" s="17"/>
      <c r="G1604" s="17">
        <v>6.1922591887716899E-2</v>
      </c>
      <c r="H1604" s="17">
        <v>9.5724530025873805E-2</v>
      </c>
      <c r="I1604" s="17">
        <v>6.5916819755878098E-2</v>
      </c>
      <c r="J1604" s="17">
        <v>6.2127669973508201E-2</v>
      </c>
      <c r="K1604" s="17">
        <v>1.7446543685051E-2</v>
      </c>
      <c r="L1604" s="17">
        <v>1.8398543674787E-2</v>
      </c>
      <c r="M1604" s="17"/>
      <c r="N1604" s="17">
        <v>8.6244664230210794E-2</v>
      </c>
      <c r="O1604" s="17">
        <v>8.3123415928914896E-2</v>
      </c>
      <c r="P1604" s="17">
        <v>1.58518432308783E-2</v>
      </c>
      <c r="Q1604" s="17">
        <v>1.8263663826283302E-2</v>
      </c>
      <c r="R1604" s="17"/>
      <c r="S1604" s="17">
        <v>0.100511199552374</v>
      </c>
      <c r="T1604" s="17">
        <v>6.5749047036482502E-2</v>
      </c>
      <c r="U1604" s="17">
        <v>3.4969318921657201E-2</v>
      </c>
      <c r="V1604" s="17">
        <v>5.9108433577726001E-2</v>
      </c>
      <c r="W1604" s="17">
        <v>1.9306557638992899E-2</v>
      </c>
      <c r="X1604" s="17">
        <v>2.87232489955455E-2</v>
      </c>
      <c r="Y1604" s="17">
        <v>3.3674463353766899E-2</v>
      </c>
      <c r="Z1604" s="17">
        <v>4.6853190450155298E-2</v>
      </c>
      <c r="AA1604" s="17">
        <v>4.6837361961918803E-2</v>
      </c>
      <c r="AB1604" s="17"/>
      <c r="AC1604" s="17">
        <v>0</v>
      </c>
      <c r="AD1604" s="17">
        <v>2.5410345812294802E-2</v>
      </c>
      <c r="AE1604" s="17">
        <v>2.0765606741969801E-2</v>
      </c>
      <c r="AF1604" s="17">
        <v>2.9429869648367201E-2</v>
      </c>
      <c r="AG1604" s="17">
        <v>2.07199877224057E-2</v>
      </c>
      <c r="AH1604" s="17">
        <v>4.0036872934981003E-2</v>
      </c>
      <c r="AI1604" s="17">
        <v>3.7563662545976102E-2</v>
      </c>
      <c r="AJ1604" s="17">
        <v>6.6936946320984195E-2</v>
      </c>
      <c r="AK1604" s="17">
        <v>5.0846125405188E-2</v>
      </c>
      <c r="AL1604" s="17">
        <v>5.11681464531017E-2</v>
      </c>
      <c r="AM1604" s="17">
        <v>3.5124383988853203E-2</v>
      </c>
      <c r="AN1604" s="17">
        <v>9.4614742198490004E-2</v>
      </c>
      <c r="AO1604" s="17">
        <v>9.9492454116642606E-2</v>
      </c>
      <c r="AP1604" s="17">
        <v>8.8385738421910998E-2</v>
      </c>
      <c r="AQ1604" s="17">
        <v>0.124953924589826</v>
      </c>
      <c r="AR1604" s="17">
        <v>0.13829394771284401</v>
      </c>
      <c r="AS1604" s="17"/>
      <c r="AT1604" s="17">
        <v>7.8230923797687896E-2</v>
      </c>
      <c r="AU1604" s="17">
        <v>5.82448249942802E-2</v>
      </c>
      <c r="AV1604" s="17">
        <v>2.9155861712936899E-2</v>
      </c>
      <c r="AW1604" s="17">
        <v>4.9717334363042598E-2</v>
      </c>
      <c r="AX1604" s="17">
        <v>2.6999522419602399E-2</v>
      </c>
      <c r="AY1604" s="17">
        <v>4.04838511178187E-2</v>
      </c>
      <c r="AZ1604" s="17"/>
      <c r="BA1604" s="17">
        <v>2.1747094987457399E-2</v>
      </c>
      <c r="BB1604" s="17">
        <v>5.8902657663688199E-2</v>
      </c>
      <c r="BC1604" s="17">
        <v>6.4169666882214801E-2</v>
      </c>
      <c r="BD1604" s="17">
        <v>0.110444735834638</v>
      </c>
      <c r="BE1604" s="17">
        <v>5.8917490171081797E-2</v>
      </c>
      <c r="BF1604" s="17"/>
      <c r="BG1604" s="17">
        <v>6.4020117478070099E-2</v>
      </c>
      <c r="BH1604" s="17">
        <v>6.7180701020809697E-2</v>
      </c>
      <c r="BI1604" s="17">
        <v>5.4736557090968398E-2</v>
      </c>
      <c r="BJ1604" s="17">
        <v>4.6108225433115997E-2</v>
      </c>
      <c r="BK1604" s="17">
        <v>4.1859571614171601E-2</v>
      </c>
      <c r="BL1604" s="17"/>
      <c r="BM1604" s="17">
        <v>7.0253352993690593E-2</v>
      </c>
      <c r="BN1604" s="17">
        <v>4.4526918376258398E-2</v>
      </c>
      <c r="BO1604" s="17">
        <v>2.2256718559831998E-2</v>
      </c>
      <c r="BP1604" s="17"/>
      <c r="BQ1604" s="17">
        <v>7.9598756107299801E-2</v>
      </c>
      <c r="BR1604" s="17">
        <v>3.88205357733519E-2</v>
      </c>
      <c r="BS1604" s="17"/>
      <c r="BT1604" s="17">
        <v>6.2259801217580499E-2</v>
      </c>
      <c r="BU1604" s="17">
        <v>4.2841182452882001E-2</v>
      </c>
    </row>
    <row r="1605" spans="2:73" x14ac:dyDescent="0.3">
      <c r="B1605" t="s">
        <v>603</v>
      </c>
      <c r="C1605" s="17">
        <v>5.2475417225661902E-2</v>
      </c>
      <c r="D1605" s="17">
        <v>7.7591438737603394E-2</v>
      </c>
      <c r="E1605" s="17">
        <v>2.8162374956877199E-2</v>
      </c>
      <c r="F1605" s="17"/>
      <c r="G1605" s="17">
        <v>5.2167631149968703E-2</v>
      </c>
      <c r="H1605" s="17">
        <v>0.13192133400800601</v>
      </c>
      <c r="I1605" s="17">
        <v>6.9693482193222106E-2</v>
      </c>
      <c r="J1605" s="17">
        <v>3.0279482769090298E-2</v>
      </c>
      <c r="K1605" s="17">
        <v>2.1554992516006601E-2</v>
      </c>
      <c r="L1605" s="17">
        <v>1.29163397905221E-2</v>
      </c>
      <c r="M1605" s="17"/>
      <c r="N1605" s="17">
        <v>0.102858939012306</v>
      </c>
      <c r="O1605" s="17">
        <v>4.8982746426114103E-2</v>
      </c>
      <c r="P1605" s="17">
        <v>3.4257713110627898E-2</v>
      </c>
      <c r="Q1605" s="17">
        <v>1.5613499043940699E-2</v>
      </c>
      <c r="R1605" s="17"/>
      <c r="S1605" s="17">
        <v>8.9685041290563997E-2</v>
      </c>
      <c r="T1605" s="17">
        <v>4.9788738879883797E-2</v>
      </c>
      <c r="U1605" s="17">
        <v>4.3102074986582001E-2</v>
      </c>
      <c r="V1605" s="17">
        <v>5.83087527936327E-2</v>
      </c>
      <c r="W1605" s="17">
        <v>3.7661130104431603E-2</v>
      </c>
      <c r="X1605" s="17">
        <v>5.41903115756548E-2</v>
      </c>
      <c r="Y1605" s="17">
        <v>3.38036831508935E-2</v>
      </c>
      <c r="Z1605" s="17">
        <v>2.4502445499363101E-2</v>
      </c>
      <c r="AA1605" s="17">
        <v>4.6251902770012503E-2</v>
      </c>
      <c r="AB1605" s="17"/>
      <c r="AC1605" s="17">
        <v>0</v>
      </c>
      <c r="AD1605" s="17">
        <v>1.7693551616628701E-2</v>
      </c>
      <c r="AE1605" s="17">
        <v>1.3674134876475501E-2</v>
      </c>
      <c r="AF1605" s="17">
        <v>2.0536707155172602E-2</v>
      </c>
      <c r="AG1605" s="17">
        <v>1.18257799512906E-2</v>
      </c>
      <c r="AH1605" s="17">
        <v>3.9142233437663897E-2</v>
      </c>
      <c r="AI1605" s="17">
        <v>4.1414226282285799E-3</v>
      </c>
      <c r="AJ1605" s="17">
        <v>6.3147053247200796E-2</v>
      </c>
      <c r="AK1605" s="17">
        <v>3.9755695872163002E-2</v>
      </c>
      <c r="AL1605" s="17">
        <v>4.9231398068362499E-2</v>
      </c>
      <c r="AM1605" s="17">
        <v>6.27292304009643E-2</v>
      </c>
      <c r="AN1605" s="17">
        <v>5.6605871407033201E-2</v>
      </c>
      <c r="AO1605" s="17">
        <v>0.10323332223456901</v>
      </c>
      <c r="AP1605" s="17">
        <v>9.2009588102979795E-2</v>
      </c>
      <c r="AQ1605" s="17">
        <v>8.4949854908724406E-2</v>
      </c>
      <c r="AR1605" s="17">
        <v>0.24883721570925099</v>
      </c>
      <c r="AS1605" s="17"/>
      <c r="AT1605" s="17">
        <v>0.10853606986792901</v>
      </c>
      <c r="AU1605" s="17">
        <v>4.5091168463307199E-2</v>
      </c>
      <c r="AV1605" s="17">
        <v>5.0192561940370702E-2</v>
      </c>
      <c r="AW1605" s="17">
        <v>2.4846188714963802E-2</v>
      </c>
      <c r="AX1605" s="17">
        <v>1.7617748132838802E-2</v>
      </c>
      <c r="AY1605" s="17">
        <v>1.40767721419062E-2</v>
      </c>
      <c r="AZ1605" s="17"/>
      <c r="BA1605" s="17">
        <v>9.8980514530809301E-3</v>
      </c>
      <c r="BB1605" s="17">
        <v>2.64786129437013E-2</v>
      </c>
      <c r="BC1605" s="17">
        <v>8.8501571240157201E-2</v>
      </c>
      <c r="BD1605" s="17">
        <v>0.11530722524609199</v>
      </c>
      <c r="BE1605" s="17">
        <v>0.27342232932063898</v>
      </c>
      <c r="BF1605" s="17"/>
      <c r="BG1605" s="17">
        <v>5.1300326386244197E-2</v>
      </c>
      <c r="BH1605" s="17">
        <v>8.2681927969775595E-2</v>
      </c>
      <c r="BI1605" s="17">
        <v>4.3725001330193997E-2</v>
      </c>
      <c r="BJ1605" s="17">
        <v>2.2895346297171701E-2</v>
      </c>
      <c r="BK1605" s="17">
        <v>6.82820189785764E-2</v>
      </c>
      <c r="BL1605" s="17"/>
      <c r="BM1605" s="17">
        <v>7.6209316347578104E-2</v>
      </c>
      <c r="BN1605" s="17">
        <v>3.8691115188058497E-2</v>
      </c>
      <c r="BO1605" s="17">
        <v>1.51411470424211E-2</v>
      </c>
      <c r="BP1605" s="17"/>
      <c r="BQ1605" s="17">
        <v>9.24788479194395E-2</v>
      </c>
      <c r="BR1605" s="17">
        <v>2.9292452009832E-2</v>
      </c>
      <c r="BS1605" s="17"/>
      <c r="BT1605" s="17">
        <v>6.4752398732290398E-2</v>
      </c>
      <c r="BU1605" s="17">
        <v>3.3050963084708999E-2</v>
      </c>
    </row>
    <row r="1606" spans="2:73" x14ac:dyDescent="0.3">
      <c r="B1606" t="s">
        <v>604</v>
      </c>
      <c r="C1606" s="17">
        <v>4.9614340224860699E-2</v>
      </c>
      <c r="D1606" s="17">
        <v>8.54017418849181E-2</v>
      </c>
      <c r="E1606" s="17">
        <v>1.48934655472624E-2</v>
      </c>
      <c r="F1606" s="17"/>
      <c r="G1606" s="17">
        <v>3.51452743352067E-2</v>
      </c>
      <c r="H1606" s="17">
        <v>7.19360495086597E-2</v>
      </c>
      <c r="I1606" s="17">
        <v>7.2040480615971E-2</v>
      </c>
      <c r="J1606" s="17">
        <v>2.8855373459703699E-2</v>
      </c>
      <c r="K1606" s="17">
        <v>6.68432720295878E-2</v>
      </c>
      <c r="L1606" s="17">
        <v>2.8148477368738999E-2</v>
      </c>
      <c r="M1606" s="17"/>
      <c r="N1606" s="17">
        <v>3.4337280430247398E-2</v>
      </c>
      <c r="O1606" s="17">
        <v>2.8027596511365799E-2</v>
      </c>
      <c r="P1606" s="17">
        <v>0.131258099940949</v>
      </c>
      <c r="Q1606" s="17">
        <v>1.6502372420534601E-2</v>
      </c>
      <c r="R1606" s="17"/>
      <c r="S1606" s="17">
        <v>6.1813042509593602E-2</v>
      </c>
      <c r="T1606" s="17">
        <v>3.85027723872935E-2</v>
      </c>
      <c r="U1606" s="17">
        <v>5.3986462652650599E-2</v>
      </c>
      <c r="V1606" s="17">
        <v>3.8943016640412401E-2</v>
      </c>
      <c r="W1606" s="17">
        <v>4.2640648814310199E-2</v>
      </c>
      <c r="X1606" s="17">
        <v>2.9455157823621601E-2</v>
      </c>
      <c r="Y1606" s="17">
        <v>7.5551478539603506E-2</v>
      </c>
      <c r="Z1606" s="17">
        <v>6.4184446381884905E-2</v>
      </c>
      <c r="AA1606" s="17">
        <v>4.8767888667219803E-2</v>
      </c>
      <c r="AB1606" s="17"/>
      <c r="AC1606" s="17">
        <v>3.2844502473672398E-2</v>
      </c>
      <c r="AD1606" s="17">
        <v>0</v>
      </c>
      <c r="AE1606" s="17">
        <v>2.0914966813883901E-2</v>
      </c>
      <c r="AF1606" s="17">
        <v>2.2174134409324298E-2</v>
      </c>
      <c r="AG1606" s="17">
        <v>4.54086809068419E-2</v>
      </c>
      <c r="AH1606" s="17">
        <v>5.4518926267826097E-2</v>
      </c>
      <c r="AI1606" s="17">
        <v>5.0607178423282197E-2</v>
      </c>
      <c r="AJ1606" s="17">
        <v>5.1880041145537598E-2</v>
      </c>
      <c r="AK1606" s="17">
        <v>6.3932696029348896E-2</v>
      </c>
      <c r="AL1606" s="17">
        <v>4.3096915165376601E-2</v>
      </c>
      <c r="AM1606" s="17">
        <v>6.0281938784536797E-2</v>
      </c>
      <c r="AN1606" s="17">
        <v>6.0017995907916899E-2</v>
      </c>
      <c r="AO1606" s="17">
        <v>9.6238771297602499E-2</v>
      </c>
      <c r="AP1606" s="17">
        <v>8.3122638401629298E-2</v>
      </c>
      <c r="AQ1606" s="17">
        <v>5.9895692476472397E-2</v>
      </c>
      <c r="AR1606" s="17">
        <v>6.2444246557572698E-2</v>
      </c>
      <c r="AS1606" s="17"/>
      <c r="AT1606" s="17">
        <v>4.8622658213230099E-2</v>
      </c>
      <c r="AU1606" s="17">
        <v>4.7110953551253901E-2</v>
      </c>
      <c r="AV1606" s="17">
        <v>5.7476130691387101E-2</v>
      </c>
      <c r="AW1606" s="17">
        <v>5.62661354274629E-2</v>
      </c>
      <c r="AX1606" s="17">
        <v>5.1358589476066002E-2</v>
      </c>
      <c r="AY1606" s="17">
        <v>1.6904685464716501E-2</v>
      </c>
      <c r="AZ1606" s="17"/>
      <c r="BA1606" s="17">
        <v>5.3534822016826203E-2</v>
      </c>
      <c r="BB1606" s="17">
        <v>4.3224353083819098E-2</v>
      </c>
      <c r="BC1606" s="17">
        <v>3.6114756850055302E-2</v>
      </c>
      <c r="BD1606" s="17">
        <v>3.58716411883514E-2</v>
      </c>
      <c r="BE1606" s="17">
        <v>5.4588940909683303E-2</v>
      </c>
      <c r="BF1606" s="17"/>
      <c r="BG1606" s="17">
        <v>5.2983061029349701E-2</v>
      </c>
      <c r="BH1606" s="17">
        <v>4.0257675207832203E-2</v>
      </c>
      <c r="BI1606" s="17">
        <v>2.9532429929666801E-2</v>
      </c>
      <c r="BJ1606" s="17">
        <v>0.106016467294707</v>
      </c>
      <c r="BK1606" s="17">
        <v>3.8258914360953897E-2</v>
      </c>
      <c r="BL1606" s="17"/>
      <c r="BM1606" s="17">
        <v>5.4618156721565697E-2</v>
      </c>
      <c r="BN1606" s="17">
        <v>4.3893005344454103E-2</v>
      </c>
      <c r="BO1606" s="17">
        <v>4.8549058275766901E-2</v>
      </c>
      <c r="BP1606" s="17"/>
      <c r="BQ1606" s="17">
        <v>5.6428933525448297E-2</v>
      </c>
      <c r="BR1606" s="17">
        <v>4.8670960633249202E-2</v>
      </c>
      <c r="BS1606" s="17"/>
      <c r="BT1606" s="17">
        <v>4.6966692783225399E-2</v>
      </c>
      <c r="BU1606" s="17">
        <v>5.4945497670770303E-2</v>
      </c>
    </row>
    <row r="1607" spans="2:73" x14ac:dyDescent="0.3">
      <c r="B1607" t="s">
        <v>605</v>
      </c>
      <c r="C1607" s="17">
        <v>4.6239510009821599E-2</v>
      </c>
      <c r="D1607" s="17">
        <v>7.7472956838021703E-2</v>
      </c>
      <c r="E1607" s="17">
        <v>1.59459417678171E-2</v>
      </c>
      <c r="F1607" s="17"/>
      <c r="G1607" s="17">
        <v>3.9216056719447598E-2</v>
      </c>
      <c r="H1607" s="17">
        <v>6.0458245654538299E-2</v>
      </c>
      <c r="I1607" s="17">
        <v>3.5272038987322299E-2</v>
      </c>
      <c r="J1607" s="17">
        <v>5.3259743944639497E-2</v>
      </c>
      <c r="K1607" s="17">
        <v>6.2268324550934298E-2</v>
      </c>
      <c r="L1607" s="17">
        <v>3.1772820017802697E-2</v>
      </c>
      <c r="M1607" s="17"/>
      <c r="N1607" s="17">
        <v>2.0967716480851301E-2</v>
      </c>
      <c r="O1607" s="17">
        <v>3.1610330186439897E-2</v>
      </c>
      <c r="P1607" s="17">
        <v>7.7429477768937702E-2</v>
      </c>
      <c r="Q1607" s="17">
        <v>6.1021878070510703E-2</v>
      </c>
      <c r="R1607" s="17"/>
      <c r="S1607" s="17">
        <v>2.2040717304540099E-2</v>
      </c>
      <c r="T1607" s="17">
        <v>3.4748978796614899E-2</v>
      </c>
      <c r="U1607" s="17">
        <v>3.4685346552186198E-2</v>
      </c>
      <c r="V1607" s="17">
        <v>5.0586897005084501E-2</v>
      </c>
      <c r="W1607" s="17">
        <v>7.2134556571374298E-2</v>
      </c>
      <c r="X1607" s="17">
        <v>5.91962564941452E-2</v>
      </c>
      <c r="Y1607" s="17">
        <v>5.3397964770067502E-2</v>
      </c>
      <c r="Z1607" s="17">
        <v>7.0806932217472196E-2</v>
      </c>
      <c r="AA1607" s="17">
        <v>5.2589245003121898E-2</v>
      </c>
      <c r="AB1607" s="17"/>
      <c r="AC1607" s="17">
        <v>0</v>
      </c>
      <c r="AD1607" s="17">
        <v>3.0914196244822501E-2</v>
      </c>
      <c r="AE1607" s="17">
        <v>2.0285417505382E-2</v>
      </c>
      <c r="AF1607" s="17">
        <v>4.1615060084805297E-2</v>
      </c>
      <c r="AG1607" s="17">
        <v>4.3292921183559402E-2</v>
      </c>
      <c r="AH1607" s="17">
        <v>7.3934425303127396E-2</v>
      </c>
      <c r="AI1607" s="17">
        <v>5.62918497463573E-2</v>
      </c>
      <c r="AJ1607" s="17">
        <v>6.1970413707219098E-2</v>
      </c>
      <c r="AK1607" s="17">
        <v>8.2636835692255106E-2</v>
      </c>
      <c r="AL1607" s="17">
        <v>4.70052262031357E-2</v>
      </c>
      <c r="AM1607" s="17">
        <v>3.69435342735683E-2</v>
      </c>
      <c r="AN1607" s="17">
        <v>5.30815096762687E-2</v>
      </c>
      <c r="AO1607" s="17">
        <v>2.01182741666204E-2</v>
      </c>
      <c r="AP1607" s="17">
        <v>0</v>
      </c>
      <c r="AQ1607" s="17">
        <v>5.7079523735953402E-2</v>
      </c>
      <c r="AR1607" s="17">
        <v>2.3142302207157999E-2</v>
      </c>
      <c r="AS1607" s="17"/>
      <c r="AT1607" s="17">
        <v>3.5824247548808301E-2</v>
      </c>
      <c r="AU1607" s="17">
        <v>3.93735657433152E-2</v>
      </c>
      <c r="AV1607" s="17">
        <v>6.6783522508473997E-2</v>
      </c>
      <c r="AW1607" s="17">
        <v>6.2468615203898702E-2</v>
      </c>
      <c r="AX1607" s="17">
        <v>3.5692802404756703E-2</v>
      </c>
      <c r="AY1607" s="17">
        <v>3.6378236589415101E-2</v>
      </c>
      <c r="AZ1607" s="17"/>
      <c r="BA1607" s="17">
        <v>7.1631392917535106E-2</v>
      </c>
      <c r="BB1607" s="17">
        <v>5.2756994899549901E-2</v>
      </c>
      <c r="BC1607" s="17">
        <v>2.5097250749525901E-2</v>
      </c>
      <c r="BD1607" s="17">
        <v>4.0762797891841999E-2</v>
      </c>
      <c r="BE1607" s="17">
        <v>0</v>
      </c>
      <c r="BF1607" s="17"/>
      <c r="BG1607" s="17">
        <v>4.6656446303014597E-2</v>
      </c>
      <c r="BH1607" s="17">
        <v>4.1683703681490401E-2</v>
      </c>
      <c r="BI1607" s="17">
        <v>2.62859135531508E-2</v>
      </c>
      <c r="BJ1607" s="17">
        <v>7.2243374553896497E-2</v>
      </c>
      <c r="BK1607" s="17">
        <v>4.3741178180809803E-2</v>
      </c>
      <c r="BL1607" s="17"/>
      <c r="BM1607" s="17">
        <v>4.94728265214699E-2</v>
      </c>
      <c r="BN1607" s="17">
        <v>4.1063785832504501E-2</v>
      </c>
      <c r="BO1607" s="17">
        <v>4.9126172025755303E-2</v>
      </c>
      <c r="BP1607" s="17"/>
      <c r="BQ1607" s="17">
        <v>6.6362216207135394E-2</v>
      </c>
      <c r="BR1607" s="17">
        <v>3.7094092785540503E-2</v>
      </c>
      <c r="BS1607" s="17"/>
      <c r="BT1607" s="17">
        <v>4.9003094542076298E-2</v>
      </c>
      <c r="BU1607" s="17">
        <v>4.6571527483811499E-2</v>
      </c>
    </row>
    <row r="1608" spans="2:73" x14ac:dyDescent="0.3">
      <c r="B1608" t="s">
        <v>606</v>
      </c>
      <c r="C1608" s="17">
        <v>4.243217978918E-2</v>
      </c>
      <c r="D1608" s="17">
        <v>4.9359213924169899E-2</v>
      </c>
      <c r="E1608" s="17">
        <v>3.5812880306027702E-2</v>
      </c>
      <c r="F1608" s="17"/>
      <c r="G1608" s="17">
        <v>3.21831383706217E-2</v>
      </c>
      <c r="H1608" s="17">
        <v>4.5947869368011797E-2</v>
      </c>
      <c r="I1608" s="17">
        <v>5.5793199474290497E-2</v>
      </c>
      <c r="J1608" s="17">
        <v>6.4050149445426405E-2</v>
      </c>
      <c r="K1608" s="17">
        <v>3.6187422780982498E-2</v>
      </c>
      <c r="L1608" s="17">
        <v>2.21016503142741E-2</v>
      </c>
      <c r="M1608" s="17"/>
      <c r="N1608" s="17">
        <v>5.5732741015085199E-2</v>
      </c>
      <c r="O1608" s="17">
        <v>7.1055113080240401E-2</v>
      </c>
      <c r="P1608" s="17">
        <v>2.5395294277798599E-2</v>
      </c>
      <c r="Q1608" s="17">
        <v>1.2828592058716099E-2</v>
      </c>
      <c r="R1608" s="17"/>
      <c r="S1608" s="17">
        <v>4.7549565358943398E-2</v>
      </c>
      <c r="T1608" s="17">
        <v>2.0918206910897099E-2</v>
      </c>
      <c r="U1608" s="17">
        <v>2.5605508423850398E-2</v>
      </c>
      <c r="V1608" s="17">
        <v>3.71817374780107E-2</v>
      </c>
      <c r="W1608" s="17">
        <v>3.4393884660165103E-2</v>
      </c>
      <c r="X1608" s="17">
        <v>6.6350683790581705E-2</v>
      </c>
      <c r="Y1608" s="17">
        <v>6.0431586858499503E-2</v>
      </c>
      <c r="Z1608" s="17">
        <v>5.4209515577747801E-2</v>
      </c>
      <c r="AA1608" s="17">
        <v>4.8817747132924597E-2</v>
      </c>
      <c r="AB1608" s="17"/>
      <c r="AC1608" s="17">
        <v>4.29535036856456E-2</v>
      </c>
      <c r="AD1608" s="17">
        <v>2.9488188417497601E-2</v>
      </c>
      <c r="AE1608" s="17">
        <v>1.39691749617782E-2</v>
      </c>
      <c r="AF1608" s="17">
        <v>3.1800765189677803E-2</v>
      </c>
      <c r="AG1608" s="17">
        <v>4.28778026783549E-2</v>
      </c>
      <c r="AH1608" s="17">
        <v>4.7058132291350897E-2</v>
      </c>
      <c r="AI1608" s="17">
        <v>3.1032658794650201E-2</v>
      </c>
      <c r="AJ1608" s="17">
        <v>4.3449080616506E-2</v>
      </c>
      <c r="AK1608" s="17">
        <v>2.9876714248953402E-2</v>
      </c>
      <c r="AL1608" s="17">
        <v>5.6970112994570499E-2</v>
      </c>
      <c r="AM1608" s="17">
        <v>4.2885777320799498E-2</v>
      </c>
      <c r="AN1608" s="17">
        <v>4.0707558692551903E-2</v>
      </c>
      <c r="AO1608" s="17">
        <v>0.12181049414336</v>
      </c>
      <c r="AP1608" s="17">
        <v>8.8356418629652003E-2</v>
      </c>
      <c r="AQ1608" s="17">
        <v>2.6158628500817901E-2</v>
      </c>
      <c r="AR1608" s="17">
        <v>3.0912111332976201E-2</v>
      </c>
      <c r="AS1608" s="17"/>
      <c r="AT1608" s="17">
        <v>4.7810782535394503E-2</v>
      </c>
      <c r="AU1608" s="17">
        <v>5.1081165135462299E-2</v>
      </c>
      <c r="AV1608" s="17">
        <v>5.4728827083213298E-2</v>
      </c>
      <c r="AW1608" s="17">
        <v>2.5225957906876401E-2</v>
      </c>
      <c r="AX1608" s="17">
        <v>2.0874747609454201E-2</v>
      </c>
      <c r="AY1608" s="17">
        <v>3.9321055657971803E-2</v>
      </c>
      <c r="AZ1608" s="17"/>
      <c r="BA1608" s="17">
        <v>1.25807803798735E-2</v>
      </c>
      <c r="BB1608" s="17">
        <v>5.0866193475302302E-2</v>
      </c>
      <c r="BC1608" s="17">
        <v>6.5143816848735506E-2</v>
      </c>
      <c r="BD1608" s="17">
        <v>6.3667290564086002E-2</v>
      </c>
      <c r="BE1608" s="17">
        <v>3.0423393452016299E-2</v>
      </c>
      <c r="BF1608" s="17"/>
      <c r="BG1608" s="17">
        <v>3.5360570864730503E-2</v>
      </c>
      <c r="BH1608" s="17">
        <v>6.2004408606004903E-2</v>
      </c>
      <c r="BI1608" s="17">
        <v>3.9536268030581703E-2</v>
      </c>
      <c r="BJ1608" s="17">
        <v>3.4170940565058303E-2</v>
      </c>
      <c r="BK1608" s="17">
        <v>4.71361837644588E-2</v>
      </c>
      <c r="BL1608" s="17"/>
      <c r="BM1608" s="17">
        <v>5.3175896190401903E-2</v>
      </c>
      <c r="BN1608" s="17">
        <v>3.4554519760272601E-2</v>
      </c>
      <c r="BO1608" s="17">
        <v>2.9491574387638601E-2</v>
      </c>
      <c r="BP1608" s="17"/>
      <c r="BQ1608" s="17">
        <v>4.6949694471639901E-2</v>
      </c>
      <c r="BR1608" s="17">
        <v>4.0767151868563098E-2</v>
      </c>
      <c r="BS1608" s="17"/>
      <c r="BT1608" s="17">
        <v>4.7518859827871997E-2</v>
      </c>
      <c r="BU1608" s="17">
        <v>3.5441079544593801E-2</v>
      </c>
    </row>
    <row r="1609" spans="2:73" x14ac:dyDescent="0.3">
      <c r="B1609" t="s">
        <v>607</v>
      </c>
      <c r="C1609" s="17">
        <v>4.07487657527692E-2</v>
      </c>
      <c r="D1609" s="17">
        <v>4.9146184996607299E-2</v>
      </c>
      <c r="E1609" s="17">
        <v>3.2275807137341503E-2</v>
      </c>
      <c r="F1609" s="17"/>
      <c r="G1609" s="17">
        <v>2.80143299526967E-2</v>
      </c>
      <c r="H1609" s="17">
        <v>6.2102337872532498E-2</v>
      </c>
      <c r="I1609" s="17">
        <v>4.9038147384478398E-2</v>
      </c>
      <c r="J1609" s="17">
        <v>5.3390624005482203E-2</v>
      </c>
      <c r="K1609" s="17">
        <v>2.4793949824802299E-2</v>
      </c>
      <c r="L1609" s="17">
        <v>2.55096550311085E-2</v>
      </c>
      <c r="M1609" s="17"/>
      <c r="N1609" s="17">
        <v>9.0070938773615897E-2</v>
      </c>
      <c r="O1609" s="17">
        <v>4.07251993984298E-2</v>
      </c>
      <c r="P1609" s="17">
        <v>2.29131677886656E-2</v>
      </c>
      <c r="Q1609" s="17">
        <v>3.9498979466789704E-3</v>
      </c>
      <c r="R1609" s="17"/>
      <c r="S1609" s="17">
        <v>5.9063453160617903E-2</v>
      </c>
      <c r="T1609" s="17">
        <v>4.7604078907905301E-2</v>
      </c>
      <c r="U1609" s="17">
        <v>1.5127286749768799E-2</v>
      </c>
      <c r="V1609" s="17">
        <v>3.2780769987542799E-2</v>
      </c>
      <c r="W1609" s="17">
        <v>5.9832822951180802E-2</v>
      </c>
      <c r="X1609" s="17">
        <v>3.1732538308681599E-2</v>
      </c>
      <c r="Y1609" s="17">
        <v>1.7756616298840799E-2</v>
      </c>
      <c r="Z1609" s="17">
        <v>4.0868874752861002E-2</v>
      </c>
      <c r="AA1609" s="17">
        <v>4.7584394398523799E-2</v>
      </c>
      <c r="AB1609" s="17"/>
      <c r="AC1609" s="17">
        <v>0</v>
      </c>
      <c r="AD1609" s="17">
        <v>1.91203392198964E-2</v>
      </c>
      <c r="AE1609" s="17">
        <v>2.1630293991282301E-2</v>
      </c>
      <c r="AF1609" s="17">
        <v>1.28358825897477E-2</v>
      </c>
      <c r="AG1609" s="17">
        <v>2.63312462046656E-2</v>
      </c>
      <c r="AH1609" s="17">
        <v>2.9053219020218402E-2</v>
      </c>
      <c r="AI1609" s="17">
        <v>2.50172672306299E-2</v>
      </c>
      <c r="AJ1609" s="17">
        <v>3.5845747681002398E-2</v>
      </c>
      <c r="AK1609" s="17">
        <v>5.2848453668439398E-2</v>
      </c>
      <c r="AL1609" s="17">
        <v>5.7223703936408798E-2</v>
      </c>
      <c r="AM1609" s="17">
        <v>5.5789758844371901E-2</v>
      </c>
      <c r="AN1609" s="17">
        <v>4.8470116058625397E-2</v>
      </c>
      <c r="AO1609" s="17">
        <v>5.5073910282386097E-2</v>
      </c>
      <c r="AP1609" s="17">
        <v>0.101324182419309</v>
      </c>
      <c r="AQ1609" s="17">
        <v>6.8097345478117299E-2</v>
      </c>
      <c r="AR1609" s="17">
        <v>0.10119915162274799</v>
      </c>
      <c r="AS1609" s="17"/>
      <c r="AT1609" s="17">
        <v>5.5987320729836899E-2</v>
      </c>
      <c r="AU1609" s="17">
        <v>3.2707862281536201E-2</v>
      </c>
      <c r="AV1609" s="17">
        <v>5.1396680980858797E-2</v>
      </c>
      <c r="AW1609" s="17">
        <v>3.5427460055464099E-2</v>
      </c>
      <c r="AX1609" s="17">
        <v>3.5540027531748397E-2</v>
      </c>
      <c r="AY1609" s="17">
        <v>1.53699107260198E-2</v>
      </c>
      <c r="AZ1609" s="17"/>
      <c r="BA1609" s="17">
        <v>1.35237059349094E-2</v>
      </c>
      <c r="BB1609" s="17">
        <v>1.2022101256056499E-2</v>
      </c>
      <c r="BC1609" s="17">
        <v>6.3699787703948796E-2</v>
      </c>
      <c r="BD1609" s="17">
        <v>9.8747095725192496E-2</v>
      </c>
      <c r="BE1609" s="17">
        <v>0.15360928402094401</v>
      </c>
      <c r="BF1609" s="17"/>
      <c r="BG1609" s="17">
        <v>3.3799819477219398E-2</v>
      </c>
      <c r="BH1609" s="17">
        <v>5.1190985030044801E-2</v>
      </c>
      <c r="BI1609" s="17">
        <v>4.8328630902303299E-2</v>
      </c>
      <c r="BJ1609" s="17">
        <v>3.4216039385156397E-2</v>
      </c>
      <c r="BK1609" s="17">
        <v>3.8931395551168098E-2</v>
      </c>
      <c r="BL1609" s="17"/>
      <c r="BM1609" s="17">
        <v>4.8600198194348E-2</v>
      </c>
      <c r="BN1609" s="17">
        <v>3.8923137927200702E-2</v>
      </c>
      <c r="BO1609" s="17">
        <v>2.1787674246271899E-2</v>
      </c>
      <c r="BP1609" s="17"/>
      <c r="BQ1609" s="17">
        <v>4.8461657805835702E-2</v>
      </c>
      <c r="BR1609" s="17">
        <v>3.8726110359573601E-2</v>
      </c>
      <c r="BS1609" s="17"/>
      <c r="BT1609" s="17">
        <v>4.6809066211583199E-2</v>
      </c>
      <c r="BU1609" s="17">
        <v>3.3275575509236398E-2</v>
      </c>
    </row>
    <row r="1610" spans="2:73" x14ac:dyDescent="0.3">
      <c r="B1610" t="s">
        <v>608</v>
      </c>
      <c r="C1610" s="17">
        <v>2.6385522682386E-2</v>
      </c>
      <c r="D1610" s="17">
        <v>2.9278375215690499E-2</v>
      </c>
      <c r="E1610" s="17">
        <v>2.3647922723469599E-2</v>
      </c>
      <c r="F1610" s="17"/>
      <c r="G1610" s="17">
        <v>2.8104086581687001E-2</v>
      </c>
      <c r="H1610" s="17">
        <v>4.5106773959388002E-2</v>
      </c>
      <c r="I1610" s="17">
        <v>2.4045827851185399E-2</v>
      </c>
      <c r="J1610" s="17">
        <v>1.8629377076133598E-2</v>
      </c>
      <c r="K1610" s="17">
        <v>2.25997197032567E-2</v>
      </c>
      <c r="L1610" s="17">
        <v>2.0782455958992901E-2</v>
      </c>
      <c r="M1610" s="17"/>
      <c r="N1610" s="17">
        <v>2.8053014761969499E-2</v>
      </c>
      <c r="O1610" s="17">
        <v>2.45586015680762E-2</v>
      </c>
      <c r="P1610" s="17">
        <v>3.1291251257481202E-2</v>
      </c>
      <c r="Q1610" s="17">
        <v>2.1439175238034801E-2</v>
      </c>
      <c r="R1610" s="17"/>
      <c r="S1610" s="17">
        <v>2.55447663468082E-2</v>
      </c>
      <c r="T1610" s="17">
        <v>1.96923604256742E-2</v>
      </c>
      <c r="U1610" s="17">
        <v>3.65958871592236E-2</v>
      </c>
      <c r="V1610" s="17">
        <v>3.2057945295273199E-2</v>
      </c>
      <c r="W1610" s="17">
        <v>4.13929072322212E-2</v>
      </c>
      <c r="X1610" s="17">
        <v>2.4716906614438101E-2</v>
      </c>
      <c r="Y1610" s="17">
        <v>6.6512662063869998E-3</v>
      </c>
      <c r="Z1610" s="17">
        <v>5.8600753464342702E-2</v>
      </c>
      <c r="AA1610" s="17">
        <v>1.66522081434262E-2</v>
      </c>
      <c r="AB1610" s="17"/>
      <c r="AC1610" s="17">
        <v>0</v>
      </c>
      <c r="AD1610" s="17">
        <v>6.6445201039074496E-3</v>
      </c>
      <c r="AE1610" s="17">
        <v>2.17731135773815E-2</v>
      </c>
      <c r="AF1610" s="17">
        <v>3.9107241069731298E-2</v>
      </c>
      <c r="AG1610" s="17">
        <v>4.1335921311964799E-2</v>
      </c>
      <c r="AH1610" s="17">
        <v>2.6353873905867999E-2</v>
      </c>
      <c r="AI1610" s="17">
        <v>1.49649649897885E-2</v>
      </c>
      <c r="AJ1610" s="17">
        <v>1.7008555435055299E-2</v>
      </c>
      <c r="AK1610" s="17">
        <v>1.9404764237542501E-2</v>
      </c>
      <c r="AL1610" s="17">
        <v>1.34073082480101E-2</v>
      </c>
      <c r="AM1610" s="17">
        <v>4.7548297428859299E-2</v>
      </c>
      <c r="AN1610" s="17">
        <v>1.7524194542916299E-2</v>
      </c>
      <c r="AO1610" s="17">
        <v>2.12400715250965E-2</v>
      </c>
      <c r="AP1610" s="17">
        <v>2.0576702672846101E-2</v>
      </c>
      <c r="AQ1610" s="17">
        <v>1.7844281516638499E-2</v>
      </c>
      <c r="AR1610" s="17">
        <v>6.7893828096241296E-2</v>
      </c>
      <c r="AS1610" s="17"/>
      <c r="AT1610" s="17">
        <v>3.8651103620534998E-2</v>
      </c>
      <c r="AU1610" s="17">
        <v>2.2152070626546401E-2</v>
      </c>
      <c r="AV1610" s="17">
        <v>2.40787277659829E-2</v>
      </c>
      <c r="AW1610" s="17">
        <v>2.1016468831983201E-2</v>
      </c>
      <c r="AX1610" s="17">
        <v>2.4239800676127601E-2</v>
      </c>
      <c r="AY1610" s="17">
        <v>2.5040160895854899E-2</v>
      </c>
      <c r="AZ1610" s="17"/>
      <c r="BA1610" s="17">
        <v>1.80595810009016E-2</v>
      </c>
      <c r="BB1610" s="17">
        <v>2.3926422693560101E-2</v>
      </c>
      <c r="BC1610" s="17">
        <v>3.4627567863777499E-2</v>
      </c>
      <c r="BD1610" s="17">
        <v>3.4359108182900402E-2</v>
      </c>
      <c r="BE1610" s="17">
        <v>1.64636575732518E-2</v>
      </c>
      <c r="BF1610" s="17"/>
      <c r="BG1610" s="17">
        <v>2.5082291601421201E-2</v>
      </c>
      <c r="BH1610" s="17">
        <v>2.2858810157493099E-2</v>
      </c>
      <c r="BI1610" s="17">
        <v>3.0419715177832402E-2</v>
      </c>
      <c r="BJ1610" s="17">
        <v>2.6741208107583202E-2</v>
      </c>
      <c r="BK1610" s="17">
        <v>4.2465533628877998E-2</v>
      </c>
      <c r="BL1610" s="17"/>
      <c r="BM1610" s="17">
        <v>3.1691423154184301E-2</v>
      </c>
      <c r="BN1610" s="17">
        <v>2.41594031959688E-2</v>
      </c>
      <c r="BO1610" s="17">
        <v>1.5970999971333302E-2</v>
      </c>
      <c r="BP1610" s="17"/>
      <c r="BQ1610" s="17">
        <v>5.8446392062437402E-2</v>
      </c>
      <c r="BR1610" s="17">
        <v>9.1008280728105094E-3</v>
      </c>
      <c r="BS1610" s="17"/>
      <c r="BT1610" s="17">
        <v>3.5002720164479202E-2</v>
      </c>
      <c r="BU1610" s="17">
        <v>1.3762386837540099E-2</v>
      </c>
    </row>
    <row r="1611" spans="2:73" x14ac:dyDescent="0.3">
      <c r="B1611" t="s">
        <v>609</v>
      </c>
      <c r="C1611" s="17">
        <v>2.15575180060333E-2</v>
      </c>
      <c r="D1611" s="17">
        <v>1.9748372167103199E-2</v>
      </c>
      <c r="E1611" s="17">
        <v>2.3387005431149702E-2</v>
      </c>
      <c r="F1611" s="17"/>
      <c r="G1611" s="17">
        <v>2.77894260502075E-2</v>
      </c>
      <c r="H1611" s="17">
        <v>4.0337370885334303E-2</v>
      </c>
      <c r="I1611" s="17">
        <v>2.13301459107475E-2</v>
      </c>
      <c r="J1611" s="17">
        <v>2.1364956033425E-2</v>
      </c>
      <c r="K1611" s="17">
        <v>8.8803776579413508E-3</v>
      </c>
      <c r="L1611" s="17">
        <v>1.1013844693131601E-2</v>
      </c>
      <c r="M1611" s="17"/>
      <c r="N1611" s="17">
        <v>1.56466366565912E-2</v>
      </c>
      <c r="O1611" s="17">
        <v>1.85055393112654E-2</v>
      </c>
      <c r="P1611" s="17">
        <v>3.6748793599153201E-2</v>
      </c>
      <c r="Q1611" s="17">
        <v>1.81901060242237E-2</v>
      </c>
      <c r="R1611" s="17"/>
      <c r="S1611" s="17">
        <v>4.0541343064959802E-2</v>
      </c>
      <c r="T1611" s="17">
        <v>1.0267582012852701E-2</v>
      </c>
      <c r="U1611" s="17">
        <v>2.29640192393551E-2</v>
      </c>
      <c r="V1611" s="17">
        <v>2.0580649044261799E-2</v>
      </c>
      <c r="W1611" s="17">
        <v>1.4456282379780401E-2</v>
      </c>
      <c r="X1611" s="17">
        <v>3.4416923296528498E-2</v>
      </c>
      <c r="Y1611" s="17">
        <v>1.13191900133079E-2</v>
      </c>
      <c r="Z1611" s="17">
        <v>1.24904373061848E-2</v>
      </c>
      <c r="AA1611" s="17">
        <v>1.81778484699643E-2</v>
      </c>
      <c r="AB1611" s="17"/>
      <c r="AC1611" s="17">
        <v>0</v>
      </c>
      <c r="AD1611" s="17">
        <v>1.82210449012748E-2</v>
      </c>
      <c r="AE1611" s="17">
        <v>9.3075308970917599E-3</v>
      </c>
      <c r="AF1611" s="17">
        <v>2.8754172878665E-2</v>
      </c>
      <c r="AG1611" s="17">
        <v>2.4113525204179E-2</v>
      </c>
      <c r="AH1611" s="17">
        <v>3.0285993729382801E-2</v>
      </c>
      <c r="AI1611" s="17">
        <v>1.1837719896808201E-2</v>
      </c>
      <c r="AJ1611" s="17">
        <v>2.1246643273546698E-2</v>
      </c>
      <c r="AK1611" s="17">
        <v>2.34489840545598E-2</v>
      </c>
      <c r="AL1611" s="17">
        <v>2.01410638214784E-2</v>
      </c>
      <c r="AM1611" s="17">
        <v>3.7781964331422099E-2</v>
      </c>
      <c r="AN1611" s="17">
        <v>1.9878676215955401E-2</v>
      </c>
      <c r="AO1611" s="17">
        <v>2.3413080106862799E-2</v>
      </c>
      <c r="AP1611" s="17">
        <v>1.2935321090529001E-2</v>
      </c>
      <c r="AQ1611" s="17">
        <v>0</v>
      </c>
      <c r="AR1611" s="17">
        <v>3.1468346402323003E-2</v>
      </c>
      <c r="AS1611" s="17"/>
      <c r="AT1611" s="17">
        <v>2.8115737111187301E-2</v>
      </c>
      <c r="AU1611" s="17">
        <v>1.9795593709779E-2</v>
      </c>
      <c r="AV1611" s="17">
        <v>2.8758474985102998E-2</v>
      </c>
      <c r="AW1611" s="17">
        <v>9.8385223140269405E-3</v>
      </c>
      <c r="AX1611" s="17">
        <v>9.7383028058098797E-3</v>
      </c>
      <c r="AY1611" s="17">
        <v>4.8964439503183001E-2</v>
      </c>
      <c r="AZ1611" s="17"/>
      <c r="BA1611" s="17">
        <v>1.9443017919382799E-2</v>
      </c>
      <c r="BB1611" s="17">
        <v>2.3236157224046001E-2</v>
      </c>
      <c r="BC1611" s="17">
        <v>2.0801168410904899E-2</v>
      </c>
      <c r="BD1611" s="17">
        <v>2.1021853925973302E-2</v>
      </c>
      <c r="BE1611" s="17">
        <v>4.2767459960907202E-2</v>
      </c>
      <c r="BF1611" s="17"/>
      <c r="BG1611" s="17">
        <v>1.60616642257119E-2</v>
      </c>
      <c r="BH1611" s="17">
        <v>1.7995439350056101E-2</v>
      </c>
      <c r="BI1611" s="17">
        <v>1.92198306047036E-2</v>
      </c>
      <c r="BJ1611" s="17">
        <v>2.6145728226123599E-2</v>
      </c>
      <c r="BK1611" s="17">
        <v>3.3551854531880101E-2</v>
      </c>
      <c r="BL1611" s="17"/>
      <c r="BM1611" s="17">
        <v>2.35404285293008E-2</v>
      </c>
      <c r="BN1611" s="17">
        <v>2.2727203394142099E-2</v>
      </c>
      <c r="BO1611" s="17">
        <v>1.2826367406497501E-2</v>
      </c>
      <c r="BP1611" s="17"/>
      <c r="BQ1611" s="17">
        <v>4.19914110392881E-2</v>
      </c>
      <c r="BR1611" s="17">
        <v>9.2912913960524306E-3</v>
      </c>
      <c r="BS1611" s="17"/>
      <c r="BT1611" s="17">
        <v>2.9069887269758499E-2</v>
      </c>
      <c r="BU1611" s="17">
        <v>1.2576829018316801E-2</v>
      </c>
    </row>
    <row r="1612" spans="2:73" x14ac:dyDescent="0.3">
      <c r="B1612" t="s">
        <v>610</v>
      </c>
      <c r="C1612" s="17">
        <v>1.8733632866183202E-2</v>
      </c>
      <c r="D1612" s="17">
        <v>2.2948703536340299E-2</v>
      </c>
      <c r="E1612" s="17">
        <v>1.4683952246820099E-2</v>
      </c>
      <c r="F1612" s="17"/>
      <c r="G1612" s="17">
        <v>2.0428600220069801E-2</v>
      </c>
      <c r="H1612" s="17">
        <v>4.3846143004443998E-2</v>
      </c>
      <c r="I1612" s="17">
        <v>1.3768716277299401E-2</v>
      </c>
      <c r="J1612" s="17">
        <v>1.7552552563710699E-2</v>
      </c>
      <c r="K1612" s="17">
        <v>1.1055156638134601E-2</v>
      </c>
      <c r="L1612" s="17">
        <v>7.3466348650012099E-3</v>
      </c>
      <c r="M1612" s="17"/>
      <c r="N1612" s="17">
        <v>2.5287745958524802E-2</v>
      </c>
      <c r="O1612" s="17">
        <v>2.6903410065434799E-2</v>
      </c>
      <c r="P1612" s="17">
        <v>9.3534998992003699E-3</v>
      </c>
      <c r="Q1612" s="17">
        <v>1.0511844416885701E-2</v>
      </c>
      <c r="R1612" s="17"/>
      <c r="S1612" s="17">
        <v>3.9942130188718401E-2</v>
      </c>
      <c r="T1612" s="17">
        <v>1.69234368178958E-2</v>
      </c>
      <c r="U1612" s="17">
        <v>6.5380789676927299E-3</v>
      </c>
      <c r="V1612" s="17">
        <v>1.23324545647409E-2</v>
      </c>
      <c r="W1612" s="17">
        <v>2.0817355925504499E-2</v>
      </c>
      <c r="X1612" s="17">
        <v>8.2773500019071803E-3</v>
      </c>
      <c r="Y1612" s="17">
        <v>1.9994248117237101E-2</v>
      </c>
      <c r="Z1612" s="17">
        <v>4.2251180740214798E-2</v>
      </c>
      <c r="AA1612" s="17">
        <v>6.2371519794580397E-3</v>
      </c>
      <c r="AB1612" s="17"/>
      <c r="AC1612" s="17">
        <v>0</v>
      </c>
      <c r="AD1612" s="17">
        <v>0</v>
      </c>
      <c r="AE1612" s="17">
        <v>1.81845370719219E-2</v>
      </c>
      <c r="AF1612" s="17">
        <v>8.8164082771969004E-3</v>
      </c>
      <c r="AG1612" s="17">
        <v>9.7924363772960502E-3</v>
      </c>
      <c r="AH1612" s="17">
        <v>1.0125243871075201E-2</v>
      </c>
      <c r="AI1612" s="17">
        <v>2.0734293570602299E-2</v>
      </c>
      <c r="AJ1612" s="17">
        <v>1.6724650252216599E-2</v>
      </c>
      <c r="AK1612" s="17">
        <v>2.40833059442787E-2</v>
      </c>
      <c r="AL1612" s="17">
        <v>2.4764363070878499E-2</v>
      </c>
      <c r="AM1612" s="17">
        <v>2.91981923549848E-2</v>
      </c>
      <c r="AN1612" s="17">
        <v>4.0456038513535797E-2</v>
      </c>
      <c r="AO1612" s="17">
        <v>1.25948238997393E-2</v>
      </c>
      <c r="AP1612" s="17">
        <v>0</v>
      </c>
      <c r="AQ1612" s="17">
        <v>3.4910857297472501E-2</v>
      </c>
      <c r="AR1612" s="17">
        <v>4.0145468720207703E-2</v>
      </c>
      <c r="AS1612" s="17"/>
      <c r="AT1612" s="17">
        <v>3.1977169577525603E-2</v>
      </c>
      <c r="AU1612" s="17">
        <v>1.9430224954032401E-2</v>
      </c>
      <c r="AV1612" s="17">
        <v>7.7402420428012804E-3</v>
      </c>
      <c r="AW1612" s="17">
        <v>1.0424841121541999E-2</v>
      </c>
      <c r="AX1612" s="17">
        <v>1.0222128560600299E-2</v>
      </c>
      <c r="AY1612" s="17">
        <v>3.3929464371061202E-2</v>
      </c>
      <c r="AZ1612" s="17"/>
      <c r="BA1612" s="17">
        <v>7.22619359341687E-3</v>
      </c>
      <c r="BB1612" s="17">
        <v>2.1416706928448902E-2</v>
      </c>
      <c r="BC1612" s="17">
        <v>2.1319674344134999E-2</v>
      </c>
      <c r="BD1612" s="17">
        <v>4.0315871494823803E-2</v>
      </c>
      <c r="BE1612" s="17">
        <v>1.19183649409676E-2</v>
      </c>
      <c r="BF1612" s="17"/>
      <c r="BG1612" s="17">
        <v>2.47399395168913E-2</v>
      </c>
      <c r="BH1612" s="17">
        <v>1.90442511991907E-2</v>
      </c>
      <c r="BI1612" s="17">
        <v>1.2376218276578799E-2</v>
      </c>
      <c r="BJ1612" s="17">
        <v>1.13219840034108E-2</v>
      </c>
      <c r="BK1612" s="17">
        <v>3.3420184911273902E-2</v>
      </c>
      <c r="BL1612" s="17"/>
      <c r="BM1612" s="17">
        <v>2.2612692299045199E-2</v>
      </c>
      <c r="BN1612" s="17">
        <v>1.7528926339415801E-2</v>
      </c>
      <c r="BO1612" s="17">
        <v>1.00976585211084E-2</v>
      </c>
      <c r="BP1612" s="17"/>
      <c r="BQ1612" s="17">
        <v>3.44907879133119E-2</v>
      </c>
      <c r="BR1612" s="17">
        <v>1.03164018750821E-2</v>
      </c>
      <c r="BS1612" s="17"/>
      <c r="BT1612" s="17">
        <v>2.41475700724866E-2</v>
      </c>
      <c r="BU1612" s="17">
        <v>9.8775620589376095E-3</v>
      </c>
    </row>
    <row r="1613" spans="2:73" x14ac:dyDescent="0.3">
      <c r="B1613" t="s">
        <v>611</v>
      </c>
      <c r="C1613" s="17">
        <v>1.29805149804964E-2</v>
      </c>
      <c r="D1613" s="17">
        <v>1.7240960527369498E-2</v>
      </c>
      <c r="E1613" s="17">
        <v>8.8688657356461604E-3</v>
      </c>
      <c r="F1613" s="17"/>
      <c r="G1613" s="17">
        <v>3.0742802410257699E-2</v>
      </c>
      <c r="H1613" s="17">
        <v>1.77563530757337E-2</v>
      </c>
      <c r="I1613" s="17">
        <v>5.9492393888628996E-3</v>
      </c>
      <c r="J1613" s="17">
        <v>9.7986395843355101E-3</v>
      </c>
      <c r="K1613" s="17">
        <v>1.0154214620220901E-2</v>
      </c>
      <c r="L1613" s="17">
        <v>7.53343795807449E-3</v>
      </c>
      <c r="M1613" s="17"/>
      <c r="N1613" s="17">
        <v>7.9901098652664405E-3</v>
      </c>
      <c r="O1613" s="17">
        <v>8.0796534194303299E-3</v>
      </c>
      <c r="P1613" s="17">
        <v>1.9620056110804002E-2</v>
      </c>
      <c r="Q1613" s="17">
        <v>1.7897050988961001E-2</v>
      </c>
      <c r="R1613" s="17"/>
      <c r="S1613" s="17">
        <v>1.66853824918048E-2</v>
      </c>
      <c r="T1613" s="17">
        <v>8.5576755618014602E-3</v>
      </c>
      <c r="U1613" s="17">
        <v>8.8415415193915294E-3</v>
      </c>
      <c r="V1613" s="17">
        <v>2.20157001317648E-2</v>
      </c>
      <c r="W1613" s="17">
        <v>1.33266267450615E-2</v>
      </c>
      <c r="X1613" s="17">
        <v>0</v>
      </c>
      <c r="Y1613" s="17">
        <v>1.28248974253862E-2</v>
      </c>
      <c r="Z1613" s="17">
        <v>2.5876711006468201E-2</v>
      </c>
      <c r="AA1613" s="17">
        <v>1.4314449072179001E-2</v>
      </c>
      <c r="AB1613" s="17"/>
      <c r="AC1613" s="17">
        <v>0</v>
      </c>
      <c r="AD1613" s="17">
        <v>4.5377112967164103E-2</v>
      </c>
      <c r="AE1613" s="17">
        <v>3.9832402502223297E-3</v>
      </c>
      <c r="AF1613" s="17">
        <v>0</v>
      </c>
      <c r="AG1613" s="17">
        <v>3.8177280278325798E-3</v>
      </c>
      <c r="AH1613" s="17">
        <v>1.6504133519445199E-2</v>
      </c>
      <c r="AI1613" s="17">
        <v>1.49549465518212E-2</v>
      </c>
      <c r="AJ1613" s="17">
        <v>8.5786004308672607E-3</v>
      </c>
      <c r="AK1613" s="17">
        <v>3.3933631970072098E-2</v>
      </c>
      <c r="AL1613" s="17">
        <v>3.2508312023353102E-2</v>
      </c>
      <c r="AM1613" s="17">
        <v>8.5058011430606695E-3</v>
      </c>
      <c r="AN1613" s="17">
        <v>2.8244522929423599E-3</v>
      </c>
      <c r="AO1613" s="17">
        <v>0</v>
      </c>
      <c r="AP1613" s="17">
        <v>3.2289915015061198E-2</v>
      </c>
      <c r="AQ1613" s="17">
        <v>2.16325944119392E-2</v>
      </c>
      <c r="AR1613" s="17">
        <v>6.1370560453397798E-3</v>
      </c>
      <c r="AS1613" s="17"/>
      <c r="AT1613" s="17">
        <v>1.69711518117646E-2</v>
      </c>
      <c r="AU1613" s="17">
        <v>7.2815945543346604E-3</v>
      </c>
      <c r="AV1613" s="17">
        <v>1.43698449967707E-2</v>
      </c>
      <c r="AW1613" s="17">
        <v>1.1421625721151799E-2</v>
      </c>
      <c r="AX1613" s="17">
        <v>2.14746001960236E-2</v>
      </c>
      <c r="AY1613" s="17">
        <v>1.18656679846321E-2</v>
      </c>
      <c r="AZ1613" s="17"/>
      <c r="BA1613" s="17">
        <v>1.29262880863993E-2</v>
      </c>
      <c r="BB1613" s="17">
        <v>1.25502572394505E-2</v>
      </c>
      <c r="BC1613" s="17">
        <v>1.5334946950012E-2</v>
      </c>
      <c r="BD1613" s="17">
        <v>1.21379379677009E-2</v>
      </c>
      <c r="BE1613" s="17">
        <v>0</v>
      </c>
      <c r="BF1613" s="17"/>
      <c r="BG1613" s="17">
        <v>7.6344549958794004E-3</v>
      </c>
      <c r="BH1613" s="17">
        <v>1.5266177350889599E-2</v>
      </c>
      <c r="BI1613" s="17">
        <v>1.0268276806048001E-2</v>
      </c>
      <c r="BJ1613" s="17">
        <v>1.8462089007341899E-2</v>
      </c>
      <c r="BK1613" s="17">
        <v>1.7170216095245602E-2</v>
      </c>
      <c r="BL1613" s="17"/>
      <c r="BM1613" s="17">
        <v>1.4354007496016299E-2</v>
      </c>
      <c r="BN1613" s="17">
        <v>1.2246531453236601E-2</v>
      </c>
      <c r="BO1613" s="17">
        <v>1.0665913084187699E-2</v>
      </c>
      <c r="BP1613" s="17"/>
      <c r="BQ1613" s="17">
        <v>1.9586840468186598E-2</v>
      </c>
      <c r="BR1613" s="17">
        <v>9.5694666881288408E-3</v>
      </c>
      <c r="BS1613" s="17"/>
      <c r="BT1613" s="17">
        <v>1.69094359271483E-2</v>
      </c>
      <c r="BU1613" s="17">
        <v>8.4900736529848701E-3</v>
      </c>
    </row>
    <row r="1614" spans="2:73" x14ac:dyDescent="0.3">
      <c r="B1614" t="s">
        <v>612</v>
      </c>
      <c r="C1614" s="17">
        <v>7.6338229247043298E-3</v>
      </c>
      <c r="D1614" s="17">
        <v>9.8292861494222398E-3</v>
      </c>
      <c r="E1614" s="17">
        <v>5.5179516462803297E-3</v>
      </c>
      <c r="F1614" s="17"/>
      <c r="G1614" s="17">
        <v>1.17993022601989E-2</v>
      </c>
      <c r="H1614" s="17">
        <v>1.00497129307807E-2</v>
      </c>
      <c r="I1614" s="17">
        <v>1.2639951706808501E-2</v>
      </c>
      <c r="J1614" s="17">
        <v>4.44980244302535E-3</v>
      </c>
      <c r="K1614" s="17">
        <v>4.66457051331335E-3</v>
      </c>
      <c r="L1614" s="17">
        <v>3.4254541008158701E-3</v>
      </c>
      <c r="M1614" s="17"/>
      <c r="N1614" s="17">
        <v>1.20442461108392E-2</v>
      </c>
      <c r="O1614" s="17">
        <v>1.06003065095011E-2</v>
      </c>
      <c r="P1614" s="17">
        <v>7.55230421821519E-3</v>
      </c>
      <c r="Q1614" s="17">
        <v>0</v>
      </c>
      <c r="R1614" s="17"/>
      <c r="S1614" s="17">
        <v>4.3869272825933798E-3</v>
      </c>
      <c r="T1614" s="17">
        <v>8.3747623445173097E-3</v>
      </c>
      <c r="U1614" s="17">
        <v>1.6729366143736001E-2</v>
      </c>
      <c r="V1614" s="17">
        <v>1.0818447551040699E-2</v>
      </c>
      <c r="W1614" s="17">
        <v>6.5416089710416698E-3</v>
      </c>
      <c r="X1614" s="17">
        <v>3.6036452920044999E-3</v>
      </c>
      <c r="Y1614" s="17">
        <v>8.7581684909311293E-3</v>
      </c>
      <c r="Z1614" s="17">
        <v>0</v>
      </c>
      <c r="AA1614" s="17">
        <v>6.9542614083443798E-3</v>
      </c>
      <c r="AB1614" s="17"/>
      <c r="AC1614" s="17">
        <v>0</v>
      </c>
      <c r="AD1614" s="17">
        <v>0</v>
      </c>
      <c r="AE1614" s="17">
        <v>0</v>
      </c>
      <c r="AF1614" s="17">
        <v>2.3439469626320798E-2</v>
      </c>
      <c r="AG1614" s="17">
        <v>8.5068037631080493E-3</v>
      </c>
      <c r="AH1614" s="17">
        <v>9.7360112962774099E-3</v>
      </c>
      <c r="AI1614" s="17">
        <v>3.9936448020545003E-3</v>
      </c>
      <c r="AJ1614" s="17">
        <v>0</v>
      </c>
      <c r="AK1614" s="17">
        <v>2.1383013510932899E-2</v>
      </c>
      <c r="AL1614" s="17">
        <v>4.5160729121121301E-3</v>
      </c>
      <c r="AM1614" s="17">
        <v>0</v>
      </c>
      <c r="AN1614" s="17">
        <v>4.2238993987355903E-3</v>
      </c>
      <c r="AO1614" s="17">
        <v>1.7205231100367001E-2</v>
      </c>
      <c r="AP1614" s="17">
        <v>3.2527474328576299E-2</v>
      </c>
      <c r="AQ1614" s="17">
        <v>7.9360482433680907E-3</v>
      </c>
      <c r="AR1614" s="17">
        <v>0</v>
      </c>
      <c r="AS1614" s="17"/>
      <c r="AT1614" s="17">
        <v>3.0355191826292299E-3</v>
      </c>
      <c r="AU1614" s="17">
        <v>3.5163454803547201E-3</v>
      </c>
      <c r="AV1614" s="17">
        <v>2.2307919890208899E-2</v>
      </c>
      <c r="AW1614" s="17">
        <v>1.00601973871142E-2</v>
      </c>
      <c r="AX1614" s="17">
        <v>3.4921049525476699E-3</v>
      </c>
      <c r="AY1614" s="17">
        <v>9.8749828146989602E-3</v>
      </c>
      <c r="AZ1614" s="17"/>
      <c r="BA1614" s="17">
        <v>3.0097985923327299E-3</v>
      </c>
      <c r="BB1614" s="17">
        <v>2.0651086991679102E-3</v>
      </c>
      <c r="BC1614" s="17">
        <v>1.07710610737685E-2</v>
      </c>
      <c r="BD1614" s="17">
        <v>1.24857415830991E-2</v>
      </c>
      <c r="BE1614" s="17">
        <v>0</v>
      </c>
      <c r="BF1614" s="17"/>
      <c r="BG1614" s="17">
        <v>1.2587060280588E-2</v>
      </c>
      <c r="BH1614" s="17">
        <v>6.0376356547632501E-3</v>
      </c>
      <c r="BI1614" s="17">
        <v>7.7324719512003801E-3</v>
      </c>
      <c r="BJ1614" s="17">
        <v>6.8180181750689501E-3</v>
      </c>
      <c r="BK1614" s="17">
        <v>7.62914011113689E-3</v>
      </c>
      <c r="BL1614" s="17"/>
      <c r="BM1614" s="17">
        <v>1.3768780641331E-2</v>
      </c>
      <c r="BN1614" s="17">
        <v>2.18104042438438E-3</v>
      </c>
      <c r="BO1614" s="17">
        <v>2.5517552362788001E-3</v>
      </c>
      <c r="BP1614" s="17"/>
      <c r="BQ1614" s="17">
        <v>1.45833075742387E-2</v>
      </c>
      <c r="BR1614" s="17">
        <v>3.6598841605798701E-3</v>
      </c>
      <c r="BS1614" s="17"/>
      <c r="BT1614" s="17">
        <v>8.9276395452308199E-3</v>
      </c>
      <c r="BU1614" s="17">
        <v>6.56149985424686E-3</v>
      </c>
    </row>
    <row r="1615" spans="2:73" x14ac:dyDescent="0.3">
      <c r="B1615" t="s">
        <v>613</v>
      </c>
      <c r="C1615" s="17">
        <v>4.8723911245756304E-3</v>
      </c>
      <c r="D1615" s="17">
        <v>4.7998993840266402E-3</v>
      </c>
      <c r="E1615" s="17">
        <v>4.9580669020948898E-3</v>
      </c>
      <c r="F1615" s="17"/>
      <c r="G1615" s="17">
        <v>1.7417149578643001E-2</v>
      </c>
      <c r="H1615" s="17">
        <v>6.3535650785439997E-3</v>
      </c>
      <c r="I1615" s="17">
        <v>4.3412487649050801E-3</v>
      </c>
      <c r="J1615" s="17">
        <v>0</v>
      </c>
      <c r="K1615" s="17">
        <v>4.5069206124356102E-3</v>
      </c>
      <c r="L1615" s="17">
        <v>0</v>
      </c>
      <c r="M1615" s="17"/>
      <c r="N1615" s="17">
        <v>5.5512961863967997E-3</v>
      </c>
      <c r="O1615" s="17">
        <v>1.91997659032121E-3</v>
      </c>
      <c r="P1615" s="17">
        <v>8.5183663836095203E-3</v>
      </c>
      <c r="Q1615" s="17">
        <v>2.8453698770451001E-3</v>
      </c>
      <c r="R1615" s="17"/>
      <c r="S1615" s="17">
        <v>1.2128303328127799E-2</v>
      </c>
      <c r="T1615" s="17">
        <v>0</v>
      </c>
      <c r="U1615" s="17">
        <v>3.8110005305495099E-3</v>
      </c>
      <c r="V1615" s="17">
        <v>6.2805299235349898E-3</v>
      </c>
      <c r="W1615" s="17">
        <v>2.6970203705448002E-3</v>
      </c>
      <c r="X1615" s="17">
        <v>8.8304222242654006E-3</v>
      </c>
      <c r="Y1615" s="17">
        <v>0</v>
      </c>
      <c r="Z1615" s="17">
        <v>1.4624471159365699E-2</v>
      </c>
      <c r="AA1615" s="17">
        <v>0</v>
      </c>
      <c r="AB1615" s="17"/>
      <c r="AC1615" s="17">
        <v>0</v>
      </c>
      <c r="AD1615" s="17">
        <v>9.2306444215049504E-3</v>
      </c>
      <c r="AE1615" s="17">
        <v>0</v>
      </c>
      <c r="AF1615" s="17">
        <v>4.4612735543165197E-3</v>
      </c>
      <c r="AG1615" s="17">
        <v>0</v>
      </c>
      <c r="AH1615" s="17">
        <v>1.7415778596741399E-2</v>
      </c>
      <c r="AI1615" s="17">
        <v>4.3330317501841398E-3</v>
      </c>
      <c r="AJ1615" s="17">
        <v>1.2991144168148E-2</v>
      </c>
      <c r="AK1615" s="17">
        <v>0</v>
      </c>
      <c r="AL1615" s="17">
        <v>0</v>
      </c>
      <c r="AM1615" s="17">
        <v>0</v>
      </c>
      <c r="AN1615" s="17">
        <v>1.06777383124614E-2</v>
      </c>
      <c r="AO1615" s="17">
        <v>0</v>
      </c>
      <c r="AP1615" s="17">
        <v>0</v>
      </c>
      <c r="AQ1615" s="17">
        <v>0</v>
      </c>
      <c r="AR1615" s="17">
        <v>6.8836513061674197E-3</v>
      </c>
      <c r="AS1615" s="17"/>
      <c r="AT1615" s="17">
        <v>5.7061850668213799E-3</v>
      </c>
      <c r="AU1615" s="17">
        <v>3.5839617742663E-3</v>
      </c>
      <c r="AV1615" s="17">
        <v>8.2638843711276607E-3</v>
      </c>
      <c r="AW1615" s="17">
        <v>2.1042501198793198E-3</v>
      </c>
      <c r="AX1615" s="17">
        <v>6.0528458096215897E-3</v>
      </c>
      <c r="AY1615" s="17">
        <v>6.4963723458115602E-3</v>
      </c>
      <c r="AZ1615" s="17"/>
      <c r="BA1615" s="17">
        <v>5.5213505203444303E-3</v>
      </c>
      <c r="BB1615" s="17">
        <v>2.7256861321088002E-3</v>
      </c>
      <c r="BC1615" s="17">
        <v>6.16642150280445E-3</v>
      </c>
      <c r="BD1615" s="17">
        <v>8.2067604741862706E-3</v>
      </c>
      <c r="BE1615" s="17">
        <v>0</v>
      </c>
      <c r="BF1615" s="17"/>
      <c r="BG1615" s="17">
        <v>1.9569624313648501E-3</v>
      </c>
      <c r="BH1615" s="17">
        <v>9.9273379699596192E-3</v>
      </c>
      <c r="BI1615" s="17">
        <v>0</v>
      </c>
      <c r="BJ1615" s="17">
        <v>4.5175932952728403E-3</v>
      </c>
      <c r="BK1615" s="17">
        <v>5.9710027414276801E-3</v>
      </c>
      <c r="BL1615" s="17"/>
      <c r="BM1615" s="17">
        <v>5.8565027195387302E-3</v>
      </c>
      <c r="BN1615" s="17">
        <v>3.0164444481294199E-3</v>
      </c>
      <c r="BO1615" s="17">
        <v>6.4294387579063202E-3</v>
      </c>
      <c r="BP1615" s="17"/>
      <c r="BQ1615" s="17">
        <v>1.21368539928673E-2</v>
      </c>
      <c r="BR1615" s="17">
        <v>8.5097201291267003E-4</v>
      </c>
      <c r="BS1615" s="17"/>
      <c r="BT1615" s="17">
        <v>5.69781873143915E-3</v>
      </c>
      <c r="BU1615" s="17">
        <v>4.1885346935904002E-3</v>
      </c>
    </row>
    <row r="1616" spans="2:73" x14ac:dyDescent="0.3">
      <c r="B1616" t="s">
        <v>614</v>
      </c>
      <c r="C1616" s="17">
        <v>0.27475083920680399</v>
      </c>
      <c r="D1616" s="17">
        <v>0.25500956369074301</v>
      </c>
      <c r="E1616" s="17">
        <v>0.294467169973194</v>
      </c>
      <c r="F1616" s="17"/>
      <c r="G1616" s="17">
        <v>0.224428180769328</v>
      </c>
      <c r="H1616" s="17">
        <v>0.142829095167857</v>
      </c>
      <c r="I1616" s="17">
        <v>0.19027633987259199</v>
      </c>
      <c r="J1616" s="17">
        <v>0.16507594086508601</v>
      </c>
      <c r="K1616" s="17">
        <v>0.31676876192310999</v>
      </c>
      <c r="L1616" s="17">
        <v>0.54505884824904505</v>
      </c>
      <c r="M1616" s="17"/>
      <c r="N1616" s="17">
        <v>0.23077905700578799</v>
      </c>
      <c r="O1616" s="17">
        <v>0.24390631980790101</v>
      </c>
      <c r="P1616" s="17">
        <v>0.26296259437380098</v>
      </c>
      <c r="Q1616" s="17">
        <v>0.35880339133213701</v>
      </c>
      <c r="R1616" s="17"/>
      <c r="S1616" s="17">
        <v>0.218676919014235</v>
      </c>
      <c r="T1616" s="17">
        <v>0.32757448647780602</v>
      </c>
      <c r="U1616" s="17">
        <v>0.33296876260995101</v>
      </c>
      <c r="V1616" s="17">
        <v>0.28848599590798002</v>
      </c>
      <c r="W1616" s="17">
        <v>0.27235871999195399</v>
      </c>
      <c r="X1616" s="17">
        <v>0.23513962053908899</v>
      </c>
      <c r="Y1616" s="17">
        <v>0.298756044761123</v>
      </c>
      <c r="Z1616" s="17">
        <v>0.25928670440914497</v>
      </c>
      <c r="AA1616" s="17">
        <v>0.24196608849821999</v>
      </c>
      <c r="AB1616" s="17"/>
      <c r="AC1616" s="17">
        <v>0.37453788957154299</v>
      </c>
      <c r="AD1616" s="17">
        <v>0.386030310132709</v>
      </c>
      <c r="AE1616" s="17">
        <v>0.43890504535604302</v>
      </c>
      <c r="AF1616" s="17">
        <v>0.33284437471060802</v>
      </c>
      <c r="AG1616" s="17">
        <v>0.332326635479605</v>
      </c>
      <c r="AH1616" s="17">
        <v>0.27788050826954203</v>
      </c>
      <c r="AI1616" s="17">
        <v>0.32547055757552101</v>
      </c>
      <c r="AJ1616" s="17">
        <v>0.23323748278188</v>
      </c>
      <c r="AK1616" s="17">
        <v>0.23378080824713801</v>
      </c>
      <c r="AL1616" s="17">
        <v>0.22963401109012899</v>
      </c>
      <c r="AM1616" s="17">
        <v>0.235320594447437</v>
      </c>
      <c r="AN1616" s="17">
        <v>0.19142394302017901</v>
      </c>
      <c r="AO1616" s="17">
        <v>0.13468723340810601</v>
      </c>
      <c r="AP1616" s="17">
        <v>0.123132343128609</v>
      </c>
      <c r="AQ1616" s="17">
        <v>0.25737073129701998</v>
      </c>
      <c r="AR1616" s="17">
        <v>0.190613677967783</v>
      </c>
      <c r="AS1616" s="17"/>
      <c r="AT1616" s="17">
        <v>0.19311413530093899</v>
      </c>
      <c r="AU1616" s="17">
        <v>0.29719848404399901</v>
      </c>
      <c r="AV1616" s="17">
        <v>0.24597516554305601</v>
      </c>
      <c r="AW1616" s="17">
        <v>0.28071281301187501</v>
      </c>
      <c r="AX1616" s="17">
        <v>0.38121118397669002</v>
      </c>
      <c r="AY1616" s="17">
        <v>0.36580440930569402</v>
      </c>
      <c r="AZ1616" s="17"/>
      <c r="BA1616" s="17">
        <v>0.37902788128646397</v>
      </c>
      <c r="BB1616" s="17">
        <v>0.284268793256927</v>
      </c>
      <c r="BC1616" s="17">
        <v>0.20187599810391199</v>
      </c>
      <c r="BD1616" s="17">
        <v>0.147306852892825</v>
      </c>
      <c r="BE1616" s="17">
        <v>0.21175617210223199</v>
      </c>
      <c r="BF1616" s="17"/>
      <c r="BG1616" s="17">
        <v>0.35177665054373403</v>
      </c>
      <c r="BH1616" s="17">
        <v>0.21121485076678601</v>
      </c>
      <c r="BI1616" s="17">
        <v>0.31651872871124798</v>
      </c>
      <c r="BJ1616" s="17">
        <v>0.305077503205546</v>
      </c>
      <c r="BK1616" s="17">
        <v>0.25890106433830701</v>
      </c>
      <c r="BL1616" s="17"/>
      <c r="BM1616" s="17">
        <v>0.26486132396408502</v>
      </c>
      <c r="BN1616" s="17">
        <v>0.282289601447056</v>
      </c>
      <c r="BO1616" s="17">
        <v>0.28596769131816402</v>
      </c>
      <c r="BP1616" s="17"/>
      <c r="BQ1616" s="17">
        <v>0.16212522929230999</v>
      </c>
      <c r="BR1616" s="17">
        <v>0.33621174147945998</v>
      </c>
      <c r="BS1616" s="17"/>
      <c r="BT1616" s="17">
        <v>0.25192119562453202</v>
      </c>
      <c r="BU1616" s="17">
        <v>0.30681158780127799</v>
      </c>
    </row>
    <row r="1617" spans="2:73" x14ac:dyDescent="0.3">
      <c r="C1617" s="17"/>
      <c r="D1617" s="17"/>
      <c r="E1617" s="17"/>
      <c r="F1617" s="17"/>
      <c r="G1617" s="17"/>
      <c r="H1617" s="17"/>
      <c r="I1617" s="17"/>
      <c r="J1617" s="17"/>
      <c r="K1617" s="17"/>
      <c r="L1617" s="17"/>
      <c r="M1617" s="17"/>
      <c r="N1617" s="17"/>
      <c r="O1617" s="17"/>
      <c r="P1617" s="17"/>
      <c r="Q1617" s="17"/>
      <c r="R1617" s="17"/>
      <c r="S1617" s="17"/>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7"/>
      <c r="AS1617" s="17"/>
      <c r="AT1617" s="17"/>
      <c r="AU1617" s="17"/>
      <c r="AV1617" s="17"/>
      <c r="AW1617" s="17"/>
      <c r="AX1617" s="17"/>
      <c r="AY1617" s="17"/>
      <c r="AZ1617" s="17"/>
      <c r="BA1617" s="17"/>
      <c r="BB1617" s="17"/>
      <c r="BC1617" s="17"/>
      <c r="BD1617" s="17"/>
      <c r="BE1617" s="17"/>
      <c r="BF1617" s="17"/>
      <c r="BG1617" s="17"/>
      <c r="BH1617" s="17"/>
      <c r="BI1617" s="17"/>
      <c r="BJ1617" s="17"/>
      <c r="BK1617" s="17"/>
      <c r="BL1617" s="17"/>
      <c r="BM1617" s="17"/>
      <c r="BN1617" s="17"/>
      <c r="BO1617" s="17"/>
      <c r="BP1617" s="17"/>
      <c r="BQ1617" s="17"/>
      <c r="BR1617" s="17"/>
      <c r="BS1617" s="17"/>
      <c r="BT1617" s="17"/>
      <c r="BU1617" s="17"/>
    </row>
    <row r="1618" spans="2:73" x14ac:dyDescent="0.3">
      <c r="B1618" s="6" t="s">
        <v>619</v>
      </c>
      <c r="C1618" s="17"/>
      <c r="D1618" s="17"/>
      <c r="E1618" s="17"/>
      <c r="F1618" s="17"/>
      <c r="G1618" s="17"/>
      <c r="H1618" s="17"/>
      <c r="I1618" s="17"/>
      <c r="J1618" s="17"/>
      <c r="K1618" s="17"/>
      <c r="L1618" s="17"/>
      <c r="M1618" s="17"/>
      <c r="N1618" s="17"/>
      <c r="O1618" s="17"/>
      <c r="P1618" s="17"/>
      <c r="Q1618" s="17"/>
      <c r="R1618" s="17"/>
      <c r="S1618" s="17"/>
      <c r="T1618" s="17"/>
      <c r="U1618" s="17"/>
      <c r="V1618" s="17"/>
      <c r="W1618" s="17"/>
      <c r="X1618" s="17"/>
      <c r="Y1618" s="17"/>
      <c r="Z1618" s="17"/>
      <c r="AA1618" s="17"/>
      <c r="AB1618" s="17"/>
      <c r="AC1618" s="17"/>
      <c r="AD1618" s="17"/>
      <c r="AE1618" s="17"/>
      <c r="AF1618" s="17"/>
      <c r="AG1618" s="17"/>
      <c r="AH1618" s="17"/>
      <c r="AI1618" s="17"/>
      <c r="AJ1618" s="17"/>
      <c r="AK1618" s="17"/>
      <c r="AL1618" s="17"/>
      <c r="AM1618" s="17"/>
      <c r="AN1618" s="17"/>
      <c r="AO1618" s="17"/>
      <c r="AP1618" s="17"/>
      <c r="AQ1618" s="17"/>
      <c r="AR1618" s="17"/>
      <c r="AS1618" s="17"/>
      <c r="AT1618" s="17"/>
      <c r="AU1618" s="17"/>
      <c r="AV1618" s="17"/>
      <c r="AW1618" s="17"/>
      <c r="AX1618" s="17"/>
      <c r="AY1618" s="17"/>
      <c r="AZ1618" s="17"/>
      <c r="BA1618" s="17"/>
      <c r="BB1618" s="17"/>
      <c r="BC1618" s="17"/>
      <c r="BD1618" s="17"/>
      <c r="BE1618" s="17"/>
      <c r="BF1618" s="17"/>
      <c r="BG1618" s="17"/>
      <c r="BH1618" s="17"/>
      <c r="BI1618" s="17"/>
      <c r="BJ1618" s="17"/>
      <c r="BK1618" s="17"/>
      <c r="BL1618" s="17"/>
      <c r="BM1618" s="17"/>
      <c r="BN1618" s="17"/>
      <c r="BO1618" s="17"/>
      <c r="BP1618" s="17"/>
      <c r="BQ1618" s="17"/>
      <c r="BR1618" s="17"/>
      <c r="BS1618" s="17"/>
      <c r="BT1618" s="17"/>
      <c r="BU1618" s="17"/>
    </row>
    <row r="1619" spans="2:73" x14ac:dyDescent="0.3">
      <c r="B1619" s="24" t="s">
        <v>94</v>
      </c>
      <c r="C1619" s="17"/>
      <c r="D1619" s="17"/>
      <c r="E1619" s="17"/>
      <c r="F1619" s="17"/>
      <c r="G1619" s="17"/>
      <c r="H1619" s="17"/>
      <c r="I1619" s="17"/>
      <c r="J1619" s="17"/>
      <c r="K1619" s="17"/>
      <c r="L1619" s="17"/>
      <c r="M1619" s="17"/>
      <c r="N1619" s="17"/>
      <c r="O1619" s="17"/>
      <c r="P1619" s="17"/>
      <c r="Q1619" s="17"/>
      <c r="R1619" s="17"/>
      <c r="S1619" s="17"/>
      <c r="T1619" s="17"/>
      <c r="U1619" s="17"/>
      <c r="V1619" s="17"/>
      <c r="W1619" s="17"/>
      <c r="X1619" s="17"/>
      <c r="Y1619" s="17"/>
      <c r="Z1619" s="17"/>
      <c r="AA1619" s="17"/>
      <c r="AB1619" s="17"/>
      <c r="AC1619" s="17"/>
      <c r="AD1619" s="17"/>
      <c r="AE1619" s="17"/>
      <c r="AF1619" s="17"/>
      <c r="AG1619" s="17"/>
      <c r="AH1619" s="17"/>
      <c r="AI1619" s="17"/>
      <c r="AJ1619" s="17"/>
      <c r="AK1619" s="17"/>
      <c r="AL1619" s="17"/>
      <c r="AM1619" s="17"/>
      <c r="AN1619" s="17"/>
      <c r="AO1619" s="17"/>
      <c r="AP1619" s="17"/>
      <c r="AQ1619" s="17"/>
      <c r="AR1619" s="17"/>
      <c r="AS1619" s="17"/>
      <c r="AT1619" s="17"/>
      <c r="AU1619" s="17"/>
      <c r="AV1619" s="17"/>
      <c r="AW1619" s="17"/>
      <c r="AX1619" s="17"/>
      <c r="AY1619" s="17"/>
      <c r="AZ1619" s="17"/>
      <c r="BA1619" s="17"/>
      <c r="BB1619" s="17"/>
      <c r="BC1619" s="17"/>
      <c r="BD1619" s="17"/>
      <c r="BE1619" s="17"/>
      <c r="BF1619" s="17"/>
      <c r="BG1619" s="17"/>
      <c r="BH1619" s="17"/>
      <c r="BI1619" s="17"/>
      <c r="BJ1619" s="17"/>
      <c r="BK1619" s="17"/>
      <c r="BL1619" s="17"/>
      <c r="BM1619" s="17"/>
      <c r="BN1619" s="17"/>
      <c r="BO1619" s="17"/>
      <c r="BP1619" s="17"/>
      <c r="BQ1619" s="17"/>
      <c r="BR1619" s="17"/>
      <c r="BS1619" s="17"/>
      <c r="BT1619" s="17"/>
      <c r="BU1619" s="17"/>
    </row>
    <row r="1620" spans="2:73" x14ac:dyDescent="0.3">
      <c r="B1620" t="s">
        <v>616</v>
      </c>
      <c r="C1620" s="17">
        <v>2.9855922698357001E-2</v>
      </c>
      <c r="D1620" s="17">
        <v>3.1268553907505103E-2</v>
      </c>
      <c r="E1620" s="17">
        <v>2.8571471260254E-2</v>
      </c>
      <c r="F1620" s="17"/>
      <c r="G1620" s="17">
        <v>4.2907942394076803E-2</v>
      </c>
      <c r="H1620" s="17">
        <v>2.7641710434740199E-2</v>
      </c>
      <c r="I1620" s="17">
        <v>4.04488887826185E-2</v>
      </c>
      <c r="J1620" s="17">
        <v>2.2764243949416899E-2</v>
      </c>
      <c r="K1620" s="17">
        <v>3.8128085947858797E-2</v>
      </c>
      <c r="L1620" s="17">
        <v>1.4615765609738599E-2</v>
      </c>
      <c r="M1620" s="17"/>
      <c r="N1620" s="17">
        <v>2.2507247310691401E-2</v>
      </c>
      <c r="O1620" s="17">
        <v>2.1803893945509401E-2</v>
      </c>
      <c r="P1620" s="17">
        <v>4.6475159699938103E-2</v>
      </c>
      <c r="Q1620" s="17">
        <v>3.2159326184760702E-2</v>
      </c>
      <c r="R1620" s="17"/>
      <c r="S1620" s="17">
        <v>2.37050133921031E-2</v>
      </c>
      <c r="T1620" s="17">
        <v>3.8170123916610399E-2</v>
      </c>
      <c r="U1620" s="17">
        <v>2.0198388812313499E-2</v>
      </c>
      <c r="V1620" s="17">
        <v>2.4591797389201399E-2</v>
      </c>
      <c r="W1620" s="17">
        <v>3.3991340719671699E-2</v>
      </c>
      <c r="X1620" s="17">
        <v>3.14614417541417E-2</v>
      </c>
      <c r="Y1620" s="17">
        <v>3.3765178544051699E-2</v>
      </c>
      <c r="Z1620" s="17">
        <v>3.2724514267092199E-2</v>
      </c>
      <c r="AA1620" s="17">
        <v>3.08864967968757E-2</v>
      </c>
      <c r="AB1620" s="17"/>
      <c r="AC1620" s="17">
        <v>0</v>
      </c>
      <c r="AD1620" s="17">
        <v>2.9577325710917299E-2</v>
      </c>
      <c r="AE1620" s="17">
        <v>5.0055861654348097E-2</v>
      </c>
      <c r="AF1620" s="17">
        <v>3.6236572932587502E-2</v>
      </c>
      <c r="AG1620" s="17">
        <v>3.0664527601971699E-2</v>
      </c>
      <c r="AH1620" s="17">
        <v>3.3720211361546903E-2</v>
      </c>
      <c r="AI1620" s="17">
        <v>2.3569406605477801E-2</v>
      </c>
      <c r="AJ1620" s="17">
        <v>2.7931292425452801E-2</v>
      </c>
      <c r="AK1620" s="17">
        <v>5.5705060737714703E-2</v>
      </c>
      <c r="AL1620" s="17">
        <v>1.6656004683489399E-2</v>
      </c>
      <c r="AM1620" s="17">
        <v>2.7765950239899698E-2</v>
      </c>
      <c r="AN1620" s="17">
        <v>2.5692525161389101E-2</v>
      </c>
      <c r="AO1620" s="17">
        <v>2.36486250378572E-2</v>
      </c>
      <c r="AP1620" s="17">
        <v>5.8308406266388099E-2</v>
      </c>
      <c r="AQ1620" s="17">
        <v>8.87928456461109E-3</v>
      </c>
      <c r="AR1620" s="17">
        <v>1.8380082597722499E-2</v>
      </c>
      <c r="AS1620" s="17"/>
      <c r="AT1620" s="17">
        <v>3.8128873793916301E-2</v>
      </c>
      <c r="AU1620" s="17">
        <v>2.7696260435323101E-2</v>
      </c>
      <c r="AV1620" s="17">
        <v>2.4297931221813399E-2</v>
      </c>
      <c r="AW1620" s="17">
        <v>2.72424273725115E-2</v>
      </c>
      <c r="AX1620" s="17">
        <v>2.2208476544951301E-2</v>
      </c>
      <c r="AY1620" s="17">
        <v>4.6224071275901397E-2</v>
      </c>
      <c r="AZ1620" s="17"/>
      <c r="BA1620" s="17">
        <v>3.0526274900201999E-2</v>
      </c>
      <c r="BB1620" s="17">
        <v>3.5107611397108801E-2</v>
      </c>
      <c r="BC1620" s="17">
        <v>3.15927029954765E-2</v>
      </c>
      <c r="BD1620" s="17">
        <v>3.8445463491495198E-2</v>
      </c>
      <c r="BE1620" s="17">
        <v>1.2984771197968399E-2</v>
      </c>
      <c r="BF1620" s="17"/>
      <c r="BG1620" s="17">
        <v>4.3863187852729302E-2</v>
      </c>
      <c r="BH1620" s="17">
        <v>2.15774470624066E-2</v>
      </c>
      <c r="BI1620" s="17">
        <v>2.0922819757313301E-2</v>
      </c>
      <c r="BJ1620" s="17">
        <v>2.92156791236125E-2</v>
      </c>
      <c r="BK1620" s="17">
        <v>2.81563325562879E-2</v>
      </c>
      <c r="BL1620" s="17"/>
      <c r="BM1620" s="17">
        <v>3.3588292314197299E-2</v>
      </c>
      <c r="BN1620" s="17">
        <v>2.9060055518811599E-2</v>
      </c>
      <c r="BO1620" s="17">
        <v>2.0668267085929299E-2</v>
      </c>
      <c r="BP1620" s="17"/>
      <c r="BQ1620" s="17">
        <v>8.2817378239055994E-2</v>
      </c>
      <c r="BR1620" s="17">
        <v>0</v>
      </c>
      <c r="BS1620" s="17"/>
      <c r="BT1620" s="17">
        <v>4.72805080492536E-2</v>
      </c>
      <c r="BU1620" s="17">
        <v>6.5883990684885404E-3</v>
      </c>
    </row>
    <row r="1621" spans="2:73" x14ac:dyDescent="0.3">
      <c r="B1621" t="s">
        <v>261</v>
      </c>
      <c r="C1621" s="17">
        <v>6.2668620640197806E-2</v>
      </c>
      <c r="D1621" s="17">
        <v>7.1447177108938803E-2</v>
      </c>
      <c r="E1621" s="17">
        <v>5.4307498836870298E-2</v>
      </c>
      <c r="F1621" s="17"/>
      <c r="G1621" s="17">
        <v>0.11942957991311</v>
      </c>
      <c r="H1621" s="17">
        <v>0.101329727932801</v>
      </c>
      <c r="I1621" s="17">
        <v>5.6438883820413399E-2</v>
      </c>
      <c r="J1621" s="17">
        <v>4.8717860040314101E-2</v>
      </c>
      <c r="K1621" s="17">
        <v>4.03064740392877E-2</v>
      </c>
      <c r="L1621" s="17">
        <v>2.5065628464647698E-2</v>
      </c>
      <c r="M1621" s="17"/>
      <c r="N1621" s="17">
        <v>5.7140469200884197E-2</v>
      </c>
      <c r="O1621" s="17">
        <v>7.1669478449272003E-2</v>
      </c>
      <c r="P1621" s="17">
        <v>5.9130120076341899E-2</v>
      </c>
      <c r="Q1621" s="17">
        <v>6.3640754707057004E-2</v>
      </c>
      <c r="R1621" s="17"/>
      <c r="S1621" s="17">
        <v>0.104759814572102</v>
      </c>
      <c r="T1621" s="17">
        <v>4.5432207635585198E-2</v>
      </c>
      <c r="U1621" s="17">
        <v>8.2092552996077497E-2</v>
      </c>
      <c r="V1621" s="17">
        <v>8.2320319349831098E-2</v>
      </c>
      <c r="W1621" s="17">
        <v>6.9676720719535706E-2</v>
      </c>
      <c r="X1621" s="17">
        <v>3.7779736655231801E-2</v>
      </c>
      <c r="Y1621" s="17">
        <v>2.6790424953044699E-2</v>
      </c>
      <c r="Z1621" s="17">
        <v>4.5736015740695898E-2</v>
      </c>
      <c r="AA1621" s="17">
        <v>4.8837391975196598E-2</v>
      </c>
      <c r="AB1621" s="17"/>
      <c r="AC1621" s="17">
        <v>4.4928414148251397E-2</v>
      </c>
      <c r="AD1621" s="17">
        <v>3.7612227014423003E-2</v>
      </c>
      <c r="AE1621" s="17">
        <v>1.7071686496032301E-2</v>
      </c>
      <c r="AF1621" s="17">
        <v>6.6449209836460604E-2</v>
      </c>
      <c r="AG1621" s="17">
        <v>5.9566868921794698E-2</v>
      </c>
      <c r="AH1621" s="17">
        <v>7.5675867109822395E-2</v>
      </c>
      <c r="AI1621" s="17">
        <v>0.100211528265147</v>
      </c>
      <c r="AJ1621" s="17">
        <v>4.8322770384561002E-2</v>
      </c>
      <c r="AK1621" s="17">
        <v>5.1234979838571101E-2</v>
      </c>
      <c r="AL1621" s="17">
        <v>5.0644301481837899E-2</v>
      </c>
      <c r="AM1621" s="17">
        <v>6.5706717894913197E-2</v>
      </c>
      <c r="AN1621" s="17">
        <v>4.64178084089489E-2</v>
      </c>
      <c r="AO1621" s="17">
        <v>5.1447638578383401E-2</v>
      </c>
      <c r="AP1621" s="17">
        <v>0.101181943044796</v>
      </c>
      <c r="AQ1621" s="17">
        <v>9.4857865053672302E-2</v>
      </c>
      <c r="AR1621" s="17">
        <v>0.10824005484072199</v>
      </c>
      <c r="AS1621" s="17"/>
      <c r="AT1621" s="17">
        <v>8.6295061560920899E-2</v>
      </c>
      <c r="AU1621" s="17">
        <v>5.6721167445704601E-2</v>
      </c>
      <c r="AV1621" s="17">
        <v>6.77076407774998E-2</v>
      </c>
      <c r="AW1621" s="17">
        <v>5.3501236711087301E-2</v>
      </c>
      <c r="AX1621" s="17">
        <v>3.6857503517818503E-2</v>
      </c>
      <c r="AY1621" s="17">
        <v>5.9868480240561198E-2</v>
      </c>
      <c r="AZ1621" s="17"/>
      <c r="BA1621" s="17">
        <v>4.8850256277806599E-2</v>
      </c>
      <c r="BB1621" s="17">
        <v>5.9460857236708201E-2</v>
      </c>
      <c r="BC1621" s="17">
        <v>7.8809383408284694E-2</v>
      </c>
      <c r="BD1621" s="17">
        <v>6.8337486872041095E-2</v>
      </c>
      <c r="BE1621" s="17">
        <v>0.11556360266926501</v>
      </c>
      <c r="BF1621" s="17"/>
      <c r="BG1621" s="17">
        <v>4.0900423765629898E-2</v>
      </c>
      <c r="BH1621" s="17">
        <v>7.4591036739543495E-2</v>
      </c>
      <c r="BI1621" s="17">
        <v>7.8274577856255106E-2</v>
      </c>
      <c r="BJ1621" s="17">
        <v>4.57094898713305E-2</v>
      </c>
      <c r="BK1621" s="17">
        <v>6.8018383717162206E-2</v>
      </c>
      <c r="BL1621" s="17"/>
      <c r="BM1621" s="17">
        <v>7.0435941950613701E-2</v>
      </c>
      <c r="BN1621" s="17">
        <v>6.2889850271791198E-2</v>
      </c>
      <c r="BO1621" s="17">
        <v>3.9009533026904297E-2</v>
      </c>
      <c r="BP1621" s="17"/>
      <c r="BQ1621" s="17">
        <v>0.17383655871954601</v>
      </c>
      <c r="BR1621" s="17">
        <v>0</v>
      </c>
      <c r="BS1621" s="17"/>
      <c r="BT1621" s="17">
        <v>9.4545357635179197E-2</v>
      </c>
      <c r="BU1621" s="17">
        <v>1.7017990717569199E-2</v>
      </c>
    </row>
    <row r="1622" spans="2:73" x14ac:dyDescent="0.3">
      <c r="B1622" t="s">
        <v>262</v>
      </c>
      <c r="C1622" s="17">
        <v>3.03297763180326E-2</v>
      </c>
      <c r="D1622" s="17">
        <v>3.3363409523346703E-2</v>
      </c>
      <c r="E1622" s="17">
        <v>2.7467159408196301E-2</v>
      </c>
      <c r="F1622" s="17"/>
      <c r="G1622" s="17">
        <v>5.2145199146799701E-2</v>
      </c>
      <c r="H1622" s="17">
        <v>5.5643302571131502E-2</v>
      </c>
      <c r="I1622" s="17">
        <v>3.5688386843129999E-2</v>
      </c>
      <c r="J1622" s="17">
        <v>1.32132873608135E-2</v>
      </c>
      <c r="K1622" s="17">
        <v>2.7229281525014901E-2</v>
      </c>
      <c r="L1622" s="17">
        <v>6.952996369825E-3</v>
      </c>
      <c r="M1622" s="17"/>
      <c r="N1622" s="17">
        <v>3.5904295782541402E-2</v>
      </c>
      <c r="O1622" s="17">
        <v>2.0521781294156299E-2</v>
      </c>
      <c r="P1622" s="17">
        <v>3.6378525091865101E-2</v>
      </c>
      <c r="Q1622" s="17">
        <v>2.84035172069441E-2</v>
      </c>
      <c r="R1622" s="17"/>
      <c r="S1622" s="17">
        <v>3.8472606941573298E-2</v>
      </c>
      <c r="T1622" s="17">
        <v>2.17665904106247E-2</v>
      </c>
      <c r="U1622" s="17">
        <v>2.9711718629832101E-2</v>
      </c>
      <c r="V1622" s="17">
        <v>2.8316805787856399E-2</v>
      </c>
      <c r="W1622" s="17">
        <v>3.6106648367206499E-2</v>
      </c>
      <c r="X1622" s="17">
        <v>3.9802863186561302E-2</v>
      </c>
      <c r="Y1622" s="17">
        <v>3.7240407765481202E-2</v>
      </c>
      <c r="Z1622" s="17">
        <v>6.3886803226965898E-3</v>
      </c>
      <c r="AA1622" s="17">
        <v>2.56527178294861E-2</v>
      </c>
      <c r="AB1622" s="17"/>
      <c r="AC1622" s="17">
        <v>0</v>
      </c>
      <c r="AD1622" s="17">
        <v>6.8344126645401099E-2</v>
      </c>
      <c r="AE1622" s="17">
        <v>3.7918546481439698E-2</v>
      </c>
      <c r="AF1622" s="17">
        <v>3.5029139028236803E-2</v>
      </c>
      <c r="AG1622" s="17">
        <v>8.2585077099399298E-3</v>
      </c>
      <c r="AH1622" s="17">
        <v>4.1036641748191202E-2</v>
      </c>
      <c r="AI1622" s="17">
        <v>2.59049628034707E-2</v>
      </c>
      <c r="AJ1622" s="17">
        <v>3.8086112015496602E-2</v>
      </c>
      <c r="AK1622" s="17">
        <v>1.68056414178267E-2</v>
      </c>
      <c r="AL1622" s="17">
        <v>1.5462777929959801E-2</v>
      </c>
      <c r="AM1622" s="17">
        <v>3.05862528385447E-2</v>
      </c>
      <c r="AN1622" s="17">
        <v>2.5028367089347001E-2</v>
      </c>
      <c r="AO1622" s="17">
        <v>2.6387924592087299E-2</v>
      </c>
      <c r="AP1622" s="17">
        <v>6.0498707185811698E-2</v>
      </c>
      <c r="AQ1622" s="17">
        <v>4.5323413092697502E-2</v>
      </c>
      <c r="AR1622" s="17">
        <v>3.7738204617503601E-2</v>
      </c>
      <c r="AS1622" s="17"/>
      <c r="AT1622" s="17">
        <v>3.5595843747414799E-2</v>
      </c>
      <c r="AU1622" s="17">
        <v>3.2016912757509203E-2</v>
      </c>
      <c r="AV1622" s="17">
        <v>2.8209817767778901E-2</v>
      </c>
      <c r="AW1622" s="17">
        <v>3.6149149284322897E-2</v>
      </c>
      <c r="AX1622" s="17">
        <v>1.38518453727652E-2</v>
      </c>
      <c r="AY1622" s="17">
        <v>1.41778698131885E-2</v>
      </c>
      <c r="AZ1622" s="17"/>
      <c r="BA1622" s="17">
        <v>2.6042766166847399E-2</v>
      </c>
      <c r="BB1622" s="17">
        <v>3.2463733990363203E-2</v>
      </c>
      <c r="BC1622" s="17">
        <v>2.5647843982093899E-2</v>
      </c>
      <c r="BD1622" s="17">
        <v>4.4346574766478603E-2</v>
      </c>
      <c r="BE1622" s="17">
        <v>8.6121189063198197E-2</v>
      </c>
      <c r="BF1622" s="17"/>
      <c r="BG1622" s="17">
        <v>3.27790700227307E-2</v>
      </c>
      <c r="BH1622" s="17">
        <v>3.7827281198619001E-2</v>
      </c>
      <c r="BI1622" s="17">
        <v>1.0126640986279301E-2</v>
      </c>
      <c r="BJ1622" s="17">
        <v>3.1455404453209102E-2</v>
      </c>
      <c r="BK1622" s="17">
        <v>2.96464671424598E-2</v>
      </c>
      <c r="BL1622" s="17"/>
      <c r="BM1622" s="17">
        <v>3.6666896700664503E-2</v>
      </c>
      <c r="BN1622" s="17">
        <v>2.31237250969877E-2</v>
      </c>
      <c r="BO1622" s="17">
        <v>2.8884482084661298E-2</v>
      </c>
      <c r="BP1622" s="17"/>
      <c r="BQ1622" s="17">
        <v>8.4131801338522896E-2</v>
      </c>
      <c r="BR1622" s="17">
        <v>0</v>
      </c>
      <c r="BS1622" s="17"/>
      <c r="BT1622" s="17">
        <v>3.6419612337642002E-2</v>
      </c>
      <c r="BU1622" s="17">
        <v>2.4604787665912401E-2</v>
      </c>
    </row>
    <row r="1623" spans="2:73" x14ac:dyDescent="0.3">
      <c r="B1623" t="s">
        <v>617</v>
      </c>
      <c r="C1623" s="17">
        <v>6.0223253071858697E-2</v>
      </c>
      <c r="D1623" s="17">
        <v>6.3266922450601004E-2</v>
      </c>
      <c r="E1623" s="17">
        <v>5.7443095852640798E-2</v>
      </c>
      <c r="F1623" s="17"/>
      <c r="G1623" s="17">
        <v>9.0804301035398299E-2</v>
      </c>
      <c r="H1623" s="17">
        <v>0.116918942956727</v>
      </c>
      <c r="I1623" s="17">
        <v>6.6436452539400198E-2</v>
      </c>
      <c r="J1623" s="17">
        <v>3.7915071849964198E-2</v>
      </c>
      <c r="K1623" s="17">
        <v>2.4736161148383201E-2</v>
      </c>
      <c r="L1623" s="17">
        <v>3.0800449041826199E-2</v>
      </c>
      <c r="M1623" s="17"/>
      <c r="N1623" s="17">
        <v>8.3840751228062005E-2</v>
      </c>
      <c r="O1623" s="17">
        <v>5.8375115529113897E-2</v>
      </c>
      <c r="P1623" s="17">
        <v>6.6731211117415798E-2</v>
      </c>
      <c r="Q1623" s="17">
        <v>2.9549084422200798E-2</v>
      </c>
      <c r="R1623" s="17"/>
      <c r="S1623" s="17">
        <v>0.11184903432326899</v>
      </c>
      <c r="T1623" s="17">
        <v>5.4918574088531097E-2</v>
      </c>
      <c r="U1623" s="17">
        <v>6.4248578594845202E-2</v>
      </c>
      <c r="V1623" s="17">
        <v>3.1976774919616098E-2</v>
      </c>
      <c r="W1623" s="17">
        <v>4.6814478823787302E-2</v>
      </c>
      <c r="X1623" s="17">
        <v>7.38718529825272E-2</v>
      </c>
      <c r="Y1623" s="17">
        <v>3.4769540115115898E-2</v>
      </c>
      <c r="Z1623" s="17">
        <v>2.94518640069578E-2</v>
      </c>
      <c r="AA1623" s="17">
        <v>5.4123858560619603E-2</v>
      </c>
      <c r="AB1623" s="17"/>
      <c r="AC1623" s="17">
        <v>6.5258050938845402E-2</v>
      </c>
      <c r="AD1623" s="17">
        <v>2.9986025409843801E-2</v>
      </c>
      <c r="AE1623" s="17">
        <v>3.4990104281928801E-2</v>
      </c>
      <c r="AF1623" s="17">
        <v>2.79366875016764E-2</v>
      </c>
      <c r="AG1623" s="17">
        <v>4.8212689467668303E-2</v>
      </c>
      <c r="AH1623" s="17">
        <v>5.3495069052335802E-2</v>
      </c>
      <c r="AI1623" s="17">
        <v>3.7362618725194301E-2</v>
      </c>
      <c r="AJ1623" s="17">
        <v>8.50646261401833E-2</v>
      </c>
      <c r="AK1623" s="17">
        <v>9.6750607139805198E-2</v>
      </c>
      <c r="AL1623" s="17">
        <v>4.1526973046131399E-2</v>
      </c>
      <c r="AM1623" s="17">
        <v>6.3211520943907903E-2</v>
      </c>
      <c r="AN1623" s="17">
        <v>7.8432011629473802E-2</v>
      </c>
      <c r="AO1623" s="17">
        <v>0.12213348124611199</v>
      </c>
      <c r="AP1623" s="17">
        <v>4.2357557304986297E-2</v>
      </c>
      <c r="AQ1623" s="17">
        <v>1.9014220305930099E-2</v>
      </c>
      <c r="AR1623" s="17">
        <v>0.14005202304881501</v>
      </c>
      <c r="AS1623" s="17"/>
      <c r="AT1623" s="17">
        <v>0.110556338453554</v>
      </c>
      <c r="AU1623" s="17">
        <v>4.4145458227416001E-2</v>
      </c>
      <c r="AV1623" s="17">
        <v>4.0640699416816597E-2</v>
      </c>
      <c r="AW1623" s="17">
        <v>5.6371654862858403E-2</v>
      </c>
      <c r="AX1623" s="17">
        <v>2.94093121097945E-2</v>
      </c>
      <c r="AY1623" s="17">
        <v>5.43640508647249E-2</v>
      </c>
      <c r="AZ1623" s="17"/>
      <c r="BA1623" s="17">
        <v>3.0020684080380899E-2</v>
      </c>
      <c r="BB1623" s="17">
        <v>4.7005920508005901E-2</v>
      </c>
      <c r="BC1623" s="17">
        <v>8.4224495603306498E-2</v>
      </c>
      <c r="BD1623" s="17">
        <v>9.8318996123764504E-2</v>
      </c>
      <c r="BE1623" s="17">
        <v>0.17901262319416</v>
      </c>
      <c r="BF1623" s="17"/>
      <c r="BG1623" s="17">
        <v>6.2818826707570705E-2</v>
      </c>
      <c r="BH1623" s="17">
        <v>7.5923262133294395E-2</v>
      </c>
      <c r="BI1623" s="17">
        <v>7.0783972551799704E-2</v>
      </c>
      <c r="BJ1623" s="17">
        <v>4.3907451495473898E-2</v>
      </c>
      <c r="BK1623" s="17">
        <v>8.1233992965865601E-2</v>
      </c>
      <c r="BL1623" s="17"/>
      <c r="BM1623" s="17">
        <v>7.6618340160632598E-2</v>
      </c>
      <c r="BN1623" s="17">
        <v>5.0129749190045203E-2</v>
      </c>
      <c r="BO1623" s="17">
        <v>3.5814776527349101E-2</v>
      </c>
      <c r="BP1623" s="17"/>
      <c r="BQ1623" s="17">
        <v>0.167053350815146</v>
      </c>
      <c r="BR1623" s="17">
        <v>0</v>
      </c>
      <c r="BS1623" s="17"/>
      <c r="BT1623" s="17">
        <v>9.1412722566037802E-2</v>
      </c>
      <c r="BU1623" s="17">
        <v>1.7774176597782899E-2</v>
      </c>
    </row>
    <row r="1624" spans="2:73" x14ac:dyDescent="0.3">
      <c r="B1624" t="s">
        <v>264</v>
      </c>
      <c r="C1624" s="17">
        <v>3.93047623473394E-2</v>
      </c>
      <c r="D1624" s="17">
        <v>4.4811580320998898E-2</v>
      </c>
      <c r="E1624" s="17">
        <v>3.4059779480290903E-2</v>
      </c>
      <c r="F1624" s="17"/>
      <c r="G1624" s="17">
        <v>6.1563105836352598E-2</v>
      </c>
      <c r="H1624" s="17">
        <v>6.1296425716407997E-2</v>
      </c>
      <c r="I1624" s="17">
        <v>5.5073105259730901E-2</v>
      </c>
      <c r="J1624" s="17">
        <v>4.1820948704252597E-2</v>
      </c>
      <c r="K1624" s="17">
        <v>2.0671846044299499E-2</v>
      </c>
      <c r="L1624" s="17">
        <v>4.3238537845247298E-3</v>
      </c>
      <c r="M1624" s="17"/>
      <c r="N1624" s="17">
        <v>6.23182457977303E-2</v>
      </c>
      <c r="O1624" s="17">
        <v>3.6350362775516301E-2</v>
      </c>
      <c r="P1624" s="17">
        <v>3.0163721782513898E-2</v>
      </c>
      <c r="Q1624" s="17">
        <v>2.5069905437541999E-2</v>
      </c>
      <c r="R1624" s="17"/>
      <c r="S1624" s="17">
        <v>6.7239164757683004E-2</v>
      </c>
      <c r="T1624" s="17">
        <v>2.65345206734117E-2</v>
      </c>
      <c r="U1624" s="17">
        <v>3.7791984113102299E-2</v>
      </c>
      <c r="V1624" s="17">
        <v>2.4689843619984098E-2</v>
      </c>
      <c r="W1624" s="17">
        <v>3.7159476915943901E-2</v>
      </c>
      <c r="X1624" s="17">
        <v>1.7630419480711899E-2</v>
      </c>
      <c r="Y1624" s="17">
        <v>4.7229520844629801E-2</v>
      </c>
      <c r="Z1624" s="17">
        <v>3.7203544164617297E-2</v>
      </c>
      <c r="AA1624" s="17">
        <v>4.7069240731783799E-2</v>
      </c>
      <c r="AB1624" s="17"/>
      <c r="AC1624" s="17">
        <v>7.9942455988294595E-2</v>
      </c>
      <c r="AD1624" s="17">
        <v>3.9708259462573003E-2</v>
      </c>
      <c r="AE1624" s="17">
        <v>2.8165072953565701E-2</v>
      </c>
      <c r="AF1624" s="17">
        <v>3.4239846292740503E-2</v>
      </c>
      <c r="AG1624" s="17">
        <v>1.7560837833678199E-2</v>
      </c>
      <c r="AH1624" s="17">
        <v>1.9144166877103401E-2</v>
      </c>
      <c r="AI1624" s="17">
        <v>6.0082305564546301E-2</v>
      </c>
      <c r="AJ1624" s="17">
        <v>2.4461877304407301E-2</v>
      </c>
      <c r="AK1624" s="17">
        <v>4.9150133212684598E-2</v>
      </c>
      <c r="AL1624" s="17">
        <v>3.29025692539716E-2</v>
      </c>
      <c r="AM1624" s="17">
        <v>3.03809967773911E-2</v>
      </c>
      <c r="AN1624" s="17">
        <v>5.5477895345144503E-2</v>
      </c>
      <c r="AO1624" s="17">
        <v>3.5811582870891402E-2</v>
      </c>
      <c r="AP1624" s="17">
        <v>1.2994557550955599E-2</v>
      </c>
      <c r="AQ1624" s="17">
        <v>0.10316281744528701</v>
      </c>
      <c r="AR1624" s="17">
        <v>8.4009792206746495E-2</v>
      </c>
      <c r="AS1624" s="17"/>
      <c r="AT1624" s="17">
        <v>6.7435738030444697E-2</v>
      </c>
      <c r="AU1624" s="17">
        <v>3.5404554262497299E-2</v>
      </c>
      <c r="AV1624" s="17">
        <v>3.1462301811549E-2</v>
      </c>
      <c r="AW1624" s="17">
        <v>2.8232114086196001E-2</v>
      </c>
      <c r="AX1624" s="17">
        <v>9.6340033124439894E-3</v>
      </c>
      <c r="AY1624" s="17">
        <v>5.6687473353300599E-2</v>
      </c>
      <c r="AZ1624" s="17"/>
      <c r="BA1624" s="17">
        <v>3.0747052711827101E-2</v>
      </c>
      <c r="BB1624" s="17">
        <v>3.8100487252707302E-2</v>
      </c>
      <c r="BC1624" s="17">
        <v>4.9814284206712703E-2</v>
      </c>
      <c r="BD1624" s="17">
        <v>5.1895602932566898E-2</v>
      </c>
      <c r="BE1624" s="17">
        <v>4.0369770552120002E-2</v>
      </c>
      <c r="BF1624" s="17"/>
      <c r="BG1624" s="17">
        <v>2.5089582718094298E-2</v>
      </c>
      <c r="BH1624" s="17">
        <v>5.2210242823173901E-2</v>
      </c>
      <c r="BI1624" s="17">
        <v>3.1270470338534799E-2</v>
      </c>
      <c r="BJ1624" s="17">
        <v>2.54721627655079E-2</v>
      </c>
      <c r="BK1624" s="17">
        <v>6.1319044794456302E-2</v>
      </c>
      <c r="BL1624" s="17"/>
      <c r="BM1624" s="17">
        <v>4.7897766081026902E-2</v>
      </c>
      <c r="BN1624" s="17">
        <v>2.6183741557342401E-2</v>
      </c>
      <c r="BO1624" s="17">
        <v>4.5443238060345802E-2</v>
      </c>
      <c r="BP1624" s="17"/>
      <c r="BQ1624" s="17">
        <v>0.109027525385941</v>
      </c>
      <c r="BR1624" s="17">
        <v>0</v>
      </c>
      <c r="BS1624" s="17"/>
      <c r="BT1624" s="17">
        <v>5.7385012476061002E-2</v>
      </c>
      <c r="BU1624" s="17">
        <v>1.44285436968854E-2</v>
      </c>
    </row>
    <row r="1625" spans="2:73" x14ac:dyDescent="0.3">
      <c r="B1625" t="s">
        <v>618</v>
      </c>
      <c r="C1625" s="17">
        <v>0.13812077831880401</v>
      </c>
      <c r="D1625" s="17">
        <v>0.14997090902680099</v>
      </c>
      <c r="E1625" s="17">
        <v>0.12582717949918301</v>
      </c>
      <c r="F1625" s="17"/>
      <c r="G1625" s="17">
        <v>0.163783135031876</v>
      </c>
      <c r="H1625" s="17">
        <v>0.207411926943287</v>
      </c>
      <c r="I1625" s="17">
        <v>0.16068665612798499</v>
      </c>
      <c r="J1625" s="17">
        <v>0.13259996342445901</v>
      </c>
      <c r="K1625" s="17">
        <v>0.12189586018502301</v>
      </c>
      <c r="L1625" s="17">
        <v>6.1828122682111603E-2</v>
      </c>
      <c r="M1625" s="17"/>
      <c r="N1625" s="17">
        <v>0.194834334075982</v>
      </c>
      <c r="O1625" s="17">
        <v>0.131793402499983</v>
      </c>
      <c r="P1625" s="17">
        <v>0.11933022080920901</v>
      </c>
      <c r="Q1625" s="17">
        <v>0.102681533554195</v>
      </c>
      <c r="R1625" s="17"/>
      <c r="S1625" s="17">
        <v>0.174771667883691</v>
      </c>
      <c r="T1625" s="17">
        <v>0.13409541892361601</v>
      </c>
      <c r="U1625" s="17">
        <v>0.14148999168429499</v>
      </c>
      <c r="V1625" s="17">
        <v>0.123913427262728</v>
      </c>
      <c r="W1625" s="17">
        <v>0.14138222939855699</v>
      </c>
      <c r="X1625" s="17">
        <v>0.109681873061306</v>
      </c>
      <c r="Y1625" s="17">
        <v>0.14081534812464699</v>
      </c>
      <c r="Z1625" s="17">
        <v>0.121200331225833</v>
      </c>
      <c r="AA1625" s="17">
        <v>0.13146216517776799</v>
      </c>
      <c r="AB1625" s="17"/>
      <c r="AC1625" s="17">
        <v>8.1722493434732396E-2</v>
      </c>
      <c r="AD1625" s="17">
        <v>0.113801855823138</v>
      </c>
      <c r="AE1625" s="17">
        <v>7.0365456541476995E-2</v>
      </c>
      <c r="AF1625" s="17">
        <v>0.105922606048898</v>
      </c>
      <c r="AG1625" s="17">
        <v>0.10379594874754799</v>
      </c>
      <c r="AH1625" s="17">
        <v>0.14102770182633401</v>
      </c>
      <c r="AI1625" s="17">
        <v>7.9044970925469707E-2</v>
      </c>
      <c r="AJ1625" s="17">
        <v>0.134543737797509</v>
      </c>
      <c r="AK1625" s="17">
        <v>0.174198066283338</v>
      </c>
      <c r="AL1625" s="17">
        <v>0.17345075527477799</v>
      </c>
      <c r="AM1625" s="17">
        <v>0.198112783963137</v>
      </c>
      <c r="AN1625" s="17">
        <v>0.18886395498408001</v>
      </c>
      <c r="AO1625" s="17">
        <v>0.20629219109379199</v>
      </c>
      <c r="AP1625" s="17">
        <v>0.17129915448828201</v>
      </c>
      <c r="AQ1625" s="17">
        <v>0.130276072432055</v>
      </c>
      <c r="AR1625" s="17">
        <v>0.186578027863953</v>
      </c>
      <c r="AS1625" s="17"/>
      <c r="AT1625" s="17">
        <v>0.197060936539008</v>
      </c>
      <c r="AU1625" s="17">
        <v>0.117733342137696</v>
      </c>
      <c r="AV1625" s="17">
        <v>0.15116375929442299</v>
      </c>
      <c r="AW1625" s="17">
        <v>0.114566838190488</v>
      </c>
      <c r="AX1625" s="17">
        <v>0.11435777061845701</v>
      </c>
      <c r="AY1625" s="17">
        <v>7.9260747083712793E-2</v>
      </c>
      <c r="AZ1625" s="17"/>
      <c r="BA1625" s="17">
        <v>0.106815222384227</v>
      </c>
      <c r="BB1625" s="17">
        <v>0.109302140678936</v>
      </c>
      <c r="BC1625" s="17">
        <v>0.159084281978396</v>
      </c>
      <c r="BD1625" s="17">
        <v>0.23137758232291999</v>
      </c>
      <c r="BE1625" s="17">
        <v>8.3670798572486896E-2</v>
      </c>
      <c r="BF1625" s="17"/>
      <c r="BG1625" s="17">
        <v>0.114739078413219</v>
      </c>
      <c r="BH1625" s="17">
        <v>0.17295645811089999</v>
      </c>
      <c r="BI1625" s="17">
        <v>0.13809741318250901</v>
      </c>
      <c r="BJ1625" s="17">
        <v>9.6564249425599394E-2</v>
      </c>
      <c r="BK1625" s="17">
        <v>0.187516942603137</v>
      </c>
      <c r="BL1625" s="17"/>
      <c r="BM1625" s="17">
        <v>0.14605102849253801</v>
      </c>
      <c r="BN1625" s="17">
        <v>0.13349644435809799</v>
      </c>
      <c r="BO1625" s="17">
        <v>0.12569108289801301</v>
      </c>
      <c r="BP1625" s="17"/>
      <c r="BQ1625" s="17">
        <v>0.38313338550178799</v>
      </c>
      <c r="BR1625" s="17">
        <v>0</v>
      </c>
      <c r="BS1625" s="17"/>
      <c r="BT1625" s="17">
        <v>0.169348322039237</v>
      </c>
      <c r="BU1625" s="17">
        <v>0.102683236830413</v>
      </c>
    </row>
    <row r="1626" spans="2:73" x14ac:dyDescent="0.3">
      <c r="B1626" t="s">
        <v>270</v>
      </c>
      <c r="C1626" s="17">
        <v>0.584058542219549</v>
      </c>
      <c r="D1626" s="17">
        <v>0.55796014473312205</v>
      </c>
      <c r="E1626" s="17">
        <v>0.60972922421997899</v>
      </c>
      <c r="F1626" s="17"/>
      <c r="G1626" s="17">
        <v>0.34995028724543997</v>
      </c>
      <c r="H1626" s="17">
        <v>0.38102854327411401</v>
      </c>
      <c r="I1626" s="17">
        <v>0.53458889658867803</v>
      </c>
      <c r="J1626" s="17">
        <v>0.65807904103467696</v>
      </c>
      <c r="K1626" s="17">
        <v>0.69694703929064705</v>
      </c>
      <c r="L1626" s="17">
        <v>0.80839586647530604</v>
      </c>
      <c r="M1626" s="17"/>
      <c r="N1626" s="17">
        <v>0.51453195855617295</v>
      </c>
      <c r="O1626" s="17">
        <v>0.58516119479543705</v>
      </c>
      <c r="P1626" s="17">
        <v>0.597029722312995</v>
      </c>
      <c r="Q1626" s="17">
        <v>0.64354779801056705</v>
      </c>
      <c r="R1626" s="17"/>
      <c r="S1626" s="17">
        <v>0.43383965273082198</v>
      </c>
      <c r="T1626" s="17">
        <v>0.60485552282322796</v>
      </c>
      <c r="U1626" s="17">
        <v>0.56658473631099704</v>
      </c>
      <c r="V1626" s="17">
        <v>0.65823496331734799</v>
      </c>
      <c r="W1626" s="17">
        <v>0.58709498257028103</v>
      </c>
      <c r="X1626" s="17">
        <v>0.60056044071182102</v>
      </c>
      <c r="Y1626" s="17">
        <v>0.62960882386000105</v>
      </c>
      <c r="Z1626" s="17">
        <v>0.68047127070561697</v>
      </c>
      <c r="AA1626" s="17">
        <v>0.60723685090922697</v>
      </c>
      <c r="AB1626" s="17"/>
      <c r="AC1626" s="17">
        <v>0.55068247409114102</v>
      </c>
      <c r="AD1626" s="17">
        <v>0.56765619110903798</v>
      </c>
      <c r="AE1626" s="17">
        <v>0.68532276953600502</v>
      </c>
      <c r="AF1626" s="17">
        <v>0.63435979422714195</v>
      </c>
      <c r="AG1626" s="17">
        <v>0.68114005137525302</v>
      </c>
      <c r="AH1626" s="17">
        <v>0.559154135886197</v>
      </c>
      <c r="AI1626" s="17">
        <v>0.61493052027657402</v>
      </c>
      <c r="AJ1626" s="17">
        <v>0.59091720882633403</v>
      </c>
      <c r="AK1626" s="17">
        <v>0.50524928522885604</v>
      </c>
      <c r="AL1626" s="17">
        <v>0.61037941136243301</v>
      </c>
      <c r="AM1626" s="17">
        <v>0.55384977535105095</v>
      </c>
      <c r="AN1626" s="17">
        <v>0.55108932236860797</v>
      </c>
      <c r="AO1626" s="17">
        <v>0.50905519479835604</v>
      </c>
      <c r="AP1626" s="17">
        <v>0.51894655219031505</v>
      </c>
      <c r="AQ1626" s="17">
        <v>0.57861824386741001</v>
      </c>
      <c r="AR1626" s="17">
        <v>0.40341801986023801</v>
      </c>
      <c r="AS1626" s="17"/>
      <c r="AT1626" s="17">
        <v>0.39751842868027998</v>
      </c>
      <c r="AU1626" s="17">
        <v>0.649266994092495</v>
      </c>
      <c r="AV1626" s="17">
        <v>0.58526332057981501</v>
      </c>
      <c r="AW1626" s="17">
        <v>0.62598196021640695</v>
      </c>
      <c r="AX1626" s="17">
        <v>0.736912477053422</v>
      </c>
      <c r="AY1626" s="17">
        <v>0.59800953748143004</v>
      </c>
      <c r="AZ1626" s="17"/>
      <c r="BA1626" s="17">
        <v>0.65801515533279598</v>
      </c>
      <c r="BB1626" s="17">
        <v>0.61518564415259402</v>
      </c>
      <c r="BC1626" s="17">
        <v>0.518697739931404</v>
      </c>
      <c r="BD1626" s="17">
        <v>0.43939294743193202</v>
      </c>
      <c r="BE1626" s="17">
        <v>0.46343526560627801</v>
      </c>
      <c r="BF1626" s="17"/>
      <c r="BG1626" s="17">
        <v>0.64542300281464904</v>
      </c>
      <c r="BH1626" s="17">
        <v>0.51830731650455497</v>
      </c>
      <c r="BI1626" s="17">
        <v>0.60254590887112802</v>
      </c>
      <c r="BJ1626" s="17">
        <v>0.67920481131013</v>
      </c>
      <c r="BK1626" s="17">
        <v>0.43831552525035999</v>
      </c>
      <c r="BL1626" s="17"/>
      <c r="BM1626" s="17">
        <v>0.53824730033297996</v>
      </c>
      <c r="BN1626" s="17">
        <v>0.62332598641326598</v>
      </c>
      <c r="BO1626" s="17">
        <v>0.625512641901524</v>
      </c>
      <c r="BP1626" s="17"/>
      <c r="BQ1626" s="17">
        <v>0</v>
      </c>
      <c r="BR1626" s="17">
        <v>1</v>
      </c>
      <c r="BS1626" s="17"/>
      <c r="BT1626" s="17">
        <v>0.45904087978512598</v>
      </c>
      <c r="BU1626" s="17">
        <v>0.76936394562896304</v>
      </c>
    </row>
    <row r="1627" spans="2:73" x14ac:dyDescent="0.3">
      <c r="B1627" t="s">
        <v>92</v>
      </c>
      <c r="C1627" s="17">
        <v>5.5438344385861003E-2</v>
      </c>
      <c r="D1627" s="17">
        <v>4.7911302928686797E-2</v>
      </c>
      <c r="E1627" s="17">
        <v>6.2594591442585196E-2</v>
      </c>
      <c r="F1627" s="17"/>
      <c r="G1627" s="17">
        <v>0.119416449396947</v>
      </c>
      <c r="H1627" s="17">
        <v>4.8729420170790801E-2</v>
      </c>
      <c r="I1627" s="17">
        <v>5.0638730038043402E-2</v>
      </c>
      <c r="J1627" s="17">
        <v>4.4889583636102501E-2</v>
      </c>
      <c r="K1627" s="17">
        <v>3.0085251819486299E-2</v>
      </c>
      <c r="L1627" s="17">
        <v>4.8017317572020303E-2</v>
      </c>
      <c r="M1627" s="17"/>
      <c r="N1627" s="17">
        <v>2.89226980479361E-2</v>
      </c>
      <c r="O1627" s="17">
        <v>7.4324770711011998E-2</v>
      </c>
      <c r="P1627" s="17">
        <v>4.47613191097204E-2</v>
      </c>
      <c r="Q1627" s="17">
        <v>7.4948080476734194E-2</v>
      </c>
      <c r="R1627" s="17"/>
      <c r="S1627" s="17">
        <v>4.5363045398757601E-2</v>
      </c>
      <c r="T1627" s="17">
        <v>7.4227041528393406E-2</v>
      </c>
      <c r="U1627" s="17">
        <v>5.7882048858537899E-2</v>
      </c>
      <c r="V1627" s="17">
        <v>2.5956068353434999E-2</v>
      </c>
      <c r="W1627" s="17">
        <v>4.7774122485016703E-2</v>
      </c>
      <c r="X1627" s="17">
        <v>8.9211372167699296E-2</v>
      </c>
      <c r="Y1627" s="17">
        <v>4.9780755793029E-2</v>
      </c>
      <c r="Z1627" s="17">
        <v>4.68237795664899E-2</v>
      </c>
      <c r="AA1627" s="17">
        <v>5.4731278019043199E-2</v>
      </c>
      <c r="AB1627" s="17"/>
      <c r="AC1627" s="17">
        <v>0.177466111398735</v>
      </c>
      <c r="AD1627" s="17">
        <v>0.11331398882466601</v>
      </c>
      <c r="AE1627" s="17">
        <v>7.6110502055203297E-2</v>
      </c>
      <c r="AF1627" s="17">
        <v>5.9826144132258799E-2</v>
      </c>
      <c r="AG1627" s="17">
        <v>5.08005683421461E-2</v>
      </c>
      <c r="AH1627" s="17">
        <v>7.6746206138469705E-2</v>
      </c>
      <c r="AI1627" s="17">
        <v>5.8893686834120301E-2</v>
      </c>
      <c r="AJ1627" s="17">
        <v>5.0672375106056003E-2</v>
      </c>
      <c r="AK1627" s="17">
        <v>5.09062261412037E-2</v>
      </c>
      <c r="AL1627" s="17">
        <v>5.89772069673987E-2</v>
      </c>
      <c r="AM1627" s="17">
        <v>3.0386001991155001E-2</v>
      </c>
      <c r="AN1627" s="17">
        <v>2.8998115013008099E-2</v>
      </c>
      <c r="AO1627" s="17">
        <v>2.52233617825195E-2</v>
      </c>
      <c r="AP1627" s="17">
        <v>3.4413121968464799E-2</v>
      </c>
      <c r="AQ1627" s="17">
        <v>1.9868083238337501E-2</v>
      </c>
      <c r="AR1627" s="17">
        <v>2.1583794964299699E-2</v>
      </c>
      <c r="AS1627" s="17"/>
      <c r="AT1627" s="17">
        <v>6.7408779194461102E-2</v>
      </c>
      <c r="AU1627" s="17">
        <v>3.7015310641358698E-2</v>
      </c>
      <c r="AV1627" s="17">
        <v>7.1254529130304903E-2</v>
      </c>
      <c r="AW1627" s="17">
        <v>5.7954619276128702E-2</v>
      </c>
      <c r="AX1627" s="17">
        <v>3.67686114703469E-2</v>
      </c>
      <c r="AY1627" s="17">
        <v>9.1407769887180301E-2</v>
      </c>
      <c r="AZ1627" s="17"/>
      <c r="BA1627" s="17">
        <v>6.8982588145912696E-2</v>
      </c>
      <c r="BB1627" s="17">
        <v>6.3373604783576495E-2</v>
      </c>
      <c r="BC1627" s="17">
        <v>5.2129267894325697E-2</v>
      </c>
      <c r="BD1627" s="17">
        <v>2.7885346058801899E-2</v>
      </c>
      <c r="BE1627" s="17">
        <v>1.8841979144522999E-2</v>
      </c>
      <c r="BF1627" s="17"/>
      <c r="BG1627" s="17">
        <v>3.4386827705377002E-2</v>
      </c>
      <c r="BH1627" s="17">
        <v>4.6606955427507403E-2</v>
      </c>
      <c r="BI1627" s="17">
        <v>4.7978196456181003E-2</v>
      </c>
      <c r="BJ1627" s="17">
        <v>4.8470751555137297E-2</v>
      </c>
      <c r="BK1627" s="17">
        <v>0.105793310970272</v>
      </c>
      <c r="BL1627" s="17"/>
      <c r="BM1627" s="17">
        <v>5.0494433967347603E-2</v>
      </c>
      <c r="BN1627" s="17">
        <v>5.17904475936578E-2</v>
      </c>
      <c r="BO1627" s="17">
        <v>7.8975978415273596E-2</v>
      </c>
      <c r="BP1627" s="17"/>
      <c r="BQ1627" s="17">
        <v>0</v>
      </c>
      <c r="BR1627" s="17">
        <v>0</v>
      </c>
      <c r="BS1627" s="17"/>
      <c r="BT1627" s="17">
        <v>4.4567585111463998E-2</v>
      </c>
      <c r="BU1627" s="17">
        <v>4.7538919793985099E-2</v>
      </c>
    </row>
    <row r="1628" spans="2:73" x14ac:dyDescent="0.3">
      <c r="C1628" s="17"/>
      <c r="D1628" s="17"/>
      <c r="E1628" s="17"/>
      <c r="F1628" s="17"/>
      <c r="G1628" s="17"/>
      <c r="H1628" s="17"/>
      <c r="I1628" s="17"/>
      <c r="J1628" s="17"/>
      <c r="K1628" s="17"/>
      <c r="L1628" s="17"/>
      <c r="M1628" s="17"/>
      <c r="N1628" s="17"/>
      <c r="O1628" s="17"/>
      <c r="P1628" s="17"/>
      <c r="Q1628" s="17"/>
      <c r="R1628" s="17"/>
      <c r="S1628" s="17"/>
      <c r="T1628" s="17"/>
      <c r="U1628" s="17"/>
      <c r="V1628" s="17"/>
      <c r="W1628" s="17"/>
      <c r="X1628" s="17"/>
      <c r="Y1628" s="17"/>
      <c r="Z1628" s="17"/>
      <c r="AA1628" s="17"/>
      <c r="AB1628" s="17"/>
      <c r="AC1628" s="17"/>
      <c r="AD1628" s="17"/>
      <c r="AE1628" s="17"/>
      <c r="AF1628" s="17"/>
      <c r="AG1628" s="17"/>
      <c r="AH1628" s="17"/>
      <c r="AI1628" s="17"/>
      <c r="AJ1628" s="17"/>
      <c r="AK1628" s="17"/>
      <c r="AL1628" s="17"/>
      <c r="AM1628" s="17"/>
      <c r="AN1628" s="17"/>
      <c r="AO1628" s="17"/>
      <c r="AP1628" s="17"/>
      <c r="AQ1628" s="17"/>
      <c r="AR1628" s="17"/>
      <c r="AS1628" s="17"/>
      <c r="AT1628" s="17"/>
      <c r="AU1628" s="17"/>
      <c r="AV1628" s="17"/>
      <c r="AW1628" s="17"/>
      <c r="AX1628" s="17"/>
      <c r="AY1628" s="17"/>
      <c r="AZ1628" s="17"/>
      <c r="BA1628" s="17"/>
      <c r="BB1628" s="17"/>
      <c r="BC1628" s="17"/>
      <c r="BD1628" s="17"/>
      <c r="BE1628" s="17"/>
      <c r="BF1628" s="17"/>
      <c r="BG1628" s="17"/>
      <c r="BH1628" s="17"/>
      <c r="BI1628" s="17"/>
      <c r="BJ1628" s="17"/>
      <c r="BK1628" s="17"/>
      <c r="BL1628" s="17"/>
      <c r="BM1628" s="17"/>
      <c r="BN1628" s="17"/>
      <c r="BO1628" s="17"/>
      <c r="BP1628" s="17"/>
      <c r="BQ1628" s="17"/>
      <c r="BR1628" s="17"/>
      <c r="BS1628" s="17"/>
      <c r="BT1628" s="17"/>
      <c r="BU1628" s="17"/>
    </row>
    <row r="1629" spans="2:73" x14ac:dyDescent="0.3">
      <c r="B1629" s="6" t="s">
        <v>632</v>
      </c>
      <c r="C1629" s="17"/>
      <c r="D1629" s="17"/>
      <c r="E1629" s="17"/>
      <c r="F1629" s="17"/>
      <c r="G1629" s="17"/>
      <c r="H1629" s="17"/>
      <c r="I1629" s="17"/>
      <c r="J1629" s="17"/>
      <c r="K1629" s="17"/>
      <c r="L1629" s="17"/>
      <c r="M1629" s="17"/>
      <c r="N1629" s="17"/>
      <c r="O1629" s="17"/>
      <c r="P1629" s="17"/>
      <c r="Q1629" s="17"/>
      <c r="R1629" s="17"/>
      <c r="S1629" s="17"/>
      <c r="T1629" s="17"/>
      <c r="U1629" s="17"/>
      <c r="V1629" s="17"/>
      <c r="W1629" s="17"/>
      <c r="X1629" s="17"/>
      <c r="Y1629" s="17"/>
      <c r="Z1629" s="17"/>
      <c r="AA1629" s="17"/>
      <c r="AB1629" s="17"/>
      <c r="AC1629" s="17"/>
      <c r="AD1629" s="17"/>
      <c r="AE1629" s="17"/>
      <c r="AF1629" s="17"/>
      <c r="AG1629" s="17"/>
      <c r="AH1629" s="17"/>
      <c r="AI1629" s="17"/>
      <c r="AJ1629" s="17"/>
      <c r="AK1629" s="17"/>
      <c r="AL1629" s="17"/>
      <c r="AM1629" s="17"/>
      <c r="AN1629" s="17"/>
      <c r="AO1629" s="17"/>
      <c r="AP1629" s="17"/>
      <c r="AQ1629" s="17"/>
      <c r="AR1629" s="17"/>
      <c r="AS1629" s="17"/>
      <c r="AT1629" s="17"/>
      <c r="AU1629" s="17"/>
      <c r="AV1629" s="17"/>
      <c r="AW1629" s="17"/>
      <c r="AX1629" s="17"/>
      <c r="AY1629" s="17"/>
      <c r="AZ1629" s="17"/>
      <c r="BA1629" s="17"/>
      <c r="BB1629" s="17"/>
      <c r="BC1629" s="17"/>
      <c r="BD1629" s="17"/>
      <c r="BE1629" s="17"/>
      <c r="BF1629" s="17"/>
      <c r="BG1629" s="17"/>
      <c r="BH1629" s="17"/>
      <c r="BI1629" s="17"/>
      <c r="BJ1629" s="17"/>
      <c r="BK1629" s="17"/>
      <c r="BL1629" s="17"/>
      <c r="BM1629" s="17"/>
      <c r="BN1629" s="17"/>
      <c r="BO1629" s="17"/>
      <c r="BP1629" s="17"/>
      <c r="BQ1629" s="17"/>
      <c r="BR1629" s="17"/>
      <c r="BS1629" s="17"/>
      <c r="BT1629" s="17"/>
      <c r="BU1629" s="17"/>
    </row>
    <row r="1630" spans="2:73" x14ac:dyDescent="0.3">
      <c r="B1630" s="24" t="s">
        <v>94</v>
      </c>
      <c r="C1630" s="17"/>
      <c r="D1630" s="17"/>
      <c r="E1630" s="17"/>
      <c r="F1630" s="17"/>
      <c r="G1630" s="17"/>
      <c r="H1630" s="17"/>
      <c r="I1630" s="17"/>
      <c r="J1630" s="17"/>
      <c r="K1630" s="17"/>
      <c r="L1630" s="17"/>
      <c r="M1630" s="17"/>
      <c r="N1630" s="17"/>
      <c r="O1630" s="17"/>
      <c r="P1630" s="17"/>
      <c r="Q1630" s="17"/>
      <c r="R1630" s="17"/>
      <c r="S1630" s="17"/>
      <c r="T1630" s="17"/>
      <c r="U1630" s="17"/>
      <c r="V1630" s="17"/>
      <c r="W1630" s="17"/>
      <c r="X1630" s="17"/>
      <c r="Y1630" s="17"/>
      <c r="Z1630" s="17"/>
      <c r="AA1630" s="17"/>
      <c r="AB1630" s="17"/>
      <c r="AC1630" s="17"/>
      <c r="AD1630" s="17"/>
      <c r="AE1630" s="17"/>
      <c r="AF1630" s="17"/>
      <c r="AG1630" s="17"/>
      <c r="AH1630" s="17"/>
      <c r="AI1630" s="17"/>
      <c r="AJ1630" s="17"/>
      <c r="AK1630" s="17"/>
      <c r="AL1630" s="17"/>
      <c r="AM1630" s="17"/>
      <c r="AN1630" s="17"/>
      <c r="AO1630" s="17"/>
      <c r="AP1630" s="17"/>
      <c r="AQ1630" s="17"/>
      <c r="AR1630" s="17"/>
      <c r="AS1630" s="17"/>
      <c r="AT1630" s="17"/>
      <c r="AU1630" s="17"/>
      <c r="AV1630" s="17"/>
      <c r="AW1630" s="17"/>
      <c r="AX1630" s="17"/>
      <c r="AY1630" s="17"/>
      <c r="AZ1630" s="17"/>
      <c r="BA1630" s="17"/>
      <c r="BB1630" s="17"/>
      <c r="BC1630" s="17"/>
      <c r="BD1630" s="17"/>
      <c r="BE1630" s="17"/>
      <c r="BF1630" s="17"/>
      <c r="BG1630" s="17"/>
      <c r="BH1630" s="17"/>
      <c r="BI1630" s="17"/>
      <c r="BJ1630" s="17"/>
      <c r="BK1630" s="17"/>
      <c r="BL1630" s="17"/>
      <c r="BM1630" s="17"/>
      <c r="BN1630" s="17"/>
      <c r="BO1630" s="17"/>
      <c r="BP1630" s="17"/>
      <c r="BQ1630" s="17"/>
      <c r="BR1630" s="17"/>
      <c r="BS1630" s="17"/>
      <c r="BT1630" s="17"/>
      <c r="BU1630" s="17"/>
    </row>
    <row r="1631" spans="2:73" x14ac:dyDescent="0.3">
      <c r="B1631" t="s">
        <v>626</v>
      </c>
      <c r="C1631" s="17">
        <v>8.27256292840165E-2</v>
      </c>
      <c r="D1631" s="17">
        <v>0.10509025454372201</v>
      </c>
      <c r="E1631" s="17">
        <v>6.1187097178600401E-2</v>
      </c>
      <c r="F1631" s="17"/>
      <c r="G1631" s="17">
        <v>0.143188163855034</v>
      </c>
      <c r="H1631" s="17">
        <v>0.156384490902367</v>
      </c>
      <c r="I1631" s="17">
        <v>8.08300209376413E-2</v>
      </c>
      <c r="J1631" s="17">
        <v>6.1977188814157501E-2</v>
      </c>
      <c r="K1631" s="17">
        <v>3.4441386523836402E-2</v>
      </c>
      <c r="L1631" s="17">
        <v>3.3630101567266001E-2</v>
      </c>
      <c r="M1631" s="17"/>
      <c r="N1631" s="17">
        <v>0.12489765625709801</v>
      </c>
      <c r="O1631" s="17">
        <v>5.9526542831663802E-2</v>
      </c>
      <c r="P1631" s="17">
        <v>9.9022012703711998E-2</v>
      </c>
      <c r="Q1631" s="17">
        <v>4.7291265224460199E-2</v>
      </c>
      <c r="R1631" s="17"/>
      <c r="S1631" s="17">
        <v>0.15375034990755701</v>
      </c>
      <c r="T1631" s="17">
        <v>5.0600327927304303E-2</v>
      </c>
      <c r="U1631" s="17">
        <v>7.9172734475125003E-2</v>
      </c>
      <c r="V1631" s="17">
        <v>7.1108140637686806E-2</v>
      </c>
      <c r="W1631" s="17">
        <v>8.0900064565988694E-2</v>
      </c>
      <c r="X1631" s="17">
        <v>7.91348404210587E-2</v>
      </c>
      <c r="Y1631" s="17">
        <v>5.6290254940259903E-2</v>
      </c>
      <c r="Z1631" s="17">
        <v>8.3496253749632404E-2</v>
      </c>
      <c r="AA1631" s="17">
        <v>7.1402637914854197E-2</v>
      </c>
      <c r="AB1631" s="17"/>
      <c r="AC1631" s="17">
        <v>0.19145021561863701</v>
      </c>
      <c r="AD1631" s="17">
        <v>6.67660542598707E-2</v>
      </c>
      <c r="AE1631" s="17">
        <v>1.0709237914024901E-2</v>
      </c>
      <c r="AF1631" s="17">
        <v>3.6692712297579998E-2</v>
      </c>
      <c r="AG1631" s="17">
        <v>5.87717762394106E-2</v>
      </c>
      <c r="AH1631" s="17">
        <v>3.8646692054932499E-2</v>
      </c>
      <c r="AI1631" s="17">
        <v>9.4590337244171499E-2</v>
      </c>
      <c r="AJ1631" s="17">
        <v>8.1003548999830394E-2</v>
      </c>
      <c r="AK1631" s="17">
        <v>8.8469486249197898E-2</v>
      </c>
      <c r="AL1631" s="17">
        <v>9.6719137111705406E-2</v>
      </c>
      <c r="AM1631" s="17">
        <v>5.5244980801642599E-2</v>
      </c>
      <c r="AN1631" s="17">
        <v>0.113030168360597</v>
      </c>
      <c r="AO1631" s="17">
        <v>0.152167875386155</v>
      </c>
      <c r="AP1631" s="17">
        <v>0.104309353081685</v>
      </c>
      <c r="AQ1631" s="17">
        <v>9.7225297565858501E-2</v>
      </c>
      <c r="AR1631" s="17">
        <v>0.25538308162906898</v>
      </c>
      <c r="AS1631" s="17"/>
      <c r="AT1631" s="17">
        <v>0.15468520344491299</v>
      </c>
      <c r="AU1631" s="17">
        <v>6.4913135664944693E-2</v>
      </c>
      <c r="AV1631" s="17">
        <v>8.7521936303908102E-2</v>
      </c>
      <c r="AW1631" s="17">
        <v>4.4008339547940298E-2</v>
      </c>
      <c r="AX1631" s="17">
        <v>3.3026058405587297E-2</v>
      </c>
      <c r="AY1631" s="17">
        <v>8.3361658803254898E-2</v>
      </c>
      <c r="AZ1631" s="17"/>
      <c r="BA1631" s="17">
        <v>6.5976367760176E-2</v>
      </c>
      <c r="BB1631" s="17">
        <v>5.7078120749125202E-2</v>
      </c>
      <c r="BC1631" s="17">
        <v>8.6374685726493705E-2</v>
      </c>
      <c r="BD1631" s="17">
        <v>0.13957663121296501</v>
      </c>
      <c r="BE1631" s="17">
        <v>0.28840793372955098</v>
      </c>
      <c r="BF1631" s="17"/>
      <c r="BG1631" s="17">
        <v>8.6251926634100501E-2</v>
      </c>
      <c r="BH1631" s="17">
        <v>0.10381656244788499</v>
      </c>
      <c r="BI1631" s="17">
        <v>7.9554839511397898E-2</v>
      </c>
      <c r="BJ1631" s="17">
        <v>5.9994164001988801E-2</v>
      </c>
      <c r="BK1631" s="17">
        <v>4.04779517454339E-2</v>
      </c>
      <c r="BL1631" s="17"/>
      <c r="BM1631" s="17">
        <v>0.13196697373254601</v>
      </c>
      <c r="BN1631" s="17">
        <v>4.4234598918496799E-2</v>
      </c>
      <c r="BO1631" s="17">
        <v>2.9182672397514701E-2</v>
      </c>
      <c r="BP1631" s="17"/>
      <c r="BQ1631" s="17">
        <v>0.14831400159463801</v>
      </c>
      <c r="BR1631" s="17">
        <v>4.47663871118388E-2</v>
      </c>
      <c r="BS1631" s="17"/>
      <c r="BT1631" s="17">
        <v>0.110783480771634</v>
      </c>
      <c r="BU1631" s="17">
        <v>4.6767116828213599E-2</v>
      </c>
    </row>
    <row r="1632" spans="2:73" x14ac:dyDescent="0.3">
      <c r="B1632" t="s">
        <v>627</v>
      </c>
      <c r="C1632" s="17">
        <v>0.202297730447138</v>
      </c>
      <c r="D1632" s="17">
        <v>0.242150598420286</v>
      </c>
      <c r="E1632" s="17">
        <v>0.163696719498406</v>
      </c>
      <c r="F1632" s="17"/>
      <c r="G1632" s="17">
        <v>0.23007104918928001</v>
      </c>
      <c r="H1632" s="17">
        <v>0.28924217964726101</v>
      </c>
      <c r="I1632" s="17">
        <v>0.24858083927296701</v>
      </c>
      <c r="J1632" s="17">
        <v>0.20926709308952801</v>
      </c>
      <c r="K1632" s="17">
        <v>0.15649512504996901</v>
      </c>
      <c r="L1632" s="17">
        <v>0.100668016393426</v>
      </c>
      <c r="M1632" s="17"/>
      <c r="N1632" s="17">
        <v>0.29259150117451599</v>
      </c>
      <c r="O1632" s="17">
        <v>0.219771079904614</v>
      </c>
      <c r="P1632" s="17">
        <v>0.183766298560157</v>
      </c>
      <c r="Q1632" s="17">
        <v>0.10273370341058601</v>
      </c>
      <c r="R1632" s="17"/>
      <c r="S1632" s="17">
        <v>0.29446342390492702</v>
      </c>
      <c r="T1632" s="17">
        <v>0.19069467704331899</v>
      </c>
      <c r="U1632" s="17">
        <v>0.19788277807482901</v>
      </c>
      <c r="V1632" s="17">
        <v>0.18032625004790201</v>
      </c>
      <c r="W1632" s="17">
        <v>0.18122900861907601</v>
      </c>
      <c r="X1632" s="17">
        <v>0.15897187978694199</v>
      </c>
      <c r="Y1632" s="17">
        <v>0.19749712855795801</v>
      </c>
      <c r="Z1632" s="17">
        <v>0.19783485658000999</v>
      </c>
      <c r="AA1632" s="17">
        <v>0.178392101265264</v>
      </c>
      <c r="AB1632" s="17"/>
      <c r="AC1632" s="17">
        <v>3.54887094272349E-2</v>
      </c>
      <c r="AD1632" s="17">
        <v>7.4641016187980094E-2</v>
      </c>
      <c r="AE1632" s="17">
        <v>9.6913807867985605E-2</v>
      </c>
      <c r="AF1632" s="17">
        <v>0.147663802028281</v>
      </c>
      <c r="AG1632" s="17">
        <v>0.129959513363651</v>
      </c>
      <c r="AH1632" s="17">
        <v>0.17585440539553901</v>
      </c>
      <c r="AI1632" s="17">
        <v>0.15285686641711799</v>
      </c>
      <c r="AJ1632" s="17">
        <v>0.205534434422219</v>
      </c>
      <c r="AK1632" s="17">
        <v>0.21614499602762299</v>
      </c>
      <c r="AL1632" s="17">
        <v>0.177282205689346</v>
      </c>
      <c r="AM1632" s="17">
        <v>0.24807938513495001</v>
      </c>
      <c r="AN1632" s="17">
        <v>0.29236078968768803</v>
      </c>
      <c r="AO1632" s="17">
        <v>0.28779051616353302</v>
      </c>
      <c r="AP1632" s="17">
        <v>0.29769272375963302</v>
      </c>
      <c r="AQ1632" s="17">
        <v>0.46876305712326499</v>
      </c>
      <c r="AR1632" s="17">
        <v>0.42220265690862702</v>
      </c>
      <c r="AS1632" s="17"/>
      <c r="AT1632" s="17">
        <v>0.25301740586821098</v>
      </c>
      <c r="AU1632" s="17">
        <v>0.199506998537573</v>
      </c>
      <c r="AV1632" s="17">
        <v>0.20370360076664701</v>
      </c>
      <c r="AW1632" s="17">
        <v>0.175815126753676</v>
      </c>
      <c r="AX1632" s="17">
        <v>0.14171732547761001</v>
      </c>
      <c r="AY1632" s="17">
        <v>0.20204289769872799</v>
      </c>
      <c r="AZ1632" s="17"/>
      <c r="BA1632" s="17">
        <v>0.13080435503636201</v>
      </c>
      <c r="BB1632" s="17">
        <v>0.160817817072546</v>
      </c>
      <c r="BC1632" s="17">
        <v>0.25212355082182603</v>
      </c>
      <c r="BD1632" s="17">
        <v>0.34283354913858399</v>
      </c>
      <c r="BE1632" s="17">
        <v>0.18126396162710001</v>
      </c>
      <c r="BF1632" s="17"/>
      <c r="BG1632" s="17">
        <v>0.213388409556377</v>
      </c>
      <c r="BH1632" s="17">
        <v>0.241433320969313</v>
      </c>
      <c r="BI1632" s="17">
        <v>0.157436079160272</v>
      </c>
      <c r="BJ1632" s="17">
        <v>0.179108263880493</v>
      </c>
      <c r="BK1632" s="17">
        <v>0.19516308365569099</v>
      </c>
      <c r="BL1632" s="17"/>
      <c r="BM1632" s="17">
        <v>0.24545488106629801</v>
      </c>
      <c r="BN1632" s="17">
        <v>0.178906380555512</v>
      </c>
      <c r="BO1632" s="17">
        <v>0.13036373581534899</v>
      </c>
      <c r="BP1632" s="17"/>
      <c r="BQ1632" s="17">
        <v>0.28304229044171603</v>
      </c>
      <c r="BR1632" s="17">
        <v>0.16140349498585099</v>
      </c>
      <c r="BS1632" s="17"/>
      <c r="BT1632" s="17">
        <v>0.23086080175037901</v>
      </c>
      <c r="BU1632" s="17">
        <v>0.16685333166887301</v>
      </c>
    </row>
    <row r="1633" spans="2:73" x14ac:dyDescent="0.3">
      <c r="B1633" t="s">
        <v>628</v>
      </c>
      <c r="C1633" s="17">
        <v>0.26844180007361201</v>
      </c>
      <c r="D1633" s="17">
        <v>0.27913919242042101</v>
      </c>
      <c r="E1633" s="17">
        <v>0.25805672334034402</v>
      </c>
      <c r="F1633" s="17"/>
      <c r="G1633" s="17">
        <v>0.217810113159424</v>
      </c>
      <c r="H1633" s="17">
        <v>0.28126010554321201</v>
      </c>
      <c r="I1633" s="17">
        <v>0.28925784109117703</v>
      </c>
      <c r="J1633" s="17">
        <v>0.317649596761921</v>
      </c>
      <c r="K1633" s="17">
        <v>0.30865114904924001</v>
      </c>
      <c r="L1633" s="17">
        <v>0.20759744100199201</v>
      </c>
      <c r="M1633" s="17"/>
      <c r="N1633" s="17">
        <v>0.25250515425179598</v>
      </c>
      <c r="O1633" s="17">
        <v>0.28165126161304299</v>
      </c>
      <c r="P1633" s="17">
        <v>0.29220460649992602</v>
      </c>
      <c r="Q1633" s="17">
        <v>0.25488501212553699</v>
      </c>
      <c r="R1633" s="17"/>
      <c r="S1633" s="17">
        <v>0.22241036443544901</v>
      </c>
      <c r="T1633" s="17">
        <v>0.25277905971155101</v>
      </c>
      <c r="U1633" s="17">
        <v>0.25335007641673601</v>
      </c>
      <c r="V1633" s="17">
        <v>0.27648350472308098</v>
      </c>
      <c r="W1633" s="17">
        <v>0.27067042292549698</v>
      </c>
      <c r="X1633" s="17">
        <v>0.290921388222316</v>
      </c>
      <c r="Y1633" s="17">
        <v>0.278921802268566</v>
      </c>
      <c r="Z1633" s="17">
        <v>0.24648627210587001</v>
      </c>
      <c r="AA1633" s="17">
        <v>0.330824840299423</v>
      </c>
      <c r="AB1633" s="17"/>
      <c r="AC1633" s="17">
        <v>0.14400369666593599</v>
      </c>
      <c r="AD1633" s="17">
        <v>0.22730828393905</v>
      </c>
      <c r="AE1633" s="17">
        <v>0.241971521576334</v>
      </c>
      <c r="AF1633" s="17">
        <v>0.258425779709132</v>
      </c>
      <c r="AG1633" s="17">
        <v>0.31087805079705499</v>
      </c>
      <c r="AH1633" s="17">
        <v>0.284828005579293</v>
      </c>
      <c r="AI1633" s="17">
        <v>0.27635911045851402</v>
      </c>
      <c r="AJ1633" s="17">
        <v>0.30805874379859</v>
      </c>
      <c r="AK1633" s="17">
        <v>0.25185768174505802</v>
      </c>
      <c r="AL1633" s="17">
        <v>0.334533526173525</v>
      </c>
      <c r="AM1633" s="17">
        <v>0.30636424816431101</v>
      </c>
      <c r="AN1633" s="17">
        <v>0.26089841052135998</v>
      </c>
      <c r="AO1633" s="17">
        <v>0.29605907197042902</v>
      </c>
      <c r="AP1633" s="17">
        <v>0.33541934780209598</v>
      </c>
      <c r="AQ1633" s="17">
        <v>0.17669329521632099</v>
      </c>
      <c r="AR1633" s="17">
        <v>0.16344488354301501</v>
      </c>
      <c r="AS1633" s="17"/>
      <c r="AT1633" s="17">
        <v>0.22860836309450799</v>
      </c>
      <c r="AU1633" s="17">
        <v>0.29662657090342498</v>
      </c>
      <c r="AV1633" s="17">
        <v>0.281777176385896</v>
      </c>
      <c r="AW1633" s="17">
        <v>0.29836058546497701</v>
      </c>
      <c r="AX1633" s="17">
        <v>0.24553487763512799</v>
      </c>
      <c r="AY1633" s="17">
        <v>0.18016699861881899</v>
      </c>
      <c r="AZ1633" s="17"/>
      <c r="BA1633" s="17">
        <v>0.25185465500097698</v>
      </c>
      <c r="BB1633" s="17">
        <v>0.28467061869587001</v>
      </c>
      <c r="BC1633" s="17">
        <v>0.28527969531991998</v>
      </c>
      <c r="BD1633" s="17">
        <v>0.25341735221782902</v>
      </c>
      <c r="BE1633" s="17">
        <v>0.21411131109914899</v>
      </c>
      <c r="BF1633" s="17"/>
      <c r="BG1633" s="17">
        <v>0.25743493648485299</v>
      </c>
      <c r="BH1633" s="17">
        <v>0.26915642531894901</v>
      </c>
      <c r="BI1633" s="17">
        <v>0.265548214459781</v>
      </c>
      <c r="BJ1633" s="17">
        <v>0.32453776822080199</v>
      </c>
      <c r="BK1633" s="17">
        <v>0.27363551976109202</v>
      </c>
      <c r="BL1633" s="17"/>
      <c r="BM1633" s="17">
        <v>0.25274299560465602</v>
      </c>
      <c r="BN1633" s="17">
        <v>0.287155758988766</v>
      </c>
      <c r="BO1633" s="17">
        <v>0.26993687373729902</v>
      </c>
      <c r="BP1633" s="17"/>
      <c r="BQ1633" s="17">
        <v>0.27638948104925998</v>
      </c>
      <c r="BR1633" s="17">
        <v>0.271729720923711</v>
      </c>
      <c r="BS1633" s="17"/>
      <c r="BT1633" s="17">
        <v>0.26438645263819899</v>
      </c>
      <c r="BU1633" s="17">
        <v>0.28275947893630499</v>
      </c>
    </row>
    <row r="1634" spans="2:73" x14ac:dyDescent="0.3">
      <c r="B1634" t="s">
        <v>629</v>
      </c>
      <c r="C1634" s="17">
        <v>0.16349663715159199</v>
      </c>
      <c r="D1634" s="17">
        <v>0.139055439791302</v>
      </c>
      <c r="E1634" s="17">
        <v>0.187449641714792</v>
      </c>
      <c r="F1634" s="17"/>
      <c r="G1634" s="17">
        <v>0.158100659519711</v>
      </c>
      <c r="H1634" s="17">
        <v>0.14749700668524099</v>
      </c>
      <c r="I1634" s="17">
        <v>0.17462811502869099</v>
      </c>
      <c r="J1634" s="17">
        <v>0.199487911326857</v>
      </c>
      <c r="K1634" s="17">
        <v>0.19543752349751001</v>
      </c>
      <c r="L1634" s="17">
        <v>0.120293999666738</v>
      </c>
      <c r="M1634" s="17"/>
      <c r="N1634" s="17">
        <v>0.16438639587193499</v>
      </c>
      <c r="O1634" s="17">
        <v>0.191227427983716</v>
      </c>
      <c r="P1634" s="17">
        <v>0.14515880828227301</v>
      </c>
      <c r="Q1634" s="17">
        <v>0.150303748402105</v>
      </c>
      <c r="R1634" s="17"/>
      <c r="S1634" s="17">
        <v>0.140461301130861</v>
      </c>
      <c r="T1634" s="17">
        <v>0.17335004229241699</v>
      </c>
      <c r="U1634" s="17">
        <v>0.17903837294269401</v>
      </c>
      <c r="V1634" s="17">
        <v>0.15942995728363099</v>
      </c>
      <c r="W1634" s="17">
        <v>0.18212130414335001</v>
      </c>
      <c r="X1634" s="17">
        <v>0.177554665103659</v>
      </c>
      <c r="Y1634" s="17">
        <v>0.16275015563032999</v>
      </c>
      <c r="Z1634" s="17">
        <v>0.17519844460051601</v>
      </c>
      <c r="AA1634" s="17">
        <v>0.14356887765205401</v>
      </c>
      <c r="AB1634" s="17"/>
      <c r="AC1634" s="17">
        <v>0.102672427471263</v>
      </c>
      <c r="AD1634" s="17">
        <v>7.6003530753685294E-2</v>
      </c>
      <c r="AE1634" s="17">
        <v>0.162194300176358</v>
      </c>
      <c r="AF1634" s="17">
        <v>0.16406359487345501</v>
      </c>
      <c r="AG1634" s="17">
        <v>0.14581460355259801</v>
      </c>
      <c r="AH1634" s="17">
        <v>0.17452112592786101</v>
      </c>
      <c r="AI1634" s="17">
        <v>0.185394714544729</v>
      </c>
      <c r="AJ1634" s="17">
        <v>0.143498800452347</v>
      </c>
      <c r="AK1634" s="17">
        <v>0.24422300886600801</v>
      </c>
      <c r="AL1634" s="17">
        <v>0.209610017349973</v>
      </c>
      <c r="AM1634" s="17">
        <v>0.20081587258342601</v>
      </c>
      <c r="AN1634" s="17">
        <v>0.202036604996497</v>
      </c>
      <c r="AO1634" s="17">
        <v>0.132981029273983</v>
      </c>
      <c r="AP1634" s="17">
        <v>0.16293737291188801</v>
      </c>
      <c r="AQ1634" s="17">
        <v>0.129182850735022</v>
      </c>
      <c r="AR1634" s="17">
        <v>8.9017221190780704E-2</v>
      </c>
      <c r="AS1634" s="17"/>
      <c r="AT1634" s="17">
        <v>0.167576105867345</v>
      </c>
      <c r="AU1634" s="17">
        <v>0.15113963781658199</v>
      </c>
      <c r="AV1634" s="17">
        <v>0.157471343562295</v>
      </c>
      <c r="AW1634" s="17">
        <v>0.171580432509123</v>
      </c>
      <c r="AX1634" s="17">
        <v>0.181466976536754</v>
      </c>
      <c r="AY1634" s="17">
        <v>0.16826209900509301</v>
      </c>
      <c r="AZ1634" s="17"/>
      <c r="BA1634" s="17">
        <v>0.13508260942258901</v>
      </c>
      <c r="BB1634" s="17">
        <v>0.20080062656249401</v>
      </c>
      <c r="BC1634" s="17">
        <v>0.1831029091626</v>
      </c>
      <c r="BD1634" s="17">
        <v>0.15934437096399501</v>
      </c>
      <c r="BE1634" s="17">
        <v>0.183268915631632</v>
      </c>
      <c r="BF1634" s="17"/>
      <c r="BG1634" s="17">
        <v>0.14444597544104401</v>
      </c>
      <c r="BH1634" s="17">
        <v>0.170024713705791</v>
      </c>
      <c r="BI1634" s="17">
        <v>0.17948771400041399</v>
      </c>
      <c r="BJ1634" s="17">
        <v>0.13768981571239799</v>
      </c>
      <c r="BK1634" s="17">
        <v>0.251309196322754</v>
      </c>
      <c r="BL1634" s="17"/>
      <c r="BM1634" s="17">
        <v>0.14927363818334699</v>
      </c>
      <c r="BN1634" s="17">
        <v>0.17384529987776701</v>
      </c>
      <c r="BO1634" s="17">
        <v>0.18082168334047699</v>
      </c>
      <c r="BP1634" s="17"/>
      <c r="BQ1634" s="17">
        <v>0.18525597825079901</v>
      </c>
      <c r="BR1634" s="17">
        <v>0.155555721191526</v>
      </c>
      <c r="BS1634" s="17"/>
      <c r="BT1634" s="17">
        <v>0.172653747875053</v>
      </c>
      <c r="BU1634" s="17">
        <v>0.15250797611637301</v>
      </c>
    </row>
    <row r="1635" spans="2:73" x14ac:dyDescent="0.3">
      <c r="B1635" t="s">
        <v>630</v>
      </c>
      <c r="C1635" s="17">
        <v>6.01588561069578E-2</v>
      </c>
      <c r="D1635" s="17">
        <v>5.34975406446156E-2</v>
      </c>
      <c r="E1635" s="17">
        <v>6.6422060214081896E-2</v>
      </c>
      <c r="F1635" s="17"/>
      <c r="G1635" s="17">
        <v>5.4322862079032003E-2</v>
      </c>
      <c r="H1635" s="17">
        <v>3.1493484870350197E-2</v>
      </c>
      <c r="I1635" s="17">
        <v>7.7866724546497304E-2</v>
      </c>
      <c r="J1635" s="17">
        <v>8.22043282506279E-2</v>
      </c>
      <c r="K1635" s="17">
        <v>8.0131664275425396E-2</v>
      </c>
      <c r="L1635" s="17">
        <v>4.1584148700865797E-2</v>
      </c>
      <c r="M1635" s="17"/>
      <c r="N1635" s="17">
        <v>4.8262155102355597E-2</v>
      </c>
      <c r="O1635" s="17">
        <v>6.1711616004874403E-2</v>
      </c>
      <c r="P1635" s="17">
        <v>5.8571350636297502E-2</v>
      </c>
      <c r="Q1635" s="17">
        <v>7.2698430663300798E-2</v>
      </c>
      <c r="R1635" s="17"/>
      <c r="S1635" s="17">
        <v>4.6977411074575599E-2</v>
      </c>
      <c r="T1635" s="17">
        <v>6.5455289553437407E-2</v>
      </c>
      <c r="U1635" s="17">
        <v>6.9568855702857701E-2</v>
      </c>
      <c r="V1635" s="17">
        <v>7.5423795323785597E-2</v>
      </c>
      <c r="W1635" s="17">
        <v>7.0985057941419294E-2</v>
      </c>
      <c r="X1635" s="17">
        <v>7.3797875513332098E-2</v>
      </c>
      <c r="Y1635" s="17">
        <v>2.7250042309887701E-2</v>
      </c>
      <c r="Z1635" s="17">
        <v>8.0684093484531996E-2</v>
      </c>
      <c r="AA1635" s="17">
        <v>4.9067121229105198E-2</v>
      </c>
      <c r="AB1635" s="17"/>
      <c r="AC1635" s="17">
        <v>4.4928414148251397E-2</v>
      </c>
      <c r="AD1635" s="17">
        <v>0.11607932001311499</v>
      </c>
      <c r="AE1635" s="17">
        <v>8.3993836057074805E-2</v>
      </c>
      <c r="AF1635" s="17">
        <v>3.6122193077623099E-2</v>
      </c>
      <c r="AG1635" s="17">
        <v>7.2926621043672604E-2</v>
      </c>
      <c r="AH1635" s="17">
        <v>9.0259899589475695E-2</v>
      </c>
      <c r="AI1635" s="17">
        <v>8.6142313915570604E-2</v>
      </c>
      <c r="AJ1635" s="17">
        <v>4.8718799540566203E-2</v>
      </c>
      <c r="AK1635" s="17">
        <v>4.4224247025550702E-2</v>
      </c>
      <c r="AL1635" s="17">
        <v>5.0367188190946002E-2</v>
      </c>
      <c r="AM1635" s="17">
        <v>4.9178794909119201E-2</v>
      </c>
      <c r="AN1635" s="17">
        <v>3.6540644293870099E-2</v>
      </c>
      <c r="AO1635" s="17">
        <v>4.51316502880416E-2</v>
      </c>
      <c r="AP1635" s="17">
        <v>2.2578665598270001E-2</v>
      </c>
      <c r="AQ1635" s="17">
        <v>5.2318389291167E-2</v>
      </c>
      <c r="AR1635" s="17">
        <v>1.63933378165711E-2</v>
      </c>
      <c r="AS1635" s="17"/>
      <c r="AT1635" s="17">
        <v>6.32115565188969E-2</v>
      </c>
      <c r="AU1635" s="17">
        <v>5.19775442618945E-2</v>
      </c>
      <c r="AV1635" s="17">
        <v>6.6398670969914794E-2</v>
      </c>
      <c r="AW1635" s="17">
        <v>5.8507481580036498E-2</v>
      </c>
      <c r="AX1635" s="17">
        <v>7.1950138386281198E-2</v>
      </c>
      <c r="AY1635" s="17">
        <v>5.7505273317118799E-2</v>
      </c>
      <c r="AZ1635" s="17"/>
      <c r="BA1635" s="17">
        <v>5.4417392923716203E-2</v>
      </c>
      <c r="BB1635" s="17">
        <v>7.6070342271759697E-2</v>
      </c>
      <c r="BC1635" s="17">
        <v>5.6466741572225303E-2</v>
      </c>
      <c r="BD1635" s="17">
        <v>4.5434720593921001E-2</v>
      </c>
      <c r="BE1635" s="17">
        <v>3.4105789684725198E-2</v>
      </c>
      <c r="BF1635" s="17"/>
      <c r="BG1635" s="17">
        <v>3.6973907264977998E-2</v>
      </c>
      <c r="BH1635" s="17">
        <v>5.6473504139487103E-2</v>
      </c>
      <c r="BI1635" s="17">
        <v>6.9601030821876797E-2</v>
      </c>
      <c r="BJ1635" s="17">
        <v>8.0411936299438005E-2</v>
      </c>
      <c r="BK1635" s="17">
        <v>9.1524472381174504E-2</v>
      </c>
      <c r="BL1635" s="17"/>
      <c r="BM1635" s="17">
        <v>3.5536584367152901E-2</v>
      </c>
      <c r="BN1635" s="17">
        <v>6.7285872019767295E-2</v>
      </c>
      <c r="BO1635" s="17">
        <v>0.116232321424677</v>
      </c>
      <c r="BP1635" s="17"/>
      <c r="BQ1635" s="17">
        <v>6.0643785438352103E-2</v>
      </c>
      <c r="BR1635" s="17">
        <v>6.1474463815348497E-2</v>
      </c>
      <c r="BS1635" s="17"/>
      <c r="BT1635" s="17">
        <v>5.2261362445333297E-2</v>
      </c>
      <c r="BU1635" s="17">
        <v>7.4762586118603702E-2</v>
      </c>
    </row>
    <row r="1636" spans="2:73" x14ac:dyDescent="0.3">
      <c r="B1636" t="s">
        <v>92</v>
      </c>
      <c r="C1636" s="17">
        <v>0.22287934693668299</v>
      </c>
      <c r="D1636" s="17">
        <v>0.18106697417965301</v>
      </c>
      <c r="E1636" s="17">
        <v>0.26318775805377598</v>
      </c>
      <c r="F1636" s="17"/>
      <c r="G1636" s="17">
        <v>0.19650715219751799</v>
      </c>
      <c r="H1636" s="17">
        <v>9.4122732351568705E-2</v>
      </c>
      <c r="I1636" s="17">
        <v>0.12883645912302599</v>
      </c>
      <c r="J1636" s="17">
        <v>0.12941388175690799</v>
      </c>
      <c r="K1636" s="17">
        <v>0.22484315160401899</v>
      </c>
      <c r="L1636" s="17">
        <v>0.49622629266971302</v>
      </c>
      <c r="M1636" s="17"/>
      <c r="N1636" s="17">
        <v>0.11735713734229999</v>
      </c>
      <c r="O1636" s="17">
        <v>0.18611207166208901</v>
      </c>
      <c r="P1636" s="17">
        <v>0.22127692331763499</v>
      </c>
      <c r="Q1636" s="17">
        <v>0.37208784017400998</v>
      </c>
      <c r="R1636" s="17"/>
      <c r="S1636" s="17">
        <v>0.14193714954663</v>
      </c>
      <c r="T1636" s="17">
        <v>0.26712060347197097</v>
      </c>
      <c r="U1636" s="17">
        <v>0.220987182387758</v>
      </c>
      <c r="V1636" s="17">
        <v>0.23722835198391301</v>
      </c>
      <c r="W1636" s="17">
        <v>0.21409414180466901</v>
      </c>
      <c r="X1636" s="17">
        <v>0.219619350952693</v>
      </c>
      <c r="Y1636" s="17">
        <v>0.277290616292999</v>
      </c>
      <c r="Z1636" s="17">
        <v>0.21630007947943999</v>
      </c>
      <c r="AA1636" s="17">
        <v>0.2267444216393</v>
      </c>
      <c r="AB1636" s="17"/>
      <c r="AC1636" s="17">
        <v>0.48145653666867699</v>
      </c>
      <c r="AD1636" s="17">
        <v>0.43920179484629901</v>
      </c>
      <c r="AE1636" s="17">
        <v>0.40421729640822301</v>
      </c>
      <c r="AF1636" s="17">
        <v>0.35703191801392897</v>
      </c>
      <c r="AG1636" s="17">
        <v>0.281649435003613</v>
      </c>
      <c r="AH1636" s="17">
        <v>0.235889871452899</v>
      </c>
      <c r="AI1636" s="17">
        <v>0.204656657419897</v>
      </c>
      <c r="AJ1636" s="17">
        <v>0.21318567278644701</v>
      </c>
      <c r="AK1636" s="17">
        <v>0.155080580086562</v>
      </c>
      <c r="AL1636" s="17">
        <v>0.131487925484504</v>
      </c>
      <c r="AM1636" s="17">
        <v>0.14031671840655099</v>
      </c>
      <c r="AN1636" s="17">
        <v>9.5133382139987205E-2</v>
      </c>
      <c r="AO1636" s="17">
        <v>8.5869856917859894E-2</v>
      </c>
      <c r="AP1636" s="17">
        <v>7.7062536846428206E-2</v>
      </c>
      <c r="AQ1636" s="17">
        <v>7.5817110068366195E-2</v>
      </c>
      <c r="AR1636" s="17">
        <v>5.3558818911937797E-2</v>
      </c>
      <c r="AS1636" s="17"/>
      <c r="AT1636" s="17">
        <v>0.132901365206127</v>
      </c>
      <c r="AU1636" s="17">
        <v>0.23583611281558001</v>
      </c>
      <c r="AV1636" s="17">
        <v>0.20312727201134001</v>
      </c>
      <c r="AW1636" s="17">
        <v>0.25172803414424699</v>
      </c>
      <c r="AX1636" s="17">
        <v>0.32630462355863898</v>
      </c>
      <c r="AY1636" s="17">
        <v>0.30866107255698699</v>
      </c>
      <c r="AZ1636" s="17"/>
      <c r="BA1636" s="17">
        <v>0.36186461985618001</v>
      </c>
      <c r="BB1636" s="17">
        <v>0.220562474648204</v>
      </c>
      <c r="BC1636" s="17">
        <v>0.13665241739693601</v>
      </c>
      <c r="BD1636" s="17">
        <v>5.9393375872705899E-2</v>
      </c>
      <c r="BE1636" s="17">
        <v>9.8842088227843197E-2</v>
      </c>
      <c r="BF1636" s="17"/>
      <c r="BG1636" s="17">
        <v>0.26150484461864798</v>
      </c>
      <c r="BH1636" s="17">
        <v>0.159095473418575</v>
      </c>
      <c r="BI1636" s="17">
        <v>0.248372122046257</v>
      </c>
      <c r="BJ1636" s="17">
        <v>0.21825805188488001</v>
      </c>
      <c r="BK1636" s="17">
        <v>0.14788977613385501</v>
      </c>
      <c r="BL1636" s="17"/>
      <c r="BM1636" s="17">
        <v>0.18502492704599899</v>
      </c>
      <c r="BN1636" s="17">
        <v>0.24857208963969099</v>
      </c>
      <c r="BO1636" s="17">
        <v>0.27346271328468302</v>
      </c>
      <c r="BP1636" s="17"/>
      <c r="BQ1636" s="17">
        <v>4.6354463225234899E-2</v>
      </c>
      <c r="BR1636" s="17">
        <v>0.30507021197172501</v>
      </c>
      <c r="BS1636" s="17"/>
      <c r="BT1636" s="17">
        <v>0.16905415451940101</v>
      </c>
      <c r="BU1636" s="17">
        <v>0.27634951033163302</v>
      </c>
    </row>
    <row r="1637" spans="2:73" x14ac:dyDescent="0.3">
      <c r="C1637" s="17"/>
      <c r="D1637" s="17"/>
      <c r="E1637" s="17"/>
      <c r="F1637" s="17"/>
      <c r="G1637" s="17"/>
      <c r="H1637" s="17"/>
      <c r="I1637" s="17"/>
      <c r="J1637" s="17"/>
      <c r="K1637" s="17"/>
      <c r="L1637" s="17"/>
      <c r="M1637" s="17"/>
      <c r="N1637" s="17"/>
      <c r="O1637" s="17"/>
      <c r="P1637" s="17"/>
      <c r="Q1637" s="17"/>
      <c r="R1637" s="17"/>
      <c r="S1637" s="17"/>
      <c r="T1637" s="17"/>
      <c r="U1637" s="17"/>
      <c r="V1637" s="17"/>
      <c r="W1637" s="17"/>
      <c r="X1637" s="17"/>
      <c r="Y1637" s="17"/>
      <c r="Z1637" s="17"/>
      <c r="AA1637" s="17"/>
      <c r="AB1637" s="17"/>
      <c r="AC1637" s="17"/>
      <c r="AD1637" s="17"/>
      <c r="AE1637" s="17"/>
      <c r="AF1637" s="17"/>
      <c r="AG1637" s="17"/>
      <c r="AH1637" s="17"/>
      <c r="AI1637" s="17"/>
      <c r="AJ1637" s="17"/>
      <c r="AK1637" s="17"/>
      <c r="AL1637" s="17"/>
      <c r="AM1637" s="17"/>
      <c r="AN1637" s="17"/>
      <c r="AO1637" s="17"/>
      <c r="AP1637" s="17"/>
      <c r="AQ1637" s="17"/>
      <c r="AR1637" s="17"/>
      <c r="AS1637" s="17"/>
      <c r="AT1637" s="17"/>
      <c r="AU1637" s="17"/>
      <c r="AV1637" s="17"/>
      <c r="AW1637" s="17"/>
      <c r="AX1637" s="17"/>
      <c r="AY1637" s="17"/>
      <c r="AZ1637" s="17"/>
      <c r="BA1637" s="17"/>
      <c r="BB1637" s="17"/>
      <c r="BC1637" s="17"/>
      <c r="BD1637" s="17"/>
      <c r="BE1637" s="17"/>
      <c r="BF1637" s="17"/>
      <c r="BG1637" s="17"/>
      <c r="BH1637" s="17"/>
      <c r="BI1637" s="17"/>
      <c r="BJ1637" s="17"/>
      <c r="BK1637" s="17"/>
      <c r="BL1637" s="17"/>
      <c r="BM1637" s="17"/>
      <c r="BN1637" s="17"/>
      <c r="BO1637" s="17"/>
      <c r="BP1637" s="17"/>
      <c r="BQ1637" s="17"/>
      <c r="BR1637" s="17"/>
      <c r="BS1637" s="17"/>
      <c r="BT1637" s="17"/>
      <c r="BU1637" s="17"/>
    </row>
    <row r="1638" spans="2:73" x14ac:dyDescent="0.3">
      <c r="B1638" s="6" t="s">
        <v>633</v>
      </c>
      <c r="C1638" s="17"/>
      <c r="D1638" s="17"/>
      <c r="E1638" s="17"/>
      <c r="F1638" s="17"/>
      <c r="G1638" s="17"/>
      <c r="H1638" s="17"/>
      <c r="I1638" s="17"/>
      <c r="J1638" s="17"/>
      <c r="K1638" s="17"/>
      <c r="L1638" s="17"/>
      <c r="M1638" s="17"/>
      <c r="N1638" s="17"/>
      <c r="O1638" s="17"/>
      <c r="P1638" s="17"/>
      <c r="Q1638" s="17"/>
      <c r="R1638" s="17"/>
      <c r="S1638" s="17"/>
      <c r="T1638" s="17"/>
      <c r="U1638" s="17"/>
      <c r="V1638" s="17"/>
      <c r="W1638" s="17"/>
      <c r="X1638" s="17"/>
      <c r="Y1638" s="17"/>
      <c r="Z1638" s="17"/>
      <c r="AA1638" s="17"/>
      <c r="AB1638" s="17"/>
      <c r="AC1638" s="17"/>
      <c r="AD1638" s="17"/>
      <c r="AE1638" s="17"/>
      <c r="AF1638" s="17"/>
      <c r="AG1638" s="17"/>
      <c r="AH1638" s="17"/>
      <c r="AI1638" s="17"/>
      <c r="AJ1638" s="17"/>
      <c r="AK1638" s="17"/>
      <c r="AL1638" s="17"/>
      <c r="AM1638" s="17"/>
      <c r="AN1638" s="17"/>
      <c r="AO1638" s="17"/>
      <c r="AP1638" s="17"/>
      <c r="AQ1638" s="17"/>
      <c r="AR1638" s="17"/>
      <c r="AS1638" s="17"/>
      <c r="AT1638" s="17"/>
      <c r="AU1638" s="17"/>
      <c r="AV1638" s="17"/>
      <c r="AW1638" s="17"/>
      <c r="AX1638" s="17"/>
      <c r="AY1638" s="17"/>
      <c r="AZ1638" s="17"/>
      <c r="BA1638" s="17"/>
      <c r="BB1638" s="17"/>
      <c r="BC1638" s="17"/>
      <c r="BD1638" s="17"/>
      <c r="BE1638" s="17"/>
      <c r="BF1638" s="17"/>
      <c r="BG1638" s="17"/>
      <c r="BH1638" s="17"/>
      <c r="BI1638" s="17"/>
      <c r="BJ1638" s="17"/>
      <c r="BK1638" s="17"/>
      <c r="BL1638" s="17"/>
      <c r="BM1638" s="17"/>
      <c r="BN1638" s="17"/>
      <c r="BO1638" s="17"/>
      <c r="BP1638" s="17"/>
      <c r="BQ1638" s="17"/>
      <c r="BR1638" s="17"/>
      <c r="BS1638" s="17"/>
      <c r="BT1638" s="17"/>
      <c r="BU1638" s="17"/>
    </row>
    <row r="1639" spans="2:73" x14ac:dyDescent="0.3">
      <c r="B1639" s="24" t="s">
        <v>94</v>
      </c>
      <c r="C1639" s="17"/>
      <c r="D1639" s="17"/>
      <c r="E1639" s="17"/>
      <c r="F1639" s="17"/>
      <c r="G1639" s="17"/>
      <c r="H1639" s="17"/>
      <c r="I1639" s="17"/>
      <c r="J1639" s="17"/>
      <c r="K1639" s="17"/>
      <c r="L1639" s="17"/>
      <c r="M1639" s="17"/>
      <c r="N1639" s="17"/>
      <c r="O1639" s="17"/>
      <c r="P1639" s="17"/>
      <c r="Q1639" s="17"/>
      <c r="R1639" s="17"/>
      <c r="S1639" s="17"/>
      <c r="T1639" s="17"/>
      <c r="U1639" s="17"/>
      <c r="V1639" s="17"/>
      <c r="W1639" s="17"/>
      <c r="X1639" s="17"/>
      <c r="Y1639" s="17"/>
      <c r="Z1639" s="17"/>
      <c r="AA1639" s="17"/>
      <c r="AB1639" s="17"/>
      <c r="AC1639" s="17"/>
      <c r="AD1639" s="17"/>
      <c r="AE1639" s="17"/>
      <c r="AF1639" s="17"/>
      <c r="AG1639" s="17"/>
      <c r="AH1639" s="17"/>
      <c r="AI1639" s="17"/>
      <c r="AJ1639" s="17"/>
      <c r="AK1639" s="17"/>
      <c r="AL1639" s="17"/>
      <c r="AM1639" s="17"/>
      <c r="AN1639" s="17"/>
      <c r="AO1639" s="17"/>
      <c r="AP1639" s="17"/>
      <c r="AQ1639" s="17"/>
      <c r="AR1639" s="17"/>
      <c r="AS1639" s="17"/>
      <c r="AT1639" s="17"/>
      <c r="AU1639" s="17"/>
      <c r="AV1639" s="17"/>
      <c r="AW1639" s="17"/>
      <c r="AX1639" s="17"/>
      <c r="AY1639" s="17"/>
      <c r="AZ1639" s="17"/>
      <c r="BA1639" s="17"/>
      <c r="BB1639" s="17"/>
      <c r="BC1639" s="17"/>
      <c r="BD1639" s="17"/>
      <c r="BE1639" s="17"/>
      <c r="BF1639" s="17"/>
      <c r="BG1639" s="17"/>
      <c r="BH1639" s="17"/>
      <c r="BI1639" s="17"/>
      <c r="BJ1639" s="17"/>
      <c r="BK1639" s="17"/>
      <c r="BL1639" s="17"/>
      <c r="BM1639" s="17"/>
      <c r="BN1639" s="17"/>
      <c r="BO1639" s="17"/>
      <c r="BP1639" s="17"/>
      <c r="BQ1639" s="17"/>
      <c r="BR1639" s="17"/>
      <c r="BS1639" s="17"/>
      <c r="BT1639" s="17"/>
      <c r="BU1639" s="17"/>
    </row>
    <row r="1640" spans="2:73" x14ac:dyDescent="0.3">
      <c r="B1640" t="s">
        <v>626</v>
      </c>
      <c r="C1640" s="17">
        <v>0.14002768223780299</v>
      </c>
      <c r="D1640" s="17">
        <v>0.16006379707364199</v>
      </c>
      <c r="E1640" s="17">
        <v>0.120521324569012</v>
      </c>
      <c r="F1640" s="17"/>
      <c r="G1640" s="17">
        <v>0.17971440651415799</v>
      </c>
      <c r="H1640" s="17">
        <v>0.193918780847228</v>
      </c>
      <c r="I1640" s="17">
        <v>0.14909736334215701</v>
      </c>
      <c r="J1640" s="17">
        <v>0.139436246790136</v>
      </c>
      <c r="K1640" s="17">
        <v>0.103182845457749</v>
      </c>
      <c r="L1640" s="17">
        <v>8.7768333323237996E-2</v>
      </c>
      <c r="M1640" s="17"/>
      <c r="N1640" s="17">
        <v>0.18632677532741601</v>
      </c>
      <c r="O1640" s="17">
        <v>0.14151508016032799</v>
      </c>
      <c r="P1640" s="17">
        <v>0.13651320805912001</v>
      </c>
      <c r="Q1640" s="17">
        <v>9.3051007625347501E-2</v>
      </c>
      <c r="R1640" s="17"/>
      <c r="S1640" s="17">
        <v>0.18086530839145301</v>
      </c>
      <c r="T1640" s="17">
        <v>0.10643877599323701</v>
      </c>
      <c r="U1640" s="17">
        <v>0.13069031465929301</v>
      </c>
      <c r="V1640" s="17">
        <v>0.13031547559922901</v>
      </c>
      <c r="W1640" s="17">
        <v>0.11331199848781701</v>
      </c>
      <c r="X1640" s="17">
        <v>0.17774350291216701</v>
      </c>
      <c r="Y1640" s="17">
        <v>0.117322823747569</v>
      </c>
      <c r="Z1640" s="17">
        <v>0.166316008883311</v>
      </c>
      <c r="AA1640" s="17">
        <v>0.14323584930980199</v>
      </c>
      <c r="AB1640" s="17"/>
      <c r="AC1640" s="17">
        <v>4.29535036856456E-2</v>
      </c>
      <c r="AD1640" s="17">
        <v>7.4025077993825794E-2</v>
      </c>
      <c r="AE1640" s="17">
        <v>5.3302490416185198E-2</v>
      </c>
      <c r="AF1640" s="17">
        <v>0.11209266160218299</v>
      </c>
      <c r="AG1640" s="17">
        <v>0.12632238342861499</v>
      </c>
      <c r="AH1640" s="17">
        <v>0.12769967882088201</v>
      </c>
      <c r="AI1640" s="17">
        <v>0.14223883977828999</v>
      </c>
      <c r="AJ1640" s="17">
        <v>0.127050593470697</v>
      </c>
      <c r="AK1640" s="17">
        <v>0.14705132962467499</v>
      </c>
      <c r="AL1640" s="17">
        <v>0.124512225657486</v>
      </c>
      <c r="AM1640" s="17">
        <v>0.114562695267849</v>
      </c>
      <c r="AN1640" s="17">
        <v>0.19196045737664399</v>
      </c>
      <c r="AO1640" s="17">
        <v>0.16862513579483299</v>
      </c>
      <c r="AP1640" s="17">
        <v>0.26651726010732901</v>
      </c>
      <c r="AQ1640" s="17">
        <v>0.23182494853550201</v>
      </c>
      <c r="AR1640" s="17">
        <v>0.31113228442273</v>
      </c>
      <c r="AS1640" s="17"/>
      <c r="AT1640" s="17">
        <v>0.19697705122630901</v>
      </c>
      <c r="AU1640" s="17">
        <v>0.124223588086479</v>
      </c>
      <c r="AV1640" s="17">
        <v>0.13355077734243301</v>
      </c>
      <c r="AW1640" s="17">
        <v>0.12532342267848301</v>
      </c>
      <c r="AX1640" s="17">
        <v>9.7665477332524897E-2</v>
      </c>
      <c r="AY1640" s="17">
        <v>0.12771138119384001</v>
      </c>
      <c r="AZ1640" s="17"/>
      <c r="BA1640" s="17">
        <v>9.8420553679260003E-2</v>
      </c>
      <c r="BB1640" s="17">
        <v>0.11323052328253801</v>
      </c>
      <c r="BC1640" s="17">
        <v>0.161168742334831</v>
      </c>
      <c r="BD1640" s="17">
        <v>0.24193471200205399</v>
      </c>
      <c r="BE1640" s="17">
        <v>0.27181037902778099</v>
      </c>
      <c r="BF1640" s="17"/>
      <c r="BG1640" s="17">
        <v>0.13930239726440199</v>
      </c>
      <c r="BH1640" s="17">
        <v>0.17315812665893399</v>
      </c>
      <c r="BI1640" s="17">
        <v>0.15480904216475899</v>
      </c>
      <c r="BJ1640" s="17">
        <v>0.120950902246186</v>
      </c>
      <c r="BK1640" s="17">
        <v>9.7926705201116099E-2</v>
      </c>
      <c r="BL1640" s="17"/>
      <c r="BM1640" s="17">
        <v>0.18221172513865999</v>
      </c>
      <c r="BN1640" s="17">
        <v>0.109626300019999</v>
      </c>
      <c r="BO1640" s="17">
        <v>8.7937935200509604E-2</v>
      </c>
      <c r="BP1640" s="17"/>
      <c r="BQ1640" s="17">
        <v>0.21688129401581199</v>
      </c>
      <c r="BR1640" s="17">
        <v>0.100049038769736</v>
      </c>
      <c r="BS1640" s="17"/>
      <c r="BT1640" s="17">
        <v>0.171975349146646</v>
      </c>
      <c r="BU1640" s="17">
        <v>0.10057138156135501</v>
      </c>
    </row>
    <row r="1641" spans="2:73" x14ac:dyDescent="0.3">
      <c r="B1641" t="s">
        <v>627</v>
      </c>
      <c r="C1641" s="17">
        <v>0.25014330950658897</v>
      </c>
      <c r="D1641" s="17">
        <v>0.25444768226028702</v>
      </c>
      <c r="E1641" s="17">
        <v>0.24593161510790301</v>
      </c>
      <c r="F1641" s="17"/>
      <c r="G1641" s="17">
        <v>0.24663021554610401</v>
      </c>
      <c r="H1641" s="17">
        <v>0.32834046616192802</v>
      </c>
      <c r="I1641" s="17">
        <v>0.26362443800603302</v>
      </c>
      <c r="J1641" s="17">
        <v>0.28309326984535899</v>
      </c>
      <c r="K1641" s="17">
        <v>0.24574097548314899</v>
      </c>
      <c r="L1641" s="17">
        <v>0.15407651834438099</v>
      </c>
      <c r="M1641" s="17"/>
      <c r="N1641" s="17">
        <v>0.32475706702164597</v>
      </c>
      <c r="O1641" s="17">
        <v>0.25531438433187698</v>
      </c>
      <c r="P1641" s="17">
        <v>0.24487707526376701</v>
      </c>
      <c r="Q1641" s="17">
        <v>0.17091755533133801</v>
      </c>
      <c r="R1641" s="17"/>
      <c r="S1641" s="17">
        <v>0.27509924840711603</v>
      </c>
      <c r="T1641" s="17">
        <v>0.23497971805642601</v>
      </c>
      <c r="U1641" s="17">
        <v>0.30577784597568303</v>
      </c>
      <c r="V1641" s="17">
        <v>0.23814698381679</v>
      </c>
      <c r="W1641" s="17">
        <v>0.285423544766501</v>
      </c>
      <c r="X1641" s="17">
        <v>0.20790340574994701</v>
      </c>
      <c r="Y1641" s="17">
        <v>0.24123182203793</v>
      </c>
      <c r="Z1641" s="17">
        <v>0.24868318228101099</v>
      </c>
      <c r="AA1641" s="17">
        <v>0.22093360399016301</v>
      </c>
      <c r="AB1641" s="17"/>
      <c r="AC1641" s="17">
        <v>0.20353412729321599</v>
      </c>
      <c r="AD1641" s="17">
        <v>0.15643496570982801</v>
      </c>
      <c r="AE1641" s="17">
        <v>0.13082106469929999</v>
      </c>
      <c r="AF1641" s="17">
        <v>0.129673639532395</v>
      </c>
      <c r="AG1641" s="17">
        <v>0.169706745893415</v>
      </c>
      <c r="AH1641" s="17">
        <v>0.248835502375575</v>
      </c>
      <c r="AI1641" s="17">
        <v>0.23291217599938599</v>
      </c>
      <c r="AJ1641" s="17">
        <v>0.30525722858485399</v>
      </c>
      <c r="AK1641" s="17">
        <v>0.29883873954560197</v>
      </c>
      <c r="AL1641" s="17">
        <v>0.24783486849552699</v>
      </c>
      <c r="AM1641" s="17">
        <v>0.32130481740671202</v>
      </c>
      <c r="AN1641" s="17">
        <v>0.40866002999351297</v>
      </c>
      <c r="AO1641" s="17">
        <v>0.35601412405265298</v>
      </c>
      <c r="AP1641" s="17">
        <v>0.31816354829118498</v>
      </c>
      <c r="AQ1641" s="17">
        <v>0.24190053847114701</v>
      </c>
      <c r="AR1641" s="17">
        <v>0.31071108359292399</v>
      </c>
      <c r="AS1641" s="17"/>
      <c r="AT1641" s="17">
        <v>0.26545701220426099</v>
      </c>
      <c r="AU1641" s="17">
        <v>0.24764051091449499</v>
      </c>
      <c r="AV1641" s="17">
        <v>0.25010751197797398</v>
      </c>
      <c r="AW1641" s="17">
        <v>0.24579255471439301</v>
      </c>
      <c r="AX1641" s="17">
        <v>0.21815461886034901</v>
      </c>
      <c r="AY1641" s="17">
        <v>0.27776697632651898</v>
      </c>
      <c r="AZ1641" s="17"/>
      <c r="BA1641" s="17">
        <v>0.17608014483173301</v>
      </c>
      <c r="BB1641" s="17">
        <v>0.25399527944732198</v>
      </c>
      <c r="BC1641" s="17">
        <v>0.300434431538945</v>
      </c>
      <c r="BD1641" s="17">
        <v>0.307141563381988</v>
      </c>
      <c r="BE1641" s="17">
        <v>0.31224353183063702</v>
      </c>
      <c r="BF1641" s="17"/>
      <c r="BG1641" s="17">
        <v>0.251704410674009</v>
      </c>
      <c r="BH1641" s="17">
        <v>0.29628974035052702</v>
      </c>
      <c r="BI1641" s="17">
        <v>0.235517860365898</v>
      </c>
      <c r="BJ1641" s="17">
        <v>0.23024005433030501</v>
      </c>
      <c r="BK1641" s="17">
        <v>0.25643139312302998</v>
      </c>
      <c r="BL1641" s="17"/>
      <c r="BM1641" s="17">
        <v>0.29072471349267998</v>
      </c>
      <c r="BN1641" s="17">
        <v>0.236537980204263</v>
      </c>
      <c r="BO1641" s="17">
        <v>0.16221931009601501</v>
      </c>
      <c r="BP1641" s="17"/>
      <c r="BQ1641" s="17">
        <v>0.31652546023929201</v>
      </c>
      <c r="BR1641" s="17">
        <v>0.21548935384470999</v>
      </c>
      <c r="BS1641" s="17"/>
      <c r="BT1641" s="17">
        <v>0.27742551176672697</v>
      </c>
      <c r="BU1641" s="17">
        <v>0.216726060177997</v>
      </c>
    </row>
    <row r="1642" spans="2:73" x14ac:dyDescent="0.3">
      <c r="B1642" t="s">
        <v>628</v>
      </c>
      <c r="C1642" s="17">
        <v>0.28840148829470003</v>
      </c>
      <c r="D1642" s="17">
        <v>0.31574893187476399</v>
      </c>
      <c r="E1642" s="17">
        <v>0.26225239662161398</v>
      </c>
      <c r="F1642" s="17"/>
      <c r="G1642" s="17">
        <v>0.25203688593393597</v>
      </c>
      <c r="H1642" s="17">
        <v>0.26437432132109001</v>
      </c>
      <c r="I1642" s="17">
        <v>0.34608719825441098</v>
      </c>
      <c r="J1642" s="17">
        <v>0.33415456188593101</v>
      </c>
      <c r="K1642" s="17">
        <v>0.346004793819776</v>
      </c>
      <c r="L1642" s="17">
        <v>0.209222700264871</v>
      </c>
      <c r="M1642" s="17"/>
      <c r="N1642" s="17">
        <v>0.277918495008942</v>
      </c>
      <c r="O1642" s="17">
        <v>0.308530479732055</v>
      </c>
      <c r="P1642" s="17">
        <v>0.309998786310269</v>
      </c>
      <c r="Q1642" s="17">
        <v>0.25880713159527702</v>
      </c>
      <c r="R1642" s="17"/>
      <c r="S1642" s="17">
        <v>0.28919626423248201</v>
      </c>
      <c r="T1642" s="17">
        <v>0.28392485812570001</v>
      </c>
      <c r="U1642" s="17">
        <v>0.24365765244701099</v>
      </c>
      <c r="V1642" s="17">
        <v>0.291423575234597</v>
      </c>
      <c r="W1642" s="17">
        <v>0.28568003001440301</v>
      </c>
      <c r="X1642" s="17">
        <v>0.30934314778606198</v>
      </c>
      <c r="Y1642" s="17">
        <v>0.29070748831907001</v>
      </c>
      <c r="Z1642" s="17">
        <v>0.23883350820029101</v>
      </c>
      <c r="AA1642" s="17">
        <v>0.32792043884250799</v>
      </c>
      <c r="AB1642" s="17"/>
      <c r="AC1642" s="17">
        <v>0.21383715144225801</v>
      </c>
      <c r="AD1642" s="17">
        <v>0.217644706506365</v>
      </c>
      <c r="AE1642" s="17">
        <v>0.27594167630938699</v>
      </c>
      <c r="AF1642" s="17">
        <v>0.27706647487083302</v>
      </c>
      <c r="AG1642" s="17">
        <v>0.334989713466813</v>
      </c>
      <c r="AH1642" s="17">
        <v>0.31852329336902202</v>
      </c>
      <c r="AI1642" s="17">
        <v>0.30769113179530699</v>
      </c>
      <c r="AJ1642" s="17">
        <v>0.280118112185262</v>
      </c>
      <c r="AK1642" s="17">
        <v>0.23284218842650101</v>
      </c>
      <c r="AL1642" s="17">
        <v>0.35121611367953498</v>
      </c>
      <c r="AM1642" s="17">
        <v>0.35752488977541103</v>
      </c>
      <c r="AN1642" s="17">
        <v>0.26124267157096798</v>
      </c>
      <c r="AO1642" s="17">
        <v>0.28437085677204699</v>
      </c>
      <c r="AP1642" s="17">
        <v>0.29121375210065997</v>
      </c>
      <c r="AQ1642" s="17">
        <v>0.35017418184576099</v>
      </c>
      <c r="AR1642" s="17">
        <v>0.22016275562924101</v>
      </c>
      <c r="AS1642" s="17"/>
      <c r="AT1642" s="17">
        <v>0.29339086604500803</v>
      </c>
      <c r="AU1642" s="17">
        <v>0.29493968820168198</v>
      </c>
      <c r="AV1642" s="17">
        <v>0.303944504660565</v>
      </c>
      <c r="AW1642" s="17">
        <v>0.29557452969173298</v>
      </c>
      <c r="AX1642" s="17">
        <v>0.25696712542845002</v>
      </c>
      <c r="AY1642" s="17">
        <v>0.21325434757960901</v>
      </c>
      <c r="AZ1642" s="17"/>
      <c r="BA1642" s="17">
        <v>0.29095926066054101</v>
      </c>
      <c r="BB1642" s="17">
        <v>0.278592437058993</v>
      </c>
      <c r="BC1642" s="17">
        <v>0.31064289754526497</v>
      </c>
      <c r="BD1642" s="17">
        <v>0.29172740851600498</v>
      </c>
      <c r="BE1642" s="17">
        <v>0.18165598361025101</v>
      </c>
      <c r="BF1642" s="17"/>
      <c r="BG1642" s="17">
        <v>0.26932724334562902</v>
      </c>
      <c r="BH1642" s="17">
        <v>0.28685131237973499</v>
      </c>
      <c r="BI1642" s="17">
        <v>0.24497932747425299</v>
      </c>
      <c r="BJ1642" s="17">
        <v>0.335857967938964</v>
      </c>
      <c r="BK1642" s="17">
        <v>0.32393158636928598</v>
      </c>
      <c r="BL1642" s="17"/>
      <c r="BM1642" s="17">
        <v>0.26594946469185399</v>
      </c>
      <c r="BN1642" s="17">
        <v>0.29749510436405602</v>
      </c>
      <c r="BO1642" s="17">
        <v>0.33325948540314199</v>
      </c>
      <c r="BP1642" s="17"/>
      <c r="BQ1642" s="17">
        <v>0.30420977927785497</v>
      </c>
      <c r="BR1642" s="17">
        <v>0.28575277814675398</v>
      </c>
      <c r="BS1642" s="17"/>
      <c r="BT1642" s="17">
        <v>0.28788214476248403</v>
      </c>
      <c r="BU1642" s="17">
        <v>0.29714309815622703</v>
      </c>
    </row>
    <row r="1643" spans="2:73" x14ac:dyDescent="0.3">
      <c r="B1643" t="s">
        <v>629</v>
      </c>
      <c r="C1643" s="17">
        <v>7.1585162327419294E-2</v>
      </c>
      <c r="D1643" s="17">
        <v>6.1840543351921101E-2</v>
      </c>
      <c r="E1643" s="17">
        <v>8.0933100190306695E-2</v>
      </c>
      <c r="F1643" s="17"/>
      <c r="G1643" s="17">
        <v>8.3188270770930398E-2</v>
      </c>
      <c r="H1643" s="17">
        <v>7.8731518119484201E-2</v>
      </c>
      <c r="I1643" s="17">
        <v>9.4625491792722297E-2</v>
      </c>
      <c r="J1643" s="17">
        <v>8.3459532519752799E-2</v>
      </c>
      <c r="K1643" s="17">
        <v>6.7732931803119498E-2</v>
      </c>
      <c r="L1643" s="17">
        <v>3.2281186093120397E-2</v>
      </c>
      <c r="M1643" s="17"/>
      <c r="N1643" s="17">
        <v>6.9208357950554994E-2</v>
      </c>
      <c r="O1643" s="17">
        <v>7.58765176116038E-2</v>
      </c>
      <c r="P1643" s="17">
        <v>8.0405444164550199E-2</v>
      </c>
      <c r="Q1643" s="17">
        <v>6.3356404054210905E-2</v>
      </c>
      <c r="R1643" s="17"/>
      <c r="S1643" s="17">
        <v>8.9269402968135098E-2</v>
      </c>
      <c r="T1643" s="17">
        <v>7.5531821121221407E-2</v>
      </c>
      <c r="U1643" s="17">
        <v>4.9982201554848102E-2</v>
      </c>
      <c r="V1643" s="17">
        <v>6.6047736565001097E-2</v>
      </c>
      <c r="W1643" s="17">
        <v>8.7009252086379399E-2</v>
      </c>
      <c r="X1643" s="17">
        <v>4.6315914817450302E-2</v>
      </c>
      <c r="Y1643" s="17">
        <v>5.4685068592145197E-2</v>
      </c>
      <c r="Z1643" s="17">
        <v>0.10862015013328601</v>
      </c>
      <c r="AA1643" s="17">
        <v>7.3781126071387898E-2</v>
      </c>
      <c r="AB1643" s="17"/>
      <c r="AC1643" s="17">
        <v>5.8218680910203303E-2</v>
      </c>
      <c r="AD1643" s="17">
        <v>7.1117165428663295E-2</v>
      </c>
      <c r="AE1643" s="17">
        <v>8.6333853989980294E-2</v>
      </c>
      <c r="AF1643" s="17">
        <v>4.83418438999869E-2</v>
      </c>
      <c r="AG1643" s="17">
        <v>6.18233836981655E-2</v>
      </c>
      <c r="AH1643" s="17">
        <v>6.5382660685130795E-2</v>
      </c>
      <c r="AI1643" s="17">
        <v>9.2650794453145904E-2</v>
      </c>
      <c r="AJ1643" s="17">
        <v>7.3622155671382694E-2</v>
      </c>
      <c r="AK1643" s="17">
        <v>6.85995217882511E-2</v>
      </c>
      <c r="AL1643" s="17">
        <v>0.113968978655506</v>
      </c>
      <c r="AM1643" s="17">
        <v>5.0941463194885898E-2</v>
      </c>
      <c r="AN1643" s="17">
        <v>3.6028220634879697E-2</v>
      </c>
      <c r="AO1643" s="17">
        <v>8.8479970530460306E-2</v>
      </c>
      <c r="AP1643" s="17">
        <v>5.5525364619443303E-2</v>
      </c>
      <c r="AQ1643" s="17">
        <v>7.5721954562049595E-2</v>
      </c>
      <c r="AR1643" s="17">
        <v>8.9243066378471902E-2</v>
      </c>
      <c r="AS1643" s="17"/>
      <c r="AT1643" s="17">
        <v>7.6144914975982594E-2</v>
      </c>
      <c r="AU1643" s="17">
        <v>7.3988263016377995E-2</v>
      </c>
      <c r="AV1643" s="17">
        <v>6.2367082311065997E-2</v>
      </c>
      <c r="AW1643" s="17">
        <v>6.6789461127206004E-2</v>
      </c>
      <c r="AX1643" s="17">
        <v>8.4452490557127197E-2</v>
      </c>
      <c r="AY1643" s="17">
        <v>5.4393915790857401E-2</v>
      </c>
      <c r="AZ1643" s="17"/>
      <c r="BA1643" s="17">
        <v>5.0377283514073203E-2</v>
      </c>
      <c r="BB1643" s="17">
        <v>7.9427171871479907E-2</v>
      </c>
      <c r="BC1643" s="17">
        <v>7.4276155029240398E-2</v>
      </c>
      <c r="BD1643" s="17">
        <v>6.5911983686642098E-2</v>
      </c>
      <c r="BE1643" s="17">
        <v>0.114822644475904</v>
      </c>
      <c r="BF1643" s="17"/>
      <c r="BG1643" s="17">
        <v>5.4844150014575002E-2</v>
      </c>
      <c r="BH1643" s="17">
        <v>6.6153369430249395E-2</v>
      </c>
      <c r="BI1643" s="17">
        <v>7.9211300417476704E-2</v>
      </c>
      <c r="BJ1643" s="17">
        <v>7.1299018548219503E-2</v>
      </c>
      <c r="BK1643" s="17">
        <v>9.4748327551706202E-2</v>
      </c>
      <c r="BL1643" s="17"/>
      <c r="BM1643" s="17">
        <v>5.8974444037269903E-2</v>
      </c>
      <c r="BN1643" s="17">
        <v>7.7417510246388002E-2</v>
      </c>
      <c r="BO1643" s="17">
        <v>9.5028726365008503E-2</v>
      </c>
      <c r="BP1643" s="17"/>
      <c r="BQ1643" s="17">
        <v>8.9235993191371807E-2</v>
      </c>
      <c r="BR1643" s="17">
        <v>6.2356650780757202E-2</v>
      </c>
      <c r="BS1643" s="17"/>
      <c r="BT1643" s="17">
        <v>6.3950903024950004E-2</v>
      </c>
      <c r="BU1643" s="17">
        <v>8.5096773035677004E-2</v>
      </c>
    </row>
    <row r="1644" spans="2:73" x14ac:dyDescent="0.3">
      <c r="B1644" t="s">
        <v>630</v>
      </c>
      <c r="C1644" s="17">
        <v>2.2809503658507899E-2</v>
      </c>
      <c r="D1644" s="17">
        <v>2.3235446836842699E-2</v>
      </c>
      <c r="E1644" s="17">
        <v>2.2464813539742601E-2</v>
      </c>
      <c r="F1644" s="17"/>
      <c r="G1644" s="17">
        <v>2.07191272359411E-2</v>
      </c>
      <c r="H1644" s="17">
        <v>1.4060997655172901E-2</v>
      </c>
      <c r="I1644" s="17">
        <v>3.0603619779462101E-2</v>
      </c>
      <c r="J1644" s="17">
        <v>2.79369207044118E-2</v>
      </c>
      <c r="K1644" s="17">
        <v>1.8212703762344198E-2</v>
      </c>
      <c r="L1644" s="17">
        <v>2.3884491723565701E-2</v>
      </c>
      <c r="M1644" s="17"/>
      <c r="N1644" s="17">
        <v>2.3495013565163699E-2</v>
      </c>
      <c r="O1644" s="17">
        <v>2.1040444273787099E-2</v>
      </c>
      <c r="P1644" s="17">
        <v>2.2656502972654698E-2</v>
      </c>
      <c r="Q1644" s="17">
        <v>2.3193284036197599E-2</v>
      </c>
      <c r="R1644" s="17"/>
      <c r="S1644" s="17">
        <v>1.75455362329697E-2</v>
      </c>
      <c r="T1644" s="17">
        <v>2.15887003949321E-2</v>
      </c>
      <c r="U1644" s="17">
        <v>3.3055894755643203E-2</v>
      </c>
      <c r="V1644" s="17">
        <v>3.06409678479183E-2</v>
      </c>
      <c r="W1644" s="17">
        <v>1.9899355985045698E-2</v>
      </c>
      <c r="X1644" s="17">
        <v>2.73401735378089E-2</v>
      </c>
      <c r="Y1644" s="17">
        <v>2.9709917642907001E-2</v>
      </c>
      <c r="Z1644" s="17">
        <v>8.6436703285354497E-3</v>
      </c>
      <c r="AA1644" s="17">
        <v>1.4952603225519801E-2</v>
      </c>
      <c r="AB1644" s="17"/>
      <c r="AC1644" s="17">
        <v>0</v>
      </c>
      <c r="AD1644" s="17">
        <v>5.3219728150882703E-2</v>
      </c>
      <c r="AE1644" s="17">
        <v>2.5772887110165399E-2</v>
      </c>
      <c r="AF1644" s="17">
        <v>2.4256833837859201E-2</v>
      </c>
      <c r="AG1644" s="17">
        <v>1.8199463017297499E-2</v>
      </c>
      <c r="AH1644" s="17">
        <v>2.1240965205966099E-2</v>
      </c>
      <c r="AI1644" s="17">
        <v>1.9529956083432901E-2</v>
      </c>
      <c r="AJ1644" s="17">
        <v>1.49894463013796E-2</v>
      </c>
      <c r="AK1644" s="17">
        <v>6.2219595457596803E-2</v>
      </c>
      <c r="AL1644" s="17">
        <v>1.2455761163924E-2</v>
      </c>
      <c r="AM1644" s="17">
        <v>2.2581942869570999E-2</v>
      </c>
      <c r="AN1644" s="17">
        <v>9.9034692925756892E-3</v>
      </c>
      <c r="AO1644" s="17">
        <v>2.6219550200010398E-2</v>
      </c>
      <c r="AP1644" s="17">
        <v>1.3119235925524201E-2</v>
      </c>
      <c r="AQ1644" s="17">
        <v>8.6120023712649794E-3</v>
      </c>
      <c r="AR1644" s="17">
        <v>1.6855809786237599E-2</v>
      </c>
      <c r="AS1644" s="17"/>
      <c r="AT1644" s="17">
        <v>1.8911194635941798E-2</v>
      </c>
      <c r="AU1644" s="17">
        <v>2.20174810256871E-2</v>
      </c>
      <c r="AV1644" s="17">
        <v>4.5455139670485097E-2</v>
      </c>
      <c r="AW1644" s="17">
        <v>1.3583382110796001E-2</v>
      </c>
      <c r="AX1644" s="17">
        <v>2.0172088628099299E-2</v>
      </c>
      <c r="AY1644" s="17">
        <v>1.9101442799566801E-2</v>
      </c>
      <c r="AZ1644" s="17"/>
      <c r="BA1644" s="17">
        <v>1.82060322299364E-2</v>
      </c>
      <c r="BB1644" s="17">
        <v>3.6549791155518499E-2</v>
      </c>
      <c r="BC1644" s="17">
        <v>1.6436156131880299E-2</v>
      </c>
      <c r="BD1644" s="17">
        <v>1.51668990986994E-2</v>
      </c>
      <c r="BE1644" s="17">
        <v>0</v>
      </c>
      <c r="BF1644" s="17"/>
      <c r="BG1644" s="17">
        <v>1.83741012423017E-2</v>
      </c>
      <c r="BH1644" s="17">
        <v>2.1113893222564399E-2</v>
      </c>
      <c r="BI1644" s="17">
        <v>2.2799958091735299E-2</v>
      </c>
      <c r="BJ1644" s="17">
        <v>2.9524575092328899E-2</v>
      </c>
      <c r="BK1644" s="17">
        <v>4.0041504577314098E-2</v>
      </c>
      <c r="BL1644" s="17"/>
      <c r="BM1644" s="17">
        <v>1.4095144487067101E-2</v>
      </c>
      <c r="BN1644" s="17">
        <v>2.7007848136901901E-2</v>
      </c>
      <c r="BO1644" s="17">
        <v>3.86034420641784E-2</v>
      </c>
      <c r="BP1644" s="17"/>
      <c r="BQ1644" s="17">
        <v>1.6653873775301399E-2</v>
      </c>
      <c r="BR1644" s="17">
        <v>2.82005311086699E-2</v>
      </c>
      <c r="BS1644" s="17"/>
      <c r="BT1644" s="17">
        <v>2.1369317366975001E-2</v>
      </c>
      <c r="BU1644" s="17">
        <v>2.56828600778275E-2</v>
      </c>
    </row>
    <row r="1645" spans="2:73" x14ac:dyDescent="0.3">
      <c r="B1645" t="s">
        <v>92</v>
      </c>
      <c r="C1645" s="17">
        <v>0.22703285397498099</v>
      </c>
      <c r="D1645" s="17">
        <v>0.184663598602543</v>
      </c>
      <c r="E1645" s="17">
        <v>0.26789674997142099</v>
      </c>
      <c r="F1645" s="17"/>
      <c r="G1645" s="17">
        <v>0.21771109399893099</v>
      </c>
      <c r="H1645" s="17">
        <v>0.120573915895097</v>
      </c>
      <c r="I1645" s="17">
        <v>0.11596188882521501</v>
      </c>
      <c r="J1645" s="17">
        <v>0.13191946825440901</v>
      </c>
      <c r="K1645" s="17">
        <v>0.219125749673862</v>
      </c>
      <c r="L1645" s="17">
        <v>0.49276677025082399</v>
      </c>
      <c r="M1645" s="17"/>
      <c r="N1645" s="17">
        <v>0.118294291126278</v>
      </c>
      <c r="O1645" s="17">
        <v>0.19772309389034901</v>
      </c>
      <c r="P1645" s="17">
        <v>0.20554898322963899</v>
      </c>
      <c r="Q1645" s="17">
        <v>0.39067461735762898</v>
      </c>
      <c r="R1645" s="17"/>
      <c r="S1645" s="17">
        <v>0.14802423976784401</v>
      </c>
      <c r="T1645" s="17">
        <v>0.27753612630848401</v>
      </c>
      <c r="U1645" s="17">
        <v>0.236836090607522</v>
      </c>
      <c r="V1645" s="17">
        <v>0.24342526093646399</v>
      </c>
      <c r="W1645" s="17">
        <v>0.20867581865985399</v>
      </c>
      <c r="X1645" s="17">
        <v>0.23135385519656501</v>
      </c>
      <c r="Y1645" s="17">
        <v>0.26634287966037901</v>
      </c>
      <c r="Z1645" s="17">
        <v>0.22890348017356599</v>
      </c>
      <c r="AA1645" s="17">
        <v>0.219176378560619</v>
      </c>
      <c r="AB1645" s="17"/>
      <c r="AC1645" s="17">
        <v>0.48145653666867699</v>
      </c>
      <c r="AD1645" s="17">
        <v>0.42755835621043498</v>
      </c>
      <c r="AE1645" s="17">
        <v>0.427828027474982</v>
      </c>
      <c r="AF1645" s="17">
        <v>0.40856854625674199</v>
      </c>
      <c r="AG1645" s="17">
        <v>0.28895831049569398</v>
      </c>
      <c r="AH1645" s="17">
        <v>0.21831789954342301</v>
      </c>
      <c r="AI1645" s="17">
        <v>0.204977101890438</v>
      </c>
      <c r="AJ1645" s="17">
        <v>0.19896246378642499</v>
      </c>
      <c r="AK1645" s="17">
        <v>0.19044862515737401</v>
      </c>
      <c r="AL1645" s="17">
        <v>0.15001205234802201</v>
      </c>
      <c r="AM1645" s="17">
        <v>0.13308419148557099</v>
      </c>
      <c r="AN1645" s="17">
        <v>9.2205151131419194E-2</v>
      </c>
      <c r="AO1645" s="17">
        <v>7.6290362649995794E-2</v>
      </c>
      <c r="AP1645" s="17">
        <v>5.5460838955858703E-2</v>
      </c>
      <c r="AQ1645" s="17">
        <v>9.1766374214275498E-2</v>
      </c>
      <c r="AR1645" s="17">
        <v>5.1895000190395703E-2</v>
      </c>
      <c r="AS1645" s="17"/>
      <c r="AT1645" s="17">
        <v>0.14911896091249799</v>
      </c>
      <c r="AU1645" s="17">
        <v>0.23719046875527799</v>
      </c>
      <c r="AV1645" s="17">
        <v>0.20457498403747701</v>
      </c>
      <c r="AW1645" s="17">
        <v>0.25293664967738899</v>
      </c>
      <c r="AX1645" s="17">
        <v>0.32258819919345</v>
      </c>
      <c r="AY1645" s="17">
        <v>0.30777193630960797</v>
      </c>
      <c r="AZ1645" s="17"/>
      <c r="BA1645" s="17">
        <v>0.36595672508445698</v>
      </c>
      <c r="BB1645" s="17">
        <v>0.238204797184149</v>
      </c>
      <c r="BC1645" s="17">
        <v>0.137041617419838</v>
      </c>
      <c r="BD1645" s="17">
        <v>7.8117433314612197E-2</v>
      </c>
      <c r="BE1645" s="17">
        <v>0.11946746105542699</v>
      </c>
      <c r="BF1645" s="17"/>
      <c r="BG1645" s="17">
        <v>0.26644769745908298</v>
      </c>
      <c r="BH1645" s="17">
        <v>0.15643355795799099</v>
      </c>
      <c r="BI1645" s="17">
        <v>0.26268251148587701</v>
      </c>
      <c r="BJ1645" s="17">
        <v>0.21212748184399799</v>
      </c>
      <c r="BK1645" s="17">
        <v>0.186920483177548</v>
      </c>
      <c r="BL1645" s="17"/>
      <c r="BM1645" s="17">
        <v>0.18804450815246901</v>
      </c>
      <c r="BN1645" s="17">
        <v>0.25191525702839201</v>
      </c>
      <c r="BO1645" s="17">
        <v>0.282951100871146</v>
      </c>
      <c r="BP1645" s="17"/>
      <c r="BQ1645" s="17">
        <v>5.64935995003676E-2</v>
      </c>
      <c r="BR1645" s="17">
        <v>0.308151647349373</v>
      </c>
      <c r="BS1645" s="17"/>
      <c r="BT1645" s="17">
        <v>0.177396773932218</v>
      </c>
      <c r="BU1645" s="17">
        <v>0.27477982699091702</v>
      </c>
    </row>
    <row r="1646" spans="2:73" x14ac:dyDescent="0.3">
      <c r="C1646" s="17"/>
      <c r="D1646" s="17"/>
      <c r="E1646" s="17"/>
      <c r="F1646" s="17"/>
      <c r="G1646" s="17"/>
      <c r="H1646" s="17"/>
      <c r="I1646" s="17"/>
      <c r="J1646" s="17"/>
      <c r="K1646" s="17"/>
      <c r="L1646" s="17"/>
      <c r="M1646" s="17"/>
      <c r="N1646" s="17"/>
      <c r="O1646" s="17"/>
      <c r="P1646" s="17"/>
      <c r="Q1646" s="17"/>
      <c r="R1646" s="17"/>
      <c r="S1646" s="17"/>
      <c r="T1646" s="17"/>
      <c r="U1646" s="17"/>
      <c r="V1646" s="17"/>
      <c r="W1646" s="17"/>
      <c r="X1646" s="17"/>
      <c r="Y1646" s="17"/>
      <c r="Z1646" s="17"/>
      <c r="AA1646" s="17"/>
      <c r="AB1646" s="17"/>
      <c r="AC1646" s="17"/>
      <c r="AD1646" s="17"/>
      <c r="AE1646" s="17"/>
      <c r="AF1646" s="17"/>
      <c r="AG1646" s="17"/>
      <c r="AH1646" s="17"/>
      <c r="AI1646" s="17"/>
      <c r="AJ1646" s="17"/>
      <c r="AK1646" s="17"/>
      <c r="AL1646" s="17"/>
      <c r="AM1646" s="17"/>
      <c r="AN1646" s="17"/>
      <c r="AO1646" s="17"/>
      <c r="AP1646" s="17"/>
      <c r="AQ1646" s="17"/>
      <c r="AR1646" s="17"/>
      <c r="AS1646" s="17"/>
      <c r="AT1646" s="17"/>
      <c r="AU1646" s="17"/>
      <c r="AV1646" s="17"/>
      <c r="AW1646" s="17"/>
      <c r="AX1646" s="17"/>
      <c r="AY1646" s="17"/>
      <c r="AZ1646" s="17"/>
      <c r="BA1646" s="17"/>
      <c r="BB1646" s="17"/>
      <c r="BC1646" s="17"/>
      <c r="BD1646" s="17"/>
      <c r="BE1646" s="17"/>
      <c r="BF1646" s="17"/>
      <c r="BG1646" s="17"/>
      <c r="BH1646" s="17"/>
      <c r="BI1646" s="17"/>
      <c r="BJ1646" s="17"/>
      <c r="BK1646" s="17"/>
      <c r="BL1646" s="17"/>
      <c r="BM1646" s="17"/>
      <c r="BN1646" s="17"/>
      <c r="BO1646" s="17"/>
      <c r="BP1646" s="17"/>
      <c r="BQ1646" s="17"/>
      <c r="BR1646" s="17"/>
      <c r="BS1646" s="17"/>
      <c r="BT1646" s="17"/>
      <c r="BU1646" s="17"/>
    </row>
    <row r="1647" spans="2:73" x14ac:dyDescent="0.3">
      <c r="B1647" s="6" t="s">
        <v>634</v>
      </c>
      <c r="C1647" s="17"/>
      <c r="D1647" s="17"/>
      <c r="E1647" s="17"/>
      <c r="F1647" s="17"/>
      <c r="G1647" s="17"/>
      <c r="H1647" s="17"/>
      <c r="I1647" s="17"/>
      <c r="J1647" s="17"/>
      <c r="K1647" s="17"/>
      <c r="L1647" s="17"/>
      <c r="M1647" s="17"/>
      <c r="N1647" s="17"/>
      <c r="O1647" s="17"/>
      <c r="P1647" s="17"/>
      <c r="Q1647" s="17"/>
      <c r="R1647" s="17"/>
      <c r="S1647" s="17"/>
      <c r="T1647" s="17"/>
      <c r="U1647" s="17"/>
      <c r="V1647" s="17"/>
      <c r="W1647" s="17"/>
      <c r="X1647" s="17"/>
      <c r="Y1647" s="17"/>
      <c r="Z1647" s="17"/>
      <c r="AA1647" s="17"/>
      <c r="AB1647" s="17"/>
      <c r="AC1647" s="17"/>
      <c r="AD1647" s="17"/>
      <c r="AE1647" s="17"/>
      <c r="AF1647" s="17"/>
      <c r="AG1647" s="17"/>
      <c r="AH1647" s="17"/>
      <c r="AI1647" s="17"/>
      <c r="AJ1647" s="17"/>
      <c r="AK1647" s="17"/>
      <c r="AL1647" s="17"/>
      <c r="AM1647" s="17"/>
      <c r="AN1647" s="17"/>
      <c r="AO1647" s="17"/>
      <c r="AP1647" s="17"/>
      <c r="AQ1647" s="17"/>
      <c r="AR1647" s="17"/>
      <c r="AS1647" s="17"/>
      <c r="AT1647" s="17"/>
      <c r="AU1647" s="17"/>
      <c r="AV1647" s="17"/>
      <c r="AW1647" s="17"/>
      <c r="AX1647" s="17"/>
      <c r="AY1647" s="17"/>
      <c r="AZ1647" s="17"/>
      <c r="BA1647" s="17"/>
      <c r="BB1647" s="17"/>
      <c r="BC1647" s="17"/>
      <c r="BD1647" s="17"/>
      <c r="BE1647" s="17"/>
      <c r="BF1647" s="17"/>
      <c r="BG1647" s="17"/>
      <c r="BH1647" s="17"/>
      <c r="BI1647" s="17"/>
      <c r="BJ1647" s="17"/>
      <c r="BK1647" s="17"/>
      <c r="BL1647" s="17"/>
      <c r="BM1647" s="17"/>
      <c r="BN1647" s="17"/>
      <c r="BO1647" s="17"/>
      <c r="BP1647" s="17"/>
      <c r="BQ1647" s="17"/>
      <c r="BR1647" s="17"/>
      <c r="BS1647" s="17"/>
      <c r="BT1647" s="17"/>
      <c r="BU1647" s="17"/>
    </row>
    <row r="1648" spans="2:73" x14ac:dyDescent="0.3">
      <c r="B1648" s="24" t="s">
        <v>94</v>
      </c>
      <c r="C1648" s="17"/>
      <c r="D1648" s="17"/>
      <c r="E1648" s="17"/>
      <c r="F1648" s="17"/>
      <c r="G1648" s="17"/>
      <c r="H1648" s="17"/>
      <c r="I1648" s="17"/>
      <c r="J1648" s="17"/>
      <c r="K1648" s="17"/>
      <c r="L1648" s="17"/>
      <c r="M1648" s="17"/>
      <c r="N1648" s="17"/>
      <c r="O1648" s="17"/>
      <c r="P1648" s="17"/>
      <c r="Q1648" s="17"/>
      <c r="R1648" s="17"/>
      <c r="S1648" s="17"/>
      <c r="T1648" s="17"/>
      <c r="U1648" s="17"/>
      <c r="V1648" s="17"/>
      <c r="W1648" s="17"/>
      <c r="X1648" s="17"/>
      <c r="Y1648" s="17"/>
      <c r="Z1648" s="17"/>
      <c r="AA1648" s="17"/>
      <c r="AB1648" s="17"/>
      <c r="AC1648" s="17"/>
      <c r="AD1648" s="17"/>
      <c r="AE1648" s="17"/>
      <c r="AF1648" s="17"/>
      <c r="AG1648" s="17"/>
      <c r="AH1648" s="17"/>
      <c r="AI1648" s="17"/>
      <c r="AJ1648" s="17"/>
      <c r="AK1648" s="17"/>
      <c r="AL1648" s="17"/>
      <c r="AM1648" s="17"/>
      <c r="AN1648" s="17"/>
      <c r="AO1648" s="17"/>
      <c r="AP1648" s="17"/>
      <c r="AQ1648" s="17"/>
      <c r="AR1648" s="17"/>
      <c r="AS1648" s="17"/>
      <c r="AT1648" s="17"/>
      <c r="AU1648" s="17"/>
      <c r="AV1648" s="17"/>
      <c r="AW1648" s="17"/>
      <c r="AX1648" s="17"/>
      <c r="AY1648" s="17"/>
      <c r="AZ1648" s="17"/>
      <c r="BA1648" s="17"/>
      <c r="BB1648" s="17"/>
      <c r="BC1648" s="17"/>
      <c r="BD1648" s="17"/>
      <c r="BE1648" s="17"/>
      <c r="BF1648" s="17"/>
      <c r="BG1648" s="17"/>
      <c r="BH1648" s="17"/>
      <c r="BI1648" s="17"/>
      <c r="BJ1648" s="17"/>
      <c r="BK1648" s="17"/>
      <c r="BL1648" s="17"/>
      <c r="BM1648" s="17"/>
      <c r="BN1648" s="17"/>
      <c r="BO1648" s="17"/>
      <c r="BP1648" s="17"/>
      <c r="BQ1648" s="17"/>
      <c r="BR1648" s="17"/>
      <c r="BS1648" s="17"/>
      <c r="BT1648" s="17"/>
      <c r="BU1648" s="17"/>
    </row>
    <row r="1649" spans="2:73" x14ac:dyDescent="0.3">
      <c r="B1649" t="s">
        <v>626</v>
      </c>
      <c r="C1649" s="17">
        <v>9.7777080086066295E-2</v>
      </c>
      <c r="D1649" s="17">
        <v>0.11722719752055399</v>
      </c>
      <c r="E1649" s="17">
        <v>7.9125108967549804E-2</v>
      </c>
      <c r="F1649" s="17"/>
      <c r="G1649" s="17">
        <v>0.17077897200546899</v>
      </c>
      <c r="H1649" s="17">
        <v>0.19377056600572801</v>
      </c>
      <c r="I1649" s="17">
        <v>0.10315155559040801</v>
      </c>
      <c r="J1649" s="17">
        <v>6.0995586391057399E-2</v>
      </c>
      <c r="K1649" s="17">
        <v>3.4198363137532897E-2</v>
      </c>
      <c r="L1649" s="17">
        <v>3.9623385241334901E-2</v>
      </c>
      <c r="M1649" s="17"/>
      <c r="N1649" s="17">
        <v>0.15016669427940399</v>
      </c>
      <c r="O1649" s="17">
        <v>9.5766350044476603E-2</v>
      </c>
      <c r="P1649" s="17">
        <v>9.3915633473701701E-2</v>
      </c>
      <c r="Q1649" s="17">
        <v>4.7317562938688003E-2</v>
      </c>
      <c r="R1649" s="17"/>
      <c r="S1649" s="17">
        <v>0.1766472211655</v>
      </c>
      <c r="T1649" s="17">
        <v>5.5902071589374103E-2</v>
      </c>
      <c r="U1649" s="17">
        <v>8.8438764110348497E-2</v>
      </c>
      <c r="V1649" s="17">
        <v>9.0616125209127305E-2</v>
      </c>
      <c r="W1649" s="17">
        <v>8.2313511967091899E-2</v>
      </c>
      <c r="X1649" s="17">
        <v>9.2996630439222502E-2</v>
      </c>
      <c r="Y1649" s="17">
        <v>6.9258532458874103E-2</v>
      </c>
      <c r="Z1649" s="17">
        <v>8.1637677499246594E-2</v>
      </c>
      <c r="AA1649" s="17">
        <v>0.107941392370211</v>
      </c>
      <c r="AB1649" s="17"/>
      <c r="AC1649" s="17">
        <v>8.7881917833896997E-2</v>
      </c>
      <c r="AD1649" s="17">
        <v>0.11236877984440601</v>
      </c>
      <c r="AE1649" s="17">
        <v>1.53591454569761E-2</v>
      </c>
      <c r="AF1649" s="17">
        <v>5.5797619522237898E-2</v>
      </c>
      <c r="AG1649" s="17">
        <v>8.1861602353801494E-2</v>
      </c>
      <c r="AH1649" s="17">
        <v>7.76802148357921E-2</v>
      </c>
      <c r="AI1649" s="17">
        <v>8.7894766295872007E-2</v>
      </c>
      <c r="AJ1649" s="17">
        <v>8.4635542962630997E-2</v>
      </c>
      <c r="AK1649" s="17">
        <v>7.7051284492362204E-2</v>
      </c>
      <c r="AL1649" s="17">
        <v>7.7149772537946401E-2</v>
      </c>
      <c r="AM1649" s="17">
        <v>7.6011726639545502E-2</v>
      </c>
      <c r="AN1649" s="17">
        <v>0.108629315247684</v>
      </c>
      <c r="AO1649" s="17">
        <v>0.17802699228042701</v>
      </c>
      <c r="AP1649" s="17">
        <v>0.184697558236397</v>
      </c>
      <c r="AQ1649" s="17">
        <v>9.9388381931058298E-2</v>
      </c>
      <c r="AR1649" s="17">
        <v>0.33517790873040099</v>
      </c>
      <c r="AS1649" s="17"/>
      <c r="AT1649" s="17">
        <v>0.17568092974621399</v>
      </c>
      <c r="AU1649" s="17">
        <v>7.7138813959270996E-2</v>
      </c>
      <c r="AV1649" s="17">
        <v>9.0939637880616597E-2</v>
      </c>
      <c r="AW1649" s="17">
        <v>7.6512693314725697E-2</v>
      </c>
      <c r="AX1649" s="17">
        <v>4.2198156789468803E-2</v>
      </c>
      <c r="AY1649" s="17">
        <v>6.7718233898225205E-2</v>
      </c>
      <c r="AZ1649" s="17"/>
      <c r="BA1649" s="17">
        <v>6.1523691827002402E-2</v>
      </c>
      <c r="BB1649" s="17">
        <v>6.4272168949543795E-2</v>
      </c>
      <c r="BC1649" s="17">
        <v>0.11626374496856599</v>
      </c>
      <c r="BD1649" s="17">
        <v>0.18333553628914601</v>
      </c>
      <c r="BE1649" s="17">
        <v>0.30402168011976499</v>
      </c>
      <c r="BF1649" s="17"/>
      <c r="BG1649" s="17">
        <v>9.1904913747452605E-2</v>
      </c>
      <c r="BH1649" s="17">
        <v>0.14164250798612901</v>
      </c>
      <c r="BI1649" s="17">
        <v>5.4929587781750402E-2</v>
      </c>
      <c r="BJ1649" s="17">
        <v>8.4411786574239603E-2</v>
      </c>
      <c r="BK1649" s="17">
        <v>5.4091685297455699E-2</v>
      </c>
      <c r="BL1649" s="17"/>
      <c r="BM1649" s="17">
        <v>0.13264309016874601</v>
      </c>
      <c r="BN1649" s="17">
        <v>7.0061062556824205E-2</v>
      </c>
      <c r="BO1649" s="17">
        <v>6.0981962337359502E-2</v>
      </c>
      <c r="BP1649" s="17"/>
      <c r="BQ1649" s="17">
        <v>0.18023702884095</v>
      </c>
      <c r="BR1649" s="17">
        <v>5.1230032496345897E-2</v>
      </c>
      <c r="BS1649" s="17"/>
      <c r="BT1649" s="17">
        <v>0.127924747535753</v>
      </c>
      <c r="BU1649" s="17">
        <v>5.7169962454347703E-2</v>
      </c>
    </row>
    <row r="1650" spans="2:73" x14ac:dyDescent="0.3">
      <c r="B1650" t="s">
        <v>627</v>
      </c>
      <c r="C1650" s="17">
        <v>0.23501317311925901</v>
      </c>
      <c r="D1650" s="17">
        <v>0.26304448717749002</v>
      </c>
      <c r="E1650" s="17">
        <v>0.20761732065775401</v>
      </c>
      <c r="F1650" s="17"/>
      <c r="G1650" s="17">
        <v>0.27533284699097399</v>
      </c>
      <c r="H1650" s="17">
        <v>0.34813257073253501</v>
      </c>
      <c r="I1650" s="17">
        <v>0.284676715225335</v>
      </c>
      <c r="J1650" s="17">
        <v>0.23029530173854401</v>
      </c>
      <c r="K1650" s="17">
        <v>0.182319374943821</v>
      </c>
      <c r="L1650" s="17">
        <v>0.11518155953055299</v>
      </c>
      <c r="M1650" s="17"/>
      <c r="N1650" s="17">
        <v>0.34787526614836101</v>
      </c>
      <c r="O1650" s="17">
        <v>0.228743686133276</v>
      </c>
      <c r="P1650" s="17">
        <v>0.209517283255405</v>
      </c>
      <c r="Q1650" s="17">
        <v>0.14241340747316</v>
      </c>
      <c r="R1650" s="17"/>
      <c r="S1650" s="17">
        <v>0.27682486292745301</v>
      </c>
      <c r="T1650" s="17">
        <v>0.22402399195886999</v>
      </c>
      <c r="U1650" s="17">
        <v>0.23112370670293</v>
      </c>
      <c r="V1650" s="17">
        <v>0.211383758984757</v>
      </c>
      <c r="W1650" s="17">
        <v>0.231504066953546</v>
      </c>
      <c r="X1650" s="17">
        <v>0.245853274593546</v>
      </c>
      <c r="Y1650" s="17">
        <v>0.23552152710205301</v>
      </c>
      <c r="Z1650" s="17">
        <v>0.227722769175812</v>
      </c>
      <c r="AA1650" s="17">
        <v>0.216537166257807</v>
      </c>
      <c r="AB1650" s="17"/>
      <c r="AC1650" s="17">
        <v>0.26886917913263297</v>
      </c>
      <c r="AD1650" s="17">
        <v>0.160554090636744</v>
      </c>
      <c r="AE1650" s="17">
        <v>9.4139396022949004E-2</v>
      </c>
      <c r="AF1650" s="17">
        <v>0.123346740276199</v>
      </c>
      <c r="AG1650" s="17">
        <v>0.15595753880984201</v>
      </c>
      <c r="AH1650" s="17">
        <v>0.21211374785099801</v>
      </c>
      <c r="AI1650" s="17">
        <v>0.19921186445957101</v>
      </c>
      <c r="AJ1650" s="17">
        <v>0.26707991958748001</v>
      </c>
      <c r="AK1650" s="17">
        <v>0.25715219145971602</v>
      </c>
      <c r="AL1650" s="17">
        <v>0.30520678371666499</v>
      </c>
      <c r="AM1650" s="17">
        <v>0.27789774587152999</v>
      </c>
      <c r="AN1650" s="17">
        <v>0.34655344057871301</v>
      </c>
      <c r="AO1650" s="17">
        <v>0.310400080258666</v>
      </c>
      <c r="AP1650" s="17">
        <v>0.32880025875533703</v>
      </c>
      <c r="AQ1650" s="17">
        <v>0.41770972013895002</v>
      </c>
      <c r="AR1650" s="17">
        <v>0.38431451465750199</v>
      </c>
      <c r="AS1650" s="17"/>
      <c r="AT1650" s="17">
        <v>0.31353129063914298</v>
      </c>
      <c r="AU1650" s="17">
        <v>0.20055622231624001</v>
      </c>
      <c r="AV1650" s="17">
        <v>0.27155521646071101</v>
      </c>
      <c r="AW1650" s="17">
        <v>0.19843723754925</v>
      </c>
      <c r="AX1650" s="17">
        <v>0.15805643500524999</v>
      </c>
      <c r="AY1650" s="17">
        <v>0.25921701764043098</v>
      </c>
      <c r="AZ1650" s="17"/>
      <c r="BA1650" s="17">
        <v>0.15269320909873099</v>
      </c>
      <c r="BB1650" s="17">
        <v>0.19736636702842</v>
      </c>
      <c r="BC1650" s="17">
        <v>0.28984024896556898</v>
      </c>
      <c r="BD1650" s="17">
        <v>0.378395022550163</v>
      </c>
      <c r="BE1650" s="17">
        <v>0.25135505663961699</v>
      </c>
      <c r="BF1650" s="17"/>
      <c r="BG1650" s="17">
        <v>0.23112416492822399</v>
      </c>
      <c r="BH1650" s="17">
        <v>0.26736984941736602</v>
      </c>
      <c r="BI1650" s="17">
        <v>0.23208751301076699</v>
      </c>
      <c r="BJ1650" s="17">
        <v>0.22739021133234399</v>
      </c>
      <c r="BK1650" s="17">
        <v>0.250770621268812</v>
      </c>
      <c r="BL1650" s="17"/>
      <c r="BM1650" s="17">
        <v>0.26742291150640501</v>
      </c>
      <c r="BN1650" s="17">
        <v>0.22544892883004</v>
      </c>
      <c r="BO1650" s="17">
        <v>0.16164763250137601</v>
      </c>
      <c r="BP1650" s="17"/>
      <c r="BQ1650" s="17">
        <v>0.33446812938741</v>
      </c>
      <c r="BR1650" s="17">
        <v>0.17685981674606499</v>
      </c>
      <c r="BS1650" s="17"/>
      <c r="BT1650" s="17">
        <v>0.27794748664563501</v>
      </c>
      <c r="BU1650" s="17">
        <v>0.17584326907019299</v>
      </c>
    </row>
    <row r="1651" spans="2:73" x14ac:dyDescent="0.3">
      <c r="B1651" t="s">
        <v>628</v>
      </c>
      <c r="C1651" s="17">
        <v>0.29657860716580198</v>
      </c>
      <c r="D1651" s="17">
        <v>0.312389931478883</v>
      </c>
      <c r="E1651" s="17">
        <v>0.28129884015817003</v>
      </c>
      <c r="F1651" s="17"/>
      <c r="G1651" s="17">
        <v>0.261465043505066</v>
      </c>
      <c r="H1651" s="17">
        <v>0.212029632180948</v>
      </c>
      <c r="I1651" s="17">
        <v>0.32977541217516998</v>
      </c>
      <c r="J1651" s="17">
        <v>0.389865363342772</v>
      </c>
      <c r="K1651" s="17">
        <v>0.38301683460650299</v>
      </c>
      <c r="L1651" s="17">
        <v>0.22763845397702201</v>
      </c>
      <c r="M1651" s="17"/>
      <c r="N1651" s="17">
        <v>0.27438444817208801</v>
      </c>
      <c r="O1651" s="17">
        <v>0.32482534811736402</v>
      </c>
      <c r="P1651" s="17">
        <v>0.309290212232672</v>
      </c>
      <c r="Q1651" s="17">
        <v>0.28197089137763898</v>
      </c>
      <c r="R1651" s="17"/>
      <c r="S1651" s="17">
        <v>0.28272544836191499</v>
      </c>
      <c r="T1651" s="17">
        <v>0.30061975663578999</v>
      </c>
      <c r="U1651" s="17">
        <v>0.29450547419071899</v>
      </c>
      <c r="V1651" s="17">
        <v>0.26235059918824799</v>
      </c>
      <c r="W1651" s="17">
        <v>0.31618295769904198</v>
      </c>
      <c r="X1651" s="17">
        <v>0.266401948830437</v>
      </c>
      <c r="Y1651" s="17">
        <v>0.30812005518149399</v>
      </c>
      <c r="Z1651" s="17">
        <v>0.30255958268926297</v>
      </c>
      <c r="AA1651" s="17">
        <v>0.337783835096573</v>
      </c>
      <c r="AB1651" s="17"/>
      <c r="AC1651" s="17">
        <v>0.16883173639343499</v>
      </c>
      <c r="AD1651" s="17">
        <v>0.186316487537697</v>
      </c>
      <c r="AE1651" s="17">
        <v>0.33281073112699899</v>
      </c>
      <c r="AF1651" s="17">
        <v>0.290910531696147</v>
      </c>
      <c r="AG1651" s="17">
        <v>0.295417206453016</v>
      </c>
      <c r="AH1651" s="17">
        <v>0.30064769997818902</v>
      </c>
      <c r="AI1651" s="17">
        <v>0.287691173177961</v>
      </c>
      <c r="AJ1651" s="17">
        <v>0.35080318933932197</v>
      </c>
      <c r="AK1651" s="17">
        <v>0.32618248623437501</v>
      </c>
      <c r="AL1651" s="17">
        <v>0.30939437235461098</v>
      </c>
      <c r="AM1651" s="17">
        <v>0.32162148766158</v>
      </c>
      <c r="AN1651" s="17">
        <v>0.362836513020458</v>
      </c>
      <c r="AO1651" s="17">
        <v>0.340064202917849</v>
      </c>
      <c r="AP1651" s="17">
        <v>0.34802370716278003</v>
      </c>
      <c r="AQ1651" s="17">
        <v>0.24164579163715799</v>
      </c>
      <c r="AR1651" s="17">
        <v>0.174586519166848</v>
      </c>
      <c r="AS1651" s="17"/>
      <c r="AT1651" s="17">
        <v>0.25262023691755697</v>
      </c>
      <c r="AU1651" s="17">
        <v>0.32646173190970401</v>
      </c>
      <c r="AV1651" s="17">
        <v>0.28390899932889202</v>
      </c>
      <c r="AW1651" s="17">
        <v>0.31735445079987401</v>
      </c>
      <c r="AX1651" s="17">
        <v>0.32897585111913002</v>
      </c>
      <c r="AY1651" s="17">
        <v>0.21391213712370299</v>
      </c>
      <c r="AZ1651" s="17"/>
      <c r="BA1651" s="17">
        <v>0.29620604197762501</v>
      </c>
      <c r="BB1651" s="17">
        <v>0.32263617863095601</v>
      </c>
      <c r="BC1651" s="17">
        <v>0.31267946827370702</v>
      </c>
      <c r="BD1651" s="17">
        <v>0.237672910707934</v>
      </c>
      <c r="BE1651" s="17">
        <v>0.214264264824851</v>
      </c>
      <c r="BF1651" s="17"/>
      <c r="BG1651" s="17">
        <v>0.301865224833192</v>
      </c>
      <c r="BH1651" s="17">
        <v>0.29213140180630798</v>
      </c>
      <c r="BI1651" s="17">
        <v>0.30974178717217599</v>
      </c>
      <c r="BJ1651" s="17">
        <v>0.31463196916026398</v>
      </c>
      <c r="BK1651" s="17">
        <v>0.27440017246187198</v>
      </c>
      <c r="BL1651" s="17"/>
      <c r="BM1651" s="17">
        <v>0.30196984324374898</v>
      </c>
      <c r="BN1651" s="17">
        <v>0.299459906890227</v>
      </c>
      <c r="BO1651" s="17">
        <v>0.27356252680212201</v>
      </c>
      <c r="BP1651" s="17"/>
      <c r="BQ1651" s="17">
        <v>0.27931694089411102</v>
      </c>
      <c r="BR1651" s="17">
        <v>0.31727475359292001</v>
      </c>
      <c r="BS1651" s="17"/>
      <c r="BT1651" s="17">
        <v>0.28729132155834303</v>
      </c>
      <c r="BU1651" s="17">
        <v>0.32490812714424699</v>
      </c>
    </row>
    <row r="1652" spans="2:73" x14ac:dyDescent="0.3">
      <c r="B1652" t="s">
        <v>629</v>
      </c>
      <c r="C1652" s="17">
        <v>0.10627738205512199</v>
      </c>
      <c r="D1652" s="17">
        <v>9.4296763750400206E-2</v>
      </c>
      <c r="E1652" s="17">
        <v>0.11791129444724301</v>
      </c>
      <c r="F1652" s="17"/>
      <c r="G1652" s="17">
        <v>9.0054420988875006E-2</v>
      </c>
      <c r="H1652" s="17">
        <v>0.110302744508311</v>
      </c>
      <c r="I1652" s="17">
        <v>0.12215738953423901</v>
      </c>
      <c r="J1652" s="17">
        <v>0.13378129705598499</v>
      </c>
      <c r="K1652" s="17">
        <v>0.106143442294754</v>
      </c>
      <c r="L1652" s="17">
        <v>7.85493433116594E-2</v>
      </c>
      <c r="M1652" s="17"/>
      <c r="N1652" s="17">
        <v>8.7091123526770106E-2</v>
      </c>
      <c r="O1652" s="17">
        <v>0.12755255282497099</v>
      </c>
      <c r="P1652" s="17">
        <v>0.104280123672596</v>
      </c>
      <c r="Q1652" s="17">
        <v>0.107387159338819</v>
      </c>
      <c r="R1652" s="17"/>
      <c r="S1652" s="17">
        <v>0.10005066640481999</v>
      </c>
      <c r="T1652" s="17">
        <v>0.103082387390356</v>
      </c>
      <c r="U1652" s="17">
        <v>0.105542047589957</v>
      </c>
      <c r="V1652" s="17">
        <v>0.138896302748654</v>
      </c>
      <c r="W1652" s="17">
        <v>0.12779327121172601</v>
      </c>
      <c r="X1652" s="17">
        <v>0.110451328532732</v>
      </c>
      <c r="Y1652" s="17">
        <v>9.3180492109592797E-2</v>
      </c>
      <c r="Z1652" s="17">
        <v>0.10878620230634101</v>
      </c>
      <c r="AA1652" s="17">
        <v>8.1826543300195398E-2</v>
      </c>
      <c r="AB1652" s="17"/>
      <c r="AC1652" s="17">
        <v>0</v>
      </c>
      <c r="AD1652" s="17">
        <v>6.1768328654722003E-2</v>
      </c>
      <c r="AE1652" s="17">
        <v>8.3352502972754705E-2</v>
      </c>
      <c r="AF1652" s="17">
        <v>0.105111746953138</v>
      </c>
      <c r="AG1652" s="17">
        <v>0.13692843502271099</v>
      </c>
      <c r="AH1652" s="17">
        <v>0.12487562091564</v>
      </c>
      <c r="AI1652" s="17">
        <v>0.156861660469026</v>
      </c>
      <c r="AJ1652" s="17">
        <v>8.21919051834194E-2</v>
      </c>
      <c r="AK1652" s="17">
        <v>0.12804144455538399</v>
      </c>
      <c r="AL1652" s="17">
        <v>9.5484486605806607E-2</v>
      </c>
      <c r="AM1652" s="17">
        <v>0.11903726862331</v>
      </c>
      <c r="AN1652" s="17">
        <v>8.3122822241949196E-2</v>
      </c>
      <c r="AO1652" s="17">
        <v>8.5861694843058695E-2</v>
      </c>
      <c r="AP1652" s="17">
        <v>4.9538318692204701E-2</v>
      </c>
      <c r="AQ1652" s="17">
        <v>0.13721400385822899</v>
      </c>
      <c r="AR1652" s="17">
        <v>5.77670718906831E-2</v>
      </c>
      <c r="AS1652" s="17"/>
      <c r="AT1652" s="17">
        <v>8.7942710302675003E-2</v>
      </c>
      <c r="AU1652" s="17">
        <v>0.12344849567621601</v>
      </c>
      <c r="AV1652" s="17">
        <v>9.45626583397743E-2</v>
      </c>
      <c r="AW1652" s="17">
        <v>0.110854063368762</v>
      </c>
      <c r="AX1652" s="17">
        <v>8.5243939593929896E-2</v>
      </c>
      <c r="AY1652" s="17">
        <v>0.15435333686071101</v>
      </c>
      <c r="AZ1652" s="17"/>
      <c r="BA1652" s="17">
        <v>8.0420962056761899E-2</v>
      </c>
      <c r="BB1652" s="17">
        <v>0.13165150917769</v>
      </c>
      <c r="BC1652" s="17">
        <v>0.12164060981712201</v>
      </c>
      <c r="BD1652" s="17">
        <v>9.6181132901691099E-2</v>
      </c>
      <c r="BE1652" s="17">
        <v>7.1809385078384302E-2</v>
      </c>
      <c r="BF1652" s="17"/>
      <c r="BG1652" s="17">
        <v>8.4983652162649803E-2</v>
      </c>
      <c r="BH1652" s="17">
        <v>9.9593742135515001E-2</v>
      </c>
      <c r="BI1652" s="17">
        <v>0.113026448632309</v>
      </c>
      <c r="BJ1652" s="17">
        <v>0.11275300659920801</v>
      </c>
      <c r="BK1652" s="17">
        <v>0.19221480357861001</v>
      </c>
      <c r="BL1652" s="17"/>
      <c r="BM1652" s="17">
        <v>8.7038438682329994E-2</v>
      </c>
      <c r="BN1652" s="17">
        <v>0.106418666063832</v>
      </c>
      <c r="BO1652" s="17">
        <v>0.16321247123133101</v>
      </c>
      <c r="BP1652" s="17"/>
      <c r="BQ1652" s="17">
        <v>0.127146655611376</v>
      </c>
      <c r="BR1652" s="17">
        <v>9.9187026120015301E-2</v>
      </c>
      <c r="BS1652" s="17"/>
      <c r="BT1652" s="17">
        <v>0.104776724448238</v>
      </c>
      <c r="BU1652" s="17">
        <v>0.114035334122483</v>
      </c>
    </row>
    <row r="1653" spans="2:73" x14ac:dyDescent="0.3">
      <c r="B1653" t="s">
        <v>630</v>
      </c>
      <c r="C1653" s="17">
        <v>4.1115516267253301E-2</v>
      </c>
      <c r="D1653" s="17">
        <v>4.0617257290733698E-2</v>
      </c>
      <c r="E1653" s="17">
        <v>4.1727924272291501E-2</v>
      </c>
      <c r="F1653" s="17"/>
      <c r="G1653" s="17">
        <v>9.63438988413335E-3</v>
      </c>
      <c r="H1653" s="17">
        <v>3.7966603222365003E-2</v>
      </c>
      <c r="I1653" s="17">
        <v>4.2508900318029799E-2</v>
      </c>
      <c r="J1653" s="17">
        <v>5.7500523683227403E-2</v>
      </c>
      <c r="K1653" s="17">
        <v>6.2978621261001497E-2</v>
      </c>
      <c r="L1653" s="17">
        <v>3.5384818971336697E-2</v>
      </c>
      <c r="M1653" s="17"/>
      <c r="N1653" s="17">
        <v>2.62571410822597E-2</v>
      </c>
      <c r="O1653" s="17">
        <v>3.9154368724612101E-2</v>
      </c>
      <c r="P1653" s="17">
        <v>5.2726204405191497E-2</v>
      </c>
      <c r="Q1653" s="17">
        <v>4.8521519613066201E-2</v>
      </c>
      <c r="R1653" s="17"/>
      <c r="S1653" s="17">
        <v>2.8480655293385299E-2</v>
      </c>
      <c r="T1653" s="17">
        <v>3.6709704065485703E-2</v>
      </c>
      <c r="U1653" s="17">
        <v>4.5951819740045703E-2</v>
      </c>
      <c r="V1653" s="17">
        <v>5.3570769508282899E-2</v>
      </c>
      <c r="W1653" s="17">
        <v>2.9032918513326601E-2</v>
      </c>
      <c r="X1653" s="17">
        <v>6.0928708346418899E-2</v>
      </c>
      <c r="Y1653" s="17">
        <v>3.8989575669222502E-2</v>
      </c>
      <c r="Z1653" s="17">
        <v>2.7048940070356398E-2</v>
      </c>
      <c r="AA1653" s="17">
        <v>4.7976998832513502E-2</v>
      </c>
      <c r="AB1653" s="17"/>
      <c r="AC1653" s="17">
        <v>2.27299714829684E-2</v>
      </c>
      <c r="AD1653" s="17">
        <v>0.10386367921443999</v>
      </c>
      <c r="AE1653" s="17">
        <v>3.58533785974606E-2</v>
      </c>
      <c r="AF1653" s="17">
        <v>3.2861285516942097E-2</v>
      </c>
      <c r="AG1653" s="17">
        <v>5.2240044137375499E-2</v>
      </c>
      <c r="AH1653" s="17">
        <v>6.43356751230377E-2</v>
      </c>
      <c r="AI1653" s="17">
        <v>4.48648687549651E-2</v>
      </c>
      <c r="AJ1653" s="17">
        <v>1.6310494482800801E-2</v>
      </c>
      <c r="AK1653" s="17">
        <v>6.9616743006764306E-2</v>
      </c>
      <c r="AL1653" s="17">
        <v>3.11867721580559E-2</v>
      </c>
      <c r="AM1653" s="17">
        <v>5.73925425188457E-2</v>
      </c>
      <c r="AN1653" s="17">
        <v>1.0108177121837701E-2</v>
      </c>
      <c r="AO1653" s="17">
        <v>5.3169356921396096E-3</v>
      </c>
      <c r="AP1653" s="17">
        <v>2.0959959778892898E-2</v>
      </c>
      <c r="AQ1653" s="17">
        <v>2.2403340790358699E-2</v>
      </c>
      <c r="AR1653" s="17">
        <v>1.0328496523038201E-2</v>
      </c>
      <c r="AS1653" s="17"/>
      <c r="AT1653" s="17">
        <v>4.4528795509363499E-2</v>
      </c>
      <c r="AU1653" s="17">
        <v>3.3186507218549099E-2</v>
      </c>
      <c r="AV1653" s="17">
        <v>4.4517190344651E-2</v>
      </c>
      <c r="AW1653" s="17">
        <v>4.5697586788154297E-2</v>
      </c>
      <c r="AX1653" s="17">
        <v>5.3873994676982E-2</v>
      </c>
      <c r="AY1653" s="17">
        <v>1.7752211447664899E-2</v>
      </c>
      <c r="AZ1653" s="17"/>
      <c r="BA1653" s="17">
        <v>5.0501555946616698E-2</v>
      </c>
      <c r="BB1653" s="17">
        <v>5.1455958489447902E-2</v>
      </c>
      <c r="BC1653" s="17">
        <v>3.4339482966948699E-2</v>
      </c>
      <c r="BD1653" s="17">
        <v>2.4960532626509799E-2</v>
      </c>
      <c r="BE1653" s="17">
        <v>3.4105789684725198E-2</v>
      </c>
      <c r="BF1653" s="17"/>
      <c r="BG1653" s="17">
        <v>2.87720857894938E-2</v>
      </c>
      <c r="BH1653" s="17">
        <v>3.7549245062513198E-2</v>
      </c>
      <c r="BI1653" s="17">
        <v>3.4786912075640303E-2</v>
      </c>
      <c r="BJ1653" s="17">
        <v>5.3388794010610197E-2</v>
      </c>
      <c r="BK1653" s="17">
        <v>5.6326424487234503E-2</v>
      </c>
      <c r="BL1653" s="17"/>
      <c r="BM1653" s="17">
        <v>2.5571186596487099E-2</v>
      </c>
      <c r="BN1653" s="17">
        <v>4.9529323213081601E-2</v>
      </c>
      <c r="BO1653" s="17">
        <v>6.7051957196235606E-2</v>
      </c>
      <c r="BP1653" s="17"/>
      <c r="BQ1653" s="17">
        <v>2.9422175235645099E-2</v>
      </c>
      <c r="BR1653" s="17">
        <v>5.1167335758293797E-2</v>
      </c>
      <c r="BS1653" s="17"/>
      <c r="BT1653" s="17">
        <v>3.5577176056550197E-2</v>
      </c>
      <c r="BU1653" s="17">
        <v>5.2604184706591998E-2</v>
      </c>
    </row>
    <row r="1654" spans="2:73" x14ac:dyDescent="0.3">
      <c r="B1654" t="s">
        <v>92</v>
      </c>
      <c r="C1654" s="17">
        <v>0.223238241306498</v>
      </c>
      <c r="D1654" s="17">
        <v>0.17242436278193901</v>
      </c>
      <c r="E1654" s="17">
        <v>0.27231951149699202</v>
      </c>
      <c r="F1654" s="17"/>
      <c r="G1654" s="17">
        <v>0.19273432662548301</v>
      </c>
      <c r="H1654" s="17">
        <v>9.7797883350113496E-2</v>
      </c>
      <c r="I1654" s="17">
        <v>0.117730027156818</v>
      </c>
      <c r="J1654" s="17">
        <v>0.12756192778841399</v>
      </c>
      <c r="K1654" s="17">
        <v>0.231343363756388</v>
      </c>
      <c r="L1654" s="17">
        <v>0.503622438968094</v>
      </c>
      <c r="M1654" s="17"/>
      <c r="N1654" s="17">
        <v>0.11422532679111699</v>
      </c>
      <c r="O1654" s="17">
        <v>0.1839576941553</v>
      </c>
      <c r="P1654" s="17">
        <v>0.230270542960434</v>
      </c>
      <c r="Q1654" s="17">
        <v>0.37238945925862799</v>
      </c>
      <c r="R1654" s="17"/>
      <c r="S1654" s="17">
        <v>0.13527114584692701</v>
      </c>
      <c r="T1654" s="17">
        <v>0.27966208836012402</v>
      </c>
      <c r="U1654" s="17">
        <v>0.234438187666</v>
      </c>
      <c r="V1654" s="17">
        <v>0.243182444360931</v>
      </c>
      <c r="W1654" s="17">
        <v>0.213173273655269</v>
      </c>
      <c r="X1654" s="17">
        <v>0.223368109257644</v>
      </c>
      <c r="Y1654" s="17">
        <v>0.25492981747876298</v>
      </c>
      <c r="Z1654" s="17">
        <v>0.25224482825897998</v>
      </c>
      <c r="AA1654" s="17">
        <v>0.20793406414270099</v>
      </c>
      <c r="AB1654" s="17"/>
      <c r="AC1654" s="17">
        <v>0.45168719515706701</v>
      </c>
      <c r="AD1654" s="17">
        <v>0.37512863411198999</v>
      </c>
      <c r="AE1654" s="17">
        <v>0.43848484582286101</v>
      </c>
      <c r="AF1654" s="17">
        <v>0.39197207603533601</v>
      </c>
      <c r="AG1654" s="17">
        <v>0.277595173223254</v>
      </c>
      <c r="AH1654" s="17">
        <v>0.220347041296342</v>
      </c>
      <c r="AI1654" s="17">
        <v>0.223475666842605</v>
      </c>
      <c r="AJ1654" s="17">
        <v>0.19897894844434699</v>
      </c>
      <c r="AK1654" s="17">
        <v>0.14195585025139801</v>
      </c>
      <c r="AL1654" s="17">
        <v>0.181577812626915</v>
      </c>
      <c r="AM1654" s="17">
        <v>0.14803922868518801</v>
      </c>
      <c r="AN1654" s="17">
        <v>8.8749731789358299E-2</v>
      </c>
      <c r="AO1654" s="17">
        <v>8.0330094007859801E-2</v>
      </c>
      <c r="AP1654" s="17">
        <v>6.7980197374387999E-2</v>
      </c>
      <c r="AQ1654" s="17">
        <v>8.16387616442453E-2</v>
      </c>
      <c r="AR1654" s="17">
        <v>3.7825489031527201E-2</v>
      </c>
      <c r="AS1654" s="17"/>
      <c r="AT1654" s="17">
        <v>0.12569603688504799</v>
      </c>
      <c r="AU1654" s="17">
        <v>0.23920822892002</v>
      </c>
      <c r="AV1654" s="17">
        <v>0.21451629764535499</v>
      </c>
      <c r="AW1654" s="17">
        <v>0.25114396817923401</v>
      </c>
      <c r="AX1654" s="17">
        <v>0.33165162281523902</v>
      </c>
      <c r="AY1654" s="17">
        <v>0.28704706302926503</v>
      </c>
      <c r="AZ1654" s="17"/>
      <c r="BA1654" s="17">
        <v>0.358654539093263</v>
      </c>
      <c r="BB1654" s="17">
        <v>0.23261781772394299</v>
      </c>
      <c r="BC1654" s="17">
        <v>0.12523644500808701</v>
      </c>
      <c r="BD1654" s="17">
        <v>7.9454864924556404E-2</v>
      </c>
      <c r="BE1654" s="17">
        <v>0.12444382365265701</v>
      </c>
      <c r="BF1654" s="17"/>
      <c r="BG1654" s="17">
        <v>0.26134995853898702</v>
      </c>
      <c r="BH1654" s="17">
        <v>0.16171325359216901</v>
      </c>
      <c r="BI1654" s="17">
        <v>0.25542775132735701</v>
      </c>
      <c r="BJ1654" s="17">
        <v>0.20742423232333501</v>
      </c>
      <c r="BK1654" s="17">
        <v>0.17219629290601601</v>
      </c>
      <c r="BL1654" s="17"/>
      <c r="BM1654" s="17">
        <v>0.18535452980228201</v>
      </c>
      <c r="BN1654" s="17">
        <v>0.24908211244599399</v>
      </c>
      <c r="BO1654" s="17">
        <v>0.27354344993157598</v>
      </c>
      <c r="BP1654" s="17"/>
      <c r="BQ1654" s="17">
        <v>4.94090700305077E-2</v>
      </c>
      <c r="BR1654" s="17">
        <v>0.30428103528636102</v>
      </c>
      <c r="BS1654" s="17"/>
      <c r="BT1654" s="17">
        <v>0.16648254375548099</v>
      </c>
      <c r="BU1654" s="17">
        <v>0.27543912250213698</v>
      </c>
    </row>
    <row r="1655" spans="2:73" x14ac:dyDescent="0.3">
      <c r="C1655" s="17"/>
      <c r="D1655" s="17"/>
      <c r="E1655" s="17"/>
      <c r="F1655" s="17"/>
      <c r="G1655" s="17"/>
      <c r="H1655" s="17"/>
      <c r="I1655" s="17"/>
      <c r="J1655" s="17"/>
      <c r="K1655" s="17"/>
      <c r="L1655" s="17"/>
      <c r="M1655" s="17"/>
      <c r="N1655" s="17"/>
      <c r="O1655" s="17"/>
      <c r="P1655" s="17"/>
      <c r="Q1655" s="17"/>
      <c r="R1655" s="17"/>
      <c r="S1655" s="17"/>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7"/>
      <c r="AS1655" s="17"/>
      <c r="AT1655" s="17"/>
      <c r="AU1655" s="17"/>
      <c r="AV1655" s="17"/>
      <c r="AW1655" s="17"/>
      <c r="AX1655" s="17"/>
      <c r="AY1655" s="17"/>
      <c r="AZ1655" s="17"/>
      <c r="BA1655" s="17"/>
      <c r="BB1655" s="17"/>
      <c r="BC1655" s="17"/>
      <c r="BD1655" s="17"/>
      <c r="BE1655" s="17"/>
      <c r="BF1655" s="17"/>
      <c r="BG1655" s="17"/>
      <c r="BH1655" s="17"/>
      <c r="BI1655" s="17"/>
      <c r="BJ1655" s="17"/>
      <c r="BK1655" s="17"/>
      <c r="BL1655" s="17"/>
      <c r="BM1655" s="17"/>
      <c r="BN1655" s="17"/>
      <c r="BO1655" s="17"/>
      <c r="BP1655" s="17"/>
      <c r="BQ1655" s="17"/>
      <c r="BR1655" s="17"/>
      <c r="BS1655" s="17"/>
      <c r="BT1655" s="17"/>
      <c r="BU1655" s="17"/>
    </row>
    <row r="1656" spans="2:73" x14ac:dyDescent="0.3">
      <c r="B1656" s="6" t="s">
        <v>635</v>
      </c>
      <c r="C1656" s="17"/>
      <c r="D1656" s="17"/>
      <c r="E1656" s="17"/>
      <c r="F1656" s="17"/>
      <c r="G1656" s="17"/>
      <c r="H1656" s="17"/>
      <c r="I1656" s="17"/>
      <c r="J1656" s="17"/>
      <c r="K1656" s="17"/>
      <c r="L1656" s="17"/>
      <c r="M1656" s="17"/>
      <c r="N1656" s="17"/>
      <c r="O1656" s="17"/>
      <c r="P1656" s="17"/>
      <c r="Q1656" s="17"/>
      <c r="R1656" s="17"/>
      <c r="S1656" s="17"/>
      <c r="T1656" s="17"/>
      <c r="U1656" s="17"/>
      <c r="V1656" s="17"/>
      <c r="W1656" s="17"/>
      <c r="X1656" s="17"/>
      <c r="Y1656" s="17"/>
      <c r="Z1656" s="17"/>
      <c r="AA1656" s="17"/>
      <c r="AB1656" s="17"/>
      <c r="AC1656" s="17"/>
      <c r="AD1656" s="17"/>
      <c r="AE1656" s="17"/>
      <c r="AF1656" s="17"/>
      <c r="AG1656" s="17"/>
      <c r="AH1656" s="17"/>
      <c r="AI1656" s="17"/>
      <c r="AJ1656" s="17"/>
      <c r="AK1656" s="17"/>
      <c r="AL1656" s="17"/>
      <c r="AM1656" s="17"/>
      <c r="AN1656" s="17"/>
      <c r="AO1656" s="17"/>
      <c r="AP1656" s="17"/>
      <c r="AQ1656" s="17"/>
      <c r="AR1656" s="17"/>
      <c r="AS1656" s="17"/>
      <c r="AT1656" s="17"/>
      <c r="AU1656" s="17"/>
      <c r="AV1656" s="17"/>
      <c r="AW1656" s="17"/>
      <c r="AX1656" s="17"/>
      <c r="AY1656" s="17"/>
      <c r="AZ1656" s="17"/>
      <c r="BA1656" s="17"/>
      <c r="BB1656" s="17"/>
      <c r="BC1656" s="17"/>
      <c r="BD1656" s="17"/>
      <c r="BE1656" s="17"/>
      <c r="BF1656" s="17"/>
      <c r="BG1656" s="17"/>
      <c r="BH1656" s="17"/>
      <c r="BI1656" s="17"/>
      <c r="BJ1656" s="17"/>
      <c r="BK1656" s="17"/>
      <c r="BL1656" s="17"/>
      <c r="BM1656" s="17"/>
      <c r="BN1656" s="17"/>
      <c r="BO1656" s="17"/>
      <c r="BP1656" s="17"/>
      <c r="BQ1656" s="17"/>
      <c r="BR1656" s="17"/>
      <c r="BS1656" s="17"/>
      <c r="BT1656" s="17"/>
      <c r="BU1656" s="17"/>
    </row>
    <row r="1657" spans="2:73" x14ac:dyDescent="0.3">
      <c r="B1657" s="24" t="s">
        <v>94</v>
      </c>
      <c r="C1657" s="17"/>
      <c r="D1657" s="17"/>
      <c r="E1657" s="17"/>
      <c r="F1657" s="17"/>
      <c r="G1657" s="17"/>
      <c r="H1657" s="17"/>
      <c r="I1657" s="17"/>
      <c r="J1657" s="17"/>
      <c r="K1657" s="17"/>
      <c r="L1657" s="17"/>
      <c r="M1657" s="17"/>
      <c r="N1657" s="17"/>
      <c r="O1657" s="17"/>
      <c r="P1657" s="17"/>
      <c r="Q1657" s="17"/>
      <c r="R1657" s="17"/>
      <c r="S1657" s="17"/>
      <c r="T1657" s="17"/>
      <c r="U1657" s="17"/>
      <c r="V1657" s="17"/>
      <c r="W1657" s="17"/>
      <c r="X1657" s="17"/>
      <c r="Y1657" s="17"/>
      <c r="Z1657" s="17"/>
      <c r="AA1657" s="17"/>
      <c r="AB1657" s="17"/>
      <c r="AC1657" s="17"/>
      <c r="AD1657" s="17"/>
      <c r="AE1657" s="17"/>
      <c r="AF1657" s="17"/>
      <c r="AG1657" s="17"/>
      <c r="AH1657" s="17"/>
      <c r="AI1657" s="17"/>
      <c r="AJ1657" s="17"/>
      <c r="AK1657" s="17"/>
      <c r="AL1657" s="17"/>
      <c r="AM1657" s="17"/>
      <c r="AN1657" s="17"/>
      <c r="AO1657" s="17"/>
      <c r="AP1657" s="17"/>
      <c r="AQ1657" s="17"/>
      <c r="AR1657" s="17"/>
      <c r="AS1657" s="17"/>
      <c r="AT1657" s="17"/>
      <c r="AU1657" s="17"/>
      <c r="AV1657" s="17"/>
      <c r="AW1657" s="17"/>
      <c r="AX1657" s="17"/>
      <c r="AY1657" s="17"/>
      <c r="AZ1657" s="17"/>
      <c r="BA1657" s="17"/>
      <c r="BB1657" s="17"/>
      <c r="BC1657" s="17"/>
      <c r="BD1657" s="17"/>
      <c r="BE1657" s="17"/>
      <c r="BF1657" s="17"/>
      <c r="BG1657" s="17"/>
      <c r="BH1657" s="17"/>
      <c r="BI1657" s="17"/>
      <c r="BJ1657" s="17"/>
      <c r="BK1657" s="17"/>
      <c r="BL1657" s="17"/>
      <c r="BM1657" s="17"/>
      <c r="BN1657" s="17"/>
      <c r="BO1657" s="17"/>
      <c r="BP1657" s="17"/>
      <c r="BQ1657" s="17"/>
      <c r="BR1657" s="17"/>
      <c r="BS1657" s="17"/>
      <c r="BT1657" s="17"/>
      <c r="BU1657" s="17"/>
    </row>
    <row r="1658" spans="2:73" x14ac:dyDescent="0.3">
      <c r="B1658" t="s">
        <v>626</v>
      </c>
      <c r="C1658" s="17">
        <v>0.145625360222157</v>
      </c>
      <c r="D1658" s="17">
        <v>0.15442212764475599</v>
      </c>
      <c r="E1658" s="17">
        <v>0.137502464676551</v>
      </c>
      <c r="F1658" s="17"/>
      <c r="G1658" s="17">
        <v>0.23658082472233299</v>
      </c>
      <c r="H1658" s="17">
        <v>0.19913766394413801</v>
      </c>
      <c r="I1658" s="17">
        <v>0.139921340668822</v>
      </c>
      <c r="J1658" s="17">
        <v>0.126802562005604</v>
      </c>
      <c r="K1658" s="17">
        <v>0.113471982351201</v>
      </c>
      <c r="L1658" s="17">
        <v>8.34065604487602E-2</v>
      </c>
      <c r="M1658" s="17"/>
      <c r="N1658" s="17">
        <v>0.17046183066394299</v>
      </c>
      <c r="O1658" s="17">
        <v>0.12878859794435099</v>
      </c>
      <c r="P1658" s="17">
        <v>0.15253597645570299</v>
      </c>
      <c r="Q1658" s="17">
        <v>0.12898920553805299</v>
      </c>
      <c r="R1658" s="17"/>
      <c r="S1658" s="17">
        <v>0.183864519382226</v>
      </c>
      <c r="T1658" s="17">
        <v>0.11866510882964899</v>
      </c>
      <c r="U1658" s="17">
        <v>0.16262837414845699</v>
      </c>
      <c r="V1658" s="17">
        <v>0.13417303649499401</v>
      </c>
      <c r="W1658" s="17">
        <v>0.149729281172232</v>
      </c>
      <c r="X1658" s="17">
        <v>0.15379560550666299</v>
      </c>
      <c r="Y1658" s="17">
        <v>9.1659775663114798E-2</v>
      </c>
      <c r="Z1658" s="17">
        <v>0.15287915219968201</v>
      </c>
      <c r="AA1658" s="17">
        <v>0.15784038397734901</v>
      </c>
      <c r="AB1658" s="17"/>
      <c r="AC1658" s="17">
        <v>2.9769341511610401E-2</v>
      </c>
      <c r="AD1658" s="17">
        <v>0.216165226812461</v>
      </c>
      <c r="AE1658" s="17">
        <v>9.6812997073677104E-2</v>
      </c>
      <c r="AF1658" s="17">
        <v>0.117372566683923</v>
      </c>
      <c r="AG1658" s="17">
        <v>9.4546601303947195E-2</v>
      </c>
      <c r="AH1658" s="17">
        <v>0.123813735076268</v>
      </c>
      <c r="AI1658" s="17">
        <v>0.159748764031345</v>
      </c>
      <c r="AJ1658" s="17">
        <v>0.160212817923371</v>
      </c>
      <c r="AK1658" s="17">
        <v>0.18157115117226599</v>
      </c>
      <c r="AL1658" s="17">
        <v>0.13832382904565399</v>
      </c>
      <c r="AM1658" s="17">
        <v>0.16322173082194</v>
      </c>
      <c r="AN1658" s="17">
        <v>0.11485110352580601</v>
      </c>
      <c r="AO1658" s="17">
        <v>0.17317954611123301</v>
      </c>
      <c r="AP1658" s="17">
        <v>0.197158306182005</v>
      </c>
      <c r="AQ1658" s="17">
        <v>0.17102204040406199</v>
      </c>
      <c r="AR1658" s="17">
        <v>0.25817513219341298</v>
      </c>
      <c r="AS1658" s="17"/>
      <c r="AT1658" s="17">
        <v>0.200735189241731</v>
      </c>
      <c r="AU1658" s="17">
        <v>0.11483290503059899</v>
      </c>
      <c r="AV1658" s="17">
        <v>0.149166618217526</v>
      </c>
      <c r="AW1658" s="17">
        <v>0.14217714062838699</v>
      </c>
      <c r="AX1658" s="17">
        <v>0.117002843746854</v>
      </c>
      <c r="AY1658" s="17">
        <v>0.129932460224643</v>
      </c>
      <c r="AZ1658" s="17"/>
      <c r="BA1658" s="17">
        <v>0.12710216597340901</v>
      </c>
      <c r="BB1658" s="17">
        <v>0.132035199295165</v>
      </c>
      <c r="BC1658" s="17">
        <v>0.14693703933743699</v>
      </c>
      <c r="BD1658" s="17">
        <v>0.21623601644815199</v>
      </c>
      <c r="BE1658" s="17">
        <v>0.228410817960739</v>
      </c>
      <c r="BF1658" s="17"/>
      <c r="BG1658" s="17">
        <v>0.133440783712794</v>
      </c>
      <c r="BH1658" s="17">
        <v>0.159410828832354</v>
      </c>
      <c r="BI1658" s="17">
        <v>0.13696176666297799</v>
      </c>
      <c r="BJ1658" s="17">
        <v>0.13222698518485099</v>
      </c>
      <c r="BK1658" s="17">
        <v>0.14739469920249099</v>
      </c>
      <c r="BL1658" s="17"/>
      <c r="BM1658" s="17">
        <v>0.163052627688659</v>
      </c>
      <c r="BN1658" s="17">
        <v>0.13814627908528901</v>
      </c>
      <c r="BO1658" s="17">
        <v>0.11182342892769501</v>
      </c>
      <c r="BP1658" s="17"/>
      <c r="BQ1658" s="17">
        <v>0.27751246503110999</v>
      </c>
      <c r="BR1658" s="17">
        <v>7.0391838328396503E-2</v>
      </c>
      <c r="BS1658" s="17"/>
      <c r="BT1658" s="17">
        <v>0.18742284189033301</v>
      </c>
      <c r="BU1658" s="17">
        <v>9.4325310240543997E-2</v>
      </c>
    </row>
    <row r="1659" spans="2:73" x14ac:dyDescent="0.3">
      <c r="B1659" t="s">
        <v>627</v>
      </c>
      <c r="C1659" s="17">
        <v>0.23193421519950799</v>
      </c>
      <c r="D1659" s="17">
        <v>0.24592548493067201</v>
      </c>
      <c r="E1659" s="17">
        <v>0.218212443597149</v>
      </c>
      <c r="F1659" s="17"/>
      <c r="G1659" s="17">
        <v>0.23368960213843901</v>
      </c>
      <c r="H1659" s="17">
        <v>0.32805135194866403</v>
      </c>
      <c r="I1659" s="17">
        <v>0.26811487331852302</v>
      </c>
      <c r="J1659" s="17">
        <v>0.234744275273536</v>
      </c>
      <c r="K1659" s="17">
        <v>0.22504463336410699</v>
      </c>
      <c r="L1659" s="17">
        <v>0.12555433421904</v>
      </c>
      <c r="M1659" s="17"/>
      <c r="N1659" s="17">
        <v>0.28756557331285998</v>
      </c>
      <c r="O1659" s="17">
        <v>0.222477493478584</v>
      </c>
      <c r="P1659" s="17">
        <v>0.24248298126631901</v>
      </c>
      <c r="Q1659" s="17">
        <v>0.17585670741701501</v>
      </c>
      <c r="R1659" s="17"/>
      <c r="S1659" s="17">
        <v>0.26453452263489002</v>
      </c>
      <c r="T1659" s="17">
        <v>0.20356615850176299</v>
      </c>
      <c r="U1659" s="17">
        <v>0.26098401476022898</v>
      </c>
      <c r="V1659" s="17">
        <v>0.195883782997293</v>
      </c>
      <c r="W1659" s="17">
        <v>0.213728123121839</v>
      </c>
      <c r="X1659" s="17">
        <v>0.208374120520606</v>
      </c>
      <c r="Y1659" s="17">
        <v>0.25310577825632202</v>
      </c>
      <c r="Z1659" s="17">
        <v>0.21955175914778299</v>
      </c>
      <c r="AA1659" s="17">
        <v>0.25412206759274197</v>
      </c>
      <c r="AB1659" s="17"/>
      <c r="AC1659" s="17">
        <v>0.123668672205493</v>
      </c>
      <c r="AD1659" s="17">
        <v>0.14108857992193</v>
      </c>
      <c r="AE1659" s="17">
        <v>0.15019888163037301</v>
      </c>
      <c r="AF1659" s="17">
        <v>0.19840377945183699</v>
      </c>
      <c r="AG1659" s="17">
        <v>0.16440987088824999</v>
      </c>
      <c r="AH1659" s="17">
        <v>0.26992478758664401</v>
      </c>
      <c r="AI1659" s="17">
        <v>0.230550470955869</v>
      </c>
      <c r="AJ1659" s="17">
        <v>0.236595091447734</v>
      </c>
      <c r="AK1659" s="17">
        <v>0.22869703289260301</v>
      </c>
      <c r="AL1659" s="17">
        <v>0.212543448827721</v>
      </c>
      <c r="AM1659" s="17">
        <v>0.292139192575045</v>
      </c>
      <c r="AN1659" s="17">
        <v>0.35285461526415401</v>
      </c>
      <c r="AO1659" s="17">
        <v>0.28395182266575097</v>
      </c>
      <c r="AP1659" s="17">
        <v>0.148772119816203</v>
      </c>
      <c r="AQ1659" s="17">
        <v>0.23582768067138499</v>
      </c>
      <c r="AR1659" s="17">
        <v>0.35504271493455403</v>
      </c>
      <c r="AS1659" s="17"/>
      <c r="AT1659" s="17">
        <v>0.28112522171321302</v>
      </c>
      <c r="AU1659" s="17">
        <v>0.220684516568079</v>
      </c>
      <c r="AV1659" s="17">
        <v>0.21471130872528399</v>
      </c>
      <c r="AW1659" s="17">
        <v>0.21621705256217599</v>
      </c>
      <c r="AX1659" s="17">
        <v>0.207561228388663</v>
      </c>
      <c r="AY1659" s="17">
        <v>0.22813805754896099</v>
      </c>
      <c r="AZ1659" s="17"/>
      <c r="BA1659" s="17">
        <v>0.16403062312006</v>
      </c>
      <c r="BB1659" s="17">
        <v>0.23332105940323999</v>
      </c>
      <c r="BC1659" s="17">
        <v>0.25993737424507402</v>
      </c>
      <c r="BD1659" s="17">
        <v>0.32943544763736499</v>
      </c>
      <c r="BE1659" s="17">
        <v>0.33932474996442002</v>
      </c>
      <c r="BF1659" s="17"/>
      <c r="BG1659" s="17">
        <v>0.21293594169448901</v>
      </c>
      <c r="BH1659" s="17">
        <v>0.25258843996101099</v>
      </c>
      <c r="BI1659" s="17">
        <v>0.210804906131385</v>
      </c>
      <c r="BJ1659" s="17">
        <v>0.21047931426920899</v>
      </c>
      <c r="BK1659" s="17">
        <v>0.30951253900880399</v>
      </c>
      <c r="BL1659" s="17"/>
      <c r="BM1659" s="17">
        <v>0.26007120789587901</v>
      </c>
      <c r="BN1659" s="17">
        <v>0.204569225841531</v>
      </c>
      <c r="BO1659" s="17">
        <v>0.214323560408891</v>
      </c>
      <c r="BP1659" s="17"/>
      <c r="BQ1659" s="17">
        <v>0.36206098617360399</v>
      </c>
      <c r="BR1659" s="17">
        <v>0.15658484080057999</v>
      </c>
      <c r="BS1659" s="17"/>
      <c r="BT1659" s="17">
        <v>0.26478715038860301</v>
      </c>
      <c r="BU1659" s="17">
        <v>0.18772835555748399</v>
      </c>
    </row>
    <row r="1660" spans="2:73" x14ac:dyDescent="0.3">
      <c r="B1660" t="s">
        <v>628</v>
      </c>
      <c r="C1660" s="17">
        <v>0.28573474573372998</v>
      </c>
      <c r="D1660" s="17">
        <v>0.29885912562811701</v>
      </c>
      <c r="E1660" s="17">
        <v>0.27382701888278199</v>
      </c>
      <c r="F1660" s="17"/>
      <c r="G1660" s="17">
        <v>0.222432271078076</v>
      </c>
      <c r="H1660" s="17">
        <v>0.261214450769926</v>
      </c>
      <c r="I1660" s="17">
        <v>0.32667475126606998</v>
      </c>
      <c r="J1660" s="17">
        <v>0.35844629509348902</v>
      </c>
      <c r="K1660" s="17">
        <v>0.32514471220410701</v>
      </c>
      <c r="L1660" s="17">
        <v>0.228690727146694</v>
      </c>
      <c r="M1660" s="17"/>
      <c r="N1660" s="17">
        <v>0.30904904082110701</v>
      </c>
      <c r="O1660" s="17">
        <v>0.31721673536440198</v>
      </c>
      <c r="P1660" s="17">
        <v>0.25787216147102598</v>
      </c>
      <c r="Q1660" s="17">
        <v>0.25422042062348299</v>
      </c>
      <c r="R1660" s="17"/>
      <c r="S1660" s="17">
        <v>0.30772111299807903</v>
      </c>
      <c r="T1660" s="17">
        <v>0.31603232894341798</v>
      </c>
      <c r="U1660" s="17">
        <v>0.24346092995287</v>
      </c>
      <c r="V1660" s="17">
        <v>0.29943073101961198</v>
      </c>
      <c r="W1660" s="17">
        <v>0.28997467452819897</v>
      </c>
      <c r="X1660" s="17">
        <v>0.275795800907494</v>
      </c>
      <c r="Y1660" s="17">
        <v>0.27194934884142202</v>
      </c>
      <c r="Z1660" s="17">
        <v>0.27964184142026699</v>
      </c>
      <c r="AA1660" s="17">
        <v>0.25993996290357901</v>
      </c>
      <c r="AB1660" s="17"/>
      <c r="AC1660" s="17">
        <v>0.37728121308735102</v>
      </c>
      <c r="AD1660" s="17">
        <v>0.19472243989323201</v>
      </c>
      <c r="AE1660" s="17">
        <v>0.237223928292181</v>
      </c>
      <c r="AF1660" s="17">
        <v>0.268372536743615</v>
      </c>
      <c r="AG1660" s="17">
        <v>0.29288685121136399</v>
      </c>
      <c r="AH1660" s="17">
        <v>0.26938325922322698</v>
      </c>
      <c r="AI1660" s="17">
        <v>0.27632922288384498</v>
      </c>
      <c r="AJ1660" s="17">
        <v>0.27791568631467001</v>
      </c>
      <c r="AK1660" s="17">
        <v>0.294157897001672</v>
      </c>
      <c r="AL1660" s="17">
        <v>0.43178600152726199</v>
      </c>
      <c r="AM1660" s="17">
        <v>0.25834439198436199</v>
      </c>
      <c r="AN1660" s="17">
        <v>0.33572144462846898</v>
      </c>
      <c r="AO1660" s="17">
        <v>0.35460601148023002</v>
      </c>
      <c r="AP1660" s="17">
        <v>0.40950867492001197</v>
      </c>
      <c r="AQ1660" s="17">
        <v>0.418396428460517</v>
      </c>
      <c r="AR1660" s="17">
        <v>0.19655305571314799</v>
      </c>
      <c r="AS1660" s="17"/>
      <c r="AT1660" s="17">
        <v>0.26746543780836501</v>
      </c>
      <c r="AU1660" s="17">
        <v>0.32933932643373998</v>
      </c>
      <c r="AV1660" s="17">
        <v>0.28752747175236198</v>
      </c>
      <c r="AW1660" s="17">
        <v>0.27334230619873601</v>
      </c>
      <c r="AX1660" s="17">
        <v>0.247210268033737</v>
      </c>
      <c r="AY1660" s="17">
        <v>0.23081323818313501</v>
      </c>
      <c r="AZ1660" s="17"/>
      <c r="BA1660" s="17">
        <v>0.26367043370184801</v>
      </c>
      <c r="BB1660" s="17">
        <v>0.27160215763672901</v>
      </c>
      <c r="BC1660" s="17">
        <v>0.33658770860416198</v>
      </c>
      <c r="BD1660" s="17">
        <v>0.25374822262090402</v>
      </c>
      <c r="BE1660" s="17">
        <v>0.21323710090884401</v>
      </c>
      <c r="BF1660" s="17"/>
      <c r="BG1660" s="17">
        <v>0.29041280859214802</v>
      </c>
      <c r="BH1660" s="17">
        <v>0.29659441053671598</v>
      </c>
      <c r="BI1660" s="17">
        <v>0.29230580187244598</v>
      </c>
      <c r="BJ1660" s="17">
        <v>0.30575975105587999</v>
      </c>
      <c r="BK1660" s="17">
        <v>0.27517106659490698</v>
      </c>
      <c r="BL1660" s="17"/>
      <c r="BM1660" s="17">
        <v>0.29701180682580902</v>
      </c>
      <c r="BN1660" s="17">
        <v>0.281953634811624</v>
      </c>
      <c r="BO1660" s="17">
        <v>0.26130264694810501</v>
      </c>
      <c r="BP1660" s="17"/>
      <c r="BQ1660" s="17">
        <v>0.22808208787300199</v>
      </c>
      <c r="BR1660" s="17">
        <v>0.32625120188490703</v>
      </c>
      <c r="BS1660" s="17"/>
      <c r="BT1660" s="17">
        <v>0.26742014137428499</v>
      </c>
      <c r="BU1660" s="17">
        <v>0.31650862328296903</v>
      </c>
    </row>
    <row r="1661" spans="2:73" x14ac:dyDescent="0.3">
      <c r="B1661" t="s">
        <v>629</v>
      </c>
      <c r="C1661" s="17">
        <v>8.9192059095291001E-2</v>
      </c>
      <c r="D1661" s="17">
        <v>0.100365888107912</v>
      </c>
      <c r="E1661" s="17">
        <v>7.7420766989305903E-2</v>
      </c>
      <c r="F1661" s="17"/>
      <c r="G1661" s="17">
        <v>9.1826021010308095E-2</v>
      </c>
      <c r="H1661" s="17">
        <v>9.50959969879525E-2</v>
      </c>
      <c r="I1661" s="17">
        <v>0.103509013183697</v>
      </c>
      <c r="J1661" s="17">
        <v>0.11259422303705301</v>
      </c>
      <c r="K1661" s="17">
        <v>8.5482257873099904E-2</v>
      </c>
      <c r="L1661" s="17">
        <v>5.4453996430988298E-2</v>
      </c>
      <c r="M1661" s="17"/>
      <c r="N1661" s="17">
        <v>8.7226262691479095E-2</v>
      </c>
      <c r="O1661" s="17">
        <v>0.11508946872600399</v>
      </c>
      <c r="P1661" s="17">
        <v>9.9261878434565798E-2</v>
      </c>
      <c r="Q1661" s="17">
        <v>5.4203525452439803E-2</v>
      </c>
      <c r="R1661" s="17"/>
      <c r="S1661" s="17">
        <v>8.8542228186874294E-2</v>
      </c>
      <c r="T1661" s="17">
        <v>7.0141725099889599E-2</v>
      </c>
      <c r="U1661" s="17">
        <v>0.10117112472968</v>
      </c>
      <c r="V1661" s="17">
        <v>9.9282110085476105E-2</v>
      </c>
      <c r="W1661" s="17">
        <v>9.76199291940099E-2</v>
      </c>
      <c r="X1661" s="17">
        <v>0.110817122180333</v>
      </c>
      <c r="Y1661" s="17">
        <v>9.8766932622166306E-2</v>
      </c>
      <c r="Z1661" s="17">
        <v>0.106014828261454</v>
      </c>
      <c r="AA1661" s="17">
        <v>5.9372191803521102E-2</v>
      </c>
      <c r="AB1661" s="17"/>
      <c r="AC1661" s="17">
        <v>0</v>
      </c>
      <c r="AD1661" s="17">
        <v>4.5968567498330899E-2</v>
      </c>
      <c r="AE1661" s="17">
        <v>7.9652729547637302E-2</v>
      </c>
      <c r="AF1661" s="17">
        <v>5.9403272696843298E-2</v>
      </c>
      <c r="AG1661" s="17">
        <v>0.109126673283044</v>
      </c>
      <c r="AH1661" s="17">
        <v>8.2858184009522107E-2</v>
      </c>
      <c r="AI1661" s="17">
        <v>9.5952641054690896E-2</v>
      </c>
      <c r="AJ1661" s="17">
        <v>9.7477137007174697E-2</v>
      </c>
      <c r="AK1661" s="17">
        <v>9.3700085728115501E-2</v>
      </c>
      <c r="AL1661" s="17">
        <v>8.3494669852075501E-2</v>
      </c>
      <c r="AM1661" s="17">
        <v>0.111346015444348</v>
      </c>
      <c r="AN1661" s="17">
        <v>8.1813505953488797E-2</v>
      </c>
      <c r="AO1661" s="17">
        <v>7.1061433938134994E-2</v>
      </c>
      <c r="AP1661" s="17">
        <v>0.15183639919052899</v>
      </c>
      <c r="AQ1661" s="17">
        <v>7.2808992894004498E-2</v>
      </c>
      <c r="AR1661" s="17">
        <v>0.117284570335017</v>
      </c>
      <c r="AS1661" s="17"/>
      <c r="AT1661" s="17">
        <v>9.4865814511097601E-2</v>
      </c>
      <c r="AU1661" s="17">
        <v>8.6348166831284906E-2</v>
      </c>
      <c r="AV1661" s="17">
        <v>9.2639343772176405E-2</v>
      </c>
      <c r="AW1661" s="17">
        <v>8.8668082178319702E-2</v>
      </c>
      <c r="AX1661" s="17">
        <v>7.6249214940827398E-2</v>
      </c>
      <c r="AY1661" s="17">
        <v>9.8664502670628498E-2</v>
      </c>
      <c r="AZ1661" s="17"/>
      <c r="BA1661" s="17">
        <v>7.7021066671569202E-2</v>
      </c>
      <c r="BB1661" s="17">
        <v>9.3751225332483507E-2</v>
      </c>
      <c r="BC1661" s="17">
        <v>0.105737327623209</v>
      </c>
      <c r="BD1661" s="17">
        <v>8.3213374056331696E-2</v>
      </c>
      <c r="BE1661" s="17">
        <v>6.1120986053664998E-2</v>
      </c>
      <c r="BF1661" s="17"/>
      <c r="BG1661" s="17">
        <v>7.1229676853643703E-2</v>
      </c>
      <c r="BH1661" s="17">
        <v>9.6181566129791701E-2</v>
      </c>
      <c r="BI1661" s="17">
        <v>9.3434553574093096E-2</v>
      </c>
      <c r="BJ1661" s="17">
        <v>0.125654887785215</v>
      </c>
      <c r="BK1661" s="17">
        <v>7.9871821968888604E-2</v>
      </c>
      <c r="BL1661" s="17"/>
      <c r="BM1661" s="17">
        <v>8.1337184704301804E-2</v>
      </c>
      <c r="BN1661" s="17">
        <v>8.9629073534921305E-2</v>
      </c>
      <c r="BO1661" s="17">
        <v>0.111520456836771</v>
      </c>
      <c r="BP1661" s="17"/>
      <c r="BQ1661" s="17">
        <v>8.1431824128988306E-2</v>
      </c>
      <c r="BR1661" s="17">
        <v>0.101232701872341</v>
      </c>
      <c r="BS1661" s="17"/>
      <c r="BT1661" s="17">
        <v>9.5500543694897203E-2</v>
      </c>
      <c r="BU1661" s="17">
        <v>8.6372632041983796E-2</v>
      </c>
    </row>
    <row r="1662" spans="2:73" x14ac:dyDescent="0.3">
      <c r="B1662" t="s">
        <v>630</v>
      </c>
      <c r="C1662" s="17">
        <v>3.0261636972763101E-2</v>
      </c>
      <c r="D1662" s="17">
        <v>2.9069017455038201E-2</v>
      </c>
      <c r="E1662" s="17">
        <v>3.1517191814721297E-2</v>
      </c>
      <c r="F1662" s="17"/>
      <c r="G1662" s="17">
        <v>1.7224037473284499E-2</v>
      </c>
      <c r="H1662" s="17">
        <v>2.0202254912603902E-2</v>
      </c>
      <c r="I1662" s="17">
        <v>3.9031370747722699E-2</v>
      </c>
      <c r="J1662" s="17">
        <v>4.1489602217040698E-2</v>
      </c>
      <c r="K1662" s="17">
        <v>4.25230189360499E-2</v>
      </c>
      <c r="L1662" s="17">
        <v>2.25780819805349E-2</v>
      </c>
      <c r="M1662" s="17"/>
      <c r="N1662" s="17">
        <v>2.8994341659144902E-2</v>
      </c>
      <c r="O1662" s="17">
        <v>2.4816195437128898E-2</v>
      </c>
      <c r="P1662" s="17">
        <v>3.1520930658575398E-2</v>
      </c>
      <c r="Q1662" s="17">
        <v>3.6799579720269697E-2</v>
      </c>
      <c r="R1662" s="17"/>
      <c r="S1662" s="17">
        <v>2.46812656962331E-2</v>
      </c>
      <c r="T1662" s="17">
        <v>2.83143363413304E-2</v>
      </c>
      <c r="U1662" s="17">
        <v>2.6316756298786E-2</v>
      </c>
      <c r="V1662" s="17">
        <v>3.8949304536606097E-2</v>
      </c>
      <c r="W1662" s="17">
        <v>3.0442976573886199E-2</v>
      </c>
      <c r="X1662" s="17">
        <v>3.5957512962910901E-2</v>
      </c>
      <c r="Y1662" s="17">
        <v>3.0884314309191301E-2</v>
      </c>
      <c r="Z1662" s="17">
        <v>4.4536159544399196E-3</v>
      </c>
      <c r="AA1662" s="17">
        <v>4.0167764522819803E-2</v>
      </c>
      <c r="AB1662" s="17"/>
      <c r="AC1662" s="17">
        <v>2.27299714829684E-2</v>
      </c>
      <c r="AD1662" s="17">
        <v>4.2261699999999097E-2</v>
      </c>
      <c r="AE1662" s="17">
        <v>1.40316650292901E-2</v>
      </c>
      <c r="AF1662" s="17">
        <v>2.5363745993592601E-2</v>
      </c>
      <c r="AG1662" s="17">
        <v>4.1910800485762102E-2</v>
      </c>
      <c r="AH1662" s="17">
        <v>4.48310471862719E-2</v>
      </c>
      <c r="AI1662" s="17">
        <v>2.65987248726096E-2</v>
      </c>
      <c r="AJ1662" s="17">
        <v>3.3845599740540903E-2</v>
      </c>
      <c r="AK1662" s="17">
        <v>3.6213880213579797E-2</v>
      </c>
      <c r="AL1662" s="17">
        <v>1.7072419892251701E-2</v>
      </c>
      <c r="AM1662" s="17">
        <v>2.4364274537423101E-2</v>
      </c>
      <c r="AN1662" s="17">
        <v>1.13349787803363E-2</v>
      </c>
      <c r="AO1662" s="17">
        <v>5.76917806750211E-2</v>
      </c>
      <c r="AP1662" s="17">
        <v>2.6629741675233399E-2</v>
      </c>
      <c r="AQ1662" s="17">
        <v>5.2274897335050597E-3</v>
      </c>
      <c r="AR1662" s="17">
        <v>1.8504608886935399E-2</v>
      </c>
      <c r="AS1662" s="17"/>
      <c r="AT1662" s="17">
        <v>2.5537852055913399E-2</v>
      </c>
      <c r="AU1662" s="17">
        <v>2.5092543417028702E-2</v>
      </c>
      <c r="AV1662" s="17">
        <v>4.1614902846194901E-2</v>
      </c>
      <c r="AW1662" s="17">
        <v>3.0088481210962699E-2</v>
      </c>
      <c r="AX1662" s="17">
        <v>3.7957485442829397E-2</v>
      </c>
      <c r="AY1662" s="17">
        <v>3.4362917693112199E-2</v>
      </c>
      <c r="AZ1662" s="17"/>
      <c r="BA1662" s="17">
        <v>2.64159949383539E-2</v>
      </c>
      <c r="BB1662" s="17">
        <v>4.1870095649965001E-2</v>
      </c>
      <c r="BC1662" s="17">
        <v>1.7372391157892599E-2</v>
      </c>
      <c r="BD1662" s="17">
        <v>3.7776883409258402E-2</v>
      </c>
      <c r="BE1662" s="17">
        <v>1.86962439662046E-2</v>
      </c>
      <c r="BF1662" s="17"/>
      <c r="BG1662" s="17">
        <v>3.1520253784048699E-2</v>
      </c>
      <c r="BH1662" s="17">
        <v>3.31399228470763E-2</v>
      </c>
      <c r="BI1662" s="17">
        <v>3.2434970732230797E-2</v>
      </c>
      <c r="BJ1662" s="17">
        <v>2.4518409797059101E-2</v>
      </c>
      <c r="BK1662" s="17">
        <v>4.1366122817161802E-2</v>
      </c>
      <c r="BL1662" s="17"/>
      <c r="BM1662" s="17">
        <v>2.12600817848006E-2</v>
      </c>
      <c r="BN1662" s="17">
        <v>3.7653739423783902E-2</v>
      </c>
      <c r="BO1662" s="17">
        <v>3.91894841853953E-2</v>
      </c>
      <c r="BP1662" s="17"/>
      <c r="BQ1662" s="17">
        <v>1.4465385273329899E-2</v>
      </c>
      <c r="BR1662" s="17">
        <v>4.1927297548337399E-2</v>
      </c>
      <c r="BS1662" s="17"/>
      <c r="BT1662" s="17">
        <v>2.11437554255164E-2</v>
      </c>
      <c r="BU1662" s="17">
        <v>4.5445239113562602E-2</v>
      </c>
    </row>
    <row r="1663" spans="2:73" x14ac:dyDescent="0.3">
      <c r="B1663" t="s">
        <v>92</v>
      </c>
      <c r="C1663" s="17">
        <v>0.217251982776551</v>
      </c>
      <c r="D1663" s="17">
        <v>0.17135835623350601</v>
      </c>
      <c r="E1663" s="17">
        <v>0.26152011403949099</v>
      </c>
      <c r="F1663" s="17"/>
      <c r="G1663" s="17">
        <v>0.19824724357755999</v>
      </c>
      <c r="H1663" s="17">
        <v>9.6298281436714997E-2</v>
      </c>
      <c r="I1663" s="17">
        <v>0.122748650815166</v>
      </c>
      <c r="J1663" s="17">
        <v>0.125923042373278</v>
      </c>
      <c r="K1663" s="17">
        <v>0.20833339527143499</v>
      </c>
      <c r="L1663" s="17">
        <v>0.485316299773982</v>
      </c>
      <c r="M1663" s="17"/>
      <c r="N1663" s="17">
        <v>0.11670295085146599</v>
      </c>
      <c r="O1663" s="17">
        <v>0.19161150904953</v>
      </c>
      <c r="P1663" s="17">
        <v>0.21632607171381099</v>
      </c>
      <c r="Q1663" s="17">
        <v>0.349930561248739</v>
      </c>
      <c r="R1663" s="17"/>
      <c r="S1663" s="17">
        <v>0.13065635110169699</v>
      </c>
      <c r="T1663" s="17">
        <v>0.26328034228394898</v>
      </c>
      <c r="U1663" s="17">
        <v>0.205438800109978</v>
      </c>
      <c r="V1663" s="17">
        <v>0.23228103486602</v>
      </c>
      <c r="W1663" s="17">
        <v>0.218505015409834</v>
      </c>
      <c r="X1663" s="17">
        <v>0.21525983792199399</v>
      </c>
      <c r="Y1663" s="17">
        <v>0.25363385030778302</v>
      </c>
      <c r="Z1663" s="17">
        <v>0.23745880301637401</v>
      </c>
      <c r="AA1663" s="17">
        <v>0.22855762919998901</v>
      </c>
      <c r="AB1663" s="17"/>
      <c r="AC1663" s="17">
        <v>0.44655080171257699</v>
      </c>
      <c r="AD1663" s="17">
        <v>0.35979348587404703</v>
      </c>
      <c r="AE1663" s="17">
        <v>0.42207979842684201</v>
      </c>
      <c r="AF1663" s="17">
        <v>0.33108409843018899</v>
      </c>
      <c r="AG1663" s="17">
        <v>0.29711920282763199</v>
      </c>
      <c r="AH1663" s="17">
        <v>0.209188986918068</v>
      </c>
      <c r="AI1663" s="17">
        <v>0.21082017620164101</v>
      </c>
      <c r="AJ1663" s="17">
        <v>0.19395366756651</v>
      </c>
      <c r="AK1663" s="17">
        <v>0.165659952991765</v>
      </c>
      <c r="AL1663" s="17">
        <v>0.116779630855035</v>
      </c>
      <c r="AM1663" s="17">
        <v>0.150584394636881</v>
      </c>
      <c r="AN1663" s="17">
        <v>0.103424351847745</v>
      </c>
      <c r="AO1663" s="17">
        <v>5.9509405129629898E-2</v>
      </c>
      <c r="AP1663" s="17">
        <v>6.6094758216016597E-2</v>
      </c>
      <c r="AQ1663" s="17">
        <v>9.6717367836526694E-2</v>
      </c>
      <c r="AR1663" s="17">
        <v>5.4439917936932002E-2</v>
      </c>
      <c r="AS1663" s="17"/>
      <c r="AT1663" s="17">
        <v>0.13027048466968</v>
      </c>
      <c r="AU1663" s="17">
        <v>0.22370254171926901</v>
      </c>
      <c r="AV1663" s="17">
        <v>0.21434035468645701</v>
      </c>
      <c r="AW1663" s="17">
        <v>0.24950693722141901</v>
      </c>
      <c r="AX1663" s="17">
        <v>0.31401895944709002</v>
      </c>
      <c r="AY1663" s="17">
        <v>0.27808882367952098</v>
      </c>
      <c r="AZ1663" s="17"/>
      <c r="BA1663" s="17">
        <v>0.34175971559475998</v>
      </c>
      <c r="BB1663" s="17">
        <v>0.227420262682416</v>
      </c>
      <c r="BC1663" s="17">
        <v>0.13342815903222599</v>
      </c>
      <c r="BD1663" s="17">
        <v>7.9590055827988407E-2</v>
      </c>
      <c r="BE1663" s="17">
        <v>0.139210101146127</v>
      </c>
      <c r="BF1663" s="17"/>
      <c r="BG1663" s="17">
        <v>0.260460535362876</v>
      </c>
      <c r="BH1663" s="17">
        <v>0.16208483169305099</v>
      </c>
      <c r="BI1663" s="17">
        <v>0.234058001026868</v>
      </c>
      <c r="BJ1663" s="17">
        <v>0.20136065190778599</v>
      </c>
      <c r="BK1663" s="17">
        <v>0.146683750407748</v>
      </c>
      <c r="BL1663" s="17"/>
      <c r="BM1663" s="17">
        <v>0.17726709110055</v>
      </c>
      <c r="BN1663" s="17">
        <v>0.24804804730285099</v>
      </c>
      <c r="BO1663" s="17">
        <v>0.261840422693144</v>
      </c>
      <c r="BP1663" s="17"/>
      <c r="BQ1663" s="17">
        <v>3.6447251519964897E-2</v>
      </c>
      <c r="BR1663" s="17">
        <v>0.30361211956543799</v>
      </c>
      <c r="BS1663" s="17"/>
      <c r="BT1663" s="17">
        <v>0.163725567226365</v>
      </c>
      <c r="BU1663" s="17">
        <v>0.26961983976345599</v>
      </c>
    </row>
    <row r="1664" spans="2:73" x14ac:dyDescent="0.3">
      <c r="C1664" s="17"/>
      <c r="D1664" s="17"/>
      <c r="E1664" s="17"/>
      <c r="F1664" s="17"/>
      <c r="G1664" s="17"/>
      <c r="H1664" s="17"/>
      <c r="I1664" s="17"/>
      <c r="J1664" s="17"/>
      <c r="K1664" s="17"/>
      <c r="L1664" s="17"/>
      <c r="M1664" s="17"/>
      <c r="N1664" s="17"/>
      <c r="O1664" s="17"/>
      <c r="P1664" s="17"/>
      <c r="Q1664" s="17"/>
      <c r="R1664" s="17"/>
      <c r="S1664" s="17"/>
      <c r="T1664" s="17"/>
      <c r="U1664" s="17"/>
      <c r="V1664" s="17"/>
      <c r="W1664" s="17"/>
      <c r="X1664" s="17"/>
      <c r="Y1664" s="17"/>
      <c r="Z1664" s="17"/>
      <c r="AA1664" s="17"/>
      <c r="AB1664" s="17"/>
      <c r="AC1664" s="17"/>
      <c r="AD1664" s="17"/>
      <c r="AE1664" s="17"/>
      <c r="AF1664" s="17"/>
      <c r="AG1664" s="17"/>
      <c r="AH1664" s="17"/>
      <c r="AI1664" s="17"/>
      <c r="AJ1664" s="17"/>
      <c r="AK1664" s="17"/>
      <c r="AL1664" s="17"/>
      <c r="AM1664" s="17"/>
      <c r="AN1664" s="17"/>
      <c r="AO1664" s="17"/>
      <c r="AP1664" s="17"/>
      <c r="AQ1664" s="17"/>
      <c r="AR1664" s="17"/>
      <c r="AS1664" s="17"/>
      <c r="AT1664" s="17"/>
      <c r="AU1664" s="17"/>
      <c r="AV1664" s="17"/>
      <c r="AW1664" s="17"/>
      <c r="AX1664" s="17"/>
      <c r="AY1664" s="17"/>
      <c r="AZ1664" s="17"/>
      <c r="BA1664" s="17"/>
      <c r="BB1664" s="17"/>
      <c r="BC1664" s="17"/>
      <c r="BD1664" s="17"/>
      <c r="BE1664" s="17"/>
      <c r="BF1664" s="17"/>
      <c r="BG1664" s="17"/>
      <c r="BH1664" s="17"/>
      <c r="BI1664" s="17"/>
      <c r="BJ1664" s="17"/>
      <c r="BK1664" s="17"/>
      <c r="BL1664" s="17"/>
      <c r="BM1664" s="17"/>
      <c r="BN1664" s="17"/>
      <c r="BO1664" s="17"/>
      <c r="BP1664" s="17"/>
      <c r="BQ1664" s="17"/>
      <c r="BR1664" s="17"/>
      <c r="BS1664" s="17"/>
      <c r="BT1664" s="17"/>
      <c r="BU1664" s="17"/>
    </row>
    <row r="1665" spans="2:73" x14ac:dyDescent="0.3">
      <c r="B1665" s="6" t="s">
        <v>636</v>
      </c>
      <c r="C1665" s="17"/>
      <c r="D1665" s="17"/>
      <c r="E1665" s="17"/>
      <c r="F1665" s="17"/>
      <c r="G1665" s="17"/>
      <c r="H1665" s="17"/>
      <c r="I1665" s="17"/>
      <c r="J1665" s="17"/>
      <c r="K1665" s="17"/>
      <c r="L1665" s="17"/>
      <c r="M1665" s="17"/>
      <c r="N1665" s="17"/>
      <c r="O1665" s="17"/>
      <c r="P1665" s="17"/>
      <c r="Q1665" s="17"/>
      <c r="R1665" s="17"/>
      <c r="S1665" s="17"/>
      <c r="T1665" s="17"/>
      <c r="U1665" s="17"/>
      <c r="V1665" s="17"/>
      <c r="W1665" s="17"/>
      <c r="X1665" s="17"/>
      <c r="Y1665" s="17"/>
      <c r="Z1665" s="17"/>
      <c r="AA1665" s="17"/>
      <c r="AB1665" s="17"/>
      <c r="AC1665" s="17"/>
      <c r="AD1665" s="17"/>
      <c r="AE1665" s="17"/>
      <c r="AF1665" s="17"/>
      <c r="AG1665" s="17"/>
      <c r="AH1665" s="17"/>
      <c r="AI1665" s="17"/>
      <c r="AJ1665" s="17"/>
      <c r="AK1665" s="17"/>
      <c r="AL1665" s="17"/>
      <c r="AM1665" s="17"/>
      <c r="AN1665" s="17"/>
      <c r="AO1665" s="17"/>
      <c r="AP1665" s="17"/>
      <c r="AQ1665" s="17"/>
      <c r="AR1665" s="17"/>
      <c r="AS1665" s="17"/>
      <c r="AT1665" s="17"/>
      <c r="AU1665" s="17"/>
      <c r="AV1665" s="17"/>
      <c r="AW1665" s="17"/>
      <c r="AX1665" s="17"/>
      <c r="AY1665" s="17"/>
      <c r="AZ1665" s="17"/>
      <c r="BA1665" s="17"/>
      <c r="BB1665" s="17"/>
      <c r="BC1665" s="17"/>
      <c r="BD1665" s="17"/>
      <c r="BE1665" s="17"/>
      <c r="BF1665" s="17"/>
      <c r="BG1665" s="17"/>
      <c r="BH1665" s="17"/>
      <c r="BI1665" s="17"/>
      <c r="BJ1665" s="17"/>
      <c r="BK1665" s="17"/>
      <c r="BL1665" s="17"/>
      <c r="BM1665" s="17"/>
      <c r="BN1665" s="17"/>
      <c r="BO1665" s="17"/>
      <c r="BP1665" s="17"/>
      <c r="BQ1665" s="17"/>
      <c r="BR1665" s="17"/>
      <c r="BS1665" s="17"/>
      <c r="BT1665" s="17"/>
      <c r="BU1665" s="17"/>
    </row>
    <row r="1666" spans="2:73" x14ac:dyDescent="0.3">
      <c r="B1666" s="24" t="s">
        <v>94</v>
      </c>
      <c r="C1666" s="17"/>
      <c r="D1666" s="17"/>
      <c r="E1666" s="17"/>
      <c r="F1666" s="17"/>
      <c r="G1666" s="17"/>
      <c r="H1666" s="17"/>
      <c r="I1666" s="17"/>
      <c r="J1666" s="17"/>
      <c r="K1666" s="17"/>
      <c r="L1666" s="17"/>
      <c r="M1666" s="17"/>
      <c r="N1666" s="17"/>
      <c r="O1666" s="17"/>
      <c r="P1666" s="17"/>
      <c r="Q1666" s="17"/>
      <c r="R1666" s="17"/>
      <c r="S1666" s="17"/>
      <c r="T1666" s="17"/>
      <c r="U1666" s="17"/>
      <c r="V1666" s="17"/>
      <c r="W1666" s="17"/>
      <c r="X1666" s="17"/>
      <c r="Y1666" s="17"/>
      <c r="Z1666" s="17"/>
      <c r="AA1666" s="17"/>
      <c r="AB1666" s="17"/>
      <c r="AC1666" s="17"/>
      <c r="AD1666" s="17"/>
      <c r="AE1666" s="17"/>
      <c r="AF1666" s="17"/>
      <c r="AG1666" s="17"/>
      <c r="AH1666" s="17"/>
      <c r="AI1666" s="17"/>
      <c r="AJ1666" s="17"/>
      <c r="AK1666" s="17"/>
      <c r="AL1666" s="17"/>
      <c r="AM1666" s="17"/>
      <c r="AN1666" s="17"/>
      <c r="AO1666" s="17"/>
      <c r="AP1666" s="17"/>
      <c r="AQ1666" s="17"/>
      <c r="AR1666" s="17"/>
      <c r="AS1666" s="17"/>
      <c r="AT1666" s="17"/>
      <c r="AU1666" s="17"/>
      <c r="AV1666" s="17"/>
      <c r="AW1666" s="17"/>
      <c r="AX1666" s="17"/>
      <c r="AY1666" s="17"/>
      <c r="AZ1666" s="17"/>
      <c r="BA1666" s="17"/>
      <c r="BB1666" s="17"/>
      <c r="BC1666" s="17"/>
      <c r="BD1666" s="17"/>
      <c r="BE1666" s="17"/>
      <c r="BF1666" s="17"/>
      <c r="BG1666" s="17"/>
      <c r="BH1666" s="17"/>
      <c r="BI1666" s="17"/>
      <c r="BJ1666" s="17"/>
      <c r="BK1666" s="17"/>
      <c r="BL1666" s="17"/>
      <c r="BM1666" s="17"/>
      <c r="BN1666" s="17"/>
      <c r="BO1666" s="17"/>
      <c r="BP1666" s="17"/>
      <c r="BQ1666" s="17"/>
      <c r="BR1666" s="17"/>
      <c r="BS1666" s="17"/>
      <c r="BT1666" s="17"/>
      <c r="BU1666" s="17"/>
    </row>
    <row r="1667" spans="2:73" x14ac:dyDescent="0.3">
      <c r="B1667" t="s">
        <v>626</v>
      </c>
      <c r="C1667" s="17">
        <v>0.16682781152051701</v>
      </c>
      <c r="D1667" s="17">
        <v>0.18821697120761799</v>
      </c>
      <c r="E1667" s="17">
        <v>0.14567002918076299</v>
      </c>
      <c r="F1667" s="17"/>
      <c r="G1667" s="17">
        <v>0.236500562611207</v>
      </c>
      <c r="H1667" s="17">
        <v>0.29319967170058198</v>
      </c>
      <c r="I1667" s="17">
        <v>0.162030169187588</v>
      </c>
      <c r="J1667" s="17">
        <v>0.13348062317353601</v>
      </c>
      <c r="K1667" s="17">
        <v>0.118377243279814</v>
      </c>
      <c r="L1667" s="17">
        <v>8.1498595106814106E-2</v>
      </c>
      <c r="M1667" s="17"/>
      <c r="N1667" s="17">
        <v>0.21411109994162</v>
      </c>
      <c r="O1667" s="17">
        <v>0.16700691472954801</v>
      </c>
      <c r="P1667" s="17">
        <v>0.164858839610633</v>
      </c>
      <c r="Q1667" s="17">
        <v>0.11492254329754301</v>
      </c>
      <c r="R1667" s="17"/>
      <c r="S1667" s="17">
        <v>0.23357312354158899</v>
      </c>
      <c r="T1667" s="17">
        <v>0.151102919304265</v>
      </c>
      <c r="U1667" s="17">
        <v>0.156404997115834</v>
      </c>
      <c r="V1667" s="17">
        <v>0.17979222225361899</v>
      </c>
      <c r="W1667" s="17">
        <v>0.12704911068889399</v>
      </c>
      <c r="X1667" s="17">
        <v>0.15876599901357599</v>
      </c>
      <c r="Y1667" s="17">
        <v>0.13683691458728001</v>
      </c>
      <c r="Z1667" s="17">
        <v>0.14431409450815599</v>
      </c>
      <c r="AA1667" s="17">
        <v>0.166425176074632</v>
      </c>
      <c r="AB1667" s="17"/>
      <c r="AC1667" s="17">
        <v>0.112709957561395</v>
      </c>
      <c r="AD1667" s="17">
        <v>0.172572863057534</v>
      </c>
      <c r="AE1667" s="17">
        <v>7.4168543447584695E-2</v>
      </c>
      <c r="AF1667" s="17">
        <v>0.1157861942403</v>
      </c>
      <c r="AG1667" s="17">
        <v>0.12800709168681201</v>
      </c>
      <c r="AH1667" s="17">
        <v>0.16597417063279499</v>
      </c>
      <c r="AI1667" s="17">
        <v>0.13003078223603701</v>
      </c>
      <c r="AJ1667" s="17">
        <v>0.111768873890702</v>
      </c>
      <c r="AK1667" s="17">
        <v>0.18956766818729701</v>
      </c>
      <c r="AL1667" s="17">
        <v>0.150121126470145</v>
      </c>
      <c r="AM1667" s="17">
        <v>0.170690827542964</v>
      </c>
      <c r="AN1667" s="17">
        <v>0.201512591784755</v>
      </c>
      <c r="AO1667" s="17">
        <v>0.25136879813728302</v>
      </c>
      <c r="AP1667" s="17">
        <v>0.31843790133065902</v>
      </c>
      <c r="AQ1667" s="17">
        <v>0.211378570373079</v>
      </c>
      <c r="AR1667" s="17">
        <v>0.38592659930836198</v>
      </c>
      <c r="AS1667" s="17"/>
      <c r="AT1667" s="17">
        <v>0.26657949824400201</v>
      </c>
      <c r="AU1667" s="17">
        <v>0.13642682196409101</v>
      </c>
      <c r="AV1667" s="17">
        <v>0.15648730401680899</v>
      </c>
      <c r="AW1667" s="17">
        <v>0.137265785457235</v>
      </c>
      <c r="AX1667" s="17">
        <v>0.110521003216206</v>
      </c>
      <c r="AY1667" s="17">
        <v>0.134632131555257</v>
      </c>
      <c r="AZ1667" s="17"/>
      <c r="BA1667" s="17">
        <v>0.116023568929466</v>
      </c>
      <c r="BB1667" s="17">
        <v>0.128548399307226</v>
      </c>
      <c r="BC1667" s="17">
        <v>0.20666963405939601</v>
      </c>
      <c r="BD1667" s="17">
        <v>0.25254659062958501</v>
      </c>
      <c r="BE1667" s="17">
        <v>0.36469984207630801</v>
      </c>
      <c r="BF1667" s="17"/>
      <c r="BG1667" s="17">
        <v>0.15714847026685799</v>
      </c>
      <c r="BH1667" s="17">
        <v>0.21587671534151201</v>
      </c>
      <c r="BI1667" s="17">
        <v>0.13651757852489901</v>
      </c>
      <c r="BJ1667" s="17">
        <v>0.126436750909377</v>
      </c>
      <c r="BK1667" s="17">
        <v>0.141476254052123</v>
      </c>
      <c r="BL1667" s="17"/>
      <c r="BM1667" s="17">
        <v>0.193857096779951</v>
      </c>
      <c r="BN1667" s="17">
        <v>0.15531464605666601</v>
      </c>
      <c r="BO1667" s="17">
        <v>0.114192166050416</v>
      </c>
      <c r="BP1667" s="17"/>
      <c r="BQ1667" s="17">
        <v>0.29063241497539399</v>
      </c>
      <c r="BR1667" s="17">
        <v>0.100277259016033</v>
      </c>
      <c r="BS1667" s="17"/>
      <c r="BT1667" s="17">
        <v>0.20697102900078801</v>
      </c>
      <c r="BU1667" s="17">
        <v>0.11480462222610301</v>
      </c>
    </row>
    <row r="1668" spans="2:73" x14ac:dyDescent="0.3">
      <c r="B1668" t="s">
        <v>627</v>
      </c>
      <c r="C1668" s="17">
        <v>0.27319316697058998</v>
      </c>
      <c r="D1668" s="17">
        <v>0.27407527438110102</v>
      </c>
      <c r="E1668" s="17">
        <v>0.27241356216681001</v>
      </c>
      <c r="F1668" s="17"/>
      <c r="G1668" s="17">
        <v>0.26279814534832602</v>
      </c>
      <c r="H1668" s="17">
        <v>0.31788559789370202</v>
      </c>
      <c r="I1668" s="17">
        <v>0.365102262668689</v>
      </c>
      <c r="J1668" s="17">
        <v>0.31917166567097599</v>
      </c>
      <c r="K1668" s="17">
        <v>0.27126213656293602</v>
      </c>
      <c r="L1668" s="17">
        <v>0.13290807846206401</v>
      </c>
      <c r="M1668" s="17"/>
      <c r="N1668" s="17">
        <v>0.35137419193489799</v>
      </c>
      <c r="O1668" s="17">
        <v>0.30754031609782501</v>
      </c>
      <c r="P1668" s="17">
        <v>0.23941438622521899</v>
      </c>
      <c r="Q1668" s="17">
        <v>0.184316878427978</v>
      </c>
      <c r="R1668" s="17"/>
      <c r="S1668" s="17">
        <v>0.319197310591879</v>
      </c>
      <c r="T1668" s="17">
        <v>0.22800475963001601</v>
      </c>
      <c r="U1668" s="17">
        <v>0.26895081849270902</v>
      </c>
      <c r="V1668" s="17">
        <v>0.26254946946237401</v>
      </c>
      <c r="W1668" s="17">
        <v>0.255805461558758</v>
      </c>
      <c r="X1668" s="17">
        <v>0.26606531985229598</v>
      </c>
      <c r="Y1668" s="17">
        <v>0.28643903325051601</v>
      </c>
      <c r="Z1668" s="17">
        <v>0.30320500425490199</v>
      </c>
      <c r="AA1668" s="17">
        <v>0.28025127491403301</v>
      </c>
      <c r="AB1668" s="17"/>
      <c r="AC1668" s="17">
        <v>0.22692300036187199</v>
      </c>
      <c r="AD1668" s="17">
        <v>0.167504883762986</v>
      </c>
      <c r="AE1668" s="17">
        <v>0.19864957648318499</v>
      </c>
      <c r="AF1668" s="17">
        <v>0.20467295281801001</v>
      </c>
      <c r="AG1668" s="17">
        <v>0.20571836639972299</v>
      </c>
      <c r="AH1668" s="17">
        <v>0.23111101222672101</v>
      </c>
      <c r="AI1668" s="17">
        <v>0.29800777629687297</v>
      </c>
      <c r="AJ1668" s="17">
        <v>0.324382434119455</v>
      </c>
      <c r="AK1668" s="17">
        <v>0.31982188783780802</v>
      </c>
      <c r="AL1668" s="17">
        <v>0.312061849873145</v>
      </c>
      <c r="AM1668" s="17">
        <v>0.307666038366191</v>
      </c>
      <c r="AN1668" s="17">
        <v>0.38193923351472803</v>
      </c>
      <c r="AO1668" s="17">
        <v>0.325601758698916</v>
      </c>
      <c r="AP1668" s="17">
        <v>0.32480903748776702</v>
      </c>
      <c r="AQ1668" s="17">
        <v>0.33217445560929498</v>
      </c>
      <c r="AR1668" s="17">
        <v>0.34925765294515798</v>
      </c>
      <c r="AS1668" s="17"/>
      <c r="AT1668" s="17">
        <v>0.30948275709898099</v>
      </c>
      <c r="AU1668" s="17">
        <v>0.26790097468862401</v>
      </c>
      <c r="AV1668" s="17">
        <v>0.286516152395141</v>
      </c>
      <c r="AW1668" s="17">
        <v>0.26558853640788199</v>
      </c>
      <c r="AX1668" s="17">
        <v>0.21363568008796399</v>
      </c>
      <c r="AY1668" s="17">
        <v>0.24756823313589099</v>
      </c>
      <c r="AZ1668" s="17"/>
      <c r="BA1668" s="17">
        <v>0.19101597930758399</v>
      </c>
      <c r="BB1668" s="17">
        <v>0.24892185810513001</v>
      </c>
      <c r="BC1668" s="17">
        <v>0.32307208248485098</v>
      </c>
      <c r="BD1668" s="17">
        <v>0.40134876743404102</v>
      </c>
      <c r="BE1668" s="17">
        <v>0.34023695121637698</v>
      </c>
      <c r="BF1668" s="17"/>
      <c r="BG1668" s="17">
        <v>0.27454549449783699</v>
      </c>
      <c r="BH1668" s="17">
        <v>0.31320056205804903</v>
      </c>
      <c r="BI1668" s="17">
        <v>0.254859463043284</v>
      </c>
      <c r="BJ1668" s="17">
        <v>0.249257733227842</v>
      </c>
      <c r="BK1668" s="17">
        <v>0.30885516402403901</v>
      </c>
      <c r="BL1668" s="17"/>
      <c r="BM1668" s="17">
        <v>0.28690534778598398</v>
      </c>
      <c r="BN1668" s="17">
        <v>0.26287943579873901</v>
      </c>
      <c r="BO1668" s="17">
        <v>0.257304438755669</v>
      </c>
      <c r="BP1668" s="17"/>
      <c r="BQ1668" s="17">
        <v>0.35433755879770501</v>
      </c>
      <c r="BR1668" s="17">
        <v>0.230164385675967</v>
      </c>
      <c r="BS1668" s="17"/>
      <c r="BT1668" s="17">
        <v>0.30589323746249703</v>
      </c>
      <c r="BU1668" s="17">
        <v>0.235394956420516</v>
      </c>
    </row>
    <row r="1669" spans="2:73" x14ac:dyDescent="0.3">
      <c r="B1669" t="s">
        <v>628</v>
      </c>
      <c r="C1669" s="17">
        <v>0.26807510034276799</v>
      </c>
      <c r="D1669" s="17">
        <v>0.29074736587773797</v>
      </c>
      <c r="E1669" s="17">
        <v>0.24643985297852</v>
      </c>
      <c r="F1669" s="17"/>
      <c r="G1669" s="17">
        <v>0.24454617287793101</v>
      </c>
      <c r="H1669" s="17">
        <v>0.219300290516872</v>
      </c>
      <c r="I1669" s="17">
        <v>0.28262165279624801</v>
      </c>
      <c r="J1669" s="17">
        <v>0.340435437574795</v>
      </c>
      <c r="K1669" s="17">
        <v>0.31276937126543902</v>
      </c>
      <c r="L1669" s="17">
        <v>0.22259439084640301</v>
      </c>
      <c r="M1669" s="17"/>
      <c r="N1669" s="17">
        <v>0.27349312595500602</v>
      </c>
      <c r="O1669" s="17">
        <v>0.26882167563779102</v>
      </c>
      <c r="P1669" s="17">
        <v>0.27550614840488002</v>
      </c>
      <c r="Q1669" s="17">
        <v>0.26026115461904797</v>
      </c>
      <c r="R1669" s="17"/>
      <c r="S1669" s="17">
        <v>0.25626939715404201</v>
      </c>
      <c r="T1669" s="17">
        <v>0.27652306691029399</v>
      </c>
      <c r="U1669" s="17">
        <v>0.268070494810281</v>
      </c>
      <c r="V1669" s="17">
        <v>0.26125789311950698</v>
      </c>
      <c r="W1669" s="17">
        <v>0.29123386647959199</v>
      </c>
      <c r="X1669" s="17">
        <v>0.269195576825835</v>
      </c>
      <c r="Y1669" s="17">
        <v>0.24225461066255199</v>
      </c>
      <c r="Z1669" s="17">
        <v>0.29286301935979098</v>
      </c>
      <c r="AA1669" s="17">
        <v>0.27139415768881597</v>
      </c>
      <c r="AB1669" s="17"/>
      <c r="AC1669" s="17">
        <v>0.23403977256683201</v>
      </c>
      <c r="AD1669" s="17">
        <v>0.19518493102283599</v>
      </c>
      <c r="AE1669" s="17">
        <v>0.215700726752</v>
      </c>
      <c r="AF1669" s="17">
        <v>0.27450684039654499</v>
      </c>
      <c r="AG1669" s="17">
        <v>0.28935173293477501</v>
      </c>
      <c r="AH1669" s="17">
        <v>0.28757950529966803</v>
      </c>
      <c r="AI1669" s="17">
        <v>0.27557489649508299</v>
      </c>
      <c r="AJ1669" s="17">
        <v>0.28037853106656802</v>
      </c>
      <c r="AK1669" s="17">
        <v>0.24805090810062999</v>
      </c>
      <c r="AL1669" s="17">
        <v>0.3344521881145</v>
      </c>
      <c r="AM1669" s="17">
        <v>0.27936569737015199</v>
      </c>
      <c r="AN1669" s="17">
        <v>0.28380346186153099</v>
      </c>
      <c r="AO1669" s="17">
        <v>0.30640426723458702</v>
      </c>
      <c r="AP1669" s="17">
        <v>0.26041987020086099</v>
      </c>
      <c r="AQ1669" s="17">
        <v>0.33687742425991402</v>
      </c>
      <c r="AR1669" s="17">
        <v>0.19648235425474</v>
      </c>
      <c r="AS1669" s="17"/>
      <c r="AT1669" s="17">
        <v>0.24442874324445199</v>
      </c>
      <c r="AU1669" s="17">
        <v>0.28526468199583999</v>
      </c>
      <c r="AV1669" s="17">
        <v>0.260973340193901</v>
      </c>
      <c r="AW1669" s="17">
        <v>0.279705815274294</v>
      </c>
      <c r="AX1669" s="17">
        <v>0.25474333819737199</v>
      </c>
      <c r="AY1669" s="17">
        <v>0.27925808215426201</v>
      </c>
      <c r="AZ1669" s="17"/>
      <c r="BA1669" s="17">
        <v>0.26603880912378702</v>
      </c>
      <c r="BB1669" s="17">
        <v>0.28914982312339499</v>
      </c>
      <c r="BC1669" s="17">
        <v>0.27710426184278403</v>
      </c>
      <c r="BD1669" s="17">
        <v>0.22713157963215599</v>
      </c>
      <c r="BE1669" s="17">
        <v>0.14037940440289201</v>
      </c>
      <c r="BF1669" s="17"/>
      <c r="BG1669" s="17">
        <v>0.24373579969200099</v>
      </c>
      <c r="BH1669" s="17">
        <v>0.251113494720693</v>
      </c>
      <c r="BI1669" s="17">
        <v>0.31574244710273602</v>
      </c>
      <c r="BJ1669" s="17">
        <v>0.285915079731063</v>
      </c>
      <c r="BK1669" s="17">
        <v>0.28343243087810999</v>
      </c>
      <c r="BL1669" s="17"/>
      <c r="BM1669" s="17">
        <v>0.269076587426542</v>
      </c>
      <c r="BN1669" s="17">
        <v>0.26393677974230501</v>
      </c>
      <c r="BO1669" s="17">
        <v>0.27509819982108802</v>
      </c>
      <c r="BP1669" s="17"/>
      <c r="BQ1669" s="17">
        <v>0.240338063657552</v>
      </c>
      <c r="BR1669" s="17">
        <v>0.28902397137716801</v>
      </c>
      <c r="BS1669" s="17"/>
      <c r="BT1669" s="17">
        <v>0.250283064785912</v>
      </c>
      <c r="BU1669" s="17">
        <v>0.297438321569928</v>
      </c>
    </row>
    <row r="1670" spans="2:73" x14ac:dyDescent="0.3">
      <c r="B1670" t="s">
        <v>629</v>
      </c>
      <c r="C1670" s="17">
        <v>5.0453537578552102E-2</v>
      </c>
      <c r="D1670" s="17">
        <v>4.9858136229219897E-2</v>
      </c>
      <c r="E1670" s="17">
        <v>5.1189422018191398E-2</v>
      </c>
      <c r="F1670" s="17"/>
      <c r="G1670" s="17">
        <v>4.6743738735666798E-2</v>
      </c>
      <c r="H1670" s="17">
        <v>6.4667701838847805E-2</v>
      </c>
      <c r="I1670" s="17">
        <v>5.5073648629335101E-2</v>
      </c>
      <c r="J1670" s="17">
        <v>5.5472111824431E-2</v>
      </c>
      <c r="K1670" s="17">
        <v>4.4941648280700297E-2</v>
      </c>
      <c r="L1670" s="17">
        <v>3.7215636991015599E-2</v>
      </c>
      <c r="M1670" s="17"/>
      <c r="N1670" s="17">
        <v>3.1382124388476103E-2</v>
      </c>
      <c r="O1670" s="17">
        <v>5.6244450694324898E-2</v>
      </c>
      <c r="P1670" s="17">
        <v>6.1308362786500502E-2</v>
      </c>
      <c r="Q1670" s="17">
        <v>5.6502646085439298E-2</v>
      </c>
      <c r="R1670" s="17"/>
      <c r="S1670" s="17">
        <v>4.4957928489722798E-2</v>
      </c>
      <c r="T1670" s="17">
        <v>4.7274588229805799E-2</v>
      </c>
      <c r="U1670" s="17">
        <v>4.51343556845481E-2</v>
      </c>
      <c r="V1670" s="17">
        <v>4.91935212569704E-2</v>
      </c>
      <c r="W1670" s="17">
        <v>7.3741563826804801E-2</v>
      </c>
      <c r="X1670" s="17">
        <v>7.0870477177520999E-2</v>
      </c>
      <c r="Y1670" s="17">
        <v>4.8494664962021101E-2</v>
      </c>
      <c r="Z1670" s="17">
        <v>2.92453120960166E-2</v>
      </c>
      <c r="AA1670" s="17">
        <v>4.4151553843370397E-2</v>
      </c>
      <c r="AB1670" s="17"/>
      <c r="AC1670" s="17">
        <v>0</v>
      </c>
      <c r="AD1670" s="17">
        <v>4.5730795578483398E-2</v>
      </c>
      <c r="AE1670" s="17">
        <v>6.8152109365193295E-2</v>
      </c>
      <c r="AF1670" s="17">
        <v>2.81326217741103E-2</v>
      </c>
      <c r="AG1670" s="17">
        <v>6.3761833700480205E-2</v>
      </c>
      <c r="AH1670" s="17">
        <v>4.7140547691450901E-2</v>
      </c>
      <c r="AI1670" s="17">
        <v>6.3043088901589897E-2</v>
      </c>
      <c r="AJ1670" s="17">
        <v>7.4989019245467997E-2</v>
      </c>
      <c r="AK1670" s="17">
        <v>6.5368734375216106E-2</v>
      </c>
      <c r="AL1670" s="17">
        <v>5.69026415491947E-2</v>
      </c>
      <c r="AM1670" s="17">
        <v>7.3040358588139898E-2</v>
      </c>
      <c r="AN1670" s="17">
        <v>3.7833003711770397E-2</v>
      </c>
      <c r="AO1670" s="17">
        <v>1.45438157755894E-2</v>
      </c>
      <c r="AP1670" s="17">
        <v>2.2673739682939301E-2</v>
      </c>
      <c r="AQ1670" s="17">
        <v>9.3576561132642806E-3</v>
      </c>
      <c r="AR1670" s="17">
        <v>2.7700391600005099E-2</v>
      </c>
      <c r="AS1670" s="17"/>
      <c r="AT1670" s="17">
        <v>3.6671661805204502E-2</v>
      </c>
      <c r="AU1670" s="17">
        <v>4.8384191616697998E-2</v>
      </c>
      <c r="AV1670" s="17">
        <v>8.1704380005517094E-2</v>
      </c>
      <c r="AW1670" s="17">
        <v>5.3434634493691603E-2</v>
      </c>
      <c r="AX1670" s="17">
        <v>4.4349454871162201E-2</v>
      </c>
      <c r="AY1670" s="17">
        <v>3.6905805100730903E-2</v>
      </c>
      <c r="AZ1670" s="17"/>
      <c r="BA1670" s="17">
        <v>4.2951491869622202E-2</v>
      </c>
      <c r="BB1670" s="17">
        <v>7.2521792309166194E-2</v>
      </c>
      <c r="BC1670" s="17">
        <v>5.1329769106940898E-2</v>
      </c>
      <c r="BD1670" s="17">
        <v>3.5226751314291802E-2</v>
      </c>
      <c r="BE1670" s="17">
        <v>2.85853795861521E-2</v>
      </c>
      <c r="BF1670" s="17"/>
      <c r="BG1670" s="17">
        <v>4.6425155882763199E-2</v>
      </c>
      <c r="BH1670" s="17">
        <v>4.6674660805643899E-2</v>
      </c>
      <c r="BI1670" s="17">
        <v>4.93085498769327E-2</v>
      </c>
      <c r="BJ1670" s="17">
        <v>7.6548041290583901E-2</v>
      </c>
      <c r="BK1670" s="17">
        <v>6.1418582948584301E-2</v>
      </c>
      <c r="BL1670" s="17"/>
      <c r="BM1670" s="17">
        <v>4.8334380439593601E-2</v>
      </c>
      <c r="BN1670" s="17">
        <v>4.8132416740087197E-2</v>
      </c>
      <c r="BO1670" s="17">
        <v>6.2373977507479902E-2</v>
      </c>
      <c r="BP1670" s="17"/>
      <c r="BQ1670" s="17">
        <v>6.7029658259010999E-2</v>
      </c>
      <c r="BR1670" s="17">
        <v>4.3721363279007802E-2</v>
      </c>
      <c r="BS1670" s="17"/>
      <c r="BT1670" s="17">
        <v>5.298860091299E-2</v>
      </c>
      <c r="BU1670" s="17">
        <v>5.1922381759158601E-2</v>
      </c>
    </row>
    <row r="1671" spans="2:73" x14ac:dyDescent="0.3">
      <c r="B1671" t="s">
        <v>630</v>
      </c>
      <c r="C1671" s="17">
        <v>2.66536744829051E-2</v>
      </c>
      <c r="D1671" s="17">
        <v>2.65981315182004E-2</v>
      </c>
      <c r="E1671" s="17">
        <v>2.67900426960648E-2</v>
      </c>
      <c r="F1671" s="17"/>
      <c r="G1671" s="17">
        <v>2.18457350213647E-2</v>
      </c>
      <c r="H1671" s="17">
        <v>1.1621423006991E-2</v>
      </c>
      <c r="I1671" s="17">
        <v>2.4409514168439901E-2</v>
      </c>
      <c r="J1671" s="17">
        <v>3.0758664834411399E-2</v>
      </c>
      <c r="K1671" s="17">
        <v>3.8698359071553501E-2</v>
      </c>
      <c r="L1671" s="17">
        <v>3.2456840850051703E-2</v>
      </c>
      <c r="M1671" s="17"/>
      <c r="N1671" s="17">
        <v>1.8109760333318001E-2</v>
      </c>
      <c r="O1671" s="17">
        <v>1.5834071890595099E-2</v>
      </c>
      <c r="P1671" s="17">
        <v>4.4914029455968799E-2</v>
      </c>
      <c r="Q1671" s="17">
        <v>2.8949747375872699E-2</v>
      </c>
      <c r="R1671" s="17"/>
      <c r="S1671" s="17">
        <v>1.08124886595393E-2</v>
      </c>
      <c r="T1671" s="17">
        <v>2.4736774228345301E-2</v>
      </c>
      <c r="U1671" s="17">
        <v>3.4144004006109202E-2</v>
      </c>
      <c r="V1671" s="17">
        <v>3.0436399367445799E-2</v>
      </c>
      <c r="W1671" s="17">
        <v>3.2195218759577697E-2</v>
      </c>
      <c r="X1671" s="17">
        <v>4.0138821872906703E-2</v>
      </c>
      <c r="Y1671" s="17">
        <v>3.2876104729473103E-2</v>
      </c>
      <c r="Z1671" s="17">
        <v>1.1498374275301501E-2</v>
      </c>
      <c r="AA1671" s="17">
        <v>2.6399694600144501E-2</v>
      </c>
      <c r="AB1671" s="17"/>
      <c r="AC1671" s="17">
        <v>0</v>
      </c>
      <c r="AD1671" s="17">
        <v>8.2581009692103594E-2</v>
      </c>
      <c r="AE1671" s="17">
        <v>1.6827550982640199E-2</v>
      </c>
      <c r="AF1671" s="17">
        <v>1.1694000282840299E-2</v>
      </c>
      <c r="AG1671" s="17">
        <v>3.80030785075261E-2</v>
      </c>
      <c r="AH1671" s="17">
        <v>3.4963316781609799E-2</v>
      </c>
      <c r="AI1671" s="17">
        <v>2.10996805491762E-2</v>
      </c>
      <c r="AJ1671" s="17">
        <v>2.43187658860755E-2</v>
      </c>
      <c r="AK1671" s="17">
        <v>3.0664253734193899E-2</v>
      </c>
      <c r="AL1671" s="17">
        <v>6.3575320700319602E-3</v>
      </c>
      <c r="AM1671" s="17">
        <v>3.9734515326545601E-2</v>
      </c>
      <c r="AN1671" s="17">
        <v>1.7650379471854601E-2</v>
      </c>
      <c r="AO1671" s="17">
        <v>1.81058354795232E-2</v>
      </c>
      <c r="AP1671" s="17">
        <v>9.2219751213365505E-3</v>
      </c>
      <c r="AQ1671" s="17">
        <v>1.6297403779873799E-2</v>
      </c>
      <c r="AR1671" s="17">
        <v>2.8075128602081298E-3</v>
      </c>
      <c r="AS1671" s="17"/>
      <c r="AT1671" s="17">
        <v>1.58267512804675E-2</v>
      </c>
      <c r="AU1671" s="17">
        <v>3.0498607609152399E-2</v>
      </c>
      <c r="AV1671" s="17">
        <v>2.0046394628645301E-2</v>
      </c>
      <c r="AW1671" s="17">
        <v>2.88212087740593E-2</v>
      </c>
      <c r="AX1671" s="17">
        <v>5.5391407025077999E-2</v>
      </c>
      <c r="AY1671" s="17">
        <v>6.3273090221420396E-3</v>
      </c>
      <c r="AZ1671" s="17"/>
      <c r="BA1671" s="17">
        <v>2.7269585932646601E-2</v>
      </c>
      <c r="BB1671" s="17">
        <v>4.2430477527390299E-2</v>
      </c>
      <c r="BC1671" s="17">
        <v>1.41196579145301E-2</v>
      </c>
      <c r="BD1671" s="17">
        <v>1.5842025692115201E-2</v>
      </c>
      <c r="BE1671" s="17">
        <v>1.86962439662046E-2</v>
      </c>
      <c r="BF1671" s="17"/>
      <c r="BG1671" s="17">
        <v>2.03924375632887E-2</v>
      </c>
      <c r="BH1671" s="17">
        <v>1.8820610587833301E-2</v>
      </c>
      <c r="BI1671" s="17">
        <v>2.37662087099327E-2</v>
      </c>
      <c r="BJ1671" s="17">
        <v>3.9285803921465197E-2</v>
      </c>
      <c r="BK1671" s="17">
        <v>5.3013345337176297E-2</v>
      </c>
      <c r="BL1671" s="17"/>
      <c r="BM1671" s="17">
        <v>1.8366140248574199E-2</v>
      </c>
      <c r="BN1671" s="17">
        <v>3.1411506689503897E-2</v>
      </c>
      <c r="BO1671" s="17">
        <v>3.9824307288543699E-2</v>
      </c>
      <c r="BP1671" s="17"/>
      <c r="BQ1671" s="17">
        <v>1.24532301900642E-2</v>
      </c>
      <c r="BR1671" s="17">
        <v>3.67104255988513E-2</v>
      </c>
      <c r="BS1671" s="17"/>
      <c r="BT1671" s="17">
        <v>2.08583741256472E-2</v>
      </c>
      <c r="BU1671" s="17">
        <v>3.7513546387571699E-2</v>
      </c>
    </row>
    <row r="1672" spans="2:73" x14ac:dyDescent="0.3">
      <c r="B1672" t="s">
        <v>92</v>
      </c>
      <c r="C1672" s="17">
        <v>0.214796709104667</v>
      </c>
      <c r="D1672" s="17">
        <v>0.17050412078612401</v>
      </c>
      <c r="E1672" s="17">
        <v>0.25749709095965101</v>
      </c>
      <c r="F1672" s="17"/>
      <c r="G1672" s="17">
        <v>0.18756564540550399</v>
      </c>
      <c r="H1672" s="17">
        <v>9.3325315043005605E-2</v>
      </c>
      <c r="I1672" s="17">
        <v>0.1107627525497</v>
      </c>
      <c r="J1672" s="17">
        <v>0.12068149692185</v>
      </c>
      <c r="K1672" s="17">
        <v>0.213951241539557</v>
      </c>
      <c r="L1672" s="17">
        <v>0.49332645774365202</v>
      </c>
      <c r="M1672" s="17"/>
      <c r="N1672" s="17">
        <v>0.11152969744668199</v>
      </c>
      <c r="O1672" s="17">
        <v>0.18455257094991601</v>
      </c>
      <c r="P1672" s="17">
        <v>0.213998233516798</v>
      </c>
      <c r="Q1672" s="17">
        <v>0.35504703019411898</v>
      </c>
      <c r="R1672" s="17"/>
      <c r="S1672" s="17">
        <v>0.13518975156322799</v>
      </c>
      <c r="T1672" s="17">
        <v>0.27235789169727298</v>
      </c>
      <c r="U1672" s="17">
        <v>0.22729532989051901</v>
      </c>
      <c r="V1672" s="17">
        <v>0.21677049454008401</v>
      </c>
      <c r="W1672" s="17">
        <v>0.219974778686374</v>
      </c>
      <c r="X1672" s="17">
        <v>0.194963805257864</v>
      </c>
      <c r="Y1672" s="17">
        <v>0.25309867180815798</v>
      </c>
      <c r="Z1672" s="17">
        <v>0.21887419550583301</v>
      </c>
      <c r="AA1672" s="17">
        <v>0.211378142879003</v>
      </c>
      <c r="AB1672" s="17"/>
      <c r="AC1672" s="17">
        <v>0.42632726950990002</v>
      </c>
      <c r="AD1672" s="17">
        <v>0.33642551688605699</v>
      </c>
      <c r="AE1672" s="17">
        <v>0.42650149296939699</v>
      </c>
      <c r="AF1672" s="17">
        <v>0.36520739048819401</v>
      </c>
      <c r="AG1672" s="17">
        <v>0.27515789677068397</v>
      </c>
      <c r="AH1672" s="17">
        <v>0.233231447367755</v>
      </c>
      <c r="AI1672" s="17">
        <v>0.21224377552124099</v>
      </c>
      <c r="AJ1672" s="17">
        <v>0.184162375791732</v>
      </c>
      <c r="AK1672" s="17">
        <v>0.14652654776485499</v>
      </c>
      <c r="AL1672" s="17">
        <v>0.14010466192298299</v>
      </c>
      <c r="AM1672" s="17">
        <v>0.129502562806007</v>
      </c>
      <c r="AN1672" s="17">
        <v>7.7261329655361505E-2</v>
      </c>
      <c r="AO1672" s="17">
        <v>8.3975524674102006E-2</v>
      </c>
      <c r="AP1672" s="17">
        <v>6.4437476176436401E-2</v>
      </c>
      <c r="AQ1672" s="17">
        <v>9.3914489864573902E-2</v>
      </c>
      <c r="AR1672" s="17">
        <v>3.7825489031527201E-2</v>
      </c>
      <c r="AS1672" s="17"/>
      <c r="AT1672" s="17">
        <v>0.12701058832689299</v>
      </c>
      <c r="AU1672" s="17">
        <v>0.23152472212559499</v>
      </c>
      <c r="AV1672" s="17">
        <v>0.19427242875998599</v>
      </c>
      <c r="AW1672" s="17">
        <v>0.235184019592837</v>
      </c>
      <c r="AX1672" s="17">
        <v>0.321359116602218</v>
      </c>
      <c r="AY1672" s="17">
        <v>0.295308439031716</v>
      </c>
      <c r="AZ1672" s="17"/>
      <c r="BA1672" s="17">
        <v>0.356700564836894</v>
      </c>
      <c r="BB1672" s="17">
        <v>0.21842764962769201</v>
      </c>
      <c r="BC1672" s="17">
        <v>0.12770459459149799</v>
      </c>
      <c r="BD1672" s="17">
        <v>6.7904285297810799E-2</v>
      </c>
      <c r="BE1672" s="17">
        <v>0.10740217875206701</v>
      </c>
      <c r="BF1672" s="17"/>
      <c r="BG1672" s="17">
        <v>0.25775264209725302</v>
      </c>
      <c r="BH1672" s="17">
        <v>0.154313956486269</v>
      </c>
      <c r="BI1672" s="17">
        <v>0.219805752742215</v>
      </c>
      <c r="BJ1672" s="17">
        <v>0.22255659091966901</v>
      </c>
      <c r="BK1672" s="17">
        <v>0.15180422275996699</v>
      </c>
      <c r="BL1672" s="17"/>
      <c r="BM1672" s="17">
        <v>0.18346044731935501</v>
      </c>
      <c r="BN1672" s="17">
        <v>0.23832521497269901</v>
      </c>
      <c r="BO1672" s="17">
        <v>0.251206910576804</v>
      </c>
      <c r="BP1672" s="17"/>
      <c r="BQ1672" s="17">
        <v>3.5209074120273402E-2</v>
      </c>
      <c r="BR1672" s="17">
        <v>0.30010259505297299</v>
      </c>
      <c r="BS1672" s="17"/>
      <c r="BT1672" s="17">
        <v>0.163005693712166</v>
      </c>
      <c r="BU1672" s="17">
        <v>0.26292617163672299</v>
      </c>
    </row>
    <row r="1673" spans="2:73" x14ac:dyDescent="0.3">
      <c r="C1673" s="17"/>
      <c r="D1673" s="17"/>
      <c r="E1673" s="17"/>
      <c r="F1673" s="17"/>
      <c r="G1673" s="17"/>
      <c r="H1673" s="17"/>
      <c r="I1673" s="17"/>
      <c r="J1673" s="17"/>
      <c r="K1673" s="17"/>
      <c r="L1673" s="17"/>
      <c r="M1673" s="17"/>
      <c r="N1673" s="17"/>
      <c r="O1673" s="17"/>
      <c r="P1673" s="17"/>
      <c r="Q1673" s="17"/>
      <c r="R1673" s="17"/>
      <c r="S1673" s="17"/>
      <c r="T1673" s="17"/>
      <c r="U1673" s="17"/>
      <c r="V1673" s="17"/>
      <c r="W1673" s="17"/>
      <c r="X1673" s="17"/>
      <c r="Y1673" s="17"/>
      <c r="Z1673" s="17"/>
      <c r="AA1673" s="17"/>
      <c r="AB1673" s="17"/>
      <c r="AC1673" s="17"/>
      <c r="AD1673" s="17"/>
      <c r="AE1673" s="17"/>
      <c r="AF1673" s="17"/>
      <c r="AG1673" s="17"/>
      <c r="AH1673" s="17"/>
      <c r="AI1673" s="17"/>
      <c r="AJ1673" s="17"/>
      <c r="AK1673" s="17"/>
      <c r="AL1673" s="17"/>
      <c r="AM1673" s="17"/>
      <c r="AN1673" s="17"/>
      <c r="AO1673" s="17"/>
      <c r="AP1673" s="17"/>
      <c r="AQ1673" s="17"/>
      <c r="AR1673" s="17"/>
      <c r="AS1673" s="17"/>
      <c r="AT1673" s="17"/>
      <c r="AU1673" s="17"/>
      <c r="AV1673" s="17"/>
      <c r="AW1673" s="17"/>
      <c r="AX1673" s="17"/>
      <c r="AY1673" s="17"/>
      <c r="AZ1673" s="17"/>
      <c r="BA1673" s="17"/>
      <c r="BB1673" s="17"/>
      <c r="BC1673" s="17"/>
      <c r="BD1673" s="17"/>
      <c r="BE1673" s="17"/>
      <c r="BF1673" s="17"/>
      <c r="BG1673" s="17"/>
      <c r="BH1673" s="17"/>
      <c r="BI1673" s="17"/>
      <c r="BJ1673" s="17"/>
      <c r="BK1673" s="17"/>
      <c r="BL1673" s="17"/>
      <c r="BM1673" s="17"/>
      <c r="BN1673" s="17"/>
      <c r="BO1673" s="17"/>
      <c r="BP1673" s="17"/>
      <c r="BQ1673" s="17"/>
      <c r="BR1673" s="17"/>
      <c r="BS1673" s="17"/>
      <c r="BT1673" s="17"/>
      <c r="BU1673" s="17"/>
    </row>
    <row r="1674" spans="2:73" x14ac:dyDescent="0.3">
      <c r="B1674" s="6" t="s">
        <v>637</v>
      </c>
      <c r="C1674" s="17"/>
      <c r="D1674" s="17"/>
      <c r="E1674" s="17"/>
      <c r="F1674" s="17"/>
      <c r="G1674" s="17"/>
      <c r="H1674" s="17"/>
      <c r="I1674" s="17"/>
      <c r="J1674" s="17"/>
      <c r="K1674" s="17"/>
      <c r="L1674" s="17"/>
      <c r="M1674" s="17"/>
      <c r="N1674" s="17"/>
      <c r="O1674" s="17"/>
      <c r="P1674" s="17"/>
      <c r="Q1674" s="17"/>
      <c r="R1674" s="17"/>
      <c r="S1674" s="17"/>
      <c r="T1674" s="17"/>
      <c r="U1674" s="17"/>
      <c r="V1674" s="17"/>
      <c r="W1674" s="17"/>
      <c r="X1674" s="17"/>
      <c r="Y1674" s="17"/>
      <c r="Z1674" s="17"/>
      <c r="AA1674" s="17"/>
      <c r="AB1674" s="17"/>
      <c r="AC1674" s="17"/>
      <c r="AD1674" s="17"/>
      <c r="AE1674" s="17"/>
      <c r="AF1674" s="17"/>
      <c r="AG1674" s="17"/>
      <c r="AH1674" s="17"/>
      <c r="AI1674" s="17"/>
      <c r="AJ1674" s="17"/>
      <c r="AK1674" s="17"/>
      <c r="AL1674" s="17"/>
      <c r="AM1674" s="17"/>
      <c r="AN1674" s="17"/>
      <c r="AO1674" s="17"/>
      <c r="AP1674" s="17"/>
      <c r="AQ1674" s="17"/>
      <c r="AR1674" s="17"/>
      <c r="AS1674" s="17"/>
      <c r="AT1674" s="17"/>
      <c r="AU1674" s="17"/>
      <c r="AV1674" s="17"/>
      <c r="AW1674" s="17"/>
      <c r="AX1674" s="17"/>
      <c r="AY1674" s="17"/>
      <c r="AZ1674" s="17"/>
      <c r="BA1674" s="17"/>
      <c r="BB1674" s="17"/>
      <c r="BC1674" s="17"/>
      <c r="BD1674" s="17"/>
      <c r="BE1674" s="17"/>
      <c r="BF1674" s="17"/>
      <c r="BG1674" s="17"/>
      <c r="BH1674" s="17"/>
      <c r="BI1674" s="17"/>
      <c r="BJ1674" s="17"/>
      <c r="BK1674" s="17"/>
      <c r="BL1674" s="17"/>
      <c r="BM1674" s="17"/>
      <c r="BN1674" s="17"/>
      <c r="BO1674" s="17"/>
      <c r="BP1674" s="17"/>
      <c r="BQ1674" s="17"/>
      <c r="BR1674" s="17"/>
      <c r="BS1674" s="17"/>
      <c r="BT1674" s="17"/>
      <c r="BU1674" s="17"/>
    </row>
    <row r="1675" spans="2:73" x14ac:dyDescent="0.3">
      <c r="B1675" s="24" t="s">
        <v>94</v>
      </c>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c r="AQ1675" s="17"/>
      <c r="AR1675" s="17"/>
      <c r="AS1675" s="17"/>
      <c r="AT1675" s="17"/>
      <c r="AU1675" s="17"/>
      <c r="AV1675" s="17"/>
      <c r="AW1675" s="17"/>
      <c r="AX1675" s="17"/>
      <c r="AY1675" s="17"/>
      <c r="AZ1675" s="17"/>
      <c r="BA1675" s="17"/>
      <c r="BB1675" s="17"/>
      <c r="BC1675" s="17"/>
      <c r="BD1675" s="17"/>
      <c r="BE1675" s="17"/>
      <c r="BF1675" s="17"/>
      <c r="BG1675" s="17"/>
      <c r="BH1675" s="17"/>
      <c r="BI1675" s="17"/>
      <c r="BJ1675" s="17"/>
      <c r="BK1675" s="17"/>
      <c r="BL1675" s="17"/>
      <c r="BM1675" s="17"/>
      <c r="BN1675" s="17"/>
      <c r="BO1675" s="17"/>
      <c r="BP1675" s="17"/>
      <c r="BQ1675" s="17"/>
      <c r="BR1675" s="17"/>
      <c r="BS1675" s="17"/>
      <c r="BT1675" s="17"/>
      <c r="BU1675" s="17"/>
    </row>
    <row r="1676" spans="2:73" x14ac:dyDescent="0.3">
      <c r="B1676" t="s">
        <v>626</v>
      </c>
      <c r="C1676" s="17">
        <v>0.167389582312267</v>
      </c>
      <c r="D1676" s="17">
        <v>0.19436657347028299</v>
      </c>
      <c r="E1676" s="17">
        <v>0.14085466969874599</v>
      </c>
      <c r="F1676" s="17"/>
      <c r="G1676" s="17">
        <v>0.19381895124787199</v>
      </c>
      <c r="H1676" s="17">
        <v>0.224681688168093</v>
      </c>
      <c r="I1676" s="17">
        <v>0.193298691008055</v>
      </c>
      <c r="J1676" s="17">
        <v>0.147730562601085</v>
      </c>
      <c r="K1676" s="17">
        <v>0.15139903146080499</v>
      </c>
      <c r="L1676" s="17">
        <v>0.10897524348512</v>
      </c>
      <c r="M1676" s="17"/>
      <c r="N1676" s="17">
        <v>0.17243583639245599</v>
      </c>
      <c r="O1676" s="17">
        <v>0.12405236079846001</v>
      </c>
      <c r="P1676" s="17">
        <v>0.24704897097886699</v>
      </c>
      <c r="Q1676" s="17">
        <v>0.13620702602606999</v>
      </c>
      <c r="R1676" s="17"/>
      <c r="S1676" s="17">
        <v>0.17645321146544901</v>
      </c>
      <c r="T1676" s="17">
        <v>0.14118659794039301</v>
      </c>
      <c r="U1676" s="17">
        <v>0.209796256466491</v>
      </c>
      <c r="V1676" s="17">
        <v>0.20443837047121499</v>
      </c>
      <c r="W1676" s="17">
        <v>0.15677815943616399</v>
      </c>
      <c r="X1676" s="17">
        <v>0.14825150387417799</v>
      </c>
      <c r="Y1676" s="17">
        <v>0.118937588460508</v>
      </c>
      <c r="Z1676" s="17">
        <v>0.18267510610851001</v>
      </c>
      <c r="AA1676" s="17">
        <v>0.17785547714802</v>
      </c>
      <c r="AB1676" s="17"/>
      <c r="AC1676" s="17">
        <v>7.5798006159318004E-2</v>
      </c>
      <c r="AD1676" s="17">
        <v>0.16555042424948399</v>
      </c>
      <c r="AE1676" s="17">
        <v>9.5822571884369698E-2</v>
      </c>
      <c r="AF1676" s="17">
        <v>0.130810673516461</v>
      </c>
      <c r="AG1676" s="17">
        <v>0.14636236279480799</v>
      </c>
      <c r="AH1676" s="17">
        <v>0.20542325104030901</v>
      </c>
      <c r="AI1676" s="17">
        <v>0.15143324524024099</v>
      </c>
      <c r="AJ1676" s="17">
        <v>0.17312390394990801</v>
      </c>
      <c r="AK1676" s="17">
        <v>0.24475944460284799</v>
      </c>
      <c r="AL1676" s="17">
        <v>0.13380730931597101</v>
      </c>
      <c r="AM1676" s="17">
        <v>0.150802801471907</v>
      </c>
      <c r="AN1676" s="17">
        <v>0.170239954268458</v>
      </c>
      <c r="AO1676" s="17">
        <v>0.23986600981460299</v>
      </c>
      <c r="AP1676" s="17">
        <v>0.18047891205998601</v>
      </c>
      <c r="AQ1676" s="17">
        <v>7.8540517958377701E-2</v>
      </c>
      <c r="AR1676" s="17">
        <v>0.29861340429453298</v>
      </c>
      <c r="AS1676" s="17"/>
      <c r="AT1676" s="17">
        <v>0.18984724340419301</v>
      </c>
      <c r="AU1676" s="17">
        <v>0.14446284717782701</v>
      </c>
      <c r="AV1676" s="17">
        <v>0.19714509516505099</v>
      </c>
      <c r="AW1676" s="17">
        <v>0.15929835224064101</v>
      </c>
      <c r="AX1676" s="17">
        <v>0.149086753932618</v>
      </c>
      <c r="AY1676" s="17">
        <v>0.17843776311940601</v>
      </c>
      <c r="AZ1676" s="17"/>
      <c r="BA1676" s="17">
        <v>0.15904181655326899</v>
      </c>
      <c r="BB1676" s="17">
        <v>0.14648613195049301</v>
      </c>
      <c r="BC1676" s="17">
        <v>0.155859397743984</v>
      </c>
      <c r="BD1676" s="17">
        <v>0.21491764074866701</v>
      </c>
      <c r="BE1676" s="17">
        <v>0.30211427027815502</v>
      </c>
      <c r="BF1676" s="17"/>
      <c r="BG1676" s="17">
        <v>0.17454694369662299</v>
      </c>
      <c r="BH1676" s="17">
        <v>0.184308553008043</v>
      </c>
      <c r="BI1676" s="17">
        <v>0.12779405186363901</v>
      </c>
      <c r="BJ1676" s="17">
        <v>0.189376239118248</v>
      </c>
      <c r="BK1676" s="17">
        <v>0.18481179111259199</v>
      </c>
      <c r="BL1676" s="17"/>
      <c r="BM1676" s="17">
        <v>0.176343641086046</v>
      </c>
      <c r="BN1676" s="17">
        <v>0.16155238606656899</v>
      </c>
      <c r="BO1676" s="17">
        <v>0.15484405528651399</v>
      </c>
      <c r="BP1676" s="17"/>
      <c r="BQ1676" s="17">
        <v>0.25405758151082802</v>
      </c>
      <c r="BR1676" s="17">
        <v>0.12295160910933101</v>
      </c>
      <c r="BS1676" s="17"/>
      <c r="BT1676" s="17">
        <v>0.19926170088265999</v>
      </c>
      <c r="BU1676" s="17">
        <v>0.13214220608959301</v>
      </c>
    </row>
    <row r="1677" spans="2:73" x14ac:dyDescent="0.3">
      <c r="B1677" t="s">
        <v>627</v>
      </c>
      <c r="C1677" s="17">
        <v>0.23263176235649999</v>
      </c>
      <c r="D1677" s="17">
        <v>0.25231628236450798</v>
      </c>
      <c r="E1677" s="17">
        <v>0.21416748091075599</v>
      </c>
      <c r="F1677" s="17"/>
      <c r="G1677" s="17">
        <v>0.244836674295627</v>
      </c>
      <c r="H1677" s="17">
        <v>0.33441996257295198</v>
      </c>
      <c r="I1677" s="17">
        <v>0.225256096128095</v>
      </c>
      <c r="J1677" s="17">
        <v>0.23691645439731601</v>
      </c>
      <c r="K1677" s="17">
        <v>0.24938909398484399</v>
      </c>
      <c r="L1677" s="17">
        <v>0.13304914954607</v>
      </c>
      <c r="M1677" s="17"/>
      <c r="N1677" s="17">
        <v>0.28352117622091499</v>
      </c>
      <c r="O1677" s="17">
        <v>0.22080695738866801</v>
      </c>
      <c r="P1677" s="17">
        <v>0.24670736717340599</v>
      </c>
      <c r="Q1677" s="17">
        <v>0.17929584723215899</v>
      </c>
      <c r="R1677" s="17"/>
      <c r="S1677" s="17">
        <v>0.28617219030802798</v>
      </c>
      <c r="T1677" s="17">
        <v>0.19273238075367599</v>
      </c>
      <c r="U1677" s="17">
        <v>0.24187986714613</v>
      </c>
      <c r="V1677" s="17">
        <v>0.172061713071852</v>
      </c>
      <c r="W1677" s="17">
        <v>0.26027420424291497</v>
      </c>
      <c r="X1677" s="17">
        <v>0.237326285909189</v>
      </c>
      <c r="Y1677" s="17">
        <v>0.255257224550901</v>
      </c>
      <c r="Z1677" s="17">
        <v>0.20707560537443001</v>
      </c>
      <c r="AA1677" s="17">
        <v>0.22974290971386899</v>
      </c>
      <c r="AB1677" s="17"/>
      <c r="AC1677" s="17">
        <v>0.159157381632728</v>
      </c>
      <c r="AD1677" s="17">
        <v>0.10872927846417201</v>
      </c>
      <c r="AE1677" s="17">
        <v>0.18970107267568601</v>
      </c>
      <c r="AF1677" s="17">
        <v>0.18314837675711501</v>
      </c>
      <c r="AG1677" s="17">
        <v>0.16981693126431899</v>
      </c>
      <c r="AH1677" s="17">
        <v>0.18939978242505401</v>
      </c>
      <c r="AI1677" s="17">
        <v>0.26492774921845702</v>
      </c>
      <c r="AJ1677" s="17">
        <v>0.286275358917989</v>
      </c>
      <c r="AK1677" s="17">
        <v>0.20402904488953999</v>
      </c>
      <c r="AL1677" s="17">
        <v>0.26430476810862702</v>
      </c>
      <c r="AM1677" s="17">
        <v>0.24582861955642599</v>
      </c>
      <c r="AN1677" s="17">
        <v>0.31171961504382101</v>
      </c>
      <c r="AO1677" s="17">
        <v>0.23764153166279101</v>
      </c>
      <c r="AP1677" s="17">
        <v>0.25594284882135199</v>
      </c>
      <c r="AQ1677" s="17">
        <v>0.39305519183913301</v>
      </c>
      <c r="AR1677" s="17">
        <v>0.34819461453035</v>
      </c>
      <c r="AS1677" s="17"/>
      <c r="AT1677" s="17">
        <v>0.27945851410549299</v>
      </c>
      <c r="AU1677" s="17">
        <v>0.22152891451189399</v>
      </c>
      <c r="AV1677" s="17">
        <v>0.22963926367568599</v>
      </c>
      <c r="AW1677" s="17">
        <v>0.24050498356073699</v>
      </c>
      <c r="AX1677" s="17">
        <v>0.161629961008284</v>
      </c>
      <c r="AY1677" s="17">
        <v>0.20532765818642101</v>
      </c>
      <c r="AZ1677" s="17"/>
      <c r="BA1677" s="17">
        <v>0.17146058596535099</v>
      </c>
      <c r="BB1677" s="17">
        <v>0.21900683354768299</v>
      </c>
      <c r="BC1677" s="17">
        <v>0.27777177193733799</v>
      </c>
      <c r="BD1677" s="17">
        <v>0.30605462614205498</v>
      </c>
      <c r="BE1677" s="17">
        <v>0.27938725470551501</v>
      </c>
      <c r="BF1677" s="17"/>
      <c r="BG1677" s="17">
        <v>0.21755385790642401</v>
      </c>
      <c r="BH1677" s="17">
        <v>0.25737334793918498</v>
      </c>
      <c r="BI1677" s="17">
        <v>0.24745447125643999</v>
      </c>
      <c r="BJ1677" s="17">
        <v>0.239167247980448</v>
      </c>
      <c r="BK1677" s="17">
        <v>0.173208032811176</v>
      </c>
      <c r="BL1677" s="17"/>
      <c r="BM1677" s="17">
        <v>0.25305216601592001</v>
      </c>
      <c r="BN1677" s="17">
        <v>0.23035462265895201</v>
      </c>
      <c r="BO1677" s="17">
        <v>0.177342887413454</v>
      </c>
      <c r="BP1677" s="17"/>
      <c r="BQ1677" s="17">
        <v>0.35130091363959898</v>
      </c>
      <c r="BR1677" s="17">
        <v>0.16869997193882599</v>
      </c>
      <c r="BS1677" s="17"/>
      <c r="BT1677" s="17">
        <v>0.26020353842796301</v>
      </c>
      <c r="BU1677" s="17">
        <v>0.203452820753491</v>
      </c>
    </row>
    <row r="1678" spans="2:73" x14ac:dyDescent="0.3">
      <c r="B1678" t="s">
        <v>628</v>
      </c>
      <c r="C1678" s="17">
        <v>0.26882769871281598</v>
      </c>
      <c r="D1678" s="17">
        <v>0.272632891520251</v>
      </c>
      <c r="E1678" s="17">
        <v>0.265535412621487</v>
      </c>
      <c r="F1678" s="17"/>
      <c r="G1678" s="17">
        <v>0.25478935036469103</v>
      </c>
      <c r="H1678" s="17">
        <v>0.21113424889038099</v>
      </c>
      <c r="I1678" s="17">
        <v>0.313074014882881</v>
      </c>
      <c r="J1678" s="17">
        <v>0.33751930297595101</v>
      </c>
      <c r="K1678" s="17">
        <v>0.30710658243329902</v>
      </c>
      <c r="L1678" s="17">
        <v>0.20746049581200299</v>
      </c>
      <c r="M1678" s="17"/>
      <c r="N1678" s="17">
        <v>0.29259247642664199</v>
      </c>
      <c r="O1678" s="17">
        <v>0.29808005886232197</v>
      </c>
      <c r="P1678" s="17">
        <v>0.2424879170816</v>
      </c>
      <c r="Q1678" s="17">
        <v>0.238612167664987</v>
      </c>
      <c r="R1678" s="17"/>
      <c r="S1678" s="17">
        <v>0.28426641596666202</v>
      </c>
      <c r="T1678" s="17">
        <v>0.29556070820323199</v>
      </c>
      <c r="U1678" s="17">
        <v>0.23438959296810499</v>
      </c>
      <c r="V1678" s="17">
        <v>0.287772537840777</v>
      </c>
      <c r="W1678" s="17">
        <v>0.25700392510314302</v>
      </c>
      <c r="X1678" s="17">
        <v>0.26860031407554003</v>
      </c>
      <c r="Y1678" s="17">
        <v>0.234302096277549</v>
      </c>
      <c r="Z1678" s="17">
        <v>0.26329860152196499</v>
      </c>
      <c r="AA1678" s="17">
        <v>0.264342201547275</v>
      </c>
      <c r="AB1678" s="17"/>
      <c r="AC1678" s="17">
        <v>0.18546232409189001</v>
      </c>
      <c r="AD1678" s="17">
        <v>0.18877414618569299</v>
      </c>
      <c r="AE1678" s="17">
        <v>0.21206167153893499</v>
      </c>
      <c r="AF1678" s="17">
        <v>0.22944724312591</v>
      </c>
      <c r="AG1678" s="17">
        <v>0.29245887123784098</v>
      </c>
      <c r="AH1678" s="17">
        <v>0.28201636916189998</v>
      </c>
      <c r="AI1678" s="17">
        <v>0.26743401303147601</v>
      </c>
      <c r="AJ1678" s="17">
        <v>0.25736753340167401</v>
      </c>
      <c r="AK1678" s="17">
        <v>0.29650997556595199</v>
      </c>
      <c r="AL1678" s="17">
        <v>0.33036846038086898</v>
      </c>
      <c r="AM1678" s="17">
        <v>0.29967405748617298</v>
      </c>
      <c r="AN1678" s="17">
        <v>0.26939408471989301</v>
      </c>
      <c r="AO1678" s="17">
        <v>0.33257788745193301</v>
      </c>
      <c r="AP1678" s="17">
        <v>0.36033762807328401</v>
      </c>
      <c r="AQ1678" s="17">
        <v>0.34758328104893799</v>
      </c>
      <c r="AR1678" s="17">
        <v>0.16963827276379501</v>
      </c>
      <c r="AS1678" s="17"/>
      <c r="AT1678" s="17">
        <v>0.28087876491272301</v>
      </c>
      <c r="AU1678" s="17">
        <v>0.29087923875935801</v>
      </c>
      <c r="AV1678" s="17">
        <v>0.23955045582057899</v>
      </c>
      <c r="AW1678" s="17">
        <v>0.25135277275440399</v>
      </c>
      <c r="AX1678" s="17">
        <v>0.26690641819005401</v>
      </c>
      <c r="AY1678" s="17">
        <v>0.232872884202771</v>
      </c>
      <c r="AZ1678" s="17"/>
      <c r="BA1678" s="17">
        <v>0.26487081028973603</v>
      </c>
      <c r="BB1678" s="17">
        <v>0.26729977296585899</v>
      </c>
      <c r="BC1678" s="17">
        <v>0.29570085670294</v>
      </c>
      <c r="BD1678" s="17">
        <v>0.25896358084950699</v>
      </c>
      <c r="BE1678" s="17">
        <v>0.20587619998977</v>
      </c>
      <c r="BF1678" s="17"/>
      <c r="BG1678" s="17">
        <v>0.25015059488417202</v>
      </c>
      <c r="BH1678" s="17">
        <v>0.27541537631873803</v>
      </c>
      <c r="BI1678" s="17">
        <v>0.246125325359592</v>
      </c>
      <c r="BJ1678" s="17">
        <v>0.26788430129304502</v>
      </c>
      <c r="BK1678" s="17">
        <v>0.32271240200227203</v>
      </c>
      <c r="BL1678" s="17"/>
      <c r="BM1678" s="17">
        <v>0.28177458516780501</v>
      </c>
      <c r="BN1678" s="17">
        <v>0.24619713633016699</v>
      </c>
      <c r="BO1678" s="17">
        <v>0.28499404871386902</v>
      </c>
      <c r="BP1678" s="17"/>
      <c r="BQ1678" s="17">
        <v>0.27077519554901103</v>
      </c>
      <c r="BR1678" s="17">
        <v>0.27241851556469698</v>
      </c>
      <c r="BS1678" s="17"/>
      <c r="BT1678" s="17">
        <v>0.26298293586253102</v>
      </c>
      <c r="BU1678" s="17">
        <v>0.28228474794664499</v>
      </c>
    </row>
    <row r="1679" spans="2:73" x14ac:dyDescent="0.3">
      <c r="B1679" t="s">
        <v>629</v>
      </c>
      <c r="C1679" s="17">
        <v>6.6745001670707696E-2</v>
      </c>
      <c r="D1679" s="17">
        <v>6.09607927537665E-2</v>
      </c>
      <c r="E1679" s="17">
        <v>7.1803070258681101E-2</v>
      </c>
      <c r="F1679" s="17"/>
      <c r="G1679" s="17">
        <v>6.2398213209375497E-2</v>
      </c>
      <c r="H1679" s="17">
        <v>7.7559716170637602E-2</v>
      </c>
      <c r="I1679" s="17">
        <v>9.0537122468543604E-2</v>
      </c>
      <c r="J1679" s="17">
        <v>9.5853822984671794E-2</v>
      </c>
      <c r="K1679" s="17">
        <v>5.1705630285982497E-2</v>
      </c>
      <c r="L1679" s="17">
        <v>2.7899050546341599E-2</v>
      </c>
      <c r="M1679" s="17"/>
      <c r="N1679" s="17">
        <v>8.4616685263231503E-2</v>
      </c>
      <c r="O1679" s="17">
        <v>9.8626424310917699E-2</v>
      </c>
      <c r="P1679" s="17">
        <v>3.4223692313938597E-2</v>
      </c>
      <c r="Q1679" s="17">
        <v>4.4174218637357397E-2</v>
      </c>
      <c r="R1679" s="17"/>
      <c r="S1679" s="17">
        <v>6.9869906060964798E-2</v>
      </c>
      <c r="T1679" s="17">
        <v>5.1887575939870201E-2</v>
      </c>
      <c r="U1679" s="17">
        <v>4.07144388292488E-2</v>
      </c>
      <c r="V1679" s="17">
        <v>6.4340942758589495E-2</v>
      </c>
      <c r="W1679" s="17">
        <v>7.4433573140886097E-2</v>
      </c>
      <c r="X1679" s="17">
        <v>8.3884784833639994E-2</v>
      </c>
      <c r="Y1679" s="17">
        <v>8.9490417201003994E-2</v>
      </c>
      <c r="Z1679" s="17">
        <v>4.8264069931473197E-2</v>
      </c>
      <c r="AA1679" s="17">
        <v>7.44251451245527E-2</v>
      </c>
      <c r="AB1679" s="17"/>
      <c r="AC1679" s="17">
        <v>7.9942455988294595E-2</v>
      </c>
      <c r="AD1679" s="17">
        <v>6.6593703323065606E-2</v>
      </c>
      <c r="AE1679" s="17">
        <v>5.2581177328731098E-2</v>
      </c>
      <c r="AF1679" s="17">
        <v>5.4733663915437401E-2</v>
      </c>
      <c r="AG1679" s="17">
        <v>7.2429753819324705E-2</v>
      </c>
      <c r="AH1679" s="17">
        <v>7.3064372539573805E-2</v>
      </c>
      <c r="AI1679" s="17">
        <v>6.0374585967451398E-2</v>
      </c>
      <c r="AJ1679" s="17">
        <v>4.8743813054211001E-2</v>
      </c>
      <c r="AK1679" s="17">
        <v>4.8465722156147598E-2</v>
      </c>
      <c r="AL1679" s="17">
        <v>8.8693899315438099E-2</v>
      </c>
      <c r="AM1679" s="17">
        <v>8.6446310635943394E-2</v>
      </c>
      <c r="AN1679" s="17">
        <v>6.5752835335059295E-2</v>
      </c>
      <c r="AO1679" s="17">
        <v>7.8880875437148196E-2</v>
      </c>
      <c r="AP1679" s="17">
        <v>6.4644884005147299E-2</v>
      </c>
      <c r="AQ1679" s="17">
        <v>4.1715369858421003E-2</v>
      </c>
      <c r="AR1679" s="17">
        <v>0.107401431587809</v>
      </c>
      <c r="AS1679" s="17"/>
      <c r="AT1679" s="17">
        <v>7.0007542262297606E-2</v>
      </c>
      <c r="AU1679" s="17">
        <v>6.5739425874723506E-2</v>
      </c>
      <c r="AV1679" s="17">
        <v>6.9024907122367002E-2</v>
      </c>
      <c r="AW1679" s="17">
        <v>5.8834732762831798E-2</v>
      </c>
      <c r="AX1679" s="17">
        <v>6.7146276835778895E-2</v>
      </c>
      <c r="AY1679" s="17">
        <v>8.0027668894688694E-2</v>
      </c>
      <c r="AZ1679" s="17"/>
      <c r="BA1679" s="17">
        <v>3.0846172795111301E-2</v>
      </c>
      <c r="BB1679" s="17">
        <v>8.8140883513343801E-2</v>
      </c>
      <c r="BC1679" s="17">
        <v>6.9354080907935503E-2</v>
      </c>
      <c r="BD1679" s="17">
        <v>0.111534555510378</v>
      </c>
      <c r="BE1679" s="17">
        <v>8.1108790385603105E-2</v>
      </c>
      <c r="BF1679" s="17"/>
      <c r="BG1679" s="17">
        <v>6.7240667972119306E-2</v>
      </c>
      <c r="BH1679" s="17">
        <v>7.5328149549602805E-2</v>
      </c>
      <c r="BI1679" s="17">
        <v>7.3040861035486307E-2</v>
      </c>
      <c r="BJ1679" s="17">
        <v>5.3693002661246901E-2</v>
      </c>
      <c r="BK1679" s="17">
        <v>0.10845368932294901</v>
      </c>
      <c r="BL1679" s="17"/>
      <c r="BM1679" s="17">
        <v>6.5574249117660396E-2</v>
      </c>
      <c r="BN1679" s="17">
        <v>6.5383430408573695E-2</v>
      </c>
      <c r="BO1679" s="17">
        <v>7.3522156178650697E-2</v>
      </c>
      <c r="BP1679" s="17"/>
      <c r="BQ1679" s="17">
        <v>6.2004774919564402E-2</v>
      </c>
      <c r="BR1679" s="17">
        <v>7.1491408529952297E-2</v>
      </c>
      <c r="BS1679" s="17"/>
      <c r="BT1679" s="17">
        <v>7.0925113052915406E-2</v>
      </c>
      <c r="BU1679" s="17">
        <v>6.2903818384745E-2</v>
      </c>
    </row>
    <row r="1680" spans="2:73" x14ac:dyDescent="0.3">
      <c r="B1680" t="s">
        <v>630</v>
      </c>
      <c r="C1680" s="17">
        <v>2.9280337606711698E-2</v>
      </c>
      <c r="D1680" s="17">
        <v>3.5768375115402498E-2</v>
      </c>
      <c r="E1680" s="17">
        <v>2.3048248320567399E-2</v>
      </c>
      <c r="F1680" s="17"/>
      <c r="G1680" s="17">
        <v>2.34114052749025E-2</v>
      </c>
      <c r="H1680" s="17">
        <v>3.7383786210170099E-2</v>
      </c>
      <c r="I1680" s="17">
        <v>3.8252262729765597E-2</v>
      </c>
      <c r="J1680" s="17">
        <v>3.7326851017979799E-2</v>
      </c>
      <c r="K1680" s="17">
        <v>1.8820141022080201E-2</v>
      </c>
      <c r="L1680" s="17">
        <v>1.9761340405497499E-2</v>
      </c>
      <c r="M1680" s="17"/>
      <c r="N1680" s="17">
        <v>3.08342318692773E-2</v>
      </c>
      <c r="O1680" s="17">
        <v>4.5408546956112399E-2</v>
      </c>
      <c r="P1680" s="17">
        <v>8.9666265992415593E-3</v>
      </c>
      <c r="Q1680" s="17">
        <v>2.79013362526392E-2</v>
      </c>
      <c r="R1680" s="17"/>
      <c r="S1680" s="17">
        <v>3.6574400101608603E-2</v>
      </c>
      <c r="T1680" s="17">
        <v>3.0608893414321301E-2</v>
      </c>
      <c r="U1680" s="17">
        <v>4.37524977377566E-2</v>
      </c>
      <c r="V1680" s="17">
        <v>2.38856098781535E-2</v>
      </c>
      <c r="W1680" s="17">
        <v>2.8502006096848099E-2</v>
      </c>
      <c r="X1680" s="17">
        <v>1.7186909074179101E-2</v>
      </c>
      <c r="Y1680" s="17">
        <v>2.9390691825446E-2</v>
      </c>
      <c r="Z1680" s="17">
        <v>3.0747434791071601E-2</v>
      </c>
      <c r="AA1680" s="17">
        <v>2.1280666675641002E-2</v>
      </c>
      <c r="AB1680" s="17"/>
      <c r="AC1680" s="17">
        <v>2.27299714829684E-2</v>
      </c>
      <c r="AD1680" s="17">
        <v>6.4770850872738303E-2</v>
      </c>
      <c r="AE1680" s="17">
        <v>1.9336621642007199E-2</v>
      </c>
      <c r="AF1680" s="17">
        <v>1.72646314387861E-2</v>
      </c>
      <c r="AG1680" s="17">
        <v>2.44947306415805E-2</v>
      </c>
      <c r="AH1680" s="17">
        <v>2.73142842408255E-2</v>
      </c>
      <c r="AI1680" s="17">
        <v>1.5875617434964101E-2</v>
      </c>
      <c r="AJ1680" s="17">
        <v>3.4786587204697898E-2</v>
      </c>
      <c r="AK1680" s="17">
        <v>1.7966657652590302E-2</v>
      </c>
      <c r="AL1680" s="17">
        <v>2.8275127979148301E-2</v>
      </c>
      <c r="AM1680" s="17">
        <v>5.5863002894954703E-2</v>
      </c>
      <c r="AN1680" s="17">
        <v>6.2718149002765206E-2</v>
      </c>
      <c r="AO1680" s="17">
        <v>3.2185686459929398E-2</v>
      </c>
      <c r="AP1680" s="17">
        <v>2.5110720010061101E-2</v>
      </c>
      <c r="AQ1680" s="17">
        <v>2.5674489733715999E-2</v>
      </c>
      <c r="AR1680" s="17">
        <v>1.1768626946721501E-2</v>
      </c>
      <c r="AS1680" s="17"/>
      <c r="AT1680" s="17">
        <v>2.6325362377502201E-2</v>
      </c>
      <c r="AU1680" s="17">
        <v>2.8739885741051699E-2</v>
      </c>
      <c r="AV1680" s="17">
        <v>3.9277421529660697E-2</v>
      </c>
      <c r="AW1680" s="17">
        <v>2.6287203737771901E-2</v>
      </c>
      <c r="AX1680" s="17">
        <v>2.9499567933571998E-2</v>
      </c>
      <c r="AY1680" s="17">
        <v>2.7776462700739E-2</v>
      </c>
      <c r="AZ1680" s="17"/>
      <c r="BA1680" s="17">
        <v>1.40798954866423E-2</v>
      </c>
      <c r="BB1680" s="17">
        <v>3.9573865783108501E-2</v>
      </c>
      <c r="BC1680" s="17">
        <v>3.9746456218104902E-2</v>
      </c>
      <c r="BD1680" s="17">
        <v>2.5686187643867799E-2</v>
      </c>
      <c r="BE1680" s="17">
        <v>0</v>
      </c>
      <c r="BF1680" s="17"/>
      <c r="BG1680" s="17">
        <v>1.2543153606316901E-2</v>
      </c>
      <c r="BH1680" s="17">
        <v>3.1452915533386701E-2</v>
      </c>
      <c r="BI1680" s="17">
        <v>3.3842457420554799E-2</v>
      </c>
      <c r="BJ1680" s="17">
        <v>3.4410653031339299E-2</v>
      </c>
      <c r="BK1680" s="17">
        <v>3.3263480715910197E-2</v>
      </c>
      <c r="BL1680" s="17"/>
      <c r="BM1680" s="17">
        <v>2.64536006949944E-2</v>
      </c>
      <c r="BN1680" s="17">
        <v>2.74667191798782E-2</v>
      </c>
      <c r="BO1680" s="17">
        <v>4.2080409145998199E-2</v>
      </c>
      <c r="BP1680" s="17"/>
      <c r="BQ1680" s="17">
        <v>1.34227780910894E-2</v>
      </c>
      <c r="BR1680" s="17">
        <v>3.9924897740288498E-2</v>
      </c>
      <c r="BS1680" s="17"/>
      <c r="BT1680" s="17">
        <v>2.8392993561279799E-2</v>
      </c>
      <c r="BU1680" s="17">
        <v>3.2483632818824E-2</v>
      </c>
    </row>
    <row r="1681" spans="2:73" x14ac:dyDescent="0.3">
      <c r="B1681" t="s">
        <v>92</v>
      </c>
      <c r="C1681" s="17">
        <v>0.23512561734099799</v>
      </c>
      <c r="D1681" s="17">
        <v>0.18395508477578901</v>
      </c>
      <c r="E1681" s="17">
        <v>0.28459111818976202</v>
      </c>
      <c r="F1681" s="17"/>
      <c r="G1681" s="17">
        <v>0.220745405607532</v>
      </c>
      <c r="H1681" s="17">
        <v>0.114820597987766</v>
      </c>
      <c r="I1681" s="17">
        <v>0.13958181278265999</v>
      </c>
      <c r="J1681" s="17">
        <v>0.14465300602299699</v>
      </c>
      <c r="K1681" s="17">
        <v>0.22157952081298901</v>
      </c>
      <c r="L1681" s="17">
        <v>0.50285472020496802</v>
      </c>
      <c r="M1681" s="17"/>
      <c r="N1681" s="17">
        <v>0.135999593827479</v>
      </c>
      <c r="O1681" s="17">
        <v>0.213025651683519</v>
      </c>
      <c r="P1681" s="17">
        <v>0.220565425852946</v>
      </c>
      <c r="Q1681" s="17">
        <v>0.37380940418678699</v>
      </c>
      <c r="R1681" s="17"/>
      <c r="S1681" s="17">
        <v>0.14666387609728801</v>
      </c>
      <c r="T1681" s="17">
        <v>0.28802384374850798</v>
      </c>
      <c r="U1681" s="17">
        <v>0.22946734685226899</v>
      </c>
      <c r="V1681" s="17">
        <v>0.247500825979413</v>
      </c>
      <c r="W1681" s="17">
        <v>0.22300813198004499</v>
      </c>
      <c r="X1681" s="17">
        <v>0.24475020223327301</v>
      </c>
      <c r="Y1681" s="17">
        <v>0.27262198168459201</v>
      </c>
      <c r="Z1681" s="17">
        <v>0.26793918227254998</v>
      </c>
      <c r="AA1681" s="17">
        <v>0.23235359979064199</v>
      </c>
      <c r="AB1681" s="17"/>
      <c r="AC1681" s="17">
        <v>0.47690986064480101</v>
      </c>
      <c r="AD1681" s="17">
        <v>0.40558159690484702</v>
      </c>
      <c r="AE1681" s="17">
        <v>0.430496884930271</v>
      </c>
      <c r="AF1681" s="17">
        <v>0.38459541124628999</v>
      </c>
      <c r="AG1681" s="17">
        <v>0.29443735024212703</v>
      </c>
      <c r="AH1681" s="17">
        <v>0.222781940592337</v>
      </c>
      <c r="AI1681" s="17">
        <v>0.239954789107411</v>
      </c>
      <c r="AJ1681" s="17">
        <v>0.199702803471521</v>
      </c>
      <c r="AK1681" s="17">
        <v>0.188269155132922</v>
      </c>
      <c r="AL1681" s="17">
        <v>0.15455043489994699</v>
      </c>
      <c r="AM1681" s="17">
        <v>0.16138520795459499</v>
      </c>
      <c r="AN1681" s="17">
        <v>0.120175361630004</v>
      </c>
      <c r="AO1681" s="17">
        <v>7.8848009173595399E-2</v>
      </c>
      <c r="AP1681" s="17">
        <v>0.11348500703017</v>
      </c>
      <c r="AQ1681" s="17">
        <v>0.11343114956141399</v>
      </c>
      <c r="AR1681" s="17">
        <v>6.4383649876791099E-2</v>
      </c>
      <c r="AS1681" s="17"/>
      <c r="AT1681" s="17">
        <v>0.15348257293779199</v>
      </c>
      <c r="AU1681" s="17">
        <v>0.248649687935145</v>
      </c>
      <c r="AV1681" s="17">
        <v>0.22536285668665601</v>
      </c>
      <c r="AW1681" s="17">
        <v>0.263721954943615</v>
      </c>
      <c r="AX1681" s="17">
        <v>0.32573102209969301</v>
      </c>
      <c r="AY1681" s="17">
        <v>0.275557562895974</v>
      </c>
      <c r="AZ1681" s="17"/>
      <c r="BA1681" s="17">
        <v>0.35970071890988897</v>
      </c>
      <c r="BB1681" s="17">
        <v>0.23949251223951301</v>
      </c>
      <c r="BC1681" s="17">
        <v>0.16156743648969801</v>
      </c>
      <c r="BD1681" s="17">
        <v>8.2843409105524096E-2</v>
      </c>
      <c r="BE1681" s="17">
        <v>0.131513484640957</v>
      </c>
      <c r="BF1681" s="17"/>
      <c r="BG1681" s="17">
        <v>0.27796478193434498</v>
      </c>
      <c r="BH1681" s="17">
        <v>0.17612165765104401</v>
      </c>
      <c r="BI1681" s="17">
        <v>0.27174283306428698</v>
      </c>
      <c r="BJ1681" s="17">
        <v>0.21546855591567299</v>
      </c>
      <c r="BK1681" s="17">
        <v>0.17755060403510101</v>
      </c>
      <c r="BL1681" s="17"/>
      <c r="BM1681" s="17">
        <v>0.19680175791757401</v>
      </c>
      <c r="BN1681" s="17">
        <v>0.26904570535585998</v>
      </c>
      <c r="BO1681" s="17">
        <v>0.267216443261513</v>
      </c>
      <c r="BP1681" s="17"/>
      <c r="BQ1681" s="17">
        <v>4.8438756289908402E-2</v>
      </c>
      <c r="BR1681" s="17">
        <v>0.32451359711690497</v>
      </c>
      <c r="BS1681" s="17"/>
      <c r="BT1681" s="17">
        <v>0.17823371821265099</v>
      </c>
      <c r="BU1681" s="17">
        <v>0.286732774006702</v>
      </c>
    </row>
    <row r="1682" spans="2:73" x14ac:dyDescent="0.3">
      <c r="C1682" s="17"/>
      <c r="D1682" s="17"/>
      <c r="E1682" s="17"/>
      <c r="F1682" s="17"/>
      <c r="G1682" s="17"/>
      <c r="H1682" s="17"/>
      <c r="I1682" s="17"/>
      <c r="J1682" s="17"/>
      <c r="K1682" s="17"/>
      <c r="L1682" s="17"/>
      <c r="M1682" s="17"/>
      <c r="N1682" s="17"/>
      <c r="O1682" s="17"/>
      <c r="P1682" s="17"/>
      <c r="Q1682" s="17"/>
      <c r="R1682" s="17"/>
      <c r="S1682" s="17"/>
      <c r="T1682" s="17"/>
      <c r="U1682" s="17"/>
      <c r="V1682" s="17"/>
      <c r="W1682" s="17"/>
      <c r="X1682" s="17"/>
      <c r="Y1682" s="17"/>
      <c r="Z1682" s="17"/>
      <c r="AA1682" s="17"/>
      <c r="AB1682" s="17"/>
      <c r="AC1682" s="17"/>
      <c r="AD1682" s="17"/>
      <c r="AE1682" s="17"/>
      <c r="AF1682" s="17"/>
      <c r="AG1682" s="17"/>
      <c r="AH1682" s="17"/>
      <c r="AI1682" s="17"/>
      <c r="AJ1682" s="17"/>
      <c r="AK1682" s="17"/>
      <c r="AL1682" s="17"/>
      <c r="AM1682" s="17"/>
      <c r="AN1682" s="17"/>
      <c r="AO1682" s="17"/>
      <c r="AP1682" s="17"/>
      <c r="AQ1682" s="17"/>
      <c r="AR1682" s="17"/>
      <c r="AS1682" s="17"/>
      <c r="AT1682" s="17"/>
      <c r="AU1682" s="17"/>
      <c r="AV1682" s="17"/>
      <c r="AW1682" s="17"/>
      <c r="AX1682" s="17"/>
      <c r="AY1682" s="17"/>
      <c r="AZ1682" s="17"/>
      <c r="BA1682" s="17"/>
      <c r="BB1682" s="17"/>
      <c r="BC1682" s="17"/>
      <c r="BD1682" s="17"/>
      <c r="BE1682" s="17"/>
      <c r="BF1682" s="17"/>
      <c r="BG1682" s="17"/>
      <c r="BH1682" s="17"/>
      <c r="BI1682" s="17"/>
      <c r="BJ1682" s="17"/>
      <c r="BK1682" s="17"/>
      <c r="BL1682" s="17"/>
      <c r="BM1682" s="17"/>
      <c r="BN1682" s="17"/>
      <c r="BO1682" s="17"/>
      <c r="BP1682" s="17"/>
      <c r="BQ1682" s="17"/>
      <c r="BR1682" s="17"/>
      <c r="BS1682" s="17"/>
      <c r="BT1682" s="17"/>
      <c r="BU1682" s="17"/>
    </row>
    <row r="1683" spans="2:73" x14ac:dyDescent="0.3">
      <c r="B1683" s="6" t="s">
        <v>649</v>
      </c>
      <c r="C1683" s="17"/>
      <c r="D1683" s="17"/>
      <c r="E1683" s="17"/>
      <c r="F1683" s="17"/>
      <c r="G1683" s="17"/>
      <c r="H1683" s="17"/>
      <c r="I1683" s="17"/>
      <c r="J1683" s="17"/>
      <c r="K1683" s="17"/>
      <c r="L1683" s="17"/>
      <c r="M1683" s="17"/>
      <c r="N1683" s="17"/>
      <c r="O1683" s="17"/>
      <c r="P1683" s="17"/>
      <c r="Q1683" s="17"/>
      <c r="R1683" s="17"/>
      <c r="S1683" s="17"/>
      <c r="T1683" s="17"/>
      <c r="U1683" s="17"/>
      <c r="V1683" s="17"/>
      <c r="W1683" s="17"/>
      <c r="X1683" s="17"/>
      <c r="Y1683" s="17"/>
      <c r="Z1683" s="17"/>
      <c r="AA1683" s="17"/>
      <c r="AB1683" s="17"/>
      <c r="AC1683" s="17"/>
      <c r="AD1683" s="17"/>
      <c r="AE1683" s="17"/>
      <c r="AF1683" s="17"/>
      <c r="AG1683" s="17"/>
      <c r="AH1683" s="17"/>
      <c r="AI1683" s="17"/>
      <c r="AJ1683" s="17"/>
      <c r="AK1683" s="17"/>
      <c r="AL1683" s="17"/>
      <c r="AM1683" s="17"/>
      <c r="AN1683" s="17"/>
      <c r="AO1683" s="17"/>
      <c r="AP1683" s="17"/>
      <c r="AQ1683" s="17"/>
      <c r="AR1683" s="17"/>
      <c r="AS1683" s="17"/>
      <c r="AT1683" s="17"/>
      <c r="AU1683" s="17"/>
      <c r="AV1683" s="17"/>
      <c r="AW1683" s="17"/>
      <c r="AX1683" s="17"/>
      <c r="AY1683" s="17"/>
      <c r="AZ1683" s="17"/>
      <c r="BA1683" s="17"/>
      <c r="BB1683" s="17"/>
      <c r="BC1683" s="17"/>
      <c r="BD1683" s="17"/>
      <c r="BE1683" s="17"/>
      <c r="BF1683" s="17"/>
      <c r="BG1683" s="17"/>
      <c r="BH1683" s="17"/>
      <c r="BI1683" s="17"/>
      <c r="BJ1683" s="17"/>
      <c r="BK1683" s="17"/>
      <c r="BL1683" s="17"/>
      <c r="BM1683" s="17"/>
      <c r="BN1683" s="17"/>
      <c r="BO1683" s="17"/>
      <c r="BP1683" s="17"/>
      <c r="BQ1683" s="17"/>
      <c r="BR1683" s="17"/>
      <c r="BS1683" s="17"/>
      <c r="BT1683" s="17"/>
      <c r="BU1683" s="17"/>
    </row>
    <row r="1684" spans="2:73" x14ac:dyDescent="0.3">
      <c r="B1684" s="24" t="s">
        <v>94</v>
      </c>
      <c r="C1684" s="17"/>
      <c r="D1684" s="17"/>
      <c r="E1684" s="17"/>
      <c r="F1684" s="17"/>
      <c r="G1684" s="17"/>
      <c r="H1684" s="17"/>
      <c r="I1684" s="17"/>
      <c r="J1684" s="17"/>
      <c r="K1684" s="17"/>
      <c r="L1684" s="17"/>
      <c r="M1684" s="17"/>
      <c r="N1684" s="17"/>
      <c r="O1684" s="17"/>
      <c r="P1684" s="17"/>
      <c r="Q1684" s="17"/>
      <c r="R1684" s="17"/>
      <c r="S1684" s="17"/>
      <c r="T1684" s="17"/>
      <c r="U1684" s="17"/>
      <c r="V1684" s="17"/>
      <c r="W1684" s="17"/>
      <c r="X1684" s="17"/>
      <c r="Y1684" s="17"/>
      <c r="Z1684" s="17"/>
      <c r="AA1684" s="17"/>
      <c r="AB1684" s="17"/>
      <c r="AC1684" s="17"/>
      <c r="AD1684" s="17"/>
      <c r="AE1684" s="17"/>
      <c r="AF1684" s="17"/>
      <c r="AG1684" s="17"/>
      <c r="AH1684" s="17"/>
      <c r="AI1684" s="17"/>
      <c r="AJ1684" s="17"/>
      <c r="AK1684" s="17"/>
      <c r="AL1684" s="17"/>
      <c r="AM1684" s="17"/>
      <c r="AN1684" s="17"/>
      <c r="AO1684" s="17"/>
      <c r="AP1684" s="17"/>
      <c r="AQ1684" s="17"/>
      <c r="AR1684" s="17"/>
      <c r="AS1684" s="17"/>
      <c r="AT1684" s="17"/>
      <c r="AU1684" s="17"/>
      <c r="AV1684" s="17"/>
      <c r="AW1684" s="17"/>
      <c r="AX1684" s="17"/>
      <c r="AY1684" s="17"/>
      <c r="AZ1684" s="17"/>
      <c r="BA1684" s="17"/>
      <c r="BB1684" s="17"/>
      <c r="BC1684" s="17"/>
      <c r="BD1684" s="17"/>
      <c r="BE1684" s="17"/>
      <c r="BF1684" s="17"/>
      <c r="BG1684" s="17"/>
      <c r="BH1684" s="17"/>
      <c r="BI1684" s="17"/>
      <c r="BJ1684" s="17"/>
      <c r="BK1684" s="17"/>
      <c r="BL1684" s="17"/>
      <c r="BM1684" s="17"/>
      <c r="BN1684" s="17"/>
      <c r="BO1684" s="17"/>
      <c r="BP1684" s="17"/>
      <c r="BQ1684" s="17"/>
      <c r="BR1684" s="17"/>
      <c r="BS1684" s="17"/>
      <c r="BT1684" s="17"/>
      <c r="BU1684" s="17"/>
    </row>
    <row r="1685" spans="2:73" x14ac:dyDescent="0.3">
      <c r="B1685" t="s">
        <v>575</v>
      </c>
      <c r="C1685" s="17">
        <v>0.181824339180822</v>
      </c>
      <c r="D1685" s="17">
        <v>0.19273716614606901</v>
      </c>
      <c r="E1685" s="17">
        <v>0.170921765511552</v>
      </c>
      <c r="F1685" s="17"/>
      <c r="G1685" s="17">
        <v>0.228264329534801</v>
      </c>
      <c r="H1685" s="17">
        <v>0.25853713264831202</v>
      </c>
      <c r="I1685" s="17">
        <v>0.153903599084283</v>
      </c>
      <c r="J1685" s="17">
        <v>0.13405274737492201</v>
      </c>
      <c r="K1685" s="17">
        <v>0.13840098925146699</v>
      </c>
      <c r="L1685" s="17">
        <v>0.17942048161459601</v>
      </c>
      <c r="M1685" s="17"/>
      <c r="N1685" s="17">
        <v>0.239237406491531</v>
      </c>
      <c r="O1685" s="17">
        <v>0.175571945748244</v>
      </c>
      <c r="P1685" s="17">
        <v>0.169742972159312</v>
      </c>
      <c r="Q1685" s="17">
        <v>0.13533074454987401</v>
      </c>
      <c r="R1685" s="17"/>
      <c r="S1685" s="17">
        <v>0.223128974868821</v>
      </c>
      <c r="T1685" s="17">
        <v>0.14544660661469699</v>
      </c>
      <c r="U1685" s="17">
        <v>0.195223759534249</v>
      </c>
      <c r="V1685" s="17">
        <v>0.176172442616021</v>
      </c>
      <c r="W1685" s="17">
        <v>0.16220730580200399</v>
      </c>
      <c r="X1685" s="17">
        <v>0.15288844745439201</v>
      </c>
      <c r="Y1685" s="17">
        <v>0.19249462370908599</v>
      </c>
      <c r="Z1685" s="17">
        <v>0.21446746715534201</v>
      </c>
      <c r="AA1685" s="17">
        <v>0.18530417860433701</v>
      </c>
      <c r="AB1685" s="17"/>
      <c r="AC1685" s="17">
        <v>0.132358449646091</v>
      </c>
      <c r="AD1685" s="17">
        <v>0.190261782977141</v>
      </c>
      <c r="AE1685" s="17">
        <v>0.14021420819833499</v>
      </c>
      <c r="AF1685" s="17">
        <v>0.16946312136459599</v>
      </c>
      <c r="AG1685" s="17">
        <v>0.16877924046630699</v>
      </c>
      <c r="AH1685" s="17">
        <v>0.15078022746993899</v>
      </c>
      <c r="AI1685" s="17">
        <v>0.19311874530199499</v>
      </c>
      <c r="AJ1685" s="17">
        <v>0.16158667890752701</v>
      </c>
      <c r="AK1685" s="17">
        <v>0.138462466464359</v>
      </c>
      <c r="AL1685" s="17">
        <v>0.15321322567405499</v>
      </c>
      <c r="AM1685" s="17">
        <v>0.186706648496378</v>
      </c>
      <c r="AN1685" s="17">
        <v>0.203922077397973</v>
      </c>
      <c r="AO1685" s="17">
        <v>0.21819064130679899</v>
      </c>
      <c r="AP1685" s="17">
        <v>0.25807190872590102</v>
      </c>
      <c r="AQ1685" s="17">
        <v>0.15897878974472701</v>
      </c>
      <c r="AR1685" s="17">
        <v>0.38053631799551402</v>
      </c>
      <c r="AS1685" s="17"/>
      <c r="AT1685" s="17">
        <v>0.26354637214666599</v>
      </c>
      <c r="AU1685" s="17">
        <v>0.14539965380756101</v>
      </c>
      <c r="AV1685" s="17">
        <v>0.16101126125869</v>
      </c>
      <c r="AW1685" s="17">
        <v>0.14588595768777099</v>
      </c>
      <c r="AX1685" s="17">
        <v>0.16143853607882599</v>
      </c>
      <c r="AY1685" s="17">
        <v>0.24626684503166901</v>
      </c>
      <c r="AZ1685" s="17"/>
      <c r="BA1685" s="17">
        <v>0.108143217875053</v>
      </c>
      <c r="BB1685" s="17">
        <v>0.17332707372849501</v>
      </c>
      <c r="BC1685" s="17">
        <v>0.18487370239654999</v>
      </c>
      <c r="BD1685" s="17">
        <v>0.29569889918998199</v>
      </c>
      <c r="BE1685" s="17">
        <v>0.39893625412709699</v>
      </c>
      <c r="BF1685" s="17"/>
      <c r="BG1685" s="17">
        <v>0.180600010347126</v>
      </c>
      <c r="BH1685" s="17">
        <v>0.232712960538071</v>
      </c>
      <c r="BI1685" s="17">
        <v>0.19829251930634401</v>
      </c>
      <c r="BJ1685" s="17">
        <v>0.147499716866863</v>
      </c>
      <c r="BK1685" s="17">
        <v>0.17974651288145799</v>
      </c>
      <c r="BL1685" s="17"/>
      <c r="BM1685" s="17">
        <v>0.21946532389934301</v>
      </c>
      <c r="BN1685" s="17">
        <v>0.14875635939476101</v>
      </c>
      <c r="BO1685" s="17">
        <v>0.14970648893371499</v>
      </c>
      <c r="BP1685" s="17"/>
      <c r="BQ1685" s="17">
        <v>0.26867380793631701</v>
      </c>
      <c r="BR1685" s="17">
        <v>0.13487512090790699</v>
      </c>
      <c r="BS1685" s="17"/>
      <c r="BT1685" s="17">
        <v>0.24651523648721901</v>
      </c>
      <c r="BU1685" s="17">
        <v>9.8090897804184798E-2</v>
      </c>
    </row>
    <row r="1686" spans="2:73" x14ac:dyDescent="0.3">
      <c r="B1686" t="s">
        <v>574</v>
      </c>
      <c r="C1686" s="17">
        <v>0.36160865294584998</v>
      </c>
      <c r="D1686" s="17">
        <v>0.36961468640686401</v>
      </c>
      <c r="E1686" s="17">
        <v>0.35381163967384099</v>
      </c>
      <c r="F1686" s="17"/>
      <c r="G1686" s="17">
        <v>0.35453472251178197</v>
      </c>
      <c r="H1686" s="17">
        <v>0.41243422079983899</v>
      </c>
      <c r="I1686" s="17">
        <v>0.392410865815707</v>
      </c>
      <c r="J1686" s="17">
        <v>0.33622177421819999</v>
      </c>
      <c r="K1686" s="17">
        <v>0.32247470449821503</v>
      </c>
      <c r="L1686" s="17">
        <v>0.34686949692001401</v>
      </c>
      <c r="M1686" s="17"/>
      <c r="N1686" s="17">
        <v>0.435594561071242</v>
      </c>
      <c r="O1686" s="17">
        <v>0.35420775501327301</v>
      </c>
      <c r="P1686" s="17">
        <v>0.34664961749044498</v>
      </c>
      <c r="Q1686" s="17">
        <v>0.30269734135951798</v>
      </c>
      <c r="R1686" s="17"/>
      <c r="S1686" s="17">
        <v>0.41931179147854902</v>
      </c>
      <c r="T1686" s="17">
        <v>0.33899027330847598</v>
      </c>
      <c r="U1686" s="17">
        <v>0.41215151359312802</v>
      </c>
      <c r="V1686" s="17">
        <v>0.366005511165716</v>
      </c>
      <c r="W1686" s="17">
        <v>0.35241706127316802</v>
      </c>
      <c r="X1686" s="17">
        <v>0.34148544447243701</v>
      </c>
      <c r="Y1686" s="17">
        <v>0.39092449064065199</v>
      </c>
      <c r="Z1686" s="17">
        <v>0.26479034686707897</v>
      </c>
      <c r="AA1686" s="17">
        <v>0.31235864955711401</v>
      </c>
      <c r="AB1686" s="17"/>
      <c r="AC1686" s="17">
        <v>0.147513526441689</v>
      </c>
      <c r="AD1686" s="17">
        <v>0.27594977349866601</v>
      </c>
      <c r="AE1686" s="17">
        <v>0.28260286151944503</v>
      </c>
      <c r="AF1686" s="17">
        <v>0.26584502817988598</v>
      </c>
      <c r="AG1686" s="17">
        <v>0.326614071502349</v>
      </c>
      <c r="AH1686" s="17">
        <v>0.31690251158710098</v>
      </c>
      <c r="AI1686" s="17">
        <v>0.37121115889440698</v>
      </c>
      <c r="AJ1686" s="17">
        <v>0.40539190778887102</v>
      </c>
      <c r="AK1686" s="17">
        <v>0.42478927892521101</v>
      </c>
      <c r="AL1686" s="17">
        <v>0.34153402598819199</v>
      </c>
      <c r="AM1686" s="17">
        <v>0.40947348711395098</v>
      </c>
      <c r="AN1686" s="17">
        <v>0.44032317648047598</v>
      </c>
      <c r="AO1686" s="17">
        <v>0.44240462141838699</v>
      </c>
      <c r="AP1686" s="17">
        <v>0.450311431846663</v>
      </c>
      <c r="AQ1686" s="17">
        <v>0.496825368272515</v>
      </c>
      <c r="AR1686" s="17">
        <v>0.42542055275957202</v>
      </c>
      <c r="AS1686" s="17"/>
      <c r="AT1686" s="17">
        <v>0.36027789052638898</v>
      </c>
      <c r="AU1686" s="17">
        <v>0.35987311383435</v>
      </c>
      <c r="AV1686" s="17">
        <v>0.351894648115951</v>
      </c>
      <c r="AW1686" s="17">
        <v>0.369949840728309</v>
      </c>
      <c r="AX1686" s="17">
        <v>0.349024419549887</v>
      </c>
      <c r="AY1686" s="17">
        <v>0.40478271983494901</v>
      </c>
      <c r="AZ1686" s="17"/>
      <c r="BA1686" s="17">
        <v>0.30880270956468803</v>
      </c>
      <c r="BB1686" s="17">
        <v>0.31859040328542698</v>
      </c>
      <c r="BC1686" s="17">
        <v>0.42737837305856002</v>
      </c>
      <c r="BD1686" s="17">
        <v>0.43421130740584102</v>
      </c>
      <c r="BE1686" s="17">
        <v>0.27617140636098297</v>
      </c>
      <c r="BF1686" s="17"/>
      <c r="BG1686" s="17">
        <v>0.38735396735155497</v>
      </c>
      <c r="BH1686" s="17">
        <v>0.36920398992168502</v>
      </c>
      <c r="BI1686" s="17">
        <v>0.400735760128625</v>
      </c>
      <c r="BJ1686" s="17">
        <v>0.33392457651868401</v>
      </c>
      <c r="BK1686" s="17">
        <v>0.31669393533854601</v>
      </c>
      <c r="BL1686" s="17"/>
      <c r="BM1686" s="17">
        <v>0.39474308597039798</v>
      </c>
      <c r="BN1686" s="17">
        <v>0.358881519860132</v>
      </c>
      <c r="BO1686" s="17">
        <v>0.26955646795836502</v>
      </c>
      <c r="BP1686" s="17"/>
      <c r="BQ1686" s="17">
        <v>0.41638290475669598</v>
      </c>
      <c r="BR1686" s="17">
        <v>0.333770652674035</v>
      </c>
      <c r="BS1686" s="17"/>
      <c r="BT1686" s="17">
        <v>0.418503266572193</v>
      </c>
      <c r="BU1686" s="17">
        <v>0.28533833940218201</v>
      </c>
    </row>
    <row r="1687" spans="2:73" x14ac:dyDescent="0.3">
      <c r="B1687" t="s">
        <v>573</v>
      </c>
      <c r="C1687" s="17">
        <v>0.26362558117074802</v>
      </c>
      <c r="D1687" s="17">
        <v>0.25800643731289702</v>
      </c>
      <c r="E1687" s="17">
        <v>0.26952519010453602</v>
      </c>
      <c r="F1687" s="17"/>
      <c r="G1687" s="17">
        <v>0.20063577234719199</v>
      </c>
      <c r="H1687" s="17">
        <v>0.17324407617022899</v>
      </c>
      <c r="I1687" s="17">
        <v>0.25092703382557002</v>
      </c>
      <c r="J1687" s="17">
        <v>0.31179685598843299</v>
      </c>
      <c r="K1687" s="17">
        <v>0.34107865373246898</v>
      </c>
      <c r="L1687" s="17">
        <v>0.29795290458235102</v>
      </c>
      <c r="M1687" s="17"/>
      <c r="N1687" s="17">
        <v>0.19764401410357599</v>
      </c>
      <c r="O1687" s="17">
        <v>0.26760921403878701</v>
      </c>
      <c r="P1687" s="17">
        <v>0.28175725627345999</v>
      </c>
      <c r="Q1687" s="17">
        <v>0.31499004839321898</v>
      </c>
      <c r="R1687" s="17"/>
      <c r="S1687" s="17">
        <v>0.21879007109695101</v>
      </c>
      <c r="T1687" s="17">
        <v>0.30312517560129099</v>
      </c>
      <c r="U1687" s="17">
        <v>0.240625987845071</v>
      </c>
      <c r="V1687" s="17">
        <v>0.28921457070894702</v>
      </c>
      <c r="W1687" s="17">
        <v>0.278063704625513</v>
      </c>
      <c r="X1687" s="17">
        <v>0.25428515446733202</v>
      </c>
      <c r="Y1687" s="17">
        <v>0.23427118252875501</v>
      </c>
      <c r="Z1687" s="17">
        <v>0.31475866936001901</v>
      </c>
      <c r="AA1687" s="17">
        <v>0.266304741211558</v>
      </c>
      <c r="AB1687" s="17"/>
      <c r="AC1687" s="17">
        <v>0.34221964621937701</v>
      </c>
      <c r="AD1687" s="17">
        <v>0.25787854703934399</v>
      </c>
      <c r="AE1687" s="17">
        <v>0.32393603486448802</v>
      </c>
      <c r="AF1687" s="17">
        <v>0.31691951883681402</v>
      </c>
      <c r="AG1687" s="17">
        <v>0.34348184683814398</v>
      </c>
      <c r="AH1687" s="17">
        <v>0.29345300316145501</v>
      </c>
      <c r="AI1687" s="17">
        <v>0.23901385317483001</v>
      </c>
      <c r="AJ1687" s="17">
        <v>0.27014322386989997</v>
      </c>
      <c r="AK1687" s="17">
        <v>0.257145973261237</v>
      </c>
      <c r="AL1687" s="17">
        <v>0.286521396762701</v>
      </c>
      <c r="AM1687" s="17">
        <v>0.23234498053243199</v>
      </c>
      <c r="AN1687" s="17">
        <v>0.23862901315909199</v>
      </c>
      <c r="AO1687" s="17">
        <v>0.199150699961333</v>
      </c>
      <c r="AP1687" s="17">
        <v>0.157665769453364</v>
      </c>
      <c r="AQ1687" s="17">
        <v>0.17798591534721001</v>
      </c>
      <c r="AR1687" s="17">
        <v>0.113451963328564</v>
      </c>
      <c r="AS1687" s="17"/>
      <c r="AT1687" s="17">
        <v>0.212892900001488</v>
      </c>
      <c r="AU1687" s="17">
        <v>0.27030462383922399</v>
      </c>
      <c r="AV1687" s="17">
        <v>0.26420510197861402</v>
      </c>
      <c r="AW1687" s="17">
        <v>0.27720583223093298</v>
      </c>
      <c r="AX1687" s="17">
        <v>0.35120320682766598</v>
      </c>
      <c r="AY1687" s="17">
        <v>0.229350237716994</v>
      </c>
      <c r="AZ1687" s="17"/>
      <c r="BA1687" s="17">
        <v>0.33545652205381699</v>
      </c>
      <c r="BB1687" s="17">
        <v>0.29596203702663099</v>
      </c>
      <c r="BC1687" s="17">
        <v>0.22887594465875299</v>
      </c>
      <c r="BD1687" s="17">
        <v>0.14612794713934399</v>
      </c>
      <c r="BE1687" s="17">
        <v>0.180599137818827</v>
      </c>
      <c r="BF1687" s="17"/>
      <c r="BG1687" s="17">
        <v>0.27005446471462202</v>
      </c>
      <c r="BH1687" s="17">
        <v>0.23269600172626601</v>
      </c>
      <c r="BI1687" s="17">
        <v>0.23343922642623199</v>
      </c>
      <c r="BJ1687" s="17">
        <v>0.293793188703175</v>
      </c>
      <c r="BK1687" s="17">
        <v>0.27791898162230599</v>
      </c>
      <c r="BL1687" s="17"/>
      <c r="BM1687" s="17">
        <v>0.22999926709955801</v>
      </c>
      <c r="BN1687" s="17">
        <v>0.29155204976056398</v>
      </c>
      <c r="BO1687" s="17">
        <v>0.29622119603837899</v>
      </c>
      <c r="BP1687" s="17"/>
      <c r="BQ1687" s="17">
        <v>0.19540421314073</v>
      </c>
      <c r="BR1687" s="17">
        <v>0.30872662583680899</v>
      </c>
      <c r="BS1687" s="17"/>
      <c r="BT1687" s="17">
        <v>0.22412724990890201</v>
      </c>
      <c r="BU1687" s="17">
        <v>0.31175963115959399</v>
      </c>
    </row>
    <row r="1688" spans="2:73" x14ac:dyDescent="0.3">
      <c r="B1688" t="s">
        <v>572</v>
      </c>
      <c r="C1688" s="17">
        <v>0.10979597697537601</v>
      </c>
      <c r="D1688" s="17">
        <v>0.107274110187237</v>
      </c>
      <c r="E1688" s="17">
        <v>0.112592263624294</v>
      </c>
      <c r="F1688" s="17"/>
      <c r="G1688" s="17">
        <v>0.119226162133513</v>
      </c>
      <c r="H1688" s="17">
        <v>8.6203182736551601E-2</v>
      </c>
      <c r="I1688" s="17">
        <v>0.12205640811077099</v>
      </c>
      <c r="J1688" s="17">
        <v>0.116946385670021</v>
      </c>
      <c r="K1688" s="17">
        <v>0.117299901294287</v>
      </c>
      <c r="L1688" s="17">
        <v>0.101905772121125</v>
      </c>
      <c r="M1688" s="17"/>
      <c r="N1688" s="17">
        <v>8.1462307680130103E-2</v>
      </c>
      <c r="O1688" s="17">
        <v>0.114246011362317</v>
      </c>
      <c r="P1688" s="17">
        <v>0.106241300529201</v>
      </c>
      <c r="Q1688" s="17">
        <v>0.13978081048735699</v>
      </c>
      <c r="R1688" s="17"/>
      <c r="S1688" s="17">
        <v>7.45884334047765E-2</v>
      </c>
      <c r="T1688" s="17">
        <v>0.12953319059562299</v>
      </c>
      <c r="U1688" s="17">
        <v>0.107722986850596</v>
      </c>
      <c r="V1688" s="17">
        <v>9.4292017287512297E-2</v>
      </c>
      <c r="W1688" s="17">
        <v>0.120887885073555</v>
      </c>
      <c r="X1688" s="17">
        <v>0.12713045946907101</v>
      </c>
      <c r="Y1688" s="17">
        <v>8.4554617243321306E-2</v>
      </c>
      <c r="Z1688" s="17">
        <v>0.12425467444845301</v>
      </c>
      <c r="AA1688" s="17">
        <v>0.13637503389191399</v>
      </c>
      <c r="AB1688" s="17"/>
      <c r="AC1688" s="17">
        <v>0.10433027611949</v>
      </c>
      <c r="AD1688" s="17">
        <v>0.10294733071739</v>
      </c>
      <c r="AE1688" s="17">
        <v>0.16510527287927301</v>
      </c>
      <c r="AF1688" s="17">
        <v>0.12650058889179699</v>
      </c>
      <c r="AG1688" s="17">
        <v>9.9558770588217896E-2</v>
      </c>
      <c r="AH1688" s="17">
        <v>0.136718149824301</v>
      </c>
      <c r="AI1688" s="17">
        <v>0.123005536398846</v>
      </c>
      <c r="AJ1688" s="17">
        <v>0.104442696378444</v>
      </c>
      <c r="AK1688" s="17">
        <v>0.118510134666131</v>
      </c>
      <c r="AL1688" s="17">
        <v>0.12875652674559601</v>
      </c>
      <c r="AM1688" s="17">
        <v>9.7110071884601704E-2</v>
      </c>
      <c r="AN1688" s="17">
        <v>9.0221832553629394E-2</v>
      </c>
      <c r="AO1688" s="17">
        <v>5.8631197383421499E-2</v>
      </c>
      <c r="AP1688" s="17">
        <v>5.89490816896154E-2</v>
      </c>
      <c r="AQ1688" s="17">
        <v>0.117231278059249</v>
      </c>
      <c r="AR1688" s="17">
        <v>5.3166484996564303E-2</v>
      </c>
      <c r="AS1688" s="17"/>
      <c r="AT1688" s="17">
        <v>8.1296386467317697E-2</v>
      </c>
      <c r="AU1688" s="17">
        <v>0.126972118294225</v>
      </c>
      <c r="AV1688" s="17">
        <v>0.123332306984955</v>
      </c>
      <c r="AW1688" s="17">
        <v>0.135293273569147</v>
      </c>
      <c r="AX1688" s="17">
        <v>8.4713533948982594E-2</v>
      </c>
      <c r="AY1688" s="17">
        <v>5.9256988906684398E-2</v>
      </c>
      <c r="AZ1688" s="17"/>
      <c r="BA1688" s="17">
        <v>0.124549908374054</v>
      </c>
      <c r="BB1688" s="17">
        <v>0.12511145265704399</v>
      </c>
      <c r="BC1688" s="17">
        <v>9.2473602607419506E-2</v>
      </c>
      <c r="BD1688" s="17">
        <v>8.8593044021557099E-2</v>
      </c>
      <c r="BE1688" s="17">
        <v>0.123636941416505</v>
      </c>
      <c r="BF1688" s="17"/>
      <c r="BG1688" s="17">
        <v>9.8062135366820499E-2</v>
      </c>
      <c r="BH1688" s="17">
        <v>9.7726730104781001E-2</v>
      </c>
      <c r="BI1688" s="17">
        <v>0.120284960339355</v>
      </c>
      <c r="BJ1688" s="17">
        <v>0.123513028316975</v>
      </c>
      <c r="BK1688" s="17">
        <v>0.120808773865894</v>
      </c>
      <c r="BL1688" s="17"/>
      <c r="BM1688" s="17">
        <v>9.3220836657462794E-2</v>
      </c>
      <c r="BN1688" s="17">
        <v>0.111099505488504</v>
      </c>
      <c r="BO1688" s="17">
        <v>0.155990805260173</v>
      </c>
      <c r="BP1688" s="17"/>
      <c r="BQ1688" s="17">
        <v>7.3682085975591602E-2</v>
      </c>
      <c r="BR1688" s="17">
        <v>0.12565923133227699</v>
      </c>
      <c r="BS1688" s="17"/>
      <c r="BT1688" s="17">
        <v>6.94597180892675E-2</v>
      </c>
      <c r="BU1688" s="17">
        <v>0.17353766842840301</v>
      </c>
    </row>
    <row r="1689" spans="2:73" x14ac:dyDescent="0.3">
      <c r="B1689" t="s">
        <v>571</v>
      </c>
      <c r="C1689" s="17">
        <v>5.3689133952889802E-2</v>
      </c>
      <c r="D1689" s="17">
        <v>4.8416691740855299E-2</v>
      </c>
      <c r="E1689" s="17">
        <v>5.8642930686478099E-2</v>
      </c>
      <c r="F1689" s="17"/>
      <c r="G1689" s="17">
        <v>5.8694518170527198E-2</v>
      </c>
      <c r="H1689" s="17">
        <v>3.7274502810161397E-2</v>
      </c>
      <c r="I1689" s="17">
        <v>4.6621620016750701E-2</v>
      </c>
      <c r="J1689" s="17">
        <v>7.1991689084961702E-2</v>
      </c>
      <c r="K1689" s="17">
        <v>5.8250681649624401E-2</v>
      </c>
      <c r="L1689" s="17">
        <v>5.1505700599243601E-2</v>
      </c>
      <c r="M1689" s="17"/>
      <c r="N1689" s="17">
        <v>3.3525886905542E-2</v>
      </c>
      <c r="O1689" s="17">
        <v>5.9346726612692802E-2</v>
      </c>
      <c r="P1689" s="17">
        <v>5.5562442247350498E-2</v>
      </c>
      <c r="Q1689" s="17">
        <v>6.7722133888883498E-2</v>
      </c>
      <c r="R1689" s="17"/>
      <c r="S1689" s="17">
        <v>3.7909210386322799E-2</v>
      </c>
      <c r="T1689" s="17">
        <v>5.2516614728848603E-2</v>
      </c>
      <c r="U1689" s="17">
        <v>3.5196937868379602E-2</v>
      </c>
      <c r="V1689" s="17">
        <v>5.4872605758115499E-2</v>
      </c>
      <c r="W1689" s="17">
        <v>5.1481368390456902E-2</v>
      </c>
      <c r="X1689" s="17">
        <v>9.1718605317123295E-2</v>
      </c>
      <c r="Y1689" s="17">
        <v>5.4304748696061902E-2</v>
      </c>
      <c r="Z1689" s="17">
        <v>5.5691360498599699E-2</v>
      </c>
      <c r="AA1689" s="17">
        <v>5.8805275957099799E-2</v>
      </c>
      <c r="AB1689" s="17"/>
      <c r="AC1689" s="17">
        <v>0.18708455858286299</v>
      </c>
      <c r="AD1689" s="17">
        <v>0.104127505514871</v>
      </c>
      <c r="AE1689" s="17">
        <v>4.6554890473492802E-2</v>
      </c>
      <c r="AF1689" s="17">
        <v>7.8307527825027007E-2</v>
      </c>
      <c r="AG1689" s="17">
        <v>4.0891087150016603E-2</v>
      </c>
      <c r="AH1689" s="17">
        <v>5.5453313223121997E-2</v>
      </c>
      <c r="AI1689" s="17">
        <v>6.6958681181096505E-2</v>
      </c>
      <c r="AJ1689" s="17">
        <v>3.6959585353633397E-2</v>
      </c>
      <c r="AK1689" s="17">
        <v>5.7391292637780297E-2</v>
      </c>
      <c r="AL1689" s="17">
        <v>4.7165749705951901E-2</v>
      </c>
      <c r="AM1689" s="17">
        <v>5.0113023123920998E-2</v>
      </c>
      <c r="AN1689" s="17">
        <v>2.2019873004709398E-2</v>
      </c>
      <c r="AO1689" s="17">
        <v>6.5266478371162603E-2</v>
      </c>
      <c r="AP1689" s="17">
        <v>5.2283908259422501E-2</v>
      </c>
      <c r="AQ1689" s="17">
        <v>2.57490622220071E-2</v>
      </c>
      <c r="AR1689" s="17">
        <v>2.25126068948013E-2</v>
      </c>
      <c r="AS1689" s="17"/>
      <c r="AT1689" s="17">
        <v>5.0536926421518101E-2</v>
      </c>
      <c r="AU1689" s="17">
        <v>6.7256381764653497E-2</v>
      </c>
      <c r="AV1689" s="17">
        <v>6.7316007709108505E-2</v>
      </c>
      <c r="AW1689" s="17">
        <v>4.4118862908363699E-2</v>
      </c>
      <c r="AX1689" s="17">
        <v>3.39569615710789E-2</v>
      </c>
      <c r="AY1689" s="17">
        <v>2.50123725789691E-2</v>
      </c>
      <c r="AZ1689" s="17"/>
      <c r="BA1689" s="17">
        <v>8.8047823292507904E-2</v>
      </c>
      <c r="BB1689" s="17">
        <v>5.9655856525060898E-2</v>
      </c>
      <c r="BC1689" s="17">
        <v>3.2743374236650503E-2</v>
      </c>
      <c r="BD1689" s="17">
        <v>2.0774256571163101E-2</v>
      </c>
      <c r="BE1689" s="17">
        <v>2.0656260276588501E-2</v>
      </c>
      <c r="BF1689" s="17"/>
      <c r="BG1689" s="17">
        <v>3.63740637068556E-2</v>
      </c>
      <c r="BH1689" s="17">
        <v>4.3551048194835303E-2</v>
      </c>
      <c r="BI1689" s="17">
        <v>3.2593733089147599E-2</v>
      </c>
      <c r="BJ1689" s="17">
        <v>8.1466592604515498E-2</v>
      </c>
      <c r="BK1689" s="17">
        <v>7.1289985734192998E-2</v>
      </c>
      <c r="BL1689" s="17"/>
      <c r="BM1689" s="17">
        <v>4.0028348356225103E-2</v>
      </c>
      <c r="BN1689" s="17">
        <v>5.4369533236626903E-2</v>
      </c>
      <c r="BO1689" s="17">
        <v>9.2714030781903406E-2</v>
      </c>
      <c r="BP1689" s="17"/>
      <c r="BQ1689" s="17">
        <v>3.4271910890244298E-2</v>
      </c>
      <c r="BR1689" s="17">
        <v>6.4543100626113598E-2</v>
      </c>
      <c r="BS1689" s="17"/>
      <c r="BT1689" s="17">
        <v>2.5119941981561599E-2</v>
      </c>
      <c r="BU1689" s="17">
        <v>9.4416444000080701E-2</v>
      </c>
    </row>
    <row r="1690" spans="2:73" x14ac:dyDescent="0.3">
      <c r="B1690" t="s">
        <v>92</v>
      </c>
      <c r="C1690" s="17">
        <v>2.9456315774313901E-2</v>
      </c>
      <c r="D1690" s="17">
        <v>2.39509082060777E-2</v>
      </c>
      <c r="E1690" s="17">
        <v>3.4506210399298798E-2</v>
      </c>
      <c r="F1690" s="17"/>
      <c r="G1690" s="17">
        <v>3.8644495302184799E-2</v>
      </c>
      <c r="H1690" s="17">
        <v>3.2306884834906201E-2</v>
      </c>
      <c r="I1690" s="17">
        <v>3.4080473146919303E-2</v>
      </c>
      <c r="J1690" s="17">
        <v>2.89905476634622E-2</v>
      </c>
      <c r="K1690" s="17">
        <v>2.2495069573937699E-2</v>
      </c>
      <c r="L1690" s="17">
        <v>2.23456441626705E-2</v>
      </c>
      <c r="M1690" s="17"/>
      <c r="N1690" s="17">
        <v>1.2535823747979199E-2</v>
      </c>
      <c r="O1690" s="17">
        <v>2.9018347224687099E-2</v>
      </c>
      <c r="P1690" s="17">
        <v>4.0046411300230199E-2</v>
      </c>
      <c r="Q1690" s="17">
        <v>3.94789213211484E-2</v>
      </c>
      <c r="R1690" s="17"/>
      <c r="S1690" s="17">
        <v>2.6271518764579199E-2</v>
      </c>
      <c r="T1690" s="17">
        <v>3.0388139151064201E-2</v>
      </c>
      <c r="U1690" s="17">
        <v>9.0788143085765698E-3</v>
      </c>
      <c r="V1690" s="17">
        <v>1.9442852463688199E-2</v>
      </c>
      <c r="W1690" s="17">
        <v>3.4942674835302202E-2</v>
      </c>
      <c r="X1690" s="17">
        <v>3.24918888196443E-2</v>
      </c>
      <c r="Y1690" s="17">
        <v>4.3450337182124397E-2</v>
      </c>
      <c r="Z1690" s="17">
        <v>2.60374816705078E-2</v>
      </c>
      <c r="AA1690" s="17">
        <v>4.0852120777977299E-2</v>
      </c>
      <c r="AB1690" s="17"/>
      <c r="AC1690" s="17">
        <v>8.6493542990490099E-2</v>
      </c>
      <c r="AD1690" s="17">
        <v>6.8835060252587801E-2</v>
      </c>
      <c r="AE1690" s="17">
        <v>4.1586732064965999E-2</v>
      </c>
      <c r="AF1690" s="17">
        <v>4.2964214901881001E-2</v>
      </c>
      <c r="AG1690" s="17">
        <v>2.0674983454965198E-2</v>
      </c>
      <c r="AH1690" s="17">
        <v>4.6692794734081701E-2</v>
      </c>
      <c r="AI1690" s="17">
        <v>6.69202504882461E-3</v>
      </c>
      <c r="AJ1690" s="17">
        <v>2.1475907701624702E-2</v>
      </c>
      <c r="AK1690" s="17">
        <v>3.70085404528229E-3</v>
      </c>
      <c r="AL1690" s="17">
        <v>4.2809075123503702E-2</v>
      </c>
      <c r="AM1690" s="17">
        <v>2.4251788848716999E-2</v>
      </c>
      <c r="AN1690" s="17">
        <v>4.8840274041199901E-3</v>
      </c>
      <c r="AO1690" s="17">
        <v>1.6356361558897199E-2</v>
      </c>
      <c r="AP1690" s="17">
        <v>2.27179000250337E-2</v>
      </c>
      <c r="AQ1690" s="17">
        <v>2.3229586354291201E-2</v>
      </c>
      <c r="AR1690" s="17">
        <v>4.9120740249844301E-3</v>
      </c>
      <c r="AS1690" s="17"/>
      <c r="AT1690" s="17">
        <v>3.1449524436621003E-2</v>
      </c>
      <c r="AU1690" s="17">
        <v>3.01941084599869E-2</v>
      </c>
      <c r="AV1690" s="17">
        <v>3.2240673952681799E-2</v>
      </c>
      <c r="AW1690" s="17">
        <v>2.75462328754775E-2</v>
      </c>
      <c r="AX1690" s="17">
        <v>1.9663342023559901E-2</v>
      </c>
      <c r="AY1690" s="17">
        <v>3.5330835930735403E-2</v>
      </c>
      <c r="AZ1690" s="17"/>
      <c r="BA1690" s="17">
        <v>3.4999818839879501E-2</v>
      </c>
      <c r="BB1690" s="17">
        <v>2.7353176777341899E-2</v>
      </c>
      <c r="BC1690" s="17">
        <v>3.3655003042067297E-2</v>
      </c>
      <c r="BD1690" s="17">
        <v>1.4594545672112999E-2</v>
      </c>
      <c r="BE1690" s="17">
        <v>0</v>
      </c>
      <c r="BF1690" s="17"/>
      <c r="BG1690" s="17">
        <v>2.7555358513021301E-2</v>
      </c>
      <c r="BH1690" s="17">
        <v>2.41092695143625E-2</v>
      </c>
      <c r="BI1690" s="17">
        <v>1.46538007102964E-2</v>
      </c>
      <c r="BJ1690" s="17">
        <v>1.98028969897871E-2</v>
      </c>
      <c r="BK1690" s="17">
        <v>3.3541810557603101E-2</v>
      </c>
      <c r="BL1690" s="17"/>
      <c r="BM1690" s="17">
        <v>2.2543138017013201E-2</v>
      </c>
      <c r="BN1690" s="17">
        <v>3.5341032259413097E-2</v>
      </c>
      <c r="BO1690" s="17">
        <v>3.5811011027466103E-2</v>
      </c>
      <c r="BP1690" s="17"/>
      <c r="BQ1690" s="17">
        <v>1.15850773004207E-2</v>
      </c>
      <c r="BR1690" s="17">
        <v>3.2425268622858501E-2</v>
      </c>
      <c r="BS1690" s="17"/>
      <c r="BT1690" s="17">
        <v>1.6274586960857099E-2</v>
      </c>
      <c r="BU1690" s="17">
        <v>3.6857019205555598E-2</v>
      </c>
    </row>
    <row r="1691" spans="2:73" x14ac:dyDescent="0.3">
      <c r="B1691" t="s">
        <v>577</v>
      </c>
      <c r="C1691" s="17">
        <v>0.54343299212667195</v>
      </c>
      <c r="D1691" s="17">
        <v>0.56235185255293296</v>
      </c>
      <c r="E1691" s="17">
        <v>0.52473340518539302</v>
      </c>
      <c r="F1691" s="17"/>
      <c r="G1691" s="17">
        <v>0.582799052046583</v>
      </c>
      <c r="H1691" s="17">
        <v>0.67097135344815195</v>
      </c>
      <c r="I1691" s="17">
        <v>0.54631446489999003</v>
      </c>
      <c r="J1691" s="17">
        <v>0.470274521593122</v>
      </c>
      <c r="K1691" s="17">
        <v>0.46087569374968201</v>
      </c>
      <c r="L1691" s="17">
        <v>0.52628997853460902</v>
      </c>
      <c r="M1691" s="17"/>
      <c r="N1691" s="17">
        <v>0.67483196756277297</v>
      </c>
      <c r="O1691" s="17">
        <v>0.52977970076151604</v>
      </c>
      <c r="P1691" s="17">
        <v>0.51639258964975698</v>
      </c>
      <c r="Q1691" s="17">
        <v>0.43802808590939202</v>
      </c>
      <c r="R1691" s="17"/>
      <c r="S1691" s="17">
        <v>0.64244076634737102</v>
      </c>
      <c r="T1691" s="17">
        <v>0.48443687992317203</v>
      </c>
      <c r="U1691" s="17">
        <v>0.60737527312737705</v>
      </c>
      <c r="V1691" s="17">
        <v>0.54217795378173705</v>
      </c>
      <c r="W1691" s="17">
        <v>0.51462436707517301</v>
      </c>
      <c r="X1691" s="17">
        <v>0.49437389192682901</v>
      </c>
      <c r="Y1691" s="17">
        <v>0.58341911434973803</v>
      </c>
      <c r="Z1691" s="17">
        <v>0.47925781402242001</v>
      </c>
      <c r="AA1691" s="17">
        <v>0.49766282816145102</v>
      </c>
      <c r="AB1691" s="17"/>
      <c r="AC1691" s="17">
        <v>0.27987197608777997</v>
      </c>
      <c r="AD1691" s="17">
        <v>0.46621155647580698</v>
      </c>
      <c r="AE1691" s="17">
        <v>0.42281706971777999</v>
      </c>
      <c r="AF1691" s="17">
        <v>0.43530814954448099</v>
      </c>
      <c r="AG1691" s="17">
        <v>0.49539331196865599</v>
      </c>
      <c r="AH1691" s="17">
        <v>0.46768273905704</v>
      </c>
      <c r="AI1691" s="17">
        <v>0.56432990419640205</v>
      </c>
      <c r="AJ1691" s="17">
        <v>0.566978586696398</v>
      </c>
      <c r="AK1691" s="17">
        <v>0.56325174538956901</v>
      </c>
      <c r="AL1691" s="17">
        <v>0.49474725166224698</v>
      </c>
      <c r="AM1691" s="17">
        <v>0.59618013561032801</v>
      </c>
      <c r="AN1691" s="17">
        <v>0.644245253878449</v>
      </c>
      <c r="AO1691" s="17">
        <v>0.66059526272518598</v>
      </c>
      <c r="AP1691" s="17">
        <v>0.70838334057256402</v>
      </c>
      <c r="AQ1691" s="17">
        <v>0.65580415801724301</v>
      </c>
      <c r="AR1691" s="17">
        <v>0.80595687075508604</v>
      </c>
      <c r="AS1691" s="17"/>
      <c r="AT1691" s="17">
        <v>0.62382426267305502</v>
      </c>
      <c r="AU1691" s="17">
        <v>0.50527276764191098</v>
      </c>
      <c r="AV1691" s="17">
        <v>0.51290590937463998</v>
      </c>
      <c r="AW1691" s="17">
        <v>0.51583579841607896</v>
      </c>
      <c r="AX1691" s="17">
        <v>0.51046295562871302</v>
      </c>
      <c r="AY1691" s="17">
        <v>0.65104956486661703</v>
      </c>
      <c r="AZ1691" s="17"/>
      <c r="BA1691" s="17">
        <v>0.41694592743974102</v>
      </c>
      <c r="BB1691" s="17">
        <v>0.49191747701392102</v>
      </c>
      <c r="BC1691" s="17">
        <v>0.61225207545510996</v>
      </c>
      <c r="BD1691" s="17">
        <v>0.72991020659582295</v>
      </c>
      <c r="BE1691" s="17">
        <v>0.67510766048808002</v>
      </c>
      <c r="BF1691" s="17"/>
      <c r="BG1691" s="17">
        <v>0.56795397769868095</v>
      </c>
      <c r="BH1691" s="17">
        <v>0.60191695045975502</v>
      </c>
      <c r="BI1691" s="17">
        <v>0.59902827943496895</v>
      </c>
      <c r="BJ1691" s="17">
        <v>0.48142429338554699</v>
      </c>
      <c r="BK1691" s="17">
        <v>0.49644044822000399</v>
      </c>
      <c r="BL1691" s="17"/>
      <c r="BM1691" s="17">
        <v>0.61420840986974001</v>
      </c>
      <c r="BN1691" s="17">
        <v>0.50763787925489301</v>
      </c>
      <c r="BO1691" s="17">
        <v>0.41926295689207899</v>
      </c>
      <c r="BP1691" s="17"/>
      <c r="BQ1691" s="17">
        <v>0.68505671269301305</v>
      </c>
      <c r="BR1691" s="17">
        <v>0.46864577358194098</v>
      </c>
      <c r="BS1691" s="17"/>
      <c r="BT1691" s="17">
        <v>0.66501850305941201</v>
      </c>
      <c r="BU1691" s="17">
        <v>0.38342923720636701</v>
      </c>
    </row>
    <row r="1692" spans="2:73" x14ac:dyDescent="0.3">
      <c r="B1692" t="s">
        <v>576</v>
      </c>
      <c r="C1692" s="17">
        <v>0.16348511092826601</v>
      </c>
      <c r="D1692" s="17">
        <v>0.15569080192809201</v>
      </c>
      <c r="E1692" s="17">
        <v>0.171235194310773</v>
      </c>
      <c r="F1692" s="17"/>
      <c r="G1692" s="17">
        <v>0.17792068030404001</v>
      </c>
      <c r="H1692" s="17">
        <v>0.123477685546713</v>
      </c>
      <c r="I1692" s="17">
        <v>0.168678028127521</v>
      </c>
      <c r="J1692" s="17">
        <v>0.188938074754983</v>
      </c>
      <c r="K1692" s="17">
        <v>0.17555058294391099</v>
      </c>
      <c r="L1692" s="17">
        <v>0.15341147272036901</v>
      </c>
      <c r="M1692" s="17"/>
      <c r="N1692" s="17">
        <v>0.114988194585672</v>
      </c>
      <c r="O1692" s="17">
        <v>0.17359273797500899</v>
      </c>
      <c r="P1692" s="17">
        <v>0.16180374277655199</v>
      </c>
      <c r="Q1692" s="17">
        <v>0.20750294437624101</v>
      </c>
      <c r="R1692" s="17"/>
      <c r="S1692" s="17">
        <v>0.112497643791099</v>
      </c>
      <c r="T1692" s="17">
        <v>0.18204980532447201</v>
      </c>
      <c r="U1692" s="17">
        <v>0.14291992471897599</v>
      </c>
      <c r="V1692" s="17">
        <v>0.149164623045628</v>
      </c>
      <c r="W1692" s="17">
        <v>0.172369253464012</v>
      </c>
      <c r="X1692" s="17">
        <v>0.21884906478619501</v>
      </c>
      <c r="Y1692" s="17">
        <v>0.138859365939383</v>
      </c>
      <c r="Z1692" s="17">
        <v>0.179946034947053</v>
      </c>
      <c r="AA1692" s="17">
        <v>0.195180309849013</v>
      </c>
      <c r="AB1692" s="17"/>
      <c r="AC1692" s="17">
        <v>0.29141483470235302</v>
      </c>
      <c r="AD1692" s="17">
        <v>0.207074836232261</v>
      </c>
      <c r="AE1692" s="17">
        <v>0.211660163352766</v>
      </c>
      <c r="AF1692" s="17">
        <v>0.204808116716824</v>
      </c>
      <c r="AG1692" s="17">
        <v>0.14044985773823401</v>
      </c>
      <c r="AH1692" s="17">
        <v>0.192171463047423</v>
      </c>
      <c r="AI1692" s="17">
        <v>0.189964217579943</v>
      </c>
      <c r="AJ1692" s="17">
        <v>0.141402281732077</v>
      </c>
      <c r="AK1692" s="17">
        <v>0.17590142730391101</v>
      </c>
      <c r="AL1692" s="17">
        <v>0.17592227645154801</v>
      </c>
      <c r="AM1692" s="17">
        <v>0.14722309500852299</v>
      </c>
      <c r="AN1692" s="17">
        <v>0.112241705558339</v>
      </c>
      <c r="AO1692" s="17">
        <v>0.12389767575458401</v>
      </c>
      <c r="AP1692" s="17">
        <v>0.11123298994903801</v>
      </c>
      <c r="AQ1692" s="17">
        <v>0.142980340281256</v>
      </c>
      <c r="AR1692" s="17">
        <v>7.5679091891365596E-2</v>
      </c>
      <c r="AS1692" s="17"/>
      <c r="AT1692" s="17">
        <v>0.13183331288883601</v>
      </c>
      <c r="AU1692" s="17">
        <v>0.19422850005887801</v>
      </c>
      <c r="AV1692" s="17">
        <v>0.19064831469406299</v>
      </c>
      <c r="AW1692" s="17">
        <v>0.17941213647751</v>
      </c>
      <c r="AX1692" s="17">
        <v>0.11867049552006199</v>
      </c>
      <c r="AY1692" s="17">
        <v>8.4269361485653504E-2</v>
      </c>
      <c r="AZ1692" s="17"/>
      <c r="BA1692" s="17">
        <v>0.21259773166656201</v>
      </c>
      <c r="BB1692" s="17">
        <v>0.18476730918210499</v>
      </c>
      <c r="BC1692" s="17">
        <v>0.12521697684406999</v>
      </c>
      <c r="BD1692" s="17">
        <v>0.10936730059272</v>
      </c>
      <c r="BE1692" s="17">
        <v>0.14429320169309301</v>
      </c>
      <c r="BF1692" s="17"/>
      <c r="BG1692" s="17">
        <v>0.13443619907367599</v>
      </c>
      <c r="BH1692" s="17">
        <v>0.14127777829961599</v>
      </c>
      <c r="BI1692" s="17">
        <v>0.15287869342850199</v>
      </c>
      <c r="BJ1692" s="17">
        <v>0.204979620921491</v>
      </c>
      <c r="BK1692" s="17">
        <v>0.19209875960008699</v>
      </c>
      <c r="BL1692" s="17"/>
      <c r="BM1692" s="17">
        <v>0.13324918501368799</v>
      </c>
      <c r="BN1692" s="17">
        <v>0.16546903872513</v>
      </c>
      <c r="BO1692" s="17">
        <v>0.24870483604207599</v>
      </c>
      <c r="BP1692" s="17"/>
      <c r="BQ1692" s="17">
        <v>0.107953996865836</v>
      </c>
      <c r="BR1692" s="17">
        <v>0.19020233195839101</v>
      </c>
      <c r="BS1692" s="17"/>
      <c r="BT1692" s="17">
        <v>9.45796600708292E-2</v>
      </c>
      <c r="BU1692" s="17">
        <v>0.26795411242848399</v>
      </c>
    </row>
    <row r="1693" spans="2:73" x14ac:dyDescent="0.3">
      <c r="B1693" t="s">
        <v>443</v>
      </c>
      <c r="C1693" s="17">
        <v>0.379947881198406</v>
      </c>
      <c r="D1693" s="17">
        <v>0.40666105062484098</v>
      </c>
      <c r="E1693" s="17">
        <v>0.35349821087462002</v>
      </c>
      <c r="F1693" s="17"/>
      <c r="G1693" s="17">
        <v>0.40487837174254199</v>
      </c>
      <c r="H1693" s="17">
        <v>0.54749366790143905</v>
      </c>
      <c r="I1693" s="17">
        <v>0.377636436772468</v>
      </c>
      <c r="J1693" s="17">
        <v>0.28133644683813902</v>
      </c>
      <c r="K1693" s="17">
        <v>0.285325110805771</v>
      </c>
      <c r="L1693" s="17">
        <v>0.37287850581424098</v>
      </c>
      <c r="M1693" s="17"/>
      <c r="N1693" s="17">
        <v>0.55984377297710097</v>
      </c>
      <c r="O1693" s="17">
        <v>0.35618696278650702</v>
      </c>
      <c r="P1693" s="17">
        <v>0.35458884687320502</v>
      </c>
      <c r="Q1693" s="17">
        <v>0.23052514153315101</v>
      </c>
      <c r="R1693" s="17"/>
      <c r="S1693" s="17">
        <v>0.52994312255627096</v>
      </c>
      <c r="T1693" s="17">
        <v>0.30238707459870001</v>
      </c>
      <c r="U1693" s="17">
        <v>0.46445534840840103</v>
      </c>
      <c r="V1693" s="17">
        <v>0.393013330736109</v>
      </c>
      <c r="W1693" s="17">
        <v>0.34225511361116101</v>
      </c>
      <c r="X1693" s="17">
        <v>0.27552482714063498</v>
      </c>
      <c r="Y1693" s="17">
        <v>0.444559748410355</v>
      </c>
      <c r="Z1693" s="17">
        <v>0.29931177907536799</v>
      </c>
      <c r="AA1693" s="17">
        <v>0.302482518312438</v>
      </c>
      <c r="AB1693" s="17"/>
      <c r="AC1693" s="17">
        <v>-1.15428586145727E-2</v>
      </c>
      <c r="AD1693" s="17">
        <v>0.259136720243547</v>
      </c>
      <c r="AE1693" s="17">
        <v>0.211156906365014</v>
      </c>
      <c r="AF1693" s="17">
        <v>0.23050003282765699</v>
      </c>
      <c r="AG1693" s="17">
        <v>0.35494345423042201</v>
      </c>
      <c r="AH1693" s="17">
        <v>0.275511276009617</v>
      </c>
      <c r="AI1693" s="17">
        <v>0.37436568661645903</v>
      </c>
      <c r="AJ1693" s="17">
        <v>0.42557630496432097</v>
      </c>
      <c r="AK1693" s="17">
        <v>0.38735031808565801</v>
      </c>
      <c r="AL1693" s="17">
        <v>0.31882497521069902</v>
      </c>
      <c r="AM1693" s="17">
        <v>0.44895704060180602</v>
      </c>
      <c r="AN1693" s="17">
        <v>0.53200354832010999</v>
      </c>
      <c r="AO1693" s="17">
        <v>0.53669758697060199</v>
      </c>
      <c r="AP1693" s="17">
        <v>0.59715035062352695</v>
      </c>
      <c r="AQ1693" s="17">
        <v>0.51282381773598695</v>
      </c>
      <c r="AR1693" s="17">
        <v>0.73027777886372003</v>
      </c>
      <c r="AS1693" s="17"/>
      <c r="AT1693" s="17">
        <v>0.49199094978421898</v>
      </c>
      <c r="AU1693" s="17">
        <v>0.311044267583033</v>
      </c>
      <c r="AV1693" s="17">
        <v>0.32225759468057702</v>
      </c>
      <c r="AW1693" s="17">
        <v>0.33642366193856899</v>
      </c>
      <c r="AX1693" s="17">
        <v>0.39179246010865099</v>
      </c>
      <c r="AY1693" s="17">
        <v>0.56678020338096402</v>
      </c>
      <c r="AZ1693" s="17"/>
      <c r="BA1693" s="17">
        <v>0.204348195773178</v>
      </c>
      <c r="BB1693" s="17">
        <v>0.30715016783181598</v>
      </c>
      <c r="BC1693" s="17">
        <v>0.48703509861104</v>
      </c>
      <c r="BD1693" s="17">
        <v>0.62054290600310302</v>
      </c>
      <c r="BE1693" s="17">
        <v>0.53081445879498701</v>
      </c>
      <c r="BF1693" s="17"/>
      <c r="BG1693" s="17">
        <v>0.43351777862500501</v>
      </c>
      <c r="BH1693" s="17">
        <v>0.460639172160139</v>
      </c>
      <c r="BI1693" s="17">
        <v>0.44614958600646698</v>
      </c>
      <c r="BJ1693" s="17">
        <v>0.27644467246405602</v>
      </c>
      <c r="BK1693" s="17">
        <v>0.30434168861991701</v>
      </c>
      <c r="BL1693" s="17"/>
      <c r="BM1693" s="17">
        <v>0.48095922485605302</v>
      </c>
      <c r="BN1693" s="17">
        <v>0.34216884052976199</v>
      </c>
      <c r="BO1693" s="17">
        <v>0.17055812085000299</v>
      </c>
      <c r="BP1693" s="17"/>
      <c r="BQ1693" s="17">
        <v>0.57710271582717698</v>
      </c>
      <c r="BR1693" s="17">
        <v>0.278443441623551</v>
      </c>
      <c r="BS1693" s="17"/>
      <c r="BT1693" s="17">
        <v>0.57043884298858305</v>
      </c>
      <c r="BU1693" s="17">
        <v>0.11547512477788301</v>
      </c>
    </row>
    <row r="1694" spans="2:73" x14ac:dyDescent="0.3">
      <c r="C1694" s="17"/>
      <c r="D1694" s="17"/>
      <c r="E1694" s="17"/>
      <c r="F1694" s="17"/>
      <c r="G1694" s="17"/>
      <c r="H1694" s="17"/>
      <c r="I1694" s="17"/>
      <c r="J1694" s="17"/>
      <c r="K1694" s="17"/>
      <c r="L1694" s="17"/>
      <c r="M1694" s="17"/>
      <c r="N1694" s="17"/>
      <c r="O1694" s="17"/>
      <c r="P1694" s="17"/>
      <c r="Q1694" s="17"/>
      <c r="R1694" s="17"/>
      <c r="S1694" s="17"/>
      <c r="T1694" s="17"/>
      <c r="U1694" s="17"/>
      <c r="V1694" s="17"/>
      <c r="W1694" s="17"/>
      <c r="X1694" s="17"/>
      <c r="Y1694" s="17"/>
      <c r="Z1694" s="17"/>
      <c r="AA1694" s="17"/>
      <c r="AB1694" s="17"/>
      <c r="AC1694" s="17"/>
      <c r="AD1694" s="17"/>
      <c r="AE1694" s="17"/>
      <c r="AF1694" s="17"/>
      <c r="AG1694" s="17"/>
      <c r="AH1694" s="17"/>
      <c r="AI1694" s="17"/>
      <c r="AJ1694" s="17"/>
      <c r="AK1694" s="17"/>
      <c r="AL1694" s="17"/>
      <c r="AM1694" s="17"/>
      <c r="AN1694" s="17"/>
      <c r="AO1694" s="17"/>
      <c r="AP1694" s="17"/>
      <c r="AQ1694" s="17"/>
      <c r="AR1694" s="17"/>
      <c r="AS1694" s="17"/>
      <c r="AT1694" s="17"/>
      <c r="AU1694" s="17"/>
      <c r="AV1694" s="17"/>
      <c r="AW1694" s="17"/>
      <c r="AX1694" s="17"/>
      <c r="AY1694" s="17"/>
      <c r="AZ1694" s="17"/>
      <c r="BA1694" s="17"/>
      <c r="BB1694" s="17"/>
      <c r="BC1694" s="17"/>
      <c r="BD1694" s="17"/>
      <c r="BE1694" s="17"/>
      <c r="BF1694" s="17"/>
      <c r="BG1694" s="17"/>
      <c r="BH1694" s="17"/>
      <c r="BI1694" s="17"/>
      <c r="BJ1694" s="17"/>
      <c r="BK1694" s="17"/>
      <c r="BL1694" s="17"/>
      <c r="BM1694" s="17"/>
      <c r="BN1694" s="17"/>
      <c r="BO1694" s="17"/>
      <c r="BP1694" s="17"/>
      <c r="BQ1694" s="17"/>
      <c r="BR1694" s="17"/>
      <c r="BS1694" s="17"/>
      <c r="BT1694" s="17"/>
      <c r="BU1694" s="17"/>
    </row>
    <row r="1695" spans="2:73" x14ac:dyDescent="0.3">
      <c r="B1695" s="6" t="s">
        <v>650</v>
      </c>
      <c r="C1695" s="17"/>
      <c r="D1695" s="17"/>
      <c r="E1695" s="17"/>
      <c r="F1695" s="17"/>
      <c r="G1695" s="17"/>
      <c r="H1695" s="17"/>
      <c r="I1695" s="17"/>
      <c r="J1695" s="17"/>
      <c r="K1695" s="17"/>
      <c r="L1695" s="17"/>
      <c r="M1695" s="17"/>
      <c r="N1695" s="17"/>
      <c r="O1695" s="17"/>
      <c r="P1695" s="17"/>
      <c r="Q1695" s="17"/>
      <c r="R1695" s="17"/>
      <c r="S1695" s="17"/>
      <c r="T1695" s="17"/>
      <c r="U1695" s="17"/>
      <c r="V1695" s="17"/>
      <c r="W1695" s="17"/>
      <c r="X1695" s="17"/>
      <c r="Y1695" s="17"/>
      <c r="Z1695" s="17"/>
      <c r="AA1695" s="17"/>
      <c r="AB1695" s="17"/>
      <c r="AC1695" s="17"/>
      <c r="AD1695" s="17"/>
      <c r="AE1695" s="17"/>
      <c r="AF1695" s="17"/>
      <c r="AG1695" s="17"/>
      <c r="AH1695" s="17"/>
      <c r="AI1695" s="17"/>
      <c r="AJ1695" s="17"/>
      <c r="AK1695" s="17"/>
      <c r="AL1695" s="17"/>
      <c r="AM1695" s="17"/>
      <c r="AN1695" s="17"/>
      <c r="AO1695" s="17"/>
      <c r="AP1695" s="17"/>
      <c r="AQ1695" s="17"/>
      <c r="AR1695" s="17"/>
      <c r="AS1695" s="17"/>
      <c r="AT1695" s="17"/>
      <c r="AU1695" s="17"/>
      <c r="AV1695" s="17"/>
      <c r="AW1695" s="17"/>
      <c r="AX1695" s="17"/>
      <c r="AY1695" s="17"/>
      <c r="AZ1695" s="17"/>
      <c r="BA1695" s="17"/>
      <c r="BB1695" s="17"/>
      <c r="BC1695" s="17"/>
      <c r="BD1695" s="17"/>
      <c r="BE1695" s="17"/>
      <c r="BF1695" s="17"/>
      <c r="BG1695" s="17"/>
      <c r="BH1695" s="17"/>
      <c r="BI1695" s="17"/>
      <c r="BJ1695" s="17"/>
      <c r="BK1695" s="17"/>
      <c r="BL1695" s="17"/>
      <c r="BM1695" s="17"/>
      <c r="BN1695" s="17"/>
      <c r="BO1695" s="17"/>
      <c r="BP1695" s="17"/>
      <c r="BQ1695" s="17"/>
      <c r="BR1695" s="17"/>
      <c r="BS1695" s="17"/>
      <c r="BT1695" s="17"/>
      <c r="BU1695" s="17"/>
    </row>
    <row r="1696" spans="2:73" x14ac:dyDescent="0.3">
      <c r="B1696" s="24" t="s">
        <v>94</v>
      </c>
      <c r="C1696" s="17"/>
      <c r="D1696" s="17"/>
      <c r="E1696" s="17"/>
      <c r="F1696" s="17"/>
      <c r="G1696" s="17"/>
      <c r="H1696" s="17"/>
      <c r="I1696" s="17"/>
      <c r="J1696" s="17"/>
      <c r="K1696" s="17"/>
      <c r="L1696" s="17"/>
      <c r="M1696" s="17"/>
      <c r="N1696" s="17"/>
      <c r="O1696" s="17"/>
      <c r="P1696" s="17"/>
      <c r="Q1696" s="17"/>
      <c r="R1696" s="17"/>
      <c r="S1696" s="17"/>
      <c r="T1696" s="17"/>
      <c r="U1696" s="17"/>
      <c r="V1696" s="17"/>
      <c r="W1696" s="17"/>
      <c r="X1696" s="17"/>
      <c r="Y1696" s="17"/>
      <c r="Z1696" s="17"/>
      <c r="AA1696" s="17"/>
      <c r="AB1696" s="17"/>
      <c r="AC1696" s="17"/>
      <c r="AD1696" s="17"/>
      <c r="AE1696" s="17"/>
      <c r="AF1696" s="17"/>
      <c r="AG1696" s="17"/>
      <c r="AH1696" s="17"/>
      <c r="AI1696" s="17"/>
      <c r="AJ1696" s="17"/>
      <c r="AK1696" s="17"/>
      <c r="AL1696" s="17"/>
      <c r="AM1696" s="17"/>
      <c r="AN1696" s="17"/>
      <c r="AO1696" s="17"/>
      <c r="AP1696" s="17"/>
      <c r="AQ1696" s="17"/>
      <c r="AR1696" s="17"/>
      <c r="AS1696" s="17"/>
      <c r="AT1696" s="17"/>
      <c r="AU1696" s="17"/>
      <c r="AV1696" s="17"/>
      <c r="AW1696" s="17"/>
      <c r="AX1696" s="17"/>
      <c r="AY1696" s="17"/>
      <c r="AZ1696" s="17"/>
      <c r="BA1696" s="17"/>
      <c r="BB1696" s="17"/>
      <c r="BC1696" s="17"/>
      <c r="BD1696" s="17"/>
      <c r="BE1696" s="17"/>
      <c r="BF1696" s="17"/>
      <c r="BG1696" s="17"/>
      <c r="BH1696" s="17"/>
      <c r="BI1696" s="17"/>
      <c r="BJ1696" s="17"/>
      <c r="BK1696" s="17"/>
      <c r="BL1696" s="17"/>
      <c r="BM1696" s="17"/>
      <c r="BN1696" s="17"/>
      <c r="BO1696" s="17"/>
      <c r="BP1696" s="17"/>
      <c r="BQ1696" s="17"/>
      <c r="BR1696" s="17"/>
      <c r="BS1696" s="17"/>
      <c r="BT1696" s="17"/>
      <c r="BU1696" s="17"/>
    </row>
    <row r="1697" spans="2:73" x14ac:dyDescent="0.3">
      <c r="B1697" t="s">
        <v>575</v>
      </c>
      <c r="C1697" s="17">
        <v>0.17225955963421</v>
      </c>
      <c r="D1697" s="17">
        <v>0.191514454977323</v>
      </c>
      <c r="E1697" s="17">
        <v>0.15361393674104401</v>
      </c>
      <c r="F1697" s="17"/>
      <c r="G1697" s="17">
        <v>0.17255588651921999</v>
      </c>
      <c r="H1697" s="17">
        <v>0.231311827236554</v>
      </c>
      <c r="I1697" s="17">
        <v>0.17686538787091999</v>
      </c>
      <c r="J1697" s="17">
        <v>0.13326958610948</v>
      </c>
      <c r="K1697" s="17">
        <v>0.14084976867479501</v>
      </c>
      <c r="L1697" s="17">
        <v>0.17312928564536501</v>
      </c>
      <c r="M1697" s="17"/>
      <c r="N1697" s="17">
        <v>0.22554621239431599</v>
      </c>
      <c r="O1697" s="17">
        <v>0.16731896843868499</v>
      </c>
      <c r="P1697" s="17">
        <v>0.16414987695639199</v>
      </c>
      <c r="Q1697" s="17">
        <v>0.12798426860032</v>
      </c>
      <c r="R1697" s="17"/>
      <c r="S1697" s="17">
        <v>0.20220132527286699</v>
      </c>
      <c r="T1697" s="17">
        <v>0.1260823798662</v>
      </c>
      <c r="U1697" s="17">
        <v>0.174168598177533</v>
      </c>
      <c r="V1697" s="17">
        <v>0.19864337010053401</v>
      </c>
      <c r="W1697" s="17">
        <v>0.14345391073543401</v>
      </c>
      <c r="X1697" s="17">
        <v>0.14798022503959099</v>
      </c>
      <c r="Y1697" s="17">
        <v>0.194046526003538</v>
      </c>
      <c r="Z1697" s="17">
        <v>0.21626556086365101</v>
      </c>
      <c r="AA1697" s="17">
        <v>0.17338623522289601</v>
      </c>
      <c r="AB1697" s="17"/>
      <c r="AC1697" s="17">
        <v>4.29535036856456E-2</v>
      </c>
      <c r="AD1697" s="17">
        <v>0.160963705847014</v>
      </c>
      <c r="AE1697" s="17">
        <v>0.102993992347929</v>
      </c>
      <c r="AF1697" s="17">
        <v>0.14545920990150099</v>
      </c>
      <c r="AG1697" s="17">
        <v>0.168591238524709</v>
      </c>
      <c r="AH1697" s="17">
        <v>0.144077212588585</v>
      </c>
      <c r="AI1697" s="17">
        <v>0.152409618759132</v>
      </c>
      <c r="AJ1697" s="17">
        <v>0.153289646049482</v>
      </c>
      <c r="AK1697" s="17">
        <v>0.16291189312313401</v>
      </c>
      <c r="AL1697" s="17">
        <v>0.12649735680653801</v>
      </c>
      <c r="AM1697" s="17">
        <v>0.17421433886297599</v>
      </c>
      <c r="AN1697" s="17">
        <v>0.162362306595492</v>
      </c>
      <c r="AO1697" s="17">
        <v>0.25905936902082</v>
      </c>
      <c r="AP1697" s="17">
        <v>0.25489627202617099</v>
      </c>
      <c r="AQ1697" s="17">
        <v>0.201846097443281</v>
      </c>
      <c r="AR1697" s="17">
        <v>0.41155767188812897</v>
      </c>
      <c r="AS1697" s="17"/>
      <c r="AT1697" s="17">
        <v>0.25006619106806399</v>
      </c>
      <c r="AU1697" s="17">
        <v>0.15026779756941</v>
      </c>
      <c r="AV1697" s="17">
        <v>0.128933219884903</v>
      </c>
      <c r="AW1697" s="17">
        <v>0.12962195480670699</v>
      </c>
      <c r="AX1697" s="17">
        <v>0.183976575350388</v>
      </c>
      <c r="AY1697" s="17">
        <v>0.193888799249715</v>
      </c>
      <c r="AZ1697" s="17"/>
      <c r="BA1697" s="17">
        <v>0.124499573434473</v>
      </c>
      <c r="BB1697" s="17">
        <v>0.160792925656456</v>
      </c>
      <c r="BC1697" s="17">
        <v>0.17252836536785601</v>
      </c>
      <c r="BD1697" s="17">
        <v>0.26956579230536598</v>
      </c>
      <c r="BE1697" s="17">
        <v>0.37622344737577501</v>
      </c>
      <c r="BF1697" s="17"/>
      <c r="BG1697" s="17">
        <v>0.204452525793269</v>
      </c>
      <c r="BH1697" s="17">
        <v>0.217851093267001</v>
      </c>
      <c r="BI1697" s="17">
        <v>0.15528486205057901</v>
      </c>
      <c r="BJ1697" s="17">
        <v>0.13767897500402701</v>
      </c>
      <c r="BK1697" s="17">
        <v>0.15991346518024399</v>
      </c>
      <c r="BL1697" s="17"/>
      <c r="BM1697" s="17">
        <v>0.20275039454688301</v>
      </c>
      <c r="BN1697" s="17">
        <v>0.14936525867000899</v>
      </c>
      <c r="BO1697" s="17">
        <v>0.136833066047474</v>
      </c>
      <c r="BP1697" s="17"/>
      <c r="BQ1697" s="17">
        <v>0.24139923728760199</v>
      </c>
      <c r="BR1697" s="17">
        <v>0.13721843147860399</v>
      </c>
      <c r="BS1697" s="17"/>
      <c r="BT1697" s="17">
        <v>0.21978329673851901</v>
      </c>
      <c r="BU1697" s="17">
        <v>0.10916250199914899</v>
      </c>
    </row>
    <row r="1698" spans="2:73" x14ac:dyDescent="0.3">
      <c r="B1698" t="s">
        <v>574</v>
      </c>
      <c r="C1698" s="17">
        <v>0.36854171200305802</v>
      </c>
      <c r="D1698" s="17">
        <v>0.36167696125096599</v>
      </c>
      <c r="E1698" s="17">
        <v>0.37519441194696701</v>
      </c>
      <c r="F1698" s="17"/>
      <c r="G1698" s="17">
        <v>0.317346353452649</v>
      </c>
      <c r="H1698" s="17">
        <v>0.37439813025808699</v>
      </c>
      <c r="I1698" s="17">
        <v>0.40455357198133002</v>
      </c>
      <c r="J1698" s="17">
        <v>0.38727830699537402</v>
      </c>
      <c r="K1698" s="17">
        <v>0.34630770796176502</v>
      </c>
      <c r="L1698" s="17">
        <v>0.368101501013962</v>
      </c>
      <c r="M1698" s="17"/>
      <c r="N1698" s="17">
        <v>0.40981441673271701</v>
      </c>
      <c r="O1698" s="17">
        <v>0.37419341284498803</v>
      </c>
      <c r="P1698" s="17">
        <v>0.372516196564188</v>
      </c>
      <c r="Q1698" s="17">
        <v>0.31513173268248701</v>
      </c>
      <c r="R1698" s="17"/>
      <c r="S1698" s="17">
        <v>0.365082007144583</v>
      </c>
      <c r="T1698" s="17">
        <v>0.35412224706942902</v>
      </c>
      <c r="U1698" s="17">
        <v>0.3543666490022</v>
      </c>
      <c r="V1698" s="17">
        <v>0.32753795348596199</v>
      </c>
      <c r="W1698" s="17">
        <v>0.367719041878455</v>
      </c>
      <c r="X1698" s="17">
        <v>0.33828572649243299</v>
      </c>
      <c r="Y1698" s="17">
        <v>0.43105713717642802</v>
      </c>
      <c r="Z1698" s="17">
        <v>0.39863820235227998</v>
      </c>
      <c r="AA1698" s="17">
        <v>0.40050163332031202</v>
      </c>
      <c r="AB1698" s="17"/>
      <c r="AC1698" s="17">
        <v>0.163361253856106</v>
      </c>
      <c r="AD1698" s="17">
        <v>0.33966715916768903</v>
      </c>
      <c r="AE1698" s="17">
        <v>0.34318694303782998</v>
      </c>
      <c r="AF1698" s="17">
        <v>0.305701884318614</v>
      </c>
      <c r="AG1698" s="17">
        <v>0.32110957262240403</v>
      </c>
      <c r="AH1698" s="17">
        <v>0.367038114560224</v>
      </c>
      <c r="AI1698" s="17">
        <v>0.371719685777256</v>
      </c>
      <c r="AJ1698" s="17">
        <v>0.37818398337215198</v>
      </c>
      <c r="AK1698" s="17">
        <v>0.362158950766096</v>
      </c>
      <c r="AL1698" s="17">
        <v>0.45047106115989799</v>
      </c>
      <c r="AM1698" s="17">
        <v>0.447224194099829</v>
      </c>
      <c r="AN1698" s="17">
        <v>0.43063758319113399</v>
      </c>
      <c r="AO1698" s="17">
        <v>0.43503744727344801</v>
      </c>
      <c r="AP1698" s="17">
        <v>0.33788644500286202</v>
      </c>
      <c r="AQ1698" s="17">
        <v>0.41870143368496698</v>
      </c>
      <c r="AR1698" s="17">
        <v>0.36367490329033297</v>
      </c>
      <c r="AS1698" s="17"/>
      <c r="AT1698" s="17">
        <v>0.35869732448047797</v>
      </c>
      <c r="AU1698" s="17">
        <v>0.36021837891852898</v>
      </c>
      <c r="AV1698" s="17">
        <v>0.35428036483433001</v>
      </c>
      <c r="AW1698" s="17">
        <v>0.369342950415326</v>
      </c>
      <c r="AX1698" s="17">
        <v>0.398369541485038</v>
      </c>
      <c r="AY1698" s="17">
        <v>0.44476583396817998</v>
      </c>
      <c r="AZ1698" s="17"/>
      <c r="BA1698" s="17">
        <v>0.31843264316205599</v>
      </c>
      <c r="BB1698" s="17">
        <v>0.34648278930651999</v>
      </c>
      <c r="BC1698" s="17">
        <v>0.39367198940509301</v>
      </c>
      <c r="BD1698" s="17">
        <v>0.43090491288243798</v>
      </c>
      <c r="BE1698" s="17">
        <v>0.25485421607716702</v>
      </c>
      <c r="BF1698" s="17"/>
      <c r="BG1698" s="17">
        <v>0.377883766246224</v>
      </c>
      <c r="BH1698" s="17">
        <v>0.387953017785722</v>
      </c>
      <c r="BI1698" s="17">
        <v>0.40171637413969002</v>
      </c>
      <c r="BJ1698" s="17">
        <v>0.35359383396147298</v>
      </c>
      <c r="BK1698" s="17">
        <v>0.404142017991308</v>
      </c>
      <c r="BL1698" s="17"/>
      <c r="BM1698" s="17">
        <v>0.38211062881317198</v>
      </c>
      <c r="BN1698" s="17">
        <v>0.36096144785961998</v>
      </c>
      <c r="BO1698" s="17">
        <v>0.34647117161496299</v>
      </c>
      <c r="BP1698" s="17"/>
      <c r="BQ1698" s="17">
        <v>0.40850915260153298</v>
      </c>
      <c r="BR1698" s="17">
        <v>0.34568984378868001</v>
      </c>
      <c r="BS1698" s="17"/>
      <c r="BT1698" s="17">
        <v>0.41748173761208202</v>
      </c>
      <c r="BU1698" s="17">
        <v>0.30523649515026102</v>
      </c>
    </row>
    <row r="1699" spans="2:73" x14ac:dyDescent="0.3">
      <c r="B1699" t="s">
        <v>573</v>
      </c>
      <c r="C1699" s="17">
        <v>0.26181818491250097</v>
      </c>
      <c r="D1699" s="17">
        <v>0.25812512804985099</v>
      </c>
      <c r="E1699" s="17">
        <v>0.26585600600366699</v>
      </c>
      <c r="F1699" s="17"/>
      <c r="G1699" s="17">
        <v>0.23693070078513401</v>
      </c>
      <c r="H1699" s="17">
        <v>0.217113151795014</v>
      </c>
      <c r="I1699" s="17">
        <v>0.19837400069730199</v>
      </c>
      <c r="J1699" s="17">
        <v>0.28585195210963399</v>
      </c>
      <c r="K1699" s="17">
        <v>0.32386286032864398</v>
      </c>
      <c r="L1699" s="17">
        <v>0.305008869685577</v>
      </c>
      <c r="M1699" s="17"/>
      <c r="N1699" s="17">
        <v>0.22752280732410801</v>
      </c>
      <c r="O1699" s="17">
        <v>0.245864323322982</v>
      </c>
      <c r="P1699" s="17">
        <v>0.26753261297873399</v>
      </c>
      <c r="Q1699" s="17">
        <v>0.30754303435485297</v>
      </c>
      <c r="R1699" s="17"/>
      <c r="S1699" s="17">
        <v>0.27412369050020802</v>
      </c>
      <c r="T1699" s="17">
        <v>0.29927043199304598</v>
      </c>
      <c r="U1699" s="17">
        <v>0.30778253618109402</v>
      </c>
      <c r="V1699" s="17">
        <v>0.26084252386451301</v>
      </c>
      <c r="W1699" s="17">
        <v>0.25095954605808501</v>
      </c>
      <c r="X1699" s="17">
        <v>0.27693909248959198</v>
      </c>
      <c r="Y1699" s="17">
        <v>0.200305180490819</v>
      </c>
      <c r="Z1699" s="17">
        <v>0.19813923842571499</v>
      </c>
      <c r="AA1699" s="17">
        <v>0.233544743527479</v>
      </c>
      <c r="AB1699" s="17"/>
      <c r="AC1699" s="17">
        <v>0.28734822609690602</v>
      </c>
      <c r="AD1699" s="17">
        <v>0.25200596627358601</v>
      </c>
      <c r="AE1699" s="17">
        <v>0.29163960399012201</v>
      </c>
      <c r="AF1699" s="17">
        <v>0.32433346953765602</v>
      </c>
      <c r="AG1699" s="17">
        <v>0.30759571977286199</v>
      </c>
      <c r="AH1699" s="17">
        <v>0.26330790069166099</v>
      </c>
      <c r="AI1699" s="17">
        <v>0.29520652147549897</v>
      </c>
      <c r="AJ1699" s="17">
        <v>0.29907969535998102</v>
      </c>
      <c r="AK1699" s="17">
        <v>0.22525626093357001</v>
      </c>
      <c r="AL1699" s="17">
        <v>0.21875849632077601</v>
      </c>
      <c r="AM1699" s="17">
        <v>0.228818023612163</v>
      </c>
      <c r="AN1699" s="17">
        <v>0.29303694468819202</v>
      </c>
      <c r="AO1699" s="17">
        <v>0.17651098246924801</v>
      </c>
      <c r="AP1699" s="17">
        <v>0.217250457932956</v>
      </c>
      <c r="AQ1699" s="17">
        <v>0.210916253230096</v>
      </c>
      <c r="AR1699" s="17">
        <v>0.143954740920267</v>
      </c>
      <c r="AS1699" s="17"/>
      <c r="AT1699" s="17">
        <v>0.221501466817036</v>
      </c>
      <c r="AU1699" s="17">
        <v>0.285941031842117</v>
      </c>
      <c r="AV1699" s="17">
        <v>0.27023632633037697</v>
      </c>
      <c r="AW1699" s="17">
        <v>0.28731505580880301</v>
      </c>
      <c r="AX1699" s="17">
        <v>0.27175020945536899</v>
      </c>
      <c r="AY1699" s="17">
        <v>0.168275683489747</v>
      </c>
      <c r="AZ1699" s="17"/>
      <c r="BA1699" s="17">
        <v>0.30411504250791699</v>
      </c>
      <c r="BB1699" s="17">
        <v>0.28252693154678499</v>
      </c>
      <c r="BC1699" s="17">
        <v>0.23790943482523799</v>
      </c>
      <c r="BD1699" s="17">
        <v>0.178974063577097</v>
      </c>
      <c r="BE1699" s="17">
        <v>0.275492193155292</v>
      </c>
      <c r="BF1699" s="17"/>
      <c r="BG1699" s="17">
        <v>0.27728043762314802</v>
      </c>
      <c r="BH1699" s="17">
        <v>0.22653516129485601</v>
      </c>
      <c r="BI1699" s="17">
        <v>0.280612963167584</v>
      </c>
      <c r="BJ1699" s="17">
        <v>0.296885516365264</v>
      </c>
      <c r="BK1699" s="17">
        <v>0.21448751705556199</v>
      </c>
      <c r="BL1699" s="17"/>
      <c r="BM1699" s="17">
        <v>0.24720937964054601</v>
      </c>
      <c r="BN1699" s="17">
        <v>0.28353108229555701</v>
      </c>
      <c r="BO1699" s="17">
        <v>0.25281807958536401</v>
      </c>
      <c r="BP1699" s="17"/>
      <c r="BQ1699" s="17">
        <v>0.210563875399637</v>
      </c>
      <c r="BR1699" s="17">
        <v>0.297134716808926</v>
      </c>
      <c r="BS1699" s="17"/>
      <c r="BT1699" s="17">
        <v>0.229666773320886</v>
      </c>
      <c r="BU1699" s="17">
        <v>0.305834998574675</v>
      </c>
    </row>
    <row r="1700" spans="2:73" x14ac:dyDescent="0.3">
      <c r="B1700" t="s">
        <v>572</v>
      </c>
      <c r="C1700" s="17">
        <v>0.11633259048441701</v>
      </c>
      <c r="D1700" s="17">
        <v>0.114846372100425</v>
      </c>
      <c r="E1700" s="17">
        <v>0.117766410005245</v>
      </c>
      <c r="F1700" s="17"/>
      <c r="G1700" s="17">
        <v>0.154756073174182</v>
      </c>
      <c r="H1700" s="17">
        <v>0.10150188865448</v>
      </c>
      <c r="I1700" s="17">
        <v>0.14004773701315101</v>
      </c>
      <c r="J1700" s="17">
        <v>0.12047052135648199</v>
      </c>
      <c r="K1700" s="17">
        <v>0.10403173774270601</v>
      </c>
      <c r="L1700" s="17">
        <v>8.8548282187678795E-2</v>
      </c>
      <c r="M1700" s="17"/>
      <c r="N1700" s="17">
        <v>8.5528352244160305E-2</v>
      </c>
      <c r="O1700" s="17">
        <v>0.12911643897656</v>
      </c>
      <c r="P1700" s="17">
        <v>0.11959719221486</v>
      </c>
      <c r="Q1700" s="17">
        <v>0.13441824069761199</v>
      </c>
      <c r="R1700" s="17"/>
      <c r="S1700" s="17">
        <v>8.6886125862523395E-2</v>
      </c>
      <c r="T1700" s="17">
        <v>0.13252372598464099</v>
      </c>
      <c r="U1700" s="17">
        <v>9.6697406978256906E-2</v>
      </c>
      <c r="V1700" s="17">
        <v>0.13968666665194401</v>
      </c>
      <c r="W1700" s="17">
        <v>0.16422805004306301</v>
      </c>
      <c r="X1700" s="17">
        <v>0.13040148449840799</v>
      </c>
      <c r="Y1700" s="17">
        <v>9.9699143345997596E-2</v>
      </c>
      <c r="Z1700" s="17">
        <v>0.116484485271366</v>
      </c>
      <c r="AA1700" s="17">
        <v>9.6776087264636698E-2</v>
      </c>
      <c r="AB1700" s="17"/>
      <c r="AC1700" s="17">
        <v>0.28919404805420701</v>
      </c>
      <c r="AD1700" s="17">
        <v>0.11047262431022301</v>
      </c>
      <c r="AE1700" s="17">
        <v>0.15339843111983301</v>
      </c>
      <c r="AF1700" s="17">
        <v>0.13342042109237001</v>
      </c>
      <c r="AG1700" s="17">
        <v>0.11839205628317601</v>
      </c>
      <c r="AH1700" s="17">
        <v>0.13405934109871501</v>
      </c>
      <c r="AI1700" s="17">
        <v>0.116807945241639</v>
      </c>
      <c r="AJ1700" s="17">
        <v>0.104028791796566</v>
      </c>
      <c r="AK1700" s="17">
        <v>0.18970561240849901</v>
      </c>
      <c r="AL1700" s="17">
        <v>0.109131825395529</v>
      </c>
      <c r="AM1700" s="17">
        <v>9.1742718681941296E-2</v>
      </c>
      <c r="AN1700" s="17">
        <v>7.8255653813841503E-2</v>
      </c>
      <c r="AO1700" s="17">
        <v>8.5520572903696898E-2</v>
      </c>
      <c r="AP1700" s="17">
        <v>9.5802973190850002E-2</v>
      </c>
      <c r="AQ1700" s="17">
        <v>0.11442915869647401</v>
      </c>
      <c r="AR1700" s="17">
        <v>4.4021188353639502E-2</v>
      </c>
      <c r="AS1700" s="17"/>
      <c r="AT1700" s="17">
        <v>9.4090544555115604E-2</v>
      </c>
      <c r="AU1700" s="17">
        <v>0.115811432266755</v>
      </c>
      <c r="AV1700" s="17">
        <v>0.15599274159360299</v>
      </c>
      <c r="AW1700" s="17">
        <v>0.13012567440181799</v>
      </c>
      <c r="AX1700" s="17">
        <v>8.3987973813351005E-2</v>
      </c>
      <c r="AY1700" s="17">
        <v>0.12365977619655601</v>
      </c>
      <c r="AZ1700" s="17"/>
      <c r="BA1700" s="17">
        <v>0.13800530528934099</v>
      </c>
      <c r="BB1700" s="17">
        <v>0.12696794855171101</v>
      </c>
      <c r="BC1700" s="17">
        <v>0.115878194513699</v>
      </c>
      <c r="BD1700" s="17">
        <v>8.8295917269790899E-2</v>
      </c>
      <c r="BE1700" s="17">
        <v>7.2773883115177102E-2</v>
      </c>
      <c r="BF1700" s="17"/>
      <c r="BG1700" s="17">
        <v>8.8908333859171296E-2</v>
      </c>
      <c r="BH1700" s="17">
        <v>0.10348659600547901</v>
      </c>
      <c r="BI1700" s="17">
        <v>0.10676970859545699</v>
      </c>
      <c r="BJ1700" s="17">
        <v>0.13830409877004199</v>
      </c>
      <c r="BK1700" s="17">
        <v>0.11528715407212101</v>
      </c>
      <c r="BL1700" s="17"/>
      <c r="BM1700" s="17">
        <v>0.10324448204718099</v>
      </c>
      <c r="BN1700" s="17">
        <v>0.11384435805974</v>
      </c>
      <c r="BO1700" s="17">
        <v>0.16131292244861001</v>
      </c>
      <c r="BP1700" s="17"/>
      <c r="BQ1700" s="17">
        <v>9.1398109778544803E-2</v>
      </c>
      <c r="BR1700" s="17">
        <v>0.12854844462267101</v>
      </c>
      <c r="BS1700" s="17"/>
      <c r="BT1700" s="17">
        <v>9.0308674019638893E-2</v>
      </c>
      <c r="BU1700" s="17">
        <v>0.158933220425056</v>
      </c>
    </row>
    <row r="1701" spans="2:73" x14ac:dyDescent="0.3">
      <c r="B1701" t="s">
        <v>571</v>
      </c>
      <c r="C1701" s="17">
        <v>4.8502243438985397E-2</v>
      </c>
      <c r="D1701" s="17">
        <v>4.1931261787822902E-2</v>
      </c>
      <c r="E1701" s="17">
        <v>5.4705431001744201E-2</v>
      </c>
      <c r="F1701" s="17"/>
      <c r="G1701" s="17">
        <v>7.7617131802007994E-2</v>
      </c>
      <c r="H1701" s="17">
        <v>4.3422329257875501E-2</v>
      </c>
      <c r="I1701" s="17">
        <v>4.57191816093118E-2</v>
      </c>
      <c r="J1701" s="17">
        <v>4.8533515368655501E-2</v>
      </c>
      <c r="K1701" s="17">
        <v>5.7083589530199298E-2</v>
      </c>
      <c r="L1701" s="17">
        <v>2.9819554594929298E-2</v>
      </c>
      <c r="M1701" s="17"/>
      <c r="N1701" s="17">
        <v>3.5928518923150798E-2</v>
      </c>
      <c r="O1701" s="17">
        <v>4.7783339169193598E-2</v>
      </c>
      <c r="P1701" s="17">
        <v>4.45070610224301E-2</v>
      </c>
      <c r="Q1701" s="17">
        <v>6.6029032495670104E-2</v>
      </c>
      <c r="R1701" s="17"/>
      <c r="S1701" s="17">
        <v>3.6695135988023597E-2</v>
      </c>
      <c r="T1701" s="17">
        <v>5.8754830582754498E-2</v>
      </c>
      <c r="U1701" s="17">
        <v>3.4745920601068001E-2</v>
      </c>
      <c r="V1701" s="17">
        <v>5.2523777672640402E-2</v>
      </c>
      <c r="W1701" s="17">
        <v>4.2680095515877897E-2</v>
      </c>
      <c r="X1701" s="17">
        <v>6.2032946932999503E-2</v>
      </c>
      <c r="Y1701" s="17">
        <v>3.9115059722178699E-2</v>
      </c>
      <c r="Z1701" s="17">
        <v>3.7190117920152303E-2</v>
      </c>
      <c r="AA1701" s="17">
        <v>6.2775955029139005E-2</v>
      </c>
      <c r="AB1701" s="17"/>
      <c r="AC1701" s="17">
        <v>0.16435458709989401</v>
      </c>
      <c r="AD1701" s="17">
        <v>7.8279983400300096E-2</v>
      </c>
      <c r="AE1701" s="17">
        <v>6.9173737769842605E-2</v>
      </c>
      <c r="AF1701" s="17">
        <v>5.0094783596404797E-2</v>
      </c>
      <c r="AG1701" s="17">
        <v>4.2993332766294898E-2</v>
      </c>
      <c r="AH1701" s="17">
        <v>5.5186359381520202E-2</v>
      </c>
      <c r="AI1701" s="17">
        <v>4.8967683223365303E-2</v>
      </c>
      <c r="AJ1701" s="17">
        <v>3.0471386721922698E-2</v>
      </c>
      <c r="AK1701" s="17">
        <v>5.0932599138226398E-2</v>
      </c>
      <c r="AL1701" s="17">
        <v>4.34521604375772E-2</v>
      </c>
      <c r="AM1701" s="17">
        <v>5.1525788814472499E-2</v>
      </c>
      <c r="AN1701" s="17">
        <v>3.13730513535991E-2</v>
      </c>
      <c r="AO1701" s="17">
        <v>3.0356165948897399E-2</v>
      </c>
      <c r="AP1701" s="17">
        <v>4.6663146317415902E-2</v>
      </c>
      <c r="AQ1701" s="17">
        <v>3.3563019578948E-2</v>
      </c>
      <c r="AR1701" s="17">
        <v>2.5500633944575898E-2</v>
      </c>
      <c r="AS1701" s="17"/>
      <c r="AT1701" s="17">
        <v>4.3351082277630001E-2</v>
      </c>
      <c r="AU1701" s="17">
        <v>5.3037047046845399E-2</v>
      </c>
      <c r="AV1701" s="17">
        <v>5.7069126601874798E-2</v>
      </c>
      <c r="AW1701" s="17">
        <v>4.7517694947321297E-2</v>
      </c>
      <c r="AX1701" s="17">
        <v>4.1246426593524801E-2</v>
      </c>
      <c r="AY1701" s="17">
        <v>3.9662880950752898E-2</v>
      </c>
      <c r="AZ1701" s="17"/>
      <c r="BA1701" s="17">
        <v>6.9539238412030205E-2</v>
      </c>
      <c r="BB1701" s="17">
        <v>5.1213594322014402E-2</v>
      </c>
      <c r="BC1701" s="17">
        <v>3.95527853268271E-2</v>
      </c>
      <c r="BD1701" s="17">
        <v>1.80611371725867E-2</v>
      </c>
      <c r="BE1701" s="17">
        <v>2.0656260276588501E-2</v>
      </c>
      <c r="BF1701" s="17"/>
      <c r="BG1701" s="17">
        <v>3.2349894631253602E-2</v>
      </c>
      <c r="BH1701" s="17">
        <v>3.53372157709664E-2</v>
      </c>
      <c r="BI1701" s="17">
        <v>2.6156344483369801E-2</v>
      </c>
      <c r="BJ1701" s="17">
        <v>4.5670864114564003E-2</v>
      </c>
      <c r="BK1701" s="17">
        <v>7.4146838132427104E-2</v>
      </c>
      <c r="BL1701" s="17"/>
      <c r="BM1701" s="17">
        <v>3.6350816355810403E-2</v>
      </c>
      <c r="BN1701" s="17">
        <v>5.2639370673895902E-2</v>
      </c>
      <c r="BO1701" s="17">
        <v>7.4676743554857497E-2</v>
      </c>
      <c r="BP1701" s="17"/>
      <c r="BQ1701" s="17">
        <v>2.9552818544794801E-2</v>
      </c>
      <c r="BR1701" s="17">
        <v>5.7230200045956803E-2</v>
      </c>
      <c r="BS1701" s="17"/>
      <c r="BT1701" s="17">
        <v>2.5805179243137698E-2</v>
      </c>
      <c r="BU1701" s="17">
        <v>8.1888247411945295E-2</v>
      </c>
    </row>
    <row r="1702" spans="2:73" x14ac:dyDescent="0.3">
      <c r="B1702" t="s">
        <v>92</v>
      </c>
      <c r="C1702" s="17">
        <v>3.2545709526828101E-2</v>
      </c>
      <c r="D1702" s="17">
        <v>3.1905821833611098E-2</v>
      </c>
      <c r="E1702" s="17">
        <v>3.2863804301333503E-2</v>
      </c>
      <c r="F1702" s="17"/>
      <c r="G1702" s="17">
        <v>4.0793854266807698E-2</v>
      </c>
      <c r="H1702" s="17">
        <v>3.2252672797989601E-2</v>
      </c>
      <c r="I1702" s="17">
        <v>3.44401208279842E-2</v>
      </c>
      <c r="J1702" s="17">
        <v>2.4596118060374199E-2</v>
      </c>
      <c r="K1702" s="17">
        <v>2.7864335761891301E-2</v>
      </c>
      <c r="L1702" s="17">
        <v>3.5392506872487198E-2</v>
      </c>
      <c r="M1702" s="17"/>
      <c r="N1702" s="17">
        <v>1.5659692381547699E-2</v>
      </c>
      <c r="O1702" s="17">
        <v>3.5723517247591999E-2</v>
      </c>
      <c r="P1702" s="17">
        <v>3.1697060263396699E-2</v>
      </c>
      <c r="Q1702" s="17">
        <v>4.8893691169058798E-2</v>
      </c>
      <c r="R1702" s="17"/>
      <c r="S1702" s="17">
        <v>3.5011715231795297E-2</v>
      </c>
      <c r="T1702" s="17">
        <v>2.9246384503929201E-2</v>
      </c>
      <c r="U1702" s="17">
        <v>3.2238889059848598E-2</v>
      </c>
      <c r="V1702" s="17">
        <v>2.0765708224407299E-2</v>
      </c>
      <c r="W1702" s="17">
        <v>3.0959355769085799E-2</v>
      </c>
      <c r="X1702" s="17">
        <v>4.4360524546976303E-2</v>
      </c>
      <c r="Y1702" s="17">
        <v>3.5776953261037803E-2</v>
      </c>
      <c r="Z1702" s="17">
        <v>3.32823951668361E-2</v>
      </c>
      <c r="AA1702" s="17">
        <v>3.3015345635537201E-2</v>
      </c>
      <c r="AB1702" s="17"/>
      <c r="AC1702" s="17">
        <v>5.27883812072414E-2</v>
      </c>
      <c r="AD1702" s="17">
        <v>5.8610561001187597E-2</v>
      </c>
      <c r="AE1702" s="17">
        <v>3.9607291734443099E-2</v>
      </c>
      <c r="AF1702" s="17">
        <v>4.0990231553454597E-2</v>
      </c>
      <c r="AG1702" s="17">
        <v>4.1318080030554302E-2</v>
      </c>
      <c r="AH1702" s="17">
        <v>3.6331071679294599E-2</v>
      </c>
      <c r="AI1702" s="17">
        <v>1.48885455231087E-2</v>
      </c>
      <c r="AJ1702" s="17">
        <v>3.4946496699895399E-2</v>
      </c>
      <c r="AK1702" s="17">
        <v>9.0346836304756005E-3</v>
      </c>
      <c r="AL1702" s="17">
        <v>5.1689099879681601E-2</v>
      </c>
      <c r="AM1702" s="17">
        <v>6.4749359286177402E-3</v>
      </c>
      <c r="AN1702" s="17">
        <v>4.3344603577423002E-3</v>
      </c>
      <c r="AO1702" s="17">
        <v>1.3515462383890099E-2</v>
      </c>
      <c r="AP1702" s="17">
        <v>4.7500705529745099E-2</v>
      </c>
      <c r="AQ1702" s="17">
        <v>2.0544037366234402E-2</v>
      </c>
      <c r="AR1702" s="17">
        <v>1.12908616030566E-2</v>
      </c>
      <c r="AS1702" s="17"/>
      <c r="AT1702" s="17">
        <v>3.2293390801676702E-2</v>
      </c>
      <c r="AU1702" s="17">
        <v>3.4724312356343899E-2</v>
      </c>
      <c r="AV1702" s="17">
        <v>3.3488220754912298E-2</v>
      </c>
      <c r="AW1702" s="17">
        <v>3.6076669620025301E-2</v>
      </c>
      <c r="AX1702" s="17">
        <v>2.0669273302328699E-2</v>
      </c>
      <c r="AY1702" s="17">
        <v>2.9747026145048899E-2</v>
      </c>
      <c r="AZ1702" s="17"/>
      <c r="BA1702" s="17">
        <v>4.54081971941835E-2</v>
      </c>
      <c r="BB1702" s="17">
        <v>3.2015810616513499E-2</v>
      </c>
      <c r="BC1702" s="17">
        <v>4.0459230561286599E-2</v>
      </c>
      <c r="BD1702" s="17">
        <v>1.41981767927216E-2</v>
      </c>
      <c r="BE1702" s="17">
        <v>0</v>
      </c>
      <c r="BF1702" s="17"/>
      <c r="BG1702" s="17">
        <v>1.9125041846934199E-2</v>
      </c>
      <c r="BH1702" s="17">
        <v>2.88369158759752E-2</v>
      </c>
      <c r="BI1702" s="17">
        <v>2.9459747563321599E-2</v>
      </c>
      <c r="BJ1702" s="17">
        <v>2.7866711784628899E-2</v>
      </c>
      <c r="BK1702" s="17">
        <v>3.2023007568338299E-2</v>
      </c>
      <c r="BL1702" s="17"/>
      <c r="BM1702" s="17">
        <v>2.8334298596407799E-2</v>
      </c>
      <c r="BN1702" s="17">
        <v>3.9658482441177999E-2</v>
      </c>
      <c r="BO1702" s="17">
        <v>2.7888016748732699E-2</v>
      </c>
      <c r="BP1702" s="17"/>
      <c r="BQ1702" s="17">
        <v>1.8576806387888601E-2</v>
      </c>
      <c r="BR1702" s="17">
        <v>3.4178363255161097E-2</v>
      </c>
      <c r="BS1702" s="17"/>
      <c r="BT1702" s="17">
        <v>1.6954339065735801E-2</v>
      </c>
      <c r="BU1702" s="17">
        <v>3.8944536438914601E-2</v>
      </c>
    </row>
    <row r="1703" spans="2:73" x14ac:dyDescent="0.3">
      <c r="B1703" t="s">
        <v>577</v>
      </c>
      <c r="C1703" s="17">
        <v>0.54080127163726799</v>
      </c>
      <c r="D1703" s="17">
        <v>0.55319141622829004</v>
      </c>
      <c r="E1703" s="17">
        <v>0.52880834868801097</v>
      </c>
      <c r="F1703" s="17"/>
      <c r="G1703" s="17">
        <v>0.48990223997186899</v>
      </c>
      <c r="H1703" s="17">
        <v>0.60570995749464096</v>
      </c>
      <c r="I1703" s="17">
        <v>0.581418959852251</v>
      </c>
      <c r="J1703" s="17">
        <v>0.52054789310485505</v>
      </c>
      <c r="K1703" s="17">
        <v>0.48715747663656001</v>
      </c>
      <c r="L1703" s="17">
        <v>0.541230786659328</v>
      </c>
      <c r="M1703" s="17"/>
      <c r="N1703" s="17">
        <v>0.63536062912703295</v>
      </c>
      <c r="O1703" s="17">
        <v>0.54151238128367296</v>
      </c>
      <c r="P1703" s="17">
        <v>0.53666607352057905</v>
      </c>
      <c r="Q1703" s="17">
        <v>0.44311600128280598</v>
      </c>
      <c r="R1703" s="17"/>
      <c r="S1703" s="17">
        <v>0.56728333241744999</v>
      </c>
      <c r="T1703" s="17">
        <v>0.48020462693562899</v>
      </c>
      <c r="U1703" s="17">
        <v>0.52853524717973299</v>
      </c>
      <c r="V1703" s="17">
        <v>0.52618132358649605</v>
      </c>
      <c r="W1703" s="17">
        <v>0.51117295261388895</v>
      </c>
      <c r="X1703" s="17">
        <v>0.48626595153202401</v>
      </c>
      <c r="Y1703" s="17">
        <v>0.62510366317996702</v>
      </c>
      <c r="Z1703" s="17">
        <v>0.61490376321593099</v>
      </c>
      <c r="AA1703" s="17">
        <v>0.57388786854320795</v>
      </c>
      <c r="AB1703" s="17"/>
      <c r="AC1703" s="17">
        <v>0.20631475754175099</v>
      </c>
      <c r="AD1703" s="17">
        <v>0.500630865014703</v>
      </c>
      <c r="AE1703" s="17">
        <v>0.44618093538575898</v>
      </c>
      <c r="AF1703" s="17">
        <v>0.45116109422011502</v>
      </c>
      <c r="AG1703" s="17">
        <v>0.489700811147112</v>
      </c>
      <c r="AH1703" s="17">
        <v>0.51111532714880903</v>
      </c>
      <c r="AI1703" s="17">
        <v>0.52412930453638795</v>
      </c>
      <c r="AJ1703" s="17">
        <v>0.53147362942163501</v>
      </c>
      <c r="AK1703" s="17">
        <v>0.52507084388922898</v>
      </c>
      <c r="AL1703" s="17">
        <v>0.57696841796643605</v>
      </c>
      <c r="AM1703" s="17">
        <v>0.62143853296280605</v>
      </c>
      <c r="AN1703" s="17">
        <v>0.59299988978662599</v>
      </c>
      <c r="AO1703" s="17">
        <v>0.694096816294268</v>
      </c>
      <c r="AP1703" s="17">
        <v>0.59278271702903296</v>
      </c>
      <c r="AQ1703" s="17">
        <v>0.62054753112824801</v>
      </c>
      <c r="AR1703" s="17">
        <v>0.775232575178462</v>
      </c>
      <c r="AS1703" s="17"/>
      <c r="AT1703" s="17">
        <v>0.60876351554854202</v>
      </c>
      <c r="AU1703" s="17">
        <v>0.51048617648793904</v>
      </c>
      <c r="AV1703" s="17">
        <v>0.48321358471923198</v>
      </c>
      <c r="AW1703" s="17">
        <v>0.49896490522203302</v>
      </c>
      <c r="AX1703" s="17">
        <v>0.58234611683542603</v>
      </c>
      <c r="AY1703" s="17">
        <v>0.63865463321789495</v>
      </c>
      <c r="AZ1703" s="17"/>
      <c r="BA1703" s="17">
        <v>0.44293221659652798</v>
      </c>
      <c r="BB1703" s="17">
        <v>0.50727571496297597</v>
      </c>
      <c r="BC1703" s="17">
        <v>0.56620035477294905</v>
      </c>
      <c r="BD1703" s="17">
        <v>0.70047070518780397</v>
      </c>
      <c r="BE1703" s="17">
        <v>0.63107766345294203</v>
      </c>
      <c r="BF1703" s="17"/>
      <c r="BG1703" s="17">
        <v>0.582336292039493</v>
      </c>
      <c r="BH1703" s="17">
        <v>0.60580411105272303</v>
      </c>
      <c r="BI1703" s="17">
        <v>0.55700123619026798</v>
      </c>
      <c r="BJ1703" s="17">
        <v>0.49127280896550002</v>
      </c>
      <c r="BK1703" s="17">
        <v>0.56405548317155196</v>
      </c>
      <c r="BL1703" s="17"/>
      <c r="BM1703" s="17">
        <v>0.58486102336005497</v>
      </c>
      <c r="BN1703" s="17">
        <v>0.51032670652962997</v>
      </c>
      <c r="BO1703" s="17">
        <v>0.48330423766243702</v>
      </c>
      <c r="BP1703" s="17"/>
      <c r="BQ1703" s="17">
        <v>0.64990838988913502</v>
      </c>
      <c r="BR1703" s="17">
        <v>0.48290827526728403</v>
      </c>
      <c r="BS1703" s="17"/>
      <c r="BT1703" s="17">
        <v>0.637265034350601</v>
      </c>
      <c r="BU1703" s="17">
        <v>0.41439899714940898</v>
      </c>
    </row>
    <row r="1704" spans="2:73" x14ac:dyDescent="0.3">
      <c r="B1704" t="s">
        <v>576</v>
      </c>
      <c r="C1704" s="17">
        <v>0.16483483392340301</v>
      </c>
      <c r="D1704" s="17">
        <v>0.156777633888248</v>
      </c>
      <c r="E1704" s="17">
        <v>0.17247184100698901</v>
      </c>
      <c r="F1704" s="17"/>
      <c r="G1704" s="17">
        <v>0.23237320497618999</v>
      </c>
      <c r="H1704" s="17">
        <v>0.14492421791235599</v>
      </c>
      <c r="I1704" s="17">
        <v>0.185766918622463</v>
      </c>
      <c r="J1704" s="17">
        <v>0.169004036725138</v>
      </c>
      <c r="K1704" s="17">
        <v>0.16111532727290501</v>
      </c>
      <c r="L1704" s="17">
        <v>0.118367836782608</v>
      </c>
      <c r="M1704" s="17"/>
      <c r="N1704" s="17">
        <v>0.12145687116731101</v>
      </c>
      <c r="O1704" s="17">
        <v>0.176899778145754</v>
      </c>
      <c r="P1704" s="17">
        <v>0.16410425323729</v>
      </c>
      <c r="Q1704" s="17">
        <v>0.20044727319328201</v>
      </c>
      <c r="R1704" s="17"/>
      <c r="S1704" s="17">
        <v>0.12358126185054701</v>
      </c>
      <c r="T1704" s="17">
        <v>0.19127855656739601</v>
      </c>
      <c r="U1704" s="17">
        <v>0.131443327579325</v>
      </c>
      <c r="V1704" s="17">
        <v>0.19221044432458401</v>
      </c>
      <c r="W1704" s="17">
        <v>0.20690814555893999</v>
      </c>
      <c r="X1704" s="17">
        <v>0.19243443143140801</v>
      </c>
      <c r="Y1704" s="17">
        <v>0.13881420306817599</v>
      </c>
      <c r="Z1704" s="17">
        <v>0.15367460319151799</v>
      </c>
      <c r="AA1704" s="17">
        <v>0.15955204229377601</v>
      </c>
      <c r="AB1704" s="17"/>
      <c r="AC1704" s="17">
        <v>0.45354863515410099</v>
      </c>
      <c r="AD1704" s="17">
        <v>0.18875260771052299</v>
      </c>
      <c r="AE1704" s="17">
        <v>0.22257216888967599</v>
      </c>
      <c r="AF1704" s="17">
        <v>0.183515204688774</v>
      </c>
      <c r="AG1704" s="17">
        <v>0.161385389049471</v>
      </c>
      <c r="AH1704" s="17">
        <v>0.18924570048023501</v>
      </c>
      <c r="AI1704" s="17">
        <v>0.16577562846500499</v>
      </c>
      <c r="AJ1704" s="17">
        <v>0.134500178518489</v>
      </c>
      <c r="AK1704" s="17">
        <v>0.24063821154672499</v>
      </c>
      <c r="AL1704" s="17">
        <v>0.15258398583310601</v>
      </c>
      <c r="AM1704" s="17">
        <v>0.14326850749641401</v>
      </c>
      <c r="AN1704" s="17">
        <v>0.109628705167441</v>
      </c>
      <c r="AO1704" s="17">
        <v>0.115876738852594</v>
      </c>
      <c r="AP1704" s="17">
        <v>0.14246611950826599</v>
      </c>
      <c r="AQ1704" s="17">
        <v>0.14799217827542199</v>
      </c>
      <c r="AR1704" s="17">
        <v>6.9521822298215394E-2</v>
      </c>
      <c r="AS1704" s="17"/>
      <c r="AT1704" s="17">
        <v>0.13744162683274599</v>
      </c>
      <c r="AU1704" s="17">
        <v>0.1688484793136</v>
      </c>
      <c r="AV1704" s="17">
        <v>0.21306186819547801</v>
      </c>
      <c r="AW1704" s="17">
        <v>0.17764336934913899</v>
      </c>
      <c r="AX1704" s="17">
        <v>0.125234400406876</v>
      </c>
      <c r="AY1704" s="17">
        <v>0.16332265714730901</v>
      </c>
      <c r="AZ1704" s="17"/>
      <c r="BA1704" s="17">
        <v>0.20754454370137099</v>
      </c>
      <c r="BB1704" s="17">
        <v>0.17818154287372501</v>
      </c>
      <c r="BC1704" s="17">
        <v>0.15543097984052601</v>
      </c>
      <c r="BD1704" s="17">
        <v>0.106357054442378</v>
      </c>
      <c r="BE1704" s="17">
        <v>9.3430143391765599E-2</v>
      </c>
      <c r="BF1704" s="17"/>
      <c r="BG1704" s="17">
        <v>0.121258228490425</v>
      </c>
      <c r="BH1704" s="17">
        <v>0.13882381177644601</v>
      </c>
      <c r="BI1704" s="17">
        <v>0.13292605307882699</v>
      </c>
      <c r="BJ1704" s="17">
        <v>0.18397496288460599</v>
      </c>
      <c r="BK1704" s="17">
        <v>0.18943399220454801</v>
      </c>
      <c r="BL1704" s="17"/>
      <c r="BM1704" s="17">
        <v>0.13959529840299101</v>
      </c>
      <c r="BN1704" s="17">
        <v>0.16648372873363601</v>
      </c>
      <c r="BO1704" s="17">
        <v>0.23598966600346699</v>
      </c>
      <c r="BP1704" s="17"/>
      <c r="BQ1704" s="17">
        <v>0.12095092832334001</v>
      </c>
      <c r="BR1704" s="17">
        <v>0.18577864466862801</v>
      </c>
      <c r="BS1704" s="17"/>
      <c r="BT1704" s="17">
        <v>0.116113853262777</v>
      </c>
      <c r="BU1704" s="17">
        <v>0.24082146783700101</v>
      </c>
    </row>
    <row r="1705" spans="2:73" x14ac:dyDescent="0.3">
      <c r="B1705" t="s">
        <v>443</v>
      </c>
      <c r="C1705" s="17">
        <v>0.37596643771386501</v>
      </c>
      <c r="D1705" s="17">
        <v>0.39641378234004199</v>
      </c>
      <c r="E1705" s="17">
        <v>0.35633650768102199</v>
      </c>
      <c r="F1705" s="17"/>
      <c r="G1705" s="17">
        <v>0.25752903499567897</v>
      </c>
      <c r="H1705" s="17">
        <v>0.46078573958228503</v>
      </c>
      <c r="I1705" s="17">
        <v>0.39565204122978798</v>
      </c>
      <c r="J1705" s="17">
        <v>0.35154385637971702</v>
      </c>
      <c r="K1705" s="17">
        <v>0.326042149363655</v>
      </c>
      <c r="L1705" s="17">
        <v>0.42286294987672002</v>
      </c>
      <c r="M1705" s="17"/>
      <c r="N1705" s="17">
        <v>0.51390375795972199</v>
      </c>
      <c r="O1705" s="17">
        <v>0.36461260313791899</v>
      </c>
      <c r="P1705" s="17">
        <v>0.37256182028328899</v>
      </c>
      <c r="Q1705" s="17">
        <v>0.242668728089524</v>
      </c>
      <c r="R1705" s="17"/>
      <c r="S1705" s="17">
        <v>0.44370207056690297</v>
      </c>
      <c r="T1705" s="17">
        <v>0.28892607036823398</v>
      </c>
      <c r="U1705" s="17">
        <v>0.39709191960040802</v>
      </c>
      <c r="V1705" s="17">
        <v>0.33397087926191199</v>
      </c>
      <c r="W1705" s="17">
        <v>0.30426480705494902</v>
      </c>
      <c r="X1705" s="17">
        <v>0.29383152010061703</v>
      </c>
      <c r="Y1705" s="17">
        <v>0.48628946011179103</v>
      </c>
      <c r="Z1705" s="17">
        <v>0.461229160024413</v>
      </c>
      <c r="AA1705" s="17">
        <v>0.41433582624943199</v>
      </c>
      <c r="AB1705" s="17"/>
      <c r="AC1705" s="17">
        <v>-0.24723387761234999</v>
      </c>
      <c r="AD1705" s="17">
        <v>0.31187825730418001</v>
      </c>
      <c r="AE1705" s="17">
        <v>0.22360876649608299</v>
      </c>
      <c r="AF1705" s="17">
        <v>0.267645889531341</v>
      </c>
      <c r="AG1705" s="17">
        <v>0.32831542209764097</v>
      </c>
      <c r="AH1705" s="17">
        <v>0.32186962666857399</v>
      </c>
      <c r="AI1705" s="17">
        <v>0.35835367607138302</v>
      </c>
      <c r="AJ1705" s="17">
        <v>0.39697345090314601</v>
      </c>
      <c r="AK1705" s="17">
        <v>0.28443263234250399</v>
      </c>
      <c r="AL1705" s="17">
        <v>0.42438443213332899</v>
      </c>
      <c r="AM1705" s="17">
        <v>0.47817002546639198</v>
      </c>
      <c r="AN1705" s="17">
        <v>0.48337118461918499</v>
      </c>
      <c r="AO1705" s="17">
        <v>0.57822007744167303</v>
      </c>
      <c r="AP1705" s="17">
        <v>0.45031659752076703</v>
      </c>
      <c r="AQ1705" s="17">
        <v>0.47255535285282602</v>
      </c>
      <c r="AR1705" s="17">
        <v>0.70571075288024598</v>
      </c>
      <c r="AS1705" s="17"/>
      <c r="AT1705" s="17">
        <v>0.471321888715796</v>
      </c>
      <c r="AU1705" s="17">
        <v>0.34163769717433901</v>
      </c>
      <c r="AV1705" s="17">
        <v>0.27015171652375403</v>
      </c>
      <c r="AW1705" s="17">
        <v>0.32132153587289303</v>
      </c>
      <c r="AX1705" s="17">
        <v>0.45711171642854997</v>
      </c>
      <c r="AY1705" s="17">
        <v>0.47533197607058703</v>
      </c>
      <c r="AZ1705" s="17"/>
      <c r="BA1705" s="17">
        <v>0.235387672895157</v>
      </c>
      <c r="BB1705" s="17">
        <v>0.32909417208925001</v>
      </c>
      <c r="BC1705" s="17">
        <v>0.41076937493242299</v>
      </c>
      <c r="BD1705" s="17">
        <v>0.59411365074542599</v>
      </c>
      <c r="BE1705" s="17">
        <v>0.537647520061177</v>
      </c>
      <c r="BF1705" s="17"/>
      <c r="BG1705" s="17">
        <v>0.461078063549068</v>
      </c>
      <c r="BH1705" s="17">
        <v>0.46698029927627699</v>
      </c>
      <c r="BI1705" s="17">
        <v>0.42407518311144099</v>
      </c>
      <c r="BJ1705" s="17">
        <v>0.307297846080894</v>
      </c>
      <c r="BK1705" s="17">
        <v>0.37462149096700398</v>
      </c>
      <c r="BL1705" s="17"/>
      <c r="BM1705" s="17">
        <v>0.44526572495706401</v>
      </c>
      <c r="BN1705" s="17">
        <v>0.34384297779599399</v>
      </c>
      <c r="BO1705" s="17">
        <v>0.24731457165897</v>
      </c>
      <c r="BP1705" s="17"/>
      <c r="BQ1705" s="17">
        <v>0.52895746156579604</v>
      </c>
      <c r="BR1705" s="17">
        <v>0.29712963059865599</v>
      </c>
      <c r="BS1705" s="17"/>
      <c r="BT1705" s="17">
        <v>0.52115118108782499</v>
      </c>
      <c r="BU1705" s="17">
        <v>0.173577529312408</v>
      </c>
    </row>
    <row r="1706" spans="2:73" x14ac:dyDescent="0.3">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c r="BI1706" s="17"/>
      <c r="BJ1706" s="17"/>
      <c r="BK1706" s="17"/>
      <c r="BL1706" s="17"/>
      <c r="BM1706" s="17"/>
      <c r="BN1706" s="17"/>
      <c r="BO1706" s="17"/>
      <c r="BP1706" s="17"/>
      <c r="BQ1706" s="17"/>
      <c r="BR1706" s="17"/>
      <c r="BS1706" s="17"/>
      <c r="BT1706" s="17"/>
      <c r="BU1706" s="17"/>
    </row>
    <row r="1707" spans="2:73" x14ac:dyDescent="0.3">
      <c r="B1707" s="6" t="s">
        <v>651</v>
      </c>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c r="AX1707" s="17"/>
      <c r="AY1707" s="17"/>
      <c r="AZ1707" s="17"/>
      <c r="BA1707" s="17"/>
      <c r="BB1707" s="17"/>
      <c r="BC1707" s="17"/>
      <c r="BD1707" s="17"/>
      <c r="BE1707" s="17"/>
      <c r="BF1707" s="17"/>
      <c r="BG1707" s="17"/>
      <c r="BH1707" s="17"/>
      <c r="BI1707" s="17"/>
      <c r="BJ1707" s="17"/>
      <c r="BK1707" s="17"/>
      <c r="BL1707" s="17"/>
      <c r="BM1707" s="17"/>
      <c r="BN1707" s="17"/>
      <c r="BO1707" s="17"/>
      <c r="BP1707" s="17"/>
      <c r="BQ1707" s="17"/>
      <c r="BR1707" s="17"/>
      <c r="BS1707" s="17"/>
      <c r="BT1707" s="17"/>
      <c r="BU1707" s="17"/>
    </row>
    <row r="1708" spans="2:73" x14ac:dyDescent="0.3">
      <c r="B1708" s="24" t="s">
        <v>94</v>
      </c>
      <c r="C1708" s="17"/>
      <c r="D1708" s="17"/>
      <c r="E1708" s="17"/>
      <c r="F1708" s="17"/>
      <c r="G1708" s="17"/>
      <c r="H1708" s="17"/>
      <c r="I1708" s="17"/>
      <c r="J1708" s="17"/>
      <c r="K1708" s="17"/>
      <c r="L1708" s="17"/>
      <c r="M1708" s="17"/>
      <c r="N1708" s="17"/>
      <c r="O1708" s="17"/>
      <c r="P1708" s="17"/>
      <c r="Q1708" s="17"/>
      <c r="R1708" s="17"/>
      <c r="S1708" s="17"/>
      <c r="T1708" s="17"/>
      <c r="U1708" s="17"/>
      <c r="V1708" s="17"/>
      <c r="W1708" s="17"/>
      <c r="X1708" s="17"/>
      <c r="Y1708" s="17"/>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c r="AX1708" s="17"/>
      <c r="AY1708" s="17"/>
      <c r="AZ1708" s="17"/>
      <c r="BA1708" s="17"/>
      <c r="BB1708" s="17"/>
      <c r="BC1708" s="17"/>
      <c r="BD1708" s="17"/>
      <c r="BE1708" s="17"/>
      <c r="BF1708" s="17"/>
      <c r="BG1708" s="17"/>
      <c r="BH1708" s="17"/>
      <c r="BI1708" s="17"/>
      <c r="BJ1708" s="17"/>
      <c r="BK1708" s="17"/>
      <c r="BL1708" s="17"/>
      <c r="BM1708" s="17"/>
      <c r="BN1708" s="17"/>
      <c r="BO1708" s="17"/>
      <c r="BP1708" s="17"/>
      <c r="BQ1708" s="17"/>
      <c r="BR1708" s="17"/>
      <c r="BS1708" s="17"/>
      <c r="BT1708" s="17"/>
      <c r="BU1708" s="17"/>
    </row>
    <row r="1709" spans="2:73" x14ac:dyDescent="0.3">
      <c r="B1709" t="s">
        <v>575</v>
      </c>
      <c r="C1709" s="17">
        <v>0.20017192634037501</v>
      </c>
      <c r="D1709" s="17">
        <v>0.219173841013376</v>
      </c>
      <c r="E1709" s="17">
        <v>0.18150968827958799</v>
      </c>
      <c r="F1709" s="17"/>
      <c r="G1709" s="17">
        <v>0.20835972363281599</v>
      </c>
      <c r="H1709" s="17">
        <v>0.29350868001263503</v>
      </c>
      <c r="I1709" s="17">
        <v>0.16136324244650899</v>
      </c>
      <c r="J1709" s="17">
        <v>0.16117593454423301</v>
      </c>
      <c r="K1709" s="17">
        <v>0.159626685312279</v>
      </c>
      <c r="L1709" s="17">
        <v>0.20937059157576901</v>
      </c>
      <c r="M1709" s="17"/>
      <c r="N1709" s="17">
        <v>0.25654350959661698</v>
      </c>
      <c r="O1709" s="17">
        <v>0.19354450673471699</v>
      </c>
      <c r="P1709" s="17">
        <v>0.18906581578408499</v>
      </c>
      <c r="Q1709" s="17">
        <v>0.157464764723759</v>
      </c>
      <c r="R1709" s="17"/>
      <c r="S1709" s="17">
        <v>0.25151144548147802</v>
      </c>
      <c r="T1709" s="17">
        <v>0.14607266016797399</v>
      </c>
      <c r="U1709" s="17">
        <v>0.235663438937501</v>
      </c>
      <c r="V1709" s="17">
        <v>0.18697657481904001</v>
      </c>
      <c r="W1709" s="17">
        <v>0.15388661690188599</v>
      </c>
      <c r="X1709" s="17">
        <v>0.16769240337360899</v>
      </c>
      <c r="Y1709" s="17">
        <v>0.214425278216724</v>
      </c>
      <c r="Z1709" s="17">
        <v>0.26604910005791899</v>
      </c>
      <c r="AA1709" s="17">
        <v>0.20810509378389699</v>
      </c>
      <c r="AB1709" s="17"/>
      <c r="AC1709" s="17">
        <v>0.195511571773272</v>
      </c>
      <c r="AD1709" s="17">
        <v>0.14818117679408099</v>
      </c>
      <c r="AE1709" s="17">
        <v>0.161812485292048</v>
      </c>
      <c r="AF1709" s="17">
        <v>0.18315520319464901</v>
      </c>
      <c r="AG1709" s="17">
        <v>0.17761475816559999</v>
      </c>
      <c r="AH1709" s="17">
        <v>0.184728125327594</v>
      </c>
      <c r="AI1709" s="17">
        <v>0.20101512859274401</v>
      </c>
      <c r="AJ1709" s="17">
        <v>0.21407091869754399</v>
      </c>
      <c r="AK1709" s="17">
        <v>0.21671818671861601</v>
      </c>
      <c r="AL1709" s="17">
        <v>0.17827224461895</v>
      </c>
      <c r="AM1709" s="17">
        <v>0.17375471569360099</v>
      </c>
      <c r="AN1709" s="17">
        <v>0.183382500999515</v>
      </c>
      <c r="AO1709" s="17">
        <v>0.22540875686812301</v>
      </c>
      <c r="AP1709" s="17">
        <v>0.26679055944793401</v>
      </c>
      <c r="AQ1709" s="17">
        <v>0.197231284644382</v>
      </c>
      <c r="AR1709" s="17">
        <v>0.42341876836063502</v>
      </c>
      <c r="AS1709" s="17"/>
      <c r="AT1709" s="17">
        <v>0.29264493303893702</v>
      </c>
      <c r="AU1709" s="17">
        <v>0.164827034631989</v>
      </c>
      <c r="AV1709" s="17">
        <v>0.16527298221282899</v>
      </c>
      <c r="AW1709" s="17">
        <v>0.16099523924801701</v>
      </c>
      <c r="AX1709" s="17">
        <v>0.19574590064934799</v>
      </c>
      <c r="AY1709" s="17">
        <v>0.23348328249297501</v>
      </c>
      <c r="AZ1709" s="17"/>
      <c r="BA1709" s="17">
        <v>0.150541161460474</v>
      </c>
      <c r="BB1709" s="17">
        <v>0.180668768960595</v>
      </c>
      <c r="BC1709" s="17">
        <v>0.210639932297979</v>
      </c>
      <c r="BD1709" s="17">
        <v>0.30288625794003199</v>
      </c>
      <c r="BE1709" s="17">
        <v>0.35912697984507502</v>
      </c>
      <c r="BF1709" s="17"/>
      <c r="BG1709" s="17">
        <v>0.22113052992561499</v>
      </c>
      <c r="BH1709" s="17">
        <v>0.24966340131328801</v>
      </c>
      <c r="BI1709" s="17">
        <v>0.20942790497081001</v>
      </c>
      <c r="BJ1709" s="17">
        <v>0.16995018604809201</v>
      </c>
      <c r="BK1709" s="17">
        <v>0.16322639678279099</v>
      </c>
      <c r="BL1709" s="17"/>
      <c r="BM1709" s="17">
        <v>0.22963674663927999</v>
      </c>
      <c r="BN1709" s="17">
        <v>0.182274113667624</v>
      </c>
      <c r="BO1709" s="17">
        <v>0.15572068097474101</v>
      </c>
      <c r="BP1709" s="17"/>
      <c r="BQ1709" s="17">
        <v>0.28554171407393097</v>
      </c>
      <c r="BR1709" s="17">
        <v>0.15188706712559899</v>
      </c>
      <c r="BS1709" s="17"/>
      <c r="BT1709" s="17">
        <v>0.27318658553101299</v>
      </c>
      <c r="BU1709" s="17">
        <v>9.9532934665358494E-2</v>
      </c>
    </row>
    <row r="1710" spans="2:73" x14ac:dyDescent="0.3">
      <c r="B1710" t="s">
        <v>574</v>
      </c>
      <c r="C1710" s="17">
        <v>0.35075256268956101</v>
      </c>
      <c r="D1710" s="17">
        <v>0.35007141024899602</v>
      </c>
      <c r="E1710" s="17">
        <v>0.35171605703754999</v>
      </c>
      <c r="F1710" s="17"/>
      <c r="G1710" s="17">
        <v>0.30342015447891202</v>
      </c>
      <c r="H1710" s="17">
        <v>0.336275737374434</v>
      </c>
      <c r="I1710" s="17">
        <v>0.39005736605868901</v>
      </c>
      <c r="J1710" s="17">
        <v>0.376913474012947</v>
      </c>
      <c r="K1710" s="17">
        <v>0.34842025888577799</v>
      </c>
      <c r="L1710" s="17">
        <v>0.34220317748503298</v>
      </c>
      <c r="M1710" s="17"/>
      <c r="N1710" s="17">
        <v>0.40508303919662703</v>
      </c>
      <c r="O1710" s="17">
        <v>0.34754905559266502</v>
      </c>
      <c r="P1710" s="17">
        <v>0.33325078355021698</v>
      </c>
      <c r="Q1710" s="17">
        <v>0.31092580039117501</v>
      </c>
      <c r="R1710" s="17"/>
      <c r="S1710" s="17">
        <v>0.35491437724326802</v>
      </c>
      <c r="T1710" s="17">
        <v>0.35049597934833598</v>
      </c>
      <c r="U1710" s="17">
        <v>0.40944896035078299</v>
      </c>
      <c r="V1710" s="17">
        <v>0.372118348623385</v>
      </c>
      <c r="W1710" s="17">
        <v>0.31955983205850302</v>
      </c>
      <c r="X1710" s="17">
        <v>0.31261237985956503</v>
      </c>
      <c r="Y1710" s="17">
        <v>0.37044541907207501</v>
      </c>
      <c r="Z1710" s="17">
        <v>0.287886570753558</v>
      </c>
      <c r="AA1710" s="17">
        <v>0.34266789710996898</v>
      </c>
      <c r="AB1710" s="17"/>
      <c r="AC1710" s="17">
        <v>0.17205886130817799</v>
      </c>
      <c r="AD1710" s="17">
        <v>0.29455871990090299</v>
      </c>
      <c r="AE1710" s="17">
        <v>0.30980573732365002</v>
      </c>
      <c r="AF1710" s="17">
        <v>0.27434918938554798</v>
      </c>
      <c r="AG1710" s="17">
        <v>0.34529054564938499</v>
      </c>
      <c r="AH1710" s="17">
        <v>0.33449728076690499</v>
      </c>
      <c r="AI1710" s="17">
        <v>0.32189573372129698</v>
      </c>
      <c r="AJ1710" s="17">
        <v>0.37886374136659401</v>
      </c>
      <c r="AK1710" s="17">
        <v>0.38470644933173498</v>
      </c>
      <c r="AL1710" s="17">
        <v>0.30409871988278298</v>
      </c>
      <c r="AM1710" s="17">
        <v>0.44579511413323297</v>
      </c>
      <c r="AN1710" s="17">
        <v>0.44397857635861099</v>
      </c>
      <c r="AO1710" s="17">
        <v>0.38566263527247002</v>
      </c>
      <c r="AP1710" s="17">
        <v>0.39135642172732898</v>
      </c>
      <c r="AQ1710" s="17">
        <v>0.39795472308721802</v>
      </c>
      <c r="AR1710" s="17">
        <v>0.38791131929915501</v>
      </c>
      <c r="AS1710" s="17"/>
      <c r="AT1710" s="17">
        <v>0.35283289757345698</v>
      </c>
      <c r="AU1710" s="17">
        <v>0.33714177287598701</v>
      </c>
      <c r="AV1710" s="17">
        <v>0.32757194493302799</v>
      </c>
      <c r="AW1710" s="17">
        <v>0.35058288803971199</v>
      </c>
      <c r="AX1710" s="17">
        <v>0.39600477974422299</v>
      </c>
      <c r="AY1710" s="17">
        <v>0.39303920897077899</v>
      </c>
      <c r="AZ1710" s="17"/>
      <c r="BA1710" s="17">
        <v>0.302261167739932</v>
      </c>
      <c r="BB1710" s="17">
        <v>0.32668260253569698</v>
      </c>
      <c r="BC1710" s="17">
        <v>0.38107428854568598</v>
      </c>
      <c r="BD1710" s="17">
        <v>0.40204687766644098</v>
      </c>
      <c r="BE1710" s="17">
        <v>0.431547709496439</v>
      </c>
      <c r="BF1710" s="17"/>
      <c r="BG1710" s="17">
        <v>0.368648164729174</v>
      </c>
      <c r="BH1710" s="17">
        <v>0.36144154591266803</v>
      </c>
      <c r="BI1710" s="17">
        <v>0.39063235194885199</v>
      </c>
      <c r="BJ1710" s="17">
        <v>0.35437500808192302</v>
      </c>
      <c r="BK1710" s="17">
        <v>0.30868889049860998</v>
      </c>
      <c r="BL1710" s="17"/>
      <c r="BM1710" s="17">
        <v>0.36836868372897702</v>
      </c>
      <c r="BN1710" s="17">
        <v>0.351976747575376</v>
      </c>
      <c r="BO1710" s="17">
        <v>0.29534770520259002</v>
      </c>
      <c r="BP1710" s="17"/>
      <c r="BQ1710" s="17">
        <v>0.39368035504708898</v>
      </c>
      <c r="BR1710" s="17">
        <v>0.33183958268858998</v>
      </c>
      <c r="BS1710" s="17"/>
      <c r="BT1710" s="17">
        <v>0.41079619073774598</v>
      </c>
      <c r="BU1710" s="17">
        <v>0.275726309732863</v>
      </c>
    </row>
    <row r="1711" spans="2:73" x14ac:dyDescent="0.3">
      <c r="B1711" t="s">
        <v>573</v>
      </c>
      <c r="C1711" s="17">
        <v>0.236445395547834</v>
      </c>
      <c r="D1711" s="17">
        <v>0.24033218945515</v>
      </c>
      <c r="E1711" s="17">
        <v>0.23297177730229399</v>
      </c>
      <c r="F1711" s="17"/>
      <c r="G1711" s="17">
        <v>0.186423599872274</v>
      </c>
      <c r="H1711" s="17">
        <v>0.199632421068348</v>
      </c>
      <c r="I1711" s="17">
        <v>0.209718556590172</v>
      </c>
      <c r="J1711" s="17">
        <v>0.25941256816104602</v>
      </c>
      <c r="K1711" s="17">
        <v>0.290889013919228</v>
      </c>
      <c r="L1711" s="17">
        <v>0.26599435855197401</v>
      </c>
      <c r="M1711" s="17"/>
      <c r="N1711" s="17">
        <v>0.19835082005872401</v>
      </c>
      <c r="O1711" s="17">
        <v>0.23919898126234199</v>
      </c>
      <c r="P1711" s="17">
        <v>0.258874269949666</v>
      </c>
      <c r="Q1711" s="17">
        <v>0.25297659077712698</v>
      </c>
      <c r="R1711" s="17"/>
      <c r="S1711" s="17">
        <v>0.19979117593685999</v>
      </c>
      <c r="T1711" s="17">
        <v>0.27375184829556598</v>
      </c>
      <c r="U1711" s="17">
        <v>0.20638848424148501</v>
      </c>
      <c r="V1711" s="17">
        <v>0.244442257381566</v>
      </c>
      <c r="W1711" s="17">
        <v>0.27275190643651898</v>
      </c>
      <c r="X1711" s="17">
        <v>0.25442582554760201</v>
      </c>
      <c r="Y1711" s="17">
        <v>0.218200299641132</v>
      </c>
      <c r="Z1711" s="17">
        <v>0.25898968297513703</v>
      </c>
      <c r="AA1711" s="17">
        <v>0.21839853127829301</v>
      </c>
      <c r="AB1711" s="17"/>
      <c r="AC1711" s="17">
        <v>0.169643153453921</v>
      </c>
      <c r="AD1711" s="17">
        <v>0.25817075738122303</v>
      </c>
      <c r="AE1711" s="17">
        <v>0.25184920184863602</v>
      </c>
      <c r="AF1711" s="17">
        <v>0.31759677926324398</v>
      </c>
      <c r="AG1711" s="17">
        <v>0.23556223091282899</v>
      </c>
      <c r="AH1711" s="17">
        <v>0.24181170305570299</v>
      </c>
      <c r="AI1711" s="17">
        <v>0.286464921102484</v>
      </c>
      <c r="AJ1711" s="17">
        <v>0.23105250249112</v>
      </c>
      <c r="AK1711" s="17">
        <v>0.21625427604425801</v>
      </c>
      <c r="AL1711" s="17">
        <v>0.28155629224248002</v>
      </c>
      <c r="AM1711" s="17">
        <v>0.17832918057614899</v>
      </c>
      <c r="AN1711" s="17">
        <v>0.22766423251586601</v>
      </c>
      <c r="AO1711" s="17">
        <v>0.240559247623261</v>
      </c>
      <c r="AP1711" s="17">
        <v>0.145858561927279</v>
      </c>
      <c r="AQ1711" s="17">
        <v>0.22749136989157401</v>
      </c>
      <c r="AR1711" s="17">
        <v>0.10964310059038</v>
      </c>
      <c r="AS1711" s="17"/>
      <c r="AT1711" s="17">
        <v>0.179345199057589</v>
      </c>
      <c r="AU1711" s="17">
        <v>0.24748976344864701</v>
      </c>
      <c r="AV1711" s="17">
        <v>0.25556689622465401</v>
      </c>
      <c r="AW1711" s="17">
        <v>0.25682111672817798</v>
      </c>
      <c r="AX1711" s="17">
        <v>0.26650889170622299</v>
      </c>
      <c r="AY1711" s="17">
        <v>0.24674862887447299</v>
      </c>
      <c r="AZ1711" s="17"/>
      <c r="BA1711" s="17">
        <v>0.28198652965443999</v>
      </c>
      <c r="BB1711" s="17">
        <v>0.241966404001459</v>
      </c>
      <c r="BC1711" s="17">
        <v>0.201912187132743</v>
      </c>
      <c r="BD1711" s="17">
        <v>0.16446777742610799</v>
      </c>
      <c r="BE1711" s="17">
        <v>8.3217914044557001E-2</v>
      </c>
      <c r="BF1711" s="17"/>
      <c r="BG1711" s="17">
        <v>0.26283452518710798</v>
      </c>
      <c r="BH1711" s="17">
        <v>0.22113803875542301</v>
      </c>
      <c r="BI1711" s="17">
        <v>0.19590537750656201</v>
      </c>
      <c r="BJ1711" s="17">
        <v>0.22423925633168401</v>
      </c>
      <c r="BK1711" s="17">
        <v>0.26960602563720198</v>
      </c>
      <c r="BL1711" s="17"/>
      <c r="BM1711" s="17">
        <v>0.23301334989142</v>
      </c>
      <c r="BN1711" s="17">
        <v>0.23955408215992199</v>
      </c>
      <c r="BO1711" s="17">
        <v>0.239147565877637</v>
      </c>
      <c r="BP1711" s="17"/>
      <c r="BQ1711" s="17">
        <v>0.183553580353049</v>
      </c>
      <c r="BR1711" s="17">
        <v>0.26822867434054398</v>
      </c>
      <c r="BS1711" s="17"/>
      <c r="BT1711" s="17">
        <v>0.199980595247051</v>
      </c>
      <c r="BU1711" s="17">
        <v>0.27507262013443501</v>
      </c>
    </row>
    <row r="1712" spans="2:73" x14ac:dyDescent="0.3">
      <c r="B1712" t="s">
        <v>572</v>
      </c>
      <c r="C1712" s="17">
        <v>0.119847433819946</v>
      </c>
      <c r="D1712" s="17">
        <v>0.111124918227862</v>
      </c>
      <c r="E1712" s="17">
        <v>0.12834827512206801</v>
      </c>
      <c r="F1712" s="17"/>
      <c r="G1712" s="17">
        <v>0.16189513934237901</v>
      </c>
      <c r="H1712" s="17">
        <v>9.7120887483621299E-2</v>
      </c>
      <c r="I1712" s="17">
        <v>0.137683642089758</v>
      </c>
      <c r="J1712" s="17">
        <v>0.11848895501267299</v>
      </c>
      <c r="K1712" s="17">
        <v>0.111011881663329</v>
      </c>
      <c r="L1712" s="17">
        <v>0.103007145805626</v>
      </c>
      <c r="M1712" s="17"/>
      <c r="N1712" s="17">
        <v>8.7469378615345705E-2</v>
      </c>
      <c r="O1712" s="17">
        <v>0.12922444962118901</v>
      </c>
      <c r="P1712" s="17">
        <v>0.122470175778166</v>
      </c>
      <c r="Q1712" s="17">
        <v>0.14253584482877599</v>
      </c>
      <c r="R1712" s="17"/>
      <c r="S1712" s="17">
        <v>0.104951404053304</v>
      </c>
      <c r="T1712" s="17">
        <v>0.13486389927664399</v>
      </c>
      <c r="U1712" s="17">
        <v>8.1919860040746001E-2</v>
      </c>
      <c r="V1712" s="17">
        <v>0.123027568821397</v>
      </c>
      <c r="W1712" s="17">
        <v>0.166880393760691</v>
      </c>
      <c r="X1712" s="17">
        <v>0.12614484281933599</v>
      </c>
      <c r="Y1712" s="17">
        <v>0.100928802102826</v>
      </c>
      <c r="Z1712" s="17">
        <v>0.103538140790778</v>
      </c>
      <c r="AA1712" s="17">
        <v>0.12966786107401901</v>
      </c>
      <c r="AB1712" s="17"/>
      <c r="AC1712" s="17">
        <v>0.19163112114158001</v>
      </c>
      <c r="AD1712" s="17">
        <v>8.9971859009263605E-2</v>
      </c>
      <c r="AE1712" s="17">
        <v>0.148279676026739</v>
      </c>
      <c r="AF1712" s="17">
        <v>0.114406630723821</v>
      </c>
      <c r="AG1712" s="17">
        <v>0.146725149535715</v>
      </c>
      <c r="AH1712" s="17">
        <v>0.14109027601711599</v>
      </c>
      <c r="AI1712" s="17">
        <v>0.11250270211916701</v>
      </c>
      <c r="AJ1712" s="17">
        <v>8.0579792282889903E-2</v>
      </c>
      <c r="AK1712" s="17">
        <v>0.116771409243733</v>
      </c>
      <c r="AL1712" s="17">
        <v>0.13838172670609999</v>
      </c>
      <c r="AM1712" s="17">
        <v>0.13213373070496401</v>
      </c>
      <c r="AN1712" s="17">
        <v>0.104362667918007</v>
      </c>
      <c r="AO1712" s="17">
        <v>0.108731879534352</v>
      </c>
      <c r="AP1712" s="17">
        <v>7.9659037661572105E-2</v>
      </c>
      <c r="AQ1712" s="17">
        <v>0.13937065023217901</v>
      </c>
      <c r="AR1712" s="17">
        <v>5.6373921062350701E-2</v>
      </c>
      <c r="AS1712" s="17"/>
      <c r="AT1712" s="17">
        <v>8.6228374589137999E-2</v>
      </c>
      <c r="AU1712" s="17">
        <v>0.14052065232647801</v>
      </c>
      <c r="AV1712" s="17">
        <v>0.158735452097231</v>
      </c>
      <c r="AW1712" s="17">
        <v>0.13373723673823301</v>
      </c>
      <c r="AX1712" s="17">
        <v>7.7621328210236804E-2</v>
      </c>
      <c r="AY1712" s="17">
        <v>7.7375427625549997E-2</v>
      </c>
      <c r="AZ1712" s="17"/>
      <c r="BA1712" s="17">
        <v>0.13993725729703699</v>
      </c>
      <c r="BB1712" s="17">
        <v>0.143834183231799</v>
      </c>
      <c r="BC1712" s="17">
        <v>0.12829897274521401</v>
      </c>
      <c r="BD1712" s="17">
        <v>7.6656839471663601E-2</v>
      </c>
      <c r="BE1712" s="17">
        <v>9.51692477170413E-2</v>
      </c>
      <c r="BF1712" s="17"/>
      <c r="BG1712" s="17">
        <v>8.9558566512825594E-2</v>
      </c>
      <c r="BH1712" s="17">
        <v>9.3484860822643803E-2</v>
      </c>
      <c r="BI1712" s="17">
        <v>0.138109129437954</v>
      </c>
      <c r="BJ1712" s="17">
        <v>0.13824600874842399</v>
      </c>
      <c r="BK1712" s="17">
        <v>0.160341571462423</v>
      </c>
      <c r="BL1712" s="17"/>
      <c r="BM1712" s="17">
        <v>0.100544413940706</v>
      </c>
      <c r="BN1712" s="17">
        <v>0.127702604017706</v>
      </c>
      <c r="BO1712" s="17">
        <v>0.15832448733853099</v>
      </c>
      <c r="BP1712" s="17"/>
      <c r="BQ1712" s="17">
        <v>8.5053117712408394E-2</v>
      </c>
      <c r="BR1712" s="17">
        <v>0.138623952555741</v>
      </c>
      <c r="BS1712" s="17"/>
      <c r="BT1712" s="17">
        <v>7.2329521388361101E-2</v>
      </c>
      <c r="BU1712" s="17">
        <v>0.19568693016795799</v>
      </c>
    </row>
    <row r="1713" spans="2:73" x14ac:dyDescent="0.3">
      <c r="B1713" t="s">
        <v>571</v>
      </c>
      <c r="C1713" s="17">
        <v>6.5511605460751202E-2</v>
      </c>
      <c r="D1713" s="17">
        <v>5.8472612526474899E-2</v>
      </c>
      <c r="E1713" s="17">
        <v>7.2223343112726698E-2</v>
      </c>
      <c r="F1713" s="17"/>
      <c r="G1713" s="17">
        <v>0.101372209421841</v>
      </c>
      <c r="H1713" s="17">
        <v>4.1353505058600602E-2</v>
      </c>
      <c r="I1713" s="17">
        <v>6.9138248417141807E-2</v>
      </c>
      <c r="J1713" s="17">
        <v>6.7034575867812099E-2</v>
      </c>
      <c r="K1713" s="17">
        <v>6.8925733577130194E-2</v>
      </c>
      <c r="L1713" s="17">
        <v>5.4915558380702202E-2</v>
      </c>
      <c r="M1713" s="17"/>
      <c r="N1713" s="17">
        <v>4.1265626385317701E-2</v>
      </c>
      <c r="O1713" s="17">
        <v>6.5682978605484804E-2</v>
      </c>
      <c r="P1713" s="17">
        <v>5.9128076980060597E-2</v>
      </c>
      <c r="Q1713" s="17">
        <v>9.7170905345903599E-2</v>
      </c>
      <c r="R1713" s="17"/>
      <c r="S1713" s="17">
        <v>5.0641416697630302E-2</v>
      </c>
      <c r="T1713" s="17">
        <v>7.5695549855033906E-2</v>
      </c>
      <c r="U1713" s="17">
        <v>3.9571020109846901E-2</v>
      </c>
      <c r="V1713" s="17">
        <v>6.4728873898671796E-2</v>
      </c>
      <c r="W1713" s="17">
        <v>6.5114954626636606E-2</v>
      </c>
      <c r="X1713" s="17">
        <v>0.104116307996625</v>
      </c>
      <c r="Y1713" s="17">
        <v>5.7845461699304303E-2</v>
      </c>
      <c r="Z1713" s="17">
        <v>6.3901675349446199E-2</v>
      </c>
      <c r="AA1713" s="17">
        <v>6.8972979671726997E-2</v>
      </c>
      <c r="AB1713" s="17"/>
      <c r="AC1713" s="17">
        <v>0.15378003185389599</v>
      </c>
      <c r="AD1713" s="17">
        <v>0.12312314528848201</v>
      </c>
      <c r="AE1713" s="17">
        <v>9.0463377359277605E-2</v>
      </c>
      <c r="AF1713" s="17">
        <v>9.6657684907557204E-2</v>
      </c>
      <c r="AG1713" s="17">
        <v>6.2635619097546003E-2</v>
      </c>
      <c r="AH1713" s="17">
        <v>7.3722444651401597E-2</v>
      </c>
      <c r="AI1713" s="17">
        <v>5.9863946198067397E-2</v>
      </c>
      <c r="AJ1713" s="17">
        <v>7.80951722525354E-2</v>
      </c>
      <c r="AK1713" s="17">
        <v>5.6514995031182097E-2</v>
      </c>
      <c r="AL1713" s="17">
        <v>5.3220227037629603E-2</v>
      </c>
      <c r="AM1713" s="17">
        <v>5.7516391748676898E-2</v>
      </c>
      <c r="AN1713" s="17">
        <v>3.6056796565619401E-2</v>
      </c>
      <c r="AO1713" s="17">
        <v>3.0356165948897399E-2</v>
      </c>
      <c r="AP1713" s="17">
        <v>8.2950323077855104E-2</v>
      </c>
      <c r="AQ1713" s="17">
        <v>8.6120023712649794E-3</v>
      </c>
      <c r="AR1713" s="17">
        <v>2.2652890687478999E-2</v>
      </c>
      <c r="AS1713" s="17"/>
      <c r="AT1713" s="17">
        <v>5.9672041303030603E-2</v>
      </c>
      <c r="AU1713" s="17">
        <v>8.0184598204976698E-2</v>
      </c>
      <c r="AV1713" s="17">
        <v>6.9229326867754806E-2</v>
      </c>
      <c r="AW1713" s="17">
        <v>7.1239684473069095E-2</v>
      </c>
      <c r="AX1713" s="17">
        <v>3.9312024065565603E-2</v>
      </c>
      <c r="AY1713" s="17">
        <v>2.82947061351684E-2</v>
      </c>
      <c r="AZ1713" s="17"/>
      <c r="BA1713" s="17">
        <v>9.0335500856097206E-2</v>
      </c>
      <c r="BB1713" s="17">
        <v>7.3476800065787204E-2</v>
      </c>
      <c r="BC1713" s="17">
        <v>5.00587723135607E-2</v>
      </c>
      <c r="BD1713" s="17">
        <v>4.4194106160544699E-2</v>
      </c>
      <c r="BE1713" s="17">
        <v>2.0656260276588501E-2</v>
      </c>
      <c r="BF1713" s="17"/>
      <c r="BG1713" s="17">
        <v>4.0820441834701598E-2</v>
      </c>
      <c r="BH1713" s="17">
        <v>4.83555561384785E-2</v>
      </c>
      <c r="BI1713" s="17">
        <v>5.6119190366432703E-2</v>
      </c>
      <c r="BJ1713" s="17">
        <v>9.3715073277812394E-2</v>
      </c>
      <c r="BK1713" s="17">
        <v>5.84553450460032E-2</v>
      </c>
      <c r="BL1713" s="17"/>
      <c r="BM1713" s="17">
        <v>4.6023023139535699E-2</v>
      </c>
      <c r="BN1713" s="17">
        <v>7.2833640996800494E-2</v>
      </c>
      <c r="BO1713" s="17">
        <v>0.105829986891998</v>
      </c>
      <c r="BP1713" s="17"/>
      <c r="BQ1713" s="17">
        <v>4.3740379158883999E-2</v>
      </c>
      <c r="BR1713" s="17">
        <v>7.7395374066815403E-2</v>
      </c>
      <c r="BS1713" s="17"/>
      <c r="BT1713" s="17">
        <v>3.0289629060081001E-2</v>
      </c>
      <c r="BU1713" s="17">
        <v>0.119535564448703</v>
      </c>
    </row>
    <row r="1714" spans="2:73" x14ac:dyDescent="0.3">
      <c r="B1714" t="s">
        <v>92</v>
      </c>
      <c r="C1714" s="17">
        <v>2.7271076141532801E-2</v>
      </c>
      <c r="D1714" s="17">
        <v>2.0825028528140499E-2</v>
      </c>
      <c r="E1714" s="17">
        <v>3.3230859145773901E-2</v>
      </c>
      <c r="F1714" s="17"/>
      <c r="G1714" s="17">
        <v>3.8529173251778299E-2</v>
      </c>
      <c r="H1714" s="17">
        <v>3.2108769002361197E-2</v>
      </c>
      <c r="I1714" s="17">
        <v>3.20389443977303E-2</v>
      </c>
      <c r="J1714" s="17">
        <v>1.6974492401287299E-2</v>
      </c>
      <c r="K1714" s="17">
        <v>2.11264266422557E-2</v>
      </c>
      <c r="L1714" s="17">
        <v>2.4509168200894799E-2</v>
      </c>
      <c r="M1714" s="17"/>
      <c r="N1714" s="17">
        <v>1.12876261473683E-2</v>
      </c>
      <c r="O1714" s="17">
        <v>2.4800028183602201E-2</v>
      </c>
      <c r="P1714" s="17">
        <v>3.7210877957805297E-2</v>
      </c>
      <c r="Q1714" s="17">
        <v>3.8926093933258799E-2</v>
      </c>
      <c r="R1714" s="17"/>
      <c r="S1714" s="17">
        <v>3.81901805874603E-2</v>
      </c>
      <c r="T1714" s="17">
        <v>1.9120063056446E-2</v>
      </c>
      <c r="U1714" s="17">
        <v>2.7008236319637301E-2</v>
      </c>
      <c r="V1714" s="17">
        <v>8.7063764559402908E-3</v>
      </c>
      <c r="W1714" s="17">
        <v>2.1806296215764499E-2</v>
      </c>
      <c r="X1714" s="17">
        <v>3.5008240403263002E-2</v>
      </c>
      <c r="Y1714" s="17">
        <v>3.8154739267938401E-2</v>
      </c>
      <c r="Z1714" s="17">
        <v>1.9634830073162701E-2</v>
      </c>
      <c r="AA1714" s="17">
        <v>3.21876370820951E-2</v>
      </c>
      <c r="AB1714" s="17"/>
      <c r="AC1714" s="17">
        <v>0.117375260469154</v>
      </c>
      <c r="AD1714" s="17">
        <v>8.5994341626048104E-2</v>
      </c>
      <c r="AE1714" s="17">
        <v>3.7789522149650201E-2</v>
      </c>
      <c r="AF1714" s="17">
        <v>1.3834512525180099E-2</v>
      </c>
      <c r="AG1714" s="17">
        <v>3.2171696638925398E-2</v>
      </c>
      <c r="AH1714" s="17">
        <v>2.4150170181280298E-2</v>
      </c>
      <c r="AI1714" s="17">
        <v>1.8257568266240799E-2</v>
      </c>
      <c r="AJ1714" s="17">
        <v>1.73378729093169E-2</v>
      </c>
      <c r="AK1714" s="17">
        <v>9.0346836304756005E-3</v>
      </c>
      <c r="AL1714" s="17">
        <v>4.4470789512056998E-2</v>
      </c>
      <c r="AM1714" s="17">
        <v>1.2470867143375799E-2</v>
      </c>
      <c r="AN1714" s="17">
        <v>4.5552256423817897E-3</v>
      </c>
      <c r="AO1714" s="17">
        <v>9.2813147528963205E-3</v>
      </c>
      <c r="AP1714" s="17">
        <v>3.3385096158031098E-2</v>
      </c>
      <c r="AQ1714" s="17">
        <v>2.9339969773381502E-2</v>
      </c>
      <c r="AR1714" s="17">
        <v>0</v>
      </c>
      <c r="AS1714" s="17"/>
      <c r="AT1714" s="17">
        <v>2.9276554437848601E-2</v>
      </c>
      <c r="AU1714" s="17">
        <v>2.98361785119221E-2</v>
      </c>
      <c r="AV1714" s="17">
        <v>2.3623397664502999E-2</v>
      </c>
      <c r="AW1714" s="17">
        <v>2.6623834772790199E-2</v>
      </c>
      <c r="AX1714" s="17">
        <v>2.4807075624403398E-2</v>
      </c>
      <c r="AY1714" s="17">
        <v>2.1058745901055002E-2</v>
      </c>
      <c r="AZ1714" s="17"/>
      <c r="BA1714" s="17">
        <v>3.4938382992019901E-2</v>
      </c>
      <c r="BB1714" s="17">
        <v>3.33712412046617E-2</v>
      </c>
      <c r="BC1714" s="17">
        <v>2.8015846964816501E-2</v>
      </c>
      <c r="BD1714" s="17">
        <v>9.7481413352103405E-3</v>
      </c>
      <c r="BE1714" s="17">
        <v>1.0281888620299001E-2</v>
      </c>
      <c r="BF1714" s="17"/>
      <c r="BG1714" s="17">
        <v>1.70077718105755E-2</v>
      </c>
      <c r="BH1714" s="17">
        <v>2.5916597057498401E-2</v>
      </c>
      <c r="BI1714" s="17">
        <v>9.8060457693897301E-3</v>
      </c>
      <c r="BJ1714" s="17">
        <v>1.9474467512064799E-2</v>
      </c>
      <c r="BK1714" s="17">
        <v>3.9681770572971599E-2</v>
      </c>
      <c r="BL1714" s="17"/>
      <c r="BM1714" s="17">
        <v>2.2413782660081E-2</v>
      </c>
      <c r="BN1714" s="17">
        <v>2.56588115825723E-2</v>
      </c>
      <c r="BO1714" s="17">
        <v>4.5629573714503699E-2</v>
      </c>
      <c r="BP1714" s="17"/>
      <c r="BQ1714" s="17">
        <v>8.4308536546378703E-3</v>
      </c>
      <c r="BR1714" s="17">
        <v>3.2025349222710102E-2</v>
      </c>
      <c r="BS1714" s="17"/>
      <c r="BT1714" s="17">
        <v>1.3417478035747899E-2</v>
      </c>
      <c r="BU1714" s="17">
        <v>3.4445640850683301E-2</v>
      </c>
    </row>
    <row r="1715" spans="2:73" x14ac:dyDescent="0.3">
      <c r="B1715" t="s">
        <v>577</v>
      </c>
      <c r="C1715" s="17">
        <v>0.55092448902993596</v>
      </c>
      <c r="D1715" s="17">
        <v>0.56924525126237202</v>
      </c>
      <c r="E1715" s="17">
        <v>0.53322574531713696</v>
      </c>
      <c r="F1715" s="17"/>
      <c r="G1715" s="17">
        <v>0.51177987811172798</v>
      </c>
      <c r="H1715" s="17">
        <v>0.62978441738706903</v>
      </c>
      <c r="I1715" s="17">
        <v>0.55142060850519803</v>
      </c>
      <c r="J1715" s="17">
        <v>0.53808940855718101</v>
      </c>
      <c r="K1715" s="17">
        <v>0.50804694419805696</v>
      </c>
      <c r="L1715" s="17">
        <v>0.55157376906080202</v>
      </c>
      <c r="M1715" s="17"/>
      <c r="N1715" s="17">
        <v>0.66162654879324401</v>
      </c>
      <c r="O1715" s="17">
        <v>0.54109356232738204</v>
      </c>
      <c r="P1715" s="17">
        <v>0.52231659933430197</v>
      </c>
      <c r="Q1715" s="17">
        <v>0.46839056511493399</v>
      </c>
      <c r="R1715" s="17"/>
      <c r="S1715" s="17">
        <v>0.60642582272474599</v>
      </c>
      <c r="T1715" s="17">
        <v>0.49656863951630997</v>
      </c>
      <c r="U1715" s="17">
        <v>0.64511239928828501</v>
      </c>
      <c r="V1715" s="17">
        <v>0.55909492344242495</v>
      </c>
      <c r="W1715" s="17">
        <v>0.47344644896038901</v>
      </c>
      <c r="X1715" s="17">
        <v>0.48030478323317399</v>
      </c>
      <c r="Y1715" s="17">
        <v>0.58487069728879904</v>
      </c>
      <c r="Z1715" s="17">
        <v>0.55393567081147699</v>
      </c>
      <c r="AA1715" s="17">
        <v>0.550772990893867</v>
      </c>
      <c r="AB1715" s="17"/>
      <c r="AC1715" s="17">
        <v>0.36757043308144899</v>
      </c>
      <c r="AD1715" s="17">
        <v>0.44273989669498298</v>
      </c>
      <c r="AE1715" s="17">
        <v>0.47161822261569802</v>
      </c>
      <c r="AF1715" s="17">
        <v>0.45750439258019698</v>
      </c>
      <c r="AG1715" s="17">
        <v>0.52290530381498501</v>
      </c>
      <c r="AH1715" s="17">
        <v>0.51922540609449996</v>
      </c>
      <c r="AI1715" s="17">
        <v>0.52291086231404205</v>
      </c>
      <c r="AJ1715" s="17">
        <v>0.59293466006413797</v>
      </c>
      <c r="AK1715" s="17">
        <v>0.60142463605035001</v>
      </c>
      <c r="AL1715" s="17">
        <v>0.482370964501733</v>
      </c>
      <c r="AM1715" s="17">
        <v>0.61954982982683404</v>
      </c>
      <c r="AN1715" s="17">
        <v>0.62736107735812596</v>
      </c>
      <c r="AO1715" s="17">
        <v>0.61107139214059303</v>
      </c>
      <c r="AP1715" s="17">
        <v>0.65814698117526205</v>
      </c>
      <c r="AQ1715" s="17">
        <v>0.59518600773160002</v>
      </c>
      <c r="AR1715" s="17">
        <v>0.81133008765978998</v>
      </c>
      <c r="AS1715" s="17"/>
      <c r="AT1715" s="17">
        <v>0.64547783061239405</v>
      </c>
      <c r="AU1715" s="17">
        <v>0.50196880750797601</v>
      </c>
      <c r="AV1715" s="17">
        <v>0.49284492714585698</v>
      </c>
      <c r="AW1715" s="17">
        <v>0.511578127287729</v>
      </c>
      <c r="AX1715" s="17">
        <v>0.59175068039357104</v>
      </c>
      <c r="AY1715" s="17">
        <v>0.62652249146375405</v>
      </c>
      <c r="AZ1715" s="17"/>
      <c r="BA1715" s="17">
        <v>0.45280232920040597</v>
      </c>
      <c r="BB1715" s="17">
        <v>0.50735137149629295</v>
      </c>
      <c r="BC1715" s="17">
        <v>0.59171422084366598</v>
      </c>
      <c r="BD1715" s="17">
        <v>0.70493313560647297</v>
      </c>
      <c r="BE1715" s="17">
        <v>0.79067468934151397</v>
      </c>
      <c r="BF1715" s="17"/>
      <c r="BG1715" s="17">
        <v>0.58977869465478905</v>
      </c>
      <c r="BH1715" s="17">
        <v>0.61110494722595599</v>
      </c>
      <c r="BI1715" s="17">
        <v>0.60006025691966103</v>
      </c>
      <c r="BJ1715" s="17">
        <v>0.52432519413001499</v>
      </c>
      <c r="BK1715" s="17">
        <v>0.47191528728139998</v>
      </c>
      <c r="BL1715" s="17"/>
      <c r="BM1715" s="17">
        <v>0.59800543036825704</v>
      </c>
      <c r="BN1715" s="17">
        <v>0.53425086124300003</v>
      </c>
      <c r="BO1715" s="17">
        <v>0.45106838617733003</v>
      </c>
      <c r="BP1715" s="17"/>
      <c r="BQ1715" s="17">
        <v>0.67922206912102101</v>
      </c>
      <c r="BR1715" s="17">
        <v>0.483726649814189</v>
      </c>
      <c r="BS1715" s="17"/>
      <c r="BT1715" s="17">
        <v>0.68398277626875903</v>
      </c>
      <c r="BU1715" s="17">
        <v>0.375259244398222</v>
      </c>
    </row>
    <row r="1716" spans="2:73" x14ac:dyDescent="0.3">
      <c r="B1716" t="s">
        <v>576</v>
      </c>
      <c r="C1716" s="17">
        <v>0.185359039280697</v>
      </c>
      <c r="D1716" s="17">
        <v>0.16959753075433701</v>
      </c>
      <c r="E1716" s="17">
        <v>0.200571618234795</v>
      </c>
      <c r="F1716" s="17"/>
      <c r="G1716" s="17">
        <v>0.26326734876421998</v>
      </c>
      <c r="H1716" s="17">
        <v>0.13847439254222199</v>
      </c>
      <c r="I1716" s="17">
        <v>0.2068218905069</v>
      </c>
      <c r="J1716" s="17">
        <v>0.18552353088048501</v>
      </c>
      <c r="K1716" s="17">
        <v>0.17993761524045901</v>
      </c>
      <c r="L1716" s="17">
        <v>0.15792270418632801</v>
      </c>
      <c r="M1716" s="17"/>
      <c r="N1716" s="17">
        <v>0.12873500500066301</v>
      </c>
      <c r="O1716" s="17">
        <v>0.19490742822667401</v>
      </c>
      <c r="P1716" s="17">
        <v>0.181598252758227</v>
      </c>
      <c r="Q1716" s="17">
        <v>0.23970675017467899</v>
      </c>
      <c r="R1716" s="17"/>
      <c r="S1716" s="17">
        <v>0.155592820750934</v>
      </c>
      <c r="T1716" s="17">
        <v>0.21055944913167801</v>
      </c>
      <c r="U1716" s="17">
        <v>0.12149088015059301</v>
      </c>
      <c r="V1716" s="17">
        <v>0.187756442720069</v>
      </c>
      <c r="W1716" s="17">
        <v>0.23199534838732699</v>
      </c>
      <c r="X1716" s="17">
        <v>0.23026115081596099</v>
      </c>
      <c r="Y1716" s="17">
        <v>0.158774263802131</v>
      </c>
      <c r="Z1716" s="17">
        <v>0.16743981614022399</v>
      </c>
      <c r="AA1716" s="17">
        <v>0.19864084074574601</v>
      </c>
      <c r="AB1716" s="17"/>
      <c r="AC1716" s="17">
        <v>0.34541115299547598</v>
      </c>
      <c r="AD1716" s="17">
        <v>0.213095004297746</v>
      </c>
      <c r="AE1716" s="17">
        <v>0.23874305338601601</v>
      </c>
      <c r="AF1716" s="17">
        <v>0.21106431563137801</v>
      </c>
      <c r="AG1716" s="17">
        <v>0.209360768633261</v>
      </c>
      <c r="AH1716" s="17">
        <v>0.214812720668517</v>
      </c>
      <c r="AI1716" s="17">
        <v>0.172366648317234</v>
      </c>
      <c r="AJ1716" s="17">
        <v>0.15867496453542501</v>
      </c>
      <c r="AK1716" s="17">
        <v>0.17328640427491501</v>
      </c>
      <c r="AL1716" s="17">
        <v>0.19160195374373001</v>
      </c>
      <c r="AM1716" s="17">
        <v>0.18965012245364099</v>
      </c>
      <c r="AN1716" s="17">
        <v>0.14041946448362699</v>
      </c>
      <c r="AO1716" s="17">
        <v>0.13908804548324999</v>
      </c>
      <c r="AP1716" s="17">
        <v>0.162609360739427</v>
      </c>
      <c r="AQ1716" s="17">
        <v>0.14798265260344401</v>
      </c>
      <c r="AR1716" s="17">
        <v>7.9026811749829604E-2</v>
      </c>
      <c r="AS1716" s="17"/>
      <c r="AT1716" s="17">
        <v>0.14590041589216901</v>
      </c>
      <c r="AU1716" s="17">
        <v>0.22070525053145501</v>
      </c>
      <c r="AV1716" s="17">
        <v>0.22796477896498599</v>
      </c>
      <c r="AW1716" s="17">
        <v>0.20497692121130301</v>
      </c>
      <c r="AX1716" s="17">
        <v>0.116933352275802</v>
      </c>
      <c r="AY1716" s="17">
        <v>0.105670133760718</v>
      </c>
      <c r="AZ1716" s="17"/>
      <c r="BA1716" s="17">
        <v>0.230272758153134</v>
      </c>
      <c r="BB1716" s="17">
        <v>0.217310983297586</v>
      </c>
      <c r="BC1716" s="17">
        <v>0.178357745058775</v>
      </c>
      <c r="BD1716" s="17">
        <v>0.120850945632208</v>
      </c>
      <c r="BE1716" s="17">
        <v>0.11582550799363001</v>
      </c>
      <c r="BF1716" s="17"/>
      <c r="BG1716" s="17">
        <v>0.130379008347527</v>
      </c>
      <c r="BH1716" s="17">
        <v>0.14184041696112201</v>
      </c>
      <c r="BI1716" s="17">
        <v>0.19422831980438701</v>
      </c>
      <c r="BJ1716" s="17">
        <v>0.231961082026236</v>
      </c>
      <c r="BK1716" s="17">
        <v>0.218796916508426</v>
      </c>
      <c r="BL1716" s="17"/>
      <c r="BM1716" s="17">
        <v>0.146567437080242</v>
      </c>
      <c r="BN1716" s="17">
        <v>0.20053624501450601</v>
      </c>
      <c r="BO1716" s="17">
        <v>0.26415447423052901</v>
      </c>
      <c r="BP1716" s="17"/>
      <c r="BQ1716" s="17">
        <v>0.12879349687129199</v>
      </c>
      <c r="BR1716" s="17">
        <v>0.21601932662255699</v>
      </c>
      <c r="BS1716" s="17"/>
      <c r="BT1716" s="17">
        <v>0.102619150448442</v>
      </c>
      <c r="BU1716" s="17">
        <v>0.31522249461666002</v>
      </c>
    </row>
    <row r="1717" spans="2:73" x14ac:dyDescent="0.3">
      <c r="B1717" t="s">
        <v>443</v>
      </c>
      <c r="C1717" s="17">
        <v>0.36556544974923899</v>
      </c>
      <c r="D1717" s="17">
        <v>0.39964772050803499</v>
      </c>
      <c r="E1717" s="17">
        <v>0.33265412708234199</v>
      </c>
      <c r="F1717" s="17"/>
      <c r="G1717" s="17">
        <v>0.24851252934750701</v>
      </c>
      <c r="H1717" s="17">
        <v>0.49131002484484698</v>
      </c>
      <c r="I1717" s="17">
        <v>0.344598717998298</v>
      </c>
      <c r="J1717" s="17">
        <v>0.35256587767669501</v>
      </c>
      <c r="K1717" s="17">
        <v>0.32810932895759798</v>
      </c>
      <c r="L1717" s="17">
        <v>0.39365106487447399</v>
      </c>
      <c r="M1717" s="17"/>
      <c r="N1717" s="17">
        <v>0.53289154379258097</v>
      </c>
      <c r="O1717" s="17">
        <v>0.34618613410070798</v>
      </c>
      <c r="P1717" s="17">
        <v>0.34071834657607503</v>
      </c>
      <c r="Q1717" s="17">
        <v>0.228683814940255</v>
      </c>
      <c r="R1717" s="17"/>
      <c r="S1717" s="17">
        <v>0.45083300197381199</v>
      </c>
      <c r="T1717" s="17">
        <v>0.28600919038463202</v>
      </c>
      <c r="U1717" s="17">
        <v>0.52362151913769195</v>
      </c>
      <c r="V1717" s="17">
        <v>0.37133848072235598</v>
      </c>
      <c r="W1717" s="17">
        <v>0.24145110057306199</v>
      </c>
      <c r="X1717" s="17">
        <v>0.250043632417212</v>
      </c>
      <c r="Y1717" s="17">
        <v>0.42609643348666798</v>
      </c>
      <c r="Z1717" s="17">
        <v>0.38649585467125303</v>
      </c>
      <c r="AA1717" s="17">
        <v>0.35213215014812099</v>
      </c>
      <c r="AB1717" s="17"/>
      <c r="AC1717" s="17">
        <v>2.2159280085973801E-2</v>
      </c>
      <c r="AD1717" s="17">
        <v>0.22964489239723801</v>
      </c>
      <c r="AE1717" s="17">
        <v>0.23287516922968099</v>
      </c>
      <c r="AF1717" s="17">
        <v>0.246440076948819</v>
      </c>
      <c r="AG1717" s="17">
        <v>0.31354453518172398</v>
      </c>
      <c r="AH1717" s="17">
        <v>0.30441268542598299</v>
      </c>
      <c r="AI1717" s="17">
        <v>0.35054421399680802</v>
      </c>
      <c r="AJ1717" s="17">
        <v>0.43425969552871302</v>
      </c>
      <c r="AK1717" s="17">
        <v>0.42813823177543497</v>
      </c>
      <c r="AL1717" s="17">
        <v>0.29076901075800299</v>
      </c>
      <c r="AM1717" s="17">
        <v>0.429899707373192</v>
      </c>
      <c r="AN1717" s="17">
        <v>0.486941612874499</v>
      </c>
      <c r="AO1717" s="17">
        <v>0.47198334665734298</v>
      </c>
      <c r="AP1717" s="17">
        <v>0.49553762043583499</v>
      </c>
      <c r="AQ1717" s="17">
        <v>0.44720335512815701</v>
      </c>
      <c r="AR1717" s="17">
        <v>0.73230327590996003</v>
      </c>
      <c r="AS1717" s="17"/>
      <c r="AT1717" s="17">
        <v>0.49957741472022499</v>
      </c>
      <c r="AU1717" s="17">
        <v>0.281263556976521</v>
      </c>
      <c r="AV1717" s="17">
        <v>0.26488014818087202</v>
      </c>
      <c r="AW1717" s="17">
        <v>0.30660120607642699</v>
      </c>
      <c r="AX1717" s="17">
        <v>0.474817328117768</v>
      </c>
      <c r="AY1717" s="17">
        <v>0.52085235770303595</v>
      </c>
      <c r="AZ1717" s="17"/>
      <c r="BA1717" s="17">
        <v>0.222529571047272</v>
      </c>
      <c r="BB1717" s="17">
        <v>0.29004038819870598</v>
      </c>
      <c r="BC1717" s="17">
        <v>0.41335647578489099</v>
      </c>
      <c r="BD1717" s="17">
        <v>0.58408218997426498</v>
      </c>
      <c r="BE1717" s="17">
        <v>0.67484918134788396</v>
      </c>
      <c r="BF1717" s="17"/>
      <c r="BG1717" s="17">
        <v>0.45939968630726202</v>
      </c>
      <c r="BH1717" s="17">
        <v>0.469264530264834</v>
      </c>
      <c r="BI1717" s="17">
        <v>0.40583193711527399</v>
      </c>
      <c r="BJ1717" s="17">
        <v>0.29236411210377899</v>
      </c>
      <c r="BK1717" s="17">
        <v>0.253118370772974</v>
      </c>
      <c r="BL1717" s="17"/>
      <c r="BM1717" s="17">
        <v>0.45143799328801598</v>
      </c>
      <c r="BN1717" s="17">
        <v>0.33371461622849402</v>
      </c>
      <c r="BO1717" s="17">
        <v>0.18691391194680201</v>
      </c>
      <c r="BP1717" s="17"/>
      <c r="BQ1717" s="17">
        <v>0.55042857224972797</v>
      </c>
      <c r="BR1717" s="17">
        <v>0.26770732319163199</v>
      </c>
      <c r="BS1717" s="17"/>
      <c r="BT1717" s="17">
        <v>0.58136362582031698</v>
      </c>
      <c r="BU1717" s="17">
        <v>6.0036749781561399E-2</v>
      </c>
    </row>
    <row r="1718" spans="2:73" x14ac:dyDescent="0.3">
      <c r="C1718" s="17"/>
      <c r="D1718" s="17"/>
      <c r="E1718" s="17"/>
      <c r="F1718" s="17"/>
      <c r="G1718" s="17"/>
      <c r="H1718" s="17"/>
      <c r="I1718" s="17"/>
      <c r="J1718" s="17"/>
      <c r="K1718" s="17"/>
      <c r="L1718" s="17"/>
      <c r="M1718" s="17"/>
      <c r="N1718" s="17"/>
      <c r="O1718" s="17"/>
      <c r="P1718" s="17"/>
      <c r="Q1718" s="17"/>
      <c r="R1718" s="17"/>
      <c r="S1718" s="17"/>
      <c r="T1718" s="17"/>
      <c r="U1718" s="17"/>
      <c r="V1718" s="17"/>
      <c r="W1718" s="17"/>
      <c r="X1718" s="17"/>
      <c r="Y1718" s="17"/>
      <c r="Z1718" s="17"/>
      <c r="AA1718" s="17"/>
      <c r="AB1718" s="17"/>
      <c r="AC1718" s="17"/>
      <c r="AD1718" s="17"/>
      <c r="AE1718" s="17"/>
      <c r="AF1718" s="17"/>
      <c r="AG1718" s="17"/>
      <c r="AH1718" s="17"/>
      <c r="AI1718" s="17"/>
      <c r="AJ1718" s="17"/>
      <c r="AK1718" s="17"/>
      <c r="AL1718" s="17"/>
      <c r="AM1718" s="17"/>
      <c r="AN1718" s="17"/>
      <c r="AO1718" s="17"/>
      <c r="AP1718" s="17"/>
      <c r="AQ1718" s="17"/>
      <c r="AR1718" s="17"/>
      <c r="AS1718" s="17"/>
      <c r="AT1718" s="17"/>
      <c r="AU1718" s="17"/>
      <c r="AV1718" s="17"/>
      <c r="AW1718" s="17"/>
      <c r="AX1718" s="17"/>
      <c r="AY1718" s="17"/>
      <c r="AZ1718" s="17"/>
      <c r="BA1718" s="17"/>
      <c r="BB1718" s="17"/>
      <c r="BC1718" s="17"/>
      <c r="BD1718" s="17"/>
      <c r="BE1718" s="17"/>
      <c r="BF1718" s="17"/>
      <c r="BG1718" s="17"/>
      <c r="BH1718" s="17"/>
      <c r="BI1718" s="17"/>
      <c r="BJ1718" s="17"/>
      <c r="BK1718" s="17"/>
      <c r="BL1718" s="17"/>
      <c r="BM1718" s="17"/>
      <c r="BN1718" s="17"/>
      <c r="BO1718" s="17"/>
      <c r="BP1718" s="17"/>
      <c r="BQ1718" s="17"/>
      <c r="BR1718" s="17"/>
      <c r="BS1718" s="17"/>
      <c r="BT1718" s="17"/>
      <c r="BU1718" s="17"/>
    </row>
    <row r="1719" spans="2:73" x14ac:dyDescent="0.3">
      <c r="B1719" s="6" t="s">
        <v>652</v>
      </c>
      <c r="C1719" s="17"/>
      <c r="D1719" s="17"/>
      <c r="E1719" s="17"/>
      <c r="F1719" s="17"/>
      <c r="G1719" s="17"/>
      <c r="H1719" s="17"/>
      <c r="I1719" s="17"/>
      <c r="J1719" s="17"/>
      <c r="K1719" s="17"/>
      <c r="L1719" s="17"/>
      <c r="M1719" s="17"/>
      <c r="N1719" s="17"/>
      <c r="O1719" s="17"/>
      <c r="P1719" s="17"/>
      <c r="Q1719" s="17"/>
      <c r="R1719" s="17"/>
      <c r="S1719" s="17"/>
      <c r="T1719" s="17"/>
      <c r="U1719" s="17"/>
      <c r="V1719" s="17"/>
      <c r="W1719" s="17"/>
      <c r="X1719" s="17"/>
      <c r="Y1719" s="17"/>
      <c r="Z1719" s="17"/>
      <c r="AA1719" s="17"/>
      <c r="AB1719" s="17"/>
      <c r="AC1719" s="17"/>
      <c r="AD1719" s="17"/>
      <c r="AE1719" s="17"/>
      <c r="AF1719" s="17"/>
      <c r="AG1719" s="17"/>
      <c r="AH1719" s="17"/>
      <c r="AI1719" s="17"/>
      <c r="AJ1719" s="17"/>
      <c r="AK1719" s="17"/>
      <c r="AL1719" s="17"/>
      <c r="AM1719" s="17"/>
      <c r="AN1719" s="17"/>
      <c r="AO1719" s="17"/>
      <c r="AP1719" s="17"/>
      <c r="AQ1719" s="17"/>
      <c r="AR1719" s="17"/>
      <c r="AS1719" s="17"/>
      <c r="AT1719" s="17"/>
      <c r="AU1719" s="17"/>
      <c r="AV1719" s="17"/>
      <c r="AW1719" s="17"/>
      <c r="AX1719" s="17"/>
      <c r="AY1719" s="17"/>
      <c r="AZ1719" s="17"/>
      <c r="BA1719" s="17"/>
      <c r="BB1719" s="17"/>
      <c r="BC1719" s="17"/>
      <c r="BD1719" s="17"/>
      <c r="BE1719" s="17"/>
      <c r="BF1719" s="17"/>
      <c r="BG1719" s="17"/>
      <c r="BH1719" s="17"/>
      <c r="BI1719" s="17"/>
      <c r="BJ1719" s="17"/>
      <c r="BK1719" s="17"/>
      <c r="BL1719" s="17"/>
      <c r="BM1719" s="17"/>
      <c r="BN1719" s="17"/>
      <c r="BO1719" s="17"/>
      <c r="BP1719" s="17"/>
      <c r="BQ1719" s="17"/>
      <c r="BR1719" s="17"/>
      <c r="BS1719" s="17"/>
      <c r="BT1719" s="17"/>
      <c r="BU1719" s="17"/>
    </row>
    <row r="1720" spans="2:73" x14ac:dyDescent="0.3">
      <c r="B1720" s="24" t="s">
        <v>94</v>
      </c>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17"/>
      <c r="AH1720" s="17"/>
      <c r="AI1720" s="17"/>
      <c r="AJ1720" s="17"/>
      <c r="AK1720" s="17"/>
      <c r="AL1720" s="17"/>
      <c r="AM1720" s="17"/>
      <c r="AN1720" s="17"/>
      <c r="AO1720" s="17"/>
      <c r="AP1720" s="17"/>
      <c r="AQ1720" s="17"/>
      <c r="AR1720" s="17"/>
      <c r="AS1720" s="17"/>
      <c r="AT1720" s="17"/>
      <c r="AU1720" s="17"/>
      <c r="AV1720" s="17"/>
      <c r="AW1720" s="17"/>
      <c r="AX1720" s="17"/>
      <c r="AY1720" s="17"/>
      <c r="AZ1720" s="17"/>
      <c r="BA1720" s="17"/>
      <c r="BB1720" s="17"/>
      <c r="BC1720" s="17"/>
      <c r="BD1720" s="17"/>
      <c r="BE1720" s="17"/>
      <c r="BF1720" s="17"/>
      <c r="BG1720" s="17"/>
      <c r="BH1720" s="17"/>
      <c r="BI1720" s="17"/>
      <c r="BJ1720" s="17"/>
      <c r="BK1720" s="17"/>
      <c r="BL1720" s="17"/>
      <c r="BM1720" s="17"/>
      <c r="BN1720" s="17"/>
      <c r="BO1720" s="17"/>
      <c r="BP1720" s="17"/>
      <c r="BQ1720" s="17"/>
      <c r="BR1720" s="17"/>
      <c r="BS1720" s="17"/>
      <c r="BT1720" s="17"/>
      <c r="BU1720" s="17"/>
    </row>
    <row r="1721" spans="2:73" x14ac:dyDescent="0.3">
      <c r="B1721" t="s">
        <v>575</v>
      </c>
      <c r="C1721" s="17">
        <v>0.13605019137732499</v>
      </c>
      <c r="D1721" s="17">
        <v>0.15367023171718</v>
      </c>
      <c r="E1721" s="17">
        <v>0.118885967410052</v>
      </c>
      <c r="F1721" s="17"/>
      <c r="G1721" s="17">
        <v>0.135794934567706</v>
      </c>
      <c r="H1721" s="17">
        <v>0.214490772760632</v>
      </c>
      <c r="I1721" s="17">
        <v>0.13567811146363801</v>
      </c>
      <c r="J1721" s="17">
        <v>0.10401004846933599</v>
      </c>
      <c r="K1721" s="17">
        <v>9.4660448111742998E-2</v>
      </c>
      <c r="L1721" s="17">
        <v>0.12661358954000701</v>
      </c>
      <c r="M1721" s="17"/>
      <c r="N1721" s="17">
        <v>0.17964079326646401</v>
      </c>
      <c r="O1721" s="17">
        <v>0.133714272672462</v>
      </c>
      <c r="P1721" s="17">
        <v>0.10945037036541</v>
      </c>
      <c r="Q1721" s="17">
        <v>0.116171514102503</v>
      </c>
      <c r="R1721" s="17"/>
      <c r="S1721" s="17">
        <v>0.19650772667691899</v>
      </c>
      <c r="T1721" s="17">
        <v>8.8950164915296101E-2</v>
      </c>
      <c r="U1721" s="17">
        <v>0.14368752986508199</v>
      </c>
      <c r="V1721" s="17">
        <v>0.16072305508773299</v>
      </c>
      <c r="W1721" s="17">
        <v>0.12766128018697701</v>
      </c>
      <c r="X1721" s="17">
        <v>8.4943765149494102E-2</v>
      </c>
      <c r="Y1721" s="17">
        <v>0.124285203478723</v>
      </c>
      <c r="Z1721" s="17">
        <v>0.11421180438048401</v>
      </c>
      <c r="AA1721" s="17">
        <v>0.15542990430143699</v>
      </c>
      <c r="AB1721" s="17"/>
      <c r="AC1721" s="17">
        <v>8.7881917833896997E-2</v>
      </c>
      <c r="AD1721" s="17">
        <v>0.11342077585816999</v>
      </c>
      <c r="AE1721" s="17">
        <v>0.118528555118636</v>
      </c>
      <c r="AF1721" s="17">
        <v>0.12743357036686401</v>
      </c>
      <c r="AG1721" s="17">
        <v>0.104572025335084</v>
      </c>
      <c r="AH1721" s="17">
        <v>0.115294016701727</v>
      </c>
      <c r="AI1721" s="17">
        <v>0.13940504062856099</v>
      </c>
      <c r="AJ1721" s="17">
        <v>0.13487403309195301</v>
      </c>
      <c r="AK1721" s="17">
        <v>0.12471071824487</v>
      </c>
      <c r="AL1721" s="17">
        <v>0.12540316468445201</v>
      </c>
      <c r="AM1721" s="17">
        <v>0.10252305313271901</v>
      </c>
      <c r="AN1721" s="17">
        <v>0.16114653315808999</v>
      </c>
      <c r="AO1721" s="17">
        <v>0.162306932775482</v>
      </c>
      <c r="AP1721" s="17">
        <v>0.185586307621221</v>
      </c>
      <c r="AQ1721" s="17">
        <v>0.14418224382543901</v>
      </c>
      <c r="AR1721" s="17">
        <v>0.32755772579675702</v>
      </c>
      <c r="AS1721" s="17"/>
      <c r="AT1721" s="17">
        <v>0.21708127387572501</v>
      </c>
      <c r="AU1721" s="17">
        <v>0.101417599577906</v>
      </c>
      <c r="AV1721" s="17">
        <v>0.10725047861838601</v>
      </c>
      <c r="AW1721" s="17">
        <v>0.117482559322741</v>
      </c>
      <c r="AX1721" s="17">
        <v>0.1258498495348</v>
      </c>
      <c r="AY1721" s="17">
        <v>0.13481798309061099</v>
      </c>
      <c r="AZ1721" s="17"/>
      <c r="BA1721" s="17">
        <v>8.5487174962810095E-2</v>
      </c>
      <c r="BB1721" s="17">
        <v>0.119316519255596</v>
      </c>
      <c r="BC1721" s="17">
        <v>0.151918810495973</v>
      </c>
      <c r="BD1721" s="17">
        <v>0.21487969435006399</v>
      </c>
      <c r="BE1721" s="17">
        <v>0.28994846989827699</v>
      </c>
      <c r="BF1721" s="17"/>
      <c r="BG1721" s="17">
        <v>0.16362187549899401</v>
      </c>
      <c r="BH1721" s="17">
        <v>0.17211977321715199</v>
      </c>
      <c r="BI1721" s="17">
        <v>0.121949264880844</v>
      </c>
      <c r="BJ1721" s="17">
        <v>0.11028174583395001</v>
      </c>
      <c r="BK1721" s="17">
        <v>0.13611213431135</v>
      </c>
      <c r="BL1721" s="17"/>
      <c r="BM1721" s="17">
        <v>0.16797211713735499</v>
      </c>
      <c r="BN1721" s="17">
        <v>0.11415015399275</v>
      </c>
      <c r="BO1721" s="17">
        <v>9.3959473962552095E-2</v>
      </c>
      <c r="BP1721" s="17"/>
      <c r="BQ1721" s="17">
        <v>0.21337465986606499</v>
      </c>
      <c r="BR1721" s="17">
        <v>9.7007759710694003E-2</v>
      </c>
      <c r="BS1721" s="17"/>
      <c r="BT1721" s="17">
        <v>0.18322730131270901</v>
      </c>
      <c r="BU1721" s="17">
        <v>7.7607233979356802E-2</v>
      </c>
    </row>
    <row r="1722" spans="2:73" x14ac:dyDescent="0.3">
      <c r="B1722" t="s">
        <v>574</v>
      </c>
      <c r="C1722" s="17">
        <v>0.34738804581391902</v>
      </c>
      <c r="D1722" s="17">
        <v>0.33821409989096202</v>
      </c>
      <c r="E1722" s="17">
        <v>0.35665747539533399</v>
      </c>
      <c r="F1722" s="17"/>
      <c r="G1722" s="17">
        <v>0.32237407436999699</v>
      </c>
      <c r="H1722" s="17">
        <v>0.35859141624690699</v>
      </c>
      <c r="I1722" s="17">
        <v>0.322427498844506</v>
      </c>
      <c r="J1722" s="17">
        <v>0.33895072862044001</v>
      </c>
      <c r="K1722" s="17">
        <v>0.33957619451398502</v>
      </c>
      <c r="L1722" s="17">
        <v>0.38725304993858001</v>
      </c>
      <c r="M1722" s="17"/>
      <c r="N1722" s="17">
        <v>0.42461565780285598</v>
      </c>
      <c r="O1722" s="17">
        <v>0.33260443247711602</v>
      </c>
      <c r="P1722" s="17">
        <v>0.34302152222247201</v>
      </c>
      <c r="Q1722" s="17">
        <v>0.28042840344294101</v>
      </c>
      <c r="R1722" s="17"/>
      <c r="S1722" s="17">
        <v>0.36227433705263101</v>
      </c>
      <c r="T1722" s="17">
        <v>0.33545959059073599</v>
      </c>
      <c r="U1722" s="17">
        <v>0.350239201436644</v>
      </c>
      <c r="V1722" s="17">
        <v>0.35140737926607801</v>
      </c>
      <c r="W1722" s="17">
        <v>0.29040430267788597</v>
      </c>
      <c r="X1722" s="17">
        <v>0.31237364990409699</v>
      </c>
      <c r="Y1722" s="17">
        <v>0.38594434291721602</v>
      </c>
      <c r="Z1722" s="17">
        <v>0.34637986676843202</v>
      </c>
      <c r="AA1722" s="17">
        <v>0.37529526286443199</v>
      </c>
      <c r="AB1722" s="17"/>
      <c r="AC1722" s="17">
        <v>0.236058292607874</v>
      </c>
      <c r="AD1722" s="17">
        <v>0.237160494063022</v>
      </c>
      <c r="AE1722" s="17">
        <v>0.28006947196752902</v>
      </c>
      <c r="AF1722" s="17">
        <v>0.29315694839402701</v>
      </c>
      <c r="AG1722" s="17">
        <v>0.32292963837295802</v>
      </c>
      <c r="AH1722" s="17">
        <v>0.343100664098974</v>
      </c>
      <c r="AI1722" s="17">
        <v>0.34639480899699998</v>
      </c>
      <c r="AJ1722" s="17">
        <v>0.37739063119660798</v>
      </c>
      <c r="AK1722" s="17">
        <v>0.389799293840075</v>
      </c>
      <c r="AL1722" s="17">
        <v>0.38098681061629502</v>
      </c>
      <c r="AM1722" s="17">
        <v>0.39528964924738103</v>
      </c>
      <c r="AN1722" s="17">
        <v>0.388591255171712</v>
      </c>
      <c r="AO1722" s="17">
        <v>0.34849601528486701</v>
      </c>
      <c r="AP1722" s="17">
        <v>0.38966227314325702</v>
      </c>
      <c r="AQ1722" s="17">
        <v>0.378007273554265</v>
      </c>
      <c r="AR1722" s="17">
        <v>0.40762292528991001</v>
      </c>
      <c r="AS1722" s="17"/>
      <c r="AT1722" s="17">
        <v>0.358570655888024</v>
      </c>
      <c r="AU1722" s="17">
        <v>0.33878973548460301</v>
      </c>
      <c r="AV1722" s="17">
        <v>0.33955688533450401</v>
      </c>
      <c r="AW1722" s="17">
        <v>0.32097020777558699</v>
      </c>
      <c r="AX1722" s="17">
        <v>0.38864357125666699</v>
      </c>
      <c r="AY1722" s="17">
        <v>0.37829906458926399</v>
      </c>
      <c r="AZ1722" s="17"/>
      <c r="BA1722" s="17">
        <v>0.298982959290021</v>
      </c>
      <c r="BB1722" s="17">
        <v>0.32715019348909102</v>
      </c>
      <c r="BC1722" s="17">
        <v>0.37201210640899202</v>
      </c>
      <c r="BD1722" s="17">
        <v>0.422172862763457</v>
      </c>
      <c r="BE1722" s="17">
        <v>0.43335701621558098</v>
      </c>
      <c r="BF1722" s="17"/>
      <c r="BG1722" s="17">
        <v>0.386419885156364</v>
      </c>
      <c r="BH1722" s="17">
        <v>0.39337191043604702</v>
      </c>
      <c r="BI1722" s="17">
        <v>0.36299987334087402</v>
      </c>
      <c r="BJ1722" s="17">
        <v>0.32447211946578802</v>
      </c>
      <c r="BK1722" s="17">
        <v>0.29870159100219701</v>
      </c>
      <c r="BL1722" s="17"/>
      <c r="BM1722" s="17">
        <v>0.37306088346377098</v>
      </c>
      <c r="BN1722" s="17">
        <v>0.33993962081358298</v>
      </c>
      <c r="BO1722" s="17">
        <v>0.28896394566396</v>
      </c>
      <c r="BP1722" s="17"/>
      <c r="BQ1722" s="17">
        <v>0.38689748494234699</v>
      </c>
      <c r="BR1722" s="17">
        <v>0.32310458923492302</v>
      </c>
      <c r="BS1722" s="17"/>
      <c r="BT1722" s="17">
        <v>0.39656202352804798</v>
      </c>
      <c r="BU1722" s="17">
        <v>0.271098511072285</v>
      </c>
    </row>
    <row r="1723" spans="2:73" x14ac:dyDescent="0.3">
      <c r="B1723" t="s">
        <v>573</v>
      </c>
      <c r="C1723" s="17">
        <v>0.29016833425802402</v>
      </c>
      <c r="D1723" s="17">
        <v>0.283921489205193</v>
      </c>
      <c r="E1723" s="17">
        <v>0.29597706999019602</v>
      </c>
      <c r="F1723" s="17"/>
      <c r="G1723" s="17">
        <v>0.28974664756382701</v>
      </c>
      <c r="H1723" s="17">
        <v>0.23611355584437699</v>
      </c>
      <c r="I1723" s="17">
        <v>0.275377608115978</v>
      </c>
      <c r="J1723" s="17">
        <v>0.314379312833306</v>
      </c>
      <c r="K1723" s="17">
        <v>0.32820384405539899</v>
      </c>
      <c r="L1723" s="17">
        <v>0.30117719361383299</v>
      </c>
      <c r="M1723" s="17"/>
      <c r="N1723" s="17">
        <v>0.24820548869630499</v>
      </c>
      <c r="O1723" s="17">
        <v>0.27937433246052901</v>
      </c>
      <c r="P1723" s="17">
        <v>0.30716501733365698</v>
      </c>
      <c r="Q1723" s="17">
        <v>0.33096911397808798</v>
      </c>
      <c r="R1723" s="17"/>
      <c r="S1723" s="17">
        <v>0.26847394223550303</v>
      </c>
      <c r="T1723" s="17">
        <v>0.33261089004271999</v>
      </c>
      <c r="U1723" s="17">
        <v>0.27618847261450202</v>
      </c>
      <c r="V1723" s="17">
        <v>0.23995193012816399</v>
      </c>
      <c r="W1723" s="17">
        <v>0.31863352186970001</v>
      </c>
      <c r="X1723" s="17">
        <v>0.307520498283128</v>
      </c>
      <c r="Y1723" s="17">
        <v>0.28411314595742698</v>
      </c>
      <c r="Z1723" s="17">
        <v>0.30377123242926501</v>
      </c>
      <c r="AA1723" s="17">
        <v>0.284266682264117</v>
      </c>
      <c r="AB1723" s="17"/>
      <c r="AC1723" s="17">
        <v>0.33702427307649602</v>
      </c>
      <c r="AD1723" s="17">
        <v>0.31563905222439698</v>
      </c>
      <c r="AE1723" s="17">
        <v>0.31360963017885002</v>
      </c>
      <c r="AF1723" s="17">
        <v>0.33744257881945799</v>
      </c>
      <c r="AG1723" s="17">
        <v>0.322543624759977</v>
      </c>
      <c r="AH1723" s="17">
        <v>0.27958550291363199</v>
      </c>
      <c r="AI1723" s="17">
        <v>0.28512946763451802</v>
      </c>
      <c r="AJ1723" s="17">
        <v>0.30220064062180901</v>
      </c>
      <c r="AK1723" s="17">
        <v>0.26858699347707898</v>
      </c>
      <c r="AL1723" s="17">
        <v>0.25308926242762098</v>
      </c>
      <c r="AM1723" s="17">
        <v>0.26864906883894302</v>
      </c>
      <c r="AN1723" s="17">
        <v>0.32323896452940298</v>
      </c>
      <c r="AO1723" s="17">
        <v>0.337102637162424</v>
      </c>
      <c r="AP1723" s="17">
        <v>0.22975226339339999</v>
      </c>
      <c r="AQ1723" s="17">
        <v>0.25956320640133901</v>
      </c>
      <c r="AR1723" s="17">
        <v>0.15081121059042399</v>
      </c>
      <c r="AS1723" s="17"/>
      <c r="AT1723" s="17">
        <v>0.22461659262175801</v>
      </c>
      <c r="AU1723" s="17">
        <v>0.33478939068149599</v>
      </c>
      <c r="AV1723" s="17">
        <v>0.28354256657750199</v>
      </c>
      <c r="AW1723" s="17">
        <v>0.29979717049175503</v>
      </c>
      <c r="AX1723" s="17">
        <v>0.31202047271507299</v>
      </c>
      <c r="AY1723" s="17">
        <v>0.27559879939078402</v>
      </c>
      <c r="AZ1723" s="17"/>
      <c r="BA1723" s="17">
        <v>0.36287376017707301</v>
      </c>
      <c r="BB1723" s="17">
        <v>0.296465599552168</v>
      </c>
      <c r="BC1723" s="17">
        <v>0.26744106942308998</v>
      </c>
      <c r="BD1723" s="17">
        <v>0.20346651719491901</v>
      </c>
      <c r="BE1723" s="17">
        <v>0.16595591684980801</v>
      </c>
      <c r="BF1723" s="17"/>
      <c r="BG1723" s="17">
        <v>0.286844066562775</v>
      </c>
      <c r="BH1723" s="17">
        <v>0.25889868361816298</v>
      </c>
      <c r="BI1723" s="17">
        <v>0.28420617160562101</v>
      </c>
      <c r="BJ1723" s="17">
        <v>0.292335671455282</v>
      </c>
      <c r="BK1723" s="17">
        <v>0.26571546972932297</v>
      </c>
      <c r="BL1723" s="17"/>
      <c r="BM1723" s="17">
        <v>0.281383169991127</v>
      </c>
      <c r="BN1723" s="17">
        <v>0.30505814639386503</v>
      </c>
      <c r="BO1723" s="17">
        <v>0.28032578062504998</v>
      </c>
      <c r="BP1723" s="17"/>
      <c r="BQ1723" s="17">
        <v>0.230969733382444</v>
      </c>
      <c r="BR1723" s="17">
        <v>0.326304004748589</v>
      </c>
      <c r="BS1723" s="17"/>
      <c r="BT1723" s="17">
        <v>0.26074550691107601</v>
      </c>
      <c r="BU1723" s="17">
        <v>0.327382304872743</v>
      </c>
    </row>
    <row r="1724" spans="2:73" x14ac:dyDescent="0.3">
      <c r="B1724" t="s">
        <v>572</v>
      </c>
      <c r="C1724" s="17">
        <v>0.14312775032247099</v>
      </c>
      <c r="D1724" s="17">
        <v>0.14465545788439799</v>
      </c>
      <c r="E1724" s="17">
        <v>0.142080672762464</v>
      </c>
      <c r="F1724" s="17"/>
      <c r="G1724" s="17">
        <v>0.14317487376197799</v>
      </c>
      <c r="H1724" s="17">
        <v>0.11268056290621099</v>
      </c>
      <c r="I1724" s="17">
        <v>0.18161899050389299</v>
      </c>
      <c r="J1724" s="17">
        <v>0.14499501651726801</v>
      </c>
      <c r="K1724" s="17">
        <v>0.15158874949825499</v>
      </c>
      <c r="L1724" s="17">
        <v>0.129360126030902</v>
      </c>
      <c r="M1724" s="17"/>
      <c r="N1724" s="17">
        <v>9.6706448511643395E-2</v>
      </c>
      <c r="O1724" s="17">
        <v>0.16660502555189299</v>
      </c>
      <c r="P1724" s="17">
        <v>0.14530002258604299</v>
      </c>
      <c r="Q1724" s="17">
        <v>0.168571601652621</v>
      </c>
      <c r="R1724" s="17"/>
      <c r="S1724" s="17">
        <v>0.104000261648037</v>
      </c>
      <c r="T1724" s="17">
        <v>0.15510556652805599</v>
      </c>
      <c r="U1724" s="17">
        <v>0.163827190293825</v>
      </c>
      <c r="V1724" s="17">
        <v>0.18329230018048201</v>
      </c>
      <c r="W1724" s="17">
        <v>0.15049970552905301</v>
      </c>
      <c r="X1724" s="17">
        <v>0.16708620980275299</v>
      </c>
      <c r="Y1724" s="17">
        <v>0.118039033888222</v>
      </c>
      <c r="Z1724" s="17">
        <v>0.163800500573373</v>
      </c>
      <c r="AA1724" s="17">
        <v>0.114363210393655</v>
      </c>
      <c r="AB1724" s="17"/>
      <c r="AC1724" s="17">
        <v>4.8088632993660098E-2</v>
      </c>
      <c r="AD1724" s="17">
        <v>0.17120396900315299</v>
      </c>
      <c r="AE1724" s="17">
        <v>0.17363264227549899</v>
      </c>
      <c r="AF1724" s="17">
        <v>0.148325245254956</v>
      </c>
      <c r="AG1724" s="17">
        <v>0.17941573073738701</v>
      </c>
      <c r="AH1724" s="17">
        <v>0.16457802183807199</v>
      </c>
      <c r="AI1724" s="17">
        <v>0.15649887826987699</v>
      </c>
      <c r="AJ1724" s="17">
        <v>0.11677562458323799</v>
      </c>
      <c r="AK1724" s="17">
        <v>0.13084363203671601</v>
      </c>
      <c r="AL1724" s="17">
        <v>0.143719043776666</v>
      </c>
      <c r="AM1724" s="17">
        <v>0.16772840854546001</v>
      </c>
      <c r="AN1724" s="17">
        <v>8.2939852262016597E-2</v>
      </c>
      <c r="AO1724" s="17">
        <v>0.111712100278791</v>
      </c>
      <c r="AP1724" s="17">
        <v>0.105837628421002</v>
      </c>
      <c r="AQ1724" s="17">
        <v>0.17989022487408399</v>
      </c>
      <c r="AR1724" s="17">
        <v>8.7418472436830305E-2</v>
      </c>
      <c r="AS1724" s="17"/>
      <c r="AT1724" s="17">
        <v>0.11211332043719199</v>
      </c>
      <c r="AU1724" s="17">
        <v>0.13866735657036999</v>
      </c>
      <c r="AV1724" s="17">
        <v>0.159486401990932</v>
      </c>
      <c r="AW1724" s="17">
        <v>0.18276287952921799</v>
      </c>
      <c r="AX1724" s="17">
        <v>0.12508667070846399</v>
      </c>
      <c r="AY1724" s="17">
        <v>0.15754356216926399</v>
      </c>
      <c r="AZ1724" s="17"/>
      <c r="BA1724" s="17">
        <v>0.15161223781306199</v>
      </c>
      <c r="BB1724" s="17">
        <v>0.16046178819346099</v>
      </c>
      <c r="BC1724" s="17">
        <v>0.128257629485928</v>
      </c>
      <c r="BD1724" s="17">
        <v>0.11069025275568101</v>
      </c>
      <c r="BE1724" s="17">
        <v>9.0082336759745404E-2</v>
      </c>
      <c r="BF1724" s="17"/>
      <c r="BG1724" s="17">
        <v>0.10681167460719999</v>
      </c>
      <c r="BH1724" s="17">
        <v>0.117086661404786</v>
      </c>
      <c r="BI1724" s="17">
        <v>0.16503482006634601</v>
      </c>
      <c r="BJ1724" s="17">
        <v>0.174510818856211</v>
      </c>
      <c r="BK1724" s="17">
        <v>0.192073767134877</v>
      </c>
      <c r="BL1724" s="17"/>
      <c r="BM1724" s="17">
        <v>0.118162457355145</v>
      </c>
      <c r="BN1724" s="17">
        <v>0.15004352115036099</v>
      </c>
      <c r="BO1724" s="17">
        <v>0.20073312927440701</v>
      </c>
      <c r="BP1724" s="17"/>
      <c r="BQ1724" s="17">
        <v>0.115208400472407</v>
      </c>
      <c r="BR1724" s="17">
        <v>0.15930497453626299</v>
      </c>
      <c r="BS1724" s="17"/>
      <c r="BT1724" s="17">
        <v>0.113420009793405</v>
      </c>
      <c r="BU1724" s="17">
        <v>0.19466182800114901</v>
      </c>
    </row>
    <row r="1725" spans="2:73" x14ac:dyDescent="0.3">
      <c r="B1725" t="s">
        <v>571</v>
      </c>
      <c r="C1725" s="17">
        <v>6.3251284862476498E-2</v>
      </c>
      <c r="D1725" s="17">
        <v>6.58087316492314E-2</v>
      </c>
      <c r="E1725" s="17">
        <v>6.06045474944416E-2</v>
      </c>
      <c r="F1725" s="17"/>
      <c r="G1725" s="17">
        <v>7.2525290339500906E-2</v>
      </c>
      <c r="H1725" s="17">
        <v>5.4629714928786197E-2</v>
      </c>
      <c r="I1725" s="17">
        <v>6.7101123161023402E-2</v>
      </c>
      <c r="J1725" s="17">
        <v>8.3249445073424105E-2</v>
      </c>
      <c r="K1725" s="17">
        <v>7.7067911542040596E-2</v>
      </c>
      <c r="L1725" s="17">
        <v>3.5435464189311199E-2</v>
      </c>
      <c r="M1725" s="17"/>
      <c r="N1725" s="17">
        <v>3.9984363830058801E-2</v>
      </c>
      <c r="O1725" s="17">
        <v>7.2748304998544996E-2</v>
      </c>
      <c r="P1725" s="17">
        <v>7.1482414662151397E-2</v>
      </c>
      <c r="Q1725" s="17">
        <v>7.1400314278482896E-2</v>
      </c>
      <c r="R1725" s="17"/>
      <c r="S1725" s="17">
        <v>4.53250848198214E-2</v>
      </c>
      <c r="T1725" s="17">
        <v>7.4097265053829006E-2</v>
      </c>
      <c r="U1725" s="17">
        <v>5.1306030533433598E-2</v>
      </c>
      <c r="V1725" s="17">
        <v>6.0909941742307801E-2</v>
      </c>
      <c r="W1725" s="17">
        <v>8.6639215705020603E-2</v>
      </c>
      <c r="X1725" s="17">
        <v>8.9014528961280301E-2</v>
      </c>
      <c r="Y1725" s="17">
        <v>6.0772253344757297E-2</v>
      </c>
      <c r="Z1725" s="17">
        <v>5.2708247639870601E-2</v>
      </c>
      <c r="AA1725" s="17">
        <v>5.3108675064382702E-2</v>
      </c>
      <c r="AB1725" s="17"/>
      <c r="AC1725" s="17">
        <v>0.20838916076922101</v>
      </c>
      <c r="AD1725" s="17">
        <v>0.115923878371208</v>
      </c>
      <c r="AE1725" s="17">
        <v>8.8448068137395502E-2</v>
      </c>
      <c r="AF1725" s="17">
        <v>6.5603914706274205E-2</v>
      </c>
      <c r="AG1725" s="17">
        <v>5.3029694733767001E-2</v>
      </c>
      <c r="AH1725" s="17">
        <v>7.4496341933144902E-2</v>
      </c>
      <c r="AI1725" s="17">
        <v>6.5011242242032696E-2</v>
      </c>
      <c r="AJ1725" s="17">
        <v>6.2246617419685901E-2</v>
      </c>
      <c r="AK1725" s="17">
        <v>8.0765659090898306E-2</v>
      </c>
      <c r="AL1725" s="17">
        <v>6.4626819659660398E-2</v>
      </c>
      <c r="AM1725" s="17">
        <v>4.7926604361196397E-2</v>
      </c>
      <c r="AN1725" s="17">
        <v>4.4083394878778402E-2</v>
      </c>
      <c r="AO1725" s="17">
        <v>3.1131293682050101E-2</v>
      </c>
      <c r="AP1725" s="17">
        <v>6.64436273960856E-2</v>
      </c>
      <c r="AQ1725" s="17">
        <v>2.6425016349904001E-2</v>
      </c>
      <c r="AR1725" s="17">
        <v>2.65896658860789E-2</v>
      </c>
      <c r="AS1725" s="17"/>
      <c r="AT1725" s="17">
        <v>5.57269562685999E-2</v>
      </c>
      <c r="AU1725" s="17">
        <v>6.8894742843468706E-2</v>
      </c>
      <c r="AV1725" s="17">
        <v>8.3417229135972298E-2</v>
      </c>
      <c r="AW1725" s="17">
        <v>6.3222125668637399E-2</v>
      </c>
      <c r="AX1725" s="17">
        <v>4.2427786342452603E-2</v>
      </c>
      <c r="AY1725" s="17">
        <v>4.9471346377095E-2</v>
      </c>
      <c r="AZ1725" s="17"/>
      <c r="BA1725" s="17">
        <v>7.6295241301898797E-2</v>
      </c>
      <c r="BB1725" s="17">
        <v>7.4402446432543998E-2</v>
      </c>
      <c r="BC1725" s="17">
        <v>5.76207253806078E-2</v>
      </c>
      <c r="BD1725" s="17">
        <v>3.0743067101074901E-2</v>
      </c>
      <c r="BE1725" s="17">
        <v>2.0656260276588501E-2</v>
      </c>
      <c r="BF1725" s="17"/>
      <c r="BG1725" s="17">
        <v>4.4389151508734202E-2</v>
      </c>
      <c r="BH1725" s="17">
        <v>4.1383960529492003E-2</v>
      </c>
      <c r="BI1725" s="17">
        <v>4.9006834999294001E-2</v>
      </c>
      <c r="BJ1725" s="17">
        <v>8.8430512170339995E-2</v>
      </c>
      <c r="BK1725" s="17">
        <v>5.8898665424030203E-2</v>
      </c>
      <c r="BL1725" s="17"/>
      <c r="BM1725" s="17">
        <v>4.2215491487074597E-2</v>
      </c>
      <c r="BN1725" s="17">
        <v>7.0213238691701402E-2</v>
      </c>
      <c r="BO1725" s="17">
        <v>0.10904641988586</v>
      </c>
      <c r="BP1725" s="17"/>
      <c r="BQ1725" s="17">
        <v>4.2936492430619998E-2</v>
      </c>
      <c r="BR1725" s="17">
        <v>7.5126003709378997E-2</v>
      </c>
      <c r="BS1725" s="17"/>
      <c r="BT1725" s="17">
        <v>3.3706982086276399E-2</v>
      </c>
      <c r="BU1725" s="17">
        <v>0.10957917889664499</v>
      </c>
    </row>
    <row r="1726" spans="2:73" x14ac:dyDescent="0.3">
      <c r="B1726" t="s">
        <v>92</v>
      </c>
      <c r="C1726" s="17">
        <v>2.0014393365784401E-2</v>
      </c>
      <c r="D1726" s="17">
        <v>1.3729989653035599E-2</v>
      </c>
      <c r="E1726" s="17">
        <v>2.57942669475127E-2</v>
      </c>
      <c r="F1726" s="17"/>
      <c r="G1726" s="17">
        <v>3.6384179396990901E-2</v>
      </c>
      <c r="H1726" s="17">
        <v>2.3493977313085501E-2</v>
      </c>
      <c r="I1726" s="17">
        <v>1.7796667910961302E-2</v>
      </c>
      <c r="J1726" s="17">
        <v>1.44154484862252E-2</v>
      </c>
      <c r="K1726" s="17">
        <v>8.9028522785774503E-3</v>
      </c>
      <c r="L1726" s="17">
        <v>2.0160576687366798E-2</v>
      </c>
      <c r="M1726" s="17"/>
      <c r="N1726" s="17">
        <v>1.0847247892673001E-2</v>
      </c>
      <c r="O1726" s="17">
        <v>1.4953631839455301E-2</v>
      </c>
      <c r="P1726" s="17">
        <v>2.35806528302668E-2</v>
      </c>
      <c r="Q1726" s="17">
        <v>3.2459052545364103E-2</v>
      </c>
      <c r="R1726" s="17"/>
      <c r="S1726" s="17">
        <v>2.3418647567089002E-2</v>
      </c>
      <c r="T1726" s="17">
        <v>1.37765228693628E-2</v>
      </c>
      <c r="U1726" s="17">
        <v>1.4751575256513501E-2</v>
      </c>
      <c r="V1726" s="17">
        <v>3.71539359523471E-3</v>
      </c>
      <c r="W1726" s="17">
        <v>2.61619740313647E-2</v>
      </c>
      <c r="X1726" s="17">
        <v>3.9061347899247999E-2</v>
      </c>
      <c r="Y1726" s="17">
        <v>2.6846020413654598E-2</v>
      </c>
      <c r="Z1726" s="17">
        <v>1.9128348208576399E-2</v>
      </c>
      <c r="AA1726" s="17">
        <v>1.7536265111977398E-2</v>
      </c>
      <c r="AB1726" s="17"/>
      <c r="AC1726" s="17">
        <v>8.2557722718851798E-2</v>
      </c>
      <c r="AD1726" s="17">
        <v>4.6651830480050498E-2</v>
      </c>
      <c r="AE1726" s="17">
        <v>2.5711632322090401E-2</v>
      </c>
      <c r="AF1726" s="17">
        <v>2.8037742458420601E-2</v>
      </c>
      <c r="AG1726" s="17">
        <v>1.7509286060826901E-2</v>
      </c>
      <c r="AH1726" s="17">
        <v>2.2945452514450099E-2</v>
      </c>
      <c r="AI1726" s="17">
        <v>7.5605622280126303E-3</v>
      </c>
      <c r="AJ1726" s="17">
        <v>6.51245308670688E-3</v>
      </c>
      <c r="AK1726" s="17">
        <v>5.2937033103619101E-3</v>
      </c>
      <c r="AL1726" s="17">
        <v>3.2174898835306297E-2</v>
      </c>
      <c r="AM1726" s="17">
        <v>1.7883215874300699E-2</v>
      </c>
      <c r="AN1726" s="17">
        <v>0</v>
      </c>
      <c r="AO1726" s="17">
        <v>9.2510208163866497E-3</v>
      </c>
      <c r="AP1726" s="17">
        <v>2.27179000250337E-2</v>
      </c>
      <c r="AQ1726" s="17">
        <v>1.19320349949694E-2</v>
      </c>
      <c r="AR1726" s="17">
        <v>0</v>
      </c>
      <c r="AS1726" s="17"/>
      <c r="AT1726" s="17">
        <v>3.1891200908701199E-2</v>
      </c>
      <c r="AU1726" s="17">
        <v>1.7441174842155099E-2</v>
      </c>
      <c r="AV1726" s="17">
        <v>2.6746438342703099E-2</v>
      </c>
      <c r="AW1726" s="17">
        <v>1.5765057212062401E-2</v>
      </c>
      <c r="AX1726" s="17">
        <v>5.9716494425423802E-3</v>
      </c>
      <c r="AY1726" s="17">
        <v>4.2692443829811999E-3</v>
      </c>
      <c r="AZ1726" s="17"/>
      <c r="BA1726" s="17">
        <v>2.4748626455134599E-2</v>
      </c>
      <c r="BB1726" s="17">
        <v>2.2203453077139602E-2</v>
      </c>
      <c r="BC1726" s="17">
        <v>2.2749658805409301E-2</v>
      </c>
      <c r="BD1726" s="17">
        <v>1.8047605834804501E-2</v>
      </c>
      <c r="BE1726" s="17">
        <v>0</v>
      </c>
      <c r="BF1726" s="17"/>
      <c r="BG1726" s="17">
        <v>1.1913346665931799E-2</v>
      </c>
      <c r="BH1726" s="17">
        <v>1.7139010794360698E-2</v>
      </c>
      <c r="BI1726" s="17">
        <v>1.6803035107021198E-2</v>
      </c>
      <c r="BJ1726" s="17">
        <v>9.9691322184291605E-3</v>
      </c>
      <c r="BK1726" s="17">
        <v>4.8498372398222897E-2</v>
      </c>
      <c r="BL1726" s="17"/>
      <c r="BM1726" s="17">
        <v>1.7205880565527E-2</v>
      </c>
      <c r="BN1726" s="17">
        <v>2.05953189577389E-2</v>
      </c>
      <c r="BO1726" s="17">
        <v>2.69712505881709E-2</v>
      </c>
      <c r="BP1726" s="17"/>
      <c r="BQ1726" s="17">
        <v>1.0613228906117199E-2</v>
      </c>
      <c r="BR1726" s="17">
        <v>1.9152668060151899E-2</v>
      </c>
      <c r="BS1726" s="17"/>
      <c r="BT1726" s="17">
        <v>1.23381763684852E-2</v>
      </c>
      <c r="BU1726" s="17">
        <v>1.96709431778203E-2</v>
      </c>
    </row>
    <row r="1727" spans="2:73" x14ac:dyDescent="0.3">
      <c r="B1727" t="s">
        <v>577</v>
      </c>
      <c r="C1727" s="17">
        <v>0.48343823719124401</v>
      </c>
      <c r="D1727" s="17">
        <v>0.49188433160814099</v>
      </c>
      <c r="E1727" s="17">
        <v>0.47554344280538602</v>
      </c>
      <c r="F1727" s="17"/>
      <c r="G1727" s="17">
        <v>0.45816900893770302</v>
      </c>
      <c r="H1727" s="17">
        <v>0.57308218900754004</v>
      </c>
      <c r="I1727" s="17">
        <v>0.45810561030814401</v>
      </c>
      <c r="J1727" s="17">
        <v>0.44296077708977599</v>
      </c>
      <c r="K1727" s="17">
        <v>0.43423664262572798</v>
      </c>
      <c r="L1727" s="17">
        <v>0.51386663947858702</v>
      </c>
      <c r="M1727" s="17"/>
      <c r="N1727" s="17">
        <v>0.60425645106932002</v>
      </c>
      <c r="O1727" s="17">
        <v>0.46631870514957702</v>
      </c>
      <c r="P1727" s="17">
        <v>0.45247189258788201</v>
      </c>
      <c r="Q1727" s="17">
        <v>0.39659991754544399</v>
      </c>
      <c r="R1727" s="17"/>
      <c r="S1727" s="17">
        <v>0.55878206372954997</v>
      </c>
      <c r="T1727" s="17">
        <v>0.42440975550603199</v>
      </c>
      <c r="U1727" s="17">
        <v>0.49392673130172599</v>
      </c>
      <c r="V1727" s="17">
        <v>0.512130434353812</v>
      </c>
      <c r="W1727" s="17">
        <v>0.41806558286486201</v>
      </c>
      <c r="X1727" s="17">
        <v>0.39731741505359103</v>
      </c>
      <c r="Y1727" s="17">
        <v>0.51022954639593898</v>
      </c>
      <c r="Z1727" s="17">
        <v>0.46059167114891503</v>
      </c>
      <c r="AA1727" s="17">
        <v>0.53072516716586904</v>
      </c>
      <c r="AB1727" s="17"/>
      <c r="AC1727" s="17">
        <v>0.32394021044177101</v>
      </c>
      <c r="AD1727" s="17">
        <v>0.35058126992119198</v>
      </c>
      <c r="AE1727" s="17">
        <v>0.39859802708616499</v>
      </c>
      <c r="AF1727" s="17">
        <v>0.42059051876089099</v>
      </c>
      <c r="AG1727" s="17">
        <v>0.42750166370804199</v>
      </c>
      <c r="AH1727" s="17">
        <v>0.458394680800701</v>
      </c>
      <c r="AI1727" s="17">
        <v>0.48579984962556</v>
      </c>
      <c r="AJ1727" s="17">
        <v>0.51226466428856099</v>
      </c>
      <c r="AK1727" s="17">
        <v>0.51451001208494496</v>
      </c>
      <c r="AL1727" s="17">
        <v>0.50638997530074703</v>
      </c>
      <c r="AM1727" s="17">
        <v>0.4978127023801</v>
      </c>
      <c r="AN1727" s="17">
        <v>0.54973778832980202</v>
      </c>
      <c r="AO1727" s="17">
        <v>0.51080294806034898</v>
      </c>
      <c r="AP1727" s="17">
        <v>0.57524858076447904</v>
      </c>
      <c r="AQ1727" s="17">
        <v>0.52218951737970398</v>
      </c>
      <c r="AR1727" s="17">
        <v>0.73518065108666697</v>
      </c>
      <c r="AS1727" s="17"/>
      <c r="AT1727" s="17">
        <v>0.57565192976374902</v>
      </c>
      <c r="AU1727" s="17">
        <v>0.44020733506250898</v>
      </c>
      <c r="AV1727" s="17">
        <v>0.44680736395289</v>
      </c>
      <c r="AW1727" s="17">
        <v>0.43845276709832798</v>
      </c>
      <c r="AX1727" s="17">
        <v>0.51449342079146798</v>
      </c>
      <c r="AY1727" s="17">
        <v>0.51311704767987498</v>
      </c>
      <c r="AZ1727" s="17"/>
      <c r="BA1727" s="17">
        <v>0.384470134252831</v>
      </c>
      <c r="BB1727" s="17">
        <v>0.44646671274468702</v>
      </c>
      <c r="BC1727" s="17">
        <v>0.52393091690496496</v>
      </c>
      <c r="BD1727" s="17">
        <v>0.63705255711352105</v>
      </c>
      <c r="BE1727" s="17">
        <v>0.72330548611385803</v>
      </c>
      <c r="BF1727" s="17"/>
      <c r="BG1727" s="17">
        <v>0.55004176065535904</v>
      </c>
      <c r="BH1727" s="17">
        <v>0.56549168365319802</v>
      </c>
      <c r="BI1727" s="17">
        <v>0.48494913822171798</v>
      </c>
      <c r="BJ1727" s="17">
        <v>0.43475386529973897</v>
      </c>
      <c r="BK1727" s="17">
        <v>0.43481372531354701</v>
      </c>
      <c r="BL1727" s="17"/>
      <c r="BM1727" s="17">
        <v>0.54103300060112602</v>
      </c>
      <c r="BN1727" s="17">
        <v>0.454089774806333</v>
      </c>
      <c r="BO1727" s="17">
        <v>0.382923419626513</v>
      </c>
      <c r="BP1727" s="17"/>
      <c r="BQ1727" s="17">
        <v>0.60027214480841196</v>
      </c>
      <c r="BR1727" s="17">
        <v>0.420112348945617</v>
      </c>
      <c r="BS1727" s="17"/>
      <c r="BT1727" s="17">
        <v>0.57978932484075696</v>
      </c>
      <c r="BU1727" s="17">
        <v>0.34870574505164198</v>
      </c>
    </row>
    <row r="1728" spans="2:73" x14ac:dyDescent="0.3">
      <c r="B1728" t="s">
        <v>576</v>
      </c>
      <c r="C1728" s="17">
        <v>0.20637903518494799</v>
      </c>
      <c r="D1728" s="17">
        <v>0.21046418953363</v>
      </c>
      <c r="E1728" s="17">
        <v>0.202685220256906</v>
      </c>
      <c r="F1728" s="17"/>
      <c r="G1728" s="17">
        <v>0.21570016410147899</v>
      </c>
      <c r="H1728" s="17">
        <v>0.16731027783499799</v>
      </c>
      <c r="I1728" s="17">
        <v>0.248720113664916</v>
      </c>
      <c r="J1728" s="17">
        <v>0.228244461590693</v>
      </c>
      <c r="K1728" s="17">
        <v>0.228656661040296</v>
      </c>
      <c r="L1728" s="17">
        <v>0.16479559022021401</v>
      </c>
      <c r="M1728" s="17"/>
      <c r="N1728" s="17">
        <v>0.13669081234170199</v>
      </c>
      <c r="O1728" s="17">
        <v>0.239353330550439</v>
      </c>
      <c r="P1728" s="17">
        <v>0.21678243724819399</v>
      </c>
      <c r="Q1728" s="17">
        <v>0.23997191593110401</v>
      </c>
      <c r="R1728" s="17"/>
      <c r="S1728" s="17">
        <v>0.149325346467859</v>
      </c>
      <c r="T1728" s="17">
        <v>0.22920283158188501</v>
      </c>
      <c r="U1728" s="17">
        <v>0.215133220827258</v>
      </c>
      <c r="V1728" s="17">
        <v>0.24420224192279</v>
      </c>
      <c r="W1728" s="17">
        <v>0.23713892123407301</v>
      </c>
      <c r="X1728" s="17">
        <v>0.256100738764033</v>
      </c>
      <c r="Y1728" s="17">
        <v>0.17881128723297901</v>
      </c>
      <c r="Z1728" s="17">
        <v>0.21650874821324401</v>
      </c>
      <c r="AA1728" s="17">
        <v>0.16747188545803701</v>
      </c>
      <c r="AB1728" s="17"/>
      <c r="AC1728" s="17">
        <v>0.25647779376288099</v>
      </c>
      <c r="AD1728" s="17">
        <v>0.28712784737436098</v>
      </c>
      <c r="AE1728" s="17">
        <v>0.26208071041289499</v>
      </c>
      <c r="AF1728" s="17">
        <v>0.21392915996123099</v>
      </c>
      <c r="AG1728" s="17">
        <v>0.23244542547115399</v>
      </c>
      <c r="AH1728" s="17">
        <v>0.23907436377121699</v>
      </c>
      <c r="AI1728" s="17">
        <v>0.22151012051190899</v>
      </c>
      <c r="AJ1728" s="17">
        <v>0.17902224200292299</v>
      </c>
      <c r="AK1728" s="17">
        <v>0.21160929112761401</v>
      </c>
      <c r="AL1728" s="17">
        <v>0.208345863436326</v>
      </c>
      <c r="AM1728" s="17">
        <v>0.21565501290665601</v>
      </c>
      <c r="AN1728" s="17">
        <v>0.12702324714079499</v>
      </c>
      <c r="AO1728" s="17">
        <v>0.142843393960841</v>
      </c>
      <c r="AP1728" s="17">
        <v>0.172281255817088</v>
      </c>
      <c r="AQ1728" s="17">
        <v>0.20631524122398801</v>
      </c>
      <c r="AR1728" s="17">
        <v>0.114008138322909</v>
      </c>
      <c r="AS1728" s="17"/>
      <c r="AT1728" s="17">
        <v>0.16784027670579199</v>
      </c>
      <c r="AU1728" s="17">
        <v>0.20756209941383899</v>
      </c>
      <c r="AV1728" s="17">
        <v>0.242903631126904</v>
      </c>
      <c r="AW1728" s="17">
        <v>0.24598500519785499</v>
      </c>
      <c r="AX1728" s="17">
        <v>0.167514457050917</v>
      </c>
      <c r="AY1728" s="17">
        <v>0.20701490854635901</v>
      </c>
      <c r="AZ1728" s="17"/>
      <c r="BA1728" s="17">
        <v>0.22790747911496101</v>
      </c>
      <c r="BB1728" s="17">
        <v>0.234864234626005</v>
      </c>
      <c r="BC1728" s="17">
        <v>0.18587835486653601</v>
      </c>
      <c r="BD1728" s="17">
        <v>0.141433319856756</v>
      </c>
      <c r="BE1728" s="17">
        <v>0.110738597036334</v>
      </c>
      <c r="BF1728" s="17"/>
      <c r="BG1728" s="17">
        <v>0.151200826115934</v>
      </c>
      <c r="BH1728" s="17">
        <v>0.15847062193427799</v>
      </c>
      <c r="BI1728" s="17">
        <v>0.21404165506563999</v>
      </c>
      <c r="BJ1728" s="17">
        <v>0.26294133102655098</v>
      </c>
      <c r="BK1728" s="17">
        <v>0.250972432558908</v>
      </c>
      <c r="BL1728" s="17"/>
      <c r="BM1728" s="17">
        <v>0.16037794884222001</v>
      </c>
      <c r="BN1728" s="17">
        <v>0.220256759842063</v>
      </c>
      <c r="BO1728" s="17">
        <v>0.30977954916026701</v>
      </c>
      <c r="BP1728" s="17"/>
      <c r="BQ1728" s="17">
        <v>0.158144892903027</v>
      </c>
      <c r="BR1728" s="17">
        <v>0.23443097824564199</v>
      </c>
      <c r="BS1728" s="17"/>
      <c r="BT1728" s="17">
        <v>0.14712699187968201</v>
      </c>
      <c r="BU1728" s="17">
        <v>0.30424100689779499</v>
      </c>
    </row>
    <row r="1729" spans="2:73" x14ac:dyDescent="0.3">
      <c r="B1729" t="s">
        <v>443</v>
      </c>
      <c r="C1729" s="17">
        <v>0.27705920200629602</v>
      </c>
      <c r="D1729" s="17">
        <v>0.28142014207451199</v>
      </c>
      <c r="E1729" s="17">
        <v>0.27285822254848002</v>
      </c>
      <c r="F1729" s="17"/>
      <c r="G1729" s="17">
        <v>0.242468844836224</v>
      </c>
      <c r="H1729" s="17">
        <v>0.40577191117254202</v>
      </c>
      <c r="I1729" s="17">
        <v>0.209385496643228</v>
      </c>
      <c r="J1729" s="17">
        <v>0.21471631549908399</v>
      </c>
      <c r="K1729" s="17">
        <v>0.205579981585432</v>
      </c>
      <c r="L1729" s="17">
        <v>0.34907104925837301</v>
      </c>
      <c r="M1729" s="17"/>
      <c r="N1729" s="17">
        <v>0.46756563872761803</v>
      </c>
      <c r="O1729" s="17">
        <v>0.22696537459913901</v>
      </c>
      <c r="P1729" s="17">
        <v>0.23568945533968699</v>
      </c>
      <c r="Q1729" s="17">
        <v>0.15662800161433901</v>
      </c>
      <c r="R1729" s="17"/>
      <c r="S1729" s="17">
        <v>0.40945671726169097</v>
      </c>
      <c r="T1729" s="17">
        <v>0.19520692392414701</v>
      </c>
      <c r="U1729" s="17">
        <v>0.27879351047446799</v>
      </c>
      <c r="V1729" s="17">
        <v>0.26792819243102201</v>
      </c>
      <c r="W1729" s="17">
        <v>0.18092666163078899</v>
      </c>
      <c r="X1729" s="17">
        <v>0.141216676289557</v>
      </c>
      <c r="Y1729" s="17">
        <v>0.33141825916296003</v>
      </c>
      <c r="Z1729" s="17">
        <v>0.24408292293567099</v>
      </c>
      <c r="AA1729" s="17">
        <v>0.363253281707831</v>
      </c>
      <c r="AB1729" s="17"/>
      <c r="AC1729" s="17">
        <v>6.7462416678889997E-2</v>
      </c>
      <c r="AD1729" s="17">
        <v>6.3453422546830798E-2</v>
      </c>
      <c r="AE1729" s="17">
        <v>0.13651731667326999</v>
      </c>
      <c r="AF1729" s="17">
        <v>0.20666135879965999</v>
      </c>
      <c r="AG1729" s="17">
        <v>0.195056238236889</v>
      </c>
      <c r="AH1729" s="17">
        <v>0.21932031702948501</v>
      </c>
      <c r="AI1729" s="17">
        <v>0.26428972911365101</v>
      </c>
      <c r="AJ1729" s="17">
        <v>0.333242422285638</v>
      </c>
      <c r="AK1729" s="17">
        <v>0.30290072095733001</v>
      </c>
      <c r="AL1729" s="17">
        <v>0.29804411186442098</v>
      </c>
      <c r="AM1729" s="17">
        <v>0.282157689473443</v>
      </c>
      <c r="AN1729" s="17">
        <v>0.42271454118900698</v>
      </c>
      <c r="AO1729" s="17">
        <v>0.36795955409950798</v>
      </c>
      <c r="AP1729" s="17">
        <v>0.40296732494739101</v>
      </c>
      <c r="AQ1729" s="17">
        <v>0.31587427615571601</v>
      </c>
      <c r="AR1729" s="17">
        <v>0.62117251276375796</v>
      </c>
      <c r="AS1729" s="17"/>
      <c r="AT1729" s="17">
        <v>0.40781165305795702</v>
      </c>
      <c r="AU1729" s="17">
        <v>0.23264523564867001</v>
      </c>
      <c r="AV1729" s="17">
        <v>0.20390373282598501</v>
      </c>
      <c r="AW1729" s="17">
        <v>0.19246776190047199</v>
      </c>
      <c r="AX1729" s="17">
        <v>0.34697896374055098</v>
      </c>
      <c r="AY1729" s="17">
        <v>0.30610213913351503</v>
      </c>
      <c r="AZ1729" s="17"/>
      <c r="BA1729" s="17">
        <v>0.15656265513786999</v>
      </c>
      <c r="BB1729" s="17">
        <v>0.21160247811868299</v>
      </c>
      <c r="BC1729" s="17">
        <v>0.33805256203842798</v>
      </c>
      <c r="BD1729" s="17">
        <v>0.49561923725676599</v>
      </c>
      <c r="BE1729" s="17">
        <v>0.61256688907752399</v>
      </c>
      <c r="BF1729" s="17"/>
      <c r="BG1729" s="17">
        <v>0.39884093453942399</v>
      </c>
      <c r="BH1729" s="17">
        <v>0.407021061718921</v>
      </c>
      <c r="BI1729" s="17">
        <v>0.27090748315607699</v>
      </c>
      <c r="BJ1729" s="17">
        <v>0.17181253427318799</v>
      </c>
      <c r="BK1729" s="17">
        <v>0.18384129275463901</v>
      </c>
      <c r="BL1729" s="17"/>
      <c r="BM1729" s="17">
        <v>0.38065505175890602</v>
      </c>
      <c r="BN1729" s="17">
        <v>0.23383301496427</v>
      </c>
      <c r="BO1729" s="17">
        <v>7.3143870466246E-2</v>
      </c>
      <c r="BP1729" s="17"/>
      <c r="BQ1729" s="17">
        <v>0.44212725190538499</v>
      </c>
      <c r="BR1729" s="17">
        <v>0.18568137069997501</v>
      </c>
      <c r="BS1729" s="17"/>
      <c r="BT1729" s="17">
        <v>0.43266233296107498</v>
      </c>
      <c r="BU1729" s="17">
        <v>4.4464738153847397E-2</v>
      </c>
    </row>
    <row r="1730" spans="2:73" x14ac:dyDescent="0.3">
      <c r="C1730" s="17"/>
      <c r="D1730" s="17"/>
      <c r="E1730" s="17"/>
      <c r="F1730" s="17"/>
      <c r="G1730" s="17"/>
      <c r="H1730" s="17"/>
      <c r="I1730" s="17"/>
      <c r="J1730" s="17"/>
      <c r="K1730" s="17"/>
      <c r="L1730" s="17"/>
      <c r="M1730" s="17"/>
      <c r="N1730" s="17"/>
      <c r="O1730" s="17"/>
      <c r="P1730" s="17"/>
      <c r="Q1730" s="17"/>
      <c r="R1730" s="17"/>
      <c r="S1730" s="17"/>
      <c r="T1730" s="17"/>
      <c r="U1730" s="17"/>
      <c r="V1730" s="17"/>
      <c r="W1730" s="17"/>
      <c r="X1730" s="17"/>
      <c r="Y1730" s="17"/>
      <c r="Z1730" s="17"/>
      <c r="AA1730" s="17"/>
      <c r="AB1730" s="17"/>
      <c r="AC1730" s="17"/>
      <c r="AD1730" s="17"/>
      <c r="AE1730" s="17"/>
      <c r="AF1730" s="17"/>
      <c r="AG1730" s="17"/>
      <c r="AH1730" s="17"/>
      <c r="AI1730" s="17"/>
      <c r="AJ1730" s="17"/>
      <c r="AK1730" s="17"/>
      <c r="AL1730" s="17"/>
      <c r="AM1730" s="17"/>
      <c r="AN1730" s="17"/>
      <c r="AO1730" s="17"/>
      <c r="AP1730" s="17"/>
      <c r="AQ1730" s="17"/>
      <c r="AR1730" s="17"/>
      <c r="AS1730" s="17"/>
      <c r="AT1730" s="17"/>
      <c r="AU1730" s="17"/>
      <c r="AV1730" s="17"/>
      <c r="AW1730" s="17"/>
      <c r="AX1730" s="17"/>
      <c r="AY1730" s="17"/>
      <c r="AZ1730" s="17"/>
      <c r="BA1730" s="17"/>
      <c r="BB1730" s="17"/>
      <c r="BC1730" s="17"/>
      <c r="BD1730" s="17"/>
      <c r="BE1730" s="17"/>
      <c r="BF1730" s="17"/>
      <c r="BG1730" s="17"/>
      <c r="BH1730" s="17"/>
      <c r="BI1730" s="17"/>
      <c r="BJ1730" s="17"/>
      <c r="BK1730" s="17"/>
      <c r="BL1730" s="17"/>
      <c r="BM1730" s="17"/>
      <c r="BN1730" s="17"/>
      <c r="BO1730" s="17"/>
      <c r="BP1730" s="17"/>
      <c r="BQ1730" s="17"/>
      <c r="BR1730" s="17"/>
      <c r="BS1730" s="17"/>
      <c r="BT1730" s="17"/>
      <c r="BU1730" s="17"/>
    </row>
    <row r="1731" spans="2:73" x14ac:dyDescent="0.3">
      <c r="B1731" s="6" t="s">
        <v>653</v>
      </c>
      <c r="C1731" s="17"/>
      <c r="D1731" s="17"/>
      <c r="E1731" s="17"/>
      <c r="F1731" s="17"/>
      <c r="G1731" s="17"/>
      <c r="H1731" s="17"/>
      <c r="I1731" s="17"/>
      <c r="J1731" s="17"/>
      <c r="K1731" s="17"/>
      <c r="L1731" s="17"/>
      <c r="M1731" s="17"/>
      <c r="N1731" s="17"/>
      <c r="O1731" s="17"/>
      <c r="P1731" s="17"/>
      <c r="Q1731" s="17"/>
      <c r="R1731" s="17"/>
      <c r="S1731" s="17"/>
      <c r="T1731" s="17"/>
      <c r="U1731" s="17"/>
      <c r="V1731" s="17"/>
      <c r="W1731" s="17"/>
      <c r="X1731" s="17"/>
      <c r="Y1731" s="17"/>
      <c r="Z1731" s="17"/>
      <c r="AA1731" s="17"/>
      <c r="AB1731" s="17"/>
      <c r="AC1731" s="17"/>
      <c r="AD1731" s="17"/>
      <c r="AE1731" s="17"/>
      <c r="AF1731" s="17"/>
      <c r="AG1731" s="17"/>
      <c r="AH1731" s="17"/>
      <c r="AI1731" s="17"/>
      <c r="AJ1731" s="17"/>
      <c r="AK1731" s="17"/>
      <c r="AL1731" s="17"/>
      <c r="AM1731" s="17"/>
      <c r="AN1731" s="17"/>
      <c r="AO1731" s="17"/>
      <c r="AP1731" s="17"/>
      <c r="AQ1731" s="17"/>
      <c r="AR1731" s="17"/>
      <c r="AS1731" s="17"/>
      <c r="AT1731" s="17"/>
      <c r="AU1731" s="17"/>
      <c r="AV1731" s="17"/>
      <c r="AW1731" s="17"/>
      <c r="AX1731" s="17"/>
      <c r="AY1731" s="17"/>
      <c r="AZ1731" s="17"/>
      <c r="BA1731" s="17"/>
      <c r="BB1731" s="17"/>
      <c r="BC1731" s="17"/>
      <c r="BD1731" s="17"/>
      <c r="BE1731" s="17"/>
      <c r="BF1731" s="17"/>
      <c r="BG1731" s="17"/>
      <c r="BH1731" s="17"/>
      <c r="BI1731" s="17"/>
      <c r="BJ1731" s="17"/>
      <c r="BK1731" s="17"/>
      <c r="BL1731" s="17"/>
      <c r="BM1731" s="17"/>
      <c r="BN1731" s="17"/>
      <c r="BO1731" s="17"/>
      <c r="BP1731" s="17"/>
      <c r="BQ1731" s="17"/>
      <c r="BR1731" s="17"/>
      <c r="BS1731" s="17"/>
      <c r="BT1731" s="17"/>
      <c r="BU1731" s="17"/>
    </row>
    <row r="1732" spans="2:73" x14ac:dyDescent="0.3">
      <c r="B1732" s="24" t="s">
        <v>94</v>
      </c>
      <c r="C1732" s="17"/>
      <c r="D1732" s="17"/>
      <c r="E1732" s="17"/>
      <c r="F1732" s="17"/>
      <c r="G1732" s="17"/>
      <c r="H1732" s="17"/>
      <c r="I1732" s="17"/>
      <c r="J1732" s="17"/>
      <c r="K1732" s="17"/>
      <c r="L1732" s="17"/>
      <c r="M1732" s="17"/>
      <c r="N1732" s="17"/>
      <c r="O1732" s="17"/>
      <c r="P1732" s="17"/>
      <c r="Q1732" s="17"/>
      <c r="R1732" s="17"/>
      <c r="S1732" s="17"/>
      <c r="T1732" s="17"/>
      <c r="U1732" s="17"/>
      <c r="V1732" s="17"/>
      <c r="W1732" s="17"/>
      <c r="X1732" s="17"/>
      <c r="Y1732" s="17"/>
      <c r="Z1732" s="17"/>
      <c r="AA1732" s="17"/>
      <c r="AB1732" s="17"/>
      <c r="AC1732" s="17"/>
      <c r="AD1732" s="17"/>
      <c r="AE1732" s="17"/>
      <c r="AF1732" s="17"/>
      <c r="AG1732" s="17"/>
      <c r="AH1732" s="17"/>
      <c r="AI1732" s="17"/>
      <c r="AJ1732" s="17"/>
      <c r="AK1732" s="17"/>
      <c r="AL1732" s="17"/>
      <c r="AM1732" s="17"/>
      <c r="AN1732" s="17"/>
      <c r="AO1732" s="17"/>
      <c r="AP1732" s="17"/>
      <c r="AQ1732" s="17"/>
      <c r="AR1732" s="17"/>
      <c r="AS1732" s="17"/>
      <c r="AT1732" s="17"/>
      <c r="AU1732" s="17"/>
      <c r="AV1732" s="17"/>
      <c r="AW1732" s="17"/>
      <c r="AX1732" s="17"/>
      <c r="AY1732" s="17"/>
      <c r="AZ1732" s="17"/>
      <c r="BA1732" s="17"/>
      <c r="BB1732" s="17"/>
      <c r="BC1732" s="17"/>
      <c r="BD1732" s="17"/>
      <c r="BE1732" s="17"/>
      <c r="BF1732" s="17"/>
      <c r="BG1732" s="17"/>
      <c r="BH1732" s="17"/>
      <c r="BI1732" s="17"/>
      <c r="BJ1732" s="17"/>
      <c r="BK1732" s="17"/>
      <c r="BL1732" s="17"/>
      <c r="BM1732" s="17"/>
      <c r="BN1732" s="17"/>
      <c r="BO1732" s="17"/>
      <c r="BP1732" s="17"/>
      <c r="BQ1732" s="17"/>
      <c r="BR1732" s="17"/>
      <c r="BS1732" s="17"/>
      <c r="BT1732" s="17"/>
      <c r="BU1732" s="17"/>
    </row>
    <row r="1733" spans="2:73" x14ac:dyDescent="0.3">
      <c r="B1733" t="s">
        <v>575</v>
      </c>
      <c r="C1733" s="17">
        <v>0.15953353166911199</v>
      </c>
      <c r="D1733" s="17">
        <v>0.181988161768706</v>
      </c>
      <c r="E1733" s="17">
        <v>0.137730576334507</v>
      </c>
      <c r="F1733" s="17"/>
      <c r="G1733" s="17">
        <v>0.176259199904122</v>
      </c>
      <c r="H1733" s="17">
        <v>0.25798224751812798</v>
      </c>
      <c r="I1733" s="17">
        <v>0.15398284313785099</v>
      </c>
      <c r="J1733" s="17">
        <v>0.116351148656629</v>
      </c>
      <c r="K1733" s="17">
        <v>0.102639051595663</v>
      </c>
      <c r="L1733" s="17">
        <v>0.14626825732073301</v>
      </c>
      <c r="M1733" s="17"/>
      <c r="N1733" s="17">
        <v>0.214848182304201</v>
      </c>
      <c r="O1733" s="17">
        <v>0.148999176886916</v>
      </c>
      <c r="P1733" s="17">
        <v>0.13824741608546601</v>
      </c>
      <c r="Q1733" s="17">
        <v>0.13124662911486801</v>
      </c>
      <c r="R1733" s="17"/>
      <c r="S1733" s="17">
        <v>0.19970414716639201</v>
      </c>
      <c r="T1733" s="17">
        <v>9.7446722045063799E-2</v>
      </c>
      <c r="U1733" s="17">
        <v>0.16228507866789499</v>
      </c>
      <c r="V1733" s="17">
        <v>0.14403786604115801</v>
      </c>
      <c r="W1733" s="17">
        <v>0.14142480433640101</v>
      </c>
      <c r="X1733" s="17">
        <v>0.104537535396471</v>
      </c>
      <c r="Y1733" s="17">
        <v>0.15932253414545</v>
      </c>
      <c r="Z1733" s="17">
        <v>0.233678245781548</v>
      </c>
      <c r="AA1733" s="17">
        <v>0.224031036876636</v>
      </c>
      <c r="AB1733" s="17"/>
      <c r="AC1733" s="17">
        <v>4.29535036856456E-2</v>
      </c>
      <c r="AD1733" s="17">
        <v>0.18911991339672601</v>
      </c>
      <c r="AE1733" s="17">
        <v>0.14201043103588601</v>
      </c>
      <c r="AF1733" s="17">
        <v>0.13473758555644799</v>
      </c>
      <c r="AG1733" s="17">
        <v>0.16523913363211001</v>
      </c>
      <c r="AH1733" s="17">
        <v>9.7977907455087707E-2</v>
      </c>
      <c r="AI1733" s="17">
        <v>0.13851013857057101</v>
      </c>
      <c r="AJ1733" s="17">
        <v>0.15961429434517899</v>
      </c>
      <c r="AK1733" s="17">
        <v>0.139698653620667</v>
      </c>
      <c r="AL1733" s="17">
        <v>0.124004764402686</v>
      </c>
      <c r="AM1733" s="17">
        <v>0.14185682631285301</v>
      </c>
      <c r="AN1733" s="17">
        <v>0.183949527694585</v>
      </c>
      <c r="AO1733" s="17">
        <v>0.25337411898484302</v>
      </c>
      <c r="AP1733" s="17">
        <v>0.26065446626729799</v>
      </c>
      <c r="AQ1733" s="17">
        <v>0.170570702485589</v>
      </c>
      <c r="AR1733" s="17">
        <v>0.33524277000261898</v>
      </c>
      <c r="AS1733" s="17"/>
      <c r="AT1733" s="17">
        <v>0.24873069981253601</v>
      </c>
      <c r="AU1733" s="17">
        <v>0.13585867793143699</v>
      </c>
      <c r="AV1733" s="17">
        <v>0.12649419503607501</v>
      </c>
      <c r="AW1733" s="17">
        <v>0.115203232827383</v>
      </c>
      <c r="AX1733" s="17">
        <v>0.15316786086325099</v>
      </c>
      <c r="AY1733" s="17">
        <v>0.15636751226197801</v>
      </c>
      <c r="AZ1733" s="17"/>
      <c r="BA1733" s="17">
        <v>0.11027057158652399</v>
      </c>
      <c r="BB1733" s="17">
        <v>0.12622331022071001</v>
      </c>
      <c r="BC1733" s="17">
        <v>0.169483863239627</v>
      </c>
      <c r="BD1733" s="17">
        <v>0.27654103505770999</v>
      </c>
      <c r="BE1733" s="17">
        <v>0.32446599171828999</v>
      </c>
      <c r="BF1733" s="17"/>
      <c r="BG1733" s="17">
        <v>0.163753586971361</v>
      </c>
      <c r="BH1733" s="17">
        <v>0.206210252302653</v>
      </c>
      <c r="BI1733" s="17">
        <v>0.136491913410695</v>
      </c>
      <c r="BJ1733" s="17">
        <v>0.15044166776262799</v>
      </c>
      <c r="BK1733" s="17">
        <v>0.121362239113879</v>
      </c>
      <c r="BL1733" s="17"/>
      <c r="BM1733" s="17">
        <v>0.188151915921977</v>
      </c>
      <c r="BN1733" s="17">
        <v>0.14637673166274401</v>
      </c>
      <c r="BO1733" s="17">
        <v>0.106140535692112</v>
      </c>
      <c r="BP1733" s="17"/>
      <c r="BQ1733" s="17">
        <v>0.239300692144334</v>
      </c>
      <c r="BR1733" s="17">
        <v>0.119420335127292</v>
      </c>
      <c r="BS1733" s="17"/>
      <c r="BT1733" s="17">
        <v>0.21220375332083499</v>
      </c>
      <c r="BU1733" s="17">
        <v>9.4413013582895597E-2</v>
      </c>
    </row>
    <row r="1734" spans="2:73" x14ac:dyDescent="0.3">
      <c r="B1734" t="s">
        <v>574</v>
      </c>
      <c r="C1734" s="17">
        <v>0.34392746577898298</v>
      </c>
      <c r="D1734" s="17">
        <v>0.33631400685253898</v>
      </c>
      <c r="E1734" s="17">
        <v>0.35127600153775601</v>
      </c>
      <c r="F1734" s="17"/>
      <c r="G1734" s="17">
        <v>0.362111268707692</v>
      </c>
      <c r="H1734" s="17">
        <v>0.36463265147704299</v>
      </c>
      <c r="I1734" s="17">
        <v>0.35171756237372498</v>
      </c>
      <c r="J1734" s="17">
        <v>0.33169801633407903</v>
      </c>
      <c r="K1734" s="17">
        <v>0.338402247668949</v>
      </c>
      <c r="L1734" s="17">
        <v>0.32237733352443998</v>
      </c>
      <c r="M1734" s="17"/>
      <c r="N1734" s="17">
        <v>0.38653730631146199</v>
      </c>
      <c r="O1734" s="17">
        <v>0.311332666495588</v>
      </c>
      <c r="P1734" s="17">
        <v>0.35461443101878398</v>
      </c>
      <c r="Q1734" s="17">
        <v>0.32106705808524899</v>
      </c>
      <c r="R1734" s="17"/>
      <c r="S1734" s="17">
        <v>0.34767362137838398</v>
      </c>
      <c r="T1734" s="17">
        <v>0.27552652928358901</v>
      </c>
      <c r="U1734" s="17">
        <v>0.30547274869406699</v>
      </c>
      <c r="V1734" s="17">
        <v>0.34853309345843297</v>
      </c>
      <c r="W1734" s="17">
        <v>0.33593958840481603</v>
      </c>
      <c r="X1734" s="17">
        <v>0.37331481652379001</v>
      </c>
      <c r="Y1734" s="17">
        <v>0.46493639906405199</v>
      </c>
      <c r="Z1734" s="17">
        <v>0.35111165634603497</v>
      </c>
      <c r="AA1734" s="17">
        <v>0.33651355970832802</v>
      </c>
      <c r="AB1734" s="17"/>
      <c r="AC1734" s="17">
        <v>0.475520110124101</v>
      </c>
      <c r="AD1734" s="17">
        <v>0.29149859673282302</v>
      </c>
      <c r="AE1734" s="17">
        <v>0.30210823580845497</v>
      </c>
      <c r="AF1734" s="17">
        <v>0.28723119564289701</v>
      </c>
      <c r="AG1734" s="17">
        <v>0.31243273694788598</v>
      </c>
      <c r="AH1734" s="17">
        <v>0.35654231652727503</v>
      </c>
      <c r="AI1734" s="17">
        <v>0.35028486012461502</v>
      </c>
      <c r="AJ1734" s="17">
        <v>0.33044927591099998</v>
      </c>
      <c r="AK1734" s="17">
        <v>0.377538223143775</v>
      </c>
      <c r="AL1734" s="17">
        <v>0.38378439643461099</v>
      </c>
      <c r="AM1734" s="17">
        <v>0.39685909680549802</v>
      </c>
      <c r="AN1734" s="17">
        <v>0.345346786604384</v>
      </c>
      <c r="AO1734" s="17">
        <v>0.34193040466896202</v>
      </c>
      <c r="AP1734" s="17">
        <v>0.37495702595323399</v>
      </c>
      <c r="AQ1734" s="17">
        <v>0.373321916087067</v>
      </c>
      <c r="AR1734" s="17">
        <v>0.381701639247228</v>
      </c>
      <c r="AS1734" s="17"/>
      <c r="AT1734" s="17">
        <v>0.361827104031964</v>
      </c>
      <c r="AU1734" s="17">
        <v>0.33429223164027499</v>
      </c>
      <c r="AV1734" s="17">
        <v>0.338546935930709</v>
      </c>
      <c r="AW1734" s="17">
        <v>0.335866409256941</v>
      </c>
      <c r="AX1734" s="17">
        <v>0.34709646553953299</v>
      </c>
      <c r="AY1734" s="17">
        <v>0.35209318897293601</v>
      </c>
      <c r="AZ1734" s="17"/>
      <c r="BA1734" s="17">
        <v>0.31648503236636699</v>
      </c>
      <c r="BB1734" s="17">
        <v>0.34351663249020098</v>
      </c>
      <c r="BC1734" s="17">
        <v>0.38734730963324299</v>
      </c>
      <c r="BD1734" s="17">
        <v>0.33855012299384801</v>
      </c>
      <c r="BE1734" s="17">
        <v>0.344915767327792</v>
      </c>
      <c r="BF1734" s="17"/>
      <c r="BG1734" s="17">
        <v>0.35495297947980903</v>
      </c>
      <c r="BH1734" s="17">
        <v>0.36499256022814902</v>
      </c>
      <c r="BI1734" s="17">
        <v>0.28966320574415899</v>
      </c>
      <c r="BJ1734" s="17">
        <v>0.368200903544117</v>
      </c>
      <c r="BK1734" s="17">
        <v>0.32368273319104801</v>
      </c>
      <c r="BL1734" s="17"/>
      <c r="BM1734" s="17">
        <v>0.36547038440996799</v>
      </c>
      <c r="BN1734" s="17">
        <v>0.30920546042855301</v>
      </c>
      <c r="BO1734" s="17">
        <v>0.36373420710118198</v>
      </c>
      <c r="BP1734" s="17"/>
      <c r="BQ1734" s="17">
        <v>0.40905726146636201</v>
      </c>
      <c r="BR1734" s="17">
        <v>0.31071686114820002</v>
      </c>
      <c r="BS1734" s="17"/>
      <c r="BT1734" s="17">
        <v>0.38889700719898401</v>
      </c>
      <c r="BU1734" s="17">
        <v>0.28948717505466898</v>
      </c>
    </row>
    <row r="1735" spans="2:73" x14ac:dyDescent="0.3">
      <c r="B1735" t="s">
        <v>573</v>
      </c>
      <c r="C1735" s="17">
        <v>0.28592846290313201</v>
      </c>
      <c r="D1735" s="17">
        <v>0.28030447950996901</v>
      </c>
      <c r="E1735" s="17">
        <v>0.29187555482382799</v>
      </c>
      <c r="F1735" s="17"/>
      <c r="G1735" s="17">
        <v>0.234678259830712</v>
      </c>
      <c r="H1735" s="17">
        <v>0.22305779948322901</v>
      </c>
      <c r="I1735" s="17">
        <v>0.242345794386647</v>
      </c>
      <c r="J1735" s="17">
        <v>0.33235951512460998</v>
      </c>
      <c r="K1735" s="17">
        <v>0.33744123694945899</v>
      </c>
      <c r="L1735" s="17">
        <v>0.334050624270884</v>
      </c>
      <c r="M1735" s="17"/>
      <c r="N1735" s="17">
        <v>0.25670787129246703</v>
      </c>
      <c r="O1735" s="17">
        <v>0.29611155644354098</v>
      </c>
      <c r="P1735" s="17">
        <v>0.28842096569716702</v>
      </c>
      <c r="Q1735" s="17">
        <v>0.30645887151323697</v>
      </c>
      <c r="R1735" s="17"/>
      <c r="S1735" s="17">
        <v>0.24125761177826199</v>
      </c>
      <c r="T1735" s="17">
        <v>0.35728879548008902</v>
      </c>
      <c r="U1735" s="17">
        <v>0.34444534738768501</v>
      </c>
      <c r="V1735" s="17">
        <v>0.27786084753523299</v>
      </c>
      <c r="W1735" s="17">
        <v>0.32004116393940701</v>
      </c>
      <c r="X1735" s="17">
        <v>0.27781705659704498</v>
      </c>
      <c r="Y1735" s="17">
        <v>0.222740303905443</v>
      </c>
      <c r="Z1735" s="17">
        <v>0.29052448350846599</v>
      </c>
      <c r="AA1735" s="17">
        <v>0.24420927047818999</v>
      </c>
      <c r="AB1735" s="17"/>
      <c r="AC1735" s="17">
        <v>0.24025663552865001</v>
      </c>
      <c r="AD1735" s="17">
        <v>0.26318535440148</v>
      </c>
      <c r="AE1735" s="17">
        <v>0.30779115349983199</v>
      </c>
      <c r="AF1735" s="17">
        <v>0.33547919862604503</v>
      </c>
      <c r="AG1735" s="17">
        <v>0.30495993940073002</v>
      </c>
      <c r="AH1735" s="17">
        <v>0.28790465875993498</v>
      </c>
      <c r="AI1735" s="17">
        <v>0.29889301446892103</v>
      </c>
      <c r="AJ1735" s="17">
        <v>0.300528594799162</v>
      </c>
      <c r="AK1735" s="17">
        <v>0.26948889475512899</v>
      </c>
      <c r="AL1735" s="17">
        <v>0.24424617624094699</v>
      </c>
      <c r="AM1735" s="17">
        <v>0.306778443338103</v>
      </c>
      <c r="AN1735" s="17">
        <v>0.29279364419166798</v>
      </c>
      <c r="AO1735" s="17">
        <v>0.28445730876311898</v>
      </c>
      <c r="AP1735" s="17">
        <v>0.233143023998753</v>
      </c>
      <c r="AQ1735" s="17">
        <v>0.229231025230511</v>
      </c>
      <c r="AR1735" s="17">
        <v>0.194990670597045</v>
      </c>
      <c r="AS1735" s="17"/>
      <c r="AT1735" s="17">
        <v>0.20669613772562501</v>
      </c>
      <c r="AU1735" s="17">
        <v>0.30357627777296903</v>
      </c>
      <c r="AV1735" s="17">
        <v>0.28565054649974397</v>
      </c>
      <c r="AW1735" s="17">
        <v>0.31668492375970703</v>
      </c>
      <c r="AX1735" s="17">
        <v>0.32476948162802499</v>
      </c>
      <c r="AY1735" s="17">
        <v>0.36342960616164399</v>
      </c>
      <c r="AZ1735" s="17"/>
      <c r="BA1735" s="17">
        <v>0.35083408989641102</v>
      </c>
      <c r="BB1735" s="17">
        <v>0.31283084304941799</v>
      </c>
      <c r="BC1735" s="17">
        <v>0.23628359569287999</v>
      </c>
      <c r="BD1735" s="17">
        <v>0.210369884348626</v>
      </c>
      <c r="BE1735" s="17">
        <v>0.24605861959626901</v>
      </c>
      <c r="BF1735" s="17"/>
      <c r="BG1735" s="17">
        <v>0.30279640053900397</v>
      </c>
      <c r="BH1735" s="17">
        <v>0.26217784015881701</v>
      </c>
      <c r="BI1735" s="17">
        <v>0.308745061299113</v>
      </c>
      <c r="BJ1735" s="17">
        <v>0.26017341051214898</v>
      </c>
      <c r="BK1735" s="17">
        <v>0.29888080382369397</v>
      </c>
      <c r="BL1735" s="17"/>
      <c r="BM1735" s="17">
        <v>0.26573506287637899</v>
      </c>
      <c r="BN1735" s="17">
        <v>0.31898998610093199</v>
      </c>
      <c r="BO1735" s="17">
        <v>0.26611836089801</v>
      </c>
      <c r="BP1735" s="17"/>
      <c r="BQ1735" s="17">
        <v>0.22051985969353699</v>
      </c>
      <c r="BR1735" s="17">
        <v>0.32486323338694301</v>
      </c>
      <c r="BS1735" s="17"/>
      <c r="BT1735" s="17">
        <v>0.254012078669136</v>
      </c>
      <c r="BU1735" s="17">
        <v>0.32466914363293398</v>
      </c>
    </row>
    <row r="1736" spans="2:73" x14ac:dyDescent="0.3">
      <c r="B1736" t="s">
        <v>572</v>
      </c>
      <c r="C1736" s="17">
        <v>0.10882764438034</v>
      </c>
      <c r="D1736" s="17">
        <v>0.114285258272062</v>
      </c>
      <c r="E1736" s="17">
        <v>0.103845130422125</v>
      </c>
      <c r="F1736" s="17"/>
      <c r="G1736" s="17">
        <v>0.120336374473188</v>
      </c>
      <c r="H1736" s="17">
        <v>6.3877704897189205E-2</v>
      </c>
      <c r="I1736" s="17">
        <v>0.13395619980359599</v>
      </c>
      <c r="J1736" s="17">
        <v>0.11609261014504001</v>
      </c>
      <c r="K1736" s="17">
        <v>0.120856234766806</v>
      </c>
      <c r="L1736" s="17">
        <v>0.103332287473779</v>
      </c>
      <c r="M1736" s="17"/>
      <c r="N1736" s="17">
        <v>8.5342714516180904E-2</v>
      </c>
      <c r="O1736" s="17">
        <v>0.13113394612104001</v>
      </c>
      <c r="P1736" s="17">
        <v>0.116442841469043</v>
      </c>
      <c r="Q1736" s="17">
        <v>0.104019263985536</v>
      </c>
      <c r="R1736" s="17"/>
      <c r="S1736" s="17">
        <v>0.10756810060572</v>
      </c>
      <c r="T1736" s="17">
        <v>0.13749678332614901</v>
      </c>
      <c r="U1736" s="17">
        <v>9.5331889655517296E-2</v>
      </c>
      <c r="V1736" s="17">
        <v>0.14843184709419899</v>
      </c>
      <c r="W1736" s="17">
        <v>0.112970064724247</v>
      </c>
      <c r="X1736" s="17">
        <v>0.108819142210183</v>
      </c>
      <c r="Y1736" s="17">
        <v>8.4796485437197297E-2</v>
      </c>
      <c r="Z1736" s="17">
        <v>5.7321811682191498E-2</v>
      </c>
      <c r="AA1736" s="17">
        <v>8.7345553793811495E-2</v>
      </c>
      <c r="AB1736" s="17"/>
      <c r="AC1736" s="17">
        <v>0.154776207671114</v>
      </c>
      <c r="AD1736" s="17">
        <v>8.0171157007566995E-2</v>
      </c>
      <c r="AE1736" s="17">
        <v>0.115175437029487</v>
      </c>
      <c r="AF1736" s="17">
        <v>0.10553276753384</v>
      </c>
      <c r="AG1736" s="17">
        <v>0.11337749696605399</v>
      </c>
      <c r="AH1736" s="17">
        <v>0.13226403941883699</v>
      </c>
      <c r="AI1736" s="17">
        <v>0.12541594077309301</v>
      </c>
      <c r="AJ1736" s="17">
        <v>0.129926834709302</v>
      </c>
      <c r="AK1736" s="17">
        <v>0.127476141654393</v>
      </c>
      <c r="AL1736" s="17">
        <v>0.14449104324230899</v>
      </c>
      <c r="AM1736" s="17">
        <v>8.8812186550481606E-2</v>
      </c>
      <c r="AN1736" s="17">
        <v>8.3551253730901998E-2</v>
      </c>
      <c r="AO1736" s="17">
        <v>8.8893082078556299E-2</v>
      </c>
      <c r="AP1736" s="17">
        <v>8.3472600805068201E-2</v>
      </c>
      <c r="AQ1736" s="17">
        <v>0.10275847708581599</v>
      </c>
      <c r="AR1736" s="17">
        <v>6.1923971087062997E-2</v>
      </c>
      <c r="AS1736" s="17"/>
      <c r="AT1736" s="17">
        <v>9.3141568072606595E-2</v>
      </c>
      <c r="AU1736" s="17">
        <v>0.112669669515054</v>
      </c>
      <c r="AV1736" s="17">
        <v>0.12779571248566499</v>
      </c>
      <c r="AW1736" s="17">
        <v>0.127453997118392</v>
      </c>
      <c r="AX1736" s="17">
        <v>8.5418869477036904E-2</v>
      </c>
      <c r="AY1736" s="17">
        <v>8.3200318286152403E-2</v>
      </c>
      <c r="AZ1736" s="17"/>
      <c r="BA1736" s="17">
        <v>9.8318165428391405E-2</v>
      </c>
      <c r="BB1736" s="17">
        <v>0.115420009593874</v>
      </c>
      <c r="BC1736" s="17">
        <v>0.10287051951148</v>
      </c>
      <c r="BD1736" s="17">
        <v>0.103235305765996</v>
      </c>
      <c r="BE1736" s="17">
        <v>6.8329494628470905E-2</v>
      </c>
      <c r="BF1736" s="17"/>
      <c r="BG1736" s="17">
        <v>0.10497938146420099</v>
      </c>
      <c r="BH1736" s="17">
        <v>9.38448136099682E-2</v>
      </c>
      <c r="BI1736" s="17">
        <v>0.15711073112256799</v>
      </c>
      <c r="BJ1736" s="17">
        <v>0.11170058900879599</v>
      </c>
      <c r="BK1736" s="17">
        <v>0.11101894186950299</v>
      </c>
      <c r="BL1736" s="17"/>
      <c r="BM1736" s="17">
        <v>0.10424505315667799</v>
      </c>
      <c r="BN1736" s="17">
        <v>0.105837419720776</v>
      </c>
      <c r="BO1736" s="17">
        <v>0.12969962439754201</v>
      </c>
      <c r="BP1736" s="17"/>
      <c r="BQ1736" s="17">
        <v>7.4923365583294904E-2</v>
      </c>
      <c r="BR1736" s="17">
        <v>0.12929126847382499</v>
      </c>
      <c r="BS1736" s="17"/>
      <c r="BT1736" s="17">
        <v>8.7442846162642696E-2</v>
      </c>
      <c r="BU1736" s="17">
        <v>0.14862857857044301</v>
      </c>
    </row>
    <row r="1737" spans="2:73" x14ac:dyDescent="0.3">
      <c r="B1737" t="s">
        <v>571</v>
      </c>
      <c r="C1737" s="17">
        <v>3.41491108536272E-2</v>
      </c>
      <c r="D1737" s="17">
        <v>3.0608672224294801E-2</v>
      </c>
      <c r="E1737" s="17">
        <v>3.7354818650761401E-2</v>
      </c>
      <c r="F1737" s="17"/>
      <c r="G1737" s="17">
        <v>4.1666199517804897E-2</v>
      </c>
      <c r="H1737" s="17">
        <v>2.70216834857573E-2</v>
      </c>
      <c r="I1737" s="17">
        <v>3.1888197381219598E-2</v>
      </c>
      <c r="J1737" s="17">
        <v>4.1498025748720302E-2</v>
      </c>
      <c r="K1737" s="17">
        <v>4.97517357491516E-2</v>
      </c>
      <c r="L1737" s="17">
        <v>2.0345245983002899E-2</v>
      </c>
      <c r="M1737" s="17"/>
      <c r="N1737" s="17">
        <v>1.84950026953833E-2</v>
      </c>
      <c r="O1737" s="17">
        <v>4.2015658109668799E-2</v>
      </c>
      <c r="P1737" s="17">
        <v>3.3512634465101498E-2</v>
      </c>
      <c r="Q1737" s="17">
        <v>4.1388995994888697E-2</v>
      </c>
      <c r="R1737" s="17"/>
      <c r="S1737" s="17">
        <v>4.2140892419233397E-2</v>
      </c>
      <c r="T1737" s="17">
        <v>5.0887970658861699E-2</v>
      </c>
      <c r="U1737" s="17">
        <v>3.7321344330182499E-2</v>
      </c>
      <c r="V1737" s="17">
        <v>2.6171762861259901E-2</v>
      </c>
      <c r="W1737" s="17">
        <v>4.6389946256961197E-2</v>
      </c>
      <c r="X1737" s="17">
        <v>3.3111025632858199E-2</v>
      </c>
      <c r="Y1737" s="17">
        <v>9.9457205350090092E-3</v>
      </c>
      <c r="Z1737" s="17">
        <v>0</v>
      </c>
      <c r="AA1737" s="17">
        <v>3.2066295982338199E-2</v>
      </c>
      <c r="AB1737" s="17"/>
      <c r="AC1737" s="17">
        <v>0</v>
      </c>
      <c r="AD1737" s="17">
        <v>6.68033641949978E-2</v>
      </c>
      <c r="AE1737" s="17">
        <v>5.1672501690220897E-2</v>
      </c>
      <c r="AF1737" s="17">
        <v>3.5695634422434001E-2</v>
      </c>
      <c r="AG1737" s="17">
        <v>3.3143727821243897E-2</v>
      </c>
      <c r="AH1737" s="17">
        <v>4.0535420761940402E-2</v>
      </c>
      <c r="AI1737" s="17">
        <v>4.4759584807061097E-2</v>
      </c>
      <c r="AJ1737" s="17">
        <v>1.35521454975493E-2</v>
      </c>
      <c r="AK1737" s="17">
        <v>5.4827848203003099E-2</v>
      </c>
      <c r="AL1737" s="17">
        <v>2.5617503446007502E-2</v>
      </c>
      <c r="AM1737" s="17">
        <v>4.5907532892120698E-2</v>
      </c>
      <c r="AN1737" s="17">
        <v>2.0102162410658E-2</v>
      </c>
      <c r="AO1737" s="17">
        <v>0</v>
      </c>
      <c r="AP1737" s="17">
        <v>8.3680122988393901E-3</v>
      </c>
      <c r="AQ1737" s="17">
        <v>3.8700744570232599E-2</v>
      </c>
      <c r="AR1737" s="17">
        <v>1.11822310374774E-2</v>
      </c>
      <c r="AS1737" s="17"/>
      <c r="AT1737" s="17">
        <v>3.3933901470270297E-2</v>
      </c>
      <c r="AU1737" s="17">
        <v>3.6837840468047799E-2</v>
      </c>
      <c r="AV1737" s="17">
        <v>4.0074412601024699E-2</v>
      </c>
      <c r="AW1737" s="17">
        <v>4.0509613558409603E-2</v>
      </c>
      <c r="AX1737" s="17">
        <v>2.1109788267573499E-2</v>
      </c>
      <c r="AY1737" s="17">
        <v>4.7412702179551796E-3</v>
      </c>
      <c r="AZ1737" s="17"/>
      <c r="BA1737" s="17">
        <v>3.49111259230711E-2</v>
      </c>
      <c r="BB1737" s="17">
        <v>4.1134229795142502E-2</v>
      </c>
      <c r="BC1737" s="17">
        <v>4.07750703598624E-2</v>
      </c>
      <c r="BD1737" s="17">
        <v>1.8054963404719598E-2</v>
      </c>
      <c r="BE1737" s="17">
        <v>0</v>
      </c>
      <c r="BF1737" s="17"/>
      <c r="BG1737" s="17">
        <v>1.9254678601991999E-2</v>
      </c>
      <c r="BH1737" s="17">
        <v>2.8769140489439501E-2</v>
      </c>
      <c r="BI1737" s="17">
        <v>2.81228820294579E-2</v>
      </c>
      <c r="BJ1737" s="17">
        <v>6.1247406591826502E-2</v>
      </c>
      <c r="BK1737" s="17">
        <v>3.6144934659981899E-2</v>
      </c>
      <c r="BL1737" s="17"/>
      <c r="BM1737" s="17">
        <v>2.4190622320516601E-2</v>
      </c>
      <c r="BN1737" s="17">
        <v>3.40420997772048E-2</v>
      </c>
      <c r="BO1737" s="17">
        <v>6.4055436794767107E-2</v>
      </c>
      <c r="BP1737" s="17"/>
      <c r="BQ1737" s="17">
        <v>2.6237610637776201E-2</v>
      </c>
      <c r="BR1737" s="17">
        <v>3.8286900562531603E-2</v>
      </c>
      <c r="BS1737" s="17"/>
      <c r="BT1737" s="17">
        <v>1.9714293288428698E-2</v>
      </c>
      <c r="BU1737" s="17">
        <v>5.6835919689739903E-2</v>
      </c>
    </row>
    <row r="1738" spans="2:73" x14ac:dyDescent="0.3">
      <c r="B1738" t="s">
        <v>92</v>
      </c>
      <c r="C1738" s="17">
        <v>6.7633784414805997E-2</v>
      </c>
      <c r="D1738" s="17">
        <v>5.6499421372427999E-2</v>
      </c>
      <c r="E1738" s="17">
        <v>7.7917918231022301E-2</v>
      </c>
      <c r="F1738" s="17"/>
      <c r="G1738" s="17">
        <v>6.4948697566481001E-2</v>
      </c>
      <c r="H1738" s="17">
        <v>6.3427913138654202E-2</v>
      </c>
      <c r="I1738" s="17">
        <v>8.61094029169618E-2</v>
      </c>
      <c r="J1738" s="17">
        <v>6.2000683990921499E-2</v>
      </c>
      <c r="K1738" s="17">
        <v>5.0909493269971899E-2</v>
      </c>
      <c r="L1738" s="17">
        <v>7.3626251427161601E-2</v>
      </c>
      <c r="M1738" s="17"/>
      <c r="N1738" s="17">
        <v>3.8068922880306402E-2</v>
      </c>
      <c r="O1738" s="17">
        <v>7.0406995943246301E-2</v>
      </c>
      <c r="P1738" s="17">
        <v>6.8761711264438197E-2</v>
      </c>
      <c r="Q1738" s="17">
        <v>9.5819181306222398E-2</v>
      </c>
      <c r="R1738" s="17"/>
      <c r="S1738" s="17">
        <v>6.1655626652008202E-2</v>
      </c>
      <c r="T1738" s="17">
        <v>8.1353199206247895E-2</v>
      </c>
      <c r="U1738" s="17">
        <v>5.5143591264653402E-2</v>
      </c>
      <c r="V1738" s="17">
        <v>5.4964583009715899E-2</v>
      </c>
      <c r="W1738" s="17">
        <v>4.3234432338167199E-2</v>
      </c>
      <c r="X1738" s="17">
        <v>0.102400423639653</v>
      </c>
      <c r="Y1738" s="17">
        <v>5.82585569128488E-2</v>
      </c>
      <c r="Z1738" s="17">
        <v>6.7363802681758705E-2</v>
      </c>
      <c r="AA1738" s="17">
        <v>7.5834283160696195E-2</v>
      </c>
      <c r="AB1738" s="17"/>
      <c r="AC1738" s="17">
        <v>8.6493542990490099E-2</v>
      </c>
      <c r="AD1738" s="17">
        <v>0.109221614266406</v>
      </c>
      <c r="AE1738" s="17">
        <v>8.12422409361198E-2</v>
      </c>
      <c r="AF1738" s="17">
        <v>0.10132361821833601</v>
      </c>
      <c r="AG1738" s="17">
        <v>7.08469652319762E-2</v>
      </c>
      <c r="AH1738" s="17">
        <v>8.4775657076925706E-2</v>
      </c>
      <c r="AI1738" s="17">
        <v>4.2136461255738097E-2</v>
      </c>
      <c r="AJ1738" s="17">
        <v>6.5928854737808101E-2</v>
      </c>
      <c r="AK1738" s="17">
        <v>3.0970238623032099E-2</v>
      </c>
      <c r="AL1738" s="17">
        <v>7.7856116233440395E-2</v>
      </c>
      <c r="AM1738" s="17">
        <v>1.97859141009437E-2</v>
      </c>
      <c r="AN1738" s="17">
        <v>7.42566253678036E-2</v>
      </c>
      <c r="AO1738" s="17">
        <v>3.1345085504520802E-2</v>
      </c>
      <c r="AP1738" s="17">
        <v>3.94048706768075E-2</v>
      </c>
      <c r="AQ1738" s="17">
        <v>8.5417134540785103E-2</v>
      </c>
      <c r="AR1738" s="17">
        <v>1.49587180285681E-2</v>
      </c>
      <c r="AS1738" s="17"/>
      <c r="AT1738" s="17">
        <v>5.5670588886998398E-2</v>
      </c>
      <c r="AU1738" s="17">
        <v>7.6765302672217706E-2</v>
      </c>
      <c r="AV1738" s="17">
        <v>8.1438197446782101E-2</v>
      </c>
      <c r="AW1738" s="17">
        <v>6.4281823479167305E-2</v>
      </c>
      <c r="AX1738" s="17">
        <v>6.8437534224580501E-2</v>
      </c>
      <c r="AY1738" s="17">
        <v>4.0168104099334002E-2</v>
      </c>
      <c r="AZ1738" s="17"/>
      <c r="BA1738" s="17">
        <v>8.9181014799236499E-2</v>
      </c>
      <c r="BB1738" s="17">
        <v>6.0874974850655197E-2</v>
      </c>
      <c r="BC1738" s="17">
        <v>6.3239641562906596E-2</v>
      </c>
      <c r="BD1738" s="17">
        <v>5.3248688429099897E-2</v>
      </c>
      <c r="BE1738" s="17">
        <v>1.6230126729178E-2</v>
      </c>
      <c r="BF1738" s="17"/>
      <c r="BG1738" s="17">
        <v>5.4262972943633497E-2</v>
      </c>
      <c r="BH1738" s="17">
        <v>4.4005393210973298E-2</v>
      </c>
      <c r="BI1738" s="17">
        <v>7.9866206394006406E-2</v>
      </c>
      <c r="BJ1738" s="17">
        <v>4.8236022580484803E-2</v>
      </c>
      <c r="BK1738" s="17">
        <v>0.108910347341893</v>
      </c>
      <c r="BL1738" s="17"/>
      <c r="BM1738" s="17">
        <v>5.2206961314481798E-2</v>
      </c>
      <c r="BN1738" s="17">
        <v>8.5548302309789701E-2</v>
      </c>
      <c r="BO1738" s="17">
        <v>7.0251835116387495E-2</v>
      </c>
      <c r="BP1738" s="17"/>
      <c r="BQ1738" s="17">
        <v>2.9961210474696E-2</v>
      </c>
      <c r="BR1738" s="17">
        <v>7.7421401301208406E-2</v>
      </c>
      <c r="BS1738" s="17"/>
      <c r="BT1738" s="17">
        <v>3.7730021359973297E-2</v>
      </c>
      <c r="BU1738" s="17">
        <v>8.5966169469318301E-2</v>
      </c>
    </row>
    <row r="1739" spans="2:73" x14ac:dyDescent="0.3">
      <c r="B1739" t="s">
        <v>577</v>
      </c>
      <c r="C1739" s="17">
        <v>0.50346099744809503</v>
      </c>
      <c r="D1739" s="17">
        <v>0.51830216862124601</v>
      </c>
      <c r="E1739" s="17">
        <v>0.48900657787226198</v>
      </c>
      <c r="F1739" s="17"/>
      <c r="G1739" s="17">
        <v>0.53837046861181403</v>
      </c>
      <c r="H1739" s="17">
        <v>0.62261489899516997</v>
      </c>
      <c r="I1739" s="17">
        <v>0.50570040551157602</v>
      </c>
      <c r="J1739" s="17">
        <v>0.44804916499070802</v>
      </c>
      <c r="K1739" s="17">
        <v>0.441041299264612</v>
      </c>
      <c r="L1739" s="17">
        <v>0.46864559084517199</v>
      </c>
      <c r="M1739" s="17"/>
      <c r="N1739" s="17">
        <v>0.60138548861566299</v>
      </c>
      <c r="O1739" s="17">
        <v>0.46033184338250299</v>
      </c>
      <c r="P1739" s="17">
        <v>0.49286184710425002</v>
      </c>
      <c r="Q1739" s="17">
        <v>0.452313687200117</v>
      </c>
      <c r="R1739" s="17"/>
      <c r="S1739" s="17">
        <v>0.54737776854477604</v>
      </c>
      <c r="T1739" s="17">
        <v>0.372973251328652</v>
      </c>
      <c r="U1739" s="17">
        <v>0.46775782736196198</v>
      </c>
      <c r="V1739" s="17">
        <v>0.49257095949959101</v>
      </c>
      <c r="W1739" s="17">
        <v>0.477364392741217</v>
      </c>
      <c r="X1739" s="17">
        <v>0.47785235192026099</v>
      </c>
      <c r="Y1739" s="17">
        <v>0.62425893320950199</v>
      </c>
      <c r="Z1739" s="17">
        <v>0.58478990212758397</v>
      </c>
      <c r="AA1739" s="17">
        <v>0.56054459658496403</v>
      </c>
      <c r="AB1739" s="17"/>
      <c r="AC1739" s="17">
        <v>0.51847361380974599</v>
      </c>
      <c r="AD1739" s="17">
        <v>0.48061851012954898</v>
      </c>
      <c r="AE1739" s="17">
        <v>0.44411866684434098</v>
      </c>
      <c r="AF1739" s="17">
        <v>0.421968781199345</v>
      </c>
      <c r="AG1739" s="17">
        <v>0.47767187057999499</v>
      </c>
      <c r="AH1739" s="17">
        <v>0.45452022398236203</v>
      </c>
      <c r="AI1739" s="17">
        <v>0.488794998695186</v>
      </c>
      <c r="AJ1739" s="17">
        <v>0.49006357025617903</v>
      </c>
      <c r="AK1739" s="17">
        <v>0.51723687676444197</v>
      </c>
      <c r="AL1739" s="17">
        <v>0.50778916083729597</v>
      </c>
      <c r="AM1739" s="17">
        <v>0.53871592311835104</v>
      </c>
      <c r="AN1739" s="17">
        <v>0.52929631429896895</v>
      </c>
      <c r="AO1739" s="17">
        <v>0.59530452365380404</v>
      </c>
      <c r="AP1739" s="17">
        <v>0.63561149222053204</v>
      </c>
      <c r="AQ1739" s="17">
        <v>0.54389261857265603</v>
      </c>
      <c r="AR1739" s="17">
        <v>0.71694440924984704</v>
      </c>
      <c r="AS1739" s="17"/>
      <c r="AT1739" s="17">
        <v>0.61055780384449998</v>
      </c>
      <c r="AU1739" s="17">
        <v>0.47015090957171202</v>
      </c>
      <c r="AV1739" s="17">
        <v>0.46504113096678401</v>
      </c>
      <c r="AW1739" s="17">
        <v>0.45106964208432399</v>
      </c>
      <c r="AX1739" s="17">
        <v>0.50026432640278395</v>
      </c>
      <c r="AY1739" s="17">
        <v>0.50846070123491405</v>
      </c>
      <c r="AZ1739" s="17"/>
      <c r="BA1739" s="17">
        <v>0.42675560395288997</v>
      </c>
      <c r="BB1739" s="17">
        <v>0.46973994271091102</v>
      </c>
      <c r="BC1739" s="17">
        <v>0.55683117287286998</v>
      </c>
      <c r="BD1739" s="17">
        <v>0.61509115805155801</v>
      </c>
      <c r="BE1739" s="17">
        <v>0.66938175904608199</v>
      </c>
      <c r="BF1739" s="17"/>
      <c r="BG1739" s="17">
        <v>0.51870656645116997</v>
      </c>
      <c r="BH1739" s="17">
        <v>0.57120281253080196</v>
      </c>
      <c r="BI1739" s="17">
        <v>0.42615511915485399</v>
      </c>
      <c r="BJ1739" s="17">
        <v>0.51864257130674396</v>
      </c>
      <c r="BK1739" s="17">
        <v>0.44504497230492701</v>
      </c>
      <c r="BL1739" s="17"/>
      <c r="BM1739" s="17">
        <v>0.55362230033194504</v>
      </c>
      <c r="BN1739" s="17">
        <v>0.45558219209129802</v>
      </c>
      <c r="BO1739" s="17">
        <v>0.469874742793293</v>
      </c>
      <c r="BP1739" s="17"/>
      <c r="BQ1739" s="17">
        <v>0.64835795361069604</v>
      </c>
      <c r="BR1739" s="17">
        <v>0.43013719627549202</v>
      </c>
      <c r="BS1739" s="17"/>
      <c r="BT1739" s="17">
        <v>0.60110076051981998</v>
      </c>
      <c r="BU1739" s="17">
        <v>0.38390018863756398</v>
      </c>
    </row>
    <row r="1740" spans="2:73" x14ac:dyDescent="0.3">
      <c r="B1740" t="s">
        <v>576</v>
      </c>
      <c r="C1740" s="17">
        <v>0.142976755233967</v>
      </c>
      <c r="D1740" s="17">
        <v>0.14489393049635699</v>
      </c>
      <c r="E1740" s="17">
        <v>0.14119994907288699</v>
      </c>
      <c r="F1740" s="17"/>
      <c r="G1740" s="17">
        <v>0.16200257399099299</v>
      </c>
      <c r="H1740" s="17">
        <v>9.0899388382946505E-2</v>
      </c>
      <c r="I1740" s="17">
        <v>0.165844397184815</v>
      </c>
      <c r="J1740" s="17">
        <v>0.15759063589376099</v>
      </c>
      <c r="K1740" s="17">
        <v>0.170607970515957</v>
      </c>
      <c r="L1740" s="17">
        <v>0.12367753345678199</v>
      </c>
      <c r="M1740" s="17"/>
      <c r="N1740" s="17">
        <v>0.103837717211564</v>
      </c>
      <c r="O1740" s="17">
        <v>0.17314960423070899</v>
      </c>
      <c r="P1740" s="17">
        <v>0.14995547593414399</v>
      </c>
      <c r="Q1740" s="17">
        <v>0.145408259980424</v>
      </c>
      <c r="R1740" s="17"/>
      <c r="S1740" s="17">
        <v>0.149708993024953</v>
      </c>
      <c r="T1740" s="17">
        <v>0.18838475398501101</v>
      </c>
      <c r="U1740" s="17">
        <v>0.1326532339857</v>
      </c>
      <c r="V1740" s="17">
        <v>0.17460360995545901</v>
      </c>
      <c r="W1740" s="17">
        <v>0.159360010981209</v>
      </c>
      <c r="X1740" s="17">
        <v>0.14193016784304099</v>
      </c>
      <c r="Y1740" s="17">
        <v>9.4742205972206298E-2</v>
      </c>
      <c r="Z1740" s="17">
        <v>5.7321811682191498E-2</v>
      </c>
      <c r="AA1740" s="17">
        <v>0.11941184977615001</v>
      </c>
      <c r="AB1740" s="17"/>
      <c r="AC1740" s="17">
        <v>0.154776207671114</v>
      </c>
      <c r="AD1740" s="17">
        <v>0.14697452120256499</v>
      </c>
      <c r="AE1740" s="17">
        <v>0.16684793871970799</v>
      </c>
      <c r="AF1740" s="17">
        <v>0.14122840195627401</v>
      </c>
      <c r="AG1740" s="17">
        <v>0.14652122478729801</v>
      </c>
      <c r="AH1740" s="17">
        <v>0.17279946018077699</v>
      </c>
      <c r="AI1740" s="17">
        <v>0.170175525580154</v>
      </c>
      <c r="AJ1740" s="17">
        <v>0.14347898020685201</v>
      </c>
      <c r="AK1740" s="17">
        <v>0.18230398985739599</v>
      </c>
      <c r="AL1740" s="17">
        <v>0.17010854668831599</v>
      </c>
      <c r="AM1740" s="17">
        <v>0.134719719442602</v>
      </c>
      <c r="AN1740" s="17">
        <v>0.10365341614156</v>
      </c>
      <c r="AO1740" s="17">
        <v>8.8893082078556299E-2</v>
      </c>
      <c r="AP1740" s="17">
        <v>9.1840613103907606E-2</v>
      </c>
      <c r="AQ1740" s="17">
        <v>0.14145922165604799</v>
      </c>
      <c r="AR1740" s="17">
        <v>7.3106202124540401E-2</v>
      </c>
      <c r="AS1740" s="17"/>
      <c r="AT1740" s="17">
        <v>0.12707546954287699</v>
      </c>
      <c r="AU1740" s="17">
        <v>0.149507509983102</v>
      </c>
      <c r="AV1740" s="17">
        <v>0.16787012508669</v>
      </c>
      <c r="AW1740" s="17">
        <v>0.16796361067680199</v>
      </c>
      <c r="AX1740" s="17">
        <v>0.10652865774461</v>
      </c>
      <c r="AY1740" s="17">
        <v>8.7941588504107604E-2</v>
      </c>
      <c r="AZ1740" s="17"/>
      <c r="BA1740" s="17">
        <v>0.133229291351462</v>
      </c>
      <c r="BB1740" s="17">
        <v>0.156554239389017</v>
      </c>
      <c r="BC1740" s="17">
        <v>0.14364558987134299</v>
      </c>
      <c r="BD1740" s="17">
        <v>0.121290269170716</v>
      </c>
      <c r="BE1740" s="17">
        <v>6.8329494628470905E-2</v>
      </c>
      <c r="BF1740" s="17"/>
      <c r="BG1740" s="17">
        <v>0.124234060066193</v>
      </c>
      <c r="BH1740" s="17">
        <v>0.12261395409940801</v>
      </c>
      <c r="BI1740" s="17">
        <v>0.18523361315202599</v>
      </c>
      <c r="BJ1740" s="17">
        <v>0.17294799560062199</v>
      </c>
      <c r="BK1740" s="17">
        <v>0.14716387652948501</v>
      </c>
      <c r="BL1740" s="17"/>
      <c r="BM1740" s="17">
        <v>0.128435675477195</v>
      </c>
      <c r="BN1740" s="17">
        <v>0.13987951949798</v>
      </c>
      <c r="BO1740" s="17">
        <v>0.19375506119230901</v>
      </c>
      <c r="BP1740" s="17"/>
      <c r="BQ1740" s="17">
        <v>0.10116097622107099</v>
      </c>
      <c r="BR1740" s="17">
        <v>0.167578169036356</v>
      </c>
      <c r="BS1740" s="17"/>
      <c r="BT1740" s="17">
        <v>0.107157139451071</v>
      </c>
      <c r="BU1740" s="17">
        <v>0.20546449826018301</v>
      </c>
    </row>
    <row r="1741" spans="2:73" x14ac:dyDescent="0.3">
      <c r="B1741" t="s">
        <v>443</v>
      </c>
      <c r="C1741" s="17">
        <v>0.360484242214127</v>
      </c>
      <c r="D1741" s="17">
        <v>0.37340823812488899</v>
      </c>
      <c r="E1741" s="17">
        <v>0.34780662879937602</v>
      </c>
      <c r="F1741" s="17"/>
      <c r="G1741" s="17">
        <v>0.37636789462082099</v>
      </c>
      <c r="H1741" s="17">
        <v>0.531715510612224</v>
      </c>
      <c r="I1741" s="17">
        <v>0.33985600832676099</v>
      </c>
      <c r="J1741" s="17">
        <v>0.29045852909694703</v>
      </c>
      <c r="K1741" s="17">
        <v>0.270433328748654</v>
      </c>
      <c r="L1741" s="17">
        <v>0.34496805738838998</v>
      </c>
      <c r="M1741" s="17"/>
      <c r="N1741" s="17">
        <v>0.497547771404098</v>
      </c>
      <c r="O1741" s="17">
        <v>0.28718223915179403</v>
      </c>
      <c r="P1741" s="17">
        <v>0.34290637117010597</v>
      </c>
      <c r="Q1741" s="17">
        <v>0.306905427219692</v>
      </c>
      <c r="R1741" s="17"/>
      <c r="S1741" s="17">
        <v>0.39766877551982299</v>
      </c>
      <c r="T1741" s="17">
        <v>0.18458849734364199</v>
      </c>
      <c r="U1741" s="17">
        <v>0.33510459337626203</v>
      </c>
      <c r="V1741" s="17">
        <v>0.31796734954413203</v>
      </c>
      <c r="W1741" s="17">
        <v>0.318004381760008</v>
      </c>
      <c r="X1741" s="17">
        <v>0.33592218407722002</v>
      </c>
      <c r="Y1741" s="17">
        <v>0.52951672723729604</v>
      </c>
      <c r="Z1741" s="17">
        <v>0.527468090445392</v>
      </c>
      <c r="AA1741" s="17">
        <v>0.44113274680881398</v>
      </c>
      <c r="AB1741" s="17"/>
      <c r="AC1741" s="17">
        <v>0.363697406138632</v>
      </c>
      <c r="AD1741" s="17">
        <v>0.33364398892698399</v>
      </c>
      <c r="AE1741" s="17">
        <v>0.27727072812463299</v>
      </c>
      <c r="AF1741" s="17">
        <v>0.28074037924307199</v>
      </c>
      <c r="AG1741" s="17">
        <v>0.33115064579269698</v>
      </c>
      <c r="AH1741" s="17">
        <v>0.28172076380158501</v>
      </c>
      <c r="AI1741" s="17">
        <v>0.31861947311503203</v>
      </c>
      <c r="AJ1741" s="17">
        <v>0.34658459004932701</v>
      </c>
      <c r="AK1741" s="17">
        <v>0.33493288690704598</v>
      </c>
      <c r="AL1741" s="17">
        <v>0.33768061414897999</v>
      </c>
      <c r="AM1741" s="17">
        <v>0.40399620367574801</v>
      </c>
      <c r="AN1741" s="17">
        <v>0.42564289815740902</v>
      </c>
      <c r="AO1741" s="17">
        <v>0.50641144157524798</v>
      </c>
      <c r="AP1741" s="17">
        <v>0.54377087911662503</v>
      </c>
      <c r="AQ1741" s="17">
        <v>0.40243339691660801</v>
      </c>
      <c r="AR1741" s="17">
        <v>0.64383820712530604</v>
      </c>
      <c r="AS1741" s="17"/>
      <c r="AT1741" s="17">
        <v>0.48348233430162302</v>
      </c>
      <c r="AU1741" s="17">
        <v>0.32064339958860999</v>
      </c>
      <c r="AV1741" s="17">
        <v>0.29717100588009399</v>
      </c>
      <c r="AW1741" s="17">
        <v>0.283106031407522</v>
      </c>
      <c r="AX1741" s="17">
        <v>0.393735668658173</v>
      </c>
      <c r="AY1741" s="17">
        <v>0.420519112730806</v>
      </c>
      <c r="AZ1741" s="17"/>
      <c r="BA1741" s="17">
        <v>0.29352631260142797</v>
      </c>
      <c r="BB1741" s="17">
        <v>0.31318570332189399</v>
      </c>
      <c r="BC1741" s="17">
        <v>0.41318558300152802</v>
      </c>
      <c r="BD1741" s="17">
        <v>0.493800888880843</v>
      </c>
      <c r="BE1741" s="17">
        <v>0.60105226441761095</v>
      </c>
      <c r="BF1741" s="17"/>
      <c r="BG1741" s="17">
        <v>0.394472506384977</v>
      </c>
      <c r="BH1741" s="17">
        <v>0.44858885843139401</v>
      </c>
      <c r="BI1741" s="17">
        <v>0.240921506002828</v>
      </c>
      <c r="BJ1741" s="17">
        <v>0.345694575706122</v>
      </c>
      <c r="BK1741" s="17">
        <v>0.29788109577544197</v>
      </c>
      <c r="BL1741" s="17"/>
      <c r="BM1741" s="17">
        <v>0.42518662485475001</v>
      </c>
      <c r="BN1741" s="17">
        <v>0.31570267259331802</v>
      </c>
      <c r="BO1741" s="17">
        <v>0.27611968160098499</v>
      </c>
      <c r="BP1741" s="17"/>
      <c r="BQ1741" s="17">
        <v>0.54719697738962503</v>
      </c>
      <c r="BR1741" s="17">
        <v>0.26255902723913599</v>
      </c>
      <c r="BS1741" s="17"/>
      <c r="BT1741" s="17">
        <v>0.49394362106874801</v>
      </c>
      <c r="BU1741" s="17">
        <v>0.178435690377381</v>
      </c>
    </row>
    <row r="1742" spans="2:73" x14ac:dyDescent="0.3">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17"/>
      <c r="AH1742" s="17"/>
      <c r="AI1742" s="17"/>
      <c r="AJ1742" s="17"/>
      <c r="AK1742" s="17"/>
      <c r="AL1742" s="17"/>
      <c r="AM1742" s="17"/>
      <c r="AN1742" s="17"/>
      <c r="AO1742" s="17"/>
      <c r="AP1742" s="17"/>
      <c r="AQ1742" s="17"/>
      <c r="AR1742" s="17"/>
      <c r="AS1742" s="17"/>
      <c r="AT1742" s="17"/>
      <c r="AU1742" s="17"/>
      <c r="AV1742" s="17"/>
      <c r="AW1742" s="17"/>
      <c r="AX1742" s="17"/>
      <c r="AY1742" s="17"/>
      <c r="AZ1742" s="17"/>
      <c r="BA1742" s="17"/>
      <c r="BB1742" s="17"/>
      <c r="BC1742" s="17"/>
      <c r="BD1742" s="17"/>
      <c r="BE1742" s="17"/>
      <c r="BF1742" s="17"/>
      <c r="BG1742" s="17"/>
      <c r="BH1742" s="17"/>
      <c r="BI1742" s="17"/>
      <c r="BJ1742" s="17"/>
      <c r="BK1742" s="17"/>
      <c r="BL1742" s="17"/>
      <c r="BM1742" s="17"/>
      <c r="BN1742" s="17"/>
      <c r="BO1742" s="17"/>
      <c r="BP1742" s="17"/>
      <c r="BQ1742" s="17"/>
      <c r="BR1742" s="17"/>
      <c r="BS1742" s="17"/>
      <c r="BT1742" s="17"/>
      <c r="BU1742" s="17"/>
    </row>
    <row r="1743" spans="2:73" x14ac:dyDescent="0.3">
      <c r="B1743" s="6" t="s">
        <v>654</v>
      </c>
      <c r="C1743" s="17"/>
      <c r="D1743" s="17"/>
      <c r="E1743" s="17"/>
      <c r="F1743" s="17"/>
      <c r="G1743" s="17"/>
      <c r="H1743" s="17"/>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c r="BH1743" s="17"/>
      <c r="BI1743" s="17"/>
      <c r="BJ1743" s="17"/>
      <c r="BK1743" s="17"/>
      <c r="BL1743" s="17"/>
      <c r="BM1743" s="17"/>
      <c r="BN1743" s="17"/>
      <c r="BO1743" s="17"/>
      <c r="BP1743" s="17"/>
      <c r="BQ1743" s="17"/>
      <c r="BR1743" s="17"/>
      <c r="BS1743" s="17"/>
      <c r="BT1743" s="17"/>
      <c r="BU1743" s="17"/>
    </row>
    <row r="1744" spans="2:73" x14ac:dyDescent="0.3">
      <c r="B1744" s="24" t="s">
        <v>94</v>
      </c>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c r="BA1744" s="17"/>
      <c r="BB1744" s="17"/>
      <c r="BC1744" s="17"/>
      <c r="BD1744" s="17"/>
      <c r="BE1744" s="17"/>
      <c r="BF1744" s="17"/>
      <c r="BG1744" s="17"/>
      <c r="BH1744" s="17"/>
      <c r="BI1744" s="17"/>
      <c r="BJ1744" s="17"/>
      <c r="BK1744" s="17"/>
      <c r="BL1744" s="17"/>
      <c r="BM1744" s="17"/>
      <c r="BN1744" s="17"/>
      <c r="BO1744" s="17"/>
      <c r="BP1744" s="17"/>
      <c r="BQ1744" s="17"/>
      <c r="BR1744" s="17"/>
      <c r="BS1744" s="17"/>
      <c r="BT1744" s="17"/>
      <c r="BU1744" s="17"/>
    </row>
    <row r="1745" spans="2:73" x14ac:dyDescent="0.3">
      <c r="B1745" t="s">
        <v>575</v>
      </c>
      <c r="C1745" s="17">
        <v>5.5888134250323802E-2</v>
      </c>
      <c r="D1745" s="17">
        <v>6.4641029939784905E-2</v>
      </c>
      <c r="E1745" s="17">
        <v>4.7157674268781903E-2</v>
      </c>
      <c r="F1745" s="17"/>
      <c r="G1745" s="17">
        <v>7.6371610832147205E-2</v>
      </c>
      <c r="H1745" s="17">
        <v>0.10992712477243</v>
      </c>
      <c r="I1745" s="17">
        <v>5.3702133749967997E-2</v>
      </c>
      <c r="J1745" s="17">
        <v>3.3293056358694E-2</v>
      </c>
      <c r="K1745" s="17">
        <v>3.4136896398226403E-2</v>
      </c>
      <c r="L1745" s="17">
        <v>3.3153637528985001E-2</v>
      </c>
      <c r="M1745" s="17"/>
      <c r="N1745" s="17">
        <v>8.8582393985787405E-2</v>
      </c>
      <c r="O1745" s="17">
        <v>4.6964042945309897E-2</v>
      </c>
      <c r="P1745" s="17">
        <v>5.01171943433966E-2</v>
      </c>
      <c r="Q1745" s="17">
        <v>3.6023884938432699E-2</v>
      </c>
      <c r="R1745" s="17"/>
      <c r="S1745" s="17">
        <v>0.10485600034652599</v>
      </c>
      <c r="T1745" s="17">
        <v>2.35243685476768E-2</v>
      </c>
      <c r="U1745" s="17">
        <v>6.5808963489887504E-2</v>
      </c>
      <c r="V1745" s="17">
        <v>4.8953563599892197E-2</v>
      </c>
      <c r="W1745" s="17">
        <v>5.4360320072853803E-2</v>
      </c>
      <c r="X1745" s="17">
        <v>3.5640354045848199E-2</v>
      </c>
      <c r="Y1745" s="17">
        <v>4.3335821154403903E-2</v>
      </c>
      <c r="Z1745" s="17">
        <v>3.90748858573325E-2</v>
      </c>
      <c r="AA1745" s="17">
        <v>6.6429764720061096E-2</v>
      </c>
      <c r="AB1745" s="17"/>
      <c r="AC1745" s="17">
        <v>4.4928414148251397E-2</v>
      </c>
      <c r="AD1745" s="17">
        <v>0.10006872825291201</v>
      </c>
      <c r="AE1745" s="17">
        <v>5.0017140438615999E-2</v>
      </c>
      <c r="AF1745" s="17">
        <v>3.4055925767024903E-2</v>
      </c>
      <c r="AG1745" s="17">
        <v>4.5591121781624701E-2</v>
      </c>
      <c r="AH1745" s="17">
        <v>4.6211968410496497E-2</v>
      </c>
      <c r="AI1745" s="17">
        <v>4.15647214980897E-2</v>
      </c>
      <c r="AJ1745" s="17">
        <v>2.82600789406919E-2</v>
      </c>
      <c r="AK1745" s="17">
        <v>5.3519961482871997E-2</v>
      </c>
      <c r="AL1745" s="17">
        <v>5.8751506728302497E-2</v>
      </c>
      <c r="AM1745" s="17">
        <v>3.8032238838400498E-2</v>
      </c>
      <c r="AN1745" s="17">
        <v>3.5205735677915302E-2</v>
      </c>
      <c r="AO1745" s="17">
        <v>0.103682702978266</v>
      </c>
      <c r="AP1745" s="17">
        <v>6.6505453573321702E-2</v>
      </c>
      <c r="AQ1745" s="17">
        <v>0.12073540580365801</v>
      </c>
      <c r="AR1745" s="17">
        <v>0.16575859429486201</v>
      </c>
      <c r="AS1745" s="17"/>
      <c r="AT1745" s="17">
        <v>0.109391734564507</v>
      </c>
      <c r="AU1745" s="17">
        <v>3.9842921823279399E-2</v>
      </c>
      <c r="AV1745" s="17">
        <v>4.8308656579936902E-2</v>
      </c>
      <c r="AW1745" s="17">
        <v>3.1786652271953202E-2</v>
      </c>
      <c r="AX1745" s="17">
        <v>3.7457355448839401E-2</v>
      </c>
      <c r="AY1745" s="17">
        <v>4.9490344102200698E-2</v>
      </c>
      <c r="AZ1745" s="17"/>
      <c r="BA1745" s="17">
        <v>2.78049300709769E-2</v>
      </c>
      <c r="BB1745" s="17">
        <v>3.7690505265232502E-2</v>
      </c>
      <c r="BC1745" s="17">
        <v>5.9857980876077597E-2</v>
      </c>
      <c r="BD1745" s="17">
        <v>0.11618282119253</v>
      </c>
      <c r="BE1745" s="17">
        <v>0.21628578093169401</v>
      </c>
      <c r="BF1745" s="17"/>
      <c r="BG1745" s="17">
        <v>5.0411175302578201E-2</v>
      </c>
      <c r="BH1745" s="17">
        <v>8.3330423265058295E-2</v>
      </c>
      <c r="BI1745" s="17">
        <v>5.2862896107234901E-2</v>
      </c>
      <c r="BJ1745" s="17">
        <v>4.6996654079570599E-2</v>
      </c>
      <c r="BK1745" s="17">
        <v>3.5196254115566303E-2</v>
      </c>
      <c r="BL1745" s="17"/>
      <c r="BM1745" s="17">
        <v>7.8009072253011305E-2</v>
      </c>
      <c r="BN1745" s="17">
        <v>4.3240466675828301E-2</v>
      </c>
      <c r="BO1745" s="17">
        <v>2.0607959189618101E-2</v>
      </c>
      <c r="BP1745" s="17"/>
      <c r="BQ1745" s="17">
        <v>9.6450045347731703E-2</v>
      </c>
      <c r="BR1745" s="17">
        <v>3.30009215606804E-2</v>
      </c>
      <c r="BS1745" s="17"/>
      <c r="BT1745" s="17">
        <v>7.4448546911068697E-2</v>
      </c>
      <c r="BU1745" s="17">
        <v>3.40178518509128E-2</v>
      </c>
    </row>
    <row r="1746" spans="2:73" x14ac:dyDescent="0.3">
      <c r="B1746" t="s">
        <v>574</v>
      </c>
      <c r="C1746" s="17">
        <v>0.155977052418656</v>
      </c>
      <c r="D1746" s="17">
        <v>0.17343010390053601</v>
      </c>
      <c r="E1746" s="17">
        <v>0.139061198178832</v>
      </c>
      <c r="F1746" s="17"/>
      <c r="G1746" s="17">
        <v>0.199253757542878</v>
      </c>
      <c r="H1746" s="17">
        <v>0.23958961959634201</v>
      </c>
      <c r="I1746" s="17">
        <v>0.17737841419154099</v>
      </c>
      <c r="J1746" s="17">
        <v>0.13967269552866099</v>
      </c>
      <c r="K1746" s="17">
        <v>9.6056933995474297E-2</v>
      </c>
      <c r="L1746" s="17">
        <v>9.5431683355183095E-2</v>
      </c>
      <c r="M1746" s="17"/>
      <c r="N1746" s="17">
        <v>0.21373661219873899</v>
      </c>
      <c r="O1746" s="17">
        <v>0.14737398547585101</v>
      </c>
      <c r="P1746" s="17">
        <v>0.12659629822677099</v>
      </c>
      <c r="Q1746" s="17">
        <v>0.130087426095782</v>
      </c>
      <c r="R1746" s="17"/>
      <c r="S1746" s="17">
        <v>0.189620671355233</v>
      </c>
      <c r="T1746" s="17">
        <v>0.12766598915537</v>
      </c>
      <c r="U1746" s="17">
        <v>0.19427830633718701</v>
      </c>
      <c r="V1746" s="17">
        <v>0.150493416391841</v>
      </c>
      <c r="W1746" s="17">
        <v>0.14594569463915399</v>
      </c>
      <c r="X1746" s="17">
        <v>0.14512062410763199</v>
      </c>
      <c r="Y1746" s="17">
        <v>0.152260811914528</v>
      </c>
      <c r="Z1746" s="17">
        <v>0.167059918603325</v>
      </c>
      <c r="AA1746" s="17">
        <v>0.13842649993463099</v>
      </c>
      <c r="AB1746" s="17"/>
      <c r="AC1746" s="17">
        <v>8.7430035497839897E-2</v>
      </c>
      <c r="AD1746" s="17">
        <v>0.14867527040800399</v>
      </c>
      <c r="AE1746" s="17">
        <v>0.10354823903943999</v>
      </c>
      <c r="AF1746" s="17">
        <v>9.7011010542272597E-2</v>
      </c>
      <c r="AG1746" s="17">
        <v>0.16708843351095701</v>
      </c>
      <c r="AH1746" s="17">
        <v>0.13221168193467001</v>
      </c>
      <c r="AI1746" s="17">
        <v>0.15138533556143999</v>
      </c>
      <c r="AJ1746" s="17">
        <v>0.183129061774082</v>
      </c>
      <c r="AK1746" s="17">
        <v>0.127497862609316</v>
      </c>
      <c r="AL1746" s="17">
        <v>0.13806815670471301</v>
      </c>
      <c r="AM1746" s="17">
        <v>0.20945526949468701</v>
      </c>
      <c r="AN1746" s="17">
        <v>0.160378604851829</v>
      </c>
      <c r="AO1746" s="17">
        <v>0.17087089769188599</v>
      </c>
      <c r="AP1746" s="17">
        <v>0.22199641760491201</v>
      </c>
      <c r="AQ1746" s="17">
        <v>0.153557798215886</v>
      </c>
      <c r="AR1746" s="17">
        <v>0.30868448532554099</v>
      </c>
      <c r="AS1746" s="17"/>
      <c r="AT1746" s="17">
        <v>0.19825598892134599</v>
      </c>
      <c r="AU1746" s="17">
        <v>0.150939652438209</v>
      </c>
      <c r="AV1746" s="17">
        <v>0.15844884136965601</v>
      </c>
      <c r="AW1746" s="17">
        <v>0.133647738404998</v>
      </c>
      <c r="AX1746" s="17">
        <v>0.118078524827588</v>
      </c>
      <c r="AY1746" s="17">
        <v>0.142271396103966</v>
      </c>
      <c r="AZ1746" s="17"/>
      <c r="BA1746" s="17">
        <v>0.10825068102758</v>
      </c>
      <c r="BB1746" s="17">
        <v>0.12991586624174001</v>
      </c>
      <c r="BC1746" s="17">
        <v>0.17204663722678201</v>
      </c>
      <c r="BD1746" s="17">
        <v>0.27159971923308401</v>
      </c>
      <c r="BE1746" s="17">
        <v>0.266474765445256</v>
      </c>
      <c r="BF1746" s="17"/>
      <c r="BG1746" s="17">
        <v>0.16585401124219301</v>
      </c>
      <c r="BH1746" s="17">
        <v>0.196761353794213</v>
      </c>
      <c r="BI1746" s="17">
        <v>0.161826923905629</v>
      </c>
      <c r="BJ1746" s="17">
        <v>0.113306731813305</v>
      </c>
      <c r="BK1746" s="17">
        <v>0.17327369093345901</v>
      </c>
      <c r="BL1746" s="17"/>
      <c r="BM1746" s="17">
        <v>0.18924097835103401</v>
      </c>
      <c r="BN1746" s="17">
        <v>0.123098514230172</v>
      </c>
      <c r="BO1746" s="17">
        <v>0.13643224662908601</v>
      </c>
      <c r="BP1746" s="17"/>
      <c r="BQ1746" s="17">
        <v>0.26129518162884002</v>
      </c>
      <c r="BR1746" s="17">
        <v>9.2136654709266699E-2</v>
      </c>
      <c r="BS1746" s="17"/>
      <c r="BT1746" s="17">
        <v>0.19641812963580399</v>
      </c>
      <c r="BU1746" s="17">
        <v>9.6526973821425902E-2</v>
      </c>
    </row>
    <row r="1747" spans="2:73" x14ac:dyDescent="0.3">
      <c r="B1747" t="s">
        <v>573</v>
      </c>
      <c r="C1747" s="17">
        <v>0.26696577457729898</v>
      </c>
      <c r="D1747" s="17">
        <v>0.26409626536986103</v>
      </c>
      <c r="E1747" s="17">
        <v>0.27021695168311599</v>
      </c>
      <c r="F1747" s="17"/>
      <c r="G1747" s="17">
        <v>0.249059895057229</v>
      </c>
      <c r="H1747" s="17">
        <v>0.22417237341559701</v>
      </c>
      <c r="I1747" s="17">
        <v>0.26258011226073702</v>
      </c>
      <c r="J1747" s="17">
        <v>0.27688937812597803</v>
      </c>
      <c r="K1747" s="17">
        <v>0.29491234130974803</v>
      </c>
      <c r="L1747" s="17">
        <v>0.29034498883451598</v>
      </c>
      <c r="M1747" s="17"/>
      <c r="N1747" s="17">
        <v>0.27695680759562802</v>
      </c>
      <c r="O1747" s="17">
        <v>0.25890365836088303</v>
      </c>
      <c r="P1747" s="17">
        <v>0.27499262989065698</v>
      </c>
      <c r="Q1747" s="17">
        <v>0.256355124603732</v>
      </c>
      <c r="R1747" s="17"/>
      <c r="S1747" s="17">
        <v>0.29002682060145601</v>
      </c>
      <c r="T1747" s="17">
        <v>0.255944806159979</v>
      </c>
      <c r="U1747" s="17">
        <v>0.27202107081301302</v>
      </c>
      <c r="V1747" s="17">
        <v>0.28087445592744298</v>
      </c>
      <c r="W1747" s="17">
        <v>0.27253433926931298</v>
      </c>
      <c r="X1747" s="17">
        <v>0.215562592673466</v>
      </c>
      <c r="Y1747" s="17">
        <v>0.233301180010271</v>
      </c>
      <c r="Z1747" s="17">
        <v>0.25368595242155001</v>
      </c>
      <c r="AA1747" s="17">
        <v>0.30317300101564199</v>
      </c>
      <c r="AB1747" s="17"/>
      <c r="AC1747" s="17">
        <v>0.146259918133547</v>
      </c>
      <c r="AD1747" s="17">
        <v>0.22277505992501101</v>
      </c>
      <c r="AE1747" s="17">
        <v>0.22945098572425501</v>
      </c>
      <c r="AF1747" s="17">
        <v>0.29451527696655899</v>
      </c>
      <c r="AG1747" s="17">
        <v>0.29050510149944597</v>
      </c>
      <c r="AH1747" s="17">
        <v>0.28076864581015798</v>
      </c>
      <c r="AI1747" s="17">
        <v>0.25549480722604001</v>
      </c>
      <c r="AJ1747" s="17">
        <v>0.22709786474171101</v>
      </c>
      <c r="AK1747" s="17">
        <v>0.27125271097964998</v>
      </c>
      <c r="AL1747" s="17">
        <v>0.27332655370100001</v>
      </c>
      <c r="AM1747" s="17">
        <v>0.29901929400405602</v>
      </c>
      <c r="AN1747" s="17">
        <v>0.32571594136126802</v>
      </c>
      <c r="AO1747" s="17">
        <v>0.19831881336656301</v>
      </c>
      <c r="AP1747" s="17">
        <v>0.26655963010825701</v>
      </c>
      <c r="AQ1747" s="17">
        <v>0.26742534122442702</v>
      </c>
      <c r="AR1747" s="17">
        <v>0.21298614575593</v>
      </c>
      <c r="AS1747" s="17"/>
      <c r="AT1747" s="17">
        <v>0.24312639662026</v>
      </c>
      <c r="AU1747" s="17">
        <v>0.27512000319581797</v>
      </c>
      <c r="AV1747" s="17">
        <v>0.24885338680917099</v>
      </c>
      <c r="AW1747" s="17">
        <v>0.23455761516561899</v>
      </c>
      <c r="AX1747" s="17">
        <v>0.33754269179882201</v>
      </c>
      <c r="AY1747" s="17">
        <v>0.36277763192553802</v>
      </c>
      <c r="AZ1747" s="17"/>
      <c r="BA1747" s="17">
        <v>0.26732414425127499</v>
      </c>
      <c r="BB1747" s="17">
        <v>0.253191946722781</v>
      </c>
      <c r="BC1747" s="17">
        <v>0.27248771693368401</v>
      </c>
      <c r="BD1747" s="17">
        <v>0.24471965512006899</v>
      </c>
      <c r="BE1747" s="17">
        <v>0.16276738846688499</v>
      </c>
      <c r="BF1747" s="17"/>
      <c r="BG1747" s="17">
        <v>0.28447262587449901</v>
      </c>
      <c r="BH1747" s="17">
        <v>0.26991355843973502</v>
      </c>
      <c r="BI1747" s="17">
        <v>0.26952090670206702</v>
      </c>
      <c r="BJ1747" s="17">
        <v>0.23474897358059699</v>
      </c>
      <c r="BK1747" s="17">
        <v>0.229215436599116</v>
      </c>
      <c r="BL1747" s="17"/>
      <c r="BM1747" s="17">
        <v>0.26689419682619098</v>
      </c>
      <c r="BN1747" s="17">
        <v>0.28218820007114098</v>
      </c>
      <c r="BO1747" s="17">
        <v>0.230377710743529</v>
      </c>
      <c r="BP1747" s="17"/>
      <c r="BQ1747" s="17">
        <v>0.26458618749999502</v>
      </c>
      <c r="BR1747" s="17">
        <v>0.26877973432853097</v>
      </c>
      <c r="BS1747" s="17"/>
      <c r="BT1747" s="17">
        <v>0.28844273014065502</v>
      </c>
      <c r="BU1747" s="17">
        <v>0.232258345408144</v>
      </c>
    </row>
    <row r="1748" spans="2:73" x14ac:dyDescent="0.3">
      <c r="B1748" t="s">
        <v>572</v>
      </c>
      <c r="C1748" s="17">
        <v>0.28074537669787702</v>
      </c>
      <c r="D1748" s="17">
        <v>0.28024122720455602</v>
      </c>
      <c r="E1748" s="17">
        <v>0.281318476249172</v>
      </c>
      <c r="F1748" s="17"/>
      <c r="G1748" s="17">
        <v>0.21514963622970301</v>
      </c>
      <c r="H1748" s="17">
        <v>0.21956829895327901</v>
      </c>
      <c r="I1748" s="17">
        <v>0.26767765800250898</v>
      </c>
      <c r="J1748" s="17">
        <v>0.31814577236229802</v>
      </c>
      <c r="K1748" s="17">
        <v>0.33505201086754699</v>
      </c>
      <c r="L1748" s="17">
        <v>0.31766209963310199</v>
      </c>
      <c r="M1748" s="17"/>
      <c r="N1748" s="17">
        <v>0.26092651721242799</v>
      </c>
      <c r="O1748" s="17">
        <v>0.29833624681557902</v>
      </c>
      <c r="P1748" s="17">
        <v>0.28855374047029902</v>
      </c>
      <c r="Q1748" s="17">
        <v>0.27752550374735202</v>
      </c>
      <c r="R1748" s="17"/>
      <c r="S1748" s="17">
        <v>0.23469415352277101</v>
      </c>
      <c r="T1748" s="17">
        <v>0.31638883227161202</v>
      </c>
      <c r="U1748" s="17">
        <v>0.24553377637273099</v>
      </c>
      <c r="V1748" s="17">
        <v>0.29955813835437101</v>
      </c>
      <c r="W1748" s="17">
        <v>0.30920832162137302</v>
      </c>
      <c r="X1748" s="17">
        <v>0.31671750338920102</v>
      </c>
      <c r="Y1748" s="17">
        <v>0.29416143583688598</v>
      </c>
      <c r="Z1748" s="17">
        <v>0.29704579692162902</v>
      </c>
      <c r="AA1748" s="17">
        <v>0.24079226502836301</v>
      </c>
      <c r="AB1748" s="17"/>
      <c r="AC1748" s="17">
        <v>0.410986213067428</v>
      </c>
      <c r="AD1748" s="17">
        <v>0.20184316227145499</v>
      </c>
      <c r="AE1748" s="17">
        <v>0.271009999873844</v>
      </c>
      <c r="AF1748" s="17">
        <v>0.27587996670224602</v>
      </c>
      <c r="AG1748" s="17">
        <v>0.25646216662211702</v>
      </c>
      <c r="AH1748" s="17">
        <v>0.27353622591911497</v>
      </c>
      <c r="AI1748" s="17">
        <v>0.29940326220945002</v>
      </c>
      <c r="AJ1748" s="17">
        <v>0.34280032138981498</v>
      </c>
      <c r="AK1748" s="17">
        <v>0.32474649441018799</v>
      </c>
      <c r="AL1748" s="17">
        <v>0.30103401895642901</v>
      </c>
      <c r="AM1748" s="17">
        <v>0.25282836994240798</v>
      </c>
      <c r="AN1748" s="17">
        <v>0.33725942074515902</v>
      </c>
      <c r="AO1748" s="17">
        <v>0.311397144727381</v>
      </c>
      <c r="AP1748" s="17">
        <v>0.22469150960106599</v>
      </c>
      <c r="AQ1748" s="17">
        <v>0.228757860794532</v>
      </c>
      <c r="AR1748" s="17">
        <v>0.20037191826273401</v>
      </c>
      <c r="AS1748" s="17"/>
      <c r="AT1748" s="17">
        <v>0.241241865452934</v>
      </c>
      <c r="AU1748" s="17">
        <v>0.278321488025492</v>
      </c>
      <c r="AV1748" s="17">
        <v>0.28026359332853501</v>
      </c>
      <c r="AW1748" s="17">
        <v>0.33564853049278998</v>
      </c>
      <c r="AX1748" s="17">
        <v>0.28229452576420799</v>
      </c>
      <c r="AY1748" s="17">
        <v>0.26925569153946399</v>
      </c>
      <c r="AZ1748" s="17"/>
      <c r="BA1748" s="17">
        <v>0.30485422889043501</v>
      </c>
      <c r="BB1748" s="17">
        <v>0.30846333941328202</v>
      </c>
      <c r="BC1748" s="17">
        <v>0.28538916513746498</v>
      </c>
      <c r="BD1748" s="17">
        <v>0.212735510540631</v>
      </c>
      <c r="BE1748" s="17">
        <v>0.25794802192768901</v>
      </c>
      <c r="BF1748" s="17"/>
      <c r="BG1748" s="17">
        <v>0.28208532196862501</v>
      </c>
      <c r="BH1748" s="17">
        <v>0.24505737987272999</v>
      </c>
      <c r="BI1748" s="17">
        <v>0.311273825143213</v>
      </c>
      <c r="BJ1748" s="17">
        <v>0.326457618046058</v>
      </c>
      <c r="BK1748" s="17">
        <v>0.29142967163668598</v>
      </c>
      <c r="BL1748" s="17"/>
      <c r="BM1748" s="17">
        <v>0.28235598114045302</v>
      </c>
      <c r="BN1748" s="17">
        <v>0.286220063666771</v>
      </c>
      <c r="BO1748" s="17">
        <v>0.26271501735333702</v>
      </c>
      <c r="BP1748" s="17"/>
      <c r="BQ1748" s="17">
        <v>0.22965614910422699</v>
      </c>
      <c r="BR1748" s="17">
        <v>0.31572584039007001</v>
      </c>
      <c r="BS1748" s="17"/>
      <c r="BT1748" s="17">
        <v>0.26938157023447001</v>
      </c>
      <c r="BU1748" s="17">
        <v>0.30940261591534202</v>
      </c>
    </row>
    <row r="1749" spans="2:73" x14ac:dyDescent="0.3">
      <c r="B1749" t="s">
        <v>571</v>
      </c>
      <c r="C1749" s="17">
        <v>0.20065146795765201</v>
      </c>
      <c r="D1749" s="17">
        <v>0.18478193720065</v>
      </c>
      <c r="E1749" s="17">
        <v>0.215971627294788</v>
      </c>
      <c r="F1749" s="17"/>
      <c r="G1749" s="17">
        <v>0.22496772000078</v>
      </c>
      <c r="H1749" s="17">
        <v>0.15089160675282101</v>
      </c>
      <c r="I1749" s="17">
        <v>0.18860036667048</v>
      </c>
      <c r="J1749" s="17">
        <v>0.20167931421001201</v>
      </c>
      <c r="K1749" s="17">
        <v>0.214791499089553</v>
      </c>
      <c r="L1749" s="17">
        <v>0.22446390725016999</v>
      </c>
      <c r="M1749" s="17"/>
      <c r="N1749" s="17">
        <v>0.13536987377859599</v>
      </c>
      <c r="O1749" s="17">
        <v>0.21432471482638499</v>
      </c>
      <c r="P1749" s="17">
        <v>0.220151652606104</v>
      </c>
      <c r="Q1749" s="17">
        <v>0.23677694549818201</v>
      </c>
      <c r="R1749" s="17"/>
      <c r="S1749" s="17">
        <v>0.148759260233052</v>
      </c>
      <c r="T1749" s="17">
        <v>0.23614013130254299</v>
      </c>
      <c r="U1749" s="17">
        <v>0.18390778129631999</v>
      </c>
      <c r="V1749" s="17">
        <v>0.195847591249562</v>
      </c>
      <c r="W1749" s="17">
        <v>0.188868117792512</v>
      </c>
      <c r="X1749" s="17">
        <v>0.224269838545401</v>
      </c>
      <c r="Y1749" s="17">
        <v>0.22608648754799601</v>
      </c>
      <c r="Z1749" s="17">
        <v>0.21899144772041501</v>
      </c>
      <c r="AA1749" s="17">
        <v>0.20118630198700499</v>
      </c>
      <c r="AB1749" s="17"/>
      <c r="AC1749" s="17">
        <v>0.17974779930394599</v>
      </c>
      <c r="AD1749" s="17">
        <v>0.22998834596443399</v>
      </c>
      <c r="AE1749" s="17">
        <v>0.30725281486782902</v>
      </c>
      <c r="AF1749" s="17">
        <v>0.25610149473048199</v>
      </c>
      <c r="AG1749" s="17">
        <v>0.20825592146305699</v>
      </c>
      <c r="AH1749" s="17">
        <v>0.22085148099148499</v>
      </c>
      <c r="AI1749" s="17">
        <v>0.22899099496410399</v>
      </c>
      <c r="AJ1749" s="17">
        <v>0.18456652768624701</v>
      </c>
      <c r="AK1749" s="17">
        <v>0.20824437844490001</v>
      </c>
      <c r="AL1749" s="17">
        <v>0.18411396873942301</v>
      </c>
      <c r="AM1749" s="17">
        <v>0.170151622718097</v>
      </c>
      <c r="AN1749" s="17">
        <v>0.11857893683791999</v>
      </c>
      <c r="AO1749" s="17">
        <v>0.19937407967700799</v>
      </c>
      <c r="AP1749" s="17">
        <v>0.18085681103369999</v>
      </c>
      <c r="AQ1749" s="17">
        <v>0.18854050404654499</v>
      </c>
      <c r="AR1749" s="17">
        <v>9.8054272279283095E-2</v>
      </c>
      <c r="AS1749" s="17"/>
      <c r="AT1749" s="17">
        <v>0.16768930601252199</v>
      </c>
      <c r="AU1749" s="17">
        <v>0.22187573526533599</v>
      </c>
      <c r="AV1749" s="17">
        <v>0.22666610246264199</v>
      </c>
      <c r="AW1749" s="17">
        <v>0.22715909817621099</v>
      </c>
      <c r="AX1749" s="17">
        <v>0.167519091190901</v>
      </c>
      <c r="AY1749" s="17">
        <v>0.123412288134241</v>
      </c>
      <c r="AZ1749" s="17"/>
      <c r="BA1749" s="17">
        <v>0.23708997790768199</v>
      </c>
      <c r="BB1749" s="17">
        <v>0.234913320069396</v>
      </c>
      <c r="BC1749" s="17">
        <v>0.17444310246271999</v>
      </c>
      <c r="BD1749" s="17">
        <v>0.12425888538023599</v>
      </c>
      <c r="BE1749" s="17">
        <v>7.7682064083952798E-2</v>
      </c>
      <c r="BF1749" s="17"/>
      <c r="BG1749" s="17">
        <v>0.18037594958082701</v>
      </c>
      <c r="BH1749" s="17">
        <v>0.16769586895850899</v>
      </c>
      <c r="BI1749" s="17">
        <v>0.18649180352605199</v>
      </c>
      <c r="BJ1749" s="17">
        <v>0.25508234378010902</v>
      </c>
      <c r="BK1749" s="17">
        <v>0.20807075878769199</v>
      </c>
      <c r="BL1749" s="17"/>
      <c r="BM1749" s="17">
        <v>0.15255625584589799</v>
      </c>
      <c r="BN1749" s="17">
        <v>0.22528081871904601</v>
      </c>
      <c r="BO1749" s="17">
        <v>0.28429372249649099</v>
      </c>
      <c r="BP1749" s="17"/>
      <c r="BQ1749" s="17">
        <v>0.131324006615579</v>
      </c>
      <c r="BR1749" s="17">
        <v>0.24548471337779801</v>
      </c>
      <c r="BS1749" s="17"/>
      <c r="BT1749" s="17">
        <v>0.14699367602820201</v>
      </c>
      <c r="BU1749" s="17">
        <v>0.28782695099906602</v>
      </c>
    </row>
    <row r="1750" spans="2:73" x14ac:dyDescent="0.3">
      <c r="B1750" t="s">
        <v>92</v>
      </c>
      <c r="C1750" s="17">
        <v>3.9772194098191299E-2</v>
      </c>
      <c r="D1750" s="17">
        <v>3.2809436384611701E-2</v>
      </c>
      <c r="E1750" s="17">
        <v>4.6274072325310098E-2</v>
      </c>
      <c r="F1750" s="17"/>
      <c r="G1750" s="17">
        <v>3.5197380337263197E-2</v>
      </c>
      <c r="H1750" s="17">
        <v>5.5850976509530803E-2</v>
      </c>
      <c r="I1750" s="17">
        <v>5.0061315124765297E-2</v>
      </c>
      <c r="J1750" s="17">
        <v>3.0319783414356899E-2</v>
      </c>
      <c r="K1750" s="17">
        <v>2.5050318339451899E-2</v>
      </c>
      <c r="L1750" s="17">
        <v>3.8943683398043799E-2</v>
      </c>
      <c r="M1750" s="17"/>
      <c r="N1750" s="17">
        <v>2.44277952288228E-2</v>
      </c>
      <c r="O1750" s="17">
        <v>3.4097351575992502E-2</v>
      </c>
      <c r="P1750" s="17">
        <v>3.9588484462771502E-2</v>
      </c>
      <c r="Q1750" s="17">
        <v>6.3231115116518202E-2</v>
      </c>
      <c r="R1750" s="17"/>
      <c r="S1750" s="17">
        <v>3.2043093940962497E-2</v>
      </c>
      <c r="T1750" s="17">
        <v>4.0335872562818398E-2</v>
      </c>
      <c r="U1750" s="17">
        <v>3.8450101690862701E-2</v>
      </c>
      <c r="V1750" s="17">
        <v>2.4272834476891499E-2</v>
      </c>
      <c r="W1750" s="17">
        <v>2.90832066047946E-2</v>
      </c>
      <c r="X1750" s="17">
        <v>6.2689087238451804E-2</v>
      </c>
      <c r="Y1750" s="17">
        <v>5.0854263535914997E-2</v>
      </c>
      <c r="Z1750" s="17">
        <v>2.4141998475747699E-2</v>
      </c>
      <c r="AA1750" s="17">
        <v>4.9992167314297703E-2</v>
      </c>
      <c r="AB1750" s="17"/>
      <c r="AC1750" s="17">
        <v>0.13064761984898701</v>
      </c>
      <c r="AD1750" s="17">
        <v>9.6649433178184002E-2</v>
      </c>
      <c r="AE1750" s="17">
        <v>3.8720820056016798E-2</v>
      </c>
      <c r="AF1750" s="17">
        <v>4.2436325291415701E-2</v>
      </c>
      <c r="AG1750" s="17">
        <v>3.2097255122797999E-2</v>
      </c>
      <c r="AH1750" s="17">
        <v>4.6419996934076203E-2</v>
      </c>
      <c r="AI1750" s="17">
        <v>2.3160878540876902E-2</v>
      </c>
      <c r="AJ1750" s="17">
        <v>3.4146145467453502E-2</v>
      </c>
      <c r="AK1750" s="17">
        <v>1.4738592073074401E-2</v>
      </c>
      <c r="AL1750" s="17">
        <v>4.4705795170132297E-2</v>
      </c>
      <c r="AM1750" s="17">
        <v>3.0513205002352099E-2</v>
      </c>
      <c r="AN1750" s="17">
        <v>2.2861360525909102E-2</v>
      </c>
      <c r="AO1750" s="17">
        <v>1.6356361558897199E-2</v>
      </c>
      <c r="AP1750" s="17">
        <v>3.9390178078743399E-2</v>
      </c>
      <c r="AQ1750" s="17">
        <v>4.0983089914951899E-2</v>
      </c>
      <c r="AR1750" s="17">
        <v>1.4144584081649101E-2</v>
      </c>
      <c r="AS1750" s="17"/>
      <c r="AT1750" s="17">
        <v>4.0294708428430498E-2</v>
      </c>
      <c r="AU1750" s="17">
        <v>3.3900199251865201E-2</v>
      </c>
      <c r="AV1750" s="17">
        <v>3.7459419450057797E-2</v>
      </c>
      <c r="AW1750" s="17">
        <v>3.7200365488428998E-2</v>
      </c>
      <c r="AX1750" s="17">
        <v>5.7107810969641598E-2</v>
      </c>
      <c r="AY1750" s="17">
        <v>5.2792648194590397E-2</v>
      </c>
      <c r="AZ1750" s="17"/>
      <c r="BA1750" s="17">
        <v>5.4676037852051003E-2</v>
      </c>
      <c r="BB1750" s="17">
        <v>3.5825022287569397E-2</v>
      </c>
      <c r="BC1750" s="17">
        <v>3.5775397363270803E-2</v>
      </c>
      <c r="BD1750" s="17">
        <v>3.05034085334508E-2</v>
      </c>
      <c r="BE1750" s="17">
        <v>1.8841979144522999E-2</v>
      </c>
      <c r="BF1750" s="17"/>
      <c r="BG1750" s="17">
        <v>3.6800916031278101E-2</v>
      </c>
      <c r="BH1750" s="17">
        <v>3.7241415669754203E-2</v>
      </c>
      <c r="BI1750" s="17">
        <v>1.80236446158045E-2</v>
      </c>
      <c r="BJ1750" s="17">
        <v>2.3407678700360899E-2</v>
      </c>
      <c r="BK1750" s="17">
        <v>6.2814187927480905E-2</v>
      </c>
      <c r="BL1750" s="17"/>
      <c r="BM1750" s="17">
        <v>3.0943515583412899E-2</v>
      </c>
      <c r="BN1750" s="17">
        <v>3.9971936637041301E-2</v>
      </c>
      <c r="BO1750" s="17">
        <v>6.5573343587938301E-2</v>
      </c>
      <c r="BP1750" s="17"/>
      <c r="BQ1750" s="17">
        <v>1.6688429803626399E-2</v>
      </c>
      <c r="BR1750" s="17">
        <v>4.4872135633653602E-2</v>
      </c>
      <c r="BS1750" s="17"/>
      <c r="BT1750" s="17">
        <v>2.4315347049800901E-2</v>
      </c>
      <c r="BU1750" s="17">
        <v>3.9967262005109298E-2</v>
      </c>
    </row>
    <row r="1751" spans="2:73" x14ac:dyDescent="0.3">
      <c r="B1751" t="s">
        <v>577</v>
      </c>
      <c r="C1751" s="17">
        <v>0.21186518666897999</v>
      </c>
      <c r="D1751" s="17">
        <v>0.238071133840321</v>
      </c>
      <c r="E1751" s="17">
        <v>0.18621887244761401</v>
      </c>
      <c r="F1751" s="17"/>
      <c r="G1751" s="17">
        <v>0.27562536837502499</v>
      </c>
      <c r="H1751" s="17">
        <v>0.349516744368772</v>
      </c>
      <c r="I1751" s="17">
        <v>0.23108054794150901</v>
      </c>
      <c r="J1751" s="17">
        <v>0.172965751887355</v>
      </c>
      <c r="K1751" s="17">
        <v>0.130193830393701</v>
      </c>
      <c r="L1751" s="17">
        <v>0.12858532088416799</v>
      </c>
      <c r="M1751" s="17"/>
      <c r="N1751" s="17">
        <v>0.30231900618452601</v>
      </c>
      <c r="O1751" s="17">
        <v>0.19433802842116099</v>
      </c>
      <c r="P1751" s="17">
        <v>0.176713492570168</v>
      </c>
      <c r="Q1751" s="17">
        <v>0.166111311034215</v>
      </c>
      <c r="R1751" s="17"/>
      <c r="S1751" s="17">
        <v>0.29447667170175901</v>
      </c>
      <c r="T1751" s="17">
        <v>0.15119035770304701</v>
      </c>
      <c r="U1751" s="17">
        <v>0.26008726982707397</v>
      </c>
      <c r="V1751" s="17">
        <v>0.199446979991733</v>
      </c>
      <c r="W1751" s="17">
        <v>0.20030601471200701</v>
      </c>
      <c r="X1751" s="17">
        <v>0.18076097815348</v>
      </c>
      <c r="Y1751" s="17">
        <v>0.19559663306893199</v>
      </c>
      <c r="Z1751" s="17">
        <v>0.20613480446065799</v>
      </c>
      <c r="AA1751" s="17">
        <v>0.20485626465469201</v>
      </c>
      <c r="AB1751" s="17"/>
      <c r="AC1751" s="17">
        <v>0.132358449646091</v>
      </c>
      <c r="AD1751" s="17">
        <v>0.24874399866091601</v>
      </c>
      <c r="AE1751" s="17">
        <v>0.15356537947805601</v>
      </c>
      <c r="AF1751" s="17">
        <v>0.131066936309298</v>
      </c>
      <c r="AG1751" s="17">
        <v>0.21267955529258201</v>
      </c>
      <c r="AH1751" s="17">
        <v>0.178423650345166</v>
      </c>
      <c r="AI1751" s="17">
        <v>0.192950057059529</v>
      </c>
      <c r="AJ1751" s="17">
        <v>0.21138914071477399</v>
      </c>
      <c r="AK1751" s="17">
        <v>0.181017824092187</v>
      </c>
      <c r="AL1751" s="17">
        <v>0.19681966343301599</v>
      </c>
      <c r="AM1751" s="17">
        <v>0.247487508333087</v>
      </c>
      <c r="AN1751" s="17">
        <v>0.19558434052974399</v>
      </c>
      <c r="AO1751" s="17">
        <v>0.274553600670152</v>
      </c>
      <c r="AP1751" s="17">
        <v>0.288501871178234</v>
      </c>
      <c r="AQ1751" s="17">
        <v>0.27429320401954499</v>
      </c>
      <c r="AR1751" s="17">
        <v>0.474443079620404</v>
      </c>
      <c r="AS1751" s="17"/>
      <c r="AT1751" s="17">
        <v>0.30764772348585301</v>
      </c>
      <c r="AU1751" s="17">
        <v>0.19078257426148801</v>
      </c>
      <c r="AV1751" s="17">
        <v>0.206757497949593</v>
      </c>
      <c r="AW1751" s="17">
        <v>0.16543439067695101</v>
      </c>
      <c r="AX1751" s="17">
        <v>0.15553588027642801</v>
      </c>
      <c r="AY1751" s="17">
        <v>0.19176174020616699</v>
      </c>
      <c r="AZ1751" s="17"/>
      <c r="BA1751" s="17">
        <v>0.13605561109855699</v>
      </c>
      <c r="BB1751" s="17">
        <v>0.167606371506972</v>
      </c>
      <c r="BC1751" s="17">
        <v>0.23190461810286001</v>
      </c>
      <c r="BD1751" s="17">
        <v>0.387782540425614</v>
      </c>
      <c r="BE1751" s="17">
        <v>0.48276054637694998</v>
      </c>
      <c r="BF1751" s="17"/>
      <c r="BG1751" s="17">
        <v>0.216265186544771</v>
      </c>
      <c r="BH1751" s="17">
        <v>0.28009177705927102</v>
      </c>
      <c r="BI1751" s="17">
        <v>0.21468982001286399</v>
      </c>
      <c r="BJ1751" s="17">
        <v>0.16030338589287599</v>
      </c>
      <c r="BK1751" s="17">
        <v>0.208469945049025</v>
      </c>
      <c r="BL1751" s="17"/>
      <c r="BM1751" s="17">
        <v>0.267250050604045</v>
      </c>
      <c r="BN1751" s="17">
        <v>0.16633898090600099</v>
      </c>
      <c r="BO1751" s="17">
        <v>0.15704020581870401</v>
      </c>
      <c r="BP1751" s="17"/>
      <c r="BQ1751" s="17">
        <v>0.35774522697657202</v>
      </c>
      <c r="BR1751" s="17">
        <v>0.12513757626994701</v>
      </c>
      <c r="BS1751" s="17"/>
      <c r="BT1751" s="17">
        <v>0.27086667654687202</v>
      </c>
      <c r="BU1751" s="17">
        <v>0.13054482567233899</v>
      </c>
    </row>
    <row r="1752" spans="2:73" x14ac:dyDescent="0.3">
      <c r="B1752" t="s">
        <v>576</v>
      </c>
      <c r="C1752" s="17">
        <v>0.48139684465552901</v>
      </c>
      <c r="D1752" s="17">
        <v>0.46502316440520602</v>
      </c>
      <c r="E1752" s="17">
        <v>0.49729010354396003</v>
      </c>
      <c r="F1752" s="17"/>
      <c r="G1752" s="17">
        <v>0.44011735623048198</v>
      </c>
      <c r="H1752" s="17">
        <v>0.37045990570609999</v>
      </c>
      <c r="I1752" s="17">
        <v>0.456278024672988</v>
      </c>
      <c r="J1752" s="17">
        <v>0.51982508657230997</v>
      </c>
      <c r="K1752" s="17">
        <v>0.54984350995709896</v>
      </c>
      <c r="L1752" s="17">
        <v>0.54212600688327195</v>
      </c>
      <c r="M1752" s="17"/>
      <c r="N1752" s="17">
        <v>0.39629639099102298</v>
      </c>
      <c r="O1752" s="17">
        <v>0.51266096164196295</v>
      </c>
      <c r="P1752" s="17">
        <v>0.50870539307640295</v>
      </c>
      <c r="Q1752" s="17">
        <v>0.51430244924553403</v>
      </c>
      <c r="R1752" s="17"/>
      <c r="S1752" s="17">
        <v>0.38345341375582298</v>
      </c>
      <c r="T1752" s="17">
        <v>0.55252896357415504</v>
      </c>
      <c r="U1752" s="17">
        <v>0.42944155766905001</v>
      </c>
      <c r="V1752" s="17">
        <v>0.49540572960393298</v>
      </c>
      <c r="W1752" s="17">
        <v>0.49807643941388502</v>
      </c>
      <c r="X1752" s="17">
        <v>0.54098734193460196</v>
      </c>
      <c r="Y1752" s="17">
        <v>0.52024792338488202</v>
      </c>
      <c r="Z1752" s="17">
        <v>0.51603724464204503</v>
      </c>
      <c r="AA1752" s="17">
        <v>0.44197856701536797</v>
      </c>
      <c r="AB1752" s="17"/>
      <c r="AC1752" s="17">
        <v>0.59073401237137402</v>
      </c>
      <c r="AD1752" s="17">
        <v>0.43183150823588901</v>
      </c>
      <c r="AE1752" s="17">
        <v>0.57826281474167196</v>
      </c>
      <c r="AF1752" s="17">
        <v>0.53198146143272795</v>
      </c>
      <c r="AG1752" s="17">
        <v>0.46471808808517401</v>
      </c>
      <c r="AH1752" s="17">
        <v>0.49438770691059902</v>
      </c>
      <c r="AI1752" s="17">
        <v>0.52839425717355404</v>
      </c>
      <c r="AJ1752" s="17">
        <v>0.52736684907606102</v>
      </c>
      <c r="AK1752" s="17">
        <v>0.53299087285508795</v>
      </c>
      <c r="AL1752" s="17">
        <v>0.48514798769585099</v>
      </c>
      <c r="AM1752" s="17">
        <v>0.42297999266050501</v>
      </c>
      <c r="AN1752" s="17">
        <v>0.455838357583079</v>
      </c>
      <c r="AO1752" s="17">
        <v>0.51077122440438805</v>
      </c>
      <c r="AP1752" s="17">
        <v>0.40554832063476598</v>
      </c>
      <c r="AQ1752" s="17">
        <v>0.41729836484107602</v>
      </c>
      <c r="AR1752" s="17">
        <v>0.29842619054201702</v>
      </c>
      <c r="AS1752" s="17"/>
      <c r="AT1752" s="17">
        <v>0.40893117146545599</v>
      </c>
      <c r="AU1752" s="17">
        <v>0.50019722329082805</v>
      </c>
      <c r="AV1752" s="17">
        <v>0.50692969579117697</v>
      </c>
      <c r="AW1752" s="17">
        <v>0.56280762866900103</v>
      </c>
      <c r="AX1752" s="17">
        <v>0.44981361695510902</v>
      </c>
      <c r="AY1752" s="17">
        <v>0.39266797967370498</v>
      </c>
      <c r="AZ1752" s="17"/>
      <c r="BA1752" s="17">
        <v>0.54194420679811695</v>
      </c>
      <c r="BB1752" s="17">
        <v>0.54337665948267799</v>
      </c>
      <c r="BC1752" s="17">
        <v>0.45983226760018497</v>
      </c>
      <c r="BD1752" s="17">
        <v>0.336994395920867</v>
      </c>
      <c r="BE1752" s="17">
        <v>0.33563008601164201</v>
      </c>
      <c r="BF1752" s="17"/>
      <c r="BG1752" s="17">
        <v>0.46246127154945199</v>
      </c>
      <c r="BH1752" s="17">
        <v>0.41275324883123898</v>
      </c>
      <c r="BI1752" s="17">
        <v>0.49776562866926499</v>
      </c>
      <c r="BJ1752" s="17">
        <v>0.58153996182616696</v>
      </c>
      <c r="BK1752" s="17">
        <v>0.49950043042437797</v>
      </c>
      <c r="BL1752" s="17"/>
      <c r="BM1752" s="17">
        <v>0.43491223698635101</v>
      </c>
      <c r="BN1752" s="17">
        <v>0.51150088238581604</v>
      </c>
      <c r="BO1752" s="17">
        <v>0.54700873984982901</v>
      </c>
      <c r="BP1752" s="17"/>
      <c r="BQ1752" s="17">
        <v>0.36098015571980702</v>
      </c>
      <c r="BR1752" s="17">
        <v>0.56121055376786799</v>
      </c>
      <c r="BS1752" s="17"/>
      <c r="BT1752" s="17">
        <v>0.41637524626267203</v>
      </c>
      <c r="BU1752" s="17">
        <v>0.59722956691440798</v>
      </c>
    </row>
    <row r="1753" spans="2:73" x14ac:dyDescent="0.3">
      <c r="B1753" t="s">
        <v>443</v>
      </c>
      <c r="C1753" s="17">
        <v>-0.26953165798654899</v>
      </c>
      <c r="D1753" s="17">
        <v>-0.226952030564885</v>
      </c>
      <c r="E1753" s="17">
        <v>-0.31107123109634699</v>
      </c>
      <c r="F1753" s="17"/>
      <c r="G1753" s="17">
        <v>-0.16449198785545699</v>
      </c>
      <c r="H1753" s="17">
        <v>-2.0943161337328799E-2</v>
      </c>
      <c r="I1753" s="17">
        <v>-0.225197476731479</v>
      </c>
      <c r="J1753" s="17">
        <v>-0.346859334684955</v>
      </c>
      <c r="K1753" s="17">
        <v>-0.41964967956339799</v>
      </c>
      <c r="L1753" s="17">
        <v>-0.41354068599910399</v>
      </c>
      <c r="M1753" s="17"/>
      <c r="N1753" s="17">
        <v>-9.3977384806497102E-2</v>
      </c>
      <c r="O1753" s="17">
        <v>-0.31832293322080302</v>
      </c>
      <c r="P1753" s="17">
        <v>-0.331991900506235</v>
      </c>
      <c r="Q1753" s="17">
        <v>-0.34819113821131897</v>
      </c>
      <c r="R1753" s="17"/>
      <c r="S1753" s="17">
        <v>-8.8976742054064001E-2</v>
      </c>
      <c r="T1753" s="17">
        <v>-0.40133860587110798</v>
      </c>
      <c r="U1753" s="17">
        <v>-0.16935428784197601</v>
      </c>
      <c r="V1753" s="17">
        <v>-0.29595874961219998</v>
      </c>
      <c r="W1753" s="17">
        <v>-0.29777042470187798</v>
      </c>
      <c r="X1753" s="17">
        <v>-0.36022636378112199</v>
      </c>
      <c r="Y1753" s="17">
        <v>-0.32465129031595003</v>
      </c>
      <c r="Z1753" s="17">
        <v>-0.30990244018138702</v>
      </c>
      <c r="AA1753" s="17">
        <v>-0.237122302360676</v>
      </c>
      <c r="AB1753" s="17"/>
      <c r="AC1753" s="17">
        <v>-0.45837556272528301</v>
      </c>
      <c r="AD1753" s="17">
        <v>-0.183087509574973</v>
      </c>
      <c r="AE1753" s="17">
        <v>-0.42469743526361597</v>
      </c>
      <c r="AF1753" s="17">
        <v>-0.40091452512343001</v>
      </c>
      <c r="AG1753" s="17">
        <v>-0.25203853279259297</v>
      </c>
      <c r="AH1753" s="17">
        <v>-0.31596405656543303</v>
      </c>
      <c r="AI1753" s="17">
        <v>-0.33544420011402498</v>
      </c>
      <c r="AJ1753" s="17">
        <v>-0.31597770836128702</v>
      </c>
      <c r="AK1753" s="17">
        <v>-0.35197304876289998</v>
      </c>
      <c r="AL1753" s="17">
        <v>-0.288328324262836</v>
      </c>
      <c r="AM1753" s="17">
        <v>-0.17549248432741699</v>
      </c>
      <c r="AN1753" s="17">
        <v>-0.26025401705333501</v>
      </c>
      <c r="AO1753" s="17">
        <v>-0.23621762373423699</v>
      </c>
      <c r="AP1753" s="17">
        <v>-0.117046449456532</v>
      </c>
      <c r="AQ1753" s="17">
        <v>-0.143005160821532</v>
      </c>
      <c r="AR1753" s="17">
        <v>0.176016889078386</v>
      </c>
      <c r="AS1753" s="17"/>
      <c r="AT1753" s="17">
        <v>-0.101283447979602</v>
      </c>
      <c r="AU1753" s="17">
        <v>-0.30941464902934002</v>
      </c>
      <c r="AV1753" s="17">
        <v>-0.300172197841584</v>
      </c>
      <c r="AW1753" s="17">
        <v>-0.39737323799204999</v>
      </c>
      <c r="AX1753" s="17">
        <v>-0.29427773667868101</v>
      </c>
      <c r="AY1753" s="17">
        <v>-0.20090623946753799</v>
      </c>
      <c r="AZ1753" s="17"/>
      <c r="BA1753" s="17">
        <v>-0.40588859569955998</v>
      </c>
      <c r="BB1753" s="17">
        <v>-0.375770287975705</v>
      </c>
      <c r="BC1753" s="17">
        <v>-0.227927649497325</v>
      </c>
      <c r="BD1753" s="17">
        <v>5.0788144504747099E-2</v>
      </c>
      <c r="BE1753" s="17">
        <v>0.147130460365308</v>
      </c>
      <c r="BF1753" s="17"/>
      <c r="BG1753" s="17">
        <v>-0.24619608500468099</v>
      </c>
      <c r="BH1753" s="17">
        <v>-0.13266147177196799</v>
      </c>
      <c r="BI1753" s="17">
        <v>-0.28307580865640097</v>
      </c>
      <c r="BJ1753" s="17">
        <v>-0.421236575933291</v>
      </c>
      <c r="BK1753" s="17">
        <v>-0.29103048537535298</v>
      </c>
      <c r="BL1753" s="17"/>
      <c r="BM1753" s="17">
        <v>-0.16766218638230601</v>
      </c>
      <c r="BN1753" s="17">
        <v>-0.34516190147981601</v>
      </c>
      <c r="BO1753" s="17">
        <v>-0.38996853403112403</v>
      </c>
      <c r="BP1753" s="17"/>
      <c r="BQ1753" s="17">
        <v>-3.2349287432351698E-3</v>
      </c>
      <c r="BR1753" s="17">
        <v>-0.43607297749792101</v>
      </c>
      <c r="BS1753" s="17"/>
      <c r="BT1753" s="17">
        <v>-0.14550856971580001</v>
      </c>
      <c r="BU1753" s="17">
        <v>-0.46668474124206899</v>
      </c>
    </row>
    <row r="1754" spans="2:73" x14ac:dyDescent="0.3">
      <c r="C1754" s="17"/>
      <c r="D1754" s="17"/>
      <c r="E1754" s="17"/>
      <c r="F1754" s="17"/>
      <c r="G1754" s="17"/>
      <c r="H1754" s="17"/>
      <c r="I1754" s="17"/>
      <c r="J1754" s="17"/>
      <c r="K1754" s="17"/>
      <c r="L1754" s="17"/>
      <c r="M1754" s="17"/>
      <c r="N1754" s="17"/>
      <c r="O1754" s="17"/>
      <c r="P1754" s="17"/>
      <c r="Q1754" s="17"/>
      <c r="R1754" s="17"/>
      <c r="S1754" s="17"/>
      <c r="T1754" s="17"/>
      <c r="U1754" s="17"/>
      <c r="V1754" s="17"/>
      <c r="W1754" s="17"/>
      <c r="X1754" s="17"/>
      <c r="Y1754" s="17"/>
      <c r="Z1754" s="17"/>
      <c r="AA1754" s="17"/>
      <c r="AB1754" s="17"/>
      <c r="AC1754" s="17"/>
      <c r="AD1754" s="17"/>
      <c r="AE1754" s="17"/>
      <c r="AF1754" s="17"/>
      <c r="AG1754" s="17"/>
      <c r="AH1754" s="17"/>
      <c r="AI1754" s="17"/>
      <c r="AJ1754" s="17"/>
      <c r="AK1754" s="17"/>
      <c r="AL1754" s="17"/>
      <c r="AM1754" s="17"/>
      <c r="AN1754" s="17"/>
      <c r="AO1754" s="17"/>
      <c r="AP1754" s="17"/>
      <c r="AQ1754" s="17"/>
      <c r="AR1754" s="17"/>
      <c r="AS1754" s="17"/>
      <c r="AT1754" s="17"/>
      <c r="AU1754" s="17"/>
      <c r="AV1754" s="17"/>
      <c r="AW1754" s="17"/>
      <c r="AX1754" s="17"/>
      <c r="AY1754" s="17"/>
      <c r="AZ1754" s="17"/>
      <c r="BA1754" s="17"/>
      <c r="BB1754" s="17"/>
      <c r="BC1754" s="17"/>
      <c r="BD1754" s="17"/>
      <c r="BE1754" s="17"/>
      <c r="BF1754" s="17"/>
      <c r="BG1754" s="17"/>
      <c r="BH1754" s="17"/>
      <c r="BI1754" s="17"/>
      <c r="BJ1754" s="17"/>
      <c r="BK1754" s="17"/>
      <c r="BL1754" s="17"/>
      <c r="BM1754" s="17"/>
      <c r="BN1754" s="17"/>
      <c r="BO1754" s="17"/>
      <c r="BP1754" s="17"/>
      <c r="BQ1754" s="17"/>
      <c r="BR1754" s="17"/>
      <c r="BS1754" s="17"/>
      <c r="BT1754" s="17"/>
      <c r="BU1754" s="17"/>
    </row>
    <row r="1755" spans="2:73" x14ac:dyDescent="0.3">
      <c r="B1755" s="6" t="s">
        <v>655</v>
      </c>
      <c r="C1755" s="17"/>
      <c r="D1755" s="17"/>
      <c r="E1755" s="17"/>
      <c r="F1755" s="17"/>
      <c r="G1755" s="17"/>
      <c r="H1755" s="17"/>
      <c r="I1755" s="17"/>
      <c r="J1755" s="17"/>
      <c r="K1755" s="17"/>
      <c r="L1755" s="17"/>
      <c r="M1755" s="17"/>
      <c r="N1755" s="17"/>
      <c r="O1755" s="17"/>
      <c r="P1755" s="17"/>
      <c r="Q1755" s="17"/>
      <c r="R1755" s="17"/>
      <c r="S1755" s="17"/>
      <c r="T1755" s="17"/>
      <c r="U1755" s="17"/>
      <c r="V1755" s="17"/>
      <c r="W1755" s="17"/>
      <c r="X1755" s="17"/>
      <c r="Y1755" s="17"/>
      <c r="Z1755" s="17"/>
      <c r="AA1755" s="17"/>
      <c r="AB1755" s="17"/>
      <c r="AC1755" s="17"/>
      <c r="AD1755" s="17"/>
      <c r="AE1755" s="17"/>
      <c r="AF1755" s="17"/>
      <c r="AG1755" s="17"/>
      <c r="AH1755" s="17"/>
      <c r="AI1755" s="17"/>
      <c r="AJ1755" s="17"/>
      <c r="AK1755" s="17"/>
      <c r="AL1755" s="17"/>
      <c r="AM1755" s="17"/>
      <c r="AN1755" s="17"/>
      <c r="AO1755" s="17"/>
      <c r="AP1755" s="17"/>
      <c r="AQ1755" s="17"/>
      <c r="AR1755" s="17"/>
      <c r="AS1755" s="17"/>
      <c r="AT1755" s="17"/>
      <c r="AU1755" s="17"/>
      <c r="AV1755" s="17"/>
      <c r="AW1755" s="17"/>
      <c r="AX1755" s="17"/>
      <c r="AY1755" s="17"/>
      <c r="AZ1755" s="17"/>
      <c r="BA1755" s="17"/>
      <c r="BB1755" s="17"/>
      <c r="BC1755" s="17"/>
      <c r="BD1755" s="17"/>
      <c r="BE1755" s="17"/>
      <c r="BF1755" s="17"/>
      <c r="BG1755" s="17"/>
      <c r="BH1755" s="17"/>
      <c r="BI1755" s="17"/>
      <c r="BJ1755" s="17"/>
      <c r="BK1755" s="17"/>
      <c r="BL1755" s="17"/>
      <c r="BM1755" s="17"/>
      <c r="BN1755" s="17"/>
      <c r="BO1755" s="17"/>
      <c r="BP1755" s="17"/>
      <c r="BQ1755" s="17"/>
      <c r="BR1755" s="17"/>
      <c r="BS1755" s="17"/>
      <c r="BT1755" s="17"/>
      <c r="BU1755" s="17"/>
    </row>
    <row r="1756" spans="2:73" x14ac:dyDescent="0.3">
      <c r="B1756" s="24" t="s">
        <v>94</v>
      </c>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c r="BH1756" s="17"/>
      <c r="BI1756" s="17"/>
      <c r="BJ1756" s="17"/>
      <c r="BK1756" s="17"/>
      <c r="BL1756" s="17"/>
      <c r="BM1756" s="17"/>
      <c r="BN1756" s="17"/>
      <c r="BO1756" s="17"/>
      <c r="BP1756" s="17"/>
      <c r="BQ1756" s="17"/>
      <c r="BR1756" s="17"/>
      <c r="BS1756" s="17"/>
      <c r="BT1756" s="17"/>
      <c r="BU1756" s="17"/>
    </row>
    <row r="1757" spans="2:73" x14ac:dyDescent="0.3">
      <c r="B1757" t="s">
        <v>575</v>
      </c>
      <c r="C1757" s="17">
        <v>0.19325064042906501</v>
      </c>
      <c r="D1757" s="17">
        <v>0.20417840790025099</v>
      </c>
      <c r="E1757" s="17">
        <v>0.18241095241787</v>
      </c>
      <c r="F1757" s="17"/>
      <c r="G1757" s="17">
        <v>0.20981680776678599</v>
      </c>
      <c r="H1757" s="17">
        <v>0.26286292193925598</v>
      </c>
      <c r="I1757" s="17">
        <v>0.18936539119236001</v>
      </c>
      <c r="J1757" s="17">
        <v>0.15212585180803501</v>
      </c>
      <c r="K1757" s="17">
        <v>0.167355695411043</v>
      </c>
      <c r="L1757" s="17">
        <v>0.17969366804388801</v>
      </c>
      <c r="M1757" s="17"/>
      <c r="N1757" s="17">
        <v>0.25823068181302</v>
      </c>
      <c r="O1757" s="17">
        <v>0.175066302298402</v>
      </c>
      <c r="P1757" s="17">
        <v>0.17645495808757</v>
      </c>
      <c r="Q1757" s="17">
        <v>0.15795473753439099</v>
      </c>
      <c r="R1757" s="17"/>
      <c r="S1757" s="17">
        <v>0.24003110825599999</v>
      </c>
      <c r="T1757" s="17">
        <v>0.15589931064028201</v>
      </c>
      <c r="U1757" s="17">
        <v>0.22171760813649399</v>
      </c>
      <c r="V1757" s="17">
        <v>0.19711795756127001</v>
      </c>
      <c r="W1757" s="17">
        <v>0.15260778688368801</v>
      </c>
      <c r="X1757" s="17">
        <v>0.15739303706163099</v>
      </c>
      <c r="Y1757" s="17">
        <v>0.17765879729150899</v>
      </c>
      <c r="Z1757" s="17">
        <v>0.24520138071501399</v>
      </c>
      <c r="AA1757" s="17">
        <v>0.20410917446291299</v>
      </c>
      <c r="AB1757" s="17"/>
      <c r="AC1757" s="17">
        <v>8.7881917833896997E-2</v>
      </c>
      <c r="AD1757" s="17">
        <v>0.18705750305073099</v>
      </c>
      <c r="AE1757" s="17">
        <v>0.15246174426828299</v>
      </c>
      <c r="AF1757" s="17">
        <v>0.18904675540372601</v>
      </c>
      <c r="AG1757" s="17">
        <v>0.173311694454231</v>
      </c>
      <c r="AH1757" s="17">
        <v>0.17761990725552401</v>
      </c>
      <c r="AI1757" s="17">
        <v>0.18784441798969601</v>
      </c>
      <c r="AJ1757" s="17">
        <v>0.20574618506056799</v>
      </c>
      <c r="AK1757" s="17">
        <v>0.164742168711493</v>
      </c>
      <c r="AL1757" s="17">
        <v>0.169753662893187</v>
      </c>
      <c r="AM1757" s="17">
        <v>0.165818552211248</v>
      </c>
      <c r="AN1757" s="17">
        <v>0.20218273042300999</v>
      </c>
      <c r="AO1757" s="17">
        <v>0.188367508094202</v>
      </c>
      <c r="AP1757" s="17">
        <v>0.30154651360290302</v>
      </c>
      <c r="AQ1757" s="17">
        <v>0.15962892971603199</v>
      </c>
      <c r="AR1757" s="17">
        <v>0.44177113073739499</v>
      </c>
      <c r="AS1757" s="17"/>
      <c r="AT1757" s="17">
        <v>0.28675992041618498</v>
      </c>
      <c r="AU1757" s="17">
        <v>0.15700508710532199</v>
      </c>
      <c r="AV1757" s="17">
        <v>0.16685290324267699</v>
      </c>
      <c r="AW1757" s="17">
        <v>0.154895944210721</v>
      </c>
      <c r="AX1757" s="17">
        <v>0.171913487146926</v>
      </c>
      <c r="AY1757" s="17">
        <v>0.23412803625867301</v>
      </c>
      <c r="AZ1757" s="17"/>
      <c r="BA1757" s="17">
        <v>0.14912478357744499</v>
      </c>
      <c r="BB1757" s="17">
        <v>0.147969101961519</v>
      </c>
      <c r="BC1757" s="17">
        <v>0.20672787981662499</v>
      </c>
      <c r="BD1757" s="17">
        <v>0.33215736341982499</v>
      </c>
      <c r="BE1757" s="17">
        <v>0.30624653218727199</v>
      </c>
      <c r="BF1757" s="17"/>
      <c r="BG1757" s="17">
        <v>0.20850418394846201</v>
      </c>
      <c r="BH1757" s="17">
        <v>0.24331640271102301</v>
      </c>
      <c r="BI1757" s="17">
        <v>0.19648171819820501</v>
      </c>
      <c r="BJ1757" s="17">
        <v>0.155758288655372</v>
      </c>
      <c r="BK1757" s="17">
        <v>0.15950186898675101</v>
      </c>
      <c r="BL1757" s="17"/>
      <c r="BM1757" s="17">
        <v>0.22229448411835201</v>
      </c>
      <c r="BN1757" s="17">
        <v>0.17120286283689601</v>
      </c>
      <c r="BO1757" s="17">
        <v>0.160085491179013</v>
      </c>
      <c r="BP1757" s="17"/>
      <c r="BQ1757" s="17">
        <v>0.27474007788335902</v>
      </c>
      <c r="BR1757" s="17">
        <v>0.151399839172321</v>
      </c>
      <c r="BS1757" s="17"/>
      <c r="BT1757" s="17">
        <v>0.25849022994848397</v>
      </c>
      <c r="BU1757" s="17">
        <v>0.102854032717471</v>
      </c>
    </row>
    <row r="1758" spans="2:73" x14ac:dyDescent="0.3">
      <c r="B1758" t="s">
        <v>574</v>
      </c>
      <c r="C1758" s="17">
        <v>0.37870538788163799</v>
      </c>
      <c r="D1758" s="17">
        <v>0.37390858169390001</v>
      </c>
      <c r="E1758" s="17">
        <v>0.38378989628786903</v>
      </c>
      <c r="F1758" s="17"/>
      <c r="G1758" s="17">
        <v>0.33436943936339703</v>
      </c>
      <c r="H1758" s="17">
        <v>0.41686610397094498</v>
      </c>
      <c r="I1758" s="17">
        <v>0.39105781447979798</v>
      </c>
      <c r="J1758" s="17">
        <v>0.39687247088167299</v>
      </c>
      <c r="K1758" s="17">
        <v>0.34913237368758498</v>
      </c>
      <c r="L1758" s="17">
        <v>0.37208113141125698</v>
      </c>
      <c r="M1758" s="17"/>
      <c r="N1758" s="17">
        <v>0.40121911126677501</v>
      </c>
      <c r="O1758" s="17">
        <v>0.40078106892509402</v>
      </c>
      <c r="P1758" s="17">
        <v>0.36715874891905398</v>
      </c>
      <c r="Q1758" s="17">
        <v>0.34063134482996599</v>
      </c>
      <c r="R1758" s="17"/>
      <c r="S1758" s="17">
        <v>0.36686099549826001</v>
      </c>
      <c r="T1758" s="17">
        <v>0.37002299763660601</v>
      </c>
      <c r="U1758" s="17">
        <v>0.40446566710018</v>
      </c>
      <c r="V1758" s="17">
        <v>0.370998717234302</v>
      </c>
      <c r="W1758" s="17">
        <v>0.366959737268994</v>
      </c>
      <c r="X1758" s="17">
        <v>0.34723016673819102</v>
      </c>
      <c r="Y1758" s="17">
        <v>0.43513994989927401</v>
      </c>
      <c r="Z1758" s="17">
        <v>0.39693992561656199</v>
      </c>
      <c r="AA1758" s="17">
        <v>0.37268962309992199</v>
      </c>
      <c r="AB1758" s="17"/>
      <c r="AC1758" s="17">
        <v>0.19170049282573901</v>
      </c>
      <c r="AD1758" s="17">
        <v>0.28006404851655398</v>
      </c>
      <c r="AE1758" s="17">
        <v>0.32370374937639801</v>
      </c>
      <c r="AF1758" s="17">
        <v>0.30772304604754402</v>
      </c>
      <c r="AG1758" s="17">
        <v>0.37463100266795801</v>
      </c>
      <c r="AH1758" s="17">
        <v>0.377797865406649</v>
      </c>
      <c r="AI1758" s="17">
        <v>0.41456184177894001</v>
      </c>
      <c r="AJ1758" s="17">
        <v>0.34780470312470801</v>
      </c>
      <c r="AK1758" s="17">
        <v>0.41270965450601099</v>
      </c>
      <c r="AL1758" s="17">
        <v>0.35049037617158801</v>
      </c>
      <c r="AM1758" s="17">
        <v>0.46739730039007299</v>
      </c>
      <c r="AN1758" s="17">
        <v>0.40962908073306198</v>
      </c>
      <c r="AO1758" s="17">
        <v>0.49608245144793101</v>
      </c>
      <c r="AP1758" s="17">
        <v>0.35690213862549602</v>
      </c>
      <c r="AQ1758" s="17">
        <v>0.50189198851172301</v>
      </c>
      <c r="AR1758" s="17">
        <v>0.34551464752328098</v>
      </c>
      <c r="AS1758" s="17"/>
      <c r="AT1758" s="17">
        <v>0.34682803835359999</v>
      </c>
      <c r="AU1758" s="17">
        <v>0.39072664706252302</v>
      </c>
      <c r="AV1758" s="17">
        <v>0.36759939890441001</v>
      </c>
      <c r="AW1758" s="17">
        <v>0.379159375080931</v>
      </c>
      <c r="AX1758" s="17">
        <v>0.40143762688168699</v>
      </c>
      <c r="AY1758" s="17">
        <v>0.43943171744766302</v>
      </c>
      <c r="AZ1758" s="17"/>
      <c r="BA1758" s="17">
        <v>0.35743068592601202</v>
      </c>
      <c r="BB1758" s="17">
        <v>0.35803049927977398</v>
      </c>
      <c r="BC1758" s="17">
        <v>0.41329625686737897</v>
      </c>
      <c r="BD1758" s="17">
        <v>0.38781127837092999</v>
      </c>
      <c r="BE1758" s="17">
        <v>0.44742074643496599</v>
      </c>
      <c r="BF1758" s="17"/>
      <c r="BG1758" s="17">
        <v>0.38021868746279303</v>
      </c>
      <c r="BH1758" s="17">
        <v>0.41332399940453302</v>
      </c>
      <c r="BI1758" s="17">
        <v>0.38190553632500301</v>
      </c>
      <c r="BJ1758" s="17">
        <v>0.386888300536739</v>
      </c>
      <c r="BK1758" s="17">
        <v>0.310261886174581</v>
      </c>
      <c r="BL1758" s="17"/>
      <c r="BM1758" s="17">
        <v>0.39721868097549901</v>
      </c>
      <c r="BN1758" s="17">
        <v>0.37534626884106098</v>
      </c>
      <c r="BO1758" s="17">
        <v>0.33170996311949402</v>
      </c>
      <c r="BP1758" s="17"/>
      <c r="BQ1758" s="17">
        <v>0.40152166920293803</v>
      </c>
      <c r="BR1758" s="17">
        <v>0.37163216641386099</v>
      </c>
      <c r="BS1758" s="17"/>
      <c r="BT1758" s="17">
        <v>0.43170129240052002</v>
      </c>
      <c r="BU1758" s="17">
        <v>0.31165273051453202</v>
      </c>
    </row>
    <row r="1759" spans="2:73" x14ac:dyDescent="0.3">
      <c r="B1759" t="s">
        <v>573</v>
      </c>
      <c r="C1759" s="17">
        <v>0.294486379475283</v>
      </c>
      <c r="D1759" s="17">
        <v>0.29384713939692297</v>
      </c>
      <c r="E1759" s="17">
        <v>0.29523352098157202</v>
      </c>
      <c r="F1759" s="17"/>
      <c r="G1759" s="17">
        <v>0.25221398539773898</v>
      </c>
      <c r="H1759" s="17">
        <v>0.19731285754681499</v>
      </c>
      <c r="I1759" s="17">
        <v>0.26135550830739901</v>
      </c>
      <c r="J1759" s="17">
        <v>0.32883798022044503</v>
      </c>
      <c r="K1759" s="17">
        <v>0.36529997031239902</v>
      </c>
      <c r="L1759" s="17">
        <v>0.35292514906470901</v>
      </c>
      <c r="M1759" s="17"/>
      <c r="N1759" s="17">
        <v>0.24250414659196701</v>
      </c>
      <c r="O1759" s="17">
        <v>0.29538056059106399</v>
      </c>
      <c r="P1759" s="17">
        <v>0.32986372264452501</v>
      </c>
      <c r="Q1759" s="17">
        <v>0.31686756133865901</v>
      </c>
      <c r="R1759" s="17"/>
      <c r="S1759" s="17">
        <v>0.26126802075583899</v>
      </c>
      <c r="T1759" s="17">
        <v>0.320987960101346</v>
      </c>
      <c r="U1759" s="17">
        <v>0.29098634721907202</v>
      </c>
      <c r="V1759" s="17">
        <v>0.274613468687746</v>
      </c>
      <c r="W1759" s="17">
        <v>0.35344209792145997</v>
      </c>
      <c r="X1759" s="17">
        <v>0.33282353831598499</v>
      </c>
      <c r="Y1759" s="17">
        <v>0.26359727624624302</v>
      </c>
      <c r="Z1759" s="17">
        <v>0.24935522713397201</v>
      </c>
      <c r="AA1759" s="17">
        <v>0.29310021226934002</v>
      </c>
      <c r="AB1759" s="17"/>
      <c r="AC1759" s="17">
        <v>0.25124487263877399</v>
      </c>
      <c r="AD1759" s="17">
        <v>0.32676878231384598</v>
      </c>
      <c r="AE1759" s="17">
        <v>0.355477103854756</v>
      </c>
      <c r="AF1759" s="17">
        <v>0.331074398908839</v>
      </c>
      <c r="AG1759" s="17">
        <v>0.34345760716257401</v>
      </c>
      <c r="AH1759" s="17">
        <v>0.32165212649028302</v>
      </c>
      <c r="AI1759" s="17">
        <v>0.27906473480704802</v>
      </c>
      <c r="AJ1759" s="17">
        <v>0.33471317260618699</v>
      </c>
      <c r="AK1759" s="17">
        <v>0.27236173923104201</v>
      </c>
      <c r="AL1759" s="17">
        <v>0.341176254356303</v>
      </c>
      <c r="AM1759" s="17">
        <v>0.25988299548791199</v>
      </c>
      <c r="AN1759" s="17">
        <v>0.29586302030356498</v>
      </c>
      <c r="AO1759" s="17">
        <v>0.18702689350587001</v>
      </c>
      <c r="AP1759" s="17">
        <v>0.262074937368108</v>
      </c>
      <c r="AQ1759" s="17">
        <v>0.23731703134089299</v>
      </c>
      <c r="AR1759" s="17">
        <v>0.127112409518573</v>
      </c>
      <c r="AS1759" s="17"/>
      <c r="AT1759" s="17">
        <v>0.22938024578650301</v>
      </c>
      <c r="AU1759" s="17">
        <v>0.31651800029069899</v>
      </c>
      <c r="AV1759" s="17">
        <v>0.31219865063352598</v>
      </c>
      <c r="AW1759" s="17">
        <v>0.33485162825984899</v>
      </c>
      <c r="AX1759" s="17">
        <v>0.304643647282068</v>
      </c>
      <c r="AY1759" s="17">
        <v>0.24766586259304699</v>
      </c>
      <c r="AZ1759" s="17"/>
      <c r="BA1759" s="17">
        <v>0.33266181111203902</v>
      </c>
      <c r="BB1759" s="17">
        <v>0.34128954611268703</v>
      </c>
      <c r="BC1759" s="17">
        <v>0.26491464353381899</v>
      </c>
      <c r="BD1759" s="17">
        <v>0.19365486821994199</v>
      </c>
      <c r="BE1759" s="17">
        <v>0.200678040138727</v>
      </c>
      <c r="BF1759" s="17"/>
      <c r="BG1759" s="17">
        <v>0.31126601107639201</v>
      </c>
      <c r="BH1759" s="17">
        <v>0.25032730723047603</v>
      </c>
      <c r="BI1759" s="17">
        <v>0.32277374202547399</v>
      </c>
      <c r="BJ1759" s="17">
        <v>0.30621197361708702</v>
      </c>
      <c r="BK1759" s="17">
        <v>0.33006575787295001</v>
      </c>
      <c r="BL1759" s="17"/>
      <c r="BM1759" s="17">
        <v>0.26663816934315798</v>
      </c>
      <c r="BN1759" s="17">
        <v>0.32122022881023099</v>
      </c>
      <c r="BO1759" s="17">
        <v>0.312763114003135</v>
      </c>
      <c r="BP1759" s="17"/>
      <c r="BQ1759" s="17">
        <v>0.22293375976476601</v>
      </c>
      <c r="BR1759" s="17">
        <v>0.33616026396285997</v>
      </c>
      <c r="BS1759" s="17"/>
      <c r="BT1759" s="17">
        <v>0.22862069811896099</v>
      </c>
      <c r="BU1759" s="17">
        <v>0.38638475951891499</v>
      </c>
    </row>
    <row r="1760" spans="2:73" x14ac:dyDescent="0.3">
      <c r="B1760" t="s">
        <v>572</v>
      </c>
      <c r="C1760" s="17">
        <v>6.2371863739889302E-2</v>
      </c>
      <c r="D1760" s="17">
        <v>6.7518609278232097E-2</v>
      </c>
      <c r="E1760" s="17">
        <v>5.75489389809372E-2</v>
      </c>
      <c r="F1760" s="17"/>
      <c r="G1760" s="17">
        <v>0.101357153061244</v>
      </c>
      <c r="H1760" s="17">
        <v>5.5379051041498102E-2</v>
      </c>
      <c r="I1760" s="17">
        <v>7.7777864949302597E-2</v>
      </c>
      <c r="J1760" s="17">
        <v>5.9677482611464099E-2</v>
      </c>
      <c r="K1760" s="17">
        <v>4.7726176053378401E-2</v>
      </c>
      <c r="L1760" s="17">
        <v>4.1732391079920897E-2</v>
      </c>
      <c r="M1760" s="17"/>
      <c r="N1760" s="17">
        <v>5.6288877922593503E-2</v>
      </c>
      <c r="O1760" s="17">
        <v>5.9130301050771099E-2</v>
      </c>
      <c r="P1760" s="17">
        <v>5.8123952571572601E-2</v>
      </c>
      <c r="Q1760" s="17">
        <v>7.7310745453509896E-2</v>
      </c>
      <c r="R1760" s="17"/>
      <c r="S1760" s="17">
        <v>7.1686724983821601E-2</v>
      </c>
      <c r="T1760" s="17">
        <v>7.7107922273627102E-2</v>
      </c>
      <c r="U1760" s="17">
        <v>4.00452664238201E-2</v>
      </c>
      <c r="V1760" s="17">
        <v>8.6608711601689495E-2</v>
      </c>
      <c r="W1760" s="17">
        <v>5.2850126131147999E-2</v>
      </c>
      <c r="X1760" s="17">
        <v>7.1946396520883901E-2</v>
      </c>
      <c r="Y1760" s="17">
        <v>4.2587445191979198E-2</v>
      </c>
      <c r="Z1760" s="17">
        <v>5.0408951153566299E-2</v>
      </c>
      <c r="AA1760" s="17">
        <v>4.8417258880108199E-2</v>
      </c>
      <c r="AB1760" s="17"/>
      <c r="AC1760" s="17">
        <v>0.22586516616145699</v>
      </c>
      <c r="AD1760" s="17">
        <v>2.8502989483184998E-2</v>
      </c>
      <c r="AE1760" s="17">
        <v>9.4926111385801606E-2</v>
      </c>
      <c r="AF1760" s="17">
        <v>7.22531301819231E-2</v>
      </c>
      <c r="AG1760" s="17">
        <v>2.2566646788096199E-2</v>
      </c>
      <c r="AH1760" s="17">
        <v>5.9196166795317202E-2</v>
      </c>
      <c r="AI1760" s="17">
        <v>6.5628269818475402E-2</v>
      </c>
      <c r="AJ1760" s="17">
        <v>5.3538321276608299E-2</v>
      </c>
      <c r="AK1760" s="17">
        <v>8.9161323595258399E-2</v>
      </c>
      <c r="AL1760" s="17">
        <v>6.9037280088531897E-2</v>
      </c>
      <c r="AM1760" s="17">
        <v>8.4338468004179504E-2</v>
      </c>
      <c r="AN1760" s="17">
        <v>7.2561538684793703E-2</v>
      </c>
      <c r="AO1760" s="17">
        <v>4.8531195785059801E-2</v>
      </c>
      <c r="AP1760" s="17">
        <v>5.6758510378459297E-2</v>
      </c>
      <c r="AQ1760" s="17">
        <v>3.3216202066247598E-2</v>
      </c>
      <c r="AR1760" s="17">
        <v>4.5930585129183299E-2</v>
      </c>
      <c r="AS1760" s="17"/>
      <c r="AT1760" s="17">
        <v>6.3535264005423406E-2</v>
      </c>
      <c r="AU1760" s="17">
        <v>6.3224314699194706E-2</v>
      </c>
      <c r="AV1760" s="17">
        <v>8.8057991299001895E-2</v>
      </c>
      <c r="AW1760" s="17">
        <v>6.3666373955643799E-2</v>
      </c>
      <c r="AX1760" s="17">
        <v>3.9271687078165099E-2</v>
      </c>
      <c r="AY1760" s="17">
        <v>1.8741755673088702E-2</v>
      </c>
      <c r="AZ1760" s="17"/>
      <c r="BA1760" s="17">
        <v>6.0760165382796903E-2</v>
      </c>
      <c r="BB1760" s="17">
        <v>7.8437156636921093E-2</v>
      </c>
      <c r="BC1760" s="17">
        <v>5.6840419372009302E-2</v>
      </c>
      <c r="BD1760" s="17">
        <v>4.1074703000135701E-2</v>
      </c>
      <c r="BE1760" s="17">
        <v>1.47165323421477E-2</v>
      </c>
      <c r="BF1760" s="17"/>
      <c r="BG1760" s="17">
        <v>4.9958256426405299E-2</v>
      </c>
      <c r="BH1760" s="17">
        <v>4.4370407336535203E-2</v>
      </c>
      <c r="BI1760" s="17">
        <v>6.1672808356437597E-2</v>
      </c>
      <c r="BJ1760" s="17">
        <v>7.9456076012288504E-2</v>
      </c>
      <c r="BK1760" s="17">
        <v>0.113354583145021</v>
      </c>
      <c r="BL1760" s="17"/>
      <c r="BM1760" s="17">
        <v>6.2789195581094595E-2</v>
      </c>
      <c r="BN1760" s="17">
        <v>5.2846367178797697E-2</v>
      </c>
      <c r="BO1760" s="17">
        <v>8.4157896343178606E-2</v>
      </c>
      <c r="BP1760" s="17"/>
      <c r="BQ1760" s="17">
        <v>5.72836159795896E-2</v>
      </c>
      <c r="BR1760" s="17">
        <v>6.0762625743429201E-2</v>
      </c>
      <c r="BS1760" s="17"/>
      <c r="BT1760" s="17">
        <v>4.7759765235832398E-2</v>
      </c>
      <c r="BU1760" s="17">
        <v>8.5047895451925704E-2</v>
      </c>
    </row>
    <row r="1761" spans="2:73" x14ac:dyDescent="0.3">
      <c r="B1761" t="s">
        <v>571</v>
      </c>
      <c r="C1761" s="17">
        <v>3.2604943192831699E-2</v>
      </c>
      <c r="D1761" s="17">
        <v>2.9415088861682499E-2</v>
      </c>
      <c r="E1761" s="17">
        <v>3.54642502887179E-2</v>
      </c>
      <c r="F1761" s="17"/>
      <c r="G1761" s="17">
        <v>4.4641547564511101E-2</v>
      </c>
      <c r="H1761" s="17">
        <v>2.2923074763802401E-2</v>
      </c>
      <c r="I1761" s="17">
        <v>4.3068877476558701E-2</v>
      </c>
      <c r="J1761" s="17">
        <v>3.73528472934294E-2</v>
      </c>
      <c r="K1761" s="17">
        <v>3.8360094510278699E-2</v>
      </c>
      <c r="L1761" s="17">
        <v>1.6268087233927701E-2</v>
      </c>
      <c r="M1761" s="17"/>
      <c r="N1761" s="17">
        <v>2.2904256989015E-2</v>
      </c>
      <c r="O1761" s="17">
        <v>3.32460858282543E-2</v>
      </c>
      <c r="P1761" s="17">
        <v>2.7475507074281601E-2</v>
      </c>
      <c r="Q1761" s="17">
        <v>4.6336642154826198E-2</v>
      </c>
      <c r="R1761" s="17"/>
      <c r="S1761" s="17">
        <v>2.1295541327605999E-2</v>
      </c>
      <c r="T1761" s="17">
        <v>4.1216165398132401E-2</v>
      </c>
      <c r="U1761" s="17">
        <v>1.6870239684101299E-2</v>
      </c>
      <c r="V1761" s="17">
        <v>3.5847077095418199E-2</v>
      </c>
      <c r="W1761" s="17">
        <v>3.4270328342755202E-2</v>
      </c>
      <c r="X1761" s="17">
        <v>3.8686551491911199E-2</v>
      </c>
      <c r="Y1761" s="17">
        <v>3.24807807679744E-2</v>
      </c>
      <c r="Z1761" s="17">
        <v>2.6896862740947099E-2</v>
      </c>
      <c r="AA1761" s="17">
        <v>4.1763205722547297E-2</v>
      </c>
      <c r="AB1761" s="17"/>
      <c r="AC1761" s="17">
        <v>0.14604263752069799</v>
      </c>
      <c r="AD1761" s="17">
        <v>8.1561932615041799E-2</v>
      </c>
      <c r="AE1761" s="17">
        <v>4.4606045114023003E-2</v>
      </c>
      <c r="AF1761" s="17">
        <v>4.5904272571438601E-2</v>
      </c>
      <c r="AG1761" s="17">
        <v>4.3699528052100298E-2</v>
      </c>
      <c r="AH1761" s="17">
        <v>7.0655951944898496E-3</v>
      </c>
      <c r="AI1761" s="17">
        <v>3.1187447740823999E-2</v>
      </c>
      <c r="AJ1761" s="17">
        <v>3.54828866121581E-2</v>
      </c>
      <c r="AK1761" s="17">
        <v>4.6374215728450803E-2</v>
      </c>
      <c r="AL1761" s="17">
        <v>2.7697590062998299E-2</v>
      </c>
      <c r="AM1761" s="17">
        <v>1.6583824773510201E-2</v>
      </c>
      <c r="AN1761" s="17">
        <v>1.50479203761622E-2</v>
      </c>
      <c r="AO1761" s="17">
        <v>4.3518828853033799E-2</v>
      </c>
      <c r="AP1761" s="17">
        <v>0</v>
      </c>
      <c r="AQ1761" s="17">
        <v>1.01276125700302E-2</v>
      </c>
      <c r="AR1761" s="17">
        <v>1.6782971009908301E-2</v>
      </c>
      <c r="AS1761" s="17"/>
      <c r="AT1761" s="17">
        <v>3.3501267575873503E-2</v>
      </c>
      <c r="AU1761" s="17">
        <v>3.5317485794105999E-2</v>
      </c>
      <c r="AV1761" s="17">
        <v>3.2343399808864498E-2</v>
      </c>
      <c r="AW1761" s="17">
        <v>3.3757841378554601E-2</v>
      </c>
      <c r="AX1761" s="17">
        <v>2.6710575497977999E-2</v>
      </c>
      <c r="AY1761" s="17">
        <v>2.1074965131699999E-2</v>
      </c>
      <c r="AZ1761" s="17"/>
      <c r="BA1761" s="17">
        <v>4.4933243775819101E-2</v>
      </c>
      <c r="BB1761" s="17">
        <v>3.4637896116662098E-2</v>
      </c>
      <c r="BC1761" s="17">
        <v>2.0596296755213302E-2</v>
      </c>
      <c r="BD1761" s="17">
        <v>2.35495203477778E-2</v>
      </c>
      <c r="BE1761" s="17">
        <v>2.0656260276588501E-2</v>
      </c>
      <c r="BF1761" s="17"/>
      <c r="BG1761" s="17">
        <v>1.4849047537102301E-2</v>
      </c>
      <c r="BH1761" s="17">
        <v>2.2756048547506E-2</v>
      </c>
      <c r="BI1761" s="17">
        <v>1.8204422039329701E-2</v>
      </c>
      <c r="BJ1761" s="17">
        <v>4.5780523456969403E-2</v>
      </c>
      <c r="BK1761" s="17">
        <v>5.3274093263094402E-2</v>
      </c>
      <c r="BL1761" s="17"/>
      <c r="BM1761" s="17">
        <v>2.2030561967457899E-2</v>
      </c>
      <c r="BN1761" s="17">
        <v>3.4044360370560002E-2</v>
      </c>
      <c r="BO1761" s="17">
        <v>6.0606269486413497E-2</v>
      </c>
      <c r="BP1761" s="17"/>
      <c r="BQ1761" s="17">
        <v>2.1014689456160401E-2</v>
      </c>
      <c r="BR1761" s="17">
        <v>4.0820712719511702E-2</v>
      </c>
      <c r="BS1761" s="17"/>
      <c r="BT1761" s="17">
        <v>1.5219832012427799E-2</v>
      </c>
      <c r="BU1761" s="17">
        <v>5.7883979309812601E-2</v>
      </c>
    </row>
    <row r="1762" spans="2:73" x14ac:dyDescent="0.3">
      <c r="B1762" t="s">
        <v>92</v>
      </c>
      <c r="C1762" s="17">
        <v>3.8580785281292503E-2</v>
      </c>
      <c r="D1762" s="17">
        <v>3.1132172869010301E-2</v>
      </c>
      <c r="E1762" s="17">
        <v>4.5552441043033499E-2</v>
      </c>
      <c r="F1762" s="17"/>
      <c r="G1762" s="17">
        <v>5.76010668463224E-2</v>
      </c>
      <c r="H1762" s="17">
        <v>4.4655990737684802E-2</v>
      </c>
      <c r="I1762" s="17">
        <v>3.7374543594581998E-2</v>
      </c>
      <c r="J1762" s="17">
        <v>2.5133367184953199E-2</v>
      </c>
      <c r="K1762" s="17">
        <v>3.2125690025315901E-2</v>
      </c>
      <c r="L1762" s="17">
        <v>3.7299573166297201E-2</v>
      </c>
      <c r="M1762" s="17"/>
      <c r="N1762" s="17">
        <v>1.88529254166299E-2</v>
      </c>
      <c r="O1762" s="17">
        <v>3.6395681306413699E-2</v>
      </c>
      <c r="P1762" s="17">
        <v>4.0923110702997097E-2</v>
      </c>
      <c r="Q1762" s="17">
        <v>6.0898968688647297E-2</v>
      </c>
      <c r="R1762" s="17"/>
      <c r="S1762" s="17">
        <v>3.8857609178473203E-2</v>
      </c>
      <c r="T1762" s="17">
        <v>3.4765643950005698E-2</v>
      </c>
      <c r="U1762" s="17">
        <v>2.5914871436332101E-2</v>
      </c>
      <c r="V1762" s="17">
        <v>3.4814067819574503E-2</v>
      </c>
      <c r="W1762" s="17">
        <v>3.9869923451955197E-2</v>
      </c>
      <c r="X1762" s="17">
        <v>5.1920309871397501E-2</v>
      </c>
      <c r="Y1762" s="17">
        <v>4.8535750603020497E-2</v>
      </c>
      <c r="Z1762" s="17">
        <v>3.1197652639939601E-2</v>
      </c>
      <c r="AA1762" s="17">
        <v>3.9920525565170097E-2</v>
      </c>
      <c r="AB1762" s="17"/>
      <c r="AC1762" s="17">
        <v>9.7264913019435698E-2</v>
      </c>
      <c r="AD1762" s="17">
        <v>9.6044744020641698E-2</v>
      </c>
      <c r="AE1762" s="17">
        <v>2.8825246000737301E-2</v>
      </c>
      <c r="AF1762" s="17">
        <v>5.3998396886530201E-2</v>
      </c>
      <c r="AG1762" s="17">
        <v>4.2333520875041102E-2</v>
      </c>
      <c r="AH1762" s="17">
        <v>5.66683388577362E-2</v>
      </c>
      <c r="AI1762" s="17">
        <v>2.1713287865017899E-2</v>
      </c>
      <c r="AJ1762" s="17">
        <v>2.27147313197705E-2</v>
      </c>
      <c r="AK1762" s="17">
        <v>1.4650898227744499E-2</v>
      </c>
      <c r="AL1762" s="17">
        <v>4.18448364273925E-2</v>
      </c>
      <c r="AM1762" s="17">
        <v>5.9788591330775503E-3</v>
      </c>
      <c r="AN1762" s="17">
        <v>4.71570947940769E-3</v>
      </c>
      <c r="AO1762" s="17">
        <v>3.6473122313902998E-2</v>
      </c>
      <c r="AP1762" s="17">
        <v>2.27179000250337E-2</v>
      </c>
      <c r="AQ1762" s="17">
        <v>5.7818235795073801E-2</v>
      </c>
      <c r="AR1762" s="17">
        <v>2.2888256081659501E-2</v>
      </c>
      <c r="AS1762" s="17"/>
      <c r="AT1762" s="17">
        <v>3.9995263862415899E-2</v>
      </c>
      <c r="AU1762" s="17">
        <v>3.7208465048154803E-2</v>
      </c>
      <c r="AV1762" s="17">
        <v>3.2947656111520403E-2</v>
      </c>
      <c r="AW1762" s="17">
        <v>3.3668837114300201E-2</v>
      </c>
      <c r="AX1762" s="17">
        <v>5.60229761131757E-2</v>
      </c>
      <c r="AY1762" s="17">
        <v>3.8957662895828603E-2</v>
      </c>
      <c r="AZ1762" s="17"/>
      <c r="BA1762" s="17">
        <v>5.5089310225887901E-2</v>
      </c>
      <c r="BB1762" s="17">
        <v>3.9635799892436999E-2</v>
      </c>
      <c r="BC1762" s="17">
        <v>3.7624503654954497E-2</v>
      </c>
      <c r="BD1762" s="17">
        <v>2.17522666413895E-2</v>
      </c>
      <c r="BE1762" s="17">
        <v>1.0281888620299001E-2</v>
      </c>
      <c r="BF1762" s="17"/>
      <c r="BG1762" s="17">
        <v>3.52038135488454E-2</v>
      </c>
      <c r="BH1762" s="17">
        <v>2.5905834769927999E-2</v>
      </c>
      <c r="BI1762" s="17">
        <v>1.8961773055551499E-2</v>
      </c>
      <c r="BJ1762" s="17">
        <v>2.5904837721544401E-2</v>
      </c>
      <c r="BK1762" s="17">
        <v>3.3541810557603101E-2</v>
      </c>
      <c r="BL1762" s="17"/>
      <c r="BM1762" s="17">
        <v>2.90289080144394E-2</v>
      </c>
      <c r="BN1762" s="17">
        <v>4.5339911962455001E-2</v>
      </c>
      <c r="BO1762" s="17">
        <v>5.0677265868765101E-2</v>
      </c>
      <c r="BP1762" s="17"/>
      <c r="BQ1762" s="17">
        <v>2.25061877131866E-2</v>
      </c>
      <c r="BR1762" s="17">
        <v>3.9224391988016999E-2</v>
      </c>
      <c r="BS1762" s="17"/>
      <c r="BT1762" s="17">
        <v>1.8208182283774299E-2</v>
      </c>
      <c r="BU1762" s="17">
        <v>5.61766024873432E-2</v>
      </c>
    </row>
    <row r="1763" spans="2:73" x14ac:dyDescent="0.3">
      <c r="B1763" t="s">
        <v>577</v>
      </c>
      <c r="C1763" s="17">
        <v>0.57195602831070402</v>
      </c>
      <c r="D1763" s="17">
        <v>0.57808698959415195</v>
      </c>
      <c r="E1763" s="17">
        <v>0.56620084870573895</v>
      </c>
      <c r="F1763" s="17"/>
      <c r="G1763" s="17">
        <v>0.54418624713018304</v>
      </c>
      <c r="H1763" s="17">
        <v>0.67972902591020001</v>
      </c>
      <c r="I1763" s="17">
        <v>0.58042320567215799</v>
      </c>
      <c r="J1763" s="17">
        <v>0.54899832268970805</v>
      </c>
      <c r="K1763" s="17">
        <v>0.51648806909862799</v>
      </c>
      <c r="L1763" s="17">
        <v>0.55177479945514496</v>
      </c>
      <c r="M1763" s="17"/>
      <c r="N1763" s="17">
        <v>0.65944979307979501</v>
      </c>
      <c r="O1763" s="17">
        <v>0.57584737122349705</v>
      </c>
      <c r="P1763" s="17">
        <v>0.54361370700662404</v>
      </c>
      <c r="Q1763" s="17">
        <v>0.49858608236435797</v>
      </c>
      <c r="R1763" s="17"/>
      <c r="S1763" s="17">
        <v>0.60689210375425995</v>
      </c>
      <c r="T1763" s="17">
        <v>0.52592230827688902</v>
      </c>
      <c r="U1763" s="17">
        <v>0.62618327523667405</v>
      </c>
      <c r="V1763" s="17">
        <v>0.56811667479557204</v>
      </c>
      <c r="W1763" s="17">
        <v>0.51956752415268204</v>
      </c>
      <c r="X1763" s="17">
        <v>0.50462320379982295</v>
      </c>
      <c r="Y1763" s="17">
        <v>0.61279874719078298</v>
      </c>
      <c r="Z1763" s="17">
        <v>0.64214130633157496</v>
      </c>
      <c r="AA1763" s="17">
        <v>0.57679879756283503</v>
      </c>
      <c r="AB1763" s="17"/>
      <c r="AC1763" s="17">
        <v>0.27958241065963602</v>
      </c>
      <c r="AD1763" s="17">
        <v>0.46712155156728502</v>
      </c>
      <c r="AE1763" s="17">
        <v>0.47616549364468203</v>
      </c>
      <c r="AF1763" s="17">
        <v>0.49676980145126898</v>
      </c>
      <c r="AG1763" s="17">
        <v>0.54794269712218902</v>
      </c>
      <c r="AH1763" s="17">
        <v>0.55541777266217396</v>
      </c>
      <c r="AI1763" s="17">
        <v>0.60240625976863504</v>
      </c>
      <c r="AJ1763" s="17">
        <v>0.55355088818527598</v>
      </c>
      <c r="AK1763" s="17">
        <v>0.57745182321750399</v>
      </c>
      <c r="AL1763" s="17">
        <v>0.52024403906477401</v>
      </c>
      <c r="AM1763" s="17">
        <v>0.63321585260132096</v>
      </c>
      <c r="AN1763" s="17">
        <v>0.61181181115607097</v>
      </c>
      <c r="AO1763" s="17">
        <v>0.68444995954213295</v>
      </c>
      <c r="AP1763" s="17">
        <v>0.65844865222839899</v>
      </c>
      <c r="AQ1763" s="17">
        <v>0.66152091822775505</v>
      </c>
      <c r="AR1763" s="17">
        <v>0.78728577826067603</v>
      </c>
      <c r="AS1763" s="17"/>
      <c r="AT1763" s="17">
        <v>0.63358795876978502</v>
      </c>
      <c r="AU1763" s="17">
        <v>0.54773173416784504</v>
      </c>
      <c r="AV1763" s="17">
        <v>0.53445230214708705</v>
      </c>
      <c r="AW1763" s="17">
        <v>0.53405531929165195</v>
      </c>
      <c r="AX1763" s="17">
        <v>0.57335111402861305</v>
      </c>
      <c r="AY1763" s="17">
        <v>0.67355975370633503</v>
      </c>
      <c r="AZ1763" s="17"/>
      <c r="BA1763" s="17">
        <v>0.50655546950345698</v>
      </c>
      <c r="BB1763" s="17">
        <v>0.50599960124129295</v>
      </c>
      <c r="BC1763" s="17">
        <v>0.62002413668400402</v>
      </c>
      <c r="BD1763" s="17">
        <v>0.71996864179075504</v>
      </c>
      <c r="BE1763" s="17">
        <v>0.75366727862223803</v>
      </c>
      <c r="BF1763" s="17"/>
      <c r="BG1763" s="17">
        <v>0.58872287141125501</v>
      </c>
      <c r="BH1763" s="17">
        <v>0.65664040211555497</v>
      </c>
      <c r="BI1763" s="17">
        <v>0.57838725452320705</v>
      </c>
      <c r="BJ1763" s="17">
        <v>0.54264658919211095</v>
      </c>
      <c r="BK1763" s="17">
        <v>0.46976375516133201</v>
      </c>
      <c r="BL1763" s="17"/>
      <c r="BM1763" s="17">
        <v>0.61951316509385002</v>
      </c>
      <c r="BN1763" s="17">
        <v>0.54654913167795605</v>
      </c>
      <c r="BO1763" s="17">
        <v>0.49179545429850802</v>
      </c>
      <c r="BP1763" s="17"/>
      <c r="BQ1763" s="17">
        <v>0.67626174708629705</v>
      </c>
      <c r="BR1763" s="17">
        <v>0.52303200558618201</v>
      </c>
      <c r="BS1763" s="17"/>
      <c r="BT1763" s="17">
        <v>0.69019152234900405</v>
      </c>
      <c r="BU1763" s="17">
        <v>0.41450676323200297</v>
      </c>
    </row>
    <row r="1764" spans="2:73" x14ac:dyDescent="0.3">
      <c r="B1764" t="s">
        <v>576</v>
      </c>
      <c r="C1764" s="17">
        <v>9.4976806932720897E-2</v>
      </c>
      <c r="D1764" s="17">
        <v>9.6933698139914606E-2</v>
      </c>
      <c r="E1764" s="17">
        <v>9.30131892696551E-2</v>
      </c>
      <c r="F1764" s="17"/>
      <c r="G1764" s="17">
        <v>0.14599870062575501</v>
      </c>
      <c r="H1764" s="17">
        <v>7.8302125805300396E-2</v>
      </c>
      <c r="I1764" s="17">
        <v>0.12084674242586101</v>
      </c>
      <c r="J1764" s="17">
        <v>9.7030329904893506E-2</v>
      </c>
      <c r="K1764" s="17">
        <v>8.60862705636571E-2</v>
      </c>
      <c r="L1764" s="17">
        <v>5.8000478313848601E-2</v>
      </c>
      <c r="M1764" s="17"/>
      <c r="N1764" s="17">
        <v>7.9193134911608495E-2</v>
      </c>
      <c r="O1764" s="17">
        <v>9.2376386879025399E-2</v>
      </c>
      <c r="P1764" s="17">
        <v>8.5599459645854206E-2</v>
      </c>
      <c r="Q1764" s="17">
        <v>0.123647387608336</v>
      </c>
      <c r="R1764" s="17"/>
      <c r="S1764" s="17">
        <v>9.2982266311427503E-2</v>
      </c>
      <c r="T1764" s="17">
        <v>0.11832408767176</v>
      </c>
      <c r="U1764" s="17">
        <v>5.6915506107921399E-2</v>
      </c>
      <c r="V1764" s="17">
        <v>0.12245578869710801</v>
      </c>
      <c r="W1764" s="17">
        <v>8.7120454473903305E-2</v>
      </c>
      <c r="X1764" s="17">
        <v>0.110632948012795</v>
      </c>
      <c r="Y1764" s="17">
        <v>7.5068225959953605E-2</v>
      </c>
      <c r="Z1764" s="17">
        <v>7.7305813894513506E-2</v>
      </c>
      <c r="AA1764" s="17">
        <v>9.0180464602655594E-2</v>
      </c>
      <c r="AB1764" s="17"/>
      <c r="AC1764" s="17">
        <v>0.37190780368215398</v>
      </c>
      <c r="AD1764" s="17">
        <v>0.11006492209822701</v>
      </c>
      <c r="AE1764" s="17">
        <v>0.13953215649982501</v>
      </c>
      <c r="AF1764" s="17">
        <v>0.11815740275336201</v>
      </c>
      <c r="AG1764" s="17">
        <v>6.6266174840196507E-2</v>
      </c>
      <c r="AH1764" s="17">
        <v>6.6261761989807003E-2</v>
      </c>
      <c r="AI1764" s="17">
        <v>9.6815717559299394E-2</v>
      </c>
      <c r="AJ1764" s="17">
        <v>8.9021207888766399E-2</v>
      </c>
      <c r="AK1764" s="17">
        <v>0.13553553932370899</v>
      </c>
      <c r="AL1764" s="17">
        <v>9.6734870151530206E-2</v>
      </c>
      <c r="AM1764" s="17">
        <v>0.10092229277769001</v>
      </c>
      <c r="AN1764" s="17">
        <v>8.7609459060955894E-2</v>
      </c>
      <c r="AO1764" s="17">
        <v>9.2050024638093503E-2</v>
      </c>
      <c r="AP1764" s="17">
        <v>5.6758510378459297E-2</v>
      </c>
      <c r="AQ1764" s="17">
        <v>4.3343814636277699E-2</v>
      </c>
      <c r="AR1764" s="17">
        <v>6.2713556139091506E-2</v>
      </c>
      <c r="AS1764" s="17"/>
      <c r="AT1764" s="17">
        <v>9.7036531581296895E-2</v>
      </c>
      <c r="AU1764" s="17">
        <v>9.8541800493300705E-2</v>
      </c>
      <c r="AV1764" s="17">
        <v>0.120401391107866</v>
      </c>
      <c r="AW1764" s="17">
        <v>9.74242153341984E-2</v>
      </c>
      <c r="AX1764" s="17">
        <v>6.5982262576143105E-2</v>
      </c>
      <c r="AY1764" s="17">
        <v>3.9816720804788701E-2</v>
      </c>
      <c r="AZ1764" s="17"/>
      <c r="BA1764" s="17">
        <v>0.105693409158616</v>
      </c>
      <c r="BB1764" s="17">
        <v>0.113075052753583</v>
      </c>
      <c r="BC1764" s="17">
        <v>7.7436716127222596E-2</v>
      </c>
      <c r="BD1764" s="17">
        <v>6.4624223347913498E-2</v>
      </c>
      <c r="BE1764" s="17">
        <v>3.5372792618736201E-2</v>
      </c>
      <c r="BF1764" s="17"/>
      <c r="BG1764" s="17">
        <v>6.4807303963507604E-2</v>
      </c>
      <c r="BH1764" s="17">
        <v>6.7126455884041106E-2</v>
      </c>
      <c r="BI1764" s="17">
        <v>7.9877230395767204E-2</v>
      </c>
      <c r="BJ1764" s="17">
        <v>0.125236599469258</v>
      </c>
      <c r="BK1764" s="17">
        <v>0.16662867640811499</v>
      </c>
      <c r="BL1764" s="17"/>
      <c r="BM1764" s="17">
        <v>8.4819757548552505E-2</v>
      </c>
      <c r="BN1764" s="17">
        <v>8.6890727549357602E-2</v>
      </c>
      <c r="BO1764" s="17">
        <v>0.14476416582959201</v>
      </c>
      <c r="BP1764" s="17"/>
      <c r="BQ1764" s="17">
        <v>7.8298305435750101E-2</v>
      </c>
      <c r="BR1764" s="17">
        <v>0.101583338462941</v>
      </c>
      <c r="BS1764" s="17"/>
      <c r="BT1764" s="17">
        <v>6.2979597248260202E-2</v>
      </c>
      <c r="BU1764" s="17">
        <v>0.14293187476173799</v>
      </c>
    </row>
    <row r="1765" spans="2:73" x14ac:dyDescent="0.3">
      <c r="B1765" t="s">
        <v>443</v>
      </c>
      <c r="C1765" s="17">
        <v>0.47697922137798299</v>
      </c>
      <c r="D1765" s="17">
        <v>0.48115329145423702</v>
      </c>
      <c r="E1765" s="17">
        <v>0.47318765943608398</v>
      </c>
      <c r="F1765" s="17"/>
      <c r="G1765" s="17">
        <v>0.398187546504428</v>
      </c>
      <c r="H1765" s="17">
        <v>0.60142690010489996</v>
      </c>
      <c r="I1765" s="17">
        <v>0.45957646324629597</v>
      </c>
      <c r="J1765" s="17">
        <v>0.45196799278481498</v>
      </c>
      <c r="K1765" s="17">
        <v>0.43040179853497101</v>
      </c>
      <c r="L1765" s="17">
        <v>0.49377432114129599</v>
      </c>
      <c r="M1765" s="17"/>
      <c r="N1765" s="17">
        <v>0.58025665816818595</v>
      </c>
      <c r="O1765" s="17">
        <v>0.483470984344471</v>
      </c>
      <c r="P1765" s="17">
        <v>0.45801424736077001</v>
      </c>
      <c r="Q1765" s="17">
        <v>0.37493869475602198</v>
      </c>
      <c r="R1765" s="17"/>
      <c r="S1765" s="17">
        <v>0.51390983744283303</v>
      </c>
      <c r="T1765" s="17">
        <v>0.40759822060512901</v>
      </c>
      <c r="U1765" s="17">
        <v>0.56926776912875299</v>
      </c>
      <c r="V1765" s="17">
        <v>0.44566088609846399</v>
      </c>
      <c r="W1765" s="17">
        <v>0.43244706967877899</v>
      </c>
      <c r="X1765" s="17">
        <v>0.39399025578702701</v>
      </c>
      <c r="Y1765" s="17">
        <v>0.53773052123082898</v>
      </c>
      <c r="Z1765" s="17">
        <v>0.56483549243706199</v>
      </c>
      <c r="AA1765" s="17">
        <v>0.48661833296017898</v>
      </c>
      <c r="AB1765" s="17"/>
      <c r="AC1765" s="17">
        <v>-9.2325393022518701E-2</v>
      </c>
      <c r="AD1765" s="17">
        <v>0.35705662946905797</v>
      </c>
      <c r="AE1765" s="17">
        <v>0.33663333714485699</v>
      </c>
      <c r="AF1765" s="17">
        <v>0.37861239869790803</v>
      </c>
      <c r="AG1765" s="17">
        <v>0.48167652228199198</v>
      </c>
      <c r="AH1765" s="17">
        <v>0.48915601067236703</v>
      </c>
      <c r="AI1765" s="17">
        <v>0.50559054220933597</v>
      </c>
      <c r="AJ1765" s="17">
        <v>0.46452968029650898</v>
      </c>
      <c r="AK1765" s="17">
        <v>0.441916283893795</v>
      </c>
      <c r="AL1765" s="17">
        <v>0.42350916891324403</v>
      </c>
      <c r="AM1765" s="17">
        <v>0.53229355982363102</v>
      </c>
      <c r="AN1765" s="17">
        <v>0.52420235209511501</v>
      </c>
      <c r="AO1765" s="17">
        <v>0.59239993490403997</v>
      </c>
      <c r="AP1765" s="17">
        <v>0.60169014184993996</v>
      </c>
      <c r="AQ1765" s="17">
        <v>0.61817710359147704</v>
      </c>
      <c r="AR1765" s="17">
        <v>0.72457222212158501</v>
      </c>
      <c r="AS1765" s="17"/>
      <c r="AT1765" s="17">
        <v>0.53655142718848803</v>
      </c>
      <c r="AU1765" s="17">
        <v>0.44918993367454502</v>
      </c>
      <c r="AV1765" s="17">
        <v>0.41405091103922098</v>
      </c>
      <c r="AW1765" s="17">
        <v>0.43663110395745403</v>
      </c>
      <c r="AX1765" s="17">
        <v>0.50736885145247002</v>
      </c>
      <c r="AY1765" s="17">
        <v>0.63374303290154699</v>
      </c>
      <c r="AZ1765" s="17"/>
      <c r="BA1765" s="17">
        <v>0.40086206034484101</v>
      </c>
      <c r="BB1765" s="17">
        <v>0.39292454848771002</v>
      </c>
      <c r="BC1765" s="17">
        <v>0.542587420556782</v>
      </c>
      <c r="BD1765" s="17">
        <v>0.65534441844284197</v>
      </c>
      <c r="BE1765" s="17">
        <v>0.71829448600350199</v>
      </c>
      <c r="BF1765" s="17"/>
      <c r="BG1765" s="17">
        <v>0.52391556744774703</v>
      </c>
      <c r="BH1765" s="17">
        <v>0.58951394623151399</v>
      </c>
      <c r="BI1765" s="17">
        <v>0.49851002412744</v>
      </c>
      <c r="BJ1765" s="17">
        <v>0.41740998972285298</v>
      </c>
      <c r="BK1765" s="17">
        <v>0.30313507875321699</v>
      </c>
      <c r="BL1765" s="17"/>
      <c r="BM1765" s="17">
        <v>0.53469340754529804</v>
      </c>
      <c r="BN1765" s="17">
        <v>0.45965840412859899</v>
      </c>
      <c r="BO1765" s="17">
        <v>0.34703128846891501</v>
      </c>
      <c r="BP1765" s="17"/>
      <c r="BQ1765" s="17">
        <v>0.59796344165054705</v>
      </c>
      <c r="BR1765" s="17">
        <v>0.42144866712324103</v>
      </c>
      <c r="BS1765" s="17"/>
      <c r="BT1765" s="17">
        <v>0.62721192510074397</v>
      </c>
      <c r="BU1765" s="17">
        <v>0.27157488847026501</v>
      </c>
    </row>
    <row r="1766" spans="2:73" x14ac:dyDescent="0.3">
      <c r="C1766" s="17"/>
      <c r="D1766" s="17"/>
      <c r="E1766" s="17"/>
      <c r="F1766" s="17"/>
      <c r="G1766" s="17"/>
      <c r="H1766" s="17"/>
      <c r="I1766" s="17"/>
      <c r="J1766" s="17"/>
      <c r="K1766" s="17"/>
      <c r="L1766" s="17"/>
      <c r="M1766" s="17"/>
      <c r="N1766" s="17"/>
      <c r="O1766" s="17"/>
      <c r="P1766" s="17"/>
      <c r="Q1766" s="17"/>
      <c r="R1766" s="17"/>
      <c r="S1766" s="17"/>
      <c r="T1766" s="17"/>
      <c r="U1766" s="17"/>
      <c r="V1766" s="17"/>
      <c r="W1766" s="17"/>
      <c r="X1766" s="17"/>
      <c r="Y1766" s="17"/>
      <c r="Z1766" s="17"/>
      <c r="AA1766" s="17"/>
      <c r="AB1766" s="17"/>
      <c r="AC1766" s="17"/>
      <c r="AD1766" s="17"/>
      <c r="AE1766" s="17"/>
      <c r="AF1766" s="17"/>
      <c r="AG1766" s="17"/>
      <c r="AH1766" s="17"/>
      <c r="AI1766" s="17"/>
      <c r="AJ1766" s="17"/>
      <c r="AK1766" s="17"/>
      <c r="AL1766" s="17"/>
      <c r="AM1766" s="17"/>
      <c r="AN1766" s="17"/>
      <c r="AO1766" s="17"/>
      <c r="AP1766" s="17"/>
      <c r="AQ1766" s="17"/>
      <c r="AR1766" s="17"/>
      <c r="AS1766" s="17"/>
      <c r="AT1766" s="17"/>
      <c r="AU1766" s="17"/>
      <c r="AV1766" s="17"/>
      <c r="AW1766" s="17"/>
      <c r="AX1766" s="17"/>
      <c r="AY1766" s="17"/>
      <c r="AZ1766" s="17"/>
      <c r="BA1766" s="17"/>
      <c r="BB1766" s="17"/>
      <c r="BC1766" s="17"/>
      <c r="BD1766" s="17"/>
      <c r="BE1766" s="17"/>
      <c r="BF1766" s="17"/>
      <c r="BG1766" s="17"/>
      <c r="BH1766" s="17"/>
      <c r="BI1766" s="17"/>
      <c r="BJ1766" s="17"/>
      <c r="BK1766" s="17"/>
      <c r="BL1766" s="17"/>
      <c r="BM1766" s="17"/>
      <c r="BN1766" s="17"/>
      <c r="BO1766" s="17"/>
      <c r="BP1766" s="17"/>
      <c r="BQ1766" s="17"/>
      <c r="BR1766" s="17"/>
      <c r="BS1766" s="17"/>
      <c r="BT1766" s="17"/>
      <c r="BU1766" s="17"/>
    </row>
    <row r="1767" spans="2:73" x14ac:dyDescent="0.3">
      <c r="B1767" s="6" t="s">
        <v>656</v>
      </c>
      <c r="C1767" s="17"/>
      <c r="D1767" s="17"/>
      <c r="E1767" s="17"/>
      <c r="F1767" s="17"/>
      <c r="G1767" s="17"/>
      <c r="H1767" s="17"/>
      <c r="I1767" s="17"/>
      <c r="J1767" s="17"/>
      <c r="K1767" s="17"/>
      <c r="L1767" s="17"/>
      <c r="M1767" s="17"/>
      <c r="N1767" s="17"/>
      <c r="O1767" s="17"/>
      <c r="P1767" s="17"/>
      <c r="Q1767" s="17"/>
      <c r="R1767" s="17"/>
      <c r="S1767" s="17"/>
      <c r="T1767" s="17"/>
      <c r="U1767" s="17"/>
      <c r="V1767" s="17"/>
      <c r="W1767" s="17"/>
      <c r="X1767" s="17"/>
      <c r="Y1767" s="17"/>
      <c r="Z1767" s="17"/>
      <c r="AA1767" s="17"/>
      <c r="AB1767" s="17"/>
      <c r="AC1767" s="17"/>
      <c r="AD1767" s="17"/>
      <c r="AE1767" s="17"/>
      <c r="AF1767" s="17"/>
      <c r="AG1767" s="17"/>
      <c r="AH1767" s="17"/>
      <c r="AI1767" s="17"/>
      <c r="AJ1767" s="17"/>
      <c r="AK1767" s="17"/>
      <c r="AL1767" s="17"/>
      <c r="AM1767" s="17"/>
      <c r="AN1767" s="17"/>
      <c r="AO1767" s="17"/>
      <c r="AP1767" s="17"/>
      <c r="AQ1767" s="17"/>
      <c r="AR1767" s="17"/>
      <c r="AS1767" s="17"/>
      <c r="AT1767" s="17"/>
      <c r="AU1767" s="17"/>
      <c r="AV1767" s="17"/>
      <c r="AW1767" s="17"/>
      <c r="AX1767" s="17"/>
      <c r="AY1767" s="17"/>
      <c r="AZ1767" s="17"/>
      <c r="BA1767" s="17"/>
      <c r="BB1767" s="17"/>
      <c r="BC1767" s="17"/>
      <c r="BD1767" s="17"/>
      <c r="BE1767" s="17"/>
      <c r="BF1767" s="17"/>
      <c r="BG1767" s="17"/>
      <c r="BH1767" s="17"/>
      <c r="BI1767" s="17"/>
      <c r="BJ1767" s="17"/>
      <c r="BK1767" s="17"/>
      <c r="BL1767" s="17"/>
      <c r="BM1767" s="17"/>
      <c r="BN1767" s="17"/>
      <c r="BO1767" s="17"/>
      <c r="BP1767" s="17"/>
      <c r="BQ1767" s="17"/>
      <c r="BR1767" s="17"/>
      <c r="BS1767" s="17"/>
      <c r="BT1767" s="17"/>
      <c r="BU1767" s="17"/>
    </row>
    <row r="1768" spans="2:73" x14ac:dyDescent="0.3">
      <c r="B1768" s="24" t="s">
        <v>94</v>
      </c>
      <c r="C1768" s="17"/>
      <c r="D1768" s="17"/>
      <c r="E1768" s="17"/>
      <c r="F1768" s="17"/>
      <c r="G1768" s="17"/>
      <c r="H1768" s="17"/>
      <c r="I1768" s="17"/>
      <c r="J1768" s="17"/>
      <c r="K1768" s="17"/>
      <c r="L1768" s="17"/>
      <c r="M1768" s="17"/>
      <c r="N1768" s="17"/>
      <c r="O1768" s="17"/>
      <c r="P1768" s="17"/>
      <c r="Q1768" s="17"/>
      <c r="R1768" s="17"/>
      <c r="S1768" s="17"/>
      <c r="T1768" s="17"/>
      <c r="U1768" s="17"/>
      <c r="V1768" s="17"/>
      <c r="W1768" s="17"/>
      <c r="X1768" s="17"/>
      <c r="Y1768" s="17"/>
      <c r="Z1768" s="17"/>
      <c r="AA1768" s="17"/>
      <c r="AB1768" s="17"/>
      <c r="AC1768" s="17"/>
      <c r="AD1768" s="17"/>
      <c r="AE1768" s="17"/>
      <c r="AF1768" s="17"/>
      <c r="AG1768" s="17"/>
      <c r="AH1768" s="17"/>
      <c r="AI1768" s="17"/>
      <c r="AJ1768" s="17"/>
      <c r="AK1768" s="17"/>
      <c r="AL1768" s="17"/>
      <c r="AM1768" s="17"/>
      <c r="AN1768" s="17"/>
      <c r="AO1768" s="17"/>
      <c r="AP1768" s="17"/>
      <c r="AQ1768" s="17"/>
      <c r="AR1768" s="17"/>
      <c r="AS1768" s="17"/>
      <c r="AT1768" s="17"/>
      <c r="AU1768" s="17"/>
      <c r="AV1768" s="17"/>
      <c r="AW1768" s="17"/>
      <c r="AX1768" s="17"/>
      <c r="AY1768" s="17"/>
      <c r="AZ1768" s="17"/>
      <c r="BA1768" s="17"/>
      <c r="BB1768" s="17"/>
      <c r="BC1768" s="17"/>
      <c r="BD1768" s="17"/>
      <c r="BE1768" s="17"/>
      <c r="BF1768" s="17"/>
      <c r="BG1768" s="17"/>
      <c r="BH1768" s="17"/>
      <c r="BI1768" s="17"/>
      <c r="BJ1768" s="17"/>
      <c r="BK1768" s="17"/>
      <c r="BL1768" s="17"/>
      <c r="BM1768" s="17"/>
      <c r="BN1768" s="17"/>
      <c r="BO1768" s="17"/>
      <c r="BP1768" s="17"/>
      <c r="BQ1768" s="17"/>
      <c r="BR1768" s="17"/>
      <c r="BS1768" s="17"/>
      <c r="BT1768" s="17"/>
      <c r="BU1768" s="17"/>
    </row>
    <row r="1769" spans="2:73" x14ac:dyDescent="0.3">
      <c r="B1769" t="s">
        <v>575</v>
      </c>
      <c r="C1769" s="17">
        <v>0.29664219399332198</v>
      </c>
      <c r="D1769" s="17">
        <v>0.30942993609717601</v>
      </c>
      <c r="E1769" s="17">
        <v>0.28472274673105102</v>
      </c>
      <c r="F1769" s="17"/>
      <c r="G1769" s="17">
        <v>0.28804068290719198</v>
      </c>
      <c r="H1769" s="17">
        <v>0.37207150179179299</v>
      </c>
      <c r="I1769" s="17">
        <v>0.27028563659966698</v>
      </c>
      <c r="J1769" s="17">
        <v>0.26262081246722302</v>
      </c>
      <c r="K1769" s="17">
        <v>0.25769781790207003</v>
      </c>
      <c r="L1769" s="17">
        <v>0.31627659696424798</v>
      </c>
      <c r="M1769" s="17"/>
      <c r="N1769" s="17">
        <v>0.37416172247989399</v>
      </c>
      <c r="O1769" s="17">
        <v>0.28212263288498801</v>
      </c>
      <c r="P1769" s="17">
        <v>0.27437340298872998</v>
      </c>
      <c r="Q1769" s="17">
        <v>0.24130052591055501</v>
      </c>
      <c r="R1769" s="17"/>
      <c r="S1769" s="17">
        <v>0.38056721139616501</v>
      </c>
      <c r="T1769" s="17">
        <v>0.26478447616880202</v>
      </c>
      <c r="U1769" s="17">
        <v>0.26063817902081599</v>
      </c>
      <c r="V1769" s="17">
        <v>0.31075247719618798</v>
      </c>
      <c r="W1769" s="17">
        <v>0.264628759317246</v>
      </c>
      <c r="X1769" s="17">
        <v>0.267426886506752</v>
      </c>
      <c r="Y1769" s="17">
        <v>0.28594834692798698</v>
      </c>
      <c r="Z1769" s="17">
        <v>0.28603647680957001</v>
      </c>
      <c r="AA1769" s="17">
        <v>0.30521122486680402</v>
      </c>
      <c r="AB1769" s="17"/>
      <c r="AC1769" s="17">
        <v>0.25010263457616999</v>
      </c>
      <c r="AD1769" s="17">
        <v>0.22636997364518999</v>
      </c>
      <c r="AE1769" s="17">
        <v>0.186695934017893</v>
      </c>
      <c r="AF1769" s="17">
        <v>0.26530812930500902</v>
      </c>
      <c r="AG1769" s="17">
        <v>0.27182438758491601</v>
      </c>
      <c r="AH1769" s="17">
        <v>0.28396651901287201</v>
      </c>
      <c r="AI1769" s="17">
        <v>0.29979823541530698</v>
      </c>
      <c r="AJ1769" s="17">
        <v>0.26081678763204202</v>
      </c>
      <c r="AK1769" s="17">
        <v>0.28955655745645997</v>
      </c>
      <c r="AL1769" s="17">
        <v>0.28918334140059498</v>
      </c>
      <c r="AM1769" s="17">
        <v>0.27750414150140601</v>
      </c>
      <c r="AN1769" s="17">
        <v>0.36081199754219001</v>
      </c>
      <c r="AO1769" s="17">
        <v>0.35456082372072101</v>
      </c>
      <c r="AP1769" s="17">
        <v>0.42347012908910397</v>
      </c>
      <c r="AQ1769" s="17">
        <v>0.35827824667969799</v>
      </c>
      <c r="AR1769" s="17">
        <v>0.50909972111562196</v>
      </c>
      <c r="AS1769" s="17"/>
      <c r="AT1769" s="17">
        <v>0.38040949196011897</v>
      </c>
      <c r="AU1769" s="17">
        <v>0.28190941695405902</v>
      </c>
      <c r="AV1769" s="17">
        <v>0.29051620641631198</v>
      </c>
      <c r="AW1769" s="17">
        <v>0.236587165249181</v>
      </c>
      <c r="AX1769" s="17">
        <v>0.26871118304817099</v>
      </c>
      <c r="AY1769" s="17">
        <v>0.29148147273523201</v>
      </c>
      <c r="AZ1769" s="17"/>
      <c r="BA1769" s="17">
        <v>0.25016940037402302</v>
      </c>
      <c r="BB1769" s="17">
        <v>0.268967453142539</v>
      </c>
      <c r="BC1769" s="17">
        <v>0.30795486982280801</v>
      </c>
      <c r="BD1769" s="17">
        <v>0.42575291541098298</v>
      </c>
      <c r="BE1769" s="17">
        <v>0.46663119418049898</v>
      </c>
      <c r="BF1769" s="17"/>
      <c r="BG1769" s="17">
        <v>0.35451488932868502</v>
      </c>
      <c r="BH1769" s="17">
        <v>0.33962635611896203</v>
      </c>
      <c r="BI1769" s="17">
        <v>0.28933547284035699</v>
      </c>
      <c r="BJ1769" s="17">
        <v>0.26480473289836098</v>
      </c>
      <c r="BK1769" s="17">
        <v>0.18917406108007401</v>
      </c>
      <c r="BL1769" s="17"/>
      <c r="BM1769" s="17">
        <v>0.334116566723689</v>
      </c>
      <c r="BN1769" s="17">
        <v>0.28119781553622197</v>
      </c>
      <c r="BO1769" s="17">
        <v>0.22241421651472101</v>
      </c>
      <c r="BP1769" s="17"/>
      <c r="BQ1769" s="17">
        <v>0.36805769593988102</v>
      </c>
      <c r="BR1769" s="17">
        <v>0.26405827684599198</v>
      </c>
      <c r="BS1769" s="17"/>
      <c r="BT1769" s="17">
        <v>0.35146413027576101</v>
      </c>
      <c r="BU1769" s="17">
        <v>0.22965131061236299</v>
      </c>
    </row>
    <row r="1770" spans="2:73" x14ac:dyDescent="0.3">
      <c r="B1770" t="s">
        <v>574</v>
      </c>
      <c r="C1770" s="17">
        <v>0.42290337478210299</v>
      </c>
      <c r="D1770" s="17">
        <v>0.41158962214240002</v>
      </c>
      <c r="E1770" s="17">
        <v>0.43369231016448401</v>
      </c>
      <c r="F1770" s="17"/>
      <c r="G1770" s="17">
        <v>0.38611061814394299</v>
      </c>
      <c r="H1770" s="17">
        <v>0.38734768495665101</v>
      </c>
      <c r="I1770" s="17">
        <v>0.44385768427786099</v>
      </c>
      <c r="J1770" s="17">
        <v>0.45654589484369501</v>
      </c>
      <c r="K1770" s="17">
        <v>0.42518953623571298</v>
      </c>
      <c r="L1770" s="17">
        <v>0.430236584404524</v>
      </c>
      <c r="M1770" s="17"/>
      <c r="N1770" s="17">
        <v>0.420286309992975</v>
      </c>
      <c r="O1770" s="17">
        <v>0.43748789337250898</v>
      </c>
      <c r="P1770" s="17">
        <v>0.41468324842340298</v>
      </c>
      <c r="Q1770" s="17">
        <v>0.42360366378101999</v>
      </c>
      <c r="R1770" s="17"/>
      <c r="S1770" s="17">
        <v>0.37869614753891501</v>
      </c>
      <c r="T1770" s="17">
        <v>0.456594685672158</v>
      </c>
      <c r="U1770" s="17">
        <v>0.433771149554109</v>
      </c>
      <c r="V1770" s="17">
        <v>0.431595672805135</v>
      </c>
      <c r="W1770" s="17">
        <v>0.45174116604918402</v>
      </c>
      <c r="X1770" s="17">
        <v>0.42260033707470102</v>
      </c>
      <c r="Y1770" s="17">
        <v>0.40134409755163197</v>
      </c>
      <c r="Z1770" s="17">
        <v>0.39971782248334398</v>
      </c>
      <c r="AA1770" s="17">
        <v>0.42590877145856498</v>
      </c>
      <c r="AB1770" s="17"/>
      <c r="AC1770" s="17">
        <v>0.238762183303073</v>
      </c>
      <c r="AD1770" s="17">
        <v>0.41404718291473003</v>
      </c>
      <c r="AE1770" s="17">
        <v>0.48871461462598098</v>
      </c>
      <c r="AF1770" s="17">
        <v>0.37216465343326</v>
      </c>
      <c r="AG1770" s="17">
        <v>0.36394226063247298</v>
      </c>
      <c r="AH1770" s="17">
        <v>0.441970565751022</v>
      </c>
      <c r="AI1770" s="17">
        <v>0.44754994675644999</v>
      </c>
      <c r="AJ1770" s="17">
        <v>0.45721820377619299</v>
      </c>
      <c r="AK1770" s="17">
        <v>0.44843633916404702</v>
      </c>
      <c r="AL1770" s="17">
        <v>0.43997824404636798</v>
      </c>
      <c r="AM1770" s="17">
        <v>0.470188921349531</v>
      </c>
      <c r="AN1770" s="17">
        <v>0.48432008001568799</v>
      </c>
      <c r="AO1770" s="17">
        <v>0.38358692286879298</v>
      </c>
      <c r="AP1770" s="17">
        <v>0.37631315579832803</v>
      </c>
      <c r="AQ1770" s="17">
        <v>0.434009543526375</v>
      </c>
      <c r="AR1770" s="17">
        <v>0.326458755610332</v>
      </c>
      <c r="AS1770" s="17"/>
      <c r="AT1770" s="17">
        <v>0.36983679403674202</v>
      </c>
      <c r="AU1770" s="17">
        <v>0.42985533053584701</v>
      </c>
      <c r="AV1770" s="17">
        <v>0.42243657457404299</v>
      </c>
      <c r="AW1770" s="17">
        <v>0.47577907689389198</v>
      </c>
      <c r="AX1770" s="17">
        <v>0.426360227173323</v>
      </c>
      <c r="AY1770" s="17">
        <v>0.42478599338272999</v>
      </c>
      <c r="AZ1770" s="17"/>
      <c r="BA1770" s="17">
        <v>0.42125276861859001</v>
      </c>
      <c r="BB1770" s="17">
        <v>0.424280449400874</v>
      </c>
      <c r="BC1770" s="17">
        <v>0.44884443018317799</v>
      </c>
      <c r="BD1770" s="17">
        <v>0.37865945794420403</v>
      </c>
      <c r="BE1770" s="17">
        <v>0.33437984549508798</v>
      </c>
      <c r="BF1770" s="17"/>
      <c r="BG1770" s="17">
        <v>0.42839789348419599</v>
      </c>
      <c r="BH1770" s="17">
        <v>0.44028240149443199</v>
      </c>
      <c r="BI1770" s="17">
        <v>0.48724816013018102</v>
      </c>
      <c r="BJ1770" s="17">
        <v>0.40048284008547202</v>
      </c>
      <c r="BK1770" s="17">
        <v>0.40016028578475299</v>
      </c>
      <c r="BL1770" s="17"/>
      <c r="BM1770" s="17">
        <v>0.41821275335277802</v>
      </c>
      <c r="BN1770" s="17">
        <v>0.43843651598036198</v>
      </c>
      <c r="BO1770" s="17">
        <v>0.39931558589213201</v>
      </c>
      <c r="BP1770" s="17"/>
      <c r="BQ1770" s="17">
        <v>0.41925109666687799</v>
      </c>
      <c r="BR1770" s="17">
        <v>0.42568473492378001</v>
      </c>
      <c r="BS1770" s="17"/>
      <c r="BT1770" s="17">
        <v>0.43647961022223197</v>
      </c>
      <c r="BU1770" s="17">
        <v>0.41521537866479102</v>
      </c>
    </row>
    <row r="1771" spans="2:73" x14ac:dyDescent="0.3">
      <c r="B1771" t="s">
        <v>573</v>
      </c>
      <c r="C1771" s="17">
        <v>0.202543874477501</v>
      </c>
      <c r="D1771" s="17">
        <v>0.20591240331622701</v>
      </c>
      <c r="E1771" s="17">
        <v>0.19947068614708099</v>
      </c>
      <c r="F1771" s="17"/>
      <c r="G1771" s="17">
        <v>0.20391914539088199</v>
      </c>
      <c r="H1771" s="17">
        <v>0.161724796492828</v>
      </c>
      <c r="I1771" s="17">
        <v>0.201105814647211</v>
      </c>
      <c r="J1771" s="17">
        <v>0.2054450722924</v>
      </c>
      <c r="K1771" s="17">
        <v>0.24183585823884399</v>
      </c>
      <c r="L1771" s="17">
        <v>0.207246131389273</v>
      </c>
      <c r="M1771" s="17"/>
      <c r="N1771" s="17">
        <v>0.155575794898697</v>
      </c>
      <c r="O1771" s="17">
        <v>0.196832430429911</v>
      </c>
      <c r="P1771" s="17">
        <v>0.24235461042088099</v>
      </c>
      <c r="Q1771" s="17">
        <v>0.22309733605920201</v>
      </c>
      <c r="R1771" s="17"/>
      <c r="S1771" s="17">
        <v>0.18567402400041799</v>
      </c>
      <c r="T1771" s="17">
        <v>0.18277796044893499</v>
      </c>
      <c r="U1771" s="17">
        <v>0.22429061940857301</v>
      </c>
      <c r="V1771" s="17">
        <v>0.18522435717233501</v>
      </c>
      <c r="W1771" s="17">
        <v>0.22778309727478799</v>
      </c>
      <c r="X1771" s="17">
        <v>0.20470793381011201</v>
      </c>
      <c r="Y1771" s="17">
        <v>0.23935347909238999</v>
      </c>
      <c r="Z1771" s="17">
        <v>0.21477523870913501</v>
      </c>
      <c r="AA1771" s="17">
        <v>0.193507237646315</v>
      </c>
      <c r="AB1771" s="17"/>
      <c r="AC1771" s="17">
        <v>0.30357059324240199</v>
      </c>
      <c r="AD1771" s="17">
        <v>0.20770498445983601</v>
      </c>
      <c r="AE1771" s="17">
        <v>0.22176152455321499</v>
      </c>
      <c r="AF1771" s="17">
        <v>0.27550553632721497</v>
      </c>
      <c r="AG1771" s="17">
        <v>0.28045934707062598</v>
      </c>
      <c r="AH1771" s="17">
        <v>0.187710570123542</v>
      </c>
      <c r="AI1771" s="17">
        <v>0.18490040777424299</v>
      </c>
      <c r="AJ1771" s="17">
        <v>0.21963679455193999</v>
      </c>
      <c r="AK1771" s="17">
        <v>0.19609579625203999</v>
      </c>
      <c r="AL1771" s="17">
        <v>0.20328654523263701</v>
      </c>
      <c r="AM1771" s="17">
        <v>0.19376004738286201</v>
      </c>
      <c r="AN1771" s="17">
        <v>0.12521951939741399</v>
      </c>
      <c r="AO1771" s="17">
        <v>0.19199963200582301</v>
      </c>
      <c r="AP1771" s="17">
        <v>0.124100386185198</v>
      </c>
      <c r="AQ1771" s="17">
        <v>0.13800415766623</v>
      </c>
      <c r="AR1771" s="17">
        <v>0.126101350677018</v>
      </c>
      <c r="AS1771" s="17"/>
      <c r="AT1771" s="17">
        <v>0.166746134499096</v>
      </c>
      <c r="AU1771" s="17">
        <v>0.21781417120756399</v>
      </c>
      <c r="AV1771" s="17">
        <v>0.20113629263420499</v>
      </c>
      <c r="AW1771" s="17">
        <v>0.19717622469988599</v>
      </c>
      <c r="AX1771" s="17">
        <v>0.24493639919999699</v>
      </c>
      <c r="AY1771" s="17">
        <v>0.218828334173296</v>
      </c>
      <c r="AZ1771" s="17"/>
      <c r="BA1771" s="17">
        <v>0.23380750508623299</v>
      </c>
      <c r="BB1771" s="17">
        <v>0.22661336307523</v>
      </c>
      <c r="BC1771" s="17">
        <v>0.16371759633433899</v>
      </c>
      <c r="BD1771" s="17">
        <v>0.13512716923430099</v>
      </c>
      <c r="BE1771" s="17">
        <v>0.18837892194226699</v>
      </c>
      <c r="BF1771" s="17"/>
      <c r="BG1771" s="17">
        <v>0.169957635056289</v>
      </c>
      <c r="BH1771" s="17">
        <v>0.164547519390217</v>
      </c>
      <c r="BI1771" s="17">
        <v>0.17360125991693801</v>
      </c>
      <c r="BJ1771" s="17">
        <v>0.248995079969034</v>
      </c>
      <c r="BK1771" s="17">
        <v>0.29384034241781498</v>
      </c>
      <c r="BL1771" s="17"/>
      <c r="BM1771" s="17">
        <v>0.18455831866432101</v>
      </c>
      <c r="BN1771" s="17">
        <v>0.206375909156396</v>
      </c>
      <c r="BO1771" s="17">
        <v>0.24682485884251601</v>
      </c>
      <c r="BP1771" s="17"/>
      <c r="BQ1771" s="17">
        <v>0.156500910680866</v>
      </c>
      <c r="BR1771" s="17">
        <v>0.22862527552841599</v>
      </c>
      <c r="BS1771" s="17"/>
      <c r="BT1771" s="17">
        <v>0.16076220484412701</v>
      </c>
      <c r="BU1771" s="17">
        <v>0.255929457085944</v>
      </c>
    </row>
    <row r="1772" spans="2:73" x14ac:dyDescent="0.3">
      <c r="B1772" t="s">
        <v>572</v>
      </c>
      <c r="C1772" s="17">
        <v>3.6481566037982097E-2</v>
      </c>
      <c r="D1772" s="17">
        <v>3.4727570752876503E-2</v>
      </c>
      <c r="E1772" s="17">
        <v>3.83033604069263E-2</v>
      </c>
      <c r="F1772" s="17"/>
      <c r="G1772" s="17">
        <v>7.0673388734528095E-2</v>
      </c>
      <c r="H1772" s="17">
        <v>3.7088113195766798E-2</v>
      </c>
      <c r="I1772" s="17">
        <v>3.3982777122287498E-2</v>
      </c>
      <c r="J1772" s="17">
        <v>3.1788616278254599E-2</v>
      </c>
      <c r="K1772" s="17">
        <v>3.2488436537075102E-2</v>
      </c>
      <c r="L1772" s="17">
        <v>2.18685941384969E-2</v>
      </c>
      <c r="M1772" s="17"/>
      <c r="N1772" s="17">
        <v>2.78300924039208E-2</v>
      </c>
      <c r="O1772" s="17">
        <v>3.9135287995316799E-2</v>
      </c>
      <c r="P1772" s="17">
        <v>2.66836013127425E-2</v>
      </c>
      <c r="Q1772" s="17">
        <v>5.2425124008346098E-2</v>
      </c>
      <c r="R1772" s="17"/>
      <c r="S1772" s="17">
        <v>2.8022458934535002E-2</v>
      </c>
      <c r="T1772" s="17">
        <v>5.3837659489614803E-2</v>
      </c>
      <c r="U1772" s="17">
        <v>5.6295170618332599E-2</v>
      </c>
      <c r="V1772" s="17">
        <v>3.21912748006737E-2</v>
      </c>
      <c r="W1772" s="17">
        <v>1.6349921595101E-2</v>
      </c>
      <c r="X1772" s="17">
        <v>1.9620178063867601E-2</v>
      </c>
      <c r="Y1772" s="17">
        <v>3.2114320402169001E-2</v>
      </c>
      <c r="Z1772" s="17">
        <v>7.1730265467861196E-2</v>
      </c>
      <c r="AA1772" s="17">
        <v>3.05714323234378E-2</v>
      </c>
      <c r="AB1772" s="17"/>
      <c r="AC1772" s="17">
        <v>2.5358661510691698E-2</v>
      </c>
      <c r="AD1772" s="17">
        <v>4.8085030578160298E-2</v>
      </c>
      <c r="AE1772" s="17">
        <v>3.6889593894421202E-2</v>
      </c>
      <c r="AF1772" s="17">
        <v>4.8651386493424501E-2</v>
      </c>
      <c r="AG1772" s="17">
        <v>4.7844149891024E-2</v>
      </c>
      <c r="AH1772" s="17">
        <v>4.54266828029967E-2</v>
      </c>
      <c r="AI1772" s="17">
        <v>2.41933339469531E-2</v>
      </c>
      <c r="AJ1772" s="17">
        <v>3.7098880113151197E-2</v>
      </c>
      <c r="AK1772" s="17">
        <v>3.9303574631310199E-2</v>
      </c>
      <c r="AL1772" s="17">
        <v>2.3498046855969699E-2</v>
      </c>
      <c r="AM1772" s="17">
        <v>3.5237136649547598E-2</v>
      </c>
      <c r="AN1772" s="17">
        <v>1.5926639674332999E-2</v>
      </c>
      <c r="AO1772" s="17">
        <v>3.0861181845400799E-2</v>
      </c>
      <c r="AP1772" s="17">
        <v>4.6972822880290803E-2</v>
      </c>
      <c r="AQ1772" s="17">
        <v>2.47134732755694E-2</v>
      </c>
      <c r="AR1772" s="17">
        <v>2.1875185196429801E-2</v>
      </c>
      <c r="AS1772" s="17"/>
      <c r="AT1772" s="17">
        <v>4.5607082543830398E-2</v>
      </c>
      <c r="AU1772" s="17">
        <v>3.3692659263561901E-2</v>
      </c>
      <c r="AV1772" s="17">
        <v>3.7440064191957299E-2</v>
      </c>
      <c r="AW1772" s="17">
        <v>3.6247834168739598E-2</v>
      </c>
      <c r="AX1772" s="17">
        <v>2.9301479701432102E-2</v>
      </c>
      <c r="AY1772" s="17">
        <v>2.28342660099481E-2</v>
      </c>
      <c r="AZ1772" s="17"/>
      <c r="BA1772" s="17">
        <v>5.0555166366422502E-2</v>
      </c>
      <c r="BB1772" s="17">
        <v>3.3904381410973697E-2</v>
      </c>
      <c r="BC1772" s="17">
        <v>3.7670265301526097E-2</v>
      </c>
      <c r="BD1772" s="17">
        <v>2.5471814414800599E-2</v>
      </c>
      <c r="BE1772" s="17">
        <v>1.06100383821458E-2</v>
      </c>
      <c r="BF1772" s="17"/>
      <c r="BG1772" s="17">
        <v>2.23619989627146E-2</v>
      </c>
      <c r="BH1772" s="17">
        <v>2.35731899718922E-2</v>
      </c>
      <c r="BI1772" s="17">
        <v>4.0416447130101098E-2</v>
      </c>
      <c r="BJ1772" s="17">
        <v>3.5284062547015202E-2</v>
      </c>
      <c r="BK1772" s="17">
        <v>5.2095875555668199E-2</v>
      </c>
      <c r="BL1772" s="17"/>
      <c r="BM1772" s="17">
        <v>3.2634303938316997E-2</v>
      </c>
      <c r="BN1772" s="17">
        <v>3.6866730267815902E-2</v>
      </c>
      <c r="BO1772" s="17">
        <v>4.7004170313774199E-2</v>
      </c>
      <c r="BP1772" s="17"/>
      <c r="BQ1772" s="17">
        <v>3.9368419646506801E-2</v>
      </c>
      <c r="BR1772" s="17">
        <v>3.2780601406413798E-2</v>
      </c>
      <c r="BS1772" s="17"/>
      <c r="BT1772" s="17">
        <v>2.9164713650082798E-2</v>
      </c>
      <c r="BU1772" s="17">
        <v>4.5874855595174097E-2</v>
      </c>
    </row>
    <row r="1773" spans="2:73" x14ac:dyDescent="0.3">
      <c r="B1773" t="s">
        <v>571</v>
      </c>
      <c r="C1773" s="17">
        <v>1.8039521410160301E-2</v>
      </c>
      <c r="D1773" s="17">
        <v>1.6028143603163601E-2</v>
      </c>
      <c r="E1773" s="17">
        <v>2.0055223865897798E-2</v>
      </c>
      <c r="F1773" s="17"/>
      <c r="G1773" s="17">
        <v>1.6638971081856899E-2</v>
      </c>
      <c r="H1773" s="17">
        <v>1.4882953456632601E-2</v>
      </c>
      <c r="I1773" s="17">
        <v>2.4781735783298699E-2</v>
      </c>
      <c r="J1773" s="17">
        <v>2.5743416771401399E-2</v>
      </c>
      <c r="K1773" s="17">
        <v>1.98698193956914E-2</v>
      </c>
      <c r="L1773" s="17">
        <v>8.5542844935048001E-3</v>
      </c>
      <c r="M1773" s="17"/>
      <c r="N1773" s="17">
        <v>1.01857857045821E-2</v>
      </c>
      <c r="O1773" s="17">
        <v>2.2829923759339298E-2</v>
      </c>
      <c r="P1773" s="17">
        <v>1.53532034826629E-2</v>
      </c>
      <c r="Q1773" s="17">
        <v>2.42683721779146E-2</v>
      </c>
      <c r="R1773" s="17"/>
      <c r="S1773" s="17">
        <v>6.9215628961704903E-3</v>
      </c>
      <c r="T1773" s="17">
        <v>2.6142548494420399E-2</v>
      </c>
      <c r="U1773" s="17">
        <v>1.4491998965307401E-2</v>
      </c>
      <c r="V1773" s="17">
        <v>2.9719102868383598E-2</v>
      </c>
      <c r="W1773" s="17">
        <v>1.7049434472026899E-2</v>
      </c>
      <c r="X1773" s="17">
        <v>2.8292257029464099E-2</v>
      </c>
      <c r="Y1773" s="17">
        <v>1.2097028266539699E-2</v>
      </c>
      <c r="Z1773" s="17">
        <v>6.1924876924088004E-3</v>
      </c>
      <c r="AA1773" s="17">
        <v>1.65076934242974E-2</v>
      </c>
      <c r="AB1773" s="17"/>
      <c r="AC1773" s="17">
        <v>0.129417546160422</v>
      </c>
      <c r="AD1773" s="17">
        <v>5.1431077403033897E-2</v>
      </c>
      <c r="AE1773" s="17">
        <v>3.1686424883503601E-2</v>
      </c>
      <c r="AF1773" s="17">
        <v>1.5972589648076501E-2</v>
      </c>
      <c r="AG1773" s="17">
        <v>9.7533178168324203E-3</v>
      </c>
      <c r="AH1773" s="17">
        <v>1.7914118061534999E-2</v>
      </c>
      <c r="AI1773" s="17">
        <v>2.4745752776368899E-2</v>
      </c>
      <c r="AJ1773" s="17">
        <v>1.53214837651454E-2</v>
      </c>
      <c r="AK1773" s="17">
        <v>1.8596393924499501E-2</v>
      </c>
      <c r="AL1773" s="17">
        <v>4.3066690580443497E-3</v>
      </c>
      <c r="AM1773" s="17">
        <v>1.0838885973277699E-2</v>
      </c>
      <c r="AN1773" s="17">
        <v>4.2238993987355903E-3</v>
      </c>
      <c r="AO1773" s="17">
        <v>2.26350780003651E-2</v>
      </c>
      <c r="AP1773" s="17">
        <v>6.4256060220458204E-3</v>
      </c>
      <c r="AQ1773" s="17">
        <v>0</v>
      </c>
      <c r="AR1773" s="17">
        <v>1.6464987400598499E-2</v>
      </c>
      <c r="AS1773" s="17"/>
      <c r="AT1773" s="17">
        <v>1.8086911341698202E-2</v>
      </c>
      <c r="AU1773" s="17">
        <v>1.16186890956385E-2</v>
      </c>
      <c r="AV1773" s="17">
        <v>1.83187898648671E-2</v>
      </c>
      <c r="AW1773" s="17">
        <v>2.70528100356709E-2</v>
      </c>
      <c r="AX1773" s="17">
        <v>1.8263514436422799E-2</v>
      </c>
      <c r="AY1773" s="17">
        <v>2.0767741301448098E-2</v>
      </c>
      <c r="AZ1773" s="17"/>
      <c r="BA1773" s="17">
        <v>1.8206410396528601E-2</v>
      </c>
      <c r="BB1773" s="17">
        <v>1.94674287612395E-2</v>
      </c>
      <c r="BC1773" s="17">
        <v>1.6452508126162699E-2</v>
      </c>
      <c r="BD1773" s="17">
        <v>1.66691299988652E-2</v>
      </c>
      <c r="BE1773" s="17">
        <v>0</v>
      </c>
      <c r="BF1773" s="17"/>
      <c r="BG1773" s="17">
        <v>1.3524286668452099E-2</v>
      </c>
      <c r="BH1773" s="17">
        <v>1.16881477141552E-2</v>
      </c>
      <c r="BI1773" s="17">
        <v>6.3977593100933896E-3</v>
      </c>
      <c r="BJ1773" s="17">
        <v>2.9257792947938701E-2</v>
      </c>
      <c r="BK1773" s="17">
        <v>1.9107242840217399E-2</v>
      </c>
      <c r="BL1773" s="17"/>
      <c r="BM1773" s="17">
        <v>1.37407442897402E-2</v>
      </c>
      <c r="BN1773" s="17">
        <v>1.3598142440339399E-2</v>
      </c>
      <c r="BO1773" s="17">
        <v>4.1574808359510301E-2</v>
      </c>
      <c r="BP1773" s="17"/>
      <c r="BQ1773" s="17">
        <v>1.0955429689679899E-2</v>
      </c>
      <c r="BR1773" s="17">
        <v>2.25407800869648E-2</v>
      </c>
      <c r="BS1773" s="17"/>
      <c r="BT1773" s="17">
        <v>1.2139279679230701E-2</v>
      </c>
      <c r="BU1773" s="17">
        <v>2.70548231528672E-2</v>
      </c>
    </row>
    <row r="1774" spans="2:73" x14ac:dyDescent="0.3">
      <c r="B1774" t="s">
        <v>92</v>
      </c>
      <c r="C1774" s="17">
        <v>2.33894692989314E-2</v>
      </c>
      <c r="D1774" s="17">
        <v>2.2312324088156799E-2</v>
      </c>
      <c r="E1774" s="17">
        <v>2.37556726845593E-2</v>
      </c>
      <c r="F1774" s="17"/>
      <c r="G1774" s="17">
        <v>3.4617193741597399E-2</v>
      </c>
      <c r="H1774" s="17">
        <v>2.68849501063292E-2</v>
      </c>
      <c r="I1774" s="17">
        <v>2.5986351569673698E-2</v>
      </c>
      <c r="J1774" s="17">
        <v>1.7856187347026101E-2</v>
      </c>
      <c r="K1774" s="17">
        <v>2.2918531690606501E-2</v>
      </c>
      <c r="L1774" s="17">
        <v>1.5817808609954E-2</v>
      </c>
      <c r="M1774" s="17"/>
      <c r="N1774" s="17">
        <v>1.1960294519930499E-2</v>
      </c>
      <c r="O1774" s="17">
        <v>2.1591831557935599E-2</v>
      </c>
      <c r="P1774" s="17">
        <v>2.6551933371580801E-2</v>
      </c>
      <c r="Q1774" s="17">
        <v>3.5304978062961997E-2</v>
      </c>
      <c r="R1774" s="17"/>
      <c r="S1774" s="17">
        <v>2.0118595233796398E-2</v>
      </c>
      <c r="T1774" s="17">
        <v>1.58626697260702E-2</v>
      </c>
      <c r="U1774" s="17">
        <v>1.05128824328625E-2</v>
      </c>
      <c r="V1774" s="17">
        <v>1.0517115157284001E-2</v>
      </c>
      <c r="W1774" s="17">
        <v>2.2447621291653699E-2</v>
      </c>
      <c r="X1774" s="17">
        <v>5.7352407515102802E-2</v>
      </c>
      <c r="Y1774" s="17">
        <v>2.91427277592828E-2</v>
      </c>
      <c r="Z1774" s="17">
        <v>2.1547708837680899E-2</v>
      </c>
      <c r="AA1774" s="17">
        <v>2.8293640280581098E-2</v>
      </c>
      <c r="AB1774" s="17"/>
      <c r="AC1774" s="17">
        <v>5.27883812072414E-2</v>
      </c>
      <c r="AD1774" s="17">
        <v>5.2361750999050098E-2</v>
      </c>
      <c r="AE1774" s="17">
        <v>3.4251908024986399E-2</v>
      </c>
      <c r="AF1774" s="17">
        <v>2.2397704793015599E-2</v>
      </c>
      <c r="AG1774" s="17">
        <v>2.61765370041281E-2</v>
      </c>
      <c r="AH1774" s="17">
        <v>2.3011544248031798E-2</v>
      </c>
      <c r="AI1774" s="17">
        <v>1.8812323330679299E-2</v>
      </c>
      <c r="AJ1774" s="17">
        <v>9.9078501615279205E-3</v>
      </c>
      <c r="AK1774" s="17">
        <v>8.0113385716437495E-3</v>
      </c>
      <c r="AL1774" s="17">
        <v>3.9747153406386203E-2</v>
      </c>
      <c r="AM1774" s="17">
        <v>1.2470867143375799E-2</v>
      </c>
      <c r="AN1774" s="17">
        <v>9.4978639716388705E-3</v>
      </c>
      <c r="AO1774" s="17">
        <v>1.6356361558897199E-2</v>
      </c>
      <c r="AP1774" s="17">
        <v>2.27179000250337E-2</v>
      </c>
      <c r="AQ1774" s="17">
        <v>4.49945788521268E-2</v>
      </c>
      <c r="AR1774" s="17">
        <v>0</v>
      </c>
      <c r="AS1774" s="17"/>
      <c r="AT1774" s="17">
        <v>1.9313585618514401E-2</v>
      </c>
      <c r="AU1774" s="17">
        <v>2.51097329433306E-2</v>
      </c>
      <c r="AV1774" s="17">
        <v>3.0152072318616201E-2</v>
      </c>
      <c r="AW1774" s="17">
        <v>2.7156888952630302E-2</v>
      </c>
      <c r="AX1774" s="17">
        <v>1.2427196440654801E-2</v>
      </c>
      <c r="AY1774" s="17">
        <v>2.1302192397344901E-2</v>
      </c>
      <c r="AZ1774" s="17"/>
      <c r="BA1774" s="17">
        <v>2.60087491582024E-2</v>
      </c>
      <c r="BB1774" s="17">
        <v>2.6766924209143599E-2</v>
      </c>
      <c r="BC1774" s="17">
        <v>2.5360330231986802E-2</v>
      </c>
      <c r="BD1774" s="17">
        <v>1.8319512996845401E-2</v>
      </c>
      <c r="BE1774" s="17">
        <v>0</v>
      </c>
      <c r="BF1774" s="17"/>
      <c r="BG1774" s="17">
        <v>1.1243296499663E-2</v>
      </c>
      <c r="BH1774" s="17">
        <v>2.02823853103416E-2</v>
      </c>
      <c r="BI1774" s="17">
        <v>3.0009006723296901E-3</v>
      </c>
      <c r="BJ1774" s="17">
        <v>2.1175491552179401E-2</v>
      </c>
      <c r="BK1774" s="17">
        <v>4.5622192321472702E-2</v>
      </c>
      <c r="BL1774" s="17"/>
      <c r="BM1774" s="17">
        <v>1.6737313031153899E-2</v>
      </c>
      <c r="BN1774" s="17">
        <v>2.3524886618865301E-2</v>
      </c>
      <c r="BO1774" s="17">
        <v>4.2866360077345997E-2</v>
      </c>
      <c r="BP1774" s="17"/>
      <c r="BQ1774" s="17">
        <v>5.8664473761874001E-3</v>
      </c>
      <c r="BR1774" s="17">
        <v>2.6310331208432899E-2</v>
      </c>
      <c r="BS1774" s="17"/>
      <c r="BT1774" s="17">
        <v>9.9900613285669303E-3</v>
      </c>
      <c r="BU1774" s="17">
        <v>2.6274174888860601E-2</v>
      </c>
    </row>
    <row r="1775" spans="2:73" x14ac:dyDescent="0.3">
      <c r="B1775" t="s">
        <v>577</v>
      </c>
      <c r="C1775" s="17">
        <v>0.71954556877542497</v>
      </c>
      <c r="D1775" s="17">
        <v>0.72101955823957598</v>
      </c>
      <c r="E1775" s="17">
        <v>0.71841505689553598</v>
      </c>
      <c r="F1775" s="17"/>
      <c r="G1775" s="17">
        <v>0.67415130105113596</v>
      </c>
      <c r="H1775" s="17">
        <v>0.759419186748444</v>
      </c>
      <c r="I1775" s="17">
        <v>0.71414332087752896</v>
      </c>
      <c r="J1775" s="17">
        <v>0.71916670731091803</v>
      </c>
      <c r="K1775" s="17">
        <v>0.68288735413778301</v>
      </c>
      <c r="L1775" s="17">
        <v>0.74651318136877098</v>
      </c>
      <c r="M1775" s="17"/>
      <c r="N1775" s="17">
        <v>0.79444803247286899</v>
      </c>
      <c r="O1775" s="17">
        <v>0.719610526257497</v>
      </c>
      <c r="P1775" s="17">
        <v>0.68905665141213301</v>
      </c>
      <c r="Q1775" s="17">
        <v>0.66490418969157505</v>
      </c>
      <c r="R1775" s="17"/>
      <c r="S1775" s="17">
        <v>0.75926335893508001</v>
      </c>
      <c r="T1775" s="17">
        <v>0.72137916184095996</v>
      </c>
      <c r="U1775" s="17">
        <v>0.69440932857492399</v>
      </c>
      <c r="V1775" s="17">
        <v>0.74234815000132304</v>
      </c>
      <c r="W1775" s="17">
        <v>0.71636992536642996</v>
      </c>
      <c r="X1775" s="17">
        <v>0.69002722358145296</v>
      </c>
      <c r="Y1775" s="17">
        <v>0.68729244447961801</v>
      </c>
      <c r="Z1775" s="17">
        <v>0.68575429929291398</v>
      </c>
      <c r="AA1775" s="17">
        <v>0.73111999632536895</v>
      </c>
      <c r="AB1775" s="17"/>
      <c r="AC1775" s="17">
        <v>0.48886481787924202</v>
      </c>
      <c r="AD1775" s="17">
        <v>0.64041715655992004</v>
      </c>
      <c r="AE1775" s="17">
        <v>0.67541054864387395</v>
      </c>
      <c r="AF1775" s="17">
        <v>0.63747278273826902</v>
      </c>
      <c r="AG1775" s="17">
        <v>0.63576664821738904</v>
      </c>
      <c r="AH1775" s="17">
        <v>0.72593708476389396</v>
      </c>
      <c r="AI1775" s="17">
        <v>0.74734818217175603</v>
      </c>
      <c r="AJ1775" s="17">
        <v>0.71803499140823501</v>
      </c>
      <c r="AK1775" s="17">
        <v>0.73799289662050704</v>
      </c>
      <c r="AL1775" s="17">
        <v>0.72916158544696297</v>
      </c>
      <c r="AM1775" s="17">
        <v>0.74769306285093695</v>
      </c>
      <c r="AN1775" s="17">
        <v>0.845132077557879</v>
      </c>
      <c r="AO1775" s="17">
        <v>0.73814774658951399</v>
      </c>
      <c r="AP1775" s="17">
        <v>0.799783284887432</v>
      </c>
      <c r="AQ1775" s="17">
        <v>0.79228779020607298</v>
      </c>
      <c r="AR1775" s="17">
        <v>0.83555847672595396</v>
      </c>
      <c r="AS1775" s="17"/>
      <c r="AT1775" s="17">
        <v>0.75024628599686105</v>
      </c>
      <c r="AU1775" s="17">
        <v>0.71176474748990504</v>
      </c>
      <c r="AV1775" s="17">
        <v>0.71295278099035497</v>
      </c>
      <c r="AW1775" s="17">
        <v>0.71236624214307298</v>
      </c>
      <c r="AX1775" s="17">
        <v>0.69507141022149299</v>
      </c>
      <c r="AY1775" s="17">
        <v>0.71626746611796199</v>
      </c>
      <c r="AZ1775" s="17"/>
      <c r="BA1775" s="17">
        <v>0.67142216899261298</v>
      </c>
      <c r="BB1775" s="17">
        <v>0.69324790254341395</v>
      </c>
      <c r="BC1775" s="17">
        <v>0.75679930000598605</v>
      </c>
      <c r="BD1775" s="17">
        <v>0.804412373355188</v>
      </c>
      <c r="BE1775" s="17">
        <v>0.80101103967558696</v>
      </c>
      <c r="BF1775" s="17"/>
      <c r="BG1775" s="17">
        <v>0.78291278281288101</v>
      </c>
      <c r="BH1775" s="17">
        <v>0.77990875761339395</v>
      </c>
      <c r="BI1775" s="17">
        <v>0.77658363297053701</v>
      </c>
      <c r="BJ1775" s="17">
        <v>0.66528757298383301</v>
      </c>
      <c r="BK1775" s="17">
        <v>0.589334346864827</v>
      </c>
      <c r="BL1775" s="17"/>
      <c r="BM1775" s="17">
        <v>0.75232932007646802</v>
      </c>
      <c r="BN1775" s="17">
        <v>0.71963433151658396</v>
      </c>
      <c r="BO1775" s="17">
        <v>0.62172980240685405</v>
      </c>
      <c r="BP1775" s="17"/>
      <c r="BQ1775" s="17">
        <v>0.78730879260676001</v>
      </c>
      <c r="BR1775" s="17">
        <v>0.68974301176977204</v>
      </c>
      <c r="BS1775" s="17"/>
      <c r="BT1775" s="17">
        <v>0.78794374049799298</v>
      </c>
      <c r="BU1775" s="17">
        <v>0.64486668927715396</v>
      </c>
    </row>
    <row r="1776" spans="2:73" x14ac:dyDescent="0.3">
      <c r="B1776" t="s">
        <v>576</v>
      </c>
      <c r="C1776" s="17">
        <v>5.4521087448142401E-2</v>
      </c>
      <c r="D1776" s="17">
        <v>5.0755714356040101E-2</v>
      </c>
      <c r="E1776" s="17">
        <v>5.8358584272823998E-2</v>
      </c>
      <c r="F1776" s="17"/>
      <c r="G1776" s="17">
        <v>8.7312359816385104E-2</v>
      </c>
      <c r="H1776" s="17">
        <v>5.1971066652399298E-2</v>
      </c>
      <c r="I1776" s="17">
        <v>5.8764512905586201E-2</v>
      </c>
      <c r="J1776" s="17">
        <v>5.7532033049655998E-2</v>
      </c>
      <c r="K1776" s="17">
        <v>5.2358255932766599E-2</v>
      </c>
      <c r="L1776" s="17">
        <v>3.0422878632001701E-2</v>
      </c>
      <c r="M1776" s="17"/>
      <c r="N1776" s="17">
        <v>3.8015878108502897E-2</v>
      </c>
      <c r="O1776" s="17">
        <v>6.1965211754656101E-2</v>
      </c>
      <c r="P1776" s="17">
        <v>4.2036804795405502E-2</v>
      </c>
      <c r="Q1776" s="17">
        <v>7.6693496186260701E-2</v>
      </c>
      <c r="R1776" s="17"/>
      <c r="S1776" s="17">
        <v>3.4944021830705503E-2</v>
      </c>
      <c r="T1776" s="17">
        <v>7.9980207984035198E-2</v>
      </c>
      <c r="U1776" s="17">
        <v>7.0787169583639994E-2</v>
      </c>
      <c r="V1776" s="17">
        <v>6.1910377669057298E-2</v>
      </c>
      <c r="W1776" s="17">
        <v>3.3399356067127899E-2</v>
      </c>
      <c r="X1776" s="17">
        <v>4.7912435093331797E-2</v>
      </c>
      <c r="Y1776" s="17">
        <v>4.4211348668708697E-2</v>
      </c>
      <c r="Z1776" s="17">
        <v>7.7922753160270003E-2</v>
      </c>
      <c r="AA1776" s="17">
        <v>4.7079125747735102E-2</v>
      </c>
      <c r="AB1776" s="17"/>
      <c r="AC1776" s="17">
        <v>0.154776207671114</v>
      </c>
      <c r="AD1776" s="17">
        <v>9.9516107981194202E-2</v>
      </c>
      <c r="AE1776" s="17">
        <v>6.8576018777924699E-2</v>
      </c>
      <c r="AF1776" s="17">
        <v>6.4623976141501005E-2</v>
      </c>
      <c r="AG1776" s="17">
        <v>5.7597467707856398E-2</v>
      </c>
      <c r="AH1776" s="17">
        <v>6.3340800864531602E-2</v>
      </c>
      <c r="AI1776" s="17">
        <v>4.8939086723321999E-2</v>
      </c>
      <c r="AJ1776" s="17">
        <v>5.24203638782966E-2</v>
      </c>
      <c r="AK1776" s="17">
        <v>5.7899968555809797E-2</v>
      </c>
      <c r="AL1776" s="17">
        <v>2.7804715914014101E-2</v>
      </c>
      <c r="AM1776" s="17">
        <v>4.6076022622825299E-2</v>
      </c>
      <c r="AN1776" s="17">
        <v>2.0150539073068598E-2</v>
      </c>
      <c r="AO1776" s="17">
        <v>5.3496259845765802E-2</v>
      </c>
      <c r="AP1776" s="17">
        <v>5.3398428902336599E-2</v>
      </c>
      <c r="AQ1776" s="17">
        <v>2.47134732755694E-2</v>
      </c>
      <c r="AR1776" s="17">
        <v>3.8340172597028301E-2</v>
      </c>
      <c r="AS1776" s="17"/>
      <c r="AT1776" s="17">
        <v>6.3693993885528599E-2</v>
      </c>
      <c r="AU1776" s="17">
        <v>4.5311348359200303E-2</v>
      </c>
      <c r="AV1776" s="17">
        <v>5.5758854056824403E-2</v>
      </c>
      <c r="AW1776" s="17">
        <v>6.3300644204410506E-2</v>
      </c>
      <c r="AX1776" s="17">
        <v>4.75649941378549E-2</v>
      </c>
      <c r="AY1776" s="17">
        <v>4.3602007311396199E-2</v>
      </c>
      <c r="AZ1776" s="17"/>
      <c r="BA1776" s="17">
        <v>6.8761576762951096E-2</v>
      </c>
      <c r="BB1776" s="17">
        <v>5.3371810172213201E-2</v>
      </c>
      <c r="BC1776" s="17">
        <v>5.41227734276888E-2</v>
      </c>
      <c r="BD1776" s="17">
        <v>4.2140944413665803E-2</v>
      </c>
      <c r="BE1776" s="17">
        <v>1.06100383821458E-2</v>
      </c>
      <c r="BF1776" s="17"/>
      <c r="BG1776" s="17">
        <v>3.5886285631166699E-2</v>
      </c>
      <c r="BH1776" s="17">
        <v>3.52613376860475E-2</v>
      </c>
      <c r="BI1776" s="17">
        <v>4.6814206440194503E-2</v>
      </c>
      <c r="BJ1776" s="17">
        <v>6.4541855494953906E-2</v>
      </c>
      <c r="BK1776" s="17">
        <v>7.1203118395885598E-2</v>
      </c>
      <c r="BL1776" s="17"/>
      <c r="BM1776" s="17">
        <v>4.63750482280572E-2</v>
      </c>
      <c r="BN1776" s="17">
        <v>5.0464872708155299E-2</v>
      </c>
      <c r="BO1776" s="17">
        <v>8.8578978673284597E-2</v>
      </c>
      <c r="BP1776" s="17"/>
      <c r="BQ1776" s="17">
        <v>5.03238493361867E-2</v>
      </c>
      <c r="BR1776" s="17">
        <v>5.5321381493378598E-2</v>
      </c>
      <c r="BS1776" s="17"/>
      <c r="BT1776" s="17">
        <v>4.1303993329313497E-2</v>
      </c>
      <c r="BU1776" s="17">
        <v>7.2929678748041293E-2</v>
      </c>
    </row>
    <row r="1777" spans="2:73" x14ac:dyDescent="0.3">
      <c r="B1777" t="s">
        <v>443</v>
      </c>
      <c r="C1777" s="17">
        <v>0.66502448132728298</v>
      </c>
      <c r="D1777" s="17">
        <v>0.67026384388353599</v>
      </c>
      <c r="E1777" s="17">
        <v>0.66005647262271205</v>
      </c>
      <c r="F1777" s="17"/>
      <c r="G1777" s="17">
        <v>0.58683894123475</v>
      </c>
      <c r="H1777" s="17">
        <v>0.70744812009604396</v>
      </c>
      <c r="I1777" s="17">
        <v>0.65537880797194203</v>
      </c>
      <c r="J1777" s="17">
        <v>0.66163467426126199</v>
      </c>
      <c r="K1777" s="17">
        <v>0.63052909820501701</v>
      </c>
      <c r="L1777" s="17">
        <v>0.71609030273676999</v>
      </c>
      <c r="M1777" s="17"/>
      <c r="N1777" s="17">
        <v>0.75643215436436595</v>
      </c>
      <c r="O1777" s="17">
        <v>0.65764531450284103</v>
      </c>
      <c r="P1777" s="17">
        <v>0.64701984661672796</v>
      </c>
      <c r="Q1777" s="17">
        <v>0.58821069350531396</v>
      </c>
      <c r="R1777" s="17"/>
      <c r="S1777" s="17">
        <v>0.72431933710437402</v>
      </c>
      <c r="T1777" s="17">
        <v>0.64139895385692403</v>
      </c>
      <c r="U1777" s="17">
        <v>0.62362215899128404</v>
      </c>
      <c r="V1777" s="17">
        <v>0.68043777233226599</v>
      </c>
      <c r="W1777" s="17">
        <v>0.682970569299303</v>
      </c>
      <c r="X1777" s="17">
        <v>0.64211478848812098</v>
      </c>
      <c r="Y1777" s="17">
        <v>0.64308109581091</v>
      </c>
      <c r="Z1777" s="17">
        <v>0.60783154613264401</v>
      </c>
      <c r="AA1777" s="17">
        <v>0.68404087057763396</v>
      </c>
      <c r="AB1777" s="17"/>
      <c r="AC1777" s="17">
        <v>0.33408861020812802</v>
      </c>
      <c r="AD1777" s="17">
        <v>0.54090104857872601</v>
      </c>
      <c r="AE1777" s="17">
        <v>0.60683452986594899</v>
      </c>
      <c r="AF1777" s="17">
        <v>0.57284880659676796</v>
      </c>
      <c r="AG1777" s="17">
        <v>0.57816918050953303</v>
      </c>
      <c r="AH1777" s="17">
        <v>0.66259628389936298</v>
      </c>
      <c r="AI1777" s="17">
        <v>0.69840909544843399</v>
      </c>
      <c r="AJ1777" s="17">
        <v>0.66561462752993905</v>
      </c>
      <c r="AK1777" s="17">
        <v>0.68009292806469701</v>
      </c>
      <c r="AL1777" s="17">
        <v>0.70135686953294896</v>
      </c>
      <c r="AM1777" s="17">
        <v>0.701617040228111</v>
      </c>
      <c r="AN1777" s="17">
        <v>0.82498153848481004</v>
      </c>
      <c r="AO1777" s="17">
        <v>0.68465148674374798</v>
      </c>
      <c r="AP1777" s="17">
        <v>0.74638485598509496</v>
      </c>
      <c r="AQ1777" s="17">
        <v>0.76757431693050404</v>
      </c>
      <c r="AR1777" s="17">
        <v>0.79721830412892603</v>
      </c>
      <c r="AS1777" s="17"/>
      <c r="AT1777" s="17">
        <v>0.68655229211133195</v>
      </c>
      <c r="AU1777" s="17">
        <v>0.666453399130705</v>
      </c>
      <c r="AV1777" s="17">
        <v>0.65719392693352996</v>
      </c>
      <c r="AW1777" s="17">
        <v>0.64906559793866303</v>
      </c>
      <c r="AX1777" s="17">
        <v>0.64750641608363801</v>
      </c>
      <c r="AY1777" s="17">
        <v>0.67266545880656603</v>
      </c>
      <c r="AZ1777" s="17"/>
      <c r="BA1777" s="17">
        <v>0.60266059222966195</v>
      </c>
      <c r="BB1777" s="17">
        <v>0.63987609237120002</v>
      </c>
      <c r="BC1777" s="17">
        <v>0.70267652657829704</v>
      </c>
      <c r="BD1777" s="17">
        <v>0.762271428941522</v>
      </c>
      <c r="BE1777" s="17">
        <v>0.79040100129344104</v>
      </c>
      <c r="BF1777" s="17"/>
      <c r="BG1777" s="17">
        <v>0.74702649718171399</v>
      </c>
      <c r="BH1777" s="17">
        <v>0.74464741992734595</v>
      </c>
      <c r="BI1777" s="17">
        <v>0.72976942653034305</v>
      </c>
      <c r="BJ1777" s="17">
        <v>0.60074571748887895</v>
      </c>
      <c r="BK1777" s="17">
        <v>0.518131228468941</v>
      </c>
      <c r="BL1777" s="17"/>
      <c r="BM1777" s="17">
        <v>0.70595427184840998</v>
      </c>
      <c r="BN1777" s="17">
        <v>0.66916945880842904</v>
      </c>
      <c r="BO1777" s="17">
        <v>0.53315082373356903</v>
      </c>
      <c r="BP1777" s="17"/>
      <c r="BQ1777" s="17">
        <v>0.73698494327057296</v>
      </c>
      <c r="BR1777" s="17">
        <v>0.63442163027639298</v>
      </c>
      <c r="BS1777" s="17"/>
      <c r="BT1777" s="17">
        <v>0.74663974716867898</v>
      </c>
      <c r="BU1777" s="17">
        <v>0.57193701052911305</v>
      </c>
    </row>
    <row r="1778" spans="2:73" x14ac:dyDescent="0.3">
      <c r="C1778" s="17"/>
      <c r="D1778" s="17"/>
      <c r="E1778" s="17"/>
      <c r="F1778" s="17"/>
      <c r="G1778" s="17"/>
      <c r="H1778" s="17"/>
      <c r="I1778" s="17"/>
      <c r="J1778" s="17"/>
      <c r="K1778" s="17"/>
      <c r="L1778" s="17"/>
      <c r="M1778" s="17"/>
      <c r="N1778" s="17"/>
      <c r="O1778" s="17"/>
      <c r="P1778" s="17"/>
      <c r="Q1778" s="17"/>
      <c r="R1778" s="17"/>
      <c r="S1778" s="17"/>
      <c r="T1778" s="17"/>
      <c r="U1778" s="17"/>
      <c r="V1778" s="17"/>
      <c r="W1778" s="17"/>
      <c r="X1778" s="17"/>
      <c r="Y1778" s="17"/>
      <c r="Z1778" s="17"/>
      <c r="AA1778" s="17"/>
      <c r="AB1778" s="17"/>
      <c r="AC1778" s="17"/>
      <c r="AD1778" s="17"/>
      <c r="AE1778" s="17"/>
      <c r="AF1778" s="17"/>
      <c r="AG1778" s="17"/>
      <c r="AH1778" s="17"/>
      <c r="AI1778" s="17"/>
      <c r="AJ1778" s="17"/>
      <c r="AK1778" s="17"/>
      <c r="AL1778" s="17"/>
      <c r="AM1778" s="17"/>
      <c r="AN1778" s="17"/>
      <c r="AO1778" s="17"/>
      <c r="AP1778" s="17"/>
      <c r="AQ1778" s="17"/>
      <c r="AR1778" s="17"/>
      <c r="AS1778" s="17"/>
      <c r="AT1778" s="17"/>
      <c r="AU1778" s="17"/>
      <c r="AV1778" s="17"/>
      <c r="AW1778" s="17"/>
      <c r="AX1778" s="17"/>
      <c r="AY1778" s="17"/>
      <c r="AZ1778" s="17"/>
      <c r="BA1778" s="17"/>
      <c r="BB1778" s="17"/>
      <c r="BC1778" s="17"/>
      <c r="BD1778" s="17"/>
      <c r="BE1778" s="17"/>
      <c r="BF1778" s="17"/>
      <c r="BG1778" s="17"/>
      <c r="BH1778" s="17"/>
      <c r="BI1778" s="17"/>
      <c r="BJ1778" s="17"/>
      <c r="BK1778" s="17"/>
      <c r="BL1778" s="17"/>
      <c r="BM1778" s="17"/>
      <c r="BN1778" s="17"/>
      <c r="BO1778" s="17"/>
      <c r="BP1778" s="17"/>
      <c r="BQ1778" s="17"/>
      <c r="BR1778" s="17"/>
      <c r="BS1778" s="17"/>
      <c r="BT1778" s="17"/>
      <c r="BU1778" s="17"/>
    </row>
    <row r="1779" spans="2:73" x14ac:dyDescent="0.3">
      <c r="B1779" s="6" t="s">
        <v>657</v>
      </c>
      <c r="C1779" s="17"/>
      <c r="D1779" s="17"/>
      <c r="E1779" s="17"/>
      <c r="F1779" s="17"/>
      <c r="G1779" s="17"/>
      <c r="H1779" s="17"/>
      <c r="I1779" s="17"/>
      <c r="J1779" s="17"/>
      <c r="K1779" s="17"/>
      <c r="L1779" s="17"/>
      <c r="M1779" s="17"/>
      <c r="N1779" s="17"/>
      <c r="O1779" s="17"/>
      <c r="P1779" s="17"/>
      <c r="Q1779" s="17"/>
      <c r="R1779" s="17"/>
      <c r="S1779" s="17"/>
      <c r="T1779" s="17"/>
      <c r="U1779" s="17"/>
      <c r="V1779" s="17"/>
      <c r="W1779" s="17"/>
      <c r="X1779" s="17"/>
      <c r="Y1779" s="17"/>
      <c r="Z1779" s="17"/>
      <c r="AA1779" s="17"/>
      <c r="AB1779" s="17"/>
      <c r="AC1779" s="17"/>
      <c r="AD1779" s="17"/>
      <c r="AE1779" s="17"/>
      <c r="AF1779" s="17"/>
      <c r="AG1779" s="17"/>
      <c r="AH1779" s="17"/>
      <c r="AI1779" s="17"/>
      <c r="AJ1779" s="17"/>
      <c r="AK1779" s="17"/>
      <c r="AL1779" s="17"/>
      <c r="AM1779" s="17"/>
      <c r="AN1779" s="17"/>
      <c r="AO1779" s="17"/>
      <c r="AP1779" s="17"/>
      <c r="AQ1779" s="17"/>
      <c r="AR1779" s="17"/>
      <c r="AS1779" s="17"/>
      <c r="AT1779" s="17"/>
      <c r="AU1779" s="17"/>
      <c r="AV1779" s="17"/>
      <c r="AW1779" s="17"/>
      <c r="AX1779" s="17"/>
      <c r="AY1779" s="17"/>
      <c r="AZ1779" s="17"/>
      <c r="BA1779" s="17"/>
      <c r="BB1779" s="17"/>
      <c r="BC1779" s="17"/>
      <c r="BD1779" s="17"/>
      <c r="BE1779" s="17"/>
      <c r="BF1779" s="17"/>
      <c r="BG1779" s="17"/>
      <c r="BH1779" s="17"/>
      <c r="BI1779" s="17"/>
      <c r="BJ1779" s="17"/>
      <c r="BK1779" s="17"/>
      <c r="BL1779" s="17"/>
      <c r="BM1779" s="17"/>
      <c r="BN1779" s="17"/>
      <c r="BO1779" s="17"/>
      <c r="BP1779" s="17"/>
      <c r="BQ1779" s="17"/>
      <c r="BR1779" s="17"/>
      <c r="BS1779" s="17"/>
      <c r="BT1779" s="17"/>
      <c r="BU1779" s="17"/>
    </row>
    <row r="1780" spans="2:73" x14ac:dyDescent="0.3">
      <c r="B1780" s="24" t="s">
        <v>94</v>
      </c>
      <c r="C1780" s="17"/>
      <c r="D1780" s="17"/>
      <c r="E1780" s="17"/>
      <c r="F1780" s="17"/>
      <c r="G1780" s="17"/>
      <c r="H1780" s="17"/>
      <c r="I1780" s="17"/>
      <c r="J1780" s="17"/>
      <c r="K1780" s="17"/>
      <c r="L1780" s="17"/>
      <c r="M1780" s="17"/>
      <c r="N1780" s="17"/>
      <c r="O1780" s="17"/>
      <c r="P1780" s="17"/>
      <c r="Q1780" s="17"/>
      <c r="R1780" s="17"/>
      <c r="S1780" s="17"/>
      <c r="T1780" s="17"/>
      <c r="U1780" s="17"/>
      <c r="V1780" s="17"/>
      <c r="W1780" s="17"/>
      <c r="X1780" s="17"/>
      <c r="Y1780" s="17"/>
      <c r="Z1780" s="17"/>
      <c r="AA1780" s="17"/>
      <c r="AB1780" s="17"/>
      <c r="AC1780" s="17"/>
      <c r="AD1780" s="17"/>
      <c r="AE1780" s="17"/>
      <c r="AF1780" s="17"/>
      <c r="AG1780" s="17"/>
      <c r="AH1780" s="17"/>
      <c r="AI1780" s="17"/>
      <c r="AJ1780" s="17"/>
      <c r="AK1780" s="17"/>
      <c r="AL1780" s="17"/>
      <c r="AM1780" s="17"/>
      <c r="AN1780" s="17"/>
      <c r="AO1780" s="17"/>
      <c r="AP1780" s="17"/>
      <c r="AQ1780" s="17"/>
      <c r="AR1780" s="17"/>
      <c r="AS1780" s="17"/>
      <c r="AT1780" s="17"/>
      <c r="AU1780" s="17"/>
      <c r="AV1780" s="17"/>
      <c r="AW1780" s="17"/>
      <c r="AX1780" s="17"/>
      <c r="AY1780" s="17"/>
      <c r="AZ1780" s="17"/>
      <c r="BA1780" s="17"/>
      <c r="BB1780" s="17"/>
      <c r="BC1780" s="17"/>
      <c r="BD1780" s="17"/>
      <c r="BE1780" s="17"/>
      <c r="BF1780" s="17"/>
      <c r="BG1780" s="17"/>
      <c r="BH1780" s="17"/>
      <c r="BI1780" s="17"/>
      <c r="BJ1780" s="17"/>
      <c r="BK1780" s="17"/>
      <c r="BL1780" s="17"/>
      <c r="BM1780" s="17"/>
      <c r="BN1780" s="17"/>
      <c r="BO1780" s="17"/>
      <c r="BP1780" s="17"/>
      <c r="BQ1780" s="17"/>
      <c r="BR1780" s="17"/>
      <c r="BS1780" s="17"/>
      <c r="BT1780" s="17"/>
      <c r="BU1780" s="17"/>
    </row>
    <row r="1781" spans="2:73" x14ac:dyDescent="0.3">
      <c r="B1781" t="s">
        <v>575</v>
      </c>
      <c r="C1781" s="17">
        <v>0.367138775677393</v>
      </c>
      <c r="D1781" s="17">
        <v>0.36353266030569598</v>
      </c>
      <c r="E1781" s="17">
        <v>0.37019339136750901</v>
      </c>
      <c r="F1781" s="17"/>
      <c r="G1781" s="17">
        <v>0.316407517073935</v>
      </c>
      <c r="H1781" s="17">
        <v>0.32687791022068602</v>
      </c>
      <c r="I1781" s="17">
        <v>0.34734743811489399</v>
      </c>
      <c r="J1781" s="17">
        <v>0.38364910309890399</v>
      </c>
      <c r="K1781" s="17">
        <v>0.39248763636567502</v>
      </c>
      <c r="L1781" s="17">
        <v>0.41911220452926501</v>
      </c>
      <c r="M1781" s="17"/>
      <c r="N1781" s="17">
        <v>0.37357722999974002</v>
      </c>
      <c r="O1781" s="17">
        <v>0.35574563053504099</v>
      </c>
      <c r="P1781" s="17">
        <v>0.36708108311615301</v>
      </c>
      <c r="Q1781" s="17">
        <v>0.37153154986117098</v>
      </c>
      <c r="R1781" s="17"/>
      <c r="S1781" s="17">
        <v>0.33409957783290001</v>
      </c>
      <c r="T1781" s="17">
        <v>0.314866616869245</v>
      </c>
      <c r="U1781" s="17">
        <v>0.40156057945443302</v>
      </c>
      <c r="V1781" s="17">
        <v>0.406817192102785</v>
      </c>
      <c r="W1781" s="17">
        <v>0.36359810926835301</v>
      </c>
      <c r="X1781" s="17">
        <v>0.38138853239017001</v>
      </c>
      <c r="Y1781" s="17">
        <v>0.37022290789181</v>
      </c>
      <c r="Z1781" s="17">
        <v>0.40608750390252302</v>
      </c>
      <c r="AA1781" s="17">
        <v>0.38622878792953502</v>
      </c>
      <c r="AB1781" s="17"/>
      <c r="AC1781" s="17">
        <v>7.5798006159318004E-2</v>
      </c>
      <c r="AD1781" s="17">
        <v>0.35509698073708201</v>
      </c>
      <c r="AE1781" s="17">
        <v>0.33167453086173299</v>
      </c>
      <c r="AF1781" s="17">
        <v>0.36816159728172998</v>
      </c>
      <c r="AG1781" s="17">
        <v>0.38277827790533098</v>
      </c>
      <c r="AH1781" s="17">
        <v>0.37682351177351198</v>
      </c>
      <c r="AI1781" s="17">
        <v>0.36793163962825898</v>
      </c>
      <c r="AJ1781" s="17">
        <v>0.36645364961353999</v>
      </c>
      <c r="AK1781" s="17">
        <v>0.37481985923351802</v>
      </c>
      <c r="AL1781" s="17">
        <v>0.40687348846513599</v>
      </c>
      <c r="AM1781" s="17">
        <v>0.31000698661046799</v>
      </c>
      <c r="AN1781" s="17">
        <v>0.36724301146305499</v>
      </c>
      <c r="AO1781" s="17">
        <v>0.444362581735258</v>
      </c>
      <c r="AP1781" s="17">
        <v>0.40140313342373801</v>
      </c>
      <c r="AQ1781" s="17">
        <v>0.33343602501869302</v>
      </c>
      <c r="AR1781" s="17">
        <v>0.461822910385908</v>
      </c>
      <c r="AS1781" s="17"/>
      <c r="AT1781" s="17">
        <v>0.36273333468316998</v>
      </c>
      <c r="AU1781" s="17">
        <v>0.36587067426372299</v>
      </c>
      <c r="AV1781" s="17">
        <v>0.376605636076981</v>
      </c>
      <c r="AW1781" s="17">
        <v>0.35667119086856502</v>
      </c>
      <c r="AX1781" s="17">
        <v>0.37693523575031301</v>
      </c>
      <c r="AY1781" s="17">
        <v>0.388873027436829</v>
      </c>
      <c r="AZ1781" s="17"/>
      <c r="BA1781" s="17">
        <v>0.36987981616531002</v>
      </c>
      <c r="BB1781" s="17">
        <v>0.37646075245140298</v>
      </c>
      <c r="BC1781" s="17">
        <v>0.33622047126829802</v>
      </c>
      <c r="BD1781" s="17">
        <v>0.346693058528382</v>
      </c>
      <c r="BE1781" s="17">
        <v>0.46600121812397</v>
      </c>
      <c r="BF1781" s="17"/>
      <c r="BG1781" s="17">
        <v>0.381854388758471</v>
      </c>
      <c r="BH1781" s="17">
        <v>0.404634530479489</v>
      </c>
      <c r="BI1781" s="17">
        <v>0.39095238330083898</v>
      </c>
      <c r="BJ1781" s="17">
        <v>0.40916114415190502</v>
      </c>
      <c r="BK1781" s="17">
        <v>0.28586162135361098</v>
      </c>
      <c r="BL1781" s="17"/>
      <c r="BM1781" s="17">
        <v>0.39629540165912502</v>
      </c>
      <c r="BN1781" s="17">
        <v>0.34659309587000298</v>
      </c>
      <c r="BO1781" s="17">
        <v>0.33000644523429001</v>
      </c>
      <c r="BP1781" s="17"/>
      <c r="BQ1781" s="17">
        <v>0.38410705980505799</v>
      </c>
      <c r="BR1781" s="17">
        <v>0.36208785775834601</v>
      </c>
      <c r="BS1781" s="17"/>
      <c r="BT1781" s="17">
        <v>0.41780975316555202</v>
      </c>
      <c r="BU1781" s="17">
        <v>0.30501452731278</v>
      </c>
    </row>
    <row r="1782" spans="2:73" x14ac:dyDescent="0.3">
      <c r="B1782" t="s">
        <v>574</v>
      </c>
      <c r="C1782" s="17">
        <v>0.41455149711120698</v>
      </c>
      <c r="D1782" s="17">
        <v>0.40242683244463201</v>
      </c>
      <c r="E1782" s="17">
        <v>0.42729610203122997</v>
      </c>
      <c r="F1782" s="17"/>
      <c r="G1782" s="17">
        <v>0.41753706179437</v>
      </c>
      <c r="H1782" s="17">
        <v>0.450891091989646</v>
      </c>
      <c r="I1782" s="17">
        <v>0.40383020358553801</v>
      </c>
      <c r="J1782" s="17">
        <v>0.41549414531218098</v>
      </c>
      <c r="K1782" s="17">
        <v>0.41144574103172199</v>
      </c>
      <c r="L1782" s="17">
        <v>0.393062657155059</v>
      </c>
      <c r="M1782" s="17"/>
      <c r="N1782" s="17">
        <v>0.423264505471941</v>
      </c>
      <c r="O1782" s="17">
        <v>0.44133139599696303</v>
      </c>
      <c r="P1782" s="17">
        <v>0.416703685404478</v>
      </c>
      <c r="Q1782" s="17">
        <v>0.375295421913942</v>
      </c>
      <c r="R1782" s="17"/>
      <c r="S1782" s="17">
        <v>0.38870618620995001</v>
      </c>
      <c r="T1782" s="17">
        <v>0.43705184636831801</v>
      </c>
      <c r="U1782" s="17">
        <v>0.41974665231721098</v>
      </c>
      <c r="V1782" s="17">
        <v>0.39144010759909997</v>
      </c>
      <c r="W1782" s="17">
        <v>0.45396732146681901</v>
      </c>
      <c r="X1782" s="17">
        <v>0.396231193332649</v>
      </c>
      <c r="Y1782" s="17">
        <v>0.45109620555073998</v>
      </c>
      <c r="Z1782" s="17">
        <v>0.37779938369824601</v>
      </c>
      <c r="AA1782" s="17">
        <v>0.407205367867223</v>
      </c>
      <c r="AB1782" s="17"/>
      <c r="AC1782" s="17">
        <v>0.34242814896870699</v>
      </c>
      <c r="AD1782" s="17">
        <v>0.33882943874274402</v>
      </c>
      <c r="AE1782" s="17">
        <v>0.42762390407241402</v>
      </c>
      <c r="AF1782" s="17">
        <v>0.39362780823439197</v>
      </c>
      <c r="AG1782" s="17">
        <v>0.36593911408576901</v>
      </c>
      <c r="AH1782" s="17">
        <v>0.415933114474347</v>
      </c>
      <c r="AI1782" s="17">
        <v>0.48116452093536799</v>
      </c>
      <c r="AJ1782" s="17">
        <v>0.40825092486631198</v>
      </c>
      <c r="AK1782" s="17">
        <v>0.42544897859465303</v>
      </c>
      <c r="AL1782" s="17">
        <v>0.40448785667269799</v>
      </c>
      <c r="AM1782" s="17">
        <v>0.483051325479467</v>
      </c>
      <c r="AN1782" s="17">
        <v>0.44562323281945998</v>
      </c>
      <c r="AO1782" s="17">
        <v>0.37965203070867998</v>
      </c>
      <c r="AP1782" s="17">
        <v>0.368747030198746</v>
      </c>
      <c r="AQ1782" s="17">
        <v>0.48520894602381098</v>
      </c>
      <c r="AR1782" s="17">
        <v>0.36771561003090097</v>
      </c>
      <c r="AS1782" s="17"/>
      <c r="AT1782" s="17">
        <v>0.398528379715756</v>
      </c>
      <c r="AU1782" s="17">
        <v>0.42816089475206698</v>
      </c>
      <c r="AV1782" s="17">
        <v>0.40197529252277198</v>
      </c>
      <c r="AW1782" s="17">
        <v>0.43276023567911198</v>
      </c>
      <c r="AX1782" s="17">
        <v>0.39829903312938503</v>
      </c>
      <c r="AY1782" s="17">
        <v>0.40903266855765202</v>
      </c>
      <c r="AZ1782" s="17"/>
      <c r="BA1782" s="17">
        <v>0.39383785611854599</v>
      </c>
      <c r="BB1782" s="17">
        <v>0.40793062540522002</v>
      </c>
      <c r="BC1782" s="17">
        <v>0.43898531047436801</v>
      </c>
      <c r="BD1782" s="17">
        <v>0.47111527486306698</v>
      </c>
      <c r="BE1782" s="17">
        <v>0.34790697234120299</v>
      </c>
      <c r="BF1782" s="17"/>
      <c r="BG1782" s="17">
        <v>0.42161641050868698</v>
      </c>
      <c r="BH1782" s="17">
        <v>0.40723370501537198</v>
      </c>
      <c r="BI1782" s="17">
        <v>0.44221432661207999</v>
      </c>
      <c r="BJ1782" s="17">
        <v>0.39533155734643499</v>
      </c>
      <c r="BK1782" s="17">
        <v>0.457233895115569</v>
      </c>
      <c r="BL1782" s="17"/>
      <c r="BM1782" s="17">
        <v>0.40581995480192001</v>
      </c>
      <c r="BN1782" s="17">
        <v>0.42282007260806898</v>
      </c>
      <c r="BO1782" s="17">
        <v>0.420556555412056</v>
      </c>
      <c r="BP1782" s="17"/>
      <c r="BQ1782" s="17">
        <v>0.42368901623453897</v>
      </c>
      <c r="BR1782" s="17">
        <v>0.41580096519439103</v>
      </c>
      <c r="BS1782" s="17"/>
      <c r="BT1782" s="17">
        <v>0.40914974779060598</v>
      </c>
      <c r="BU1782" s="17">
        <v>0.43500607784864997</v>
      </c>
    </row>
    <row r="1783" spans="2:73" x14ac:dyDescent="0.3">
      <c r="B1783" t="s">
        <v>573</v>
      </c>
      <c r="C1783" s="17">
        <v>0.129862808293151</v>
      </c>
      <c r="D1783" s="17">
        <v>0.15068095816112401</v>
      </c>
      <c r="E1783" s="17">
        <v>0.109239038643451</v>
      </c>
      <c r="F1783" s="17"/>
      <c r="G1783" s="17">
        <v>0.15585916441768399</v>
      </c>
      <c r="H1783" s="17">
        <v>0.14345418826371101</v>
      </c>
      <c r="I1783" s="17">
        <v>0.14869540429710701</v>
      </c>
      <c r="J1783" s="17">
        <v>0.11312522416764199</v>
      </c>
      <c r="K1783" s="17">
        <v>0.10455200560692</v>
      </c>
      <c r="L1783" s="17">
        <v>0.116897109547847</v>
      </c>
      <c r="M1783" s="17"/>
      <c r="N1783" s="17">
        <v>0.138053196265086</v>
      </c>
      <c r="O1783" s="17">
        <v>0.108438486606818</v>
      </c>
      <c r="P1783" s="17">
        <v>0.128035826393575</v>
      </c>
      <c r="Q1783" s="17">
        <v>0.14632891693028</v>
      </c>
      <c r="R1783" s="17"/>
      <c r="S1783" s="17">
        <v>0.181079710489885</v>
      </c>
      <c r="T1783" s="17">
        <v>0.146749892355791</v>
      </c>
      <c r="U1783" s="17">
        <v>0.119410020319854</v>
      </c>
      <c r="V1783" s="17">
        <v>0.11018775379752201</v>
      </c>
      <c r="W1783" s="17">
        <v>0.110787047491596</v>
      </c>
      <c r="X1783" s="17">
        <v>0.12862677165859901</v>
      </c>
      <c r="Y1783" s="17">
        <v>7.7997613305266195E-2</v>
      </c>
      <c r="Z1783" s="17">
        <v>0.118290693337654</v>
      </c>
      <c r="AA1783" s="17">
        <v>0.12908795492428601</v>
      </c>
      <c r="AB1783" s="17"/>
      <c r="AC1783" s="17">
        <v>0.148165683001935</v>
      </c>
      <c r="AD1783" s="17">
        <v>0.17527012838825701</v>
      </c>
      <c r="AE1783" s="17">
        <v>0.11747925672429101</v>
      </c>
      <c r="AF1783" s="17">
        <v>0.13425542045981501</v>
      </c>
      <c r="AG1783" s="17">
        <v>0.154926806138551</v>
      </c>
      <c r="AH1783" s="17">
        <v>0.12666912665097901</v>
      </c>
      <c r="AI1783" s="17">
        <v>8.7295375120992405E-2</v>
      </c>
      <c r="AJ1783" s="17">
        <v>0.15620249639681699</v>
      </c>
      <c r="AK1783" s="17">
        <v>0.131007671334468</v>
      </c>
      <c r="AL1783" s="17">
        <v>0.121760134747691</v>
      </c>
      <c r="AM1783" s="17">
        <v>0.109517956532171</v>
      </c>
      <c r="AN1783" s="17">
        <v>0.148595626573442</v>
      </c>
      <c r="AO1783" s="17">
        <v>0.14939417257218901</v>
      </c>
      <c r="AP1783" s="17">
        <v>0.17439185136145299</v>
      </c>
      <c r="AQ1783" s="17">
        <v>0.10365979926756699</v>
      </c>
      <c r="AR1783" s="17">
        <v>9.6820449324697994E-2</v>
      </c>
      <c r="AS1783" s="17"/>
      <c r="AT1783" s="17">
        <v>0.13751403719001101</v>
      </c>
      <c r="AU1783" s="17">
        <v>0.13584043454602801</v>
      </c>
      <c r="AV1783" s="17">
        <v>0.12941241425557101</v>
      </c>
      <c r="AW1783" s="17">
        <v>0.118887979287693</v>
      </c>
      <c r="AX1783" s="17">
        <v>0.133251447826677</v>
      </c>
      <c r="AY1783" s="17">
        <v>9.3988234782074298E-2</v>
      </c>
      <c r="AZ1783" s="17"/>
      <c r="BA1783" s="17">
        <v>0.138534758554344</v>
      </c>
      <c r="BB1783" s="17">
        <v>0.12790231219840101</v>
      </c>
      <c r="BC1783" s="17">
        <v>0.14117517606093799</v>
      </c>
      <c r="BD1783" s="17">
        <v>0.106681838897789</v>
      </c>
      <c r="BE1783" s="17">
        <v>0.113637916308615</v>
      </c>
      <c r="BF1783" s="17"/>
      <c r="BG1783" s="17">
        <v>0.126058175669061</v>
      </c>
      <c r="BH1783" s="17">
        <v>0.122248147892278</v>
      </c>
      <c r="BI1783" s="17">
        <v>8.2164108082018794E-2</v>
      </c>
      <c r="BJ1783" s="17">
        <v>0.122637697786178</v>
      </c>
      <c r="BK1783" s="17">
        <v>0.13669506548709501</v>
      </c>
      <c r="BL1783" s="17"/>
      <c r="BM1783" s="17">
        <v>0.12349020789932499</v>
      </c>
      <c r="BN1783" s="17">
        <v>0.13863148066344599</v>
      </c>
      <c r="BO1783" s="17">
        <v>0.127635997077853</v>
      </c>
      <c r="BP1783" s="17"/>
      <c r="BQ1783" s="17">
        <v>0.123440373980112</v>
      </c>
      <c r="BR1783" s="17">
        <v>0.131486918569617</v>
      </c>
      <c r="BS1783" s="17"/>
      <c r="BT1783" s="17">
        <v>0.109742241569544</v>
      </c>
      <c r="BU1783" s="17">
        <v>0.150190305933356</v>
      </c>
    </row>
    <row r="1784" spans="2:73" x14ac:dyDescent="0.3">
      <c r="B1784" t="s">
        <v>572</v>
      </c>
      <c r="C1784" s="17">
        <v>4.2066905301834497E-2</v>
      </c>
      <c r="D1784" s="17">
        <v>4.2133663121250199E-2</v>
      </c>
      <c r="E1784" s="17">
        <v>4.2131653597320198E-2</v>
      </c>
      <c r="F1784" s="17"/>
      <c r="G1784" s="17">
        <v>5.1357797393089703E-2</v>
      </c>
      <c r="H1784" s="17">
        <v>2.9686207850817801E-2</v>
      </c>
      <c r="I1784" s="17">
        <v>5.0280156876408501E-2</v>
      </c>
      <c r="J1784" s="17">
        <v>4.5305258655350698E-2</v>
      </c>
      <c r="K1784" s="17">
        <v>4.0222816520609897E-2</v>
      </c>
      <c r="L1784" s="17">
        <v>3.7903510196729599E-2</v>
      </c>
      <c r="M1784" s="17"/>
      <c r="N1784" s="17">
        <v>3.4939113003567397E-2</v>
      </c>
      <c r="O1784" s="17">
        <v>6.0486351400542503E-2</v>
      </c>
      <c r="P1784" s="17">
        <v>2.6614612771387401E-2</v>
      </c>
      <c r="Q1784" s="17">
        <v>4.3728974274340103E-2</v>
      </c>
      <c r="R1784" s="17"/>
      <c r="S1784" s="17">
        <v>4.2151965536162302E-2</v>
      </c>
      <c r="T1784" s="17">
        <v>5.7934183128321902E-2</v>
      </c>
      <c r="U1784" s="17">
        <v>3.2329605207259499E-2</v>
      </c>
      <c r="V1784" s="17">
        <v>4.9238626207436298E-2</v>
      </c>
      <c r="W1784" s="17">
        <v>3.3088833125987101E-2</v>
      </c>
      <c r="X1784" s="17">
        <v>3.7991349091546597E-2</v>
      </c>
      <c r="Y1784" s="17">
        <v>4.0497285607128203E-2</v>
      </c>
      <c r="Z1784" s="17">
        <v>4.0310892464243499E-2</v>
      </c>
      <c r="AA1784" s="17">
        <v>3.5067319153692503E-2</v>
      </c>
      <c r="AB1784" s="17"/>
      <c r="AC1784" s="17">
        <v>0.14023815843845799</v>
      </c>
      <c r="AD1784" s="17">
        <v>2.9878390828943901E-2</v>
      </c>
      <c r="AE1784" s="17">
        <v>5.4283822064449497E-2</v>
      </c>
      <c r="AF1784" s="17">
        <v>5.3009214497932201E-2</v>
      </c>
      <c r="AG1784" s="17">
        <v>5.8294554620887298E-2</v>
      </c>
      <c r="AH1784" s="17">
        <v>2.7284130685056401E-2</v>
      </c>
      <c r="AI1784" s="17">
        <v>4.6271104720793398E-2</v>
      </c>
      <c r="AJ1784" s="17">
        <v>4.9437274085510297E-2</v>
      </c>
      <c r="AK1784" s="17">
        <v>2.9683525526430599E-2</v>
      </c>
      <c r="AL1784" s="17">
        <v>2.52504134514486E-2</v>
      </c>
      <c r="AM1784" s="17">
        <v>5.3965160562063401E-2</v>
      </c>
      <c r="AN1784" s="17">
        <v>2.72004388051925E-2</v>
      </c>
      <c r="AO1784" s="17">
        <v>1.7309900230977102E-2</v>
      </c>
      <c r="AP1784" s="17">
        <v>0</v>
      </c>
      <c r="AQ1784" s="17">
        <v>3.73877216938035E-2</v>
      </c>
      <c r="AR1784" s="17">
        <v>5.0436380564483199E-2</v>
      </c>
      <c r="AS1784" s="17"/>
      <c r="AT1784" s="17">
        <v>5.0176975280053299E-2</v>
      </c>
      <c r="AU1784" s="17">
        <v>3.0993228842903599E-2</v>
      </c>
      <c r="AV1784" s="17">
        <v>4.3899141634468897E-2</v>
      </c>
      <c r="AW1784" s="17">
        <v>4.1911614773009101E-2</v>
      </c>
      <c r="AX1784" s="17">
        <v>4.9322693666381402E-2</v>
      </c>
      <c r="AY1784" s="17">
        <v>4.9574446686832002E-2</v>
      </c>
      <c r="AZ1784" s="17"/>
      <c r="BA1784" s="17">
        <v>3.8031929245726202E-2</v>
      </c>
      <c r="BB1784" s="17">
        <v>5.1068862761656703E-2</v>
      </c>
      <c r="BC1784" s="17">
        <v>3.8007248460925902E-2</v>
      </c>
      <c r="BD1784" s="17">
        <v>3.13098777425014E-2</v>
      </c>
      <c r="BE1784" s="17">
        <v>4.59514968552205E-2</v>
      </c>
      <c r="BF1784" s="17"/>
      <c r="BG1784" s="17">
        <v>4.7582489529437E-2</v>
      </c>
      <c r="BH1784" s="17">
        <v>2.77617442955293E-2</v>
      </c>
      <c r="BI1784" s="17">
        <v>4.17609784121446E-2</v>
      </c>
      <c r="BJ1784" s="17">
        <v>2.6915520709797601E-2</v>
      </c>
      <c r="BK1784" s="17">
        <v>7.6526042769241798E-2</v>
      </c>
      <c r="BL1784" s="17"/>
      <c r="BM1784" s="17">
        <v>3.8383715426224499E-2</v>
      </c>
      <c r="BN1784" s="17">
        <v>4.82366137068269E-2</v>
      </c>
      <c r="BO1784" s="17">
        <v>3.8116551856531199E-2</v>
      </c>
      <c r="BP1784" s="17"/>
      <c r="BQ1784" s="17">
        <v>4.7883342339417899E-2</v>
      </c>
      <c r="BR1784" s="17">
        <v>3.6254684293800001E-2</v>
      </c>
      <c r="BS1784" s="17"/>
      <c r="BT1784" s="17">
        <v>3.7675805146144402E-2</v>
      </c>
      <c r="BU1784" s="17">
        <v>4.87188107463353E-2</v>
      </c>
    </row>
    <row r="1785" spans="2:73" x14ac:dyDescent="0.3">
      <c r="B1785" t="s">
        <v>571</v>
      </c>
      <c r="C1785" s="17">
        <v>2.4549943475890301E-2</v>
      </c>
      <c r="D1785" s="17">
        <v>2.3879588051286801E-2</v>
      </c>
      <c r="E1785" s="17">
        <v>2.5278940398469101E-2</v>
      </c>
      <c r="F1785" s="17"/>
      <c r="G1785" s="17">
        <v>3.04578919717583E-2</v>
      </c>
      <c r="H1785" s="17">
        <v>8.4872794040776207E-3</v>
      </c>
      <c r="I1785" s="17">
        <v>3.2576484439901202E-2</v>
      </c>
      <c r="J1785" s="17">
        <v>2.92704237598468E-2</v>
      </c>
      <c r="K1785" s="17">
        <v>2.9130200662734598E-2</v>
      </c>
      <c r="L1785" s="17">
        <v>2.0253383802734899E-2</v>
      </c>
      <c r="M1785" s="17"/>
      <c r="N1785" s="17">
        <v>1.9164802085711901E-2</v>
      </c>
      <c r="O1785" s="17">
        <v>1.6508670260257801E-2</v>
      </c>
      <c r="P1785" s="17">
        <v>2.9947793093321198E-2</v>
      </c>
      <c r="Q1785" s="17">
        <v>3.4487613413860398E-2</v>
      </c>
      <c r="R1785" s="17"/>
      <c r="S1785" s="17">
        <v>2.9444788356203701E-2</v>
      </c>
      <c r="T1785" s="17">
        <v>2.8376386984945701E-2</v>
      </c>
      <c r="U1785" s="17">
        <v>1.7892132177396599E-2</v>
      </c>
      <c r="V1785" s="17">
        <v>3.1554829447877797E-2</v>
      </c>
      <c r="W1785" s="17">
        <v>1.6308323390596902E-2</v>
      </c>
      <c r="X1785" s="17">
        <v>2.8149376385458901E-2</v>
      </c>
      <c r="Y1785" s="17">
        <v>2.7841237139109201E-2</v>
      </c>
      <c r="Z1785" s="17">
        <v>1.83575110502547E-2</v>
      </c>
      <c r="AA1785" s="17">
        <v>1.5783318462401299E-2</v>
      </c>
      <c r="AB1785" s="17"/>
      <c r="AC1785" s="17">
        <v>0.16522337293348299</v>
      </c>
      <c r="AD1785" s="17">
        <v>4.8743570330067799E-2</v>
      </c>
      <c r="AE1785" s="17">
        <v>5.1713133959425797E-2</v>
      </c>
      <c r="AF1785" s="17">
        <v>2.09526201066784E-2</v>
      </c>
      <c r="AG1785" s="17">
        <v>2.7656771773531701E-2</v>
      </c>
      <c r="AH1785" s="17">
        <v>2.1876459721682E-2</v>
      </c>
      <c r="AI1785" s="17">
        <v>1.73373595945879E-2</v>
      </c>
      <c r="AJ1785" s="17">
        <v>1.31432019511136E-2</v>
      </c>
      <c r="AK1785" s="17">
        <v>2.6511736404505298E-2</v>
      </c>
      <c r="AL1785" s="17">
        <v>8.3307156347079102E-3</v>
      </c>
      <c r="AM1785" s="17">
        <v>3.7479711682753401E-2</v>
      </c>
      <c r="AN1785" s="17">
        <v>5.0542420344957496E-3</v>
      </c>
      <c r="AO1785" s="17">
        <v>0</v>
      </c>
      <c r="AP1785" s="17">
        <v>3.2740084991029497E-2</v>
      </c>
      <c r="AQ1785" s="17">
        <v>1.70779216418343E-2</v>
      </c>
      <c r="AR1785" s="17">
        <v>1.1913788090953699E-2</v>
      </c>
      <c r="AS1785" s="17"/>
      <c r="AT1785" s="17">
        <v>2.7896451918939E-2</v>
      </c>
      <c r="AU1785" s="17">
        <v>1.7423765947369201E-2</v>
      </c>
      <c r="AV1785" s="17">
        <v>2.6583560974957801E-2</v>
      </c>
      <c r="AW1785" s="17">
        <v>3.1464737222115097E-2</v>
      </c>
      <c r="AX1785" s="17">
        <v>2.3732195954671801E-2</v>
      </c>
      <c r="AY1785" s="17">
        <v>2.0636430133749498E-2</v>
      </c>
      <c r="AZ1785" s="17"/>
      <c r="BA1785" s="17">
        <v>2.77466670299026E-2</v>
      </c>
      <c r="BB1785" s="17">
        <v>1.8424268132843102E-2</v>
      </c>
      <c r="BC1785" s="17">
        <v>2.3761189194631001E-2</v>
      </c>
      <c r="BD1785" s="17">
        <v>2.4211190586459201E-2</v>
      </c>
      <c r="BE1785" s="17">
        <v>2.6502396370990999E-2</v>
      </c>
      <c r="BF1785" s="17"/>
      <c r="BG1785" s="17">
        <v>1.5690194050978799E-2</v>
      </c>
      <c r="BH1785" s="17">
        <v>1.4892473559635499E-2</v>
      </c>
      <c r="BI1785" s="17">
        <v>3.8779246506621901E-2</v>
      </c>
      <c r="BJ1785" s="17">
        <v>2.8706015522584599E-2</v>
      </c>
      <c r="BK1785" s="17">
        <v>1.1987256502909899E-2</v>
      </c>
      <c r="BL1785" s="17"/>
      <c r="BM1785" s="17">
        <v>2.0372139284012301E-2</v>
      </c>
      <c r="BN1785" s="17">
        <v>1.98460109677395E-2</v>
      </c>
      <c r="BO1785" s="17">
        <v>4.83598189356556E-2</v>
      </c>
      <c r="BP1785" s="17"/>
      <c r="BQ1785" s="17">
        <v>1.31992251918083E-2</v>
      </c>
      <c r="BR1785" s="17">
        <v>3.1394401234464298E-2</v>
      </c>
      <c r="BS1785" s="17"/>
      <c r="BT1785" s="17">
        <v>1.6902931018557301E-2</v>
      </c>
      <c r="BU1785" s="17">
        <v>3.5151725171373098E-2</v>
      </c>
    </row>
    <row r="1786" spans="2:73" x14ac:dyDescent="0.3">
      <c r="B1786" t="s">
        <v>92</v>
      </c>
      <c r="C1786" s="17">
        <v>2.1830070140524599E-2</v>
      </c>
      <c r="D1786" s="17">
        <v>1.7346297916011499E-2</v>
      </c>
      <c r="E1786" s="17">
        <v>2.5860873962021101E-2</v>
      </c>
      <c r="F1786" s="17"/>
      <c r="G1786" s="17">
        <v>2.8380567349162798E-2</v>
      </c>
      <c r="H1786" s="17">
        <v>4.0603322271061899E-2</v>
      </c>
      <c r="I1786" s="17">
        <v>1.72703126861522E-2</v>
      </c>
      <c r="J1786" s="17">
        <v>1.31558450060749E-2</v>
      </c>
      <c r="K1786" s="17">
        <v>2.2161599812337899E-2</v>
      </c>
      <c r="L1786" s="17">
        <v>1.27711347683642E-2</v>
      </c>
      <c r="M1786" s="17"/>
      <c r="N1786" s="17">
        <v>1.1001153173953801E-2</v>
      </c>
      <c r="O1786" s="17">
        <v>1.7489465200377901E-2</v>
      </c>
      <c r="P1786" s="17">
        <v>3.1616999221085497E-2</v>
      </c>
      <c r="Q1786" s="17">
        <v>2.8627523606406202E-2</v>
      </c>
      <c r="R1786" s="17"/>
      <c r="S1786" s="17">
        <v>2.4517771574899198E-2</v>
      </c>
      <c r="T1786" s="17">
        <v>1.5021074293377399E-2</v>
      </c>
      <c r="U1786" s="17">
        <v>9.0610105238461709E-3</v>
      </c>
      <c r="V1786" s="17">
        <v>1.0761490845278899E-2</v>
      </c>
      <c r="W1786" s="17">
        <v>2.22503652566482E-2</v>
      </c>
      <c r="X1786" s="17">
        <v>2.76127771415767E-2</v>
      </c>
      <c r="Y1786" s="17">
        <v>3.2344750505946401E-2</v>
      </c>
      <c r="Z1786" s="17">
        <v>3.91540155470795E-2</v>
      </c>
      <c r="AA1786" s="17">
        <v>2.66272516628621E-2</v>
      </c>
      <c r="AB1786" s="17"/>
      <c r="AC1786" s="17">
        <v>0.12814663049809899</v>
      </c>
      <c r="AD1786" s="17">
        <v>5.2181490972905503E-2</v>
      </c>
      <c r="AE1786" s="17">
        <v>1.7225352317686401E-2</v>
      </c>
      <c r="AF1786" s="17">
        <v>2.9993339419451901E-2</v>
      </c>
      <c r="AG1786" s="17">
        <v>1.0404475475930401E-2</v>
      </c>
      <c r="AH1786" s="17">
        <v>3.1413656694423198E-2</v>
      </c>
      <c r="AI1786" s="17">
        <v>0</v>
      </c>
      <c r="AJ1786" s="17">
        <v>6.51245308670688E-3</v>
      </c>
      <c r="AK1786" s="17">
        <v>1.25282289064247E-2</v>
      </c>
      <c r="AL1786" s="17">
        <v>3.3297391028318503E-2</v>
      </c>
      <c r="AM1786" s="17">
        <v>5.9788591330775503E-3</v>
      </c>
      <c r="AN1786" s="17">
        <v>6.2834483043549003E-3</v>
      </c>
      <c r="AO1786" s="17">
        <v>9.2813147528963205E-3</v>
      </c>
      <c r="AP1786" s="17">
        <v>2.27179000250337E-2</v>
      </c>
      <c r="AQ1786" s="17">
        <v>2.3229586354291201E-2</v>
      </c>
      <c r="AR1786" s="17">
        <v>1.12908616030566E-2</v>
      </c>
      <c r="AS1786" s="17"/>
      <c r="AT1786" s="17">
        <v>2.3150821212070401E-2</v>
      </c>
      <c r="AU1786" s="17">
        <v>2.1711001647908099E-2</v>
      </c>
      <c r="AV1786" s="17">
        <v>2.1523954535249998E-2</v>
      </c>
      <c r="AW1786" s="17">
        <v>1.83042421695064E-2</v>
      </c>
      <c r="AX1786" s="17">
        <v>1.8459393672572499E-2</v>
      </c>
      <c r="AY1786" s="17">
        <v>3.7895192402862501E-2</v>
      </c>
      <c r="AZ1786" s="17"/>
      <c r="BA1786" s="17">
        <v>3.1968972886170802E-2</v>
      </c>
      <c r="BB1786" s="17">
        <v>1.8213179050476501E-2</v>
      </c>
      <c r="BC1786" s="17">
        <v>2.1850604540838401E-2</v>
      </c>
      <c r="BD1786" s="17">
        <v>1.9988759381802002E-2</v>
      </c>
      <c r="BE1786" s="17">
        <v>0</v>
      </c>
      <c r="BF1786" s="17"/>
      <c r="BG1786" s="17">
        <v>7.1983414833645398E-3</v>
      </c>
      <c r="BH1786" s="17">
        <v>2.3229398757695901E-2</v>
      </c>
      <c r="BI1786" s="17">
        <v>4.1289570862951602E-3</v>
      </c>
      <c r="BJ1786" s="17">
        <v>1.7248064483099301E-2</v>
      </c>
      <c r="BK1786" s="17">
        <v>3.1696118771572301E-2</v>
      </c>
      <c r="BL1786" s="17"/>
      <c r="BM1786" s="17">
        <v>1.5638580929392999E-2</v>
      </c>
      <c r="BN1786" s="17">
        <v>2.38727261839159E-2</v>
      </c>
      <c r="BO1786" s="17">
        <v>3.5324631483614102E-2</v>
      </c>
      <c r="BP1786" s="17"/>
      <c r="BQ1786" s="17">
        <v>7.6809824490645696E-3</v>
      </c>
      <c r="BR1786" s="17">
        <v>2.2975172949381499E-2</v>
      </c>
      <c r="BS1786" s="17"/>
      <c r="BT1786" s="17">
        <v>8.7195213095969792E-3</v>
      </c>
      <c r="BU1786" s="17">
        <v>2.5918552987505301E-2</v>
      </c>
    </row>
    <row r="1787" spans="2:73" x14ac:dyDescent="0.3">
      <c r="B1787" t="s">
        <v>577</v>
      </c>
      <c r="C1787" s="17">
        <v>0.78169027278860004</v>
      </c>
      <c r="D1787" s="17">
        <v>0.76595949275032804</v>
      </c>
      <c r="E1787" s="17">
        <v>0.79748949339873898</v>
      </c>
      <c r="F1787" s="17"/>
      <c r="G1787" s="17">
        <v>0.733944578868305</v>
      </c>
      <c r="H1787" s="17">
        <v>0.77776900221033196</v>
      </c>
      <c r="I1787" s="17">
        <v>0.751177641700431</v>
      </c>
      <c r="J1787" s="17">
        <v>0.79914324841108497</v>
      </c>
      <c r="K1787" s="17">
        <v>0.80393337739739801</v>
      </c>
      <c r="L1787" s="17">
        <v>0.81217486168432496</v>
      </c>
      <c r="M1787" s="17"/>
      <c r="N1787" s="17">
        <v>0.79684173547168102</v>
      </c>
      <c r="O1787" s="17">
        <v>0.79707702653200396</v>
      </c>
      <c r="P1787" s="17">
        <v>0.78378476852063095</v>
      </c>
      <c r="Q1787" s="17">
        <v>0.74682697177511403</v>
      </c>
      <c r="R1787" s="17"/>
      <c r="S1787" s="17">
        <v>0.72280576404285002</v>
      </c>
      <c r="T1787" s="17">
        <v>0.75191846323756395</v>
      </c>
      <c r="U1787" s="17">
        <v>0.821307231771644</v>
      </c>
      <c r="V1787" s="17">
        <v>0.79825729970188497</v>
      </c>
      <c r="W1787" s="17">
        <v>0.81756543073517196</v>
      </c>
      <c r="X1787" s="17">
        <v>0.77761972572281901</v>
      </c>
      <c r="Y1787" s="17">
        <v>0.82131911344255004</v>
      </c>
      <c r="Z1787" s="17">
        <v>0.78388688760076897</v>
      </c>
      <c r="AA1787" s="17">
        <v>0.79343415579675802</v>
      </c>
      <c r="AB1787" s="17"/>
      <c r="AC1787" s="17">
        <v>0.41822615512802502</v>
      </c>
      <c r="AD1787" s="17">
        <v>0.69392641947982503</v>
      </c>
      <c r="AE1787" s="17">
        <v>0.75929843493414695</v>
      </c>
      <c r="AF1787" s="17">
        <v>0.76178940551612295</v>
      </c>
      <c r="AG1787" s="17">
        <v>0.74871739199109999</v>
      </c>
      <c r="AH1787" s="17">
        <v>0.79275662624785903</v>
      </c>
      <c r="AI1787" s="17">
        <v>0.84909616056362602</v>
      </c>
      <c r="AJ1787" s="17">
        <v>0.77470457447985297</v>
      </c>
      <c r="AK1787" s="17">
        <v>0.80026883782817104</v>
      </c>
      <c r="AL1787" s="17">
        <v>0.81136134513783398</v>
      </c>
      <c r="AM1787" s="17">
        <v>0.79305831208993505</v>
      </c>
      <c r="AN1787" s="17">
        <v>0.81286624428251497</v>
      </c>
      <c r="AO1787" s="17">
        <v>0.82401461244393803</v>
      </c>
      <c r="AP1787" s="17">
        <v>0.77015016362248401</v>
      </c>
      <c r="AQ1787" s="17">
        <v>0.818644971042504</v>
      </c>
      <c r="AR1787" s="17">
        <v>0.82953852041680898</v>
      </c>
      <c r="AS1787" s="17"/>
      <c r="AT1787" s="17">
        <v>0.76126171439892598</v>
      </c>
      <c r="AU1787" s="17">
        <v>0.79403156901579097</v>
      </c>
      <c r="AV1787" s="17">
        <v>0.77858092859975303</v>
      </c>
      <c r="AW1787" s="17">
        <v>0.78943142654767695</v>
      </c>
      <c r="AX1787" s="17">
        <v>0.77523426887969804</v>
      </c>
      <c r="AY1787" s="17">
        <v>0.79790569599448202</v>
      </c>
      <c r="AZ1787" s="17"/>
      <c r="BA1787" s="17">
        <v>0.76371767228385601</v>
      </c>
      <c r="BB1787" s="17">
        <v>0.78439137785662305</v>
      </c>
      <c r="BC1787" s="17">
        <v>0.77520578174266597</v>
      </c>
      <c r="BD1787" s="17">
        <v>0.81780833339144898</v>
      </c>
      <c r="BE1787" s="17">
        <v>0.81390819046517304</v>
      </c>
      <c r="BF1787" s="17"/>
      <c r="BG1787" s="17">
        <v>0.80347079926715903</v>
      </c>
      <c r="BH1787" s="17">
        <v>0.81186823549486098</v>
      </c>
      <c r="BI1787" s="17">
        <v>0.83316670991291997</v>
      </c>
      <c r="BJ1787" s="17">
        <v>0.80449270149834096</v>
      </c>
      <c r="BK1787" s="17">
        <v>0.74309551646918004</v>
      </c>
      <c r="BL1787" s="17"/>
      <c r="BM1787" s="17">
        <v>0.80211535646104504</v>
      </c>
      <c r="BN1787" s="17">
        <v>0.76941316847807195</v>
      </c>
      <c r="BO1787" s="17">
        <v>0.75056300064634596</v>
      </c>
      <c r="BP1787" s="17"/>
      <c r="BQ1787" s="17">
        <v>0.80779607603959702</v>
      </c>
      <c r="BR1787" s="17">
        <v>0.77788882295273698</v>
      </c>
      <c r="BS1787" s="17"/>
      <c r="BT1787" s="17">
        <v>0.826959500956157</v>
      </c>
      <c r="BU1787" s="17">
        <v>0.74002060516142998</v>
      </c>
    </row>
    <row r="1788" spans="2:73" x14ac:dyDescent="0.3">
      <c r="B1788" t="s">
        <v>576</v>
      </c>
      <c r="C1788" s="17">
        <v>6.6616848777724794E-2</v>
      </c>
      <c r="D1788" s="17">
        <v>6.6013251172536994E-2</v>
      </c>
      <c r="E1788" s="17">
        <v>6.7410593995789303E-2</v>
      </c>
      <c r="F1788" s="17"/>
      <c r="G1788" s="17">
        <v>8.1815689364847996E-2</v>
      </c>
      <c r="H1788" s="17">
        <v>3.8173487254895402E-2</v>
      </c>
      <c r="I1788" s="17">
        <v>8.2856641316309695E-2</v>
      </c>
      <c r="J1788" s="17">
        <v>7.4575682415197506E-2</v>
      </c>
      <c r="K1788" s="17">
        <v>6.9353017183344495E-2</v>
      </c>
      <c r="L1788" s="17">
        <v>5.8156893999464401E-2</v>
      </c>
      <c r="M1788" s="17"/>
      <c r="N1788" s="17">
        <v>5.4103915089279399E-2</v>
      </c>
      <c r="O1788" s="17">
        <v>7.69950216608003E-2</v>
      </c>
      <c r="P1788" s="17">
        <v>5.6562405864708599E-2</v>
      </c>
      <c r="Q1788" s="17">
        <v>7.8216587688200501E-2</v>
      </c>
      <c r="R1788" s="17"/>
      <c r="S1788" s="17">
        <v>7.1596753892366E-2</v>
      </c>
      <c r="T1788" s="17">
        <v>8.6310570113267607E-2</v>
      </c>
      <c r="U1788" s="17">
        <v>5.0221737384655997E-2</v>
      </c>
      <c r="V1788" s="17">
        <v>8.0793455655314095E-2</v>
      </c>
      <c r="W1788" s="17">
        <v>4.9397156516584002E-2</v>
      </c>
      <c r="X1788" s="17">
        <v>6.6140725477005599E-2</v>
      </c>
      <c r="Y1788" s="17">
        <v>6.8338522746237501E-2</v>
      </c>
      <c r="Z1788" s="17">
        <v>5.8668403514498202E-2</v>
      </c>
      <c r="AA1788" s="17">
        <v>5.0850637616093798E-2</v>
      </c>
      <c r="AB1788" s="17"/>
      <c r="AC1788" s="17">
        <v>0.30546153137194099</v>
      </c>
      <c r="AD1788" s="17">
        <v>7.8621961159011794E-2</v>
      </c>
      <c r="AE1788" s="17">
        <v>0.105996956023875</v>
      </c>
      <c r="AF1788" s="17">
        <v>7.3961834604610602E-2</v>
      </c>
      <c r="AG1788" s="17">
        <v>8.5951326394419006E-2</v>
      </c>
      <c r="AH1788" s="17">
        <v>4.9160590406738397E-2</v>
      </c>
      <c r="AI1788" s="17">
        <v>6.3608464315381294E-2</v>
      </c>
      <c r="AJ1788" s="17">
        <v>6.2580476036623894E-2</v>
      </c>
      <c r="AK1788" s="17">
        <v>5.6195261930935901E-2</v>
      </c>
      <c r="AL1788" s="17">
        <v>3.35811290861565E-2</v>
      </c>
      <c r="AM1788" s="17">
        <v>9.1444872244816802E-2</v>
      </c>
      <c r="AN1788" s="17">
        <v>3.2254680839688299E-2</v>
      </c>
      <c r="AO1788" s="17">
        <v>1.7309900230977102E-2</v>
      </c>
      <c r="AP1788" s="17">
        <v>3.2740084991029497E-2</v>
      </c>
      <c r="AQ1788" s="17">
        <v>5.4465643335637803E-2</v>
      </c>
      <c r="AR1788" s="17">
        <v>6.2350168655436897E-2</v>
      </c>
      <c r="AS1788" s="17"/>
      <c r="AT1788" s="17">
        <v>7.8073427198992407E-2</v>
      </c>
      <c r="AU1788" s="17">
        <v>4.8416994790272803E-2</v>
      </c>
      <c r="AV1788" s="17">
        <v>7.0482702609426698E-2</v>
      </c>
      <c r="AW1788" s="17">
        <v>7.3376351995124198E-2</v>
      </c>
      <c r="AX1788" s="17">
        <v>7.3054889621053207E-2</v>
      </c>
      <c r="AY1788" s="17">
        <v>7.0210876820581497E-2</v>
      </c>
      <c r="AZ1788" s="17"/>
      <c r="BA1788" s="17">
        <v>6.5778596275628806E-2</v>
      </c>
      <c r="BB1788" s="17">
        <v>6.9493130894499794E-2</v>
      </c>
      <c r="BC1788" s="17">
        <v>6.1768437655556903E-2</v>
      </c>
      <c r="BD1788" s="17">
        <v>5.5521068328960699E-2</v>
      </c>
      <c r="BE1788" s="17">
        <v>7.2453893226211499E-2</v>
      </c>
      <c r="BF1788" s="17"/>
      <c r="BG1788" s="17">
        <v>6.3272683580415906E-2</v>
      </c>
      <c r="BH1788" s="17">
        <v>4.2654217855164801E-2</v>
      </c>
      <c r="BI1788" s="17">
        <v>8.0540224918766404E-2</v>
      </c>
      <c r="BJ1788" s="17">
        <v>5.56215362323823E-2</v>
      </c>
      <c r="BK1788" s="17">
        <v>8.8513299272151694E-2</v>
      </c>
      <c r="BL1788" s="17"/>
      <c r="BM1788" s="17">
        <v>5.8755854710236803E-2</v>
      </c>
      <c r="BN1788" s="17">
        <v>6.8082624674566397E-2</v>
      </c>
      <c r="BO1788" s="17">
        <v>8.6476370792186799E-2</v>
      </c>
      <c r="BP1788" s="17"/>
      <c r="BQ1788" s="17">
        <v>6.1082567531226199E-2</v>
      </c>
      <c r="BR1788" s="17">
        <v>6.7649085528264305E-2</v>
      </c>
      <c r="BS1788" s="17"/>
      <c r="BT1788" s="17">
        <v>5.4578736164701699E-2</v>
      </c>
      <c r="BU1788" s="17">
        <v>8.3870535917708502E-2</v>
      </c>
    </row>
    <row r="1789" spans="2:73" x14ac:dyDescent="0.3">
      <c r="B1789" t="s">
        <v>443</v>
      </c>
      <c r="C1789" s="17">
        <v>0.71507342401087504</v>
      </c>
      <c r="D1789" s="17">
        <v>0.69994624157779095</v>
      </c>
      <c r="E1789" s="17">
        <v>0.73007889940294901</v>
      </c>
      <c r="F1789" s="17"/>
      <c r="G1789" s="17">
        <v>0.65212888950345704</v>
      </c>
      <c r="H1789" s="17">
        <v>0.73959551495543596</v>
      </c>
      <c r="I1789" s="17">
        <v>0.66832100038412201</v>
      </c>
      <c r="J1789" s="17">
        <v>0.72456756599588801</v>
      </c>
      <c r="K1789" s="17">
        <v>0.73458036021405304</v>
      </c>
      <c r="L1789" s="17">
        <v>0.75401796768485996</v>
      </c>
      <c r="M1789" s="17"/>
      <c r="N1789" s="17">
        <v>0.74273782038240199</v>
      </c>
      <c r="O1789" s="17">
        <v>0.720082004871204</v>
      </c>
      <c r="P1789" s="17">
        <v>0.72722236265592199</v>
      </c>
      <c r="Q1789" s="17">
        <v>0.66861038408691298</v>
      </c>
      <c r="R1789" s="17"/>
      <c r="S1789" s="17">
        <v>0.65120901015048305</v>
      </c>
      <c r="T1789" s="17">
        <v>0.66560789312429602</v>
      </c>
      <c r="U1789" s="17">
        <v>0.77108549438698804</v>
      </c>
      <c r="V1789" s="17">
        <v>0.71746384404657104</v>
      </c>
      <c r="W1789" s="17">
        <v>0.76816827421858802</v>
      </c>
      <c r="X1789" s="17">
        <v>0.71147900024581301</v>
      </c>
      <c r="Y1789" s="17">
        <v>0.75298059069631196</v>
      </c>
      <c r="Z1789" s="17">
        <v>0.72521848408626999</v>
      </c>
      <c r="AA1789" s="17">
        <v>0.74258351818066404</v>
      </c>
      <c r="AB1789" s="17"/>
      <c r="AC1789" s="17">
        <v>0.11276462375608499</v>
      </c>
      <c r="AD1789" s="17">
        <v>0.61530445832081404</v>
      </c>
      <c r="AE1789" s="17">
        <v>0.65330147891027202</v>
      </c>
      <c r="AF1789" s="17">
        <v>0.68782757091151203</v>
      </c>
      <c r="AG1789" s="17">
        <v>0.66276606559668105</v>
      </c>
      <c r="AH1789" s="17">
        <v>0.74359603584112099</v>
      </c>
      <c r="AI1789" s="17">
        <v>0.78548769624824499</v>
      </c>
      <c r="AJ1789" s="17">
        <v>0.71212409844322899</v>
      </c>
      <c r="AK1789" s="17">
        <v>0.74407357589723599</v>
      </c>
      <c r="AL1789" s="17">
        <v>0.77778021605167802</v>
      </c>
      <c r="AM1789" s="17">
        <v>0.70161343984511804</v>
      </c>
      <c r="AN1789" s="17">
        <v>0.78061156344282701</v>
      </c>
      <c r="AO1789" s="17">
        <v>0.80670471221296103</v>
      </c>
      <c r="AP1789" s="17">
        <v>0.73741007863145502</v>
      </c>
      <c r="AQ1789" s="17">
        <v>0.76417932770686603</v>
      </c>
      <c r="AR1789" s="17">
        <v>0.76718835176137201</v>
      </c>
      <c r="AS1789" s="17"/>
      <c r="AT1789" s="17">
        <v>0.68318828719993296</v>
      </c>
      <c r="AU1789" s="17">
        <v>0.74561457422551802</v>
      </c>
      <c r="AV1789" s="17">
        <v>0.70809822599032601</v>
      </c>
      <c r="AW1789" s="17">
        <v>0.71605507455255302</v>
      </c>
      <c r="AX1789" s="17">
        <v>0.70217937925864404</v>
      </c>
      <c r="AY1789" s="17">
        <v>0.7276948191739</v>
      </c>
      <c r="AZ1789" s="17"/>
      <c r="BA1789" s="17">
        <v>0.69793907600822802</v>
      </c>
      <c r="BB1789" s="17">
        <v>0.71489824696212301</v>
      </c>
      <c r="BC1789" s="17">
        <v>0.71343734408711001</v>
      </c>
      <c r="BD1789" s="17">
        <v>0.76228726506248801</v>
      </c>
      <c r="BE1789" s="17">
        <v>0.74145429723896195</v>
      </c>
      <c r="BF1789" s="17"/>
      <c r="BG1789" s="17">
        <v>0.74019811568674299</v>
      </c>
      <c r="BH1789" s="17">
        <v>0.76921401763969599</v>
      </c>
      <c r="BI1789" s="17">
        <v>0.75262648499415297</v>
      </c>
      <c r="BJ1789" s="17">
        <v>0.74887116526595798</v>
      </c>
      <c r="BK1789" s="17">
        <v>0.65458221719702903</v>
      </c>
      <c r="BL1789" s="17"/>
      <c r="BM1789" s="17">
        <v>0.743359501750808</v>
      </c>
      <c r="BN1789" s="17">
        <v>0.70133054380350501</v>
      </c>
      <c r="BO1789" s="17">
        <v>0.66408662985415901</v>
      </c>
      <c r="BP1789" s="17"/>
      <c r="BQ1789" s="17">
        <v>0.74671350850837104</v>
      </c>
      <c r="BR1789" s="17">
        <v>0.71023973742447299</v>
      </c>
      <c r="BS1789" s="17"/>
      <c r="BT1789" s="17">
        <v>0.77238076479145601</v>
      </c>
      <c r="BU1789" s="17">
        <v>0.65615006924372099</v>
      </c>
    </row>
    <row r="1790" spans="2:73" x14ac:dyDescent="0.3">
      <c r="C1790" s="17"/>
      <c r="D1790" s="17"/>
      <c r="E1790" s="17"/>
      <c r="F1790" s="17"/>
      <c r="G1790" s="17"/>
      <c r="H1790" s="17"/>
      <c r="I1790" s="17"/>
      <c r="J1790" s="17"/>
      <c r="K1790" s="17"/>
      <c r="L1790" s="17"/>
      <c r="M1790" s="17"/>
      <c r="N1790" s="17"/>
      <c r="O1790" s="17"/>
      <c r="P1790" s="17"/>
      <c r="Q1790" s="17"/>
      <c r="R1790" s="17"/>
      <c r="S1790" s="17"/>
      <c r="T1790" s="17"/>
      <c r="U1790" s="17"/>
      <c r="V1790" s="17"/>
      <c r="W1790" s="17"/>
      <c r="X1790" s="17"/>
      <c r="Y1790" s="17"/>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c r="BA1790" s="17"/>
      <c r="BB1790" s="17"/>
      <c r="BC1790" s="17"/>
      <c r="BD1790" s="17"/>
      <c r="BE1790" s="17"/>
      <c r="BF1790" s="17"/>
      <c r="BG1790" s="17"/>
      <c r="BH1790" s="17"/>
      <c r="BI1790" s="17"/>
      <c r="BJ1790" s="17"/>
      <c r="BK1790" s="17"/>
      <c r="BL1790" s="17"/>
      <c r="BM1790" s="17"/>
      <c r="BN1790" s="17"/>
      <c r="BO1790" s="17"/>
      <c r="BP1790" s="17"/>
      <c r="BQ1790" s="17"/>
      <c r="BR1790" s="17"/>
      <c r="BS1790" s="17"/>
      <c r="BT1790" s="17"/>
      <c r="BU1790" s="17"/>
    </row>
    <row r="1791" spans="2:73" x14ac:dyDescent="0.3">
      <c r="B1791" s="6" t="s">
        <v>658</v>
      </c>
      <c r="C1791" s="17"/>
      <c r="D1791" s="17"/>
      <c r="E1791" s="17"/>
      <c r="F1791" s="17"/>
      <c r="G1791" s="17"/>
      <c r="H1791" s="17"/>
      <c r="I1791" s="17"/>
      <c r="J1791" s="17"/>
      <c r="K1791" s="17"/>
      <c r="L1791" s="17"/>
      <c r="M1791" s="17"/>
      <c r="N1791" s="17"/>
      <c r="O1791" s="17"/>
      <c r="P1791" s="17"/>
      <c r="Q1791" s="17"/>
      <c r="R1791" s="17"/>
      <c r="S1791" s="17"/>
      <c r="T1791" s="17"/>
      <c r="U1791" s="17"/>
      <c r="V1791" s="17"/>
      <c r="W1791" s="17"/>
      <c r="X1791" s="17"/>
      <c r="Y1791" s="17"/>
      <c r="Z1791" s="17"/>
      <c r="AA1791" s="17"/>
      <c r="AB1791" s="17"/>
      <c r="AC1791" s="17"/>
      <c r="AD1791" s="17"/>
      <c r="AE1791" s="17"/>
      <c r="AF1791" s="17"/>
      <c r="AG1791" s="17"/>
      <c r="AH1791" s="17"/>
      <c r="AI1791" s="17"/>
      <c r="AJ1791" s="17"/>
      <c r="AK1791" s="17"/>
      <c r="AL1791" s="17"/>
      <c r="AM1791" s="17"/>
      <c r="AN1791" s="17"/>
      <c r="AO1791" s="17"/>
      <c r="AP1791" s="17"/>
      <c r="AQ1791" s="17"/>
      <c r="AR1791" s="17"/>
      <c r="AS1791" s="17"/>
      <c r="AT1791" s="17"/>
      <c r="AU1791" s="17"/>
      <c r="AV1791" s="17"/>
      <c r="AW1791" s="17"/>
      <c r="AX1791" s="17"/>
      <c r="AY1791" s="17"/>
      <c r="AZ1791" s="17"/>
      <c r="BA1791" s="17"/>
      <c r="BB1791" s="17"/>
      <c r="BC1791" s="17"/>
      <c r="BD1791" s="17"/>
      <c r="BE1791" s="17"/>
      <c r="BF1791" s="17"/>
      <c r="BG1791" s="17"/>
      <c r="BH1791" s="17"/>
      <c r="BI1791" s="17"/>
      <c r="BJ1791" s="17"/>
      <c r="BK1791" s="17"/>
      <c r="BL1791" s="17"/>
      <c r="BM1791" s="17"/>
      <c r="BN1791" s="17"/>
      <c r="BO1791" s="17"/>
      <c r="BP1791" s="17"/>
      <c r="BQ1791" s="17"/>
      <c r="BR1791" s="17"/>
      <c r="BS1791" s="17"/>
      <c r="BT1791" s="17"/>
      <c r="BU1791" s="17"/>
    </row>
    <row r="1792" spans="2:73" x14ac:dyDescent="0.3">
      <c r="B1792" s="24" t="s">
        <v>94</v>
      </c>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c r="BA1792" s="17"/>
      <c r="BB1792" s="17"/>
      <c r="BC1792" s="17"/>
      <c r="BD1792" s="17"/>
      <c r="BE1792" s="17"/>
      <c r="BF1792" s="17"/>
      <c r="BG1792" s="17"/>
      <c r="BH1792" s="17"/>
      <c r="BI1792" s="17"/>
      <c r="BJ1792" s="17"/>
      <c r="BK1792" s="17"/>
      <c r="BL1792" s="17"/>
      <c r="BM1792" s="17"/>
      <c r="BN1792" s="17"/>
      <c r="BO1792" s="17"/>
      <c r="BP1792" s="17"/>
      <c r="BQ1792" s="17"/>
      <c r="BR1792" s="17"/>
      <c r="BS1792" s="17"/>
      <c r="BT1792" s="17"/>
      <c r="BU1792" s="17"/>
    </row>
    <row r="1793" spans="2:73" x14ac:dyDescent="0.3">
      <c r="B1793" t="s">
        <v>575</v>
      </c>
      <c r="C1793" s="17">
        <v>0.22885933043097201</v>
      </c>
      <c r="D1793" s="17">
        <v>0.24532254076378701</v>
      </c>
      <c r="E1793" s="17">
        <v>0.21273536063639301</v>
      </c>
      <c r="F1793" s="17"/>
      <c r="G1793" s="17">
        <v>0.26489081479936899</v>
      </c>
      <c r="H1793" s="17">
        <v>0.26571843203589701</v>
      </c>
      <c r="I1793" s="17">
        <v>0.22416393110270799</v>
      </c>
      <c r="J1793" s="17">
        <v>0.221303178331684</v>
      </c>
      <c r="K1793" s="17">
        <v>0.217518135343997</v>
      </c>
      <c r="L1793" s="17">
        <v>0.19260329234936999</v>
      </c>
      <c r="M1793" s="17"/>
      <c r="N1793" s="17">
        <v>0.27066674080077002</v>
      </c>
      <c r="O1793" s="17">
        <v>0.22748340595393801</v>
      </c>
      <c r="P1793" s="17">
        <v>0.221458949997867</v>
      </c>
      <c r="Q1793" s="17">
        <v>0.192375545616155</v>
      </c>
      <c r="R1793" s="17"/>
      <c r="S1793" s="17">
        <v>0.244882292666568</v>
      </c>
      <c r="T1793" s="17">
        <v>0.17365099187128799</v>
      </c>
      <c r="U1793" s="17">
        <v>0.26046094260522601</v>
      </c>
      <c r="V1793" s="17">
        <v>0.26526324978395499</v>
      </c>
      <c r="W1793" s="17">
        <v>0.19080879899118</v>
      </c>
      <c r="X1793" s="17">
        <v>0.23324746780452699</v>
      </c>
      <c r="Y1793" s="17">
        <v>0.206480507862907</v>
      </c>
      <c r="Z1793" s="17">
        <v>0.23666743395460299</v>
      </c>
      <c r="AA1793" s="17">
        <v>0.25906400251954298</v>
      </c>
      <c r="AB1793" s="17"/>
      <c r="AC1793" s="17">
        <v>0.25010263457616999</v>
      </c>
      <c r="AD1793" s="17">
        <v>0.25095253864593497</v>
      </c>
      <c r="AE1793" s="17">
        <v>0.21468791774524501</v>
      </c>
      <c r="AF1793" s="17">
        <v>0.219201364272574</v>
      </c>
      <c r="AG1793" s="17">
        <v>0.20058162098138199</v>
      </c>
      <c r="AH1793" s="17">
        <v>0.212928092859544</v>
      </c>
      <c r="AI1793" s="17">
        <v>0.20790627615658999</v>
      </c>
      <c r="AJ1793" s="17">
        <v>0.22661127238957199</v>
      </c>
      <c r="AK1793" s="17">
        <v>0.22060401040046901</v>
      </c>
      <c r="AL1793" s="17">
        <v>0.220938027057552</v>
      </c>
      <c r="AM1793" s="17">
        <v>0.143015963681382</v>
      </c>
      <c r="AN1793" s="17">
        <v>0.228102770192528</v>
      </c>
      <c r="AO1793" s="17">
        <v>0.28133847470239098</v>
      </c>
      <c r="AP1793" s="17">
        <v>0.36206173881155101</v>
      </c>
      <c r="AQ1793" s="17">
        <v>0.275591491318536</v>
      </c>
      <c r="AR1793" s="17">
        <v>0.427135576854699</v>
      </c>
      <c r="AS1793" s="17"/>
      <c r="AT1793" s="17">
        <v>0.27593239816669402</v>
      </c>
      <c r="AU1793" s="17">
        <v>0.21257604352748199</v>
      </c>
      <c r="AV1793" s="17">
        <v>0.22494768658507</v>
      </c>
      <c r="AW1793" s="17">
        <v>0.203431732830124</v>
      </c>
      <c r="AX1793" s="17">
        <v>0.19071626106032399</v>
      </c>
      <c r="AY1793" s="17">
        <v>0.291807496855094</v>
      </c>
      <c r="AZ1793" s="17"/>
      <c r="BA1793" s="17">
        <v>0.19183971022654001</v>
      </c>
      <c r="BB1793" s="17">
        <v>0.216261618867684</v>
      </c>
      <c r="BC1793" s="17">
        <v>0.22614251077744099</v>
      </c>
      <c r="BD1793" s="17">
        <v>0.30124104259886902</v>
      </c>
      <c r="BE1793" s="17">
        <v>0.34420608385665802</v>
      </c>
      <c r="BF1793" s="17"/>
      <c r="BG1793" s="17">
        <v>0.218003040805586</v>
      </c>
      <c r="BH1793" s="17">
        <v>0.27680564395430202</v>
      </c>
      <c r="BI1793" s="17">
        <v>0.22602276467721999</v>
      </c>
      <c r="BJ1793" s="17">
        <v>0.19763594626942599</v>
      </c>
      <c r="BK1793" s="17">
        <v>0.25011270855501899</v>
      </c>
      <c r="BL1793" s="17"/>
      <c r="BM1793" s="17">
        <v>0.24752390852405201</v>
      </c>
      <c r="BN1793" s="17">
        <v>0.205237592505078</v>
      </c>
      <c r="BO1793" s="17">
        <v>0.23039965210100999</v>
      </c>
      <c r="BP1793" s="17"/>
      <c r="BQ1793" s="17">
        <v>0.30143370536622999</v>
      </c>
      <c r="BR1793" s="17">
        <v>0.18852281626481299</v>
      </c>
      <c r="BS1793" s="17"/>
      <c r="BT1793" s="17">
        <v>0.27744376330456599</v>
      </c>
      <c r="BU1793" s="17">
        <v>0.16523039319364599</v>
      </c>
    </row>
    <row r="1794" spans="2:73" x14ac:dyDescent="0.3">
      <c r="B1794" t="s">
        <v>574</v>
      </c>
      <c r="C1794" s="17">
        <v>0.39855888189861899</v>
      </c>
      <c r="D1794" s="17">
        <v>0.39767789256720398</v>
      </c>
      <c r="E1794" s="17">
        <v>0.399492279275875</v>
      </c>
      <c r="F1794" s="17"/>
      <c r="G1794" s="17">
        <v>0.342058575115811</v>
      </c>
      <c r="H1794" s="17">
        <v>0.42921033107215401</v>
      </c>
      <c r="I1794" s="17">
        <v>0.44685288604142298</v>
      </c>
      <c r="J1794" s="17">
        <v>0.38902005214955199</v>
      </c>
      <c r="K1794" s="17">
        <v>0.43062850815283998</v>
      </c>
      <c r="L1794" s="17">
        <v>0.35804205995772798</v>
      </c>
      <c r="M1794" s="17"/>
      <c r="N1794" s="17">
        <v>0.39728833750854697</v>
      </c>
      <c r="O1794" s="17">
        <v>0.42546672139959801</v>
      </c>
      <c r="P1794" s="17">
        <v>0.39678698412828001</v>
      </c>
      <c r="Q1794" s="17">
        <v>0.37454306908199497</v>
      </c>
      <c r="R1794" s="17"/>
      <c r="S1794" s="17">
        <v>0.40275274495563601</v>
      </c>
      <c r="T1794" s="17">
        <v>0.39408455048208202</v>
      </c>
      <c r="U1794" s="17">
        <v>0.382138997719915</v>
      </c>
      <c r="V1794" s="17">
        <v>0.41627254843386802</v>
      </c>
      <c r="W1794" s="17">
        <v>0.44830253960855598</v>
      </c>
      <c r="X1794" s="17">
        <v>0.38641956923604398</v>
      </c>
      <c r="Y1794" s="17">
        <v>0.40531366076853897</v>
      </c>
      <c r="Z1794" s="17">
        <v>0.35822692945744999</v>
      </c>
      <c r="AA1794" s="17">
        <v>0.38186451981462199</v>
      </c>
      <c r="AB1794" s="17"/>
      <c r="AC1794" s="17">
        <v>0.29123362829555</v>
      </c>
      <c r="AD1794" s="17">
        <v>0.32342510280216502</v>
      </c>
      <c r="AE1794" s="17">
        <v>0.31967300687283701</v>
      </c>
      <c r="AF1794" s="17">
        <v>0.29167347870066301</v>
      </c>
      <c r="AG1794" s="17">
        <v>0.367360547442737</v>
      </c>
      <c r="AH1794" s="17">
        <v>0.42163647349146499</v>
      </c>
      <c r="AI1794" s="17">
        <v>0.43415085407223603</v>
      </c>
      <c r="AJ1794" s="17">
        <v>0.39898845475863898</v>
      </c>
      <c r="AK1794" s="17">
        <v>0.44006021626338299</v>
      </c>
      <c r="AL1794" s="17">
        <v>0.42166570969829498</v>
      </c>
      <c r="AM1794" s="17">
        <v>0.50203297877333497</v>
      </c>
      <c r="AN1794" s="17">
        <v>0.48529657051541403</v>
      </c>
      <c r="AO1794" s="17">
        <v>0.41753033612898799</v>
      </c>
      <c r="AP1794" s="17">
        <v>0.31456040916637601</v>
      </c>
      <c r="AQ1794" s="17">
        <v>0.41156127776032603</v>
      </c>
      <c r="AR1794" s="17">
        <v>0.35607803942226701</v>
      </c>
      <c r="AS1794" s="17"/>
      <c r="AT1794" s="17">
        <v>0.39798906002439699</v>
      </c>
      <c r="AU1794" s="17">
        <v>0.425290480999376</v>
      </c>
      <c r="AV1794" s="17">
        <v>0.37606892526144903</v>
      </c>
      <c r="AW1794" s="17">
        <v>0.38547129450534501</v>
      </c>
      <c r="AX1794" s="17">
        <v>0.39212769737692899</v>
      </c>
      <c r="AY1794" s="17">
        <v>0.37438721677814402</v>
      </c>
      <c r="AZ1794" s="17"/>
      <c r="BA1794" s="17">
        <v>0.36578520495363498</v>
      </c>
      <c r="BB1794" s="17">
        <v>0.39214588774628001</v>
      </c>
      <c r="BC1794" s="17">
        <v>0.44496694155282901</v>
      </c>
      <c r="BD1794" s="17">
        <v>0.41794918490699101</v>
      </c>
      <c r="BE1794" s="17">
        <v>0.33209818738948099</v>
      </c>
      <c r="BF1794" s="17"/>
      <c r="BG1794" s="17">
        <v>0.41316154769687902</v>
      </c>
      <c r="BH1794" s="17">
        <v>0.407196398461036</v>
      </c>
      <c r="BI1794" s="17">
        <v>0.39175043872411502</v>
      </c>
      <c r="BJ1794" s="17">
        <v>0.42542384762881902</v>
      </c>
      <c r="BK1794" s="17">
        <v>0.40837768737755398</v>
      </c>
      <c r="BL1794" s="17"/>
      <c r="BM1794" s="17">
        <v>0.39497225000797498</v>
      </c>
      <c r="BN1794" s="17">
        <v>0.41579882821766301</v>
      </c>
      <c r="BO1794" s="17">
        <v>0.36755807573396099</v>
      </c>
      <c r="BP1794" s="17"/>
      <c r="BQ1794" s="17">
        <v>0.433209912278188</v>
      </c>
      <c r="BR1794" s="17">
        <v>0.38438167360221698</v>
      </c>
      <c r="BS1794" s="17"/>
      <c r="BT1794" s="17">
        <v>0.432256994097449</v>
      </c>
      <c r="BU1794" s="17">
        <v>0.36044406077214403</v>
      </c>
    </row>
    <row r="1795" spans="2:73" x14ac:dyDescent="0.3">
      <c r="B1795" t="s">
        <v>573</v>
      </c>
      <c r="C1795" s="17">
        <v>0.229817646832643</v>
      </c>
      <c r="D1795" s="17">
        <v>0.23032699198908799</v>
      </c>
      <c r="E1795" s="17">
        <v>0.22966158658282501</v>
      </c>
      <c r="F1795" s="17"/>
      <c r="G1795" s="17">
        <v>0.22947713909709899</v>
      </c>
      <c r="H1795" s="17">
        <v>0.18975501905901801</v>
      </c>
      <c r="I1795" s="17">
        <v>0.18370990612037</v>
      </c>
      <c r="J1795" s="17">
        <v>0.22846216963308799</v>
      </c>
      <c r="K1795" s="17">
        <v>0.22937571697991699</v>
      </c>
      <c r="L1795" s="17">
        <v>0.301495762536379</v>
      </c>
      <c r="M1795" s="17"/>
      <c r="N1795" s="17">
        <v>0.2268784530761</v>
      </c>
      <c r="O1795" s="17">
        <v>0.20528655765230699</v>
      </c>
      <c r="P1795" s="17">
        <v>0.236393557601733</v>
      </c>
      <c r="Q1795" s="17">
        <v>0.25189074806108402</v>
      </c>
      <c r="R1795" s="17"/>
      <c r="S1795" s="17">
        <v>0.19389055388930501</v>
      </c>
      <c r="T1795" s="17">
        <v>0.274746834945511</v>
      </c>
      <c r="U1795" s="17">
        <v>0.223912678332505</v>
      </c>
      <c r="V1795" s="17">
        <v>0.18263004051069201</v>
      </c>
      <c r="W1795" s="17">
        <v>0.23727449603227299</v>
      </c>
      <c r="X1795" s="17">
        <v>0.23346852250633701</v>
      </c>
      <c r="Y1795" s="17">
        <v>0.27414849758677901</v>
      </c>
      <c r="Z1795" s="17">
        <v>0.23494937062267099</v>
      </c>
      <c r="AA1795" s="17">
        <v>0.219255725569028</v>
      </c>
      <c r="AB1795" s="17"/>
      <c r="AC1795" s="17">
        <v>0.163935611390814</v>
      </c>
      <c r="AD1795" s="17">
        <v>0.21219391094836401</v>
      </c>
      <c r="AE1795" s="17">
        <v>0.28720807648886498</v>
      </c>
      <c r="AF1795" s="17">
        <v>0.33705357862048801</v>
      </c>
      <c r="AG1795" s="17">
        <v>0.27583368092960298</v>
      </c>
      <c r="AH1795" s="17">
        <v>0.20622989652917301</v>
      </c>
      <c r="AI1795" s="17">
        <v>0.2204430393846</v>
      </c>
      <c r="AJ1795" s="17">
        <v>0.26176714524380901</v>
      </c>
      <c r="AK1795" s="17">
        <v>0.222967221215711</v>
      </c>
      <c r="AL1795" s="17">
        <v>0.24447154424972001</v>
      </c>
      <c r="AM1795" s="17">
        <v>0.20382638079424201</v>
      </c>
      <c r="AN1795" s="17">
        <v>0.190236303561966</v>
      </c>
      <c r="AO1795" s="17">
        <v>0.20944648048669301</v>
      </c>
      <c r="AP1795" s="17">
        <v>0.16939755686205801</v>
      </c>
      <c r="AQ1795" s="17">
        <v>0.18497554856589599</v>
      </c>
      <c r="AR1795" s="17">
        <v>0.139373719695494</v>
      </c>
      <c r="AS1795" s="17"/>
      <c r="AT1795" s="17">
        <v>0.18395756732973201</v>
      </c>
      <c r="AU1795" s="17">
        <v>0.22266130724576599</v>
      </c>
      <c r="AV1795" s="17">
        <v>0.24297616819398599</v>
      </c>
      <c r="AW1795" s="17">
        <v>0.25810763140356302</v>
      </c>
      <c r="AX1795" s="17">
        <v>0.27971677198213002</v>
      </c>
      <c r="AY1795" s="17">
        <v>0.23497980964350401</v>
      </c>
      <c r="AZ1795" s="17"/>
      <c r="BA1795" s="17">
        <v>0.28794686116966201</v>
      </c>
      <c r="BB1795" s="17">
        <v>0.238059554323103</v>
      </c>
      <c r="BC1795" s="17">
        <v>0.19817902116885899</v>
      </c>
      <c r="BD1795" s="17">
        <v>0.151579311446847</v>
      </c>
      <c r="BE1795" s="17">
        <v>0.25135394117119603</v>
      </c>
      <c r="BF1795" s="17"/>
      <c r="BG1795" s="17">
        <v>0.25670328458858099</v>
      </c>
      <c r="BH1795" s="17">
        <v>0.20470681971841601</v>
      </c>
      <c r="BI1795" s="17">
        <v>0.206616532910745</v>
      </c>
      <c r="BJ1795" s="17">
        <v>0.23428973677949899</v>
      </c>
      <c r="BK1795" s="17">
        <v>0.21496386469512499</v>
      </c>
      <c r="BL1795" s="17"/>
      <c r="BM1795" s="17">
        <v>0.22767439380204199</v>
      </c>
      <c r="BN1795" s="17">
        <v>0.230010272576394</v>
      </c>
      <c r="BO1795" s="17">
        <v>0.23573268458869301</v>
      </c>
      <c r="BP1795" s="17"/>
      <c r="BQ1795" s="17">
        <v>0.18725148622212501</v>
      </c>
      <c r="BR1795" s="17">
        <v>0.25511712141864801</v>
      </c>
      <c r="BS1795" s="17"/>
      <c r="BT1795" s="17">
        <v>0.196529762939219</v>
      </c>
      <c r="BU1795" s="17">
        <v>0.27793083601916102</v>
      </c>
    </row>
    <row r="1796" spans="2:73" x14ac:dyDescent="0.3">
      <c r="B1796" t="s">
        <v>572</v>
      </c>
      <c r="C1796" s="17">
        <v>7.2515154000359003E-2</v>
      </c>
      <c r="D1796" s="17">
        <v>6.5871076837724099E-2</v>
      </c>
      <c r="E1796" s="17">
        <v>7.9213401684453094E-2</v>
      </c>
      <c r="F1796" s="17"/>
      <c r="G1796" s="17">
        <v>8.8328457735166094E-2</v>
      </c>
      <c r="H1796" s="17">
        <v>6.08188870486552E-2</v>
      </c>
      <c r="I1796" s="17">
        <v>7.8093341660280105E-2</v>
      </c>
      <c r="J1796" s="17">
        <v>7.7917705582348701E-2</v>
      </c>
      <c r="K1796" s="17">
        <v>4.7639984802960202E-2</v>
      </c>
      <c r="L1796" s="17">
        <v>7.9318299579111295E-2</v>
      </c>
      <c r="M1796" s="17"/>
      <c r="N1796" s="17">
        <v>5.6956456510741799E-2</v>
      </c>
      <c r="O1796" s="17">
        <v>8.1506517374263898E-2</v>
      </c>
      <c r="P1796" s="17">
        <v>7.2052335024005196E-2</v>
      </c>
      <c r="Q1796" s="17">
        <v>7.9296099752362001E-2</v>
      </c>
      <c r="R1796" s="17"/>
      <c r="S1796" s="17">
        <v>7.5558569036744502E-2</v>
      </c>
      <c r="T1796" s="17">
        <v>8.6351689489115299E-2</v>
      </c>
      <c r="U1796" s="17">
        <v>7.0778420313082693E-2</v>
      </c>
      <c r="V1796" s="17">
        <v>8.08122740326251E-2</v>
      </c>
      <c r="W1796" s="17">
        <v>5.5762578859541903E-2</v>
      </c>
      <c r="X1796" s="17">
        <v>6.7681345965493897E-2</v>
      </c>
      <c r="Y1796" s="17">
        <v>3.99221610783079E-2</v>
      </c>
      <c r="Z1796" s="17">
        <v>0.105684533446443</v>
      </c>
      <c r="AA1796" s="17">
        <v>7.3582766986350204E-2</v>
      </c>
      <c r="AB1796" s="17"/>
      <c r="AC1796" s="17">
        <v>0.105301117498986</v>
      </c>
      <c r="AD1796" s="17">
        <v>6.9871798482087799E-2</v>
      </c>
      <c r="AE1796" s="17">
        <v>7.3180884021273707E-2</v>
      </c>
      <c r="AF1796" s="17">
        <v>7.14016525734881E-2</v>
      </c>
      <c r="AG1796" s="17">
        <v>0.10128848975978801</v>
      </c>
      <c r="AH1796" s="17">
        <v>7.6005164052139598E-2</v>
      </c>
      <c r="AI1796" s="17">
        <v>8.4950701818336902E-2</v>
      </c>
      <c r="AJ1796" s="17">
        <v>6.80565499647314E-2</v>
      </c>
      <c r="AK1796" s="17">
        <v>9.00668768914034E-2</v>
      </c>
      <c r="AL1796" s="17">
        <v>5.1072842358025901E-2</v>
      </c>
      <c r="AM1796" s="17">
        <v>7.8035755851360702E-2</v>
      </c>
      <c r="AN1796" s="17">
        <v>5.3157973405193397E-2</v>
      </c>
      <c r="AO1796" s="17">
        <v>5.9874696521363298E-2</v>
      </c>
      <c r="AP1796" s="17">
        <v>7.2652774832137099E-2</v>
      </c>
      <c r="AQ1796" s="17">
        <v>6.9180134903793503E-2</v>
      </c>
      <c r="AR1796" s="17">
        <v>5.2325624427462497E-2</v>
      </c>
      <c r="AS1796" s="17"/>
      <c r="AT1796" s="17">
        <v>7.1540801886279898E-2</v>
      </c>
      <c r="AU1796" s="17">
        <v>6.8667643753910504E-2</v>
      </c>
      <c r="AV1796" s="17">
        <v>8.5998303433609299E-2</v>
      </c>
      <c r="AW1796" s="17">
        <v>7.2081596677590301E-2</v>
      </c>
      <c r="AX1796" s="17">
        <v>8.5227258022349997E-2</v>
      </c>
      <c r="AY1796" s="17">
        <v>3.4788821318416999E-2</v>
      </c>
      <c r="AZ1796" s="17"/>
      <c r="BA1796" s="17">
        <v>8.05318408044155E-2</v>
      </c>
      <c r="BB1796" s="17">
        <v>9.1758989470469801E-2</v>
      </c>
      <c r="BC1796" s="17">
        <v>5.5835536306822697E-2</v>
      </c>
      <c r="BD1796" s="17">
        <v>6.8611859490779498E-2</v>
      </c>
      <c r="BE1796" s="17">
        <v>6.2414243033660499E-2</v>
      </c>
      <c r="BF1796" s="17"/>
      <c r="BG1796" s="17">
        <v>5.7252067685562798E-2</v>
      </c>
      <c r="BH1796" s="17">
        <v>6.2669892450460299E-2</v>
      </c>
      <c r="BI1796" s="17">
        <v>0.103108686414864</v>
      </c>
      <c r="BJ1796" s="17">
        <v>7.1769010463047997E-2</v>
      </c>
      <c r="BK1796" s="17">
        <v>7.2655333675623199E-2</v>
      </c>
      <c r="BL1796" s="17"/>
      <c r="BM1796" s="17">
        <v>6.9780231399948198E-2</v>
      </c>
      <c r="BN1796" s="17">
        <v>7.9537403393563799E-2</v>
      </c>
      <c r="BO1796" s="17">
        <v>6.3680623834968197E-2</v>
      </c>
      <c r="BP1796" s="17"/>
      <c r="BQ1796" s="17">
        <v>4.62387443704897E-2</v>
      </c>
      <c r="BR1796" s="17">
        <v>8.6633486343566005E-2</v>
      </c>
      <c r="BS1796" s="17"/>
      <c r="BT1796" s="17">
        <v>5.3366704084767902E-2</v>
      </c>
      <c r="BU1796" s="17">
        <v>0.10042885295680801</v>
      </c>
    </row>
    <row r="1797" spans="2:73" x14ac:dyDescent="0.3">
      <c r="B1797" t="s">
        <v>571</v>
      </c>
      <c r="C1797" s="17">
        <v>3.7690393536621E-2</v>
      </c>
      <c r="D1797" s="17">
        <v>3.6381480839450503E-2</v>
      </c>
      <c r="E1797" s="17">
        <v>3.8713351639090801E-2</v>
      </c>
      <c r="F1797" s="17"/>
      <c r="G1797" s="17">
        <v>3.3204444157743603E-2</v>
      </c>
      <c r="H1797" s="17">
        <v>1.5887557840416702E-2</v>
      </c>
      <c r="I1797" s="17">
        <v>3.05785139104779E-2</v>
      </c>
      <c r="J1797" s="17">
        <v>5.5109656993775E-2</v>
      </c>
      <c r="K1797" s="17">
        <v>5.4275789893123101E-2</v>
      </c>
      <c r="L1797" s="17">
        <v>3.88574913294088E-2</v>
      </c>
      <c r="M1797" s="17"/>
      <c r="N1797" s="17">
        <v>2.4563178955006499E-2</v>
      </c>
      <c r="O1797" s="17">
        <v>3.22567148261158E-2</v>
      </c>
      <c r="P1797" s="17">
        <v>3.6342165013560898E-2</v>
      </c>
      <c r="Q1797" s="17">
        <v>5.8179785211042397E-2</v>
      </c>
      <c r="R1797" s="17"/>
      <c r="S1797" s="17">
        <v>5.1324441055313197E-2</v>
      </c>
      <c r="T1797" s="17">
        <v>3.7673127280254598E-2</v>
      </c>
      <c r="U1797" s="17">
        <v>3.0670080829354799E-2</v>
      </c>
      <c r="V1797" s="17">
        <v>3.2399178584834001E-2</v>
      </c>
      <c r="W1797" s="17">
        <v>4.4763045878991797E-2</v>
      </c>
      <c r="X1797" s="17">
        <v>2.8411541380261401E-2</v>
      </c>
      <c r="Y1797" s="17">
        <v>3.0356866931722699E-2</v>
      </c>
      <c r="Z1797" s="17">
        <v>5.1085458818548701E-2</v>
      </c>
      <c r="AA1797" s="17">
        <v>3.3532666894962503E-2</v>
      </c>
      <c r="AB1797" s="17"/>
      <c r="AC1797" s="17">
        <v>0.105756909552575</v>
      </c>
      <c r="AD1797" s="17">
        <v>7.8494740253391995E-2</v>
      </c>
      <c r="AE1797" s="17">
        <v>6.4455529603080902E-2</v>
      </c>
      <c r="AF1797" s="17">
        <v>3.07882912562292E-2</v>
      </c>
      <c r="AG1797" s="17">
        <v>3.07827160239234E-2</v>
      </c>
      <c r="AH1797" s="17">
        <v>5.1324451931900501E-2</v>
      </c>
      <c r="AI1797" s="17">
        <v>4.0981135997939303E-2</v>
      </c>
      <c r="AJ1797" s="17">
        <v>2.3705607445035699E-2</v>
      </c>
      <c r="AK1797" s="17">
        <v>1.7912541049832899E-2</v>
      </c>
      <c r="AL1797" s="17">
        <v>2.5718446929965201E-2</v>
      </c>
      <c r="AM1797" s="17">
        <v>3.3528468269135803E-2</v>
      </c>
      <c r="AN1797" s="17">
        <v>2.4376173476305499E-2</v>
      </c>
      <c r="AO1797" s="17">
        <v>6.7917514456587499E-3</v>
      </c>
      <c r="AP1797" s="17">
        <v>4.1937342249134299E-2</v>
      </c>
      <c r="AQ1797" s="17">
        <v>3.7965652233427898E-2</v>
      </c>
      <c r="AR1797" s="17">
        <v>1.99973427936424E-2</v>
      </c>
      <c r="AS1797" s="17"/>
      <c r="AT1797" s="17">
        <v>3.8708417700362999E-2</v>
      </c>
      <c r="AU1797" s="17">
        <v>4.2237340802654497E-2</v>
      </c>
      <c r="AV1797" s="17">
        <v>2.8783456596436701E-2</v>
      </c>
      <c r="AW1797" s="17">
        <v>4.0653475531955398E-2</v>
      </c>
      <c r="AX1797" s="17">
        <v>3.1683086166542099E-2</v>
      </c>
      <c r="AY1797" s="17">
        <v>3.3945765391631702E-2</v>
      </c>
      <c r="AZ1797" s="17"/>
      <c r="BA1797" s="17">
        <v>3.7310290030447002E-2</v>
      </c>
      <c r="BB1797" s="17">
        <v>3.8178417626824203E-2</v>
      </c>
      <c r="BC1797" s="17">
        <v>3.9523982203393003E-2</v>
      </c>
      <c r="BD1797" s="17">
        <v>2.9439568315372901E-2</v>
      </c>
      <c r="BE1797" s="17">
        <v>9.9275445490041095E-3</v>
      </c>
      <c r="BF1797" s="17"/>
      <c r="BG1797" s="17">
        <v>3.0282726798580999E-2</v>
      </c>
      <c r="BH1797" s="17">
        <v>2.1413038958453E-2</v>
      </c>
      <c r="BI1797" s="17">
        <v>4.6001997686881499E-2</v>
      </c>
      <c r="BJ1797" s="17">
        <v>5.7032847319409899E-2</v>
      </c>
      <c r="BK1797" s="17">
        <v>2.6850898928338099E-2</v>
      </c>
      <c r="BL1797" s="17"/>
      <c r="BM1797" s="17">
        <v>2.8678734405264601E-2</v>
      </c>
      <c r="BN1797" s="17">
        <v>3.9804219540138103E-2</v>
      </c>
      <c r="BO1797" s="17">
        <v>5.9408882664277997E-2</v>
      </c>
      <c r="BP1797" s="17"/>
      <c r="BQ1797" s="17">
        <v>1.7770145119138499E-2</v>
      </c>
      <c r="BR1797" s="17">
        <v>4.8327288049447401E-2</v>
      </c>
      <c r="BS1797" s="17"/>
      <c r="BT1797" s="17">
        <v>2.1799361502529101E-2</v>
      </c>
      <c r="BU1797" s="17">
        <v>5.69352518461591E-2</v>
      </c>
    </row>
    <row r="1798" spans="2:73" x14ac:dyDescent="0.3">
      <c r="B1798" t="s">
        <v>92</v>
      </c>
      <c r="C1798" s="17">
        <v>3.2558593300785997E-2</v>
      </c>
      <c r="D1798" s="17">
        <v>2.4420017002745899E-2</v>
      </c>
      <c r="E1798" s="17">
        <v>4.0184020181362898E-2</v>
      </c>
      <c r="F1798" s="17"/>
      <c r="G1798" s="17">
        <v>4.2040569094810902E-2</v>
      </c>
      <c r="H1798" s="17">
        <v>3.8609772943858797E-2</v>
      </c>
      <c r="I1798" s="17">
        <v>3.6601421164741098E-2</v>
      </c>
      <c r="J1798" s="17">
        <v>2.81872373095521E-2</v>
      </c>
      <c r="K1798" s="17">
        <v>2.0561864827162799E-2</v>
      </c>
      <c r="L1798" s="17">
        <v>2.9683094248002601E-2</v>
      </c>
      <c r="M1798" s="17"/>
      <c r="N1798" s="17">
        <v>2.3646833148834399E-2</v>
      </c>
      <c r="O1798" s="17">
        <v>2.8000082793777401E-2</v>
      </c>
      <c r="P1798" s="17">
        <v>3.69660082345536E-2</v>
      </c>
      <c r="Q1798" s="17">
        <v>4.3714752277361303E-2</v>
      </c>
      <c r="R1798" s="17"/>
      <c r="S1798" s="17">
        <v>3.1591398396432699E-2</v>
      </c>
      <c r="T1798" s="17">
        <v>3.3492805931749497E-2</v>
      </c>
      <c r="U1798" s="17">
        <v>3.2038880199916103E-2</v>
      </c>
      <c r="V1798" s="17">
        <v>2.2622708654025402E-2</v>
      </c>
      <c r="W1798" s="17">
        <v>2.3088540629456901E-2</v>
      </c>
      <c r="X1798" s="17">
        <v>5.0771553107336401E-2</v>
      </c>
      <c r="Y1798" s="17">
        <v>4.3778305771744297E-2</v>
      </c>
      <c r="Z1798" s="17">
        <v>1.33862737002834E-2</v>
      </c>
      <c r="AA1798" s="17">
        <v>3.2700318215493802E-2</v>
      </c>
      <c r="AB1798" s="17"/>
      <c r="AC1798" s="17">
        <v>8.3670098685905095E-2</v>
      </c>
      <c r="AD1798" s="17">
        <v>6.5061908868055601E-2</v>
      </c>
      <c r="AE1798" s="17">
        <v>4.0794585268698003E-2</v>
      </c>
      <c r="AF1798" s="17">
        <v>4.9881634576556602E-2</v>
      </c>
      <c r="AG1798" s="17">
        <v>2.4152944862567E-2</v>
      </c>
      <c r="AH1798" s="17">
        <v>3.18759211357778E-2</v>
      </c>
      <c r="AI1798" s="17">
        <v>1.1567992570298301E-2</v>
      </c>
      <c r="AJ1798" s="17">
        <v>2.0870970198212099E-2</v>
      </c>
      <c r="AK1798" s="17">
        <v>8.3891341791999495E-3</v>
      </c>
      <c r="AL1798" s="17">
        <v>3.61334297064414E-2</v>
      </c>
      <c r="AM1798" s="17">
        <v>3.9560452630544501E-2</v>
      </c>
      <c r="AN1798" s="17">
        <v>1.8830208848592801E-2</v>
      </c>
      <c r="AO1798" s="17">
        <v>2.5018260714905899E-2</v>
      </c>
      <c r="AP1798" s="17">
        <v>3.9390178078743399E-2</v>
      </c>
      <c r="AQ1798" s="17">
        <v>2.0725895218019701E-2</v>
      </c>
      <c r="AR1798" s="17">
        <v>5.08969680643494E-3</v>
      </c>
      <c r="AS1798" s="17"/>
      <c r="AT1798" s="17">
        <v>3.1871754892534597E-2</v>
      </c>
      <c r="AU1798" s="17">
        <v>2.8567183670811E-2</v>
      </c>
      <c r="AV1798" s="17">
        <v>4.1225459929449301E-2</v>
      </c>
      <c r="AW1798" s="17">
        <v>4.0254269051422903E-2</v>
      </c>
      <c r="AX1798" s="17">
        <v>2.0528925391724299E-2</v>
      </c>
      <c r="AY1798" s="17">
        <v>3.0090890013209099E-2</v>
      </c>
      <c r="AZ1798" s="17"/>
      <c r="BA1798" s="17">
        <v>3.65860928153008E-2</v>
      </c>
      <c r="BB1798" s="17">
        <v>2.3595531965638801E-2</v>
      </c>
      <c r="BC1798" s="17">
        <v>3.53520079906555E-2</v>
      </c>
      <c r="BD1798" s="17">
        <v>3.1179033241140599E-2</v>
      </c>
      <c r="BE1798" s="17">
        <v>0</v>
      </c>
      <c r="BF1798" s="17"/>
      <c r="BG1798" s="17">
        <v>2.45973324248101E-2</v>
      </c>
      <c r="BH1798" s="17">
        <v>2.7208206457333899E-2</v>
      </c>
      <c r="BI1798" s="17">
        <v>2.6499579586175701E-2</v>
      </c>
      <c r="BJ1798" s="17">
        <v>1.3848611539797599E-2</v>
      </c>
      <c r="BK1798" s="17">
        <v>2.70395067683405E-2</v>
      </c>
      <c r="BL1798" s="17"/>
      <c r="BM1798" s="17">
        <v>3.13704818607176E-2</v>
      </c>
      <c r="BN1798" s="17">
        <v>2.9611683767163399E-2</v>
      </c>
      <c r="BO1798" s="17">
        <v>4.32200810770903E-2</v>
      </c>
      <c r="BP1798" s="17"/>
      <c r="BQ1798" s="17">
        <v>1.40960066438285E-2</v>
      </c>
      <c r="BR1798" s="17">
        <v>3.7017614321308803E-2</v>
      </c>
      <c r="BS1798" s="17"/>
      <c r="BT1798" s="17">
        <v>1.8603414071468399E-2</v>
      </c>
      <c r="BU1798" s="17">
        <v>3.90306052120818E-2</v>
      </c>
    </row>
    <row r="1799" spans="2:73" x14ac:dyDescent="0.3">
      <c r="B1799" t="s">
        <v>577</v>
      </c>
      <c r="C1799" s="17">
        <v>0.62741821232959105</v>
      </c>
      <c r="D1799" s="17">
        <v>0.64300043333099099</v>
      </c>
      <c r="E1799" s="17">
        <v>0.61222763991226803</v>
      </c>
      <c r="F1799" s="17"/>
      <c r="G1799" s="17">
        <v>0.60694938991517999</v>
      </c>
      <c r="H1799" s="17">
        <v>0.69492876310805096</v>
      </c>
      <c r="I1799" s="17">
        <v>0.67101681714413097</v>
      </c>
      <c r="J1799" s="17">
        <v>0.61032323048123605</v>
      </c>
      <c r="K1799" s="17">
        <v>0.64814664349683704</v>
      </c>
      <c r="L1799" s="17">
        <v>0.55064535230709899</v>
      </c>
      <c r="M1799" s="17"/>
      <c r="N1799" s="17">
        <v>0.667955078309317</v>
      </c>
      <c r="O1799" s="17">
        <v>0.65295012735353597</v>
      </c>
      <c r="P1799" s="17">
        <v>0.61824593412614703</v>
      </c>
      <c r="Q1799" s="17">
        <v>0.56691861469814997</v>
      </c>
      <c r="R1799" s="17"/>
      <c r="S1799" s="17">
        <v>0.64763503762220498</v>
      </c>
      <c r="T1799" s="17">
        <v>0.56773554235336998</v>
      </c>
      <c r="U1799" s="17">
        <v>0.64259994032514101</v>
      </c>
      <c r="V1799" s="17">
        <v>0.68153579821782395</v>
      </c>
      <c r="W1799" s="17">
        <v>0.63911133859973701</v>
      </c>
      <c r="X1799" s="17">
        <v>0.61966703704057102</v>
      </c>
      <c r="Y1799" s="17">
        <v>0.61179416863144698</v>
      </c>
      <c r="Z1799" s="17">
        <v>0.59489436341205404</v>
      </c>
      <c r="AA1799" s="17">
        <v>0.64092852233416497</v>
      </c>
      <c r="AB1799" s="17"/>
      <c r="AC1799" s="17">
        <v>0.54133626287171999</v>
      </c>
      <c r="AD1799" s="17">
        <v>0.574377641448101</v>
      </c>
      <c r="AE1799" s="17">
        <v>0.53436092461808204</v>
      </c>
      <c r="AF1799" s="17">
        <v>0.51087484297323804</v>
      </c>
      <c r="AG1799" s="17">
        <v>0.56794216842411904</v>
      </c>
      <c r="AH1799" s="17">
        <v>0.634564566351009</v>
      </c>
      <c r="AI1799" s="17">
        <v>0.64205713022882505</v>
      </c>
      <c r="AJ1799" s="17">
        <v>0.62559972714821099</v>
      </c>
      <c r="AK1799" s="17">
        <v>0.66066422666385305</v>
      </c>
      <c r="AL1799" s="17">
        <v>0.64260373675584803</v>
      </c>
      <c r="AM1799" s="17">
        <v>0.645048942454717</v>
      </c>
      <c r="AN1799" s="17">
        <v>0.71339934070794198</v>
      </c>
      <c r="AO1799" s="17">
        <v>0.69886881083137897</v>
      </c>
      <c r="AP1799" s="17">
        <v>0.67662214797792697</v>
      </c>
      <c r="AQ1799" s="17">
        <v>0.68715276907886302</v>
      </c>
      <c r="AR1799" s="17">
        <v>0.78321361627696595</v>
      </c>
      <c r="AS1799" s="17"/>
      <c r="AT1799" s="17">
        <v>0.67392145819108995</v>
      </c>
      <c r="AU1799" s="17">
        <v>0.63786652452685799</v>
      </c>
      <c r="AV1799" s="17">
        <v>0.601016611846519</v>
      </c>
      <c r="AW1799" s="17">
        <v>0.58890302733546795</v>
      </c>
      <c r="AX1799" s="17">
        <v>0.58284395843725301</v>
      </c>
      <c r="AY1799" s="17">
        <v>0.66619471363323801</v>
      </c>
      <c r="AZ1799" s="17"/>
      <c r="BA1799" s="17">
        <v>0.55762491518017498</v>
      </c>
      <c r="BB1799" s="17">
        <v>0.60840750661396403</v>
      </c>
      <c r="BC1799" s="17">
        <v>0.67110945233026997</v>
      </c>
      <c r="BD1799" s="17">
        <v>0.71919022750586004</v>
      </c>
      <c r="BE1799" s="17">
        <v>0.67630427124613901</v>
      </c>
      <c r="BF1799" s="17"/>
      <c r="BG1799" s="17">
        <v>0.63116458850246504</v>
      </c>
      <c r="BH1799" s="17">
        <v>0.68400204241533702</v>
      </c>
      <c r="BI1799" s="17">
        <v>0.61777320340133401</v>
      </c>
      <c r="BJ1799" s="17">
        <v>0.62305979389824595</v>
      </c>
      <c r="BK1799" s="17">
        <v>0.65849039593257397</v>
      </c>
      <c r="BL1799" s="17"/>
      <c r="BM1799" s="17">
        <v>0.64249615853202702</v>
      </c>
      <c r="BN1799" s="17">
        <v>0.62103642072274101</v>
      </c>
      <c r="BO1799" s="17">
        <v>0.59795772783497103</v>
      </c>
      <c r="BP1799" s="17"/>
      <c r="BQ1799" s="17">
        <v>0.73464361764441799</v>
      </c>
      <c r="BR1799" s="17">
        <v>0.57290448986703002</v>
      </c>
      <c r="BS1799" s="17"/>
      <c r="BT1799" s="17">
        <v>0.70970075740201599</v>
      </c>
      <c r="BU1799" s="17">
        <v>0.52567445396579104</v>
      </c>
    </row>
    <row r="1800" spans="2:73" x14ac:dyDescent="0.3">
      <c r="B1800" t="s">
        <v>576</v>
      </c>
      <c r="C1800" s="17">
        <v>0.11020554753698</v>
      </c>
      <c r="D1800" s="17">
        <v>0.102252557677175</v>
      </c>
      <c r="E1800" s="17">
        <v>0.11792675332354401</v>
      </c>
      <c r="F1800" s="17"/>
      <c r="G1800" s="17">
        <v>0.12153290189290999</v>
      </c>
      <c r="H1800" s="17">
        <v>7.6706444889071898E-2</v>
      </c>
      <c r="I1800" s="17">
        <v>0.10867185557075799</v>
      </c>
      <c r="J1800" s="17">
        <v>0.13302736257612399</v>
      </c>
      <c r="K1800" s="17">
        <v>0.101915774696083</v>
      </c>
      <c r="L1800" s="17">
        <v>0.11817579090852</v>
      </c>
      <c r="M1800" s="17"/>
      <c r="N1800" s="17">
        <v>8.1519635465748294E-2</v>
      </c>
      <c r="O1800" s="17">
        <v>0.11376323220038</v>
      </c>
      <c r="P1800" s="17">
        <v>0.108394500037566</v>
      </c>
      <c r="Q1800" s="17">
        <v>0.13747588496340399</v>
      </c>
      <c r="R1800" s="17"/>
      <c r="S1800" s="17">
        <v>0.12688301009205799</v>
      </c>
      <c r="T1800" s="17">
        <v>0.12402481676936999</v>
      </c>
      <c r="U1800" s="17">
        <v>0.101448501142437</v>
      </c>
      <c r="V1800" s="17">
        <v>0.113211452617459</v>
      </c>
      <c r="W1800" s="17">
        <v>0.10052562473853401</v>
      </c>
      <c r="X1800" s="17">
        <v>9.6092887345755204E-2</v>
      </c>
      <c r="Y1800" s="17">
        <v>7.0279028010030595E-2</v>
      </c>
      <c r="Z1800" s="17">
        <v>0.156769992264992</v>
      </c>
      <c r="AA1800" s="17">
        <v>0.107115433881313</v>
      </c>
      <c r="AB1800" s="17"/>
      <c r="AC1800" s="17">
        <v>0.21105802705156099</v>
      </c>
      <c r="AD1800" s="17">
        <v>0.14836653873548</v>
      </c>
      <c r="AE1800" s="17">
        <v>0.137636413624355</v>
      </c>
      <c r="AF1800" s="17">
        <v>0.10218994382971699</v>
      </c>
      <c r="AG1800" s="17">
        <v>0.13207120578371101</v>
      </c>
      <c r="AH1800" s="17">
        <v>0.12732961598404</v>
      </c>
      <c r="AI1800" s="17">
        <v>0.12593183781627601</v>
      </c>
      <c r="AJ1800" s="17">
        <v>9.1762157409766995E-2</v>
      </c>
      <c r="AK1800" s="17">
        <v>0.107979417941236</v>
      </c>
      <c r="AL1800" s="17">
        <v>7.6791289287991102E-2</v>
      </c>
      <c r="AM1800" s="17">
        <v>0.11156422412049601</v>
      </c>
      <c r="AN1800" s="17">
        <v>7.75341468814989E-2</v>
      </c>
      <c r="AO1800" s="17">
        <v>6.6666447967021994E-2</v>
      </c>
      <c r="AP1800" s="17">
        <v>0.114590117081271</v>
      </c>
      <c r="AQ1800" s="17">
        <v>0.107145787137221</v>
      </c>
      <c r="AR1800" s="17">
        <v>7.23229672211049E-2</v>
      </c>
      <c r="AS1800" s="17"/>
      <c r="AT1800" s="17">
        <v>0.11024921958664299</v>
      </c>
      <c r="AU1800" s="17">
        <v>0.110904984556565</v>
      </c>
      <c r="AV1800" s="17">
        <v>0.114781760030046</v>
      </c>
      <c r="AW1800" s="17">
        <v>0.112735072209546</v>
      </c>
      <c r="AX1800" s="17">
        <v>0.116910344188892</v>
      </c>
      <c r="AY1800" s="17">
        <v>6.8734586710048701E-2</v>
      </c>
      <c r="AZ1800" s="17"/>
      <c r="BA1800" s="17">
        <v>0.117842130834863</v>
      </c>
      <c r="BB1800" s="17">
        <v>0.12993740709729401</v>
      </c>
      <c r="BC1800" s="17">
        <v>9.5359518510215693E-2</v>
      </c>
      <c r="BD1800" s="17">
        <v>9.8051427806152405E-2</v>
      </c>
      <c r="BE1800" s="17">
        <v>7.2341787582664699E-2</v>
      </c>
      <c r="BF1800" s="17"/>
      <c r="BG1800" s="17">
        <v>8.7534794484143794E-2</v>
      </c>
      <c r="BH1800" s="17">
        <v>8.4082931408913306E-2</v>
      </c>
      <c r="BI1800" s="17">
        <v>0.14911068410174499</v>
      </c>
      <c r="BJ1800" s="17">
        <v>0.12880185778245801</v>
      </c>
      <c r="BK1800" s="17">
        <v>9.9506232603961298E-2</v>
      </c>
      <c r="BL1800" s="17"/>
      <c r="BM1800" s="17">
        <v>9.8458965805212795E-2</v>
      </c>
      <c r="BN1800" s="17">
        <v>0.119341622933702</v>
      </c>
      <c r="BO1800" s="17">
        <v>0.12308950649924599</v>
      </c>
      <c r="BP1800" s="17"/>
      <c r="BQ1800" s="17">
        <v>6.4008889489628198E-2</v>
      </c>
      <c r="BR1800" s="17">
        <v>0.13496077439301299</v>
      </c>
      <c r="BS1800" s="17"/>
      <c r="BT1800" s="17">
        <v>7.5166065587297007E-2</v>
      </c>
      <c r="BU1800" s="17">
        <v>0.157364104802967</v>
      </c>
    </row>
    <row r="1801" spans="2:73" x14ac:dyDescent="0.3">
      <c r="B1801" t="s">
        <v>443</v>
      </c>
      <c r="C1801" s="17">
        <v>0.51721266479261097</v>
      </c>
      <c r="D1801" s="17">
        <v>0.54074787565381699</v>
      </c>
      <c r="E1801" s="17">
        <v>0.49430088658872401</v>
      </c>
      <c r="F1801" s="17"/>
      <c r="G1801" s="17">
        <v>0.48541648802227</v>
      </c>
      <c r="H1801" s="17">
        <v>0.61822231821897899</v>
      </c>
      <c r="I1801" s="17">
        <v>0.56234496157337299</v>
      </c>
      <c r="J1801" s="17">
        <v>0.47729586790511203</v>
      </c>
      <c r="K1801" s="17">
        <v>0.546230868800754</v>
      </c>
      <c r="L1801" s="17">
        <v>0.43246956139857801</v>
      </c>
      <c r="M1801" s="17"/>
      <c r="N1801" s="17">
        <v>0.58643544284356897</v>
      </c>
      <c r="O1801" s="17">
        <v>0.53918689515315599</v>
      </c>
      <c r="P1801" s="17">
        <v>0.50985143408858102</v>
      </c>
      <c r="Q1801" s="17">
        <v>0.42944272973474501</v>
      </c>
      <c r="R1801" s="17"/>
      <c r="S1801" s="17">
        <v>0.52075202753014704</v>
      </c>
      <c r="T1801" s="17">
        <v>0.44371072558399999</v>
      </c>
      <c r="U1801" s="17">
        <v>0.54115143918270403</v>
      </c>
      <c r="V1801" s="17">
        <v>0.56832434560036404</v>
      </c>
      <c r="W1801" s="17">
        <v>0.53858571386120302</v>
      </c>
      <c r="X1801" s="17">
        <v>0.52357414969481597</v>
      </c>
      <c r="Y1801" s="17">
        <v>0.54151514062141604</v>
      </c>
      <c r="Z1801" s="17">
        <v>0.43812437114706199</v>
      </c>
      <c r="AA1801" s="17">
        <v>0.53381308845285202</v>
      </c>
      <c r="AB1801" s="17"/>
      <c r="AC1801" s="17">
        <v>0.33027823582015797</v>
      </c>
      <c r="AD1801" s="17">
        <v>0.42601110271262099</v>
      </c>
      <c r="AE1801" s="17">
        <v>0.39672451099372702</v>
      </c>
      <c r="AF1801" s="17">
        <v>0.40868489914352102</v>
      </c>
      <c r="AG1801" s="17">
        <v>0.43587096264040798</v>
      </c>
      <c r="AH1801" s="17">
        <v>0.50723495036696897</v>
      </c>
      <c r="AI1801" s="17">
        <v>0.51612529241254901</v>
      </c>
      <c r="AJ1801" s="17">
        <v>0.53383756973844398</v>
      </c>
      <c r="AK1801" s="17">
        <v>0.55268480872261605</v>
      </c>
      <c r="AL1801" s="17">
        <v>0.56581244746785697</v>
      </c>
      <c r="AM1801" s="17">
        <v>0.53348471833422095</v>
      </c>
      <c r="AN1801" s="17">
        <v>0.63586519382644302</v>
      </c>
      <c r="AO1801" s="17">
        <v>0.63220236286435705</v>
      </c>
      <c r="AP1801" s="17">
        <v>0.56203203089665599</v>
      </c>
      <c r="AQ1801" s="17">
        <v>0.58000698194164102</v>
      </c>
      <c r="AR1801" s="17">
        <v>0.71089064905586097</v>
      </c>
      <c r="AS1801" s="17"/>
      <c r="AT1801" s="17">
        <v>0.56367223860444704</v>
      </c>
      <c r="AU1801" s="17">
        <v>0.52696153997029305</v>
      </c>
      <c r="AV1801" s="17">
        <v>0.48623485181647302</v>
      </c>
      <c r="AW1801" s="17">
        <v>0.47616795512592303</v>
      </c>
      <c r="AX1801" s="17">
        <v>0.46593361424836099</v>
      </c>
      <c r="AY1801" s="17">
        <v>0.59746012692318895</v>
      </c>
      <c r="AZ1801" s="17"/>
      <c r="BA1801" s="17">
        <v>0.43978278434531198</v>
      </c>
      <c r="BB1801" s="17">
        <v>0.47847009951667102</v>
      </c>
      <c r="BC1801" s="17">
        <v>0.57574993382005402</v>
      </c>
      <c r="BD1801" s="17">
        <v>0.62113879969970798</v>
      </c>
      <c r="BE1801" s="17">
        <v>0.60396248366347405</v>
      </c>
      <c r="BF1801" s="17"/>
      <c r="BG1801" s="17">
        <v>0.54362979401832101</v>
      </c>
      <c r="BH1801" s="17">
        <v>0.59991911100642403</v>
      </c>
      <c r="BI1801" s="17">
        <v>0.46866251929958902</v>
      </c>
      <c r="BJ1801" s="17">
        <v>0.494257936115788</v>
      </c>
      <c r="BK1801" s="17">
        <v>0.558984163328612</v>
      </c>
      <c r="BL1801" s="17"/>
      <c r="BM1801" s="17">
        <v>0.54403719272681395</v>
      </c>
      <c r="BN1801" s="17">
        <v>0.50169479778903903</v>
      </c>
      <c r="BO1801" s="17">
        <v>0.47486822133572498</v>
      </c>
      <c r="BP1801" s="17"/>
      <c r="BQ1801" s="17">
        <v>0.67063472815478997</v>
      </c>
      <c r="BR1801" s="17">
        <v>0.437943715474017</v>
      </c>
      <c r="BS1801" s="17"/>
      <c r="BT1801" s="17">
        <v>0.634534691814719</v>
      </c>
      <c r="BU1801" s="17">
        <v>0.36831034916282401</v>
      </c>
    </row>
    <row r="1802" spans="2:73" x14ac:dyDescent="0.3">
      <c r="C1802" s="17"/>
      <c r="D1802" s="17"/>
      <c r="E1802" s="17"/>
      <c r="F1802" s="17"/>
      <c r="G1802" s="17"/>
      <c r="H1802" s="17"/>
      <c r="I1802" s="17"/>
      <c r="J1802" s="17"/>
      <c r="K1802" s="17"/>
      <c r="L1802" s="17"/>
      <c r="M1802" s="17"/>
      <c r="N1802" s="17"/>
      <c r="O1802" s="17"/>
      <c r="P1802" s="17"/>
      <c r="Q1802" s="17"/>
      <c r="R1802" s="17"/>
      <c r="S1802" s="17"/>
      <c r="T1802" s="17"/>
      <c r="U1802" s="17"/>
      <c r="V1802" s="17"/>
      <c r="W1802" s="17"/>
      <c r="X1802" s="17"/>
      <c r="Y1802" s="17"/>
      <c r="Z1802" s="17"/>
      <c r="AA1802" s="17"/>
      <c r="AB1802" s="17"/>
      <c r="AC1802" s="17"/>
      <c r="AD1802" s="17"/>
      <c r="AE1802" s="17"/>
      <c r="AF1802" s="17"/>
      <c r="AG1802" s="17"/>
      <c r="AH1802" s="17"/>
      <c r="AI1802" s="17"/>
      <c r="AJ1802" s="17"/>
      <c r="AK1802" s="17"/>
      <c r="AL1802" s="17"/>
      <c r="AM1802" s="17"/>
      <c r="AN1802" s="17"/>
      <c r="AO1802" s="17"/>
      <c r="AP1802" s="17"/>
      <c r="AQ1802" s="17"/>
      <c r="AR1802" s="17"/>
      <c r="AS1802" s="17"/>
      <c r="AT1802" s="17"/>
      <c r="AU1802" s="17"/>
      <c r="AV1802" s="17"/>
      <c r="AW1802" s="17"/>
      <c r="AX1802" s="17"/>
      <c r="AY1802" s="17"/>
      <c r="AZ1802" s="17"/>
      <c r="BA1802" s="17"/>
      <c r="BB1802" s="17"/>
      <c r="BC1802" s="17"/>
      <c r="BD1802" s="17"/>
      <c r="BE1802" s="17"/>
      <c r="BF1802" s="17"/>
      <c r="BG1802" s="17"/>
      <c r="BH1802" s="17"/>
      <c r="BI1802" s="17"/>
      <c r="BJ1802" s="17"/>
      <c r="BK1802" s="17"/>
      <c r="BL1802" s="17"/>
      <c r="BM1802" s="17"/>
      <c r="BN1802" s="17"/>
      <c r="BO1802" s="17"/>
      <c r="BP1802" s="17"/>
      <c r="BQ1802" s="17"/>
      <c r="BR1802" s="17"/>
      <c r="BS1802" s="17"/>
      <c r="BT1802" s="17"/>
      <c r="BU1802" s="17"/>
    </row>
    <row r="1803" spans="2:73" x14ac:dyDescent="0.3">
      <c r="B1803" s="6" t="s">
        <v>663</v>
      </c>
      <c r="C1803" s="17"/>
      <c r="D1803" s="17"/>
      <c r="E1803" s="17"/>
      <c r="F1803" s="17"/>
      <c r="G1803" s="17"/>
      <c r="H1803" s="17"/>
      <c r="I1803" s="17"/>
      <c r="J1803" s="17"/>
      <c r="K1803" s="17"/>
      <c r="L1803" s="17"/>
      <c r="M1803" s="17"/>
      <c r="N1803" s="17"/>
      <c r="O1803" s="17"/>
      <c r="P1803" s="17"/>
      <c r="Q1803" s="17"/>
      <c r="R1803" s="17"/>
      <c r="S1803" s="17"/>
      <c r="T1803" s="17"/>
      <c r="U1803" s="17"/>
      <c r="V1803" s="17"/>
      <c r="W1803" s="17"/>
      <c r="X1803" s="17"/>
      <c r="Y1803" s="17"/>
      <c r="Z1803" s="17"/>
      <c r="AA1803" s="17"/>
      <c r="AB1803" s="17"/>
      <c r="AC1803" s="17"/>
      <c r="AD1803" s="17"/>
      <c r="AE1803" s="17"/>
      <c r="AF1803" s="17"/>
      <c r="AG1803" s="17"/>
      <c r="AH1803" s="17"/>
      <c r="AI1803" s="17"/>
      <c r="AJ1803" s="17"/>
      <c r="AK1803" s="17"/>
      <c r="AL1803" s="17"/>
      <c r="AM1803" s="17"/>
      <c r="AN1803" s="17"/>
      <c r="AO1803" s="17"/>
      <c r="AP1803" s="17"/>
      <c r="AQ1803" s="17"/>
      <c r="AR1803" s="17"/>
      <c r="AS1803" s="17"/>
      <c r="AT1803" s="17"/>
      <c r="AU1803" s="17"/>
      <c r="AV1803" s="17"/>
      <c r="AW1803" s="17"/>
      <c r="AX1803" s="17"/>
      <c r="AY1803" s="17"/>
      <c r="AZ1803" s="17"/>
      <c r="BA1803" s="17"/>
      <c r="BB1803" s="17"/>
      <c r="BC1803" s="17"/>
      <c r="BD1803" s="17"/>
      <c r="BE1803" s="17"/>
      <c r="BF1803" s="17"/>
      <c r="BG1803" s="17"/>
      <c r="BH1803" s="17"/>
      <c r="BI1803" s="17"/>
      <c r="BJ1803" s="17"/>
      <c r="BK1803" s="17"/>
      <c r="BL1803" s="17"/>
      <c r="BM1803" s="17"/>
      <c r="BN1803" s="17"/>
      <c r="BO1803" s="17"/>
      <c r="BP1803" s="17"/>
      <c r="BQ1803" s="17"/>
      <c r="BR1803" s="17"/>
      <c r="BS1803" s="17"/>
      <c r="BT1803" s="17"/>
      <c r="BU1803" s="17"/>
    </row>
    <row r="1804" spans="2:73" x14ac:dyDescent="0.3">
      <c r="B1804" s="24" t="s">
        <v>94</v>
      </c>
      <c r="C1804" s="17"/>
      <c r="D1804" s="17"/>
      <c r="E1804" s="17"/>
      <c r="F1804" s="17"/>
      <c r="G1804" s="17"/>
      <c r="H1804" s="17"/>
      <c r="I1804" s="17"/>
      <c r="J1804" s="17"/>
      <c r="K1804" s="17"/>
      <c r="L1804" s="17"/>
      <c r="M1804" s="17"/>
      <c r="N1804" s="17"/>
      <c r="O1804" s="17"/>
      <c r="P1804" s="17"/>
      <c r="Q1804" s="17"/>
      <c r="R1804" s="17"/>
      <c r="S1804" s="17"/>
      <c r="T1804" s="17"/>
      <c r="U1804" s="17"/>
      <c r="V1804" s="17"/>
      <c r="W1804" s="17"/>
      <c r="X1804" s="17"/>
      <c r="Y1804" s="17"/>
      <c r="Z1804" s="17"/>
      <c r="AA1804" s="17"/>
      <c r="AB1804" s="17"/>
      <c r="AC1804" s="17"/>
      <c r="AD1804" s="17"/>
      <c r="AE1804" s="17"/>
      <c r="AF1804" s="17"/>
      <c r="AG1804" s="17"/>
      <c r="AH1804" s="17"/>
      <c r="AI1804" s="17"/>
      <c r="AJ1804" s="17"/>
      <c r="AK1804" s="17"/>
      <c r="AL1804" s="17"/>
      <c r="AM1804" s="17"/>
      <c r="AN1804" s="17"/>
      <c r="AO1804" s="17"/>
      <c r="AP1804" s="17"/>
      <c r="AQ1804" s="17"/>
      <c r="AR1804" s="17"/>
      <c r="AS1804" s="17"/>
      <c r="AT1804" s="17"/>
      <c r="AU1804" s="17"/>
      <c r="AV1804" s="17"/>
      <c r="AW1804" s="17"/>
      <c r="AX1804" s="17"/>
      <c r="AY1804" s="17"/>
      <c r="AZ1804" s="17"/>
      <c r="BA1804" s="17"/>
      <c r="BB1804" s="17"/>
      <c r="BC1804" s="17"/>
      <c r="BD1804" s="17"/>
      <c r="BE1804" s="17"/>
      <c r="BF1804" s="17"/>
      <c r="BG1804" s="17"/>
      <c r="BH1804" s="17"/>
      <c r="BI1804" s="17"/>
      <c r="BJ1804" s="17"/>
      <c r="BK1804" s="17"/>
      <c r="BL1804" s="17"/>
      <c r="BM1804" s="17"/>
      <c r="BN1804" s="17"/>
      <c r="BO1804" s="17"/>
      <c r="BP1804" s="17"/>
      <c r="BQ1804" s="17"/>
      <c r="BR1804" s="17"/>
      <c r="BS1804" s="17"/>
      <c r="BT1804" s="17"/>
      <c r="BU1804" s="17"/>
    </row>
    <row r="1805" spans="2:73" x14ac:dyDescent="0.3">
      <c r="B1805" t="s">
        <v>270</v>
      </c>
      <c r="C1805" s="17">
        <v>0.119375721179453</v>
      </c>
      <c r="D1805" s="17">
        <v>0.119944739865009</v>
      </c>
      <c r="E1805" s="17">
        <v>0.11883983763816</v>
      </c>
      <c r="F1805" s="17"/>
      <c r="G1805" s="17">
        <v>9.8703503290546904E-2</v>
      </c>
      <c r="H1805" s="17">
        <v>7.2013376821778094E-2</v>
      </c>
      <c r="I1805" s="17">
        <v>9.2980648994652998E-2</v>
      </c>
      <c r="J1805" s="17">
        <v>0.13931806382273801</v>
      </c>
      <c r="K1805" s="17">
        <v>0.15942101708624201</v>
      </c>
      <c r="L1805" s="17">
        <v>0.14991702678292099</v>
      </c>
      <c r="M1805" s="17"/>
      <c r="N1805" s="17">
        <v>7.0475208429282593E-2</v>
      </c>
      <c r="O1805" s="17">
        <v>0.10245882336100701</v>
      </c>
      <c r="P1805" s="17">
        <v>0.13388135089634501</v>
      </c>
      <c r="Q1805" s="17">
        <v>0.175623840810092</v>
      </c>
      <c r="R1805" s="17"/>
      <c r="S1805" s="17">
        <v>6.8542409127804405E-2</v>
      </c>
      <c r="T1805" s="17">
        <v>0.115222834363614</v>
      </c>
      <c r="U1805" s="17">
        <v>4.9389702634568003E-2</v>
      </c>
      <c r="V1805" s="17">
        <v>0.11731603312433</v>
      </c>
      <c r="W1805" s="17">
        <v>0.139268358195487</v>
      </c>
      <c r="X1805" s="17">
        <v>0.178739664077391</v>
      </c>
      <c r="Y1805" s="17">
        <v>0.15039853472518</v>
      </c>
      <c r="Z1805" s="17">
        <v>0.14746516579937799</v>
      </c>
      <c r="AA1805" s="17">
        <v>0.14866075255443501</v>
      </c>
      <c r="AB1805" s="17"/>
      <c r="AC1805" s="17">
        <v>0.24855129451012301</v>
      </c>
      <c r="AD1805" s="17">
        <v>0.18654983067189099</v>
      </c>
      <c r="AE1805" s="17">
        <v>0.20939335881422599</v>
      </c>
      <c r="AF1805" s="17">
        <v>0.152521297600061</v>
      </c>
      <c r="AG1805" s="17">
        <v>0.17301438508233599</v>
      </c>
      <c r="AH1805" s="17">
        <v>0.13147908291756699</v>
      </c>
      <c r="AI1805" s="17">
        <v>9.9981153664072203E-2</v>
      </c>
      <c r="AJ1805" s="17">
        <v>0.10335180510904</v>
      </c>
      <c r="AK1805" s="17">
        <v>7.2453144497217903E-2</v>
      </c>
      <c r="AL1805" s="17">
        <v>0.130272383151952</v>
      </c>
      <c r="AM1805" s="17">
        <v>6.5705317628732607E-2</v>
      </c>
      <c r="AN1805" s="17">
        <v>9.7105386638031699E-2</v>
      </c>
      <c r="AO1805" s="17">
        <v>4.8330923190391999E-2</v>
      </c>
      <c r="AP1805" s="17">
        <v>0.108537838944487</v>
      </c>
      <c r="AQ1805" s="17">
        <v>7.1262325084263195E-2</v>
      </c>
      <c r="AR1805" s="17">
        <v>1.5722625287260698E-2</v>
      </c>
      <c r="AS1805" s="17"/>
      <c r="AT1805" s="17">
        <v>6.4568334302121402E-2</v>
      </c>
      <c r="AU1805" s="17">
        <v>0.16336639105761899</v>
      </c>
      <c r="AV1805" s="17">
        <v>7.8062584595520706E-2</v>
      </c>
      <c r="AW1805" s="17">
        <v>0.13726679452711801</v>
      </c>
      <c r="AX1805" s="17">
        <v>0.15238003503935499</v>
      </c>
      <c r="AY1805" s="17">
        <v>0.105115142365592</v>
      </c>
      <c r="AZ1805" s="17"/>
      <c r="BA1805" s="17">
        <v>0.16844748275188701</v>
      </c>
      <c r="BB1805" s="17">
        <v>0.110084760956306</v>
      </c>
      <c r="BC1805" s="17">
        <v>7.7923462955357306E-2</v>
      </c>
      <c r="BD1805" s="17">
        <v>6.9127992242324299E-2</v>
      </c>
      <c r="BE1805" s="17">
        <v>1.3175833867631499E-2</v>
      </c>
      <c r="BF1805" s="17"/>
      <c r="BG1805" s="17">
        <v>0.117919108061354</v>
      </c>
      <c r="BH1805" s="17">
        <v>9.9171430854292905E-2</v>
      </c>
      <c r="BI1805" s="17">
        <v>6.7535700829977702E-2</v>
      </c>
      <c r="BJ1805" s="17">
        <v>0.17668623186399601</v>
      </c>
      <c r="BK1805" s="17">
        <v>6.2807600508342207E-2</v>
      </c>
      <c r="BL1805" s="17"/>
      <c r="BM1805" s="17">
        <v>8.9163717403790602E-2</v>
      </c>
      <c r="BN1805" s="17">
        <v>0.12866703325250001</v>
      </c>
      <c r="BO1805" s="17">
        <v>0.18685817169848501</v>
      </c>
      <c r="BP1805" s="17"/>
      <c r="BQ1805" s="17">
        <v>1.7243934395893099E-2</v>
      </c>
      <c r="BR1805" s="17">
        <v>0.18211630930040401</v>
      </c>
      <c r="BS1805" s="17"/>
      <c r="BT1805" s="17">
        <v>0</v>
      </c>
      <c r="BU1805" s="17">
        <v>0.317969201990768</v>
      </c>
    </row>
    <row r="1806" spans="2:73" x14ac:dyDescent="0.3">
      <c r="B1806" t="s">
        <v>659</v>
      </c>
      <c r="C1806" s="17">
        <v>0.25605598865928503</v>
      </c>
      <c r="D1806" s="17">
        <v>0.25889273688757197</v>
      </c>
      <c r="E1806" s="17">
        <v>0.254081735181591</v>
      </c>
      <c r="F1806" s="17"/>
      <c r="G1806" s="17">
        <v>0.25189559813580298</v>
      </c>
      <c r="H1806" s="17">
        <v>0.22643399865031899</v>
      </c>
      <c r="I1806" s="17">
        <v>0.22174685329608401</v>
      </c>
      <c r="J1806" s="17">
        <v>0.28860122856488402</v>
      </c>
      <c r="K1806" s="17">
        <v>0.25436518438526101</v>
      </c>
      <c r="L1806" s="17">
        <v>0.28543399851194301</v>
      </c>
      <c r="M1806" s="17"/>
      <c r="N1806" s="17">
        <v>0.24309663666468101</v>
      </c>
      <c r="O1806" s="17">
        <v>0.26273396706260999</v>
      </c>
      <c r="P1806" s="17">
        <v>0.252430878303814</v>
      </c>
      <c r="Q1806" s="17">
        <v>0.267586974950831</v>
      </c>
      <c r="R1806" s="17"/>
      <c r="S1806" s="17">
        <v>0.222036425610354</v>
      </c>
      <c r="T1806" s="17">
        <v>0.25512711751049699</v>
      </c>
      <c r="U1806" s="17">
        <v>0.15952198011632701</v>
      </c>
      <c r="V1806" s="17">
        <v>0.28779219630367697</v>
      </c>
      <c r="W1806" s="17">
        <v>0.34460023886422098</v>
      </c>
      <c r="X1806" s="17">
        <v>0.26185339553780301</v>
      </c>
      <c r="Y1806" s="17">
        <v>0.28989343727170103</v>
      </c>
      <c r="Z1806" s="17">
        <v>0.230432621057611</v>
      </c>
      <c r="AA1806" s="17">
        <v>0.26481792559063599</v>
      </c>
      <c r="AB1806" s="17"/>
      <c r="AC1806" s="17">
        <v>0.23507900551740901</v>
      </c>
      <c r="AD1806" s="17">
        <v>0.21178831542818499</v>
      </c>
      <c r="AE1806" s="17">
        <v>0.291398506253704</v>
      </c>
      <c r="AF1806" s="17">
        <v>0.27652874721181597</v>
      </c>
      <c r="AG1806" s="17">
        <v>0.24753434436830599</v>
      </c>
      <c r="AH1806" s="17">
        <v>0.238894617551174</v>
      </c>
      <c r="AI1806" s="17">
        <v>0.27352299419422899</v>
      </c>
      <c r="AJ1806" s="17">
        <v>0.25127097529890002</v>
      </c>
      <c r="AK1806" s="17">
        <v>0.27000737693043098</v>
      </c>
      <c r="AL1806" s="17">
        <v>0.30955469638426297</v>
      </c>
      <c r="AM1806" s="17">
        <v>0.272799561887901</v>
      </c>
      <c r="AN1806" s="17">
        <v>0.29007222207946498</v>
      </c>
      <c r="AO1806" s="17">
        <v>0.307998634596933</v>
      </c>
      <c r="AP1806" s="17">
        <v>0.243813556968108</v>
      </c>
      <c r="AQ1806" s="17">
        <v>0.23871431872551799</v>
      </c>
      <c r="AR1806" s="17">
        <v>0.160056797304587</v>
      </c>
      <c r="AS1806" s="17"/>
      <c r="AT1806" s="17">
        <v>0.206219168716644</v>
      </c>
      <c r="AU1806" s="17">
        <v>0.271964107628416</v>
      </c>
      <c r="AV1806" s="17">
        <v>0.266186638214225</v>
      </c>
      <c r="AW1806" s="17">
        <v>0.279891280687177</v>
      </c>
      <c r="AX1806" s="17">
        <v>0.288725920215194</v>
      </c>
      <c r="AY1806" s="17">
        <v>0.21058688473078699</v>
      </c>
      <c r="AZ1806" s="17"/>
      <c r="BA1806" s="17">
        <v>0.26296909421346898</v>
      </c>
      <c r="BB1806" s="17">
        <v>0.28104075092650599</v>
      </c>
      <c r="BC1806" s="17">
        <v>0.25402488922361599</v>
      </c>
      <c r="BD1806" s="17">
        <v>0.20305135516089301</v>
      </c>
      <c r="BE1806" s="17">
        <v>0.15579297596251801</v>
      </c>
      <c r="BF1806" s="17"/>
      <c r="BG1806" s="17">
        <v>0.25239803843341602</v>
      </c>
      <c r="BH1806" s="17">
        <v>0.249139143857945</v>
      </c>
      <c r="BI1806" s="17">
        <v>0.25766247195151898</v>
      </c>
      <c r="BJ1806" s="17">
        <v>0.30471809405261002</v>
      </c>
      <c r="BK1806" s="17">
        <v>0.21642367590377801</v>
      </c>
      <c r="BL1806" s="17"/>
      <c r="BM1806" s="17">
        <v>0.24996332734392401</v>
      </c>
      <c r="BN1806" s="17">
        <v>0.26017241562256699</v>
      </c>
      <c r="BO1806" s="17">
        <v>0.26424285740628101</v>
      </c>
      <c r="BP1806" s="17"/>
      <c r="BQ1806" s="17">
        <v>0.173435335066049</v>
      </c>
      <c r="BR1806" s="17">
        <v>0.31242935815630601</v>
      </c>
      <c r="BS1806" s="17"/>
      <c r="BT1806" s="17">
        <v>0</v>
      </c>
      <c r="BU1806" s="17">
        <v>0.68203079800923205</v>
      </c>
    </row>
    <row r="1807" spans="2:73" x14ac:dyDescent="0.3">
      <c r="B1807" t="s">
        <v>660</v>
      </c>
      <c r="C1807" s="17">
        <v>0.31619143035070602</v>
      </c>
      <c r="D1807" s="17">
        <v>0.31693363781151801</v>
      </c>
      <c r="E1807" s="17">
        <v>0.31644381136063698</v>
      </c>
      <c r="F1807" s="17"/>
      <c r="G1807" s="17">
        <v>0.33573767772699598</v>
      </c>
      <c r="H1807" s="17">
        <v>0.38641557804622201</v>
      </c>
      <c r="I1807" s="17">
        <v>0.37026384305284199</v>
      </c>
      <c r="J1807" s="17">
        <v>0.27727170037500898</v>
      </c>
      <c r="K1807" s="17">
        <v>0.269600560840834</v>
      </c>
      <c r="L1807" s="17">
        <v>0.26514929388007402</v>
      </c>
      <c r="M1807" s="17"/>
      <c r="N1807" s="17">
        <v>0.38223411382026301</v>
      </c>
      <c r="O1807" s="17">
        <v>0.30177093571401198</v>
      </c>
      <c r="P1807" s="17">
        <v>0.30640052327685802</v>
      </c>
      <c r="Q1807" s="17">
        <v>0.266568119346559</v>
      </c>
      <c r="R1807" s="17"/>
      <c r="S1807" s="17">
        <v>0.37151500890135097</v>
      </c>
      <c r="T1807" s="17">
        <v>0.31781527770378298</v>
      </c>
      <c r="U1807" s="17">
        <v>0.34646079196318902</v>
      </c>
      <c r="V1807" s="17">
        <v>0.32076380452249298</v>
      </c>
      <c r="W1807" s="17">
        <v>0.30726646120891699</v>
      </c>
      <c r="X1807" s="17">
        <v>0.29447632790265299</v>
      </c>
      <c r="Y1807" s="17">
        <v>0.27800163661486699</v>
      </c>
      <c r="Z1807" s="17">
        <v>0.32033723180093399</v>
      </c>
      <c r="AA1807" s="17">
        <v>0.26945867591938799</v>
      </c>
      <c r="AB1807" s="17"/>
      <c r="AC1807" s="17">
        <v>0.32019635365292698</v>
      </c>
      <c r="AD1807" s="17">
        <v>0.25415863179487003</v>
      </c>
      <c r="AE1807" s="17">
        <v>0.23589335660293101</v>
      </c>
      <c r="AF1807" s="17">
        <v>0.30275478087069402</v>
      </c>
      <c r="AG1807" s="17">
        <v>0.27681028700117</v>
      </c>
      <c r="AH1807" s="17">
        <v>0.32461416317949399</v>
      </c>
      <c r="AI1807" s="17">
        <v>0.31270013378015998</v>
      </c>
      <c r="AJ1807" s="17">
        <v>0.33388570115777999</v>
      </c>
      <c r="AK1807" s="17">
        <v>0.34476288463278498</v>
      </c>
      <c r="AL1807" s="17">
        <v>0.28513352585566198</v>
      </c>
      <c r="AM1807" s="17">
        <v>0.30348886500443101</v>
      </c>
      <c r="AN1807" s="17">
        <v>0.354337731657836</v>
      </c>
      <c r="AO1807" s="17">
        <v>0.37514378972419399</v>
      </c>
      <c r="AP1807" s="17">
        <v>0.319784891717526</v>
      </c>
      <c r="AQ1807" s="17">
        <v>0.411596151405142</v>
      </c>
      <c r="AR1807" s="17">
        <v>0.43562689654986397</v>
      </c>
      <c r="AS1807" s="17"/>
      <c r="AT1807" s="17">
        <v>0.36889882117914902</v>
      </c>
      <c r="AU1807" s="17">
        <v>0.29914287802002298</v>
      </c>
      <c r="AV1807" s="17">
        <v>0.32719677695891403</v>
      </c>
      <c r="AW1807" s="17">
        <v>0.29526834565091498</v>
      </c>
      <c r="AX1807" s="17">
        <v>0.25785070289289702</v>
      </c>
      <c r="AY1807" s="17">
        <v>0.33789599429056599</v>
      </c>
      <c r="AZ1807" s="17"/>
      <c r="BA1807" s="17">
        <v>0.27106230339751602</v>
      </c>
      <c r="BB1807" s="17">
        <v>0.30316175094572001</v>
      </c>
      <c r="BC1807" s="17">
        <v>0.347550275762183</v>
      </c>
      <c r="BD1807" s="17">
        <v>0.38441440681537598</v>
      </c>
      <c r="BE1807" s="17">
        <v>0.49464197018797001</v>
      </c>
      <c r="BF1807" s="17"/>
      <c r="BG1807" s="17">
        <v>0.32514862329170102</v>
      </c>
      <c r="BH1807" s="17">
        <v>0.33910782790003702</v>
      </c>
      <c r="BI1807" s="17">
        <v>0.27030804212847698</v>
      </c>
      <c r="BJ1807" s="17">
        <v>0.28069932770794098</v>
      </c>
      <c r="BK1807" s="17">
        <v>0.36424094254953199</v>
      </c>
      <c r="BL1807" s="17"/>
      <c r="BM1807" s="17">
        <v>0.337475088133531</v>
      </c>
      <c r="BN1807" s="17">
        <v>0.31986741395711799</v>
      </c>
      <c r="BO1807" s="17">
        <v>0.243940498427135</v>
      </c>
      <c r="BP1807" s="17"/>
      <c r="BQ1807" s="17">
        <v>0.42132704615456801</v>
      </c>
      <c r="BR1807" s="17">
        <v>0.25644554980643902</v>
      </c>
      <c r="BS1807" s="17"/>
      <c r="BT1807" s="17">
        <v>0.54595929356158301</v>
      </c>
      <c r="BU1807" s="17">
        <v>0</v>
      </c>
    </row>
    <row r="1808" spans="2:73" x14ac:dyDescent="0.3">
      <c r="B1808" t="s">
        <v>661</v>
      </c>
      <c r="C1808" s="17">
        <v>0.18634938718152699</v>
      </c>
      <c r="D1808" s="17">
        <v>0.18791669964525201</v>
      </c>
      <c r="E1808" s="17">
        <v>0.18389641232731699</v>
      </c>
      <c r="F1808" s="17"/>
      <c r="G1808" s="17">
        <v>0.16943703361870099</v>
      </c>
      <c r="H1808" s="17">
        <v>0.19432309717780699</v>
      </c>
      <c r="I1808" s="17">
        <v>0.19808804415672501</v>
      </c>
      <c r="J1808" s="17">
        <v>0.17439234558009201</v>
      </c>
      <c r="K1808" s="17">
        <v>0.18589744522162599</v>
      </c>
      <c r="L1808" s="17">
        <v>0.191562872932275</v>
      </c>
      <c r="M1808" s="17"/>
      <c r="N1808" s="17">
        <v>0.203947901343771</v>
      </c>
      <c r="O1808" s="17">
        <v>0.195663245450024</v>
      </c>
      <c r="P1808" s="17">
        <v>0.17677402634555101</v>
      </c>
      <c r="Q1808" s="17">
        <v>0.16704289314774901</v>
      </c>
      <c r="R1808" s="17"/>
      <c r="S1808" s="17">
        <v>0.21772849177636799</v>
      </c>
      <c r="T1808" s="17">
        <v>0.19182583017441199</v>
      </c>
      <c r="U1808" s="17">
        <v>0.29388397704951402</v>
      </c>
      <c r="V1808" s="17">
        <v>0.16623373079857401</v>
      </c>
      <c r="W1808" s="17">
        <v>0.14573186708588901</v>
      </c>
      <c r="X1808" s="17">
        <v>0.13233597521819701</v>
      </c>
      <c r="Y1808" s="17">
        <v>0.154293756737993</v>
      </c>
      <c r="Z1808" s="17">
        <v>0.17519077882720999</v>
      </c>
      <c r="AA1808" s="17">
        <v>0.17373415018902799</v>
      </c>
      <c r="AB1808" s="17"/>
      <c r="AC1808" s="17">
        <v>2.9769341511610401E-2</v>
      </c>
      <c r="AD1808" s="17">
        <v>0.20920973303880999</v>
      </c>
      <c r="AE1808" s="17">
        <v>0.15587309519834699</v>
      </c>
      <c r="AF1808" s="17">
        <v>0.140193445663788</v>
      </c>
      <c r="AG1808" s="17">
        <v>0.168628643747016</v>
      </c>
      <c r="AH1808" s="17">
        <v>0.19782920928202299</v>
      </c>
      <c r="AI1808" s="17">
        <v>0.177511987528292</v>
      </c>
      <c r="AJ1808" s="17">
        <v>0.20119917269402299</v>
      </c>
      <c r="AK1808" s="17">
        <v>0.22022548604681799</v>
      </c>
      <c r="AL1808" s="17">
        <v>0.140602731471026</v>
      </c>
      <c r="AM1808" s="17">
        <v>0.192378267793441</v>
      </c>
      <c r="AN1808" s="17">
        <v>0.17463042075596499</v>
      </c>
      <c r="AO1808" s="17">
        <v>0.19856004570090099</v>
      </c>
      <c r="AP1808" s="17">
        <v>0.21644721956561699</v>
      </c>
      <c r="AQ1808" s="17">
        <v>0.193632337096108</v>
      </c>
      <c r="AR1808" s="17">
        <v>0.25845875639237997</v>
      </c>
      <c r="AS1808" s="17"/>
      <c r="AT1808" s="17">
        <v>0.225228532398908</v>
      </c>
      <c r="AU1808" s="17">
        <v>0.168499818688678</v>
      </c>
      <c r="AV1808" s="17">
        <v>0.167353156853246</v>
      </c>
      <c r="AW1808" s="17">
        <v>0.18277643337509</v>
      </c>
      <c r="AX1808" s="17">
        <v>0.16294367589444</v>
      </c>
      <c r="AY1808" s="17">
        <v>0.228460447552087</v>
      </c>
      <c r="AZ1808" s="17"/>
      <c r="BA1808" s="17">
        <v>0.159070721775499</v>
      </c>
      <c r="BB1808" s="17">
        <v>0.166831604785868</v>
      </c>
      <c r="BC1808" s="17">
        <v>0.213443774421928</v>
      </c>
      <c r="BD1808" s="17">
        <v>0.22384758270208899</v>
      </c>
      <c r="BE1808" s="17">
        <v>0.26132128760610901</v>
      </c>
      <c r="BF1808" s="17"/>
      <c r="BG1808" s="17">
        <v>0.18971081340043</v>
      </c>
      <c r="BH1808" s="17">
        <v>0.20161245483778101</v>
      </c>
      <c r="BI1808" s="17">
        <v>0.25687645269965897</v>
      </c>
      <c r="BJ1808" s="17">
        <v>0.13697307221194199</v>
      </c>
      <c r="BK1808" s="17">
        <v>0.18957175084207101</v>
      </c>
      <c r="BL1808" s="17"/>
      <c r="BM1808" s="17">
        <v>0.20109435923972499</v>
      </c>
      <c r="BN1808" s="17">
        <v>0.178149851188176</v>
      </c>
      <c r="BO1808" s="17">
        <v>0.16227471681943301</v>
      </c>
      <c r="BP1808" s="17"/>
      <c r="BQ1808" s="17">
        <v>0.26182121790562302</v>
      </c>
      <c r="BR1808" s="17">
        <v>0.14311838618622</v>
      </c>
      <c r="BS1808" s="17"/>
      <c r="BT1808" s="17">
        <v>0.32176450724301903</v>
      </c>
      <c r="BU1808" s="17">
        <v>0</v>
      </c>
    </row>
    <row r="1809" spans="2:73" x14ac:dyDescent="0.3">
      <c r="B1809" t="s">
        <v>662</v>
      </c>
      <c r="C1809" s="17">
        <v>4.6677637443843699E-2</v>
      </c>
      <c r="D1809" s="17">
        <v>4.1613045820102799E-2</v>
      </c>
      <c r="E1809" s="17">
        <v>5.17569897425188E-2</v>
      </c>
      <c r="F1809" s="17"/>
      <c r="G1809" s="17">
        <v>5.0549622183349997E-2</v>
      </c>
      <c r="H1809" s="17">
        <v>4.0009798272760397E-2</v>
      </c>
      <c r="I1809" s="17">
        <v>3.9071085639680599E-2</v>
      </c>
      <c r="J1809" s="17">
        <v>5.7642974505042299E-2</v>
      </c>
      <c r="K1809" s="17">
        <v>5.2879122538501903E-2</v>
      </c>
      <c r="L1809" s="17">
        <v>4.2629250897183703E-2</v>
      </c>
      <c r="M1809" s="17"/>
      <c r="N1809" s="17">
        <v>4.2187197009616199E-2</v>
      </c>
      <c r="O1809" s="17">
        <v>5.5847854405012803E-2</v>
      </c>
      <c r="P1809" s="17">
        <v>5.1900594541575397E-2</v>
      </c>
      <c r="Q1809" s="17">
        <v>3.8321398274030603E-2</v>
      </c>
      <c r="R1809" s="17"/>
      <c r="S1809" s="17">
        <v>5.4218879428299498E-2</v>
      </c>
      <c r="T1809" s="17">
        <v>4.86054886170562E-2</v>
      </c>
      <c r="U1809" s="17">
        <v>8.1196420301873906E-2</v>
      </c>
      <c r="V1809" s="17">
        <v>4.55997129049543E-2</v>
      </c>
      <c r="W1809" s="17">
        <v>1.1020191007766E-2</v>
      </c>
      <c r="X1809" s="17">
        <v>3.7037693677210701E-2</v>
      </c>
      <c r="Y1809" s="17">
        <v>4.1477967711971903E-2</v>
      </c>
      <c r="Z1809" s="17">
        <v>4.4717768868534499E-2</v>
      </c>
      <c r="AA1809" s="17">
        <v>4.6154941481489797E-2</v>
      </c>
      <c r="AB1809" s="17"/>
      <c r="AC1809" s="17">
        <v>4.4476531812194298E-2</v>
      </c>
      <c r="AD1809" s="17">
        <v>2.7191081107491601E-2</v>
      </c>
      <c r="AE1809" s="17">
        <v>6.0755343055692503E-2</v>
      </c>
      <c r="AF1809" s="17">
        <v>4.6997228941092102E-2</v>
      </c>
      <c r="AG1809" s="17">
        <v>5.5799249590578498E-2</v>
      </c>
      <c r="AH1809" s="17">
        <v>5.2846113342624797E-2</v>
      </c>
      <c r="AI1809" s="17">
        <v>6.2942072303197094E-2</v>
      </c>
      <c r="AJ1809" s="17">
        <v>3.9885613649835998E-2</v>
      </c>
      <c r="AK1809" s="17">
        <v>4.0052123699566303E-2</v>
      </c>
      <c r="AL1809" s="17">
        <v>3.1631357421900798E-2</v>
      </c>
      <c r="AM1809" s="17">
        <v>6.4370497859411305E-2</v>
      </c>
      <c r="AN1809" s="17">
        <v>3.9524922497562398E-2</v>
      </c>
      <c r="AO1809" s="17">
        <v>4.0799683106867497E-2</v>
      </c>
      <c r="AP1809" s="17">
        <v>4.3799755172871997E-2</v>
      </c>
      <c r="AQ1809" s="17">
        <v>3.1091120772471999E-2</v>
      </c>
      <c r="AR1809" s="17">
        <v>4.6929633406187402E-2</v>
      </c>
      <c r="AS1809" s="17"/>
      <c r="AT1809" s="17">
        <v>5.6823973909297401E-2</v>
      </c>
      <c r="AU1809" s="17">
        <v>3.5657397436120501E-2</v>
      </c>
      <c r="AV1809" s="17">
        <v>4.9761059011825398E-2</v>
      </c>
      <c r="AW1809" s="17">
        <v>4.04591487784716E-2</v>
      </c>
      <c r="AX1809" s="17">
        <v>6.1796485660187098E-2</v>
      </c>
      <c r="AY1809" s="17">
        <v>4.6795643754997798E-2</v>
      </c>
      <c r="AZ1809" s="17"/>
      <c r="BA1809" s="17">
        <v>3.8809202419612901E-2</v>
      </c>
      <c r="BB1809" s="17">
        <v>6.1408515294905597E-2</v>
      </c>
      <c r="BC1809" s="17">
        <v>3.8195861191100001E-2</v>
      </c>
      <c r="BD1809" s="17">
        <v>4.8875425637053299E-2</v>
      </c>
      <c r="BE1809" s="17">
        <v>2.8574269948512102E-2</v>
      </c>
      <c r="BF1809" s="17"/>
      <c r="BG1809" s="17">
        <v>4.2883477566912298E-2</v>
      </c>
      <c r="BH1809" s="17">
        <v>4.9461226495899902E-2</v>
      </c>
      <c r="BI1809" s="17">
        <v>5.9658155067680803E-2</v>
      </c>
      <c r="BJ1809" s="17">
        <v>5.0402187677849798E-2</v>
      </c>
      <c r="BK1809" s="17">
        <v>4.9049757676011302E-2</v>
      </c>
      <c r="BL1809" s="17"/>
      <c r="BM1809" s="17">
        <v>4.9794077837877003E-2</v>
      </c>
      <c r="BN1809" s="17">
        <v>3.8822112029935699E-2</v>
      </c>
      <c r="BO1809" s="17">
        <v>5.6390839730601001E-2</v>
      </c>
      <c r="BP1809" s="17"/>
      <c r="BQ1809" s="17">
        <v>6.7756390252467602E-2</v>
      </c>
      <c r="BR1809" s="17">
        <v>3.4125553309686703E-2</v>
      </c>
      <c r="BS1809" s="17"/>
      <c r="BT1809" s="17">
        <v>8.0597029260719405E-2</v>
      </c>
      <c r="BU1809" s="17">
        <v>0</v>
      </c>
    </row>
    <row r="1810" spans="2:73" x14ac:dyDescent="0.3">
      <c r="B1810" t="s">
        <v>261</v>
      </c>
      <c r="C1810" s="17">
        <v>2.99299065950238E-2</v>
      </c>
      <c r="D1810" s="17">
        <v>3.5002019027499803E-2</v>
      </c>
      <c r="E1810" s="17">
        <v>2.42502818358259E-2</v>
      </c>
      <c r="F1810" s="17"/>
      <c r="G1810" s="17">
        <v>3.9477810121326798E-2</v>
      </c>
      <c r="H1810" s="17">
        <v>2.7335262588708002E-2</v>
      </c>
      <c r="I1810" s="17">
        <v>2.2588536902598801E-2</v>
      </c>
      <c r="J1810" s="17">
        <v>3.2707272025040597E-2</v>
      </c>
      <c r="K1810" s="17">
        <v>3.3658215224391302E-2</v>
      </c>
      <c r="L1810" s="17">
        <v>2.69183990870735E-2</v>
      </c>
      <c r="M1810" s="17"/>
      <c r="N1810" s="17">
        <v>3.0371296101604699E-2</v>
      </c>
      <c r="O1810" s="17">
        <v>3.3828961015746603E-2</v>
      </c>
      <c r="P1810" s="17">
        <v>3.1179593243867501E-2</v>
      </c>
      <c r="Q1810" s="17">
        <v>2.3495841798995599E-2</v>
      </c>
      <c r="R1810" s="17"/>
      <c r="S1810" s="17">
        <v>3.3676093364419402E-2</v>
      </c>
      <c r="T1810" s="17">
        <v>2.30962367692302E-2</v>
      </c>
      <c r="U1810" s="17">
        <v>4.2111043162809801E-2</v>
      </c>
      <c r="V1810" s="17">
        <v>2.2926488148696501E-2</v>
      </c>
      <c r="W1810" s="17">
        <v>2.1566875869811701E-2</v>
      </c>
      <c r="X1810" s="17">
        <v>1.0376137886703799E-2</v>
      </c>
      <c r="Y1810" s="17">
        <v>3.4420029348162601E-2</v>
      </c>
      <c r="Z1810" s="17">
        <v>1.6450147157815599E-2</v>
      </c>
      <c r="AA1810" s="17">
        <v>5.2871800373134298E-2</v>
      </c>
      <c r="AB1810" s="17"/>
      <c r="AC1810" s="17">
        <v>0</v>
      </c>
      <c r="AD1810" s="17">
        <v>3.4953887939894103E-2</v>
      </c>
      <c r="AE1810" s="17">
        <v>9.2313276519577804E-3</v>
      </c>
      <c r="AF1810" s="17">
        <v>2.4278956795196999E-2</v>
      </c>
      <c r="AG1810" s="17">
        <v>2.9312479727418201E-2</v>
      </c>
      <c r="AH1810" s="17">
        <v>1.50631685566943E-2</v>
      </c>
      <c r="AI1810" s="17">
        <v>2.4966880148211398E-2</v>
      </c>
      <c r="AJ1810" s="17">
        <v>2.6136150916380801E-2</v>
      </c>
      <c r="AK1810" s="17">
        <v>3.8595716772948999E-2</v>
      </c>
      <c r="AL1810" s="17">
        <v>2.5495739568694099E-2</v>
      </c>
      <c r="AM1810" s="17">
        <v>7.5093748119509904E-2</v>
      </c>
      <c r="AN1810" s="17">
        <v>3.0259040994190502E-2</v>
      </c>
      <c r="AO1810" s="17">
        <v>9.9587262212222308E-3</v>
      </c>
      <c r="AP1810" s="17">
        <v>4.9355388120718803E-2</v>
      </c>
      <c r="AQ1810" s="17">
        <v>2.4018208360867301E-2</v>
      </c>
      <c r="AR1810" s="17">
        <v>3.3506066734007203E-2</v>
      </c>
      <c r="AS1810" s="17"/>
      <c r="AT1810" s="17">
        <v>3.7691859438263101E-2</v>
      </c>
      <c r="AU1810" s="17">
        <v>1.40198577218059E-2</v>
      </c>
      <c r="AV1810" s="17">
        <v>4.4496496831778302E-2</v>
      </c>
      <c r="AW1810" s="17">
        <v>2.6368652586812601E-2</v>
      </c>
      <c r="AX1810" s="17">
        <v>3.7163527670933699E-2</v>
      </c>
      <c r="AY1810" s="17">
        <v>3.6755186394134699E-2</v>
      </c>
      <c r="AZ1810" s="17"/>
      <c r="BA1810" s="17">
        <v>2.7702326990601499E-2</v>
      </c>
      <c r="BB1810" s="17">
        <v>2.9562542384604901E-2</v>
      </c>
      <c r="BC1810" s="17">
        <v>3.4844291961790799E-2</v>
      </c>
      <c r="BD1810" s="17">
        <v>4.3427316855075102E-2</v>
      </c>
      <c r="BE1810" s="17">
        <v>1.06100383821458E-2</v>
      </c>
      <c r="BF1810" s="17"/>
      <c r="BG1810" s="17">
        <v>3.9765978026209202E-2</v>
      </c>
      <c r="BH1810" s="17">
        <v>3.02767807060953E-2</v>
      </c>
      <c r="BI1810" s="17">
        <v>3.5575112363653801E-2</v>
      </c>
      <c r="BJ1810" s="17">
        <v>1.9220829234902499E-2</v>
      </c>
      <c r="BK1810" s="17">
        <v>1.9353460119257499E-2</v>
      </c>
      <c r="BL1810" s="17"/>
      <c r="BM1810" s="17">
        <v>3.6377915679950003E-2</v>
      </c>
      <c r="BN1810" s="17">
        <v>2.1242646129505799E-2</v>
      </c>
      <c r="BO1810" s="17">
        <v>3.1735398714752103E-2</v>
      </c>
      <c r="BP1810" s="17"/>
      <c r="BQ1810" s="17">
        <v>4.6548498160498802E-2</v>
      </c>
      <c r="BR1810" s="17">
        <v>2.1492233426020201E-2</v>
      </c>
      <c r="BS1810" s="17"/>
      <c r="BT1810" s="17">
        <v>5.1679169934678998E-2</v>
      </c>
      <c r="BU1810" s="17">
        <v>0</v>
      </c>
    </row>
    <row r="1811" spans="2:73" x14ac:dyDescent="0.3">
      <c r="B1811" t="s">
        <v>92</v>
      </c>
      <c r="C1811" s="17">
        <v>4.5419928590160301E-2</v>
      </c>
      <c r="D1811" s="17">
        <v>3.9697120943046602E-2</v>
      </c>
      <c r="E1811" s="17">
        <v>5.0730931913949603E-2</v>
      </c>
      <c r="F1811" s="17"/>
      <c r="G1811" s="17">
        <v>5.4198754923275902E-2</v>
      </c>
      <c r="H1811" s="17">
        <v>5.34688884424055E-2</v>
      </c>
      <c r="I1811" s="17">
        <v>5.5260987957416401E-2</v>
      </c>
      <c r="J1811" s="17">
        <v>3.0066415127194601E-2</v>
      </c>
      <c r="K1811" s="17">
        <v>4.4178454703143903E-2</v>
      </c>
      <c r="L1811" s="17">
        <v>3.8389157908530203E-2</v>
      </c>
      <c r="M1811" s="17"/>
      <c r="N1811" s="17">
        <v>2.7687646630781201E-2</v>
      </c>
      <c r="O1811" s="17">
        <v>4.7696212991588299E-2</v>
      </c>
      <c r="P1811" s="17">
        <v>4.7433033391988698E-2</v>
      </c>
      <c r="Q1811" s="17">
        <v>6.1360931671742697E-2</v>
      </c>
      <c r="R1811" s="17"/>
      <c r="S1811" s="17">
        <v>3.2282691791403299E-2</v>
      </c>
      <c r="T1811" s="17">
        <v>4.8307214861408002E-2</v>
      </c>
      <c r="U1811" s="17">
        <v>2.7436084771718501E-2</v>
      </c>
      <c r="V1811" s="17">
        <v>3.9368034197274797E-2</v>
      </c>
      <c r="W1811" s="17">
        <v>3.05460077679079E-2</v>
      </c>
      <c r="X1811" s="17">
        <v>8.5180805700041495E-2</v>
      </c>
      <c r="Y1811" s="17">
        <v>5.1514637590125499E-2</v>
      </c>
      <c r="Z1811" s="17">
        <v>6.5406286488516693E-2</v>
      </c>
      <c r="AA1811" s="17">
        <v>4.4301753891889402E-2</v>
      </c>
      <c r="AB1811" s="17"/>
      <c r="AC1811" s="17">
        <v>0.121927472995736</v>
      </c>
      <c r="AD1811" s="17">
        <v>7.6148520018858704E-2</v>
      </c>
      <c r="AE1811" s="17">
        <v>3.7455012423142697E-2</v>
      </c>
      <c r="AF1811" s="17">
        <v>5.6725542917351303E-2</v>
      </c>
      <c r="AG1811" s="17">
        <v>4.89006104831744E-2</v>
      </c>
      <c r="AH1811" s="17">
        <v>3.9273645170422401E-2</v>
      </c>
      <c r="AI1811" s="17">
        <v>4.8374778381838998E-2</v>
      </c>
      <c r="AJ1811" s="17">
        <v>4.4270581174041097E-2</v>
      </c>
      <c r="AK1811" s="17">
        <v>1.39032674202336E-2</v>
      </c>
      <c r="AL1811" s="17">
        <v>7.7309566146501196E-2</v>
      </c>
      <c r="AM1811" s="17">
        <v>2.61637417065726E-2</v>
      </c>
      <c r="AN1811" s="17">
        <v>1.4070275376949E-2</v>
      </c>
      <c r="AO1811" s="17">
        <v>1.92081974594897E-2</v>
      </c>
      <c r="AP1811" s="17">
        <v>1.8261349510671199E-2</v>
      </c>
      <c r="AQ1811" s="17">
        <v>2.9685538555630199E-2</v>
      </c>
      <c r="AR1811" s="17">
        <v>4.9699224325713699E-2</v>
      </c>
      <c r="AS1811" s="17"/>
      <c r="AT1811" s="17">
        <v>4.0569310055617203E-2</v>
      </c>
      <c r="AU1811" s="17">
        <v>4.7349549447337699E-2</v>
      </c>
      <c r="AV1811" s="17">
        <v>6.69432875344904E-2</v>
      </c>
      <c r="AW1811" s="17">
        <v>3.7969344394414503E-2</v>
      </c>
      <c r="AX1811" s="17">
        <v>3.9139652626992802E-2</v>
      </c>
      <c r="AY1811" s="17">
        <v>3.4390700911835097E-2</v>
      </c>
      <c r="AZ1811" s="17"/>
      <c r="BA1811" s="17">
        <v>7.1938868451414506E-2</v>
      </c>
      <c r="BB1811" s="17">
        <v>4.7910074706089503E-2</v>
      </c>
      <c r="BC1811" s="17">
        <v>3.4017444484025001E-2</v>
      </c>
      <c r="BD1811" s="17">
        <v>2.7255920587189401E-2</v>
      </c>
      <c r="BE1811" s="17">
        <v>3.5883624045113097E-2</v>
      </c>
      <c r="BF1811" s="17"/>
      <c r="BG1811" s="17">
        <v>3.2173961219978099E-2</v>
      </c>
      <c r="BH1811" s="17">
        <v>3.1231135347948E-2</v>
      </c>
      <c r="BI1811" s="17">
        <v>5.2384064959032403E-2</v>
      </c>
      <c r="BJ1811" s="17">
        <v>3.1300257250757801E-2</v>
      </c>
      <c r="BK1811" s="17">
        <v>9.8552812401007897E-2</v>
      </c>
      <c r="BL1811" s="17"/>
      <c r="BM1811" s="17">
        <v>3.6131514361201301E-2</v>
      </c>
      <c r="BN1811" s="17">
        <v>5.3078527820197001E-2</v>
      </c>
      <c r="BO1811" s="17">
        <v>5.4557517203312401E-2</v>
      </c>
      <c r="BP1811" s="17"/>
      <c r="BQ1811" s="17">
        <v>1.18675780649008E-2</v>
      </c>
      <c r="BR1811" s="17">
        <v>5.0272609814923798E-2</v>
      </c>
      <c r="BS1811" s="17"/>
      <c r="BT1811" s="17">
        <v>0</v>
      </c>
      <c r="BU1811" s="17">
        <v>0</v>
      </c>
    </row>
    <row r="1812" spans="2:73" x14ac:dyDescent="0.3">
      <c r="C1812" s="17"/>
      <c r="D1812" s="17"/>
      <c r="E1812" s="17"/>
      <c r="F1812" s="17"/>
      <c r="G1812" s="17"/>
      <c r="H1812" s="17"/>
      <c r="I1812" s="17"/>
      <c r="J1812" s="17"/>
      <c r="K1812" s="17"/>
      <c r="L1812" s="17"/>
      <c r="M1812" s="17"/>
      <c r="N1812" s="17"/>
      <c r="O1812" s="17"/>
      <c r="P1812" s="17"/>
      <c r="Q1812" s="17"/>
      <c r="R1812" s="17"/>
      <c r="S1812" s="17"/>
      <c r="T1812" s="17"/>
      <c r="U1812" s="17"/>
      <c r="V1812" s="17"/>
      <c r="W1812" s="17"/>
      <c r="X1812" s="17"/>
      <c r="Y1812" s="17"/>
      <c r="Z1812" s="17"/>
      <c r="AA1812" s="17"/>
      <c r="AB1812" s="17"/>
      <c r="AC1812" s="17"/>
      <c r="AD1812" s="17"/>
      <c r="AE1812" s="17"/>
      <c r="AF1812" s="17"/>
      <c r="AG1812" s="17"/>
      <c r="AH1812" s="17"/>
      <c r="AI1812" s="17"/>
      <c r="AJ1812" s="17"/>
      <c r="AK1812" s="17"/>
      <c r="AL1812" s="17"/>
      <c r="AM1812" s="17"/>
      <c r="AN1812" s="17"/>
      <c r="AO1812" s="17"/>
      <c r="AP1812" s="17"/>
      <c r="AQ1812" s="17"/>
      <c r="AR1812" s="17"/>
      <c r="AS1812" s="17"/>
      <c r="AT1812" s="17"/>
      <c r="AU1812" s="17"/>
      <c r="AV1812" s="17"/>
      <c r="AW1812" s="17"/>
      <c r="AX1812" s="17"/>
      <c r="AY1812" s="17"/>
      <c r="AZ1812" s="17"/>
      <c r="BA1812" s="17"/>
      <c r="BB1812" s="17"/>
      <c r="BC1812" s="17"/>
      <c r="BD1812" s="17"/>
      <c r="BE1812" s="17"/>
      <c r="BF1812" s="17"/>
      <c r="BG1812" s="17"/>
      <c r="BH1812" s="17"/>
      <c r="BI1812" s="17"/>
      <c r="BJ1812" s="17"/>
      <c r="BK1812" s="17"/>
      <c r="BL1812" s="17"/>
      <c r="BM1812" s="17"/>
      <c r="BN1812" s="17"/>
      <c r="BO1812" s="17"/>
      <c r="BP1812" s="17"/>
      <c r="BQ1812" s="17"/>
      <c r="BR1812" s="17"/>
      <c r="BS1812" s="17"/>
      <c r="BT1812" s="17"/>
      <c r="BU1812" s="17"/>
    </row>
    <row r="1813" spans="2:73" x14ac:dyDescent="0.3">
      <c r="B1813" s="6" t="s">
        <v>670</v>
      </c>
      <c r="C1813" s="17"/>
      <c r="D1813" s="17"/>
      <c r="E1813" s="17"/>
      <c r="F1813" s="17"/>
      <c r="G1813" s="17"/>
      <c r="H1813" s="17"/>
      <c r="I1813" s="17"/>
      <c r="J1813" s="17"/>
      <c r="K1813" s="17"/>
      <c r="L1813" s="17"/>
      <c r="M1813" s="17"/>
      <c r="N1813" s="17"/>
      <c r="O1813" s="17"/>
      <c r="P1813" s="17"/>
      <c r="Q1813" s="17"/>
      <c r="R1813" s="17"/>
      <c r="S1813" s="17"/>
      <c r="T1813" s="17"/>
      <c r="U1813" s="17"/>
      <c r="V1813" s="17"/>
      <c r="W1813" s="17"/>
      <c r="X1813" s="17"/>
      <c r="Y1813" s="17"/>
      <c r="Z1813" s="17"/>
      <c r="AA1813" s="17"/>
      <c r="AB1813" s="17"/>
      <c r="AC1813" s="17"/>
      <c r="AD1813" s="17"/>
      <c r="AE1813" s="17"/>
      <c r="AF1813" s="17"/>
      <c r="AG1813" s="17"/>
      <c r="AH1813" s="17"/>
      <c r="AI1813" s="17"/>
      <c r="AJ1813" s="17"/>
      <c r="AK1813" s="17"/>
      <c r="AL1813" s="17"/>
      <c r="AM1813" s="17"/>
      <c r="AN1813" s="17"/>
      <c r="AO1813" s="17"/>
      <c r="AP1813" s="17"/>
      <c r="AQ1813" s="17"/>
      <c r="AR1813" s="17"/>
      <c r="AS1813" s="17"/>
      <c r="AT1813" s="17"/>
      <c r="AU1813" s="17"/>
      <c r="AV1813" s="17"/>
      <c r="AW1813" s="17"/>
      <c r="AX1813" s="17"/>
      <c r="AY1813" s="17"/>
      <c r="AZ1813" s="17"/>
      <c r="BA1813" s="17"/>
      <c r="BB1813" s="17"/>
      <c r="BC1813" s="17"/>
      <c r="BD1813" s="17"/>
      <c r="BE1813" s="17"/>
      <c r="BF1813" s="17"/>
      <c r="BG1813" s="17"/>
      <c r="BH1813" s="17"/>
      <c r="BI1813" s="17"/>
      <c r="BJ1813" s="17"/>
      <c r="BK1813" s="17"/>
      <c r="BL1813" s="17"/>
      <c r="BM1813" s="17"/>
      <c r="BN1813" s="17"/>
      <c r="BO1813" s="17"/>
      <c r="BP1813" s="17"/>
      <c r="BQ1813" s="17"/>
      <c r="BR1813" s="17"/>
      <c r="BS1813" s="17"/>
      <c r="BT1813" s="17"/>
      <c r="BU1813" s="17"/>
    </row>
    <row r="1814" spans="2:73" x14ac:dyDescent="0.3">
      <c r="B1814" s="24" t="s">
        <v>94</v>
      </c>
      <c r="C1814" s="17"/>
      <c r="D1814" s="17"/>
      <c r="E1814" s="17"/>
      <c r="F1814" s="17"/>
      <c r="G1814" s="17"/>
      <c r="H1814" s="17"/>
      <c r="I1814" s="17"/>
      <c r="J1814" s="17"/>
      <c r="K1814" s="17"/>
      <c r="L1814" s="17"/>
      <c r="M1814" s="17"/>
      <c r="N1814" s="17"/>
      <c r="O1814" s="17"/>
      <c r="P1814" s="17"/>
      <c r="Q1814" s="17"/>
      <c r="R1814" s="17"/>
      <c r="S1814" s="17"/>
      <c r="T1814" s="17"/>
      <c r="U1814" s="17"/>
      <c r="V1814" s="17"/>
      <c r="W1814" s="17"/>
      <c r="X1814" s="17"/>
      <c r="Y1814" s="17"/>
      <c r="Z1814" s="17"/>
      <c r="AA1814" s="17"/>
      <c r="AB1814" s="17"/>
      <c r="AC1814" s="17"/>
      <c r="AD1814" s="17"/>
      <c r="AE1814" s="17"/>
      <c r="AF1814" s="17"/>
      <c r="AG1814" s="17"/>
      <c r="AH1814" s="17"/>
      <c r="AI1814" s="17"/>
      <c r="AJ1814" s="17"/>
      <c r="AK1814" s="17"/>
      <c r="AL1814" s="17"/>
      <c r="AM1814" s="17"/>
      <c r="AN1814" s="17"/>
      <c r="AO1814" s="17"/>
      <c r="AP1814" s="17"/>
      <c r="AQ1814" s="17"/>
      <c r="AR1814" s="17"/>
      <c r="AS1814" s="17"/>
      <c r="AT1814" s="17"/>
      <c r="AU1814" s="17"/>
      <c r="AV1814" s="17"/>
      <c r="AW1814" s="17"/>
      <c r="AX1814" s="17"/>
      <c r="AY1814" s="17"/>
      <c r="AZ1814" s="17"/>
      <c r="BA1814" s="17"/>
      <c r="BB1814" s="17"/>
      <c r="BC1814" s="17"/>
      <c r="BD1814" s="17"/>
      <c r="BE1814" s="17"/>
      <c r="BF1814" s="17"/>
      <c r="BG1814" s="17"/>
      <c r="BH1814" s="17"/>
      <c r="BI1814" s="17"/>
      <c r="BJ1814" s="17"/>
      <c r="BK1814" s="17"/>
      <c r="BL1814" s="17"/>
      <c r="BM1814" s="17"/>
      <c r="BN1814" s="17"/>
      <c r="BO1814" s="17"/>
      <c r="BP1814" s="17"/>
      <c r="BQ1814" s="17"/>
      <c r="BR1814" s="17"/>
      <c r="BS1814" s="17"/>
      <c r="BT1814" s="17"/>
      <c r="BU1814" s="17"/>
    </row>
    <row r="1815" spans="2:73" x14ac:dyDescent="0.3">
      <c r="B1815" t="s">
        <v>664</v>
      </c>
      <c r="C1815" s="17">
        <v>6.7949552029438906E-2</v>
      </c>
      <c r="D1815" s="17">
        <v>7.6002477041580904E-2</v>
      </c>
      <c r="E1815" s="17">
        <v>6.0311835602668597E-2</v>
      </c>
      <c r="F1815" s="17"/>
      <c r="G1815" s="17">
        <v>0.145768364530935</v>
      </c>
      <c r="H1815" s="17">
        <v>0.111141704637107</v>
      </c>
      <c r="I1815" s="17">
        <v>5.6821473807060201E-2</v>
      </c>
      <c r="J1815" s="17">
        <v>4.0374539852654399E-2</v>
      </c>
      <c r="K1815" s="17">
        <v>3.2180014343619001E-2</v>
      </c>
      <c r="L1815" s="17">
        <v>3.6783977912400498E-2</v>
      </c>
      <c r="M1815" s="17"/>
      <c r="N1815" s="17">
        <v>0.10456965077895999</v>
      </c>
      <c r="O1815" s="17">
        <v>6.0277960790103897E-2</v>
      </c>
      <c r="P1815" s="17">
        <v>5.6055466462781797E-2</v>
      </c>
      <c r="Q1815" s="17">
        <v>4.6770054444380003E-2</v>
      </c>
      <c r="R1815" s="17"/>
      <c r="S1815" s="17">
        <v>0.13018074751311401</v>
      </c>
      <c r="T1815" s="17">
        <v>3.8648889676759897E-2</v>
      </c>
      <c r="U1815" s="17">
        <v>7.7019388956112794E-2</v>
      </c>
      <c r="V1815" s="17">
        <v>6.0543593928384501E-2</v>
      </c>
      <c r="W1815" s="17">
        <v>5.3451764172499097E-2</v>
      </c>
      <c r="X1815" s="17">
        <v>5.3431907114780797E-2</v>
      </c>
      <c r="Y1815" s="17">
        <v>4.3152098588247097E-2</v>
      </c>
      <c r="Z1815" s="17">
        <v>5.6208396411822299E-2</v>
      </c>
      <c r="AA1815" s="17">
        <v>7.1430203940360606E-2</v>
      </c>
      <c r="AB1815" s="17"/>
      <c r="AC1815" s="17">
        <v>4.4928414148251397E-2</v>
      </c>
      <c r="AD1815" s="17">
        <v>7.8527098223544894E-2</v>
      </c>
      <c r="AE1815" s="17">
        <v>6.3778502414740201E-2</v>
      </c>
      <c r="AF1815" s="17">
        <v>3.7583012140146102E-2</v>
      </c>
      <c r="AG1815" s="17">
        <v>5.6647968699856201E-2</v>
      </c>
      <c r="AH1815" s="17">
        <v>4.6208403495866898E-2</v>
      </c>
      <c r="AI1815" s="17">
        <v>8.1955461112952196E-2</v>
      </c>
      <c r="AJ1815" s="17">
        <v>3.7751614769704699E-2</v>
      </c>
      <c r="AK1815" s="17">
        <v>3.3766847222163401E-2</v>
      </c>
      <c r="AL1815" s="17">
        <v>2.11806057976573E-2</v>
      </c>
      <c r="AM1815" s="17">
        <v>8.6586956372761995E-2</v>
      </c>
      <c r="AN1815" s="17">
        <v>5.8250922361389103E-2</v>
      </c>
      <c r="AO1815" s="17">
        <v>5.99113576829962E-2</v>
      </c>
      <c r="AP1815" s="17">
        <v>0.14544376036659901</v>
      </c>
      <c r="AQ1815" s="17">
        <v>8.2442673759636403E-2</v>
      </c>
      <c r="AR1815" s="17">
        <v>0.21142699111341801</v>
      </c>
      <c r="AS1815" s="17"/>
      <c r="AT1815" s="17">
        <v>0.144950860027316</v>
      </c>
      <c r="AU1815" s="17">
        <v>3.6603341377166199E-2</v>
      </c>
      <c r="AV1815" s="17">
        <v>4.6197687098162903E-2</v>
      </c>
      <c r="AW1815" s="17">
        <v>4.5245242907282802E-2</v>
      </c>
      <c r="AX1815" s="17">
        <v>4.5736008996211899E-2</v>
      </c>
      <c r="AY1815" s="17">
        <v>8.60324951031506E-2</v>
      </c>
      <c r="AZ1815" s="17"/>
      <c r="BA1815" s="17">
        <v>3.5017358440278902E-2</v>
      </c>
      <c r="BB1815" s="17">
        <v>4.6995612235911401E-2</v>
      </c>
      <c r="BC1815" s="17">
        <v>9.4714039437660602E-2</v>
      </c>
      <c r="BD1815" s="17">
        <v>0.11257904586631599</v>
      </c>
      <c r="BE1815" s="17">
        <v>0.316082784868361</v>
      </c>
      <c r="BF1815" s="17"/>
      <c r="BG1815" s="17">
        <v>5.6093360343278699E-2</v>
      </c>
      <c r="BH1815" s="17">
        <v>9.5324460632083594E-2</v>
      </c>
      <c r="BI1815" s="17">
        <v>7.6829159171517697E-2</v>
      </c>
      <c r="BJ1815" s="17">
        <v>3.1085899844302701E-2</v>
      </c>
      <c r="BK1815" s="17">
        <v>5.4566396618479097E-2</v>
      </c>
      <c r="BL1815" s="17"/>
      <c r="BM1815" s="17">
        <v>8.1272357418040203E-2</v>
      </c>
      <c r="BN1815" s="17">
        <v>5.3229965122880002E-2</v>
      </c>
      <c r="BO1815" s="17">
        <v>6.3871471346787501E-2</v>
      </c>
      <c r="BP1815" s="17"/>
      <c r="BQ1815" s="17">
        <v>0.12534946428355601</v>
      </c>
      <c r="BR1815" s="17">
        <v>3.6746041786215801E-2</v>
      </c>
      <c r="BS1815" s="17"/>
      <c r="BT1815" s="17">
        <v>9.7304446730607702E-2</v>
      </c>
      <c r="BU1815" s="17">
        <v>2.9547063866854701E-2</v>
      </c>
    </row>
    <row r="1816" spans="2:73" x14ac:dyDescent="0.3">
      <c r="B1816" t="s">
        <v>665</v>
      </c>
      <c r="C1816" s="17">
        <v>0.225362313853851</v>
      </c>
      <c r="D1816" s="17">
        <v>0.22603544365683301</v>
      </c>
      <c r="E1816" s="17">
        <v>0.22459847211994299</v>
      </c>
      <c r="F1816" s="17"/>
      <c r="G1816" s="17">
        <v>0.27382215222447598</v>
      </c>
      <c r="H1816" s="17">
        <v>0.30388162731518897</v>
      </c>
      <c r="I1816" s="17">
        <v>0.226638992297372</v>
      </c>
      <c r="J1816" s="17">
        <v>0.20180483451593001</v>
      </c>
      <c r="K1816" s="17">
        <v>0.16809949891221401</v>
      </c>
      <c r="L1816" s="17">
        <v>0.18600234143858499</v>
      </c>
      <c r="M1816" s="17"/>
      <c r="N1816" s="17">
        <v>0.27984540309580103</v>
      </c>
      <c r="O1816" s="17">
        <v>0.19592516444639299</v>
      </c>
      <c r="P1816" s="17">
        <v>0.25539178890876801</v>
      </c>
      <c r="Q1816" s="17">
        <v>0.172561236534027</v>
      </c>
      <c r="R1816" s="17"/>
      <c r="S1816" s="17">
        <v>0.30004339656582601</v>
      </c>
      <c r="T1816" s="17">
        <v>0.214319209961916</v>
      </c>
      <c r="U1816" s="17">
        <v>0.29939365548918101</v>
      </c>
      <c r="V1816" s="17">
        <v>0.190097103689262</v>
      </c>
      <c r="W1816" s="17">
        <v>0.14907712774299101</v>
      </c>
      <c r="X1816" s="17">
        <v>0.158253450913621</v>
      </c>
      <c r="Y1816" s="17">
        <v>0.22949649171824499</v>
      </c>
      <c r="Z1816" s="17">
        <v>0.26397143762254299</v>
      </c>
      <c r="AA1816" s="17">
        <v>0.20617671066610499</v>
      </c>
      <c r="AB1816" s="17"/>
      <c r="AC1816" s="17">
        <v>6.8312165196337302E-2</v>
      </c>
      <c r="AD1816" s="17">
        <v>0.20105095228901201</v>
      </c>
      <c r="AE1816" s="17">
        <v>0.13692163821408801</v>
      </c>
      <c r="AF1816" s="17">
        <v>0.17696892014347501</v>
      </c>
      <c r="AG1816" s="17">
        <v>0.16965233738348601</v>
      </c>
      <c r="AH1816" s="17">
        <v>0.234306951079299</v>
      </c>
      <c r="AI1816" s="17">
        <v>0.24995765803311201</v>
      </c>
      <c r="AJ1816" s="17">
        <v>0.255592126926034</v>
      </c>
      <c r="AK1816" s="17">
        <v>0.296692304577727</v>
      </c>
      <c r="AL1816" s="17">
        <v>0.20946262050935099</v>
      </c>
      <c r="AM1816" s="17">
        <v>0.23449282362063001</v>
      </c>
      <c r="AN1816" s="17">
        <v>0.24726237387865699</v>
      </c>
      <c r="AO1816" s="17">
        <v>0.29456841263051298</v>
      </c>
      <c r="AP1816" s="17">
        <v>0.21614019237273299</v>
      </c>
      <c r="AQ1816" s="17">
        <v>0.23874841861025101</v>
      </c>
      <c r="AR1816" s="17">
        <v>0.34582806148289302</v>
      </c>
      <c r="AS1816" s="17"/>
      <c r="AT1816" s="17">
        <v>0.29012018242618098</v>
      </c>
      <c r="AU1816" s="17">
        <v>0.21179338394729399</v>
      </c>
      <c r="AV1816" s="17">
        <v>0.245182127647112</v>
      </c>
      <c r="AW1816" s="17">
        <v>0.17861736638093001</v>
      </c>
      <c r="AX1816" s="17">
        <v>0.17145499312027501</v>
      </c>
      <c r="AY1816" s="17">
        <v>0.22427390888328</v>
      </c>
      <c r="AZ1816" s="17"/>
      <c r="BA1816" s="17">
        <v>0.17076314228780301</v>
      </c>
      <c r="BB1816" s="17">
        <v>0.21928760148537399</v>
      </c>
      <c r="BC1816" s="17">
        <v>0.230053253693734</v>
      </c>
      <c r="BD1816" s="17">
        <v>0.34667342655730998</v>
      </c>
      <c r="BE1816" s="17">
        <v>0.22423251334627201</v>
      </c>
      <c r="BF1816" s="17"/>
      <c r="BG1816" s="17">
        <v>0.22839978112752901</v>
      </c>
      <c r="BH1816" s="17">
        <v>0.25787670049449601</v>
      </c>
      <c r="BI1816" s="17">
        <v>0.22767945418501001</v>
      </c>
      <c r="BJ1816" s="17">
        <v>0.215824974572386</v>
      </c>
      <c r="BK1816" s="17">
        <v>0.21289710566523801</v>
      </c>
      <c r="BL1816" s="17"/>
      <c r="BM1816" s="17">
        <v>0.25631586393717898</v>
      </c>
      <c r="BN1816" s="17">
        <v>0.20987554490339899</v>
      </c>
      <c r="BO1816" s="17">
        <v>0.170650092579643</v>
      </c>
      <c r="BP1816" s="17"/>
      <c r="BQ1816" s="17">
        <v>0.35322932511299898</v>
      </c>
      <c r="BR1816" s="17">
        <v>0.15037079622312799</v>
      </c>
      <c r="BS1816" s="17"/>
      <c r="BT1816" s="17">
        <v>0.33212845516546602</v>
      </c>
      <c r="BU1816" s="17">
        <v>7.9239276327844596E-2</v>
      </c>
    </row>
    <row r="1817" spans="2:73" x14ac:dyDescent="0.3">
      <c r="B1817" t="s">
        <v>334</v>
      </c>
      <c r="C1817" s="17">
        <v>0.476343242529433</v>
      </c>
      <c r="D1817" s="17">
        <v>0.49306508240499802</v>
      </c>
      <c r="E1817" s="17">
        <v>0.46072898944330298</v>
      </c>
      <c r="F1817" s="17"/>
      <c r="G1817" s="17">
        <v>0.35202538740010297</v>
      </c>
      <c r="H1817" s="17">
        <v>0.373598259863964</v>
      </c>
      <c r="I1817" s="17">
        <v>0.489688256296409</v>
      </c>
      <c r="J1817" s="17">
        <v>0.53361613852908296</v>
      </c>
      <c r="K1817" s="17">
        <v>0.56248543636138704</v>
      </c>
      <c r="L1817" s="17">
        <v>0.52693867330603295</v>
      </c>
      <c r="M1817" s="17"/>
      <c r="N1817" s="17">
        <v>0.44488057678398601</v>
      </c>
      <c r="O1817" s="17">
        <v>0.487524212344775</v>
      </c>
      <c r="P1817" s="17">
        <v>0.44100800940203799</v>
      </c>
      <c r="Q1817" s="17">
        <v>0.52584665823083399</v>
      </c>
      <c r="R1817" s="17"/>
      <c r="S1817" s="17">
        <v>0.40907447018566001</v>
      </c>
      <c r="T1817" s="17">
        <v>0.50353790193609504</v>
      </c>
      <c r="U1817" s="17">
        <v>0.35813476562642199</v>
      </c>
      <c r="V1817" s="17">
        <v>0.49082684403304599</v>
      </c>
      <c r="W1817" s="17">
        <v>0.56184837200058202</v>
      </c>
      <c r="X1817" s="17">
        <v>0.53555516326202102</v>
      </c>
      <c r="Y1817" s="17">
        <v>0.492992947988522</v>
      </c>
      <c r="Z1817" s="17">
        <v>0.401046886946612</v>
      </c>
      <c r="AA1817" s="17">
        <v>0.51601285002270103</v>
      </c>
      <c r="AB1817" s="17"/>
      <c r="AC1817" s="17">
        <v>0.38721350580139202</v>
      </c>
      <c r="AD1817" s="17">
        <v>0.432083444610528</v>
      </c>
      <c r="AE1817" s="17">
        <v>0.49509463462765801</v>
      </c>
      <c r="AF1817" s="17">
        <v>0.51013925638147595</v>
      </c>
      <c r="AG1817" s="17">
        <v>0.53886845215403201</v>
      </c>
      <c r="AH1817" s="17">
        <v>0.46810552923577597</v>
      </c>
      <c r="AI1817" s="17">
        <v>0.41237771933248102</v>
      </c>
      <c r="AJ1817" s="17">
        <v>0.47083862066783599</v>
      </c>
      <c r="AK1817" s="17">
        <v>0.45744444771818499</v>
      </c>
      <c r="AL1817" s="17">
        <v>0.59758110505274198</v>
      </c>
      <c r="AM1817" s="17">
        <v>0.49077743020644199</v>
      </c>
      <c r="AN1817" s="17">
        <v>0.48130836026986701</v>
      </c>
      <c r="AO1817" s="17">
        <v>0.438028575499602</v>
      </c>
      <c r="AP1817" s="17">
        <v>0.53424233939753396</v>
      </c>
      <c r="AQ1817" s="17">
        <v>0.52463157776288805</v>
      </c>
      <c r="AR1817" s="17">
        <v>0.313807578142141</v>
      </c>
      <c r="AS1817" s="17"/>
      <c r="AT1817" s="17">
        <v>0.37128714416188002</v>
      </c>
      <c r="AU1817" s="17">
        <v>0.54305814526560103</v>
      </c>
      <c r="AV1817" s="17">
        <v>0.45345860296355101</v>
      </c>
      <c r="AW1817" s="17">
        <v>0.49535167958071602</v>
      </c>
      <c r="AX1817" s="17">
        <v>0.560565254406451</v>
      </c>
      <c r="AY1817" s="17">
        <v>0.40064058158897697</v>
      </c>
      <c r="AZ1817" s="17"/>
      <c r="BA1817" s="17">
        <v>0.54060227798362404</v>
      </c>
      <c r="BB1817" s="17">
        <v>0.48970695072012899</v>
      </c>
      <c r="BC1817" s="17">
        <v>0.45622435750004697</v>
      </c>
      <c r="BD1817" s="17">
        <v>0.38390046709666897</v>
      </c>
      <c r="BE1817" s="17">
        <v>0.357603100334902</v>
      </c>
      <c r="BF1817" s="17"/>
      <c r="BG1817" s="17">
        <v>0.51756873678213799</v>
      </c>
      <c r="BH1817" s="17">
        <v>0.46583841092366401</v>
      </c>
      <c r="BI1817" s="17">
        <v>0.46345671785929399</v>
      </c>
      <c r="BJ1817" s="17">
        <v>0.49475444299732702</v>
      </c>
      <c r="BK1817" s="17">
        <v>0.425560298890722</v>
      </c>
      <c r="BL1817" s="17"/>
      <c r="BM1817" s="17">
        <v>0.46646269474937502</v>
      </c>
      <c r="BN1817" s="17">
        <v>0.48566428366772602</v>
      </c>
      <c r="BO1817" s="17">
        <v>0.48322462745274197</v>
      </c>
      <c r="BP1817" s="17"/>
      <c r="BQ1817" s="17">
        <v>0.349292954498375</v>
      </c>
      <c r="BR1817" s="17">
        <v>0.56974545176023195</v>
      </c>
      <c r="BS1817" s="17"/>
      <c r="BT1817" s="17">
        <v>0.38395733641545499</v>
      </c>
      <c r="BU1817" s="17">
        <v>0.64561612846255001</v>
      </c>
    </row>
    <row r="1818" spans="2:73" x14ac:dyDescent="0.3">
      <c r="B1818" t="s">
        <v>666</v>
      </c>
      <c r="C1818" s="17">
        <v>8.0648165613101605E-2</v>
      </c>
      <c r="D1818" s="17">
        <v>7.8346368700112495E-2</v>
      </c>
      <c r="E1818" s="17">
        <v>8.2771216651944202E-2</v>
      </c>
      <c r="F1818" s="17"/>
      <c r="G1818" s="17">
        <v>6.7874285460368194E-2</v>
      </c>
      <c r="H1818" s="17">
        <v>8.7053457954282598E-2</v>
      </c>
      <c r="I1818" s="17">
        <v>9.7611435144453501E-2</v>
      </c>
      <c r="J1818" s="17">
        <v>7.7900921428107298E-2</v>
      </c>
      <c r="K1818" s="17">
        <v>8.9954370845618803E-2</v>
      </c>
      <c r="L1818" s="17">
        <v>6.6101039571414097E-2</v>
      </c>
      <c r="M1818" s="17"/>
      <c r="N1818" s="17">
        <v>7.1663486859914E-2</v>
      </c>
      <c r="O1818" s="17">
        <v>9.6105964457847304E-2</v>
      </c>
      <c r="P1818" s="17">
        <v>8.7109732852856406E-2</v>
      </c>
      <c r="Q1818" s="17">
        <v>6.9051325483606596E-2</v>
      </c>
      <c r="R1818" s="17"/>
      <c r="S1818" s="17">
        <v>6.4558695143724601E-2</v>
      </c>
      <c r="T1818" s="17">
        <v>8.3974916093563001E-2</v>
      </c>
      <c r="U1818" s="17">
        <v>0.125448738660181</v>
      </c>
      <c r="V1818" s="17">
        <v>7.8410251060882299E-2</v>
      </c>
      <c r="W1818" s="17">
        <v>9.1076443103284499E-2</v>
      </c>
      <c r="X1818" s="17">
        <v>7.4433937904630099E-2</v>
      </c>
      <c r="Y1818" s="17">
        <v>6.6656141614310493E-2</v>
      </c>
      <c r="Z1818" s="17">
        <v>7.7331908602733396E-2</v>
      </c>
      <c r="AA1818" s="17">
        <v>7.33537828311739E-2</v>
      </c>
      <c r="AB1818" s="17"/>
      <c r="AC1818" s="17">
        <v>0.15166358912091399</v>
      </c>
      <c r="AD1818" s="17">
        <v>3.3984058270043097E-2</v>
      </c>
      <c r="AE1818" s="17">
        <v>6.7176826842739304E-2</v>
      </c>
      <c r="AF1818" s="17">
        <v>7.8040087493513793E-2</v>
      </c>
      <c r="AG1818" s="17">
        <v>8.6813563609091801E-2</v>
      </c>
      <c r="AH1818" s="17">
        <v>0.115539926746045</v>
      </c>
      <c r="AI1818" s="17">
        <v>0.10526794772105</v>
      </c>
      <c r="AJ1818" s="17">
        <v>7.02392819108595E-2</v>
      </c>
      <c r="AK1818" s="17">
        <v>0.111133017960886</v>
      </c>
      <c r="AL1818" s="17">
        <v>2.60279264418792E-2</v>
      </c>
      <c r="AM1818" s="17">
        <v>0.104322223514385</v>
      </c>
      <c r="AN1818" s="17">
        <v>7.0191251936333895E-2</v>
      </c>
      <c r="AO1818" s="17">
        <v>0.112673501012064</v>
      </c>
      <c r="AP1818" s="17">
        <v>6.2938356039916404E-2</v>
      </c>
      <c r="AQ1818" s="17">
        <v>5.7334322080694798E-2</v>
      </c>
      <c r="AR1818" s="17">
        <v>4.0218304029148097E-2</v>
      </c>
      <c r="AS1818" s="17"/>
      <c r="AT1818" s="17">
        <v>7.6064463862554305E-2</v>
      </c>
      <c r="AU1818" s="17">
        <v>6.3751905772141002E-2</v>
      </c>
      <c r="AV1818" s="17">
        <v>7.3889633924077297E-2</v>
      </c>
      <c r="AW1818" s="17">
        <v>0.112487127978518</v>
      </c>
      <c r="AX1818" s="17">
        <v>6.5669276731006004E-2</v>
      </c>
      <c r="AY1818" s="17">
        <v>0.13531122007011301</v>
      </c>
      <c r="AZ1818" s="17"/>
      <c r="BA1818" s="17">
        <v>6.8668986384773506E-2</v>
      </c>
      <c r="BB1818" s="17">
        <v>8.8351609749935597E-2</v>
      </c>
      <c r="BC1818" s="17">
        <v>8.6717866942874797E-2</v>
      </c>
      <c r="BD1818" s="17">
        <v>6.3004110684098794E-2</v>
      </c>
      <c r="BE1818" s="17">
        <v>5.6494076112390101E-2</v>
      </c>
      <c r="BF1818" s="17"/>
      <c r="BG1818" s="17">
        <v>7.0480856131351202E-2</v>
      </c>
      <c r="BH1818" s="17">
        <v>6.9512686697458401E-2</v>
      </c>
      <c r="BI1818" s="17">
        <v>8.0815642404422003E-2</v>
      </c>
      <c r="BJ1818" s="17">
        <v>0.101688941165793</v>
      </c>
      <c r="BK1818" s="17">
        <v>0.12931202129051</v>
      </c>
      <c r="BL1818" s="17"/>
      <c r="BM1818" s="17">
        <v>7.3298192502779094E-2</v>
      </c>
      <c r="BN1818" s="17">
        <v>8.1934118137293094E-2</v>
      </c>
      <c r="BO1818" s="17">
        <v>9.9421050853854095E-2</v>
      </c>
      <c r="BP1818" s="17"/>
      <c r="BQ1818" s="17">
        <v>8.9717315981343707E-2</v>
      </c>
      <c r="BR1818" s="17">
        <v>7.8894480832169003E-2</v>
      </c>
      <c r="BS1818" s="17"/>
      <c r="BT1818" s="17">
        <v>9.6452004835423003E-2</v>
      </c>
      <c r="BU1818" s="17">
        <v>6.0276380606587403E-2</v>
      </c>
    </row>
    <row r="1819" spans="2:73" x14ac:dyDescent="0.3">
      <c r="B1819" t="s">
        <v>667</v>
      </c>
      <c r="C1819" s="17">
        <v>2.2768142501859399E-2</v>
      </c>
      <c r="D1819" s="17">
        <v>1.8364928399865602E-2</v>
      </c>
      <c r="E1819" s="17">
        <v>2.71292228054845E-2</v>
      </c>
      <c r="F1819" s="17"/>
      <c r="G1819" s="17">
        <v>1.86895379459593E-2</v>
      </c>
      <c r="H1819" s="17">
        <v>2.0738891374206699E-2</v>
      </c>
      <c r="I1819" s="17">
        <v>1.9386713409827699E-2</v>
      </c>
      <c r="J1819" s="17">
        <v>3.10685742403475E-2</v>
      </c>
      <c r="K1819" s="17">
        <v>2.6584783527779699E-2</v>
      </c>
      <c r="L1819" s="17">
        <v>2.0551015103038799E-2</v>
      </c>
      <c r="M1819" s="17"/>
      <c r="N1819" s="17">
        <v>1.5573952491997301E-2</v>
      </c>
      <c r="O1819" s="17">
        <v>2.8169229733596101E-2</v>
      </c>
      <c r="P1819" s="17">
        <v>1.52199251161011E-2</v>
      </c>
      <c r="Q1819" s="17">
        <v>3.0677548721560501E-2</v>
      </c>
      <c r="R1819" s="17"/>
      <c r="S1819" s="17">
        <v>1.22335346055904E-2</v>
      </c>
      <c r="T1819" s="17">
        <v>1.6215436705114501E-2</v>
      </c>
      <c r="U1819" s="17">
        <v>3.0260695881325999E-2</v>
      </c>
      <c r="V1819" s="17">
        <v>3.2480762778984401E-2</v>
      </c>
      <c r="W1819" s="17">
        <v>2.6737772492150501E-2</v>
      </c>
      <c r="X1819" s="17">
        <v>3.8061628053231003E-2</v>
      </c>
      <c r="Y1819" s="17">
        <v>2.68062781660297E-2</v>
      </c>
      <c r="Z1819" s="17">
        <v>2.19678218661623E-2</v>
      </c>
      <c r="AA1819" s="17">
        <v>1.2504881183075901E-2</v>
      </c>
      <c r="AB1819" s="17"/>
      <c r="AC1819" s="17">
        <v>7.0819868613103396E-2</v>
      </c>
      <c r="AD1819" s="17">
        <v>6.5858028234499294E-2</v>
      </c>
      <c r="AE1819" s="17">
        <v>1.2692023210465401E-2</v>
      </c>
      <c r="AF1819" s="17">
        <v>4.30784573209122E-2</v>
      </c>
      <c r="AG1819" s="17">
        <v>3.0048796471645298E-2</v>
      </c>
      <c r="AH1819" s="17">
        <v>2.47198269462547E-2</v>
      </c>
      <c r="AI1819" s="17">
        <v>1.9944839233392301E-2</v>
      </c>
      <c r="AJ1819" s="17">
        <v>8.8139776893841008E-3</v>
      </c>
      <c r="AK1819" s="17">
        <v>2.6527527872173801E-2</v>
      </c>
      <c r="AL1819" s="17">
        <v>2.9890595512041401E-2</v>
      </c>
      <c r="AM1819" s="17">
        <v>9.6287051712236806E-3</v>
      </c>
      <c r="AN1819" s="17">
        <v>6.6001215786910504E-3</v>
      </c>
      <c r="AO1819" s="17">
        <v>1.7253734655048099E-2</v>
      </c>
      <c r="AP1819" s="17">
        <v>8.3680122988393901E-3</v>
      </c>
      <c r="AQ1819" s="17">
        <v>8.1096988686432392E-3</v>
      </c>
      <c r="AR1819" s="17">
        <v>1.86922623744025E-2</v>
      </c>
      <c r="AS1819" s="17"/>
      <c r="AT1819" s="17">
        <v>1.3286259765349501E-2</v>
      </c>
      <c r="AU1819" s="17">
        <v>1.9928542312438999E-2</v>
      </c>
      <c r="AV1819" s="17">
        <v>4.69498871852779E-2</v>
      </c>
      <c r="AW1819" s="17">
        <v>2.3245589748888001E-2</v>
      </c>
      <c r="AX1819" s="17">
        <v>1.0777256230724E-2</v>
      </c>
      <c r="AY1819" s="17">
        <v>3.6391447967545801E-2</v>
      </c>
      <c r="AZ1819" s="17"/>
      <c r="BA1819" s="17">
        <v>2.9028869744860498E-2</v>
      </c>
      <c r="BB1819" s="17">
        <v>2.7518178034332201E-2</v>
      </c>
      <c r="BC1819" s="17">
        <v>2.1110632564576098E-2</v>
      </c>
      <c r="BD1819" s="17">
        <v>1.33729766088497E-2</v>
      </c>
      <c r="BE1819" s="17">
        <v>1.64636575732518E-2</v>
      </c>
      <c r="BF1819" s="17"/>
      <c r="BG1819" s="17">
        <v>1.0264682461841101E-2</v>
      </c>
      <c r="BH1819" s="17">
        <v>2.14191825145452E-2</v>
      </c>
      <c r="BI1819" s="17">
        <v>9.2140233562810706E-3</v>
      </c>
      <c r="BJ1819" s="17">
        <v>4.7711734277302499E-2</v>
      </c>
      <c r="BK1819" s="17">
        <v>3.3770447034048003E-2</v>
      </c>
      <c r="BL1819" s="17"/>
      <c r="BM1819" s="17">
        <v>1.8882598902056499E-2</v>
      </c>
      <c r="BN1819" s="17">
        <v>2.1282501745773601E-2</v>
      </c>
      <c r="BO1819" s="17">
        <v>3.79275027042838E-2</v>
      </c>
      <c r="BP1819" s="17"/>
      <c r="BQ1819" s="17">
        <v>2.08777746225879E-2</v>
      </c>
      <c r="BR1819" s="17">
        <v>2.13985126570185E-2</v>
      </c>
      <c r="BS1819" s="17"/>
      <c r="BT1819" s="17">
        <v>1.44768031104726E-2</v>
      </c>
      <c r="BU1819" s="17">
        <v>3.5095044101369703E-2</v>
      </c>
    </row>
    <row r="1820" spans="2:73" x14ac:dyDescent="0.3">
      <c r="B1820" t="s">
        <v>92</v>
      </c>
      <c r="C1820" s="17">
        <v>0.126928583472317</v>
      </c>
      <c r="D1820" s="17">
        <v>0.10818569979661</v>
      </c>
      <c r="E1820" s="17">
        <v>0.14446026337665699</v>
      </c>
      <c r="F1820" s="17"/>
      <c r="G1820" s="17">
        <v>0.14182027243815801</v>
      </c>
      <c r="H1820" s="17">
        <v>0.10358605885525</v>
      </c>
      <c r="I1820" s="17">
        <v>0.109853129044878</v>
      </c>
      <c r="J1820" s="17">
        <v>0.115234991433877</v>
      </c>
      <c r="K1820" s="17">
        <v>0.12069589600938201</v>
      </c>
      <c r="L1820" s="17">
        <v>0.163622952668529</v>
      </c>
      <c r="M1820" s="17"/>
      <c r="N1820" s="17">
        <v>8.3466929989341104E-2</v>
      </c>
      <c r="O1820" s="17">
        <v>0.131997468227285</v>
      </c>
      <c r="P1820" s="17">
        <v>0.145215077257455</v>
      </c>
      <c r="Q1820" s="17">
        <v>0.15509317658559199</v>
      </c>
      <c r="R1820" s="17"/>
      <c r="S1820" s="17">
        <v>8.3909155986084505E-2</v>
      </c>
      <c r="T1820" s="17">
        <v>0.14330364562655201</v>
      </c>
      <c r="U1820" s="17">
        <v>0.109742755386778</v>
      </c>
      <c r="V1820" s="17">
        <v>0.147641444509441</v>
      </c>
      <c r="W1820" s="17">
        <v>0.117808520488493</v>
      </c>
      <c r="X1820" s="17">
        <v>0.14026391275171601</v>
      </c>
      <c r="Y1820" s="17">
        <v>0.140896041924645</v>
      </c>
      <c r="Z1820" s="17">
        <v>0.17947354855012701</v>
      </c>
      <c r="AA1820" s="17">
        <v>0.12052157135658299</v>
      </c>
      <c r="AB1820" s="17"/>
      <c r="AC1820" s="17">
        <v>0.27706245712000199</v>
      </c>
      <c r="AD1820" s="17">
        <v>0.18849641837237299</v>
      </c>
      <c r="AE1820" s="17">
        <v>0.22433637469031001</v>
      </c>
      <c r="AF1820" s="17">
        <v>0.15419026652047699</v>
      </c>
      <c r="AG1820" s="17">
        <v>0.117968881681889</v>
      </c>
      <c r="AH1820" s="17">
        <v>0.111119362496757</v>
      </c>
      <c r="AI1820" s="17">
        <v>0.13049637456701199</v>
      </c>
      <c r="AJ1820" s="17">
        <v>0.15676437803618101</v>
      </c>
      <c r="AK1820" s="17">
        <v>7.4435854648864694E-2</v>
      </c>
      <c r="AL1820" s="17">
        <v>0.115857146686328</v>
      </c>
      <c r="AM1820" s="17">
        <v>7.4191861114556806E-2</v>
      </c>
      <c r="AN1820" s="17">
        <v>0.136386969975062</v>
      </c>
      <c r="AO1820" s="17">
        <v>7.7564418519777606E-2</v>
      </c>
      <c r="AP1820" s="17">
        <v>3.2867339524378203E-2</v>
      </c>
      <c r="AQ1820" s="17">
        <v>8.8733308917885806E-2</v>
      </c>
      <c r="AR1820" s="17">
        <v>7.0026802857997006E-2</v>
      </c>
      <c r="AS1820" s="17"/>
      <c r="AT1820" s="17">
        <v>0.10429108975672</v>
      </c>
      <c r="AU1820" s="17">
        <v>0.124864681325358</v>
      </c>
      <c r="AV1820" s="17">
        <v>0.134322061181819</v>
      </c>
      <c r="AW1820" s="17">
        <v>0.14505299340366501</v>
      </c>
      <c r="AX1820" s="17">
        <v>0.14579721051533301</v>
      </c>
      <c r="AY1820" s="17">
        <v>0.11735034638693401</v>
      </c>
      <c r="AZ1820" s="17"/>
      <c r="BA1820" s="17">
        <v>0.15591936515866001</v>
      </c>
      <c r="BB1820" s="17">
        <v>0.12814004777431801</v>
      </c>
      <c r="BC1820" s="17">
        <v>0.111179849861107</v>
      </c>
      <c r="BD1820" s="17">
        <v>8.0469973186755805E-2</v>
      </c>
      <c r="BE1820" s="17">
        <v>2.9123867764822099E-2</v>
      </c>
      <c r="BF1820" s="17"/>
      <c r="BG1820" s="17">
        <v>0.117192583153862</v>
      </c>
      <c r="BH1820" s="17">
        <v>9.0028558737753103E-2</v>
      </c>
      <c r="BI1820" s="17">
        <v>0.14200500302347399</v>
      </c>
      <c r="BJ1820" s="17">
        <v>0.10893400714288801</v>
      </c>
      <c r="BK1820" s="17">
        <v>0.14389373050100199</v>
      </c>
      <c r="BL1820" s="17"/>
      <c r="BM1820" s="17">
        <v>0.10376829249057</v>
      </c>
      <c r="BN1820" s="17">
        <v>0.148013586422929</v>
      </c>
      <c r="BO1820" s="17">
        <v>0.14490525506269</v>
      </c>
      <c r="BP1820" s="17"/>
      <c r="BQ1820" s="17">
        <v>6.1533165501137903E-2</v>
      </c>
      <c r="BR1820" s="17">
        <v>0.142844716741237</v>
      </c>
      <c r="BS1820" s="17"/>
      <c r="BT1820" s="17">
        <v>7.5680953742575399E-2</v>
      </c>
      <c r="BU1820" s="17">
        <v>0.15022610663479399</v>
      </c>
    </row>
    <row r="1821" spans="2:73" x14ac:dyDescent="0.3">
      <c r="B1821" t="s">
        <v>668</v>
      </c>
      <c r="C1821" s="17">
        <v>0.293311865883289</v>
      </c>
      <c r="D1821" s="17">
        <v>0.30203792069841401</v>
      </c>
      <c r="E1821" s="17">
        <v>0.284910307722611</v>
      </c>
      <c r="F1821" s="17"/>
      <c r="G1821" s="17">
        <v>0.41959051675541098</v>
      </c>
      <c r="H1821" s="17">
        <v>0.41502333195229701</v>
      </c>
      <c r="I1821" s="17">
        <v>0.28346046610443199</v>
      </c>
      <c r="J1821" s="17">
        <v>0.242179374368585</v>
      </c>
      <c r="K1821" s="17">
        <v>0.20027951325583301</v>
      </c>
      <c r="L1821" s="17">
        <v>0.222786319350985</v>
      </c>
      <c r="M1821" s="17"/>
      <c r="N1821" s="17">
        <v>0.38441505387476099</v>
      </c>
      <c r="O1821" s="17">
        <v>0.25620312523649702</v>
      </c>
      <c r="P1821" s="17">
        <v>0.31144725537154999</v>
      </c>
      <c r="Q1821" s="17">
        <v>0.21933129097840701</v>
      </c>
      <c r="R1821" s="17"/>
      <c r="S1821" s="17">
        <v>0.43022414407894</v>
      </c>
      <c r="T1821" s="17">
        <v>0.252968099638676</v>
      </c>
      <c r="U1821" s="17">
        <v>0.376413044445293</v>
      </c>
      <c r="V1821" s="17">
        <v>0.25064069761764601</v>
      </c>
      <c r="W1821" s="17">
        <v>0.20252889191549001</v>
      </c>
      <c r="X1821" s="17">
        <v>0.21168535802840199</v>
      </c>
      <c r="Y1821" s="17">
        <v>0.27264859030649302</v>
      </c>
      <c r="Z1821" s="17">
        <v>0.32017983403436601</v>
      </c>
      <c r="AA1821" s="17">
        <v>0.27760691460646603</v>
      </c>
      <c r="AB1821" s="17"/>
      <c r="AC1821" s="17">
        <v>0.113240579344589</v>
      </c>
      <c r="AD1821" s="17">
        <v>0.27957805051255702</v>
      </c>
      <c r="AE1821" s="17">
        <v>0.20070014062882799</v>
      </c>
      <c r="AF1821" s="17">
        <v>0.21455193228362099</v>
      </c>
      <c r="AG1821" s="17">
        <v>0.22630030608334201</v>
      </c>
      <c r="AH1821" s="17">
        <v>0.28051535457516602</v>
      </c>
      <c r="AI1821" s="17">
        <v>0.33191311914606397</v>
      </c>
      <c r="AJ1821" s="17">
        <v>0.29334374169573901</v>
      </c>
      <c r="AK1821" s="17">
        <v>0.33045915179988999</v>
      </c>
      <c r="AL1821" s="17">
        <v>0.23064322630700901</v>
      </c>
      <c r="AM1821" s="17">
        <v>0.32107977999339199</v>
      </c>
      <c r="AN1821" s="17">
        <v>0.30551329624004597</v>
      </c>
      <c r="AO1821" s="17">
        <v>0.35447977031350902</v>
      </c>
      <c r="AP1821" s="17">
        <v>0.36158395273933203</v>
      </c>
      <c r="AQ1821" s="17">
        <v>0.32119109236988802</v>
      </c>
      <c r="AR1821" s="17">
        <v>0.55725505259631103</v>
      </c>
      <c r="AS1821" s="17"/>
      <c r="AT1821" s="17">
        <v>0.43507104245349698</v>
      </c>
      <c r="AU1821" s="17">
        <v>0.248396725324461</v>
      </c>
      <c r="AV1821" s="17">
        <v>0.29137981474527502</v>
      </c>
      <c r="AW1821" s="17">
        <v>0.223862609288213</v>
      </c>
      <c r="AX1821" s="17">
        <v>0.21719100211648601</v>
      </c>
      <c r="AY1821" s="17">
        <v>0.310306403986431</v>
      </c>
      <c r="AZ1821" s="17"/>
      <c r="BA1821" s="17">
        <v>0.20578050072808199</v>
      </c>
      <c r="BB1821" s="17">
        <v>0.26628321372128599</v>
      </c>
      <c r="BC1821" s="17">
        <v>0.32476729313139502</v>
      </c>
      <c r="BD1821" s="17">
        <v>0.45925247242362599</v>
      </c>
      <c r="BE1821" s="17">
        <v>0.54031529821463398</v>
      </c>
      <c r="BF1821" s="17"/>
      <c r="BG1821" s="17">
        <v>0.28449314147080701</v>
      </c>
      <c r="BH1821" s="17">
        <v>0.35320116112657901</v>
      </c>
      <c r="BI1821" s="17">
        <v>0.30450861335652801</v>
      </c>
      <c r="BJ1821" s="17">
        <v>0.24691087441668899</v>
      </c>
      <c r="BK1821" s="17">
        <v>0.26746350228371801</v>
      </c>
      <c r="BL1821" s="17"/>
      <c r="BM1821" s="17">
        <v>0.33758822135521899</v>
      </c>
      <c r="BN1821" s="17">
        <v>0.26310551002627902</v>
      </c>
      <c r="BO1821" s="17">
        <v>0.23452156392643</v>
      </c>
      <c r="BP1821" s="17"/>
      <c r="BQ1821" s="17">
        <v>0.47857878939655502</v>
      </c>
      <c r="BR1821" s="17">
        <v>0.18711683800934401</v>
      </c>
      <c r="BS1821" s="17"/>
      <c r="BT1821" s="17">
        <v>0.42943290189607403</v>
      </c>
      <c r="BU1821" s="17">
        <v>0.108786340194699</v>
      </c>
    </row>
    <row r="1822" spans="2:73" x14ac:dyDescent="0.3">
      <c r="B1822" t="s">
        <v>669</v>
      </c>
      <c r="C1822" s="17">
        <v>0.103416308114961</v>
      </c>
      <c r="D1822" s="17">
        <v>9.6711297099978097E-2</v>
      </c>
      <c r="E1822" s="17">
        <v>0.109900439457429</v>
      </c>
      <c r="F1822" s="17"/>
      <c r="G1822" s="17">
        <v>8.6563823406327498E-2</v>
      </c>
      <c r="H1822" s="17">
        <v>0.107792349328489</v>
      </c>
      <c r="I1822" s="17">
        <v>0.11699814855428101</v>
      </c>
      <c r="J1822" s="17">
        <v>0.108969495668455</v>
      </c>
      <c r="K1822" s="17">
        <v>0.116539154373398</v>
      </c>
      <c r="L1822" s="17">
        <v>8.6652054674452902E-2</v>
      </c>
      <c r="M1822" s="17"/>
      <c r="N1822" s="17">
        <v>8.7237439351911403E-2</v>
      </c>
      <c r="O1822" s="17">
        <v>0.12427519419144301</v>
      </c>
      <c r="P1822" s="17">
        <v>0.102329657968957</v>
      </c>
      <c r="Q1822" s="17">
        <v>9.9728874205167101E-2</v>
      </c>
      <c r="R1822" s="17"/>
      <c r="S1822" s="17">
        <v>7.6792229749315002E-2</v>
      </c>
      <c r="T1822" s="17">
        <v>0.100190352798677</v>
      </c>
      <c r="U1822" s="17">
        <v>0.15570943454150701</v>
      </c>
      <c r="V1822" s="17">
        <v>0.11089101383986701</v>
      </c>
      <c r="W1822" s="17">
        <v>0.11781421559543501</v>
      </c>
      <c r="X1822" s="17">
        <v>0.112495565957861</v>
      </c>
      <c r="Y1822" s="17">
        <v>9.34624197803402E-2</v>
      </c>
      <c r="Z1822" s="17">
        <v>9.9299730468895606E-2</v>
      </c>
      <c r="AA1822" s="17">
        <v>8.5858664014249797E-2</v>
      </c>
      <c r="AB1822" s="17"/>
      <c r="AC1822" s="17">
        <v>0.22248345773401701</v>
      </c>
      <c r="AD1822" s="17">
        <v>9.9842086504542404E-2</v>
      </c>
      <c r="AE1822" s="17">
        <v>7.9868850053204696E-2</v>
      </c>
      <c r="AF1822" s="17">
        <v>0.12111854481442599</v>
      </c>
      <c r="AG1822" s="17">
        <v>0.116862360080737</v>
      </c>
      <c r="AH1822" s="17">
        <v>0.14025975369230001</v>
      </c>
      <c r="AI1822" s="17">
        <v>0.12521278695444199</v>
      </c>
      <c r="AJ1822" s="17">
        <v>7.9053259600243606E-2</v>
      </c>
      <c r="AK1822" s="17">
        <v>0.13766054583306001</v>
      </c>
      <c r="AL1822" s="17">
        <v>5.5918521953920601E-2</v>
      </c>
      <c r="AM1822" s="17">
        <v>0.11395092868560899</v>
      </c>
      <c r="AN1822" s="17">
        <v>7.6791373515025005E-2</v>
      </c>
      <c r="AO1822" s="17">
        <v>0.12992723566711201</v>
      </c>
      <c r="AP1822" s="17">
        <v>7.1306368338755796E-2</v>
      </c>
      <c r="AQ1822" s="17">
        <v>6.54440209493381E-2</v>
      </c>
      <c r="AR1822" s="17">
        <v>5.89105664035506E-2</v>
      </c>
      <c r="AS1822" s="17"/>
      <c r="AT1822" s="17">
        <v>8.9350723627903805E-2</v>
      </c>
      <c r="AU1822" s="17">
        <v>8.368044808458E-2</v>
      </c>
      <c r="AV1822" s="17">
        <v>0.120839521109355</v>
      </c>
      <c r="AW1822" s="17">
        <v>0.135732717727406</v>
      </c>
      <c r="AX1822" s="17">
        <v>7.6446532961729999E-2</v>
      </c>
      <c r="AY1822" s="17">
        <v>0.17170266803765799</v>
      </c>
      <c r="AZ1822" s="17"/>
      <c r="BA1822" s="17">
        <v>9.7697856129633998E-2</v>
      </c>
      <c r="BB1822" s="17">
        <v>0.115869787784268</v>
      </c>
      <c r="BC1822" s="17">
        <v>0.10782849950745101</v>
      </c>
      <c r="BD1822" s="17">
        <v>7.6377087292948495E-2</v>
      </c>
      <c r="BE1822" s="17">
        <v>7.2957733685641901E-2</v>
      </c>
      <c r="BF1822" s="17"/>
      <c r="BG1822" s="17">
        <v>8.0745538593192306E-2</v>
      </c>
      <c r="BH1822" s="17">
        <v>9.0931869212003594E-2</v>
      </c>
      <c r="BI1822" s="17">
        <v>9.0029665760703106E-2</v>
      </c>
      <c r="BJ1822" s="17">
        <v>0.14940067544309499</v>
      </c>
      <c r="BK1822" s="17">
        <v>0.163082468324558</v>
      </c>
      <c r="BL1822" s="17"/>
      <c r="BM1822" s="17">
        <v>9.2180791404835594E-2</v>
      </c>
      <c r="BN1822" s="17">
        <v>0.103216619883067</v>
      </c>
      <c r="BO1822" s="17">
        <v>0.13734855355813799</v>
      </c>
      <c r="BP1822" s="17"/>
      <c r="BQ1822" s="17">
        <v>0.11059509060393199</v>
      </c>
      <c r="BR1822" s="17">
        <v>0.10029299348918801</v>
      </c>
      <c r="BS1822" s="17"/>
      <c r="BT1822" s="17">
        <v>0.110928807945896</v>
      </c>
      <c r="BU1822" s="17">
        <v>9.5371424707957106E-2</v>
      </c>
    </row>
    <row r="1823" spans="2:73" x14ac:dyDescent="0.3">
      <c r="B1823" t="s">
        <v>443</v>
      </c>
      <c r="C1823" s="17">
        <v>0.189895557768328</v>
      </c>
      <c r="D1823" s="17">
        <v>0.20532662359843601</v>
      </c>
      <c r="E1823" s="17">
        <v>0.175009868265183</v>
      </c>
      <c r="F1823" s="17"/>
      <c r="G1823" s="17">
        <v>0.33302669334908402</v>
      </c>
      <c r="H1823" s="17">
        <v>0.30723098262380699</v>
      </c>
      <c r="I1823" s="17">
        <v>0.16646231755015101</v>
      </c>
      <c r="J1823" s="17">
        <v>0.13320987870013001</v>
      </c>
      <c r="K1823" s="17">
        <v>8.3740358882434598E-2</v>
      </c>
      <c r="L1823" s="17">
        <v>0.136134264676532</v>
      </c>
      <c r="M1823" s="17"/>
      <c r="N1823" s="17">
        <v>0.29717761452285002</v>
      </c>
      <c r="O1823" s="17">
        <v>0.13192793104505299</v>
      </c>
      <c r="P1823" s="17">
        <v>0.209117597402592</v>
      </c>
      <c r="Q1823" s="17">
        <v>0.11960241677324</v>
      </c>
      <c r="R1823" s="17"/>
      <c r="S1823" s="17">
        <v>0.35343191432962501</v>
      </c>
      <c r="T1823" s="17">
        <v>0.15277774683999801</v>
      </c>
      <c r="U1823" s="17">
        <v>0.22070360990378601</v>
      </c>
      <c r="V1823" s="17">
        <v>0.13974968377777999</v>
      </c>
      <c r="W1823" s="17">
        <v>8.4714676320055401E-2</v>
      </c>
      <c r="X1823" s="17">
        <v>9.9189792070541197E-2</v>
      </c>
      <c r="Y1823" s="17">
        <v>0.17918617052615199</v>
      </c>
      <c r="Z1823" s="17">
        <v>0.22088010356547</v>
      </c>
      <c r="AA1823" s="17">
        <v>0.19174825059221601</v>
      </c>
      <c r="AB1823" s="17"/>
      <c r="AC1823" s="17">
        <v>-0.10924287838942801</v>
      </c>
      <c r="AD1823" s="17">
        <v>0.179735964008014</v>
      </c>
      <c r="AE1823" s="17">
        <v>0.120831290575623</v>
      </c>
      <c r="AF1823" s="17">
        <v>9.3433387469195106E-2</v>
      </c>
      <c r="AG1823" s="17">
        <v>0.10943794600260499</v>
      </c>
      <c r="AH1823" s="17">
        <v>0.14025560088286601</v>
      </c>
      <c r="AI1823" s="17">
        <v>0.20670033219162201</v>
      </c>
      <c r="AJ1823" s="17">
        <v>0.214290482095496</v>
      </c>
      <c r="AK1823" s="17">
        <v>0.19279860596683099</v>
      </c>
      <c r="AL1823" s="17">
        <v>0.17472470435308801</v>
      </c>
      <c r="AM1823" s="17">
        <v>0.207128851307784</v>
      </c>
      <c r="AN1823" s="17">
        <v>0.22872192272502101</v>
      </c>
      <c r="AO1823" s="17">
        <v>0.22455253464639699</v>
      </c>
      <c r="AP1823" s="17">
        <v>0.29027758440057599</v>
      </c>
      <c r="AQ1823" s="17">
        <v>0.25574707142054998</v>
      </c>
      <c r="AR1823" s="17">
        <v>0.49834448619276001</v>
      </c>
      <c r="AS1823" s="17"/>
      <c r="AT1823" s="17">
        <v>0.34572031882559301</v>
      </c>
      <c r="AU1823" s="17">
        <v>0.164716277239881</v>
      </c>
      <c r="AV1823" s="17">
        <v>0.17054029363591999</v>
      </c>
      <c r="AW1823" s="17">
        <v>8.8129891560806597E-2</v>
      </c>
      <c r="AX1823" s="17">
        <v>0.140744469154756</v>
      </c>
      <c r="AY1823" s="17">
        <v>0.13860373594877201</v>
      </c>
      <c r="AZ1823" s="17"/>
      <c r="BA1823" s="17">
        <v>0.108082644598448</v>
      </c>
      <c r="BB1823" s="17">
        <v>0.15041342593701801</v>
      </c>
      <c r="BC1823" s="17">
        <v>0.216938793623944</v>
      </c>
      <c r="BD1823" s="17">
        <v>0.38287538513067798</v>
      </c>
      <c r="BE1823" s="17">
        <v>0.46735756452899202</v>
      </c>
      <c r="BF1823" s="17"/>
      <c r="BG1823" s="17">
        <v>0.20374760287761501</v>
      </c>
      <c r="BH1823" s="17">
        <v>0.26226929191457499</v>
      </c>
      <c r="BI1823" s="17">
        <v>0.214478947595825</v>
      </c>
      <c r="BJ1823" s="17">
        <v>9.7510198973593407E-2</v>
      </c>
      <c r="BK1823" s="17">
        <v>0.104381033959159</v>
      </c>
      <c r="BL1823" s="17"/>
      <c r="BM1823" s="17">
        <v>0.245407429950383</v>
      </c>
      <c r="BN1823" s="17">
        <v>0.159888890143212</v>
      </c>
      <c r="BO1823" s="17">
        <v>9.7173010368292304E-2</v>
      </c>
      <c r="BP1823" s="17"/>
      <c r="BQ1823" s="17">
        <v>0.36798369879262399</v>
      </c>
      <c r="BR1823" s="17">
        <v>8.6823844520155999E-2</v>
      </c>
      <c r="BS1823" s="17"/>
      <c r="BT1823" s="17">
        <v>0.31850409395017898</v>
      </c>
      <c r="BU1823" s="17">
        <v>1.34149154867422E-2</v>
      </c>
    </row>
    <row r="1824" spans="2:73" x14ac:dyDescent="0.3">
      <c r="C1824" s="17"/>
      <c r="D1824" s="17"/>
      <c r="E1824" s="17"/>
      <c r="F1824" s="17"/>
      <c r="G1824" s="17"/>
      <c r="H1824" s="17"/>
      <c r="I1824" s="17"/>
      <c r="J1824" s="17"/>
      <c r="K1824" s="17"/>
      <c r="L1824" s="17"/>
      <c r="M1824" s="17"/>
      <c r="N1824" s="17"/>
      <c r="O1824" s="17"/>
      <c r="P1824" s="17"/>
      <c r="Q1824" s="17"/>
      <c r="R1824" s="17"/>
      <c r="S1824" s="17"/>
      <c r="T1824" s="17"/>
      <c r="U1824" s="17"/>
      <c r="V1824" s="17"/>
      <c r="W1824" s="17"/>
      <c r="X1824" s="17"/>
      <c r="Y1824" s="17"/>
      <c r="Z1824" s="17"/>
      <c r="AA1824" s="17"/>
      <c r="AB1824" s="17"/>
      <c r="AC1824" s="17"/>
      <c r="AD1824" s="17"/>
      <c r="AE1824" s="17"/>
      <c r="AF1824" s="17"/>
      <c r="AG1824" s="17"/>
      <c r="AH1824" s="17"/>
      <c r="AI1824" s="17"/>
      <c r="AJ1824" s="17"/>
      <c r="AK1824" s="17"/>
      <c r="AL1824" s="17"/>
      <c r="AM1824" s="17"/>
      <c r="AN1824" s="17"/>
      <c r="AO1824" s="17"/>
      <c r="AP1824" s="17"/>
      <c r="AQ1824" s="17"/>
      <c r="AR1824" s="17"/>
      <c r="AS1824" s="17"/>
      <c r="AT1824" s="17"/>
      <c r="AU1824" s="17"/>
      <c r="AV1824" s="17"/>
      <c r="AW1824" s="17"/>
      <c r="AX1824" s="17"/>
      <c r="AY1824" s="17"/>
      <c r="AZ1824" s="17"/>
      <c r="BA1824" s="17"/>
      <c r="BB1824" s="17"/>
      <c r="BC1824" s="17"/>
      <c r="BD1824" s="17"/>
      <c r="BE1824" s="17"/>
      <c r="BF1824" s="17"/>
      <c r="BG1824" s="17"/>
      <c r="BH1824" s="17"/>
      <c r="BI1824" s="17"/>
      <c r="BJ1824" s="17"/>
      <c r="BK1824" s="17"/>
      <c r="BL1824" s="17"/>
      <c r="BM1824" s="17"/>
      <c r="BN1824" s="17"/>
      <c r="BO1824" s="17"/>
      <c r="BP1824" s="17"/>
      <c r="BQ1824" s="17"/>
      <c r="BR1824" s="17"/>
      <c r="BS1824" s="17"/>
      <c r="BT1824" s="17"/>
      <c r="BU1824" s="17"/>
    </row>
    <row r="1825" spans="2:73" x14ac:dyDescent="0.3">
      <c r="B1825" s="6" t="s">
        <v>671</v>
      </c>
      <c r="C1825" s="17"/>
      <c r="D1825" s="17"/>
      <c r="E1825" s="17"/>
      <c r="F1825" s="17"/>
      <c r="G1825" s="17"/>
      <c r="H1825" s="17"/>
      <c r="I1825" s="17"/>
      <c r="J1825" s="17"/>
      <c r="K1825" s="17"/>
      <c r="L1825" s="17"/>
      <c r="M1825" s="17"/>
      <c r="N1825" s="17"/>
      <c r="O1825" s="17"/>
      <c r="P1825" s="17"/>
      <c r="Q1825" s="17"/>
      <c r="R1825" s="17"/>
      <c r="S1825" s="17"/>
      <c r="T1825" s="17"/>
      <c r="U1825" s="17"/>
      <c r="V1825" s="17"/>
      <c r="W1825" s="17"/>
      <c r="X1825" s="17"/>
      <c r="Y1825" s="17"/>
      <c r="Z1825" s="17"/>
      <c r="AA1825" s="17"/>
      <c r="AB1825" s="17"/>
      <c r="AC1825" s="17"/>
      <c r="AD1825" s="17"/>
      <c r="AE1825" s="17"/>
      <c r="AF1825" s="17"/>
      <c r="AG1825" s="17"/>
      <c r="AH1825" s="17"/>
      <c r="AI1825" s="17"/>
      <c r="AJ1825" s="17"/>
      <c r="AK1825" s="17"/>
      <c r="AL1825" s="17"/>
      <c r="AM1825" s="17"/>
      <c r="AN1825" s="17"/>
      <c r="AO1825" s="17"/>
      <c r="AP1825" s="17"/>
      <c r="AQ1825" s="17"/>
      <c r="AR1825" s="17"/>
      <c r="AS1825" s="17"/>
      <c r="AT1825" s="17"/>
      <c r="AU1825" s="17"/>
      <c r="AV1825" s="17"/>
      <c r="AW1825" s="17"/>
      <c r="AX1825" s="17"/>
      <c r="AY1825" s="17"/>
      <c r="AZ1825" s="17"/>
      <c r="BA1825" s="17"/>
      <c r="BB1825" s="17"/>
      <c r="BC1825" s="17"/>
      <c r="BD1825" s="17"/>
      <c r="BE1825" s="17"/>
      <c r="BF1825" s="17"/>
      <c r="BG1825" s="17"/>
      <c r="BH1825" s="17"/>
      <c r="BI1825" s="17"/>
      <c r="BJ1825" s="17"/>
      <c r="BK1825" s="17"/>
      <c r="BL1825" s="17"/>
      <c r="BM1825" s="17"/>
      <c r="BN1825" s="17"/>
      <c r="BO1825" s="17"/>
      <c r="BP1825" s="17"/>
      <c r="BQ1825" s="17"/>
      <c r="BR1825" s="17"/>
      <c r="BS1825" s="17"/>
      <c r="BT1825" s="17"/>
      <c r="BU1825" s="17"/>
    </row>
    <row r="1826" spans="2:73" x14ac:dyDescent="0.3">
      <c r="B1826" s="24" t="s">
        <v>94</v>
      </c>
      <c r="C1826" s="17"/>
      <c r="D1826" s="17"/>
      <c r="E1826" s="17"/>
      <c r="F1826" s="17"/>
      <c r="G1826" s="17"/>
      <c r="H1826" s="17"/>
      <c r="I1826" s="17"/>
      <c r="J1826" s="17"/>
      <c r="K1826" s="17"/>
      <c r="L1826" s="17"/>
      <c r="M1826" s="17"/>
      <c r="N1826" s="17"/>
      <c r="O1826" s="17"/>
      <c r="P1826" s="17"/>
      <c r="Q1826" s="17"/>
      <c r="R1826" s="17"/>
      <c r="S1826" s="17"/>
      <c r="T1826" s="17"/>
      <c r="U1826" s="17"/>
      <c r="V1826" s="17"/>
      <c r="W1826" s="17"/>
      <c r="X1826" s="17"/>
      <c r="Y1826" s="17"/>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c r="AX1826" s="17"/>
      <c r="AY1826" s="17"/>
      <c r="AZ1826" s="17"/>
      <c r="BA1826" s="17"/>
      <c r="BB1826" s="17"/>
      <c r="BC1826" s="17"/>
      <c r="BD1826" s="17"/>
      <c r="BE1826" s="17"/>
      <c r="BF1826" s="17"/>
      <c r="BG1826" s="17"/>
      <c r="BH1826" s="17"/>
      <c r="BI1826" s="17"/>
      <c r="BJ1826" s="17"/>
      <c r="BK1826" s="17"/>
      <c r="BL1826" s="17"/>
      <c r="BM1826" s="17"/>
      <c r="BN1826" s="17"/>
      <c r="BO1826" s="17"/>
      <c r="BP1826" s="17"/>
      <c r="BQ1826" s="17"/>
      <c r="BR1826" s="17"/>
      <c r="BS1826" s="17"/>
      <c r="BT1826" s="17"/>
      <c r="BU1826" s="17"/>
    </row>
    <row r="1827" spans="2:73" x14ac:dyDescent="0.3">
      <c r="B1827" t="s">
        <v>74</v>
      </c>
      <c r="C1827" s="17">
        <v>0.400622138742603</v>
      </c>
      <c r="D1827" s="17">
        <v>0.44930922802814299</v>
      </c>
      <c r="E1827" s="17">
        <v>0.35402434319912601</v>
      </c>
      <c r="F1827" s="17"/>
      <c r="G1827" s="17">
        <v>0.45465259686218101</v>
      </c>
      <c r="H1827" s="17">
        <v>0.53540079161062404</v>
      </c>
      <c r="I1827" s="17">
        <v>0.40188217797999798</v>
      </c>
      <c r="J1827" s="17">
        <v>0.355571591588208</v>
      </c>
      <c r="K1827" s="17">
        <v>0.373647484497175</v>
      </c>
      <c r="L1827" s="17">
        <v>0.30900207892050402</v>
      </c>
      <c r="M1827" s="17"/>
      <c r="N1827" s="17">
        <v>0.48594354569495601</v>
      </c>
      <c r="O1827" s="17">
        <v>0.37975818740329298</v>
      </c>
      <c r="P1827" s="17">
        <v>0.37554140562525001</v>
      </c>
      <c r="Q1827" s="17">
        <v>0.350586981347905</v>
      </c>
      <c r="R1827" s="17"/>
      <c r="S1827" s="17">
        <v>0.47484643430326101</v>
      </c>
      <c r="T1827" s="17">
        <v>0.33940147818930799</v>
      </c>
      <c r="U1827" s="17">
        <v>0.38080316044836998</v>
      </c>
      <c r="V1827" s="17">
        <v>0.36259363474848499</v>
      </c>
      <c r="W1827" s="17">
        <v>0.40499511545112299</v>
      </c>
      <c r="X1827" s="17">
        <v>0.38651235890723001</v>
      </c>
      <c r="Y1827" s="17">
        <v>0.35810458057162797</v>
      </c>
      <c r="Z1827" s="17">
        <v>0.48062038240426802</v>
      </c>
      <c r="AA1827" s="17">
        <v>0.44175518484281601</v>
      </c>
      <c r="AB1827" s="17"/>
      <c r="AC1827" s="17">
        <v>0.289450335868566</v>
      </c>
      <c r="AD1827" s="17">
        <v>0.386956248349412</v>
      </c>
      <c r="AE1827" s="17">
        <v>0.33124171969577798</v>
      </c>
      <c r="AF1827" s="17">
        <v>0.35488986132266398</v>
      </c>
      <c r="AG1827" s="17">
        <v>0.31312329313055898</v>
      </c>
      <c r="AH1827" s="17">
        <v>0.41389148043676299</v>
      </c>
      <c r="AI1827" s="17">
        <v>0.40096103646820302</v>
      </c>
      <c r="AJ1827" s="17">
        <v>0.39568364138862899</v>
      </c>
      <c r="AK1827" s="17">
        <v>0.40662143869711198</v>
      </c>
      <c r="AL1827" s="17">
        <v>0.38592786423424302</v>
      </c>
      <c r="AM1827" s="17">
        <v>0.39300089323731802</v>
      </c>
      <c r="AN1827" s="17">
        <v>0.45193551550738198</v>
      </c>
      <c r="AO1827" s="17">
        <v>0.44281280435329201</v>
      </c>
      <c r="AP1827" s="17">
        <v>0.49991794517711602</v>
      </c>
      <c r="AQ1827" s="17">
        <v>0.52838833805980401</v>
      </c>
      <c r="AR1827" s="17">
        <v>0.648118141205273</v>
      </c>
      <c r="AS1827" s="17"/>
      <c r="AT1827" s="17">
        <v>0.52361104958918503</v>
      </c>
      <c r="AU1827" s="17">
        <v>0.392022979396701</v>
      </c>
      <c r="AV1827" s="17">
        <v>0.45061530651616799</v>
      </c>
      <c r="AW1827" s="17">
        <v>0.31922139883679301</v>
      </c>
      <c r="AX1827" s="17">
        <v>0.27792396242275402</v>
      </c>
      <c r="AY1827" s="17">
        <v>0.28433069430827002</v>
      </c>
      <c r="AZ1827" s="17"/>
      <c r="BA1827" s="17">
        <v>0.34555936547544402</v>
      </c>
      <c r="BB1827" s="17">
        <v>0.341877038575572</v>
      </c>
      <c r="BC1827" s="17">
        <v>0.41791888407422201</v>
      </c>
      <c r="BD1827" s="17">
        <v>0.58330992179890695</v>
      </c>
      <c r="BE1827" s="17">
        <v>0.66381712893744305</v>
      </c>
      <c r="BF1827" s="17"/>
      <c r="BG1827" s="17">
        <v>0.39487368249020099</v>
      </c>
      <c r="BH1827" s="17">
        <v>0.49738271176107801</v>
      </c>
      <c r="BI1827" s="17">
        <v>0.373624080322425</v>
      </c>
      <c r="BJ1827" s="17">
        <v>0.34858296409519102</v>
      </c>
      <c r="BK1827" s="17">
        <v>0.36727371370281697</v>
      </c>
      <c r="BL1827" s="17"/>
      <c r="BM1827" s="17">
        <v>0.44658973512250799</v>
      </c>
      <c r="BN1827" s="17">
        <v>0.366573938227781</v>
      </c>
      <c r="BO1827" s="17">
        <v>0.34608470702621702</v>
      </c>
      <c r="BP1827" s="17"/>
      <c r="BQ1827" s="17">
        <v>0.56367055225226004</v>
      </c>
      <c r="BR1827" s="17">
        <v>0.31183940705264102</v>
      </c>
      <c r="BS1827" s="17"/>
      <c r="BT1827" s="17">
        <v>0.48952744407035798</v>
      </c>
      <c r="BU1827" s="17">
        <v>0.28397643488783397</v>
      </c>
    </row>
    <row r="1828" spans="2:73" x14ac:dyDescent="0.3">
      <c r="B1828" t="s">
        <v>75</v>
      </c>
      <c r="C1828" s="17">
        <v>0.35856405002021502</v>
      </c>
      <c r="D1828" s="17">
        <v>0.32925928191635501</v>
      </c>
      <c r="E1828" s="17">
        <v>0.38590002372981702</v>
      </c>
      <c r="F1828" s="17"/>
      <c r="G1828" s="17">
        <v>0.35811145830442398</v>
      </c>
      <c r="H1828" s="17">
        <v>0.27906718604317599</v>
      </c>
      <c r="I1828" s="17">
        <v>0.37176896683650201</v>
      </c>
      <c r="J1828" s="17">
        <v>0.39245245228380199</v>
      </c>
      <c r="K1828" s="17">
        <v>0.36216634722282798</v>
      </c>
      <c r="L1828" s="17">
        <v>0.382762969181145</v>
      </c>
      <c r="M1828" s="17"/>
      <c r="N1828" s="17">
        <v>0.326989780411783</v>
      </c>
      <c r="O1828" s="17">
        <v>0.372976856240264</v>
      </c>
      <c r="P1828" s="17">
        <v>0.38418572413340701</v>
      </c>
      <c r="Q1828" s="17">
        <v>0.355710325626858</v>
      </c>
      <c r="R1828" s="17"/>
      <c r="S1828" s="17">
        <v>0.337660301648393</v>
      </c>
      <c r="T1828" s="17">
        <v>0.42416236720154299</v>
      </c>
      <c r="U1828" s="17">
        <v>0.42955672638521802</v>
      </c>
      <c r="V1828" s="17">
        <v>0.35054505703313998</v>
      </c>
      <c r="W1828" s="17">
        <v>0.35913116864245997</v>
      </c>
      <c r="X1828" s="17">
        <v>0.35467102834839198</v>
      </c>
      <c r="Y1828" s="17">
        <v>0.35039975915056298</v>
      </c>
      <c r="Z1828" s="17">
        <v>0.25919935957660201</v>
      </c>
      <c r="AA1828" s="17">
        <v>0.30274409725228002</v>
      </c>
      <c r="AB1828" s="17"/>
      <c r="AC1828" s="17">
        <v>0.38073106040848298</v>
      </c>
      <c r="AD1828" s="17">
        <v>0.32003185592768202</v>
      </c>
      <c r="AE1828" s="17">
        <v>0.34162183325923101</v>
      </c>
      <c r="AF1828" s="17">
        <v>0.36626162802062001</v>
      </c>
      <c r="AG1828" s="17">
        <v>0.38560367862966199</v>
      </c>
      <c r="AH1828" s="17">
        <v>0.36355996212353098</v>
      </c>
      <c r="AI1828" s="17">
        <v>0.36479066957185902</v>
      </c>
      <c r="AJ1828" s="17">
        <v>0.39013114459526699</v>
      </c>
      <c r="AK1828" s="17">
        <v>0.33783580342043501</v>
      </c>
      <c r="AL1828" s="17">
        <v>0.31691477537835799</v>
      </c>
      <c r="AM1828" s="17">
        <v>0.43169966347806299</v>
      </c>
      <c r="AN1828" s="17">
        <v>0.339276586510248</v>
      </c>
      <c r="AO1828" s="17">
        <v>0.35013617505899097</v>
      </c>
      <c r="AP1828" s="17">
        <v>0.34519744128376301</v>
      </c>
      <c r="AQ1828" s="17">
        <v>0.29552917348743202</v>
      </c>
      <c r="AR1828" s="17">
        <v>0.25841321527502997</v>
      </c>
      <c r="AS1828" s="17"/>
      <c r="AT1828" s="17">
        <v>0.291426649901318</v>
      </c>
      <c r="AU1828" s="17">
        <v>0.35294035113591399</v>
      </c>
      <c r="AV1828" s="17">
        <v>0.31350508860075699</v>
      </c>
      <c r="AW1828" s="17">
        <v>0.40032192828984903</v>
      </c>
      <c r="AX1828" s="17">
        <v>0.45010599473303398</v>
      </c>
      <c r="AY1828" s="17">
        <v>0.49315660371900399</v>
      </c>
      <c r="AZ1828" s="17"/>
      <c r="BA1828" s="17">
        <v>0.36312414361296802</v>
      </c>
      <c r="BB1828" s="17">
        <v>0.38975567280255502</v>
      </c>
      <c r="BC1828" s="17">
        <v>0.36038286239719403</v>
      </c>
      <c r="BD1828" s="17">
        <v>0.28805588158947498</v>
      </c>
      <c r="BE1828" s="17">
        <v>0.233848904127158</v>
      </c>
      <c r="BF1828" s="17"/>
      <c r="BG1828" s="17">
        <v>0.363649753136429</v>
      </c>
      <c r="BH1828" s="17">
        <v>0.28437217037636803</v>
      </c>
      <c r="BI1828" s="17">
        <v>0.40817574923278299</v>
      </c>
      <c r="BJ1828" s="17">
        <v>0.43516302838198601</v>
      </c>
      <c r="BK1828" s="17">
        <v>0.40907092879078799</v>
      </c>
      <c r="BL1828" s="17"/>
      <c r="BM1828" s="17">
        <v>0.34433160657176798</v>
      </c>
      <c r="BN1828" s="17">
        <v>0.353646075639305</v>
      </c>
      <c r="BO1828" s="17">
        <v>0.41282525730779102</v>
      </c>
      <c r="BP1828" s="17"/>
      <c r="BQ1828" s="17">
        <v>0.280235308891573</v>
      </c>
      <c r="BR1828" s="17">
        <v>0.40869527600003602</v>
      </c>
      <c r="BS1828" s="17"/>
      <c r="BT1828" s="17">
        <v>0.31401699209323802</v>
      </c>
      <c r="BU1828" s="17">
        <v>0.43689710660537601</v>
      </c>
    </row>
    <row r="1829" spans="2:73" x14ac:dyDescent="0.3">
      <c r="B1829" t="s">
        <v>92</v>
      </c>
      <c r="C1829" s="17">
        <v>0.24081381123718201</v>
      </c>
      <c r="D1829" s="17">
        <v>0.221431490055502</v>
      </c>
      <c r="E1829" s="17">
        <v>0.26007563307105602</v>
      </c>
      <c r="F1829" s="17"/>
      <c r="G1829" s="17">
        <v>0.18723594483339501</v>
      </c>
      <c r="H1829" s="17">
        <v>0.185532022346199</v>
      </c>
      <c r="I1829" s="17">
        <v>0.22634885518350001</v>
      </c>
      <c r="J1829" s="17">
        <v>0.25197595612799001</v>
      </c>
      <c r="K1829" s="17">
        <v>0.26418616827999702</v>
      </c>
      <c r="L1829" s="17">
        <v>0.30823495189834998</v>
      </c>
      <c r="M1829" s="17"/>
      <c r="N1829" s="17">
        <v>0.18706667389326101</v>
      </c>
      <c r="O1829" s="17">
        <v>0.24726495635644399</v>
      </c>
      <c r="P1829" s="17">
        <v>0.240272870241343</v>
      </c>
      <c r="Q1829" s="17">
        <v>0.29370269302523699</v>
      </c>
      <c r="R1829" s="17"/>
      <c r="S1829" s="17">
        <v>0.18749326404834701</v>
      </c>
      <c r="T1829" s="17">
        <v>0.23643615460914899</v>
      </c>
      <c r="U1829" s="17">
        <v>0.18964011316641199</v>
      </c>
      <c r="V1829" s="17">
        <v>0.28686130821837502</v>
      </c>
      <c r="W1829" s="17">
        <v>0.23587371590641701</v>
      </c>
      <c r="X1829" s="17">
        <v>0.258816612744379</v>
      </c>
      <c r="Y1829" s="17">
        <v>0.29149566027780899</v>
      </c>
      <c r="Z1829" s="17">
        <v>0.26018025801912997</v>
      </c>
      <c r="AA1829" s="17">
        <v>0.25550071790490397</v>
      </c>
      <c r="AB1829" s="17"/>
      <c r="AC1829" s="17">
        <v>0.32981860372295102</v>
      </c>
      <c r="AD1829" s="17">
        <v>0.29301189572290598</v>
      </c>
      <c r="AE1829" s="17">
        <v>0.32713644704499201</v>
      </c>
      <c r="AF1829" s="17">
        <v>0.27884851065671701</v>
      </c>
      <c r="AG1829" s="17">
        <v>0.30127302823977897</v>
      </c>
      <c r="AH1829" s="17">
        <v>0.222548557439706</v>
      </c>
      <c r="AI1829" s="17">
        <v>0.23424829395993799</v>
      </c>
      <c r="AJ1829" s="17">
        <v>0.21418521401610399</v>
      </c>
      <c r="AK1829" s="17">
        <v>0.25554275788245301</v>
      </c>
      <c r="AL1829" s="17">
        <v>0.29715736038739898</v>
      </c>
      <c r="AM1829" s="17">
        <v>0.17529944328461899</v>
      </c>
      <c r="AN1829" s="17">
        <v>0.20878789798236999</v>
      </c>
      <c r="AO1829" s="17">
        <v>0.20705102058771699</v>
      </c>
      <c r="AP1829" s="17">
        <v>0.15488461353912</v>
      </c>
      <c r="AQ1829" s="17">
        <v>0.176082488452764</v>
      </c>
      <c r="AR1829" s="17">
        <v>9.3468643519697706E-2</v>
      </c>
      <c r="AS1829" s="17"/>
      <c r="AT1829" s="17">
        <v>0.184962300509497</v>
      </c>
      <c r="AU1829" s="17">
        <v>0.25503666946738601</v>
      </c>
      <c r="AV1829" s="17">
        <v>0.23587960488307499</v>
      </c>
      <c r="AW1829" s="17">
        <v>0.28045667287335801</v>
      </c>
      <c r="AX1829" s="17">
        <v>0.271970042844211</v>
      </c>
      <c r="AY1829" s="17">
        <v>0.22251270197272599</v>
      </c>
      <c r="AZ1829" s="17"/>
      <c r="BA1829" s="17">
        <v>0.29131649091158801</v>
      </c>
      <c r="BB1829" s="17">
        <v>0.26836728862187298</v>
      </c>
      <c r="BC1829" s="17">
        <v>0.22169825352858299</v>
      </c>
      <c r="BD1829" s="17">
        <v>0.12863419661161801</v>
      </c>
      <c r="BE1829" s="17">
        <v>0.10233396693539901</v>
      </c>
      <c r="BF1829" s="17"/>
      <c r="BG1829" s="17">
        <v>0.24147656437337001</v>
      </c>
      <c r="BH1829" s="17">
        <v>0.21824511786255399</v>
      </c>
      <c r="BI1829" s="17">
        <v>0.21820017044479301</v>
      </c>
      <c r="BJ1829" s="17">
        <v>0.21625400752282301</v>
      </c>
      <c r="BK1829" s="17">
        <v>0.22365535750639601</v>
      </c>
      <c r="BL1829" s="17"/>
      <c r="BM1829" s="17">
        <v>0.209078658305724</v>
      </c>
      <c r="BN1829" s="17">
        <v>0.27977998613291399</v>
      </c>
      <c r="BO1829" s="17">
        <v>0.24109003566599199</v>
      </c>
      <c r="BP1829" s="17"/>
      <c r="BQ1829" s="17">
        <v>0.15609413885616699</v>
      </c>
      <c r="BR1829" s="17">
        <v>0.27946531694732302</v>
      </c>
      <c r="BS1829" s="17"/>
      <c r="BT1829" s="17">
        <v>0.196455563836403</v>
      </c>
      <c r="BU1829" s="17">
        <v>0.27912645850679002</v>
      </c>
    </row>
    <row r="1830" spans="2:73" x14ac:dyDescent="0.3">
      <c r="C1830" s="17"/>
      <c r="D1830" s="17"/>
      <c r="E1830" s="17"/>
      <c r="F1830" s="17"/>
      <c r="G1830" s="17"/>
      <c r="H1830" s="17"/>
      <c r="I1830" s="17"/>
      <c r="J1830" s="17"/>
      <c r="K1830" s="17"/>
      <c r="L1830" s="17"/>
      <c r="M1830" s="17"/>
      <c r="N1830" s="17"/>
      <c r="O1830" s="17"/>
      <c r="P1830" s="17"/>
      <c r="Q1830" s="17"/>
      <c r="R1830" s="17"/>
      <c r="S1830" s="17"/>
      <c r="T1830" s="17"/>
      <c r="U1830" s="17"/>
      <c r="V1830" s="17"/>
      <c r="W1830" s="17"/>
      <c r="X1830" s="17"/>
      <c r="Y1830" s="17"/>
      <c r="Z1830" s="17"/>
      <c r="AA1830" s="17"/>
      <c r="AB1830" s="17"/>
      <c r="AC1830" s="17"/>
      <c r="AD1830" s="17"/>
      <c r="AE1830" s="17"/>
      <c r="AF1830" s="17"/>
      <c r="AG1830" s="17"/>
      <c r="AH1830" s="17"/>
      <c r="AI1830" s="17"/>
      <c r="AJ1830" s="17"/>
      <c r="AK1830" s="17"/>
      <c r="AL1830" s="17"/>
      <c r="AM1830" s="17"/>
      <c r="AN1830" s="17"/>
      <c r="AO1830" s="17"/>
      <c r="AP1830" s="17"/>
      <c r="AQ1830" s="17"/>
      <c r="AR1830" s="17"/>
      <c r="AS1830" s="17"/>
      <c r="AT1830" s="17"/>
      <c r="AU1830" s="17"/>
      <c r="AV1830" s="17"/>
      <c r="AW1830" s="17"/>
      <c r="AX1830" s="17"/>
      <c r="AY1830" s="17"/>
      <c r="AZ1830" s="17"/>
      <c r="BA1830" s="17"/>
      <c r="BB1830" s="17"/>
      <c r="BC1830" s="17"/>
      <c r="BD1830" s="17"/>
      <c r="BE1830" s="17"/>
      <c r="BF1830" s="17"/>
      <c r="BG1830" s="17"/>
      <c r="BH1830" s="17"/>
      <c r="BI1830" s="17"/>
      <c r="BJ1830" s="17"/>
      <c r="BK1830" s="17"/>
      <c r="BL1830" s="17"/>
      <c r="BM1830" s="17"/>
      <c r="BN1830" s="17"/>
      <c r="BO1830" s="17"/>
      <c r="BP1830" s="17"/>
      <c r="BQ1830" s="17"/>
      <c r="BR1830" s="17"/>
      <c r="BS1830" s="17"/>
      <c r="BT1830" s="17"/>
      <c r="BU1830" s="17"/>
    </row>
    <row r="1831" spans="2:73" x14ac:dyDescent="0.3">
      <c r="B1831" s="6" t="s">
        <v>687</v>
      </c>
      <c r="C1831" s="17"/>
      <c r="D1831" s="17"/>
      <c r="E1831" s="17"/>
      <c r="F1831" s="17"/>
      <c r="G1831" s="17"/>
      <c r="H1831" s="17"/>
      <c r="I1831" s="17"/>
      <c r="J1831" s="17"/>
      <c r="K1831" s="17"/>
      <c r="L1831" s="17"/>
      <c r="M1831" s="17"/>
      <c r="N1831" s="17"/>
      <c r="O1831" s="17"/>
      <c r="P1831" s="17"/>
      <c r="Q1831" s="17"/>
      <c r="R1831" s="17"/>
      <c r="S1831" s="17"/>
      <c r="T1831" s="17"/>
      <c r="U1831" s="17"/>
      <c r="V1831" s="17"/>
      <c r="W1831" s="17"/>
      <c r="X1831" s="17"/>
      <c r="Y1831" s="17"/>
      <c r="Z1831" s="17"/>
      <c r="AA1831" s="17"/>
      <c r="AB1831" s="17"/>
      <c r="AC1831" s="17"/>
      <c r="AD1831" s="17"/>
      <c r="AE1831" s="17"/>
      <c r="AF1831" s="17"/>
      <c r="AG1831" s="17"/>
      <c r="AH1831" s="17"/>
      <c r="AI1831" s="17"/>
      <c r="AJ1831" s="17"/>
      <c r="AK1831" s="17"/>
      <c r="AL1831" s="17"/>
      <c r="AM1831" s="17"/>
      <c r="AN1831" s="17"/>
      <c r="AO1831" s="17"/>
      <c r="AP1831" s="17"/>
      <c r="AQ1831" s="17"/>
      <c r="AR1831" s="17"/>
      <c r="AS1831" s="17"/>
      <c r="AT1831" s="17"/>
      <c r="AU1831" s="17"/>
      <c r="AV1831" s="17"/>
      <c r="AW1831" s="17"/>
      <c r="AX1831" s="17"/>
      <c r="AY1831" s="17"/>
      <c r="AZ1831" s="17"/>
      <c r="BA1831" s="17"/>
      <c r="BB1831" s="17"/>
      <c r="BC1831" s="17"/>
      <c r="BD1831" s="17"/>
      <c r="BE1831" s="17"/>
      <c r="BF1831" s="17"/>
      <c r="BG1831" s="17"/>
      <c r="BH1831" s="17"/>
      <c r="BI1831" s="17"/>
      <c r="BJ1831" s="17"/>
      <c r="BK1831" s="17"/>
      <c r="BL1831" s="17"/>
      <c r="BM1831" s="17"/>
      <c r="BN1831" s="17"/>
      <c r="BO1831" s="17"/>
      <c r="BP1831" s="17"/>
      <c r="BQ1831" s="17"/>
      <c r="BR1831" s="17"/>
      <c r="BS1831" s="17"/>
      <c r="BT1831" s="17"/>
      <c r="BU1831" s="17"/>
    </row>
    <row r="1832" spans="2:73" x14ac:dyDescent="0.3">
      <c r="B1832" s="24" t="s">
        <v>197</v>
      </c>
      <c r="C1832" s="17"/>
      <c r="D1832" s="17"/>
      <c r="E1832" s="17"/>
      <c r="F1832" s="17"/>
      <c r="G1832" s="17"/>
      <c r="H1832" s="17"/>
      <c r="I1832" s="17"/>
      <c r="J1832" s="17"/>
      <c r="K1832" s="17"/>
      <c r="L1832" s="17"/>
      <c r="M1832" s="17"/>
      <c r="N1832" s="17"/>
      <c r="O1832" s="17"/>
      <c r="P1832" s="17"/>
      <c r="Q1832" s="17"/>
      <c r="R1832" s="17"/>
      <c r="S1832" s="17"/>
      <c r="T1832" s="17"/>
      <c r="U1832" s="17"/>
      <c r="V1832" s="17"/>
      <c r="W1832" s="17"/>
      <c r="X1832" s="17"/>
      <c r="Y1832" s="17"/>
      <c r="Z1832" s="17"/>
      <c r="AA1832" s="17"/>
      <c r="AB1832" s="17"/>
      <c r="AC1832" s="17"/>
      <c r="AD1832" s="17"/>
      <c r="AE1832" s="17"/>
      <c r="AF1832" s="17"/>
      <c r="AG1832" s="17"/>
      <c r="AH1832" s="17"/>
      <c r="AI1832" s="17"/>
      <c r="AJ1832" s="17"/>
      <c r="AK1832" s="17"/>
      <c r="AL1832" s="17"/>
      <c r="AM1832" s="17"/>
      <c r="AN1832" s="17"/>
      <c r="AO1832" s="17"/>
      <c r="AP1832" s="17"/>
      <c r="AQ1832" s="17"/>
      <c r="AR1832" s="17"/>
      <c r="AS1832" s="17"/>
      <c r="AT1832" s="17"/>
      <c r="AU1832" s="17"/>
      <c r="AV1832" s="17"/>
      <c r="AW1832" s="17"/>
      <c r="AX1832" s="17"/>
      <c r="AY1832" s="17"/>
      <c r="AZ1832" s="17"/>
      <c r="BA1832" s="17"/>
      <c r="BB1832" s="17"/>
      <c r="BC1832" s="17"/>
      <c r="BD1832" s="17"/>
      <c r="BE1832" s="17"/>
      <c r="BF1832" s="17"/>
      <c r="BG1832" s="17"/>
      <c r="BH1832" s="17"/>
      <c r="BI1832" s="17"/>
      <c r="BJ1832" s="17"/>
      <c r="BK1832" s="17"/>
      <c r="BL1832" s="17"/>
      <c r="BM1832" s="17"/>
      <c r="BN1832" s="17"/>
      <c r="BO1832" s="17"/>
      <c r="BP1832" s="17"/>
      <c r="BQ1832" s="17"/>
      <c r="BR1832" s="17"/>
      <c r="BS1832" s="17"/>
      <c r="BT1832" s="17"/>
      <c r="BU1832" s="17"/>
    </row>
    <row r="1833" spans="2:73" x14ac:dyDescent="0.3">
      <c r="B1833" t="s">
        <v>681</v>
      </c>
      <c r="C1833" s="17">
        <v>0.100153132953319</v>
      </c>
      <c r="D1833" s="17">
        <v>0.120037145078369</v>
      </c>
      <c r="E1833" s="17">
        <v>8.2159078497708399E-2</v>
      </c>
      <c r="F1833" s="17"/>
      <c r="G1833" s="17">
        <v>0.144957534599124</v>
      </c>
      <c r="H1833" s="17">
        <v>0.18478386003929001</v>
      </c>
      <c r="I1833" s="17">
        <v>0.10776729288129699</v>
      </c>
      <c r="J1833" s="17">
        <v>7.8304137937537904E-2</v>
      </c>
      <c r="K1833" s="17">
        <v>6.3100233414665502E-2</v>
      </c>
      <c r="L1833" s="17">
        <v>3.5018410361153197E-2</v>
      </c>
      <c r="M1833" s="17"/>
      <c r="N1833" s="17">
        <v>0.118979482842677</v>
      </c>
      <c r="O1833" s="17">
        <v>0.12883360261717999</v>
      </c>
      <c r="P1833" s="17">
        <v>9.3903758282334507E-2</v>
      </c>
      <c r="Q1833" s="17">
        <v>5.3755461229023298E-2</v>
      </c>
      <c r="R1833" s="17"/>
      <c r="S1833" s="17">
        <v>0.14071458992644001</v>
      </c>
      <c r="T1833" s="17">
        <v>7.2815647230495495E-2</v>
      </c>
      <c r="U1833" s="17">
        <v>8.7991812732633706E-2</v>
      </c>
      <c r="V1833" s="17">
        <v>7.7936244785141898E-2</v>
      </c>
      <c r="W1833" s="17">
        <v>6.9890992753741693E-2</v>
      </c>
      <c r="X1833" s="17">
        <v>8.1332385297386206E-2</v>
      </c>
      <c r="Y1833" s="17">
        <v>8.6043150005327307E-2</v>
      </c>
      <c r="Z1833" s="17">
        <v>9.9422315401818104E-2</v>
      </c>
      <c r="AA1833" s="17">
        <v>0.15365060185257901</v>
      </c>
      <c r="AB1833" s="17"/>
      <c r="AC1833" s="17">
        <v>0.191664879876383</v>
      </c>
      <c r="AD1833" s="17">
        <v>6.8959606678427002E-2</v>
      </c>
      <c r="AE1833" s="17">
        <v>5.7531357201625999E-2</v>
      </c>
      <c r="AF1833" s="17">
        <v>5.3139407459307897E-2</v>
      </c>
      <c r="AG1833" s="17">
        <v>0.112922712325611</v>
      </c>
      <c r="AH1833" s="17">
        <v>6.4766556456484797E-2</v>
      </c>
      <c r="AI1833" s="17">
        <v>0.16046214007031301</v>
      </c>
      <c r="AJ1833" s="17">
        <v>9.1784156160925598E-2</v>
      </c>
      <c r="AK1833" s="17">
        <v>7.7243662033621194E-2</v>
      </c>
      <c r="AL1833" s="17">
        <v>0.10745316584992599</v>
      </c>
      <c r="AM1833" s="17">
        <v>6.7533236808404395E-2</v>
      </c>
      <c r="AN1833" s="17">
        <v>0.121582669656034</v>
      </c>
      <c r="AO1833" s="17">
        <v>0.123699310969515</v>
      </c>
      <c r="AP1833" s="17">
        <v>0.162789952167221</v>
      </c>
      <c r="AQ1833" s="17">
        <v>0</v>
      </c>
      <c r="AR1833" s="17">
        <v>0.26819364040993399</v>
      </c>
      <c r="AS1833" s="17"/>
      <c r="AT1833" s="17">
        <v>0.17745789908423201</v>
      </c>
      <c r="AU1833" s="17">
        <v>8.9080436305678204E-2</v>
      </c>
      <c r="AV1833" s="17">
        <v>9.4253991786786701E-2</v>
      </c>
      <c r="AW1833" s="17">
        <v>6.1682052438779E-2</v>
      </c>
      <c r="AX1833" s="17">
        <v>3.8055611759786202E-2</v>
      </c>
      <c r="AY1833" s="17">
        <v>0.12452592349508</v>
      </c>
      <c r="AZ1833" s="17"/>
      <c r="BA1833" s="17">
        <v>5.75084274258598E-2</v>
      </c>
      <c r="BB1833" s="17">
        <v>7.8434031053471298E-2</v>
      </c>
      <c r="BC1833" s="17">
        <v>0.105184317632184</v>
      </c>
      <c r="BD1833" s="17">
        <v>0.22382870529240301</v>
      </c>
      <c r="BE1833" s="17">
        <v>0.22234051903813901</v>
      </c>
      <c r="BF1833" s="17"/>
      <c r="BG1833" s="17">
        <v>9.7732439007809202E-2</v>
      </c>
      <c r="BH1833" s="17">
        <v>0.15719514556393299</v>
      </c>
      <c r="BI1833" s="17">
        <v>5.3108312585111603E-2</v>
      </c>
      <c r="BJ1833" s="17">
        <v>9.3265959639925705E-2</v>
      </c>
      <c r="BK1833" s="17">
        <v>6.0664879707525599E-2</v>
      </c>
      <c r="BL1833" s="17"/>
      <c r="BM1833" s="17">
        <v>0.11349124012508099</v>
      </c>
      <c r="BN1833" s="17">
        <v>9.48975827778301E-2</v>
      </c>
      <c r="BO1833" s="17">
        <v>7.2014447124628206E-2</v>
      </c>
      <c r="BP1833" s="17"/>
      <c r="BQ1833" s="17">
        <v>0.16230266288643599</v>
      </c>
      <c r="BR1833" s="17">
        <v>6.7943696212085E-2</v>
      </c>
      <c r="BS1833" s="17"/>
      <c r="BT1833" s="17">
        <v>0.124943926739571</v>
      </c>
      <c r="BU1833" s="17">
        <v>7.6177184720473398E-2</v>
      </c>
    </row>
    <row r="1834" spans="2:73" x14ac:dyDescent="0.3">
      <c r="B1834" t="s">
        <v>682</v>
      </c>
      <c r="C1834" s="17">
        <v>0.37495489594908998</v>
      </c>
      <c r="D1834" s="17">
        <v>0.36773571993945398</v>
      </c>
      <c r="E1834" s="17">
        <v>0.381953139742153</v>
      </c>
      <c r="F1834" s="17"/>
      <c r="G1834" s="17">
        <v>0.36150648530481</v>
      </c>
      <c r="H1834" s="17">
        <v>0.40053615122130698</v>
      </c>
      <c r="I1834" s="17">
        <v>0.34774918178470998</v>
      </c>
      <c r="J1834" s="17">
        <v>0.37190073675183499</v>
      </c>
      <c r="K1834" s="17">
        <v>0.351142617426971</v>
      </c>
      <c r="L1834" s="17">
        <v>0.40005811575932998</v>
      </c>
      <c r="M1834" s="17"/>
      <c r="N1834" s="17">
        <v>0.44194083495762498</v>
      </c>
      <c r="O1834" s="17">
        <v>0.383449138775322</v>
      </c>
      <c r="P1834" s="17">
        <v>0.349758586108803</v>
      </c>
      <c r="Q1834" s="17">
        <v>0.31980449477294798</v>
      </c>
      <c r="R1834" s="17"/>
      <c r="S1834" s="17">
        <v>0.400593596987246</v>
      </c>
      <c r="T1834" s="17">
        <v>0.39446172950230401</v>
      </c>
      <c r="U1834" s="17">
        <v>0.34224955502962401</v>
      </c>
      <c r="V1834" s="17">
        <v>0.39264701874944302</v>
      </c>
      <c r="W1834" s="17">
        <v>0.34236116218225798</v>
      </c>
      <c r="X1834" s="17">
        <v>0.26638363035268597</v>
      </c>
      <c r="Y1834" s="17">
        <v>0.38179922756072299</v>
      </c>
      <c r="Z1834" s="17">
        <v>0.34199411128878698</v>
      </c>
      <c r="AA1834" s="17">
        <v>0.43469670581665498</v>
      </c>
      <c r="AB1834" s="17"/>
      <c r="AC1834" s="17">
        <v>0</v>
      </c>
      <c r="AD1834" s="17">
        <v>0.35169777040167</v>
      </c>
      <c r="AE1834" s="17">
        <v>0.33586622780002401</v>
      </c>
      <c r="AF1834" s="17">
        <v>0.35831997554659201</v>
      </c>
      <c r="AG1834" s="17">
        <v>0.33574689882242797</v>
      </c>
      <c r="AH1834" s="17">
        <v>0.45088325773355298</v>
      </c>
      <c r="AI1834" s="17">
        <v>0.32444078839735502</v>
      </c>
      <c r="AJ1834" s="17">
        <v>0.36737820834772</v>
      </c>
      <c r="AK1834" s="17">
        <v>0.43532166076606099</v>
      </c>
      <c r="AL1834" s="17">
        <v>0.360500077243397</v>
      </c>
      <c r="AM1834" s="17">
        <v>0.36485466866793698</v>
      </c>
      <c r="AN1834" s="17">
        <v>0.39278404569165498</v>
      </c>
      <c r="AO1834" s="17">
        <v>0.36266874366497298</v>
      </c>
      <c r="AP1834" s="17">
        <v>0.41040953826663001</v>
      </c>
      <c r="AQ1834" s="17">
        <v>0.52838362981759202</v>
      </c>
      <c r="AR1834" s="17">
        <v>0.47810352068551698</v>
      </c>
      <c r="AS1834" s="17"/>
      <c r="AT1834" s="17">
        <v>0.42181254490476</v>
      </c>
      <c r="AU1834" s="17">
        <v>0.34407986418096298</v>
      </c>
      <c r="AV1834" s="17">
        <v>0.36271135162808699</v>
      </c>
      <c r="AW1834" s="17">
        <v>0.40505360932891299</v>
      </c>
      <c r="AX1834" s="17">
        <v>0.34266784791921401</v>
      </c>
      <c r="AY1834" s="17">
        <v>0.34318808490471903</v>
      </c>
      <c r="AZ1834" s="17"/>
      <c r="BA1834" s="17">
        <v>0.34972431493913803</v>
      </c>
      <c r="BB1834" s="17">
        <v>0.32287320638292399</v>
      </c>
      <c r="BC1834" s="17">
        <v>0.43674322051285303</v>
      </c>
      <c r="BD1834" s="17">
        <v>0.40469963479277798</v>
      </c>
      <c r="BE1834" s="17">
        <v>0.34946642779563297</v>
      </c>
      <c r="BF1834" s="17"/>
      <c r="BG1834" s="17">
        <v>0.410583014888735</v>
      </c>
      <c r="BH1834" s="17">
        <v>0.41704482302557999</v>
      </c>
      <c r="BI1834" s="17">
        <v>0.37104211997730502</v>
      </c>
      <c r="BJ1834" s="17">
        <v>0.291854817165761</v>
      </c>
      <c r="BK1834" s="17">
        <v>0.38273880436545898</v>
      </c>
      <c r="BL1834" s="17"/>
      <c r="BM1834" s="17">
        <v>0.39863355942332102</v>
      </c>
      <c r="BN1834" s="17">
        <v>0.37607080631878498</v>
      </c>
      <c r="BO1834" s="17">
        <v>0.300092481277622</v>
      </c>
      <c r="BP1834" s="17"/>
      <c r="BQ1834" s="17">
        <v>0.45575775985309702</v>
      </c>
      <c r="BR1834" s="17">
        <v>0.32502299669372697</v>
      </c>
      <c r="BS1834" s="17"/>
      <c r="BT1834" s="17">
        <v>0.45822272026971</v>
      </c>
      <c r="BU1834" s="17">
        <v>0.26814362415802101</v>
      </c>
    </row>
    <row r="1835" spans="2:73" x14ac:dyDescent="0.3">
      <c r="B1835" t="s">
        <v>683</v>
      </c>
      <c r="C1835" s="17">
        <v>0.38412343308510899</v>
      </c>
      <c r="D1835" s="17">
        <v>0.38338719769690899</v>
      </c>
      <c r="E1835" s="17">
        <v>0.385232916960142</v>
      </c>
      <c r="F1835" s="17"/>
      <c r="G1835" s="17">
        <v>0.30751628900509698</v>
      </c>
      <c r="H1835" s="17">
        <v>0.31395624514880899</v>
      </c>
      <c r="I1835" s="17">
        <v>0.38959252934134198</v>
      </c>
      <c r="J1835" s="17">
        <v>0.42091046428978501</v>
      </c>
      <c r="K1835" s="17">
        <v>0.41086016057765901</v>
      </c>
      <c r="L1835" s="17">
        <v>0.44398372243640699</v>
      </c>
      <c r="M1835" s="17"/>
      <c r="N1835" s="17">
        <v>0.35094951095413002</v>
      </c>
      <c r="O1835" s="17">
        <v>0.38026268141049202</v>
      </c>
      <c r="P1835" s="17">
        <v>0.40168983621772397</v>
      </c>
      <c r="Q1835" s="17">
        <v>0.40611796829436098</v>
      </c>
      <c r="R1835" s="17"/>
      <c r="S1835" s="17">
        <v>0.35857668023255101</v>
      </c>
      <c r="T1835" s="17">
        <v>0.384115259985924</v>
      </c>
      <c r="U1835" s="17">
        <v>0.39921525819554698</v>
      </c>
      <c r="V1835" s="17">
        <v>0.37017883457988598</v>
      </c>
      <c r="W1835" s="17">
        <v>0.42768444433799002</v>
      </c>
      <c r="X1835" s="17">
        <v>0.45987946090288501</v>
      </c>
      <c r="Y1835" s="17">
        <v>0.38789640152335603</v>
      </c>
      <c r="Z1835" s="17">
        <v>0.431470858589312</v>
      </c>
      <c r="AA1835" s="17">
        <v>0.315301464818452</v>
      </c>
      <c r="AB1835" s="17"/>
      <c r="AC1835" s="17">
        <v>0.45591406917091898</v>
      </c>
      <c r="AD1835" s="17">
        <v>0.25633898477554501</v>
      </c>
      <c r="AE1835" s="17">
        <v>0.414151412204803</v>
      </c>
      <c r="AF1835" s="17">
        <v>0.38931293577593201</v>
      </c>
      <c r="AG1835" s="17">
        <v>0.42625369422960202</v>
      </c>
      <c r="AH1835" s="17">
        <v>0.32962681215100698</v>
      </c>
      <c r="AI1835" s="17">
        <v>0.40545119268485103</v>
      </c>
      <c r="AJ1835" s="17">
        <v>0.45770897299532598</v>
      </c>
      <c r="AK1835" s="17">
        <v>0.35744430364456198</v>
      </c>
      <c r="AL1835" s="17">
        <v>0.40907442139313099</v>
      </c>
      <c r="AM1835" s="17">
        <v>0.47173350443360201</v>
      </c>
      <c r="AN1835" s="17">
        <v>0.403599228014903</v>
      </c>
      <c r="AO1835" s="17">
        <v>0.42364767257029101</v>
      </c>
      <c r="AP1835" s="17">
        <v>0.34662099534170099</v>
      </c>
      <c r="AQ1835" s="17">
        <v>0.38996841353571998</v>
      </c>
      <c r="AR1835" s="17">
        <v>0.21411189983814299</v>
      </c>
      <c r="AS1835" s="17"/>
      <c r="AT1835" s="17">
        <v>0.294622747974914</v>
      </c>
      <c r="AU1835" s="17">
        <v>0.43738177346573798</v>
      </c>
      <c r="AV1835" s="17">
        <v>0.33815289656007003</v>
      </c>
      <c r="AW1835" s="17">
        <v>0.40361714537606302</v>
      </c>
      <c r="AX1835" s="17">
        <v>0.437662265681595</v>
      </c>
      <c r="AY1835" s="17">
        <v>0.40469915919835298</v>
      </c>
      <c r="AZ1835" s="17"/>
      <c r="BA1835" s="17">
        <v>0.41622562654911699</v>
      </c>
      <c r="BB1835" s="17">
        <v>0.45734510929043798</v>
      </c>
      <c r="BC1835" s="17">
        <v>0.348536126876831</v>
      </c>
      <c r="BD1835" s="17">
        <v>0.27475548167491498</v>
      </c>
      <c r="BE1835" s="17">
        <v>0.36362878504995999</v>
      </c>
      <c r="BF1835" s="17"/>
      <c r="BG1835" s="17">
        <v>0.37373614909483599</v>
      </c>
      <c r="BH1835" s="17">
        <v>0.32805345334664898</v>
      </c>
      <c r="BI1835" s="17">
        <v>0.44112521727605303</v>
      </c>
      <c r="BJ1835" s="17">
        <v>0.43495480303196898</v>
      </c>
      <c r="BK1835" s="17">
        <v>0.433453115561656</v>
      </c>
      <c r="BL1835" s="17"/>
      <c r="BM1835" s="17">
        <v>0.38483528921513699</v>
      </c>
      <c r="BN1835" s="17">
        <v>0.37189782873876898</v>
      </c>
      <c r="BO1835" s="17">
        <v>0.41110544225414802</v>
      </c>
      <c r="BP1835" s="17"/>
      <c r="BQ1835" s="17">
        <v>0.27836281080297998</v>
      </c>
      <c r="BR1835" s="17">
        <v>0.45723075091127902</v>
      </c>
      <c r="BS1835" s="17"/>
      <c r="BT1835" s="17">
        <v>0.30904960675945198</v>
      </c>
      <c r="BU1835" s="17">
        <v>0.49996747543596198</v>
      </c>
    </row>
    <row r="1836" spans="2:73" x14ac:dyDescent="0.3">
      <c r="B1836" t="s">
        <v>684</v>
      </c>
      <c r="C1836" s="17">
        <v>5.39126576146403E-2</v>
      </c>
      <c r="D1836" s="17">
        <v>4.9569992370194299E-2</v>
      </c>
      <c r="E1836" s="17">
        <v>5.7267710734037601E-2</v>
      </c>
      <c r="F1836" s="17"/>
      <c r="G1836" s="17">
        <v>5.6773850054065302E-2</v>
      </c>
      <c r="H1836" s="17">
        <v>4.8727696871247103E-2</v>
      </c>
      <c r="I1836" s="17">
        <v>5.5764225625802702E-2</v>
      </c>
      <c r="J1836" s="17">
        <v>5.9352431956181201E-2</v>
      </c>
      <c r="K1836" s="17">
        <v>5.8792231562013901E-2</v>
      </c>
      <c r="L1836" s="17">
        <v>4.7561560429520498E-2</v>
      </c>
      <c r="M1836" s="17"/>
      <c r="N1836" s="17">
        <v>3.6570518552072502E-2</v>
      </c>
      <c r="O1836" s="17">
        <v>4.3934409733117102E-2</v>
      </c>
      <c r="P1836" s="17">
        <v>6.2156257435364203E-2</v>
      </c>
      <c r="Q1836" s="17">
        <v>7.4470985457757793E-2</v>
      </c>
      <c r="R1836" s="17"/>
      <c r="S1836" s="17">
        <v>3.6558259565818603E-2</v>
      </c>
      <c r="T1836" s="17">
        <v>6.1367135486446199E-2</v>
      </c>
      <c r="U1836" s="17">
        <v>9.0610292284108204E-2</v>
      </c>
      <c r="V1836" s="17">
        <v>8.3537643102642695E-2</v>
      </c>
      <c r="W1836" s="17">
        <v>7.0278103807043399E-2</v>
      </c>
      <c r="X1836" s="17">
        <v>5.7573370435522901E-2</v>
      </c>
      <c r="Y1836" s="17">
        <v>3.1701283522985499E-2</v>
      </c>
      <c r="Z1836" s="17">
        <v>9.8514116699753192E-3</v>
      </c>
      <c r="AA1836" s="17">
        <v>3.2390193478058597E-2</v>
      </c>
      <c r="AB1836" s="17"/>
      <c r="AC1836" s="17">
        <v>0.20546288356384201</v>
      </c>
      <c r="AD1836" s="17">
        <v>7.5348929341269105E-2</v>
      </c>
      <c r="AE1836" s="17">
        <v>3.6057537566465903E-2</v>
      </c>
      <c r="AF1836" s="17">
        <v>8.7697514515156602E-2</v>
      </c>
      <c r="AG1836" s="17">
        <v>4.3831467475098397E-2</v>
      </c>
      <c r="AH1836" s="17">
        <v>6.4815093416890304E-2</v>
      </c>
      <c r="AI1836" s="17">
        <v>6.4019423481763593E-2</v>
      </c>
      <c r="AJ1836" s="17">
        <v>4.3253312266525602E-2</v>
      </c>
      <c r="AK1836" s="17">
        <v>7.27362194426657E-2</v>
      </c>
      <c r="AL1836" s="17">
        <v>3.2803309965450597E-2</v>
      </c>
      <c r="AM1836" s="17">
        <v>5.4216750109139102E-2</v>
      </c>
      <c r="AN1836" s="17">
        <v>5.1073349664161799E-2</v>
      </c>
      <c r="AO1836" s="17">
        <v>5.3348957742122102E-2</v>
      </c>
      <c r="AP1836" s="17">
        <v>2.48335244138277E-2</v>
      </c>
      <c r="AQ1836" s="17">
        <v>5.2284007490930998E-2</v>
      </c>
      <c r="AR1836" s="17">
        <v>0</v>
      </c>
      <c r="AS1836" s="17"/>
      <c r="AT1836" s="17">
        <v>3.3686146291563003E-2</v>
      </c>
      <c r="AU1836" s="17">
        <v>3.9698514659160002E-2</v>
      </c>
      <c r="AV1836" s="17">
        <v>0.112243899623532</v>
      </c>
      <c r="AW1836" s="17">
        <v>4.9989941545488997E-2</v>
      </c>
      <c r="AX1836" s="17">
        <v>6.14354957659487E-2</v>
      </c>
      <c r="AY1836" s="17">
        <v>5.6126327264750697E-2</v>
      </c>
      <c r="AZ1836" s="17"/>
      <c r="BA1836" s="17">
        <v>5.5620743089163802E-2</v>
      </c>
      <c r="BB1836" s="17">
        <v>4.6714543551397598E-2</v>
      </c>
      <c r="BC1836" s="17">
        <v>5.1890058341029097E-2</v>
      </c>
      <c r="BD1836" s="17">
        <v>5.5399034007122101E-2</v>
      </c>
      <c r="BE1836" s="17">
        <v>4.3107179140612399E-2</v>
      </c>
      <c r="BF1836" s="17"/>
      <c r="BG1836" s="17">
        <v>3.1509211580374299E-2</v>
      </c>
      <c r="BH1836" s="17">
        <v>4.8112693816838199E-2</v>
      </c>
      <c r="BI1836" s="17">
        <v>3.80552187533005E-2</v>
      </c>
      <c r="BJ1836" s="17">
        <v>7.4216858472718403E-2</v>
      </c>
      <c r="BK1836" s="17">
        <v>7.7607428477439802E-2</v>
      </c>
      <c r="BL1836" s="17"/>
      <c r="BM1836" s="17">
        <v>4.08374083214426E-2</v>
      </c>
      <c r="BN1836" s="17">
        <v>6.1693939052084402E-2</v>
      </c>
      <c r="BO1836" s="17">
        <v>7.5227088872688502E-2</v>
      </c>
      <c r="BP1836" s="17"/>
      <c r="BQ1836" s="17">
        <v>5.7595853545733801E-2</v>
      </c>
      <c r="BR1836" s="17">
        <v>5.3189195678287601E-2</v>
      </c>
      <c r="BS1836" s="17"/>
      <c r="BT1836" s="17">
        <v>5.5697892745832298E-2</v>
      </c>
      <c r="BU1836" s="17">
        <v>5.2276821659690102E-2</v>
      </c>
    </row>
    <row r="1837" spans="2:73" x14ac:dyDescent="0.3">
      <c r="B1837" t="s">
        <v>685</v>
      </c>
      <c r="C1837" s="17">
        <v>1.47926496704462E-2</v>
      </c>
      <c r="D1837" s="17">
        <v>2.08466053667484E-2</v>
      </c>
      <c r="E1837" s="17">
        <v>9.2652749957623896E-3</v>
      </c>
      <c r="F1837" s="17"/>
      <c r="G1837" s="17">
        <v>2.7148030447367699E-2</v>
      </c>
      <c r="H1837" s="17">
        <v>6.2710238950979399E-3</v>
      </c>
      <c r="I1837" s="17">
        <v>3.1927488490351E-2</v>
      </c>
      <c r="J1837" s="17">
        <v>1.3452769771480501E-2</v>
      </c>
      <c r="K1837" s="17">
        <v>1.38297849256672E-2</v>
      </c>
      <c r="L1837" s="17">
        <v>3.1985170912021302E-3</v>
      </c>
      <c r="M1837" s="17"/>
      <c r="N1837" s="17">
        <v>7.7835124887997197E-3</v>
      </c>
      <c r="O1837" s="17">
        <v>1.8892942886896E-2</v>
      </c>
      <c r="P1837" s="17">
        <v>1.16708462215758E-2</v>
      </c>
      <c r="Q1837" s="17">
        <v>1.9279952749463598E-2</v>
      </c>
      <c r="R1837" s="17"/>
      <c r="S1837" s="17">
        <v>1.07163403080198E-2</v>
      </c>
      <c r="T1837" s="17">
        <v>3.5222953353957402E-3</v>
      </c>
      <c r="U1837" s="17">
        <v>2.25420611050486E-2</v>
      </c>
      <c r="V1837" s="17">
        <v>1.33188316021692E-2</v>
      </c>
      <c r="W1837" s="17">
        <v>2.9791058464306901E-2</v>
      </c>
      <c r="X1837" s="17">
        <v>2.3900270792410899E-2</v>
      </c>
      <c r="Y1837" s="17">
        <v>1.76380276427444E-2</v>
      </c>
      <c r="Z1837" s="17">
        <v>1.9577264294889599E-2</v>
      </c>
      <c r="AA1837" s="17">
        <v>8.5484530430480592E-3</v>
      </c>
      <c r="AB1837" s="17"/>
      <c r="AC1837" s="17">
        <v>0</v>
      </c>
      <c r="AD1837" s="17">
        <v>6.1604054596861801E-2</v>
      </c>
      <c r="AE1837" s="17">
        <v>2.2587291327470099E-2</v>
      </c>
      <c r="AF1837" s="17">
        <v>2.98553469933391E-2</v>
      </c>
      <c r="AG1837" s="17">
        <v>9.3949287118183303E-3</v>
      </c>
      <c r="AH1837" s="17">
        <v>5.4559309629483603E-3</v>
      </c>
      <c r="AI1837" s="17">
        <v>0</v>
      </c>
      <c r="AJ1837" s="17">
        <v>1.30847493522247E-2</v>
      </c>
      <c r="AK1837" s="17">
        <v>8.3393163123388191E-3</v>
      </c>
      <c r="AL1837" s="17">
        <v>1.7587072973647699E-2</v>
      </c>
      <c r="AM1837" s="17">
        <v>1.8643541301401799E-2</v>
      </c>
      <c r="AN1837" s="17">
        <v>0</v>
      </c>
      <c r="AO1837" s="17">
        <v>0</v>
      </c>
      <c r="AP1837" s="17">
        <v>0</v>
      </c>
      <c r="AQ1837" s="17">
        <v>0</v>
      </c>
      <c r="AR1837" s="17">
        <v>2.4603556747353299E-2</v>
      </c>
      <c r="AS1837" s="17"/>
      <c r="AT1837" s="17">
        <v>1.01751152077504E-2</v>
      </c>
      <c r="AU1837" s="17">
        <v>1.74058086579525E-2</v>
      </c>
      <c r="AV1837" s="17">
        <v>2.2612882297197101E-2</v>
      </c>
      <c r="AW1837" s="17">
        <v>7.5431735667497498E-3</v>
      </c>
      <c r="AX1837" s="17">
        <v>1.7229169288028499E-2</v>
      </c>
      <c r="AY1837" s="17">
        <v>1.8251963084790199E-2</v>
      </c>
      <c r="AZ1837" s="17"/>
      <c r="BA1837" s="17">
        <v>2.0038087657746E-2</v>
      </c>
      <c r="BB1837" s="17">
        <v>2.47292748730366E-2</v>
      </c>
      <c r="BC1837" s="17">
        <v>7.5235417020946601E-3</v>
      </c>
      <c r="BD1837" s="17">
        <v>4.6295487797996301E-3</v>
      </c>
      <c r="BE1837" s="17">
        <v>0</v>
      </c>
      <c r="BF1837" s="17"/>
      <c r="BG1837" s="17">
        <v>1.4700752300883701E-2</v>
      </c>
      <c r="BH1837" s="17">
        <v>1.0842372096194401E-2</v>
      </c>
      <c r="BI1837" s="17">
        <v>6.7171302164304603E-3</v>
      </c>
      <c r="BJ1837" s="17">
        <v>3.9566183640870597E-2</v>
      </c>
      <c r="BK1837" s="17">
        <v>1.6288536532271299E-2</v>
      </c>
      <c r="BL1837" s="17"/>
      <c r="BM1837" s="17">
        <v>1.2977331785543399E-2</v>
      </c>
      <c r="BN1837" s="17">
        <v>8.7036021284290707E-3</v>
      </c>
      <c r="BO1837" s="17">
        <v>3.4847617702754997E-2</v>
      </c>
      <c r="BP1837" s="17"/>
      <c r="BQ1837" s="17">
        <v>1.46709307977087E-2</v>
      </c>
      <c r="BR1837" s="17">
        <v>1.34091870917243E-2</v>
      </c>
      <c r="BS1837" s="17"/>
      <c r="BT1837" s="17">
        <v>1.5456183681754899E-2</v>
      </c>
      <c r="BU1837" s="17">
        <v>9.9539179055238292E-3</v>
      </c>
    </row>
    <row r="1838" spans="2:73" x14ac:dyDescent="0.3">
      <c r="B1838" t="s">
        <v>92</v>
      </c>
      <c r="C1838" s="17">
        <v>7.20632307273954E-2</v>
      </c>
      <c r="D1838" s="17">
        <v>5.8423339548325202E-2</v>
      </c>
      <c r="E1838" s="17">
        <v>8.4121879070196498E-2</v>
      </c>
      <c r="F1838" s="17"/>
      <c r="G1838" s="17">
        <v>0.102097810589537</v>
      </c>
      <c r="H1838" s="17">
        <v>4.5725022824249499E-2</v>
      </c>
      <c r="I1838" s="17">
        <v>6.7199281876497E-2</v>
      </c>
      <c r="J1838" s="17">
        <v>5.6079459293179999E-2</v>
      </c>
      <c r="K1838" s="17">
        <v>0.102274972093023</v>
      </c>
      <c r="L1838" s="17">
        <v>7.0179673922386498E-2</v>
      </c>
      <c r="M1838" s="17"/>
      <c r="N1838" s="17">
        <v>4.3776140204695099E-2</v>
      </c>
      <c r="O1838" s="17">
        <v>4.4627224576993203E-2</v>
      </c>
      <c r="P1838" s="17">
        <v>8.0820715734198398E-2</v>
      </c>
      <c r="Q1838" s="17">
        <v>0.126571137496446</v>
      </c>
      <c r="R1838" s="17"/>
      <c r="S1838" s="17">
        <v>5.2840532979924699E-2</v>
      </c>
      <c r="T1838" s="17">
        <v>8.3717932459434999E-2</v>
      </c>
      <c r="U1838" s="17">
        <v>5.7391020653038097E-2</v>
      </c>
      <c r="V1838" s="17">
        <v>6.2381427180716903E-2</v>
      </c>
      <c r="W1838" s="17">
        <v>5.9994238454660197E-2</v>
      </c>
      <c r="X1838" s="17">
        <v>0.110930882219109</v>
      </c>
      <c r="Y1838" s="17">
        <v>9.4921909744863794E-2</v>
      </c>
      <c r="Z1838" s="17">
        <v>9.7684038755218E-2</v>
      </c>
      <c r="AA1838" s="17">
        <v>5.5412580991208001E-2</v>
      </c>
      <c r="AB1838" s="17"/>
      <c r="AC1838" s="17">
        <v>0.146958167388857</v>
      </c>
      <c r="AD1838" s="17">
        <v>0.18605065420622699</v>
      </c>
      <c r="AE1838" s="17">
        <v>0.13380617389961</v>
      </c>
      <c r="AF1838" s="17">
        <v>8.1674819709673205E-2</v>
      </c>
      <c r="AG1838" s="17">
        <v>7.1850298435441898E-2</v>
      </c>
      <c r="AH1838" s="17">
        <v>8.4452349279116906E-2</v>
      </c>
      <c r="AI1838" s="17">
        <v>4.5626455365717397E-2</v>
      </c>
      <c r="AJ1838" s="17">
        <v>2.6790600877277401E-2</v>
      </c>
      <c r="AK1838" s="17">
        <v>4.89148378007511E-2</v>
      </c>
      <c r="AL1838" s="17">
        <v>7.2581952574448397E-2</v>
      </c>
      <c r="AM1838" s="17">
        <v>2.30182986795156E-2</v>
      </c>
      <c r="AN1838" s="17">
        <v>3.0960706973246901E-2</v>
      </c>
      <c r="AO1838" s="17">
        <v>3.6635315053099402E-2</v>
      </c>
      <c r="AP1838" s="17">
        <v>5.5345989810619799E-2</v>
      </c>
      <c r="AQ1838" s="17">
        <v>2.93639491557567E-2</v>
      </c>
      <c r="AR1838" s="17">
        <v>1.4987382319052899E-2</v>
      </c>
      <c r="AS1838" s="17"/>
      <c r="AT1838" s="17">
        <v>6.2245546536780799E-2</v>
      </c>
      <c r="AU1838" s="17">
        <v>7.2353602730507505E-2</v>
      </c>
      <c r="AV1838" s="17">
        <v>7.0024978104327701E-2</v>
      </c>
      <c r="AW1838" s="17">
        <v>7.21140777440063E-2</v>
      </c>
      <c r="AX1838" s="17">
        <v>0.102949609585428</v>
      </c>
      <c r="AY1838" s="17">
        <v>5.3208542052308003E-2</v>
      </c>
      <c r="AZ1838" s="17"/>
      <c r="BA1838" s="17">
        <v>0.10088280033897599</v>
      </c>
      <c r="BB1838" s="17">
        <v>6.9903834848732693E-2</v>
      </c>
      <c r="BC1838" s="17">
        <v>5.0122734935008503E-2</v>
      </c>
      <c r="BD1838" s="17">
        <v>3.6687595452981898E-2</v>
      </c>
      <c r="BE1838" s="17">
        <v>2.1457088975655299E-2</v>
      </c>
      <c r="BF1838" s="17"/>
      <c r="BG1838" s="17">
        <v>7.1738433127361306E-2</v>
      </c>
      <c r="BH1838" s="17">
        <v>3.8751512150805197E-2</v>
      </c>
      <c r="BI1838" s="17">
        <v>8.9952001191799705E-2</v>
      </c>
      <c r="BJ1838" s="17">
        <v>6.6141378048755195E-2</v>
      </c>
      <c r="BK1838" s="17">
        <v>2.9247235355647699E-2</v>
      </c>
      <c r="BL1838" s="17"/>
      <c r="BM1838" s="17">
        <v>4.92251711294747E-2</v>
      </c>
      <c r="BN1838" s="17">
        <v>8.6736240984102098E-2</v>
      </c>
      <c r="BO1838" s="17">
        <v>0.106712922768159</v>
      </c>
      <c r="BP1838" s="17"/>
      <c r="BQ1838" s="17">
        <v>3.13099821140446E-2</v>
      </c>
      <c r="BR1838" s="17">
        <v>8.3204173412896695E-2</v>
      </c>
      <c r="BS1838" s="17"/>
      <c r="BT1838" s="17">
        <v>3.6629669803680202E-2</v>
      </c>
      <c r="BU1838" s="17">
        <v>9.3480976120329407E-2</v>
      </c>
    </row>
    <row r="1839" spans="2:73" x14ac:dyDescent="0.3">
      <c r="C1839" s="17"/>
      <c r="D1839" s="17"/>
      <c r="E1839" s="17"/>
      <c r="F1839" s="17"/>
      <c r="G1839" s="17"/>
      <c r="H1839" s="17"/>
      <c r="I1839" s="17"/>
      <c r="J1839" s="17"/>
      <c r="K1839" s="17"/>
      <c r="L1839" s="17"/>
      <c r="M1839" s="17"/>
      <c r="N1839" s="17"/>
      <c r="O1839" s="17"/>
      <c r="P1839" s="17"/>
      <c r="Q1839" s="17"/>
      <c r="R1839" s="17"/>
      <c r="S1839" s="17"/>
      <c r="T1839" s="17"/>
      <c r="U1839" s="17"/>
      <c r="V1839" s="17"/>
      <c r="W1839" s="17"/>
      <c r="X1839" s="17"/>
      <c r="Y1839" s="17"/>
      <c r="Z1839" s="17"/>
      <c r="AA1839" s="17"/>
      <c r="AB1839" s="17"/>
      <c r="AC1839" s="17"/>
      <c r="AD1839" s="17"/>
      <c r="AE1839" s="17"/>
      <c r="AF1839" s="17"/>
      <c r="AG1839" s="17"/>
      <c r="AH1839" s="17"/>
      <c r="AI1839" s="17"/>
      <c r="AJ1839" s="17"/>
      <c r="AK1839" s="17"/>
      <c r="AL1839" s="17"/>
      <c r="AM1839" s="17"/>
      <c r="AN1839" s="17"/>
      <c r="AO1839" s="17"/>
      <c r="AP1839" s="17"/>
      <c r="AQ1839" s="17"/>
      <c r="AR1839" s="17"/>
      <c r="AS1839" s="17"/>
      <c r="AT1839" s="17"/>
      <c r="AU1839" s="17"/>
      <c r="AV1839" s="17"/>
      <c r="AW1839" s="17"/>
      <c r="AX1839" s="17"/>
      <c r="AY1839" s="17"/>
      <c r="AZ1839" s="17"/>
      <c r="BA1839" s="17"/>
      <c r="BB1839" s="17"/>
      <c r="BC1839" s="17"/>
      <c r="BD1839" s="17"/>
      <c r="BE1839" s="17"/>
      <c r="BF1839" s="17"/>
      <c r="BG1839" s="17"/>
      <c r="BH1839" s="17"/>
      <c r="BI1839" s="17"/>
      <c r="BJ1839" s="17"/>
      <c r="BK1839" s="17"/>
      <c r="BL1839" s="17"/>
      <c r="BM1839" s="17"/>
      <c r="BN1839" s="17"/>
      <c r="BO1839" s="17"/>
      <c r="BP1839" s="17"/>
      <c r="BQ1839" s="17"/>
      <c r="BR1839" s="17"/>
      <c r="BS1839" s="17"/>
      <c r="BT1839" s="17"/>
      <c r="BU1839" s="17"/>
    </row>
    <row r="1840" spans="2:73" x14ac:dyDescent="0.3">
      <c r="B1840" s="6" t="s">
        <v>688</v>
      </c>
      <c r="C1840" s="17"/>
      <c r="D1840" s="17"/>
      <c r="E1840" s="17"/>
      <c r="F1840" s="17"/>
      <c r="G1840" s="17"/>
      <c r="H1840" s="17"/>
      <c r="I1840" s="17"/>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c r="BH1840" s="17"/>
      <c r="BI1840" s="17"/>
      <c r="BJ1840" s="17"/>
      <c r="BK1840" s="17"/>
      <c r="BL1840" s="17"/>
      <c r="BM1840" s="17"/>
      <c r="BN1840" s="17"/>
      <c r="BO1840" s="17"/>
      <c r="BP1840" s="17"/>
      <c r="BQ1840" s="17"/>
      <c r="BR1840" s="17"/>
      <c r="BS1840" s="17"/>
      <c r="BT1840" s="17"/>
      <c r="BU1840" s="17"/>
    </row>
    <row r="1841" spans="2:73" x14ac:dyDescent="0.3">
      <c r="B1841" s="24" t="s">
        <v>197</v>
      </c>
      <c r="C1841" s="17"/>
      <c r="D1841" s="17"/>
      <c r="E1841" s="17"/>
      <c r="F1841" s="17"/>
      <c r="G1841" s="17"/>
      <c r="H1841" s="17"/>
      <c r="I1841" s="17"/>
      <c r="J1841" s="17"/>
      <c r="K1841" s="17"/>
      <c r="L1841" s="17"/>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c r="BF1841" s="17"/>
      <c r="BG1841" s="17"/>
      <c r="BH1841" s="17"/>
      <c r="BI1841" s="17"/>
      <c r="BJ1841" s="17"/>
      <c r="BK1841" s="17"/>
      <c r="BL1841" s="17"/>
      <c r="BM1841" s="17"/>
      <c r="BN1841" s="17"/>
      <c r="BO1841" s="17"/>
      <c r="BP1841" s="17"/>
      <c r="BQ1841" s="17"/>
      <c r="BR1841" s="17"/>
      <c r="BS1841" s="17"/>
      <c r="BT1841" s="17"/>
      <c r="BU1841" s="17"/>
    </row>
    <row r="1842" spans="2:73" x14ac:dyDescent="0.3">
      <c r="B1842" t="s">
        <v>681</v>
      </c>
      <c r="C1842" s="17">
        <v>0.117384806039497</v>
      </c>
      <c r="D1842" s="17">
        <v>0.14301217748762299</v>
      </c>
      <c r="E1842" s="17">
        <v>9.4156905712419206E-2</v>
      </c>
      <c r="F1842" s="17"/>
      <c r="G1842" s="17">
        <v>0.19194504588123801</v>
      </c>
      <c r="H1842" s="17">
        <v>0.20207651819835401</v>
      </c>
      <c r="I1842" s="17">
        <v>0.10777034385489501</v>
      </c>
      <c r="J1842" s="17">
        <v>8.7786849321924598E-2</v>
      </c>
      <c r="K1842" s="17">
        <v>5.8880022294173502E-2</v>
      </c>
      <c r="L1842" s="17">
        <v>6.5197555656843098E-2</v>
      </c>
      <c r="M1842" s="17"/>
      <c r="N1842" s="17">
        <v>0.122234390374464</v>
      </c>
      <c r="O1842" s="17">
        <v>0.15509172168704299</v>
      </c>
      <c r="P1842" s="17">
        <v>9.3413970604891303E-2</v>
      </c>
      <c r="Q1842" s="17">
        <v>9.7947305103337406E-2</v>
      </c>
      <c r="R1842" s="17"/>
      <c r="S1842" s="17">
        <v>0.18845943569562501</v>
      </c>
      <c r="T1842" s="17">
        <v>9.8027227568295003E-2</v>
      </c>
      <c r="U1842" s="17">
        <v>7.7754265349969195E-2</v>
      </c>
      <c r="V1842" s="17">
        <v>0.102816184376764</v>
      </c>
      <c r="W1842" s="17">
        <v>8.3228728705607796E-2</v>
      </c>
      <c r="X1842" s="17">
        <v>9.3026116227644701E-2</v>
      </c>
      <c r="Y1842" s="17">
        <v>7.6294071495729102E-2</v>
      </c>
      <c r="Z1842" s="17">
        <v>0.15845436763086801</v>
      </c>
      <c r="AA1842" s="17">
        <v>0.153911087869644</v>
      </c>
      <c r="AB1842" s="17"/>
      <c r="AC1842" s="17">
        <v>0.19094747292073899</v>
      </c>
      <c r="AD1842" s="17">
        <v>0.151558313302119</v>
      </c>
      <c r="AE1842" s="17">
        <v>8.2913017111025403E-2</v>
      </c>
      <c r="AF1842" s="17">
        <v>9.1161111181668003E-2</v>
      </c>
      <c r="AG1842" s="17">
        <v>0.13628406542677901</v>
      </c>
      <c r="AH1842" s="17">
        <v>5.7400379692373403E-2</v>
      </c>
      <c r="AI1842" s="17">
        <v>0.17859339528176801</v>
      </c>
      <c r="AJ1842" s="17">
        <v>9.7908210911020796E-2</v>
      </c>
      <c r="AK1842" s="17">
        <v>0.13932981105113701</v>
      </c>
      <c r="AL1842" s="17">
        <v>9.3276522167976897E-2</v>
      </c>
      <c r="AM1842" s="17">
        <v>8.6260824447188897E-2</v>
      </c>
      <c r="AN1842" s="17">
        <v>0.14505655242851201</v>
      </c>
      <c r="AO1842" s="17">
        <v>0.100779104831541</v>
      </c>
      <c r="AP1842" s="17">
        <v>0.13404004278213699</v>
      </c>
      <c r="AQ1842" s="17">
        <v>7.0469481559281094E-2</v>
      </c>
      <c r="AR1842" s="17">
        <v>0.25701432093746401</v>
      </c>
      <c r="AS1842" s="17"/>
      <c r="AT1842" s="17">
        <v>0.179748733184912</v>
      </c>
      <c r="AU1842" s="17">
        <v>0.118318197553309</v>
      </c>
      <c r="AV1842" s="17">
        <v>9.7944170447116799E-2</v>
      </c>
      <c r="AW1842" s="17">
        <v>0.101708014429193</v>
      </c>
      <c r="AX1842" s="17">
        <v>5.6152677954812401E-2</v>
      </c>
      <c r="AY1842" s="17">
        <v>9.1338934484481202E-2</v>
      </c>
      <c r="AZ1842" s="17"/>
      <c r="BA1842" s="17">
        <v>8.8916436786961095E-2</v>
      </c>
      <c r="BB1842" s="17">
        <v>9.7549076229677706E-2</v>
      </c>
      <c r="BC1842" s="17">
        <v>0.12029218945457699</v>
      </c>
      <c r="BD1842" s="17">
        <v>0.23683174058401199</v>
      </c>
      <c r="BE1842" s="17">
        <v>0.296546592022295</v>
      </c>
      <c r="BF1842" s="17"/>
      <c r="BG1842" s="17">
        <v>9.4080202242750294E-2</v>
      </c>
      <c r="BH1842" s="17">
        <v>0.16878019205138101</v>
      </c>
      <c r="BI1842" s="17">
        <v>5.0912564538008E-2</v>
      </c>
      <c r="BJ1842" s="17">
        <v>0.112246860114047</v>
      </c>
      <c r="BK1842" s="17">
        <v>8.0150895144800699E-2</v>
      </c>
      <c r="BL1842" s="17"/>
      <c r="BM1842" s="17">
        <v>0.126245895015897</v>
      </c>
      <c r="BN1842" s="17">
        <v>0.10626782452372199</v>
      </c>
      <c r="BO1842" s="17">
        <v>0.116874436226997</v>
      </c>
      <c r="BP1842" s="17"/>
      <c r="BQ1842" s="17">
        <v>0.170564504048694</v>
      </c>
      <c r="BR1842" s="17">
        <v>9.0862411443134394E-2</v>
      </c>
      <c r="BS1842" s="17"/>
      <c r="BT1842" s="17">
        <v>0.13717559938292201</v>
      </c>
      <c r="BU1842" s="17">
        <v>9.9666186392847897E-2</v>
      </c>
    </row>
    <row r="1843" spans="2:73" x14ac:dyDescent="0.3">
      <c r="B1843" t="s">
        <v>682</v>
      </c>
      <c r="C1843" s="17">
        <v>0.34591180471989202</v>
      </c>
      <c r="D1843" s="17">
        <v>0.34322400070262699</v>
      </c>
      <c r="E1843" s="17">
        <v>0.34946234695818301</v>
      </c>
      <c r="F1843" s="17"/>
      <c r="G1843" s="17">
        <v>0.34039864178333101</v>
      </c>
      <c r="H1843" s="17">
        <v>0.41418189398229599</v>
      </c>
      <c r="I1843" s="17">
        <v>0.338419385433186</v>
      </c>
      <c r="J1843" s="17">
        <v>0.32416234729343901</v>
      </c>
      <c r="K1843" s="17">
        <v>0.314918335365591</v>
      </c>
      <c r="L1843" s="17">
        <v>0.33480778321579302</v>
      </c>
      <c r="M1843" s="17"/>
      <c r="N1843" s="17">
        <v>0.39337636881565902</v>
      </c>
      <c r="O1843" s="17">
        <v>0.322380080797394</v>
      </c>
      <c r="P1843" s="17">
        <v>0.32817751036493498</v>
      </c>
      <c r="Q1843" s="17">
        <v>0.33306525517969798</v>
      </c>
      <c r="R1843" s="17"/>
      <c r="S1843" s="17">
        <v>0.36062548023622998</v>
      </c>
      <c r="T1843" s="17">
        <v>0.331437678680776</v>
      </c>
      <c r="U1843" s="17">
        <v>0.29704532042335802</v>
      </c>
      <c r="V1843" s="17">
        <v>0.300828751173495</v>
      </c>
      <c r="W1843" s="17">
        <v>0.39763532819463698</v>
      </c>
      <c r="X1843" s="17">
        <v>0.33877445659772298</v>
      </c>
      <c r="Y1843" s="17">
        <v>0.37880100968380098</v>
      </c>
      <c r="Z1843" s="17">
        <v>0.33888633313905198</v>
      </c>
      <c r="AA1843" s="17">
        <v>0.36893094382848801</v>
      </c>
      <c r="AB1843" s="17"/>
      <c r="AC1843" s="17">
        <v>0.238828287422261</v>
      </c>
      <c r="AD1843" s="17">
        <v>0.36280727005042102</v>
      </c>
      <c r="AE1843" s="17">
        <v>0.32627729171916903</v>
      </c>
      <c r="AF1843" s="17">
        <v>0.243058716745673</v>
      </c>
      <c r="AG1843" s="17">
        <v>0.29296029423939302</v>
      </c>
      <c r="AH1843" s="17">
        <v>0.39420512184690898</v>
      </c>
      <c r="AI1843" s="17">
        <v>0.32843270569189198</v>
      </c>
      <c r="AJ1843" s="17">
        <v>0.28500498768236698</v>
      </c>
      <c r="AK1843" s="17">
        <v>0.35715528032216798</v>
      </c>
      <c r="AL1843" s="17">
        <v>0.38315004668791303</v>
      </c>
      <c r="AM1843" s="17">
        <v>0.433100539460402</v>
      </c>
      <c r="AN1843" s="17">
        <v>0.40900361637323102</v>
      </c>
      <c r="AO1843" s="17">
        <v>0.35782131481190999</v>
      </c>
      <c r="AP1843" s="17">
        <v>0.30120574534107403</v>
      </c>
      <c r="AQ1843" s="17">
        <v>0.42249742684492297</v>
      </c>
      <c r="AR1843" s="17">
        <v>0.41615086380435801</v>
      </c>
      <c r="AS1843" s="17"/>
      <c r="AT1843" s="17">
        <v>0.39601728811195602</v>
      </c>
      <c r="AU1843" s="17">
        <v>0.32681433384075698</v>
      </c>
      <c r="AV1843" s="17">
        <v>0.363711655415482</v>
      </c>
      <c r="AW1843" s="17">
        <v>0.32759027841111599</v>
      </c>
      <c r="AX1843" s="17">
        <v>0.31125534566598601</v>
      </c>
      <c r="AY1843" s="17">
        <v>0.326616490923682</v>
      </c>
      <c r="AZ1843" s="17"/>
      <c r="BA1843" s="17">
        <v>0.297101625329453</v>
      </c>
      <c r="BB1843" s="17">
        <v>0.30813170885014701</v>
      </c>
      <c r="BC1843" s="17">
        <v>0.40060730109403397</v>
      </c>
      <c r="BD1843" s="17">
        <v>0.398475478344686</v>
      </c>
      <c r="BE1843" s="17">
        <v>0.192923297385657</v>
      </c>
      <c r="BF1843" s="17"/>
      <c r="BG1843" s="17">
        <v>0.38128879170894697</v>
      </c>
      <c r="BH1843" s="17">
        <v>0.38475878509664102</v>
      </c>
      <c r="BI1843" s="17">
        <v>0.35901417687088699</v>
      </c>
      <c r="BJ1843" s="17">
        <v>0.29295392773977103</v>
      </c>
      <c r="BK1843" s="17">
        <v>0.36777998792608801</v>
      </c>
      <c r="BL1843" s="17"/>
      <c r="BM1843" s="17">
        <v>0.36921220384860998</v>
      </c>
      <c r="BN1843" s="17">
        <v>0.33549146286998199</v>
      </c>
      <c r="BO1843" s="17">
        <v>0.29971161944591701</v>
      </c>
      <c r="BP1843" s="17"/>
      <c r="BQ1843" s="17">
        <v>0.42700855653810699</v>
      </c>
      <c r="BR1843" s="17">
        <v>0.29818808129874602</v>
      </c>
      <c r="BS1843" s="17"/>
      <c r="BT1843" s="17">
        <v>0.38786262207055899</v>
      </c>
      <c r="BU1843" s="17">
        <v>0.29693777009216898</v>
      </c>
    </row>
    <row r="1844" spans="2:73" x14ac:dyDescent="0.3">
      <c r="B1844" t="s">
        <v>683</v>
      </c>
      <c r="C1844" s="17">
        <v>0.36529249680688702</v>
      </c>
      <c r="D1844" s="17">
        <v>0.37128224284961198</v>
      </c>
      <c r="E1844" s="17">
        <v>0.35933700564641102</v>
      </c>
      <c r="F1844" s="17"/>
      <c r="G1844" s="17">
        <v>0.30195652036496601</v>
      </c>
      <c r="H1844" s="17">
        <v>0.23717252860587201</v>
      </c>
      <c r="I1844" s="17">
        <v>0.35303236433936203</v>
      </c>
      <c r="J1844" s="17">
        <v>0.39323869995268002</v>
      </c>
      <c r="K1844" s="17">
        <v>0.43467806477036203</v>
      </c>
      <c r="L1844" s="17">
        <v>0.456546536526657</v>
      </c>
      <c r="M1844" s="17"/>
      <c r="N1844" s="17">
        <v>0.34118408396635702</v>
      </c>
      <c r="O1844" s="17">
        <v>0.36612530023059398</v>
      </c>
      <c r="P1844" s="17">
        <v>0.37358929438431399</v>
      </c>
      <c r="Q1844" s="17">
        <v>0.37946078373837899</v>
      </c>
      <c r="R1844" s="17"/>
      <c r="S1844" s="17">
        <v>0.308364543993983</v>
      </c>
      <c r="T1844" s="17">
        <v>0.39522407163704898</v>
      </c>
      <c r="U1844" s="17">
        <v>0.43376880146215002</v>
      </c>
      <c r="V1844" s="17">
        <v>0.392058907476938</v>
      </c>
      <c r="W1844" s="17">
        <v>0.35958140569969699</v>
      </c>
      <c r="X1844" s="17">
        <v>0.39267013321620098</v>
      </c>
      <c r="Y1844" s="17">
        <v>0.35993146877423599</v>
      </c>
      <c r="Z1844" s="17">
        <v>0.33260723097960898</v>
      </c>
      <c r="AA1844" s="17">
        <v>0.32211919189786198</v>
      </c>
      <c r="AB1844" s="17"/>
      <c r="AC1844" s="17">
        <v>0.43012821978983001</v>
      </c>
      <c r="AD1844" s="17">
        <v>0.23674660754611501</v>
      </c>
      <c r="AE1844" s="17">
        <v>0.413508462749411</v>
      </c>
      <c r="AF1844" s="17">
        <v>0.48949872637550401</v>
      </c>
      <c r="AG1844" s="17">
        <v>0.36020586318662501</v>
      </c>
      <c r="AH1844" s="17">
        <v>0.35057982026346701</v>
      </c>
      <c r="AI1844" s="17">
        <v>0.31841468237891102</v>
      </c>
      <c r="AJ1844" s="17">
        <v>0.46840187742511702</v>
      </c>
      <c r="AK1844" s="17">
        <v>0.37813157175946499</v>
      </c>
      <c r="AL1844" s="17">
        <v>0.41551605084934901</v>
      </c>
      <c r="AM1844" s="17">
        <v>0.33130919938388698</v>
      </c>
      <c r="AN1844" s="17">
        <v>0.31743256466300002</v>
      </c>
      <c r="AO1844" s="17">
        <v>0.34377368545441001</v>
      </c>
      <c r="AP1844" s="17">
        <v>0.42626968184623298</v>
      </c>
      <c r="AQ1844" s="17">
        <v>0.41091619443539501</v>
      </c>
      <c r="AR1844" s="17">
        <v>0.217297392680181</v>
      </c>
      <c r="AS1844" s="17"/>
      <c r="AT1844" s="17">
        <v>0.29067154521209099</v>
      </c>
      <c r="AU1844" s="17">
        <v>0.38465619137277801</v>
      </c>
      <c r="AV1844" s="17">
        <v>0.34757758634573799</v>
      </c>
      <c r="AW1844" s="17">
        <v>0.37611064443874098</v>
      </c>
      <c r="AX1844" s="17">
        <v>0.443498521879793</v>
      </c>
      <c r="AY1844" s="17">
        <v>0.41692523468088299</v>
      </c>
      <c r="AZ1844" s="17"/>
      <c r="BA1844" s="17">
        <v>0.42252627436999701</v>
      </c>
      <c r="BB1844" s="17">
        <v>0.39942689193381298</v>
      </c>
      <c r="BC1844" s="17">
        <v>0.34880668683041999</v>
      </c>
      <c r="BD1844" s="17">
        <v>0.208099318321842</v>
      </c>
      <c r="BE1844" s="17">
        <v>0.36719294343560899</v>
      </c>
      <c r="BF1844" s="17"/>
      <c r="BG1844" s="17">
        <v>0.38522189935727902</v>
      </c>
      <c r="BH1844" s="17">
        <v>0.31110733638983001</v>
      </c>
      <c r="BI1844" s="17">
        <v>0.46791743940363401</v>
      </c>
      <c r="BJ1844" s="17">
        <v>0.36835896673873397</v>
      </c>
      <c r="BK1844" s="17">
        <v>0.45455421595113998</v>
      </c>
      <c r="BL1844" s="17"/>
      <c r="BM1844" s="17">
        <v>0.36555567335286399</v>
      </c>
      <c r="BN1844" s="17">
        <v>0.384862590956285</v>
      </c>
      <c r="BO1844" s="17">
        <v>0.31782406444441202</v>
      </c>
      <c r="BP1844" s="17"/>
      <c r="BQ1844" s="17">
        <v>0.27332474699871101</v>
      </c>
      <c r="BR1844" s="17">
        <v>0.42387865506320499</v>
      </c>
      <c r="BS1844" s="17"/>
      <c r="BT1844" s="17">
        <v>0.342321126990902</v>
      </c>
      <c r="BU1844" s="17">
        <v>0.40329678347352399</v>
      </c>
    </row>
    <row r="1845" spans="2:73" x14ac:dyDescent="0.3">
      <c r="B1845" t="s">
        <v>684</v>
      </c>
      <c r="C1845" s="17">
        <v>9.0457664587536901E-2</v>
      </c>
      <c r="D1845" s="17">
        <v>7.6919418293625003E-2</v>
      </c>
      <c r="E1845" s="17">
        <v>0.102392041868283</v>
      </c>
      <c r="F1845" s="17"/>
      <c r="G1845" s="17">
        <v>8.1699430002364196E-2</v>
      </c>
      <c r="H1845" s="17">
        <v>9.4338702115627907E-2</v>
      </c>
      <c r="I1845" s="17">
        <v>0.107314091284179</v>
      </c>
      <c r="J1845" s="17">
        <v>0.121490807749081</v>
      </c>
      <c r="K1845" s="17">
        <v>7.4330900784948903E-2</v>
      </c>
      <c r="L1845" s="17">
        <v>6.7445016309776396E-2</v>
      </c>
      <c r="M1845" s="17"/>
      <c r="N1845" s="17">
        <v>9.1353060532452499E-2</v>
      </c>
      <c r="O1845" s="17">
        <v>0.102762722653101</v>
      </c>
      <c r="P1845" s="17">
        <v>0.107356897012367</v>
      </c>
      <c r="Q1845" s="17">
        <v>6.04260606863634E-2</v>
      </c>
      <c r="R1845" s="17"/>
      <c r="S1845" s="17">
        <v>7.7643385612392604E-2</v>
      </c>
      <c r="T1845" s="17">
        <v>9.2541946631096397E-2</v>
      </c>
      <c r="U1845" s="17">
        <v>0.122256064374601</v>
      </c>
      <c r="V1845" s="17">
        <v>0.118068056138389</v>
      </c>
      <c r="W1845" s="17">
        <v>0.10346105544249599</v>
      </c>
      <c r="X1845" s="17">
        <v>7.9901698347593503E-2</v>
      </c>
      <c r="Y1845" s="17">
        <v>5.8470957352157502E-2</v>
      </c>
      <c r="Z1845" s="17">
        <v>9.6643783030474203E-2</v>
      </c>
      <c r="AA1845" s="17">
        <v>7.7200995745664497E-2</v>
      </c>
      <c r="AB1845" s="17"/>
      <c r="AC1845" s="17">
        <v>0.14009601986716999</v>
      </c>
      <c r="AD1845" s="17">
        <v>5.70434299136734E-2</v>
      </c>
      <c r="AE1845" s="17">
        <v>4.04542115872564E-2</v>
      </c>
      <c r="AF1845" s="17">
        <v>8.8805786808494505E-2</v>
      </c>
      <c r="AG1845" s="17">
        <v>0.125210746095515</v>
      </c>
      <c r="AH1845" s="17">
        <v>0.114400985346128</v>
      </c>
      <c r="AI1845" s="17">
        <v>0.107151067923454</v>
      </c>
      <c r="AJ1845" s="17">
        <v>8.8264672029244304E-2</v>
      </c>
      <c r="AK1845" s="17">
        <v>7.5847163715925606E-2</v>
      </c>
      <c r="AL1845" s="17">
        <v>5.0525462410760801E-2</v>
      </c>
      <c r="AM1845" s="17">
        <v>9.5549146543108407E-2</v>
      </c>
      <c r="AN1845" s="17">
        <v>9.8813138120516397E-2</v>
      </c>
      <c r="AO1845" s="17">
        <v>0.13682979356695801</v>
      </c>
      <c r="AP1845" s="17">
        <v>5.7712428268729299E-2</v>
      </c>
      <c r="AQ1845" s="17">
        <v>7.8940170279303695E-2</v>
      </c>
      <c r="AR1845" s="17">
        <v>7.8387034986526397E-2</v>
      </c>
      <c r="AS1845" s="17"/>
      <c r="AT1845" s="17">
        <v>5.5519517446689898E-2</v>
      </c>
      <c r="AU1845" s="17">
        <v>8.5516792884346896E-2</v>
      </c>
      <c r="AV1845" s="17">
        <v>0.11335301830246899</v>
      </c>
      <c r="AW1845" s="17">
        <v>0.119716308907153</v>
      </c>
      <c r="AX1845" s="17">
        <v>7.2158270994671703E-2</v>
      </c>
      <c r="AY1845" s="17">
        <v>0.135744604371938</v>
      </c>
      <c r="AZ1845" s="17"/>
      <c r="BA1845" s="17">
        <v>7.5401218122315802E-2</v>
      </c>
      <c r="BB1845" s="17">
        <v>0.116237239823376</v>
      </c>
      <c r="BC1845" s="17">
        <v>6.8810610475410094E-2</v>
      </c>
      <c r="BD1845" s="17">
        <v>0.105142532874744</v>
      </c>
      <c r="BE1845" s="17">
        <v>7.8622506890277E-2</v>
      </c>
      <c r="BF1845" s="17"/>
      <c r="BG1845" s="17">
        <v>6.9551421820263595E-2</v>
      </c>
      <c r="BH1845" s="17">
        <v>6.6212464818772396E-2</v>
      </c>
      <c r="BI1845" s="17">
        <v>4.47883191455953E-2</v>
      </c>
      <c r="BJ1845" s="17">
        <v>0.124829054592176</v>
      </c>
      <c r="BK1845" s="17">
        <v>6.0754980964741197E-2</v>
      </c>
      <c r="BL1845" s="17"/>
      <c r="BM1845" s="17">
        <v>8.6921366761608096E-2</v>
      </c>
      <c r="BN1845" s="17">
        <v>7.8457106894399206E-2</v>
      </c>
      <c r="BO1845" s="17">
        <v>0.12985659593950299</v>
      </c>
      <c r="BP1845" s="17"/>
      <c r="BQ1845" s="17">
        <v>8.7655359758104803E-2</v>
      </c>
      <c r="BR1845" s="17">
        <v>9.5177727241955903E-2</v>
      </c>
      <c r="BS1845" s="17"/>
      <c r="BT1845" s="17">
        <v>9.1996817053947397E-2</v>
      </c>
      <c r="BU1845" s="17">
        <v>9.1650012834659303E-2</v>
      </c>
    </row>
    <row r="1846" spans="2:73" x14ac:dyDescent="0.3">
      <c r="B1846" t="s">
        <v>685</v>
      </c>
      <c r="C1846" s="17">
        <v>1.3781415593505699E-2</v>
      </c>
      <c r="D1846" s="17">
        <v>1.62131802364536E-2</v>
      </c>
      <c r="E1846" s="17">
        <v>1.1585556833817101E-2</v>
      </c>
      <c r="F1846" s="17"/>
      <c r="G1846" s="17">
        <v>2.1840013902524599E-2</v>
      </c>
      <c r="H1846" s="17">
        <v>1.04797722786067E-2</v>
      </c>
      <c r="I1846" s="17">
        <v>2.8938890121127301E-2</v>
      </c>
      <c r="J1846" s="17">
        <v>3.0457907790980201E-3</v>
      </c>
      <c r="K1846" s="17">
        <v>2.2231428266419301E-2</v>
      </c>
      <c r="L1846" s="17">
        <v>3.0748177148697902E-3</v>
      </c>
      <c r="M1846" s="17"/>
      <c r="N1846" s="17">
        <v>6.3147526636687804E-3</v>
      </c>
      <c r="O1846" s="17">
        <v>1.1669953376610901E-2</v>
      </c>
      <c r="P1846" s="17">
        <v>1.7594448700394501E-2</v>
      </c>
      <c r="Q1846" s="17">
        <v>2.1134009715774001E-2</v>
      </c>
      <c r="R1846" s="17"/>
      <c r="S1846" s="17">
        <v>9.1701645593509802E-3</v>
      </c>
      <c r="T1846" s="17">
        <v>3.24673134267502E-3</v>
      </c>
      <c r="U1846" s="17">
        <v>2.06338242014583E-2</v>
      </c>
      <c r="V1846" s="17">
        <v>2.8313139146816199E-2</v>
      </c>
      <c r="W1846" s="17">
        <v>0</v>
      </c>
      <c r="X1846" s="17">
        <v>1.32046072956674E-2</v>
      </c>
      <c r="Y1846" s="17">
        <v>2.62692922520367E-2</v>
      </c>
      <c r="Z1846" s="17">
        <v>1.9577264294889599E-2</v>
      </c>
      <c r="AA1846" s="17">
        <v>1.32469272623232E-2</v>
      </c>
      <c r="AB1846" s="17"/>
      <c r="AC1846" s="17">
        <v>0</v>
      </c>
      <c r="AD1846" s="17">
        <v>8.2245050868116301E-2</v>
      </c>
      <c r="AE1846" s="17">
        <v>3.3118551766482499E-2</v>
      </c>
      <c r="AF1846" s="17">
        <v>0</v>
      </c>
      <c r="AG1846" s="17">
        <v>1.5343823040472399E-2</v>
      </c>
      <c r="AH1846" s="17">
        <v>0</v>
      </c>
      <c r="AI1846" s="17">
        <v>1.64640406995805E-2</v>
      </c>
      <c r="AJ1846" s="17">
        <v>1.30847493522247E-2</v>
      </c>
      <c r="AK1846" s="17">
        <v>8.3393163123388191E-3</v>
      </c>
      <c r="AL1846" s="17">
        <v>1.7587072973647699E-2</v>
      </c>
      <c r="AM1846" s="17">
        <v>2.1593493841561801E-2</v>
      </c>
      <c r="AN1846" s="17">
        <v>0</v>
      </c>
      <c r="AO1846" s="17">
        <v>1.04542342114045E-2</v>
      </c>
      <c r="AP1846" s="17">
        <v>0</v>
      </c>
      <c r="AQ1846" s="17">
        <v>0</v>
      </c>
      <c r="AR1846" s="17">
        <v>0</v>
      </c>
      <c r="AS1846" s="17"/>
      <c r="AT1846" s="17">
        <v>1.73593030705139E-2</v>
      </c>
      <c r="AU1846" s="17">
        <v>1.5057262247255499E-2</v>
      </c>
      <c r="AV1846" s="17">
        <v>1.9078352667926599E-2</v>
      </c>
      <c r="AW1846" s="17">
        <v>7.5431735667497498E-3</v>
      </c>
      <c r="AX1846" s="17">
        <v>1.3476069030374901E-2</v>
      </c>
      <c r="AY1846" s="17">
        <v>0</v>
      </c>
      <c r="AZ1846" s="17"/>
      <c r="BA1846" s="17">
        <v>8.9568874262081696E-3</v>
      </c>
      <c r="BB1846" s="17">
        <v>2.4865276001951798E-2</v>
      </c>
      <c r="BC1846" s="17">
        <v>1.7858139931918399E-2</v>
      </c>
      <c r="BD1846" s="17">
        <v>9.0162975685121396E-3</v>
      </c>
      <c r="BE1846" s="17">
        <v>0</v>
      </c>
      <c r="BF1846" s="17"/>
      <c r="BG1846" s="17">
        <v>1.30367109121805E-2</v>
      </c>
      <c r="BH1846" s="17">
        <v>9.0286341705863807E-3</v>
      </c>
      <c r="BI1846" s="17">
        <v>1.82250574110275E-2</v>
      </c>
      <c r="BJ1846" s="17">
        <v>4.0176474316277098E-2</v>
      </c>
      <c r="BK1846" s="17">
        <v>0</v>
      </c>
      <c r="BL1846" s="17"/>
      <c r="BM1846" s="17">
        <v>7.4584670848247599E-3</v>
      </c>
      <c r="BN1846" s="17">
        <v>1.0196880655965E-2</v>
      </c>
      <c r="BO1846" s="17">
        <v>4.1608997408970998E-2</v>
      </c>
      <c r="BP1846" s="17"/>
      <c r="BQ1846" s="17">
        <v>1.17818230320635E-2</v>
      </c>
      <c r="BR1846" s="17">
        <v>1.4751459747762499E-2</v>
      </c>
      <c r="BS1846" s="17"/>
      <c r="BT1846" s="17">
        <v>1.20673421619265E-2</v>
      </c>
      <c r="BU1846" s="17">
        <v>1.22230721880479E-2</v>
      </c>
    </row>
    <row r="1847" spans="2:73" x14ac:dyDescent="0.3">
      <c r="B1847" t="s">
        <v>92</v>
      </c>
      <c r="C1847" s="17">
        <v>6.7171812252680901E-2</v>
      </c>
      <c r="D1847" s="17">
        <v>4.9348980430059003E-2</v>
      </c>
      <c r="E1847" s="17">
        <v>8.3066142980886798E-2</v>
      </c>
      <c r="F1847" s="17"/>
      <c r="G1847" s="17">
        <v>6.2160348065575501E-2</v>
      </c>
      <c r="H1847" s="17">
        <v>4.1750584819242799E-2</v>
      </c>
      <c r="I1847" s="17">
        <v>6.4524924967249694E-2</v>
      </c>
      <c r="J1847" s="17">
        <v>7.02755049037775E-2</v>
      </c>
      <c r="K1847" s="17">
        <v>9.4961248518505195E-2</v>
      </c>
      <c r="L1847" s="17">
        <v>7.2928290576061094E-2</v>
      </c>
      <c r="M1847" s="17"/>
      <c r="N1847" s="17">
        <v>4.5537343647398601E-2</v>
      </c>
      <c r="O1847" s="17">
        <v>4.1970221255257102E-2</v>
      </c>
      <c r="P1847" s="17">
        <v>7.9867878933099504E-2</v>
      </c>
      <c r="Q1847" s="17">
        <v>0.107966585576448</v>
      </c>
      <c r="R1847" s="17"/>
      <c r="S1847" s="17">
        <v>5.5736989902417898E-2</v>
      </c>
      <c r="T1847" s="17">
        <v>7.9522344140108697E-2</v>
      </c>
      <c r="U1847" s="17">
        <v>4.8541724188463697E-2</v>
      </c>
      <c r="V1847" s="17">
        <v>5.7914961687597299E-2</v>
      </c>
      <c r="W1847" s="17">
        <v>5.6093481957562003E-2</v>
      </c>
      <c r="X1847" s="17">
        <v>8.2422988315170795E-2</v>
      </c>
      <c r="Y1847" s="17">
        <v>0.10023320044204</v>
      </c>
      <c r="Z1847" s="17">
        <v>5.3831020925107199E-2</v>
      </c>
      <c r="AA1847" s="17">
        <v>6.4590853396018305E-2</v>
      </c>
      <c r="AB1847" s="17"/>
      <c r="AC1847" s="17">
        <v>0</v>
      </c>
      <c r="AD1847" s="17">
        <v>0.109599328319555</v>
      </c>
      <c r="AE1847" s="17">
        <v>0.10372846506665501</v>
      </c>
      <c r="AF1847" s="17">
        <v>8.7475658888660393E-2</v>
      </c>
      <c r="AG1847" s="17">
        <v>6.9995208011216004E-2</v>
      </c>
      <c r="AH1847" s="17">
        <v>8.3413692851122101E-2</v>
      </c>
      <c r="AI1847" s="17">
        <v>5.0944108024395002E-2</v>
      </c>
      <c r="AJ1847" s="17">
        <v>4.7335502600026502E-2</v>
      </c>
      <c r="AK1847" s="17">
        <v>4.1196856838965602E-2</v>
      </c>
      <c r="AL1847" s="17">
        <v>3.99448449103516E-2</v>
      </c>
      <c r="AM1847" s="17">
        <v>3.2186796323851699E-2</v>
      </c>
      <c r="AN1847" s="17">
        <v>2.9694128414740801E-2</v>
      </c>
      <c r="AO1847" s="17">
        <v>5.0341867123776203E-2</v>
      </c>
      <c r="AP1847" s="17">
        <v>8.0772101761826101E-2</v>
      </c>
      <c r="AQ1847" s="17">
        <v>1.71767268810974E-2</v>
      </c>
      <c r="AR1847" s="17">
        <v>3.1150387591471401E-2</v>
      </c>
      <c r="AS1847" s="17"/>
      <c r="AT1847" s="17">
        <v>6.0683612973837099E-2</v>
      </c>
      <c r="AU1847" s="17">
        <v>6.9637222101553903E-2</v>
      </c>
      <c r="AV1847" s="17">
        <v>5.8335216821267397E-2</v>
      </c>
      <c r="AW1847" s="17">
        <v>6.7331580247048203E-2</v>
      </c>
      <c r="AX1847" s="17">
        <v>0.103459114474362</v>
      </c>
      <c r="AY1847" s="17">
        <v>2.9374735539014901E-2</v>
      </c>
      <c r="AZ1847" s="17"/>
      <c r="BA1847" s="17">
        <v>0.107097557965066</v>
      </c>
      <c r="BB1847" s="17">
        <v>5.3789807161035201E-2</v>
      </c>
      <c r="BC1847" s="17">
        <v>4.3625072213640301E-2</v>
      </c>
      <c r="BD1847" s="17">
        <v>4.2434632306203798E-2</v>
      </c>
      <c r="BE1847" s="17">
        <v>6.4714660266162599E-2</v>
      </c>
      <c r="BF1847" s="17"/>
      <c r="BG1847" s="17">
        <v>5.6820973958579803E-2</v>
      </c>
      <c r="BH1847" s="17">
        <v>6.0112587472788699E-2</v>
      </c>
      <c r="BI1847" s="17">
        <v>5.9142442630848301E-2</v>
      </c>
      <c r="BJ1847" s="17">
        <v>6.1434716498994797E-2</v>
      </c>
      <c r="BK1847" s="17">
        <v>3.6759920013230397E-2</v>
      </c>
      <c r="BL1847" s="17"/>
      <c r="BM1847" s="17">
        <v>4.4606393936196601E-2</v>
      </c>
      <c r="BN1847" s="17">
        <v>8.4724134099646103E-2</v>
      </c>
      <c r="BO1847" s="17">
        <v>9.4124286534199603E-2</v>
      </c>
      <c r="BP1847" s="17"/>
      <c r="BQ1847" s="17">
        <v>2.96650096243187E-2</v>
      </c>
      <c r="BR1847" s="17">
        <v>7.71416652051959E-2</v>
      </c>
      <c r="BS1847" s="17"/>
      <c r="BT1847" s="17">
        <v>2.8576492339742299E-2</v>
      </c>
      <c r="BU1847" s="17">
        <v>9.6226175018751803E-2</v>
      </c>
    </row>
    <row r="1848" spans="2:73" x14ac:dyDescent="0.3">
      <c r="C1848" s="17"/>
      <c r="D1848" s="17"/>
      <c r="E1848" s="17"/>
      <c r="F1848" s="17"/>
      <c r="G1848" s="17"/>
      <c r="H1848" s="17"/>
      <c r="I1848" s="17"/>
      <c r="J1848" s="17"/>
      <c r="K1848" s="17"/>
      <c r="L1848" s="17"/>
      <c r="M1848" s="17"/>
      <c r="N1848" s="17"/>
      <c r="O1848" s="17"/>
      <c r="P1848" s="17"/>
      <c r="Q1848" s="17"/>
      <c r="R1848" s="17"/>
      <c r="S1848" s="17"/>
      <c r="T1848" s="17"/>
      <c r="U1848" s="17"/>
      <c r="V1848" s="17"/>
      <c r="W1848" s="17"/>
      <c r="X1848" s="17"/>
      <c r="Y1848" s="17"/>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c r="AX1848" s="17"/>
      <c r="AY1848" s="17"/>
      <c r="AZ1848" s="17"/>
      <c r="BA1848" s="17"/>
      <c r="BB1848" s="17"/>
      <c r="BC1848" s="17"/>
      <c r="BD1848" s="17"/>
      <c r="BE1848" s="17"/>
      <c r="BF1848" s="17"/>
      <c r="BG1848" s="17"/>
      <c r="BH1848" s="17"/>
      <c r="BI1848" s="17"/>
      <c r="BJ1848" s="17"/>
      <c r="BK1848" s="17"/>
      <c r="BL1848" s="17"/>
      <c r="BM1848" s="17"/>
      <c r="BN1848" s="17"/>
      <c r="BO1848" s="17"/>
      <c r="BP1848" s="17"/>
      <c r="BQ1848" s="17"/>
      <c r="BR1848" s="17"/>
      <c r="BS1848" s="17"/>
      <c r="BT1848" s="17"/>
      <c r="BU1848" s="17"/>
    </row>
    <row r="1849" spans="2:73" x14ac:dyDescent="0.3">
      <c r="B1849" s="6" t="s">
        <v>689</v>
      </c>
      <c r="C1849" s="17"/>
      <c r="D1849" s="17"/>
      <c r="E1849" s="17"/>
      <c r="F1849" s="17"/>
      <c r="G1849" s="17"/>
      <c r="H1849" s="17"/>
      <c r="I1849" s="17"/>
      <c r="J1849" s="17"/>
      <c r="K1849" s="17"/>
      <c r="L1849" s="17"/>
      <c r="M1849" s="17"/>
      <c r="N1849" s="17"/>
      <c r="O1849" s="17"/>
      <c r="P1849" s="17"/>
      <c r="Q1849" s="17"/>
      <c r="R1849" s="17"/>
      <c r="S1849" s="17"/>
      <c r="T1849" s="17"/>
      <c r="U1849" s="17"/>
      <c r="V1849" s="17"/>
      <c r="W1849" s="17"/>
      <c r="X1849" s="17"/>
      <c r="Y1849" s="17"/>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c r="AX1849" s="17"/>
      <c r="AY1849" s="17"/>
      <c r="AZ1849" s="17"/>
      <c r="BA1849" s="17"/>
      <c r="BB1849" s="17"/>
      <c r="BC1849" s="17"/>
      <c r="BD1849" s="17"/>
      <c r="BE1849" s="17"/>
      <c r="BF1849" s="17"/>
      <c r="BG1849" s="17"/>
      <c r="BH1849" s="17"/>
      <c r="BI1849" s="17"/>
      <c r="BJ1849" s="17"/>
      <c r="BK1849" s="17"/>
      <c r="BL1849" s="17"/>
      <c r="BM1849" s="17"/>
      <c r="BN1849" s="17"/>
      <c r="BO1849" s="17"/>
      <c r="BP1849" s="17"/>
      <c r="BQ1849" s="17"/>
      <c r="BR1849" s="17"/>
      <c r="BS1849" s="17"/>
      <c r="BT1849" s="17"/>
      <c r="BU1849" s="17"/>
    </row>
    <row r="1850" spans="2:73" x14ac:dyDescent="0.3">
      <c r="B1850" s="24" t="s">
        <v>197</v>
      </c>
      <c r="C1850" s="17"/>
      <c r="D1850" s="17"/>
      <c r="E1850" s="17"/>
      <c r="F1850" s="17"/>
      <c r="G1850" s="17"/>
      <c r="H1850" s="17"/>
      <c r="I1850" s="17"/>
      <c r="J1850" s="17"/>
      <c r="K1850" s="17"/>
      <c r="L1850" s="17"/>
      <c r="M1850" s="17"/>
      <c r="N1850" s="17"/>
      <c r="O1850" s="17"/>
      <c r="P1850" s="17"/>
      <c r="Q1850" s="17"/>
      <c r="R1850" s="17"/>
      <c r="S1850" s="17"/>
      <c r="T1850" s="17"/>
      <c r="U1850" s="17"/>
      <c r="V1850" s="17"/>
      <c r="W1850" s="17"/>
      <c r="X1850" s="17"/>
      <c r="Y1850" s="17"/>
      <c r="Z1850" s="17"/>
      <c r="AA1850" s="17"/>
      <c r="AB1850" s="17"/>
      <c r="AC1850" s="17"/>
      <c r="AD1850" s="17"/>
      <c r="AE1850" s="17"/>
      <c r="AF1850" s="17"/>
      <c r="AG1850" s="17"/>
      <c r="AH1850" s="17"/>
      <c r="AI1850" s="17"/>
      <c r="AJ1850" s="17"/>
      <c r="AK1850" s="17"/>
      <c r="AL1850" s="17"/>
      <c r="AM1850" s="17"/>
      <c r="AN1850" s="17"/>
      <c r="AO1850" s="17"/>
      <c r="AP1850" s="17"/>
      <c r="AQ1850" s="17"/>
      <c r="AR1850" s="17"/>
      <c r="AS1850" s="17"/>
      <c r="AT1850" s="17"/>
      <c r="AU1850" s="17"/>
      <c r="AV1850" s="17"/>
      <c r="AW1850" s="17"/>
      <c r="AX1850" s="17"/>
      <c r="AY1850" s="17"/>
      <c r="AZ1850" s="17"/>
      <c r="BA1850" s="17"/>
      <c r="BB1850" s="17"/>
      <c r="BC1850" s="17"/>
      <c r="BD1850" s="17"/>
      <c r="BE1850" s="17"/>
      <c r="BF1850" s="17"/>
      <c r="BG1850" s="17"/>
      <c r="BH1850" s="17"/>
      <c r="BI1850" s="17"/>
      <c r="BJ1850" s="17"/>
      <c r="BK1850" s="17"/>
      <c r="BL1850" s="17"/>
      <c r="BM1850" s="17"/>
      <c r="BN1850" s="17"/>
      <c r="BO1850" s="17"/>
      <c r="BP1850" s="17"/>
      <c r="BQ1850" s="17"/>
      <c r="BR1850" s="17"/>
      <c r="BS1850" s="17"/>
      <c r="BT1850" s="17"/>
      <c r="BU1850" s="17"/>
    </row>
    <row r="1851" spans="2:73" x14ac:dyDescent="0.3">
      <c r="B1851" t="s">
        <v>681</v>
      </c>
      <c r="C1851" s="17">
        <v>0.137117700344973</v>
      </c>
      <c r="D1851" s="17">
        <v>0.163396504726147</v>
      </c>
      <c r="E1851" s="17">
        <v>0.113351464787332</v>
      </c>
      <c r="F1851" s="17"/>
      <c r="G1851" s="17">
        <v>0.18721708620055599</v>
      </c>
      <c r="H1851" s="17">
        <v>0.18705598411312399</v>
      </c>
      <c r="I1851" s="17">
        <v>0.142644396291734</v>
      </c>
      <c r="J1851" s="17">
        <v>0.115954722053988</v>
      </c>
      <c r="K1851" s="17">
        <v>0.11350063731667</v>
      </c>
      <c r="L1851" s="17">
        <v>8.9846284395827702E-2</v>
      </c>
      <c r="M1851" s="17"/>
      <c r="N1851" s="17">
        <v>0.17692046676963599</v>
      </c>
      <c r="O1851" s="17">
        <v>0.15281251505791299</v>
      </c>
      <c r="P1851" s="17">
        <v>0.12405202031038801</v>
      </c>
      <c r="Q1851" s="17">
        <v>8.5734879546388004E-2</v>
      </c>
      <c r="R1851" s="17"/>
      <c r="S1851" s="17">
        <v>0.152937499829536</v>
      </c>
      <c r="T1851" s="17">
        <v>0.126915821893755</v>
      </c>
      <c r="U1851" s="17">
        <v>0.138816431977141</v>
      </c>
      <c r="V1851" s="17">
        <v>0.16609123364110301</v>
      </c>
      <c r="W1851" s="17">
        <v>0.10831292590986601</v>
      </c>
      <c r="X1851" s="17">
        <v>7.7129019349098396E-2</v>
      </c>
      <c r="Y1851" s="17">
        <v>0.11802968964019001</v>
      </c>
      <c r="Z1851" s="17">
        <v>0.15781697161897401</v>
      </c>
      <c r="AA1851" s="17">
        <v>0.17311038128377601</v>
      </c>
      <c r="AB1851" s="17"/>
      <c r="AC1851" s="17">
        <v>5.2143827384081499E-2</v>
      </c>
      <c r="AD1851" s="17">
        <v>5.7307285823948402E-2</v>
      </c>
      <c r="AE1851" s="17">
        <v>0.120469551451772</v>
      </c>
      <c r="AF1851" s="17">
        <v>0.108548260624339</v>
      </c>
      <c r="AG1851" s="17">
        <v>0.15004443002095699</v>
      </c>
      <c r="AH1851" s="17">
        <v>0.108407525811843</v>
      </c>
      <c r="AI1851" s="17">
        <v>0.233888799188571</v>
      </c>
      <c r="AJ1851" s="17">
        <v>9.8696369155598193E-2</v>
      </c>
      <c r="AK1851" s="17">
        <v>6.6578385805943094E-2</v>
      </c>
      <c r="AL1851" s="17">
        <v>0.15802795472012601</v>
      </c>
      <c r="AM1851" s="17">
        <v>9.4119009532301595E-2</v>
      </c>
      <c r="AN1851" s="17">
        <v>0.15620176099834099</v>
      </c>
      <c r="AO1851" s="17">
        <v>0.154535183981622</v>
      </c>
      <c r="AP1851" s="17">
        <v>0.14822005875071501</v>
      </c>
      <c r="AQ1851" s="17">
        <v>0.147619810757534</v>
      </c>
      <c r="AR1851" s="17">
        <v>0.32860755943821601</v>
      </c>
      <c r="AS1851" s="17"/>
      <c r="AT1851" s="17">
        <v>0.18412385747548901</v>
      </c>
      <c r="AU1851" s="17">
        <v>0.13938415617827901</v>
      </c>
      <c r="AV1851" s="17">
        <v>0.129147214511006</v>
      </c>
      <c r="AW1851" s="17">
        <v>0.106434076774513</v>
      </c>
      <c r="AX1851" s="17">
        <v>9.3579737090829201E-2</v>
      </c>
      <c r="AY1851" s="17">
        <v>0.151727736969264</v>
      </c>
      <c r="AZ1851" s="17"/>
      <c r="BA1851" s="17">
        <v>0.104491609280998</v>
      </c>
      <c r="BB1851" s="17">
        <v>0.12732523076895</v>
      </c>
      <c r="BC1851" s="17">
        <v>0.14216738272010901</v>
      </c>
      <c r="BD1851" s="17">
        <v>0.25138192954829303</v>
      </c>
      <c r="BE1851" s="17">
        <v>0.16005395279468701</v>
      </c>
      <c r="BF1851" s="17"/>
      <c r="BG1851" s="17">
        <v>0.117349490523516</v>
      </c>
      <c r="BH1851" s="17">
        <v>0.17687718738385499</v>
      </c>
      <c r="BI1851" s="17">
        <v>0.14545092260147499</v>
      </c>
      <c r="BJ1851" s="17">
        <v>0.114643830538153</v>
      </c>
      <c r="BK1851" s="17">
        <v>0.112100610868062</v>
      </c>
      <c r="BL1851" s="17"/>
      <c r="BM1851" s="17">
        <v>0.157305145664977</v>
      </c>
      <c r="BN1851" s="17">
        <v>0.122797506764872</v>
      </c>
      <c r="BO1851" s="17">
        <v>0.10970900521962</v>
      </c>
      <c r="BP1851" s="17"/>
      <c r="BQ1851" s="17">
        <v>0.19356432417283201</v>
      </c>
      <c r="BR1851" s="17">
        <v>0.108058643156871</v>
      </c>
      <c r="BS1851" s="17"/>
      <c r="BT1851" s="17">
        <v>0.16328224610706801</v>
      </c>
      <c r="BU1851" s="17">
        <v>9.9155002750243207E-2</v>
      </c>
    </row>
    <row r="1852" spans="2:73" x14ac:dyDescent="0.3">
      <c r="B1852" t="s">
        <v>682</v>
      </c>
      <c r="C1852" s="17">
        <v>0.42613699887692003</v>
      </c>
      <c r="D1852" s="17">
        <v>0.405381910380401</v>
      </c>
      <c r="E1852" s="17">
        <v>0.44422259875721798</v>
      </c>
      <c r="F1852" s="17"/>
      <c r="G1852" s="17">
        <v>0.36334600056401101</v>
      </c>
      <c r="H1852" s="17">
        <v>0.42086114428391502</v>
      </c>
      <c r="I1852" s="17">
        <v>0.41910250501049001</v>
      </c>
      <c r="J1852" s="17">
        <v>0.430593020601092</v>
      </c>
      <c r="K1852" s="17">
        <v>0.417034312085584</v>
      </c>
      <c r="L1852" s="17">
        <v>0.48001556461560801</v>
      </c>
      <c r="M1852" s="17"/>
      <c r="N1852" s="17">
        <v>0.44907640972983498</v>
      </c>
      <c r="O1852" s="17">
        <v>0.46779025343965502</v>
      </c>
      <c r="P1852" s="17">
        <v>0.37105190432060597</v>
      </c>
      <c r="Q1852" s="17">
        <v>0.41213455893540102</v>
      </c>
      <c r="R1852" s="17"/>
      <c r="S1852" s="17">
        <v>0.46138971259601402</v>
      </c>
      <c r="T1852" s="17">
        <v>0.384978524381485</v>
      </c>
      <c r="U1852" s="17">
        <v>0.37061618416547498</v>
      </c>
      <c r="V1852" s="17">
        <v>0.389765563789917</v>
      </c>
      <c r="W1852" s="17">
        <v>0.53361792663619501</v>
      </c>
      <c r="X1852" s="17">
        <v>0.455978026774219</v>
      </c>
      <c r="Y1852" s="17">
        <v>0.44101902913444702</v>
      </c>
      <c r="Z1852" s="17">
        <v>0.47794278603297502</v>
      </c>
      <c r="AA1852" s="17">
        <v>0.38910550171502201</v>
      </c>
      <c r="AB1852" s="17"/>
      <c r="AC1852" s="17">
        <v>0.378471586298749</v>
      </c>
      <c r="AD1852" s="17">
        <v>0.46579463330437398</v>
      </c>
      <c r="AE1852" s="17">
        <v>0.43084978308326599</v>
      </c>
      <c r="AF1852" s="17">
        <v>0.34803830265934899</v>
      </c>
      <c r="AG1852" s="17">
        <v>0.36442152244751203</v>
      </c>
      <c r="AH1852" s="17">
        <v>0.451133612324912</v>
      </c>
      <c r="AI1852" s="17">
        <v>0.39229290000834099</v>
      </c>
      <c r="AJ1852" s="17">
        <v>0.48200208212714801</v>
      </c>
      <c r="AK1852" s="17">
        <v>0.46819742274053899</v>
      </c>
      <c r="AL1852" s="17">
        <v>0.44351759358654702</v>
      </c>
      <c r="AM1852" s="17">
        <v>0.41069894410016</v>
      </c>
      <c r="AN1852" s="17">
        <v>0.44867042889651498</v>
      </c>
      <c r="AO1852" s="17">
        <v>0.43861347717223498</v>
      </c>
      <c r="AP1852" s="17">
        <v>0.41586435449668002</v>
      </c>
      <c r="AQ1852" s="17">
        <v>0.48295745561270398</v>
      </c>
      <c r="AR1852" s="17">
        <v>0.47274430364619302</v>
      </c>
      <c r="AS1852" s="17"/>
      <c r="AT1852" s="17">
        <v>0.46437282435944699</v>
      </c>
      <c r="AU1852" s="17">
        <v>0.39152396721330701</v>
      </c>
      <c r="AV1852" s="17">
        <v>0.437988621558692</v>
      </c>
      <c r="AW1852" s="17">
        <v>0.43089431401592898</v>
      </c>
      <c r="AX1852" s="17">
        <v>0.409827846231411</v>
      </c>
      <c r="AY1852" s="17">
        <v>0.44133654986561199</v>
      </c>
      <c r="AZ1852" s="17"/>
      <c r="BA1852" s="17">
        <v>0.36433621661961302</v>
      </c>
      <c r="BB1852" s="17">
        <v>0.40826558121313999</v>
      </c>
      <c r="BC1852" s="17">
        <v>0.46820107172497299</v>
      </c>
      <c r="BD1852" s="17">
        <v>0.443714994905059</v>
      </c>
      <c r="BE1852" s="17">
        <v>0.61854193404089997</v>
      </c>
      <c r="BF1852" s="17"/>
      <c r="BG1852" s="17">
        <v>0.44634910971516101</v>
      </c>
      <c r="BH1852" s="17">
        <v>0.471519290896532</v>
      </c>
      <c r="BI1852" s="17">
        <v>0.39486278376417999</v>
      </c>
      <c r="BJ1852" s="17">
        <v>0.397373834360775</v>
      </c>
      <c r="BK1852" s="17">
        <v>0.52158819018763403</v>
      </c>
      <c r="BL1852" s="17"/>
      <c r="BM1852" s="17">
        <v>0.44495991135121099</v>
      </c>
      <c r="BN1852" s="17">
        <v>0.41000545211772399</v>
      </c>
      <c r="BO1852" s="17">
        <v>0.40720833499598302</v>
      </c>
      <c r="BP1852" s="17"/>
      <c r="BQ1852" s="17">
        <v>0.43593629861484001</v>
      </c>
      <c r="BR1852" s="17">
        <v>0.42294604895043197</v>
      </c>
      <c r="BS1852" s="17"/>
      <c r="BT1852" s="17">
        <v>0.45319544274960299</v>
      </c>
      <c r="BU1852" s="17">
        <v>0.41056466031106498</v>
      </c>
    </row>
    <row r="1853" spans="2:73" x14ac:dyDescent="0.3">
      <c r="B1853" t="s">
        <v>683</v>
      </c>
      <c r="C1853" s="17">
        <v>0.293204938105114</v>
      </c>
      <c r="D1853" s="17">
        <v>0.29675403528350502</v>
      </c>
      <c r="E1853" s="17">
        <v>0.29008642078139002</v>
      </c>
      <c r="F1853" s="17"/>
      <c r="G1853" s="17">
        <v>0.28375555263816099</v>
      </c>
      <c r="H1853" s="17">
        <v>0.26349713201552999</v>
      </c>
      <c r="I1853" s="17">
        <v>0.27556165772007701</v>
      </c>
      <c r="J1853" s="17">
        <v>0.30290358483714303</v>
      </c>
      <c r="K1853" s="17">
        <v>0.32425796029130399</v>
      </c>
      <c r="L1853" s="17">
        <v>0.30897200567122601</v>
      </c>
      <c r="M1853" s="17"/>
      <c r="N1853" s="17">
        <v>0.26653030191411697</v>
      </c>
      <c r="O1853" s="17">
        <v>0.26826163612357901</v>
      </c>
      <c r="P1853" s="17">
        <v>0.33720464785086302</v>
      </c>
      <c r="Q1853" s="17">
        <v>0.31021788929761102</v>
      </c>
      <c r="R1853" s="17"/>
      <c r="S1853" s="17">
        <v>0.24374687612037299</v>
      </c>
      <c r="T1853" s="17">
        <v>0.32969772727854102</v>
      </c>
      <c r="U1853" s="17">
        <v>0.390585988771949</v>
      </c>
      <c r="V1853" s="17">
        <v>0.29881194368754999</v>
      </c>
      <c r="W1853" s="17">
        <v>0.27600134961047201</v>
      </c>
      <c r="X1853" s="17">
        <v>0.28253519972584801</v>
      </c>
      <c r="Y1853" s="17">
        <v>0.26048066144277698</v>
      </c>
      <c r="Z1853" s="17">
        <v>0.24279343040475901</v>
      </c>
      <c r="AA1853" s="17">
        <v>0.28556812272355298</v>
      </c>
      <c r="AB1853" s="17"/>
      <c r="AC1853" s="17">
        <v>0.44330785147134899</v>
      </c>
      <c r="AD1853" s="17">
        <v>0.20092376070790199</v>
      </c>
      <c r="AE1853" s="17">
        <v>0.29438924754670898</v>
      </c>
      <c r="AF1853" s="17">
        <v>0.34253696010581802</v>
      </c>
      <c r="AG1853" s="17">
        <v>0.347544826646286</v>
      </c>
      <c r="AH1853" s="17">
        <v>0.28243533344771099</v>
      </c>
      <c r="AI1853" s="17">
        <v>0.24987298888736201</v>
      </c>
      <c r="AJ1853" s="17">
        <v>0.279360567398659</v>
      </c>
      <c r="AK1853" s="17">
        <v>0.33577554272849502</v>
      </c>
      <c r="AL1853" s="17">
        <v>0.29185515421653802</v>
      </c>
      <c r="AM1853" s="17">
        <v>0.379787051841246</v>
      </c>
      <c r="AN1853" s="17">
        <v>0.30556122590081197</v>
      </c>
      <c r="AO1853" s="17">
        <v>0.283161996852759</v>
      </c>
      <c r="AP1853" s="17">
        <v>0.36864966591949999</v>
      </c>
      <c r="AQ1853" s="17">
        <v>0.25403211278997001</v>
      </c>
      <c r="AR1853" s="17">
        <v>0.13280970900575101</v>
      </c>
      <c r="AS1853" s="17"/>
      <c r="AT1853" s="17">
        <v>0.24268666577519701</v>
      </c>
      <c r="AU1853" s="17">
        <v>0.31542583188678702</v>
      </c>
      <c r="AV1853" s="17">
        <v>0.25622953168120299</v>
      </c>
      <c r="AW1853" s="17">
        <v>0.32274536023260503</v>
      </c>
      <c r="AX1853" s="17">
        <v>0.35102821041847199</v>
      </c>
      <c r="AY1853" s="17">
        <v>0.25783389735861401</v>
      </c>
      <c r="AZ1853" s="17"/>
      <c r="BA1853" s="17">
        <v>0.35774622726391098</v>
      </c>
      <c r="BB1853" s="17">
        <v>0.320103222404237</v>
      </c>
      <c r="BC1853" s="17">
        <v>0.26038420719128902</v>
      </c>
      <c r="BD1853" s="17">
        <v>0.20144990184876399</v>
      </c>
      <c r="BE1853" s="17">
        <v>0.16351324523747299</v>
      </c>
      <c r="BF1853" s="17"/>
      <c r="BG1853" s="17">
        <v>0.31534630292564703</v>
      </c>
      <c r="BH1853" s="17">
        <v>0.237493594880792</v>
      </c>
      <c r="BI1853" s="17">
        <v>0.32982920406309901</v>
      </c>
      <c r="BJ1853" s="17">
        <v>0.30906810613869601</v>
      </c>
      <c r="BK1853" s="17">
        <v>0.30928818387752499</v>
      </c>
      <c r="BL1853" s="17"/>
      <c r="BM1853" s="17">
        <v>0.26923813658576201</v>
      </c>
      <c r="BN1853" s="17">
        <v>0.32268390799402802</v>
      </c>
      <c r="BO1853" s="17">
        <v>0.29599080079411999</v>
      </c>
      <c r="BP1853" s="17"/>
      <c r="BQ1853" s="17">
        <v>0.25892589714256597</v>
      </c>
      <c r="BR1853" s="17">
        <v>0.31884597960987099</v>
      </c>
      <c r="BS1853" s="17"/>
      <c r="BT1853" s="17">
        <v>0.27238325914210998</v>
      </c>
      <c r="BU1853" s="17">
        <v>0.326658150657894</v>
      </c>
    </row>
    <row r="1854" spans="2:73" x14ac:dyDescent="0.3">
      <c r="B1854" t="s">
        <v>684</v>
      </c>
      <c r="C1854" s="17">
        <v>4.9193963024581303E-2</v>
      </c>
      <c r="D1854" s="17">
        <v>5.2403501271846203E-2</v>
      </c>
      <c r="E1854" s="17">
        <v>4.6392235060409397E-2</v>
      </c>
      <c r="F1854" s="17"/>
      <c r="G1854" s="17">
        <v>7.5562136460359405E-2</v>
      </c>
      <c r="H1854" s="17">
        <v>3.6871876754941198E-2</v>
      </c>
      <c r="I1854" s="17">
        <v>6.7317417267759097E-2</v>
      </c>
      <c r="J1854" s="17">
        <v>6.4468496991760202E-2</v>
      </c>
      <c r="K1854" s="17">
        <v>2.74581468438834E-2</v>
      </c>
      <c r="L1854" s="17">
        <v>3.1725454165864503E-2</v>
      </c>
      <c r="M1854" s="17"/>
      <c r="N1854" s="17">
        <v>5.2753908271551998E-2</v>
      </c>
      <c r="O1854" s="17">
        <v>4.8702046974864001E-2</v>
      </c>
      <c r="P1854" s="17">
        <v>6.3424137881059994E-2</v>
      </c>
      <c r="Q1854" s="17">
        <v>3.1192357493341101E-2</v>
      </c>
      <c r="R1854" s="17"/>
      <c r="S1854" s="17">
        <v>5.8948942358556702E-2</v>
      </c>
      <c r="T1854" s="17">
        <v>5.9101924862215299E-2</v>
      </c>
      <c r="U1854" s="17">
        <v>3.4523326058431301E-2</v>
      </c>
      <c r="V1854" s="17">
        <v>4.1720885514250301E-2</v>
      </c>
      <c r="W1854" s="17">
        <v>2.8896671123325401E-2</v>
      </c>
      <c r="X1854" s="17">
        <v>7.5594569172005494E-2</v>
      </c>
      <c r="Y1854" s="17">
        <v>4.78361374367356E-2</v>
      </c>
      <c r="Z1854" s="17">
        <v>4.99452218349151E-2</v>
      </c>
      <c r="AA1854" s="17">
        <v>3.9073784340794303E-2</v>
      </c>
      <c r="AB1854" s="17"/>
      <c r="AC1854" s="17">
        <v>0</v>
      </c>
      <c r="AD1854" s="17">
        <v>1.30544908879811E-2</v>
      </c>
      <c r="AE1854" s="17">
        <v>8.1764559603984301E-3</v>
      </c>
      <c r="AF1854" s="17">
        <v>8.2231818550411007E-2</v>
      </c>
      <c r="AG1854" s="17">
        <v>5.2099938240539698E-2</v>
      </c>
      <c r="AH1854" s="17">
        <v>4.4950213503139602E-2</v>
      </c>
      <c r="AI1854" s="17">
        <v>7.5198489725926299E-2</v>
      </c>
      <c r="AJ1854" s="17">
        <v>3.8725361008598302E-2</v>
      </c>
      <c r="AK1854" s="17">
        <v>6.1444609301022302E-2</v>
      </c>
      <c r="AL1854" s="17">
        <v>2.9983557721713901E-2</v>
      </c>
      <c r="AM1854" s="17">
        <v>8.1962403932528197E-2</v>
      </c>
      <c r="AN1854" s="17">
        <v>5.4476869017779997E-2</v>
      </c>
      <c r="AO1854" s="17">
        <v>7.1695834943870204E-2</v>
      </c>
      <c r="AP1854" s="17">
        <v>3.8890839404088301E-2</v>
      </c>
      <c r="AQ1854" s="17">
        <v>3.6109130087341998E-2</v>
      </c>
      <c r="AR1854" s="17">
        <v>1.14100147229125E-2</v>
      </c>
      <c r="AS1854" s="17"/>
      <c r="AT1854" s="17">
        <v>5.1603645027228702E-2</v>
      </c>
      <c r="AU1854" s="17">
        <v>5.2895234362414001E-2</v>
      </c>
      <c r="AV1854" s="17">
        <v>7.4810472723128504E-2</v>
      </c>
      <c r="AW1854" s="17">
        <v>2.9268276399477301E-2</v>
      </c>
      <c r="AX1854" s="17">
        <v>4.4196579533693797E-2</v>
      </c>
      <c r="AY1854" s="17">
        <v>2.9002432903679799E-2</v>
      </c>
      <c r="AZ1854" s="17"/>
      <c r="BA1854" s="17">
        <v>4.7131558823434803E-2</v>
      </c>
      <c r="BB1854" s="17">
        <v>5.0849278364842598E-2</v>
      </c>
      <c r="BC1854" s="17">
        <v>5.2844096946082102E-2</v>
      </c>
      <c r="BD1854" s="17">
        <v>4.9580281448575299E-2</v>
      </c>
      <c r="BE1854" s="17">
        <v>3.2617448141726901E-2</v>
      </c>
      <c r="BF1854" s="17"/>
      <c r="BG1854" s="17">
        <v>4.4710872583562197E-2</v>
      </c>
      <c r="BH1854" s="17">
        <v>5.6577720089556E-2</v>
      </c>
      <c r="BI1854" s="17">
        <v>3.2664049400687102E-2</v>
      </c>
      <c r="BJ1854" s="17">
        <v>6.4564697255094602E-2</v>
      </c>
      <c r="BK1854" s="17">
        <v>8.5733079038524205E-3</v>
      </c>
      <c r="BL1854" s="17"/>
      <c r="BM1854" s="17">
        <v>5.5654221579174698E-2</v>
      </c>
      <c r="BN1854" s="17">
        <v>3.97899544054853E-2</v>
      </c>
      <c r="BO1854" s="17">
        <v>5.1919577926887603E-2</v>
      </c>
      <c r="BP1854" s="17"/>
      <c r="BQ1854" s="17">
        <v>5.8597792117772801E-2</v>
      </c>
      <c r="BR1854" s="17">
        <v>4.4111669866113097E-2</v>
      </c>
      <c r="BS1854" s="17"/>
      <c r="BT1854" s="17">
        <v>5.1752155166521902E-2</v>
      </c>
      <c r="BU1854" s="17">
        <v>4.3232704098088097E-2</v>
      </c>
    </row>
    <row r="1855" spans="2:73" x14ac:dyDescent="0.3">
      <c r="B1855" t="s">
        <v>685</v>
      </c>
      <c r="C1855" s="17">
        <v>1.68332391602826E-2</v>
      </c>
      <c r="D1855" s="17">
        <v>2.22964332015263E-2</v>
      </c>
      <c r="E1855" s="17">
        <v>1.1856079581714101E-2</v>
      </c>
      <c r="F1855" s="17"/>
      <c r="G1855" s="17">
        <v>1.5483629416584E-2</v>
      </c>
      <c r="H1855" s="17">
        <v>2.6694647217889299E-2</v>
      </c>
      <c r="I1855" s="17">
        <v>2.7742847940649198E-2</v>
      </c>
      <c r="J1855" s="17">
        <v>1.01059051463087E-2</v>
      </c>
      <c r="K1855" s="17">
        <v>1.80029943710725E-2</v>
      </c>
      <c r="L1855" s="17">
        <v>6.0113863162414103E-3</v>
      </c>
      <c r="M1855" s="17"/>
      <c r="N1855" s="17">
        <v>1.51949473574898E-2</v>
      </c>
      <c r="O1855" s="17">
        <v>1.3666751759887999E-2</v>
      </c>
      <c r="P1855" s="17">
        <v>1.1992547497554899E-2</v>
      </c>
      <c r="Q1855" s="17">
        <v>2.4735662770468701E-2</v>
      </c>
      <c r="R1855" s="17"/>
      <c r="S1855" s="17">
        <v>2.9557363450843602E-2</v>
      </c>
      <c r="T1855" s="17">
        <v>3.5222953353957402E-3</v>
      </c>
      <c r="U1855" s="17">
        <v>2.30907230364455E-2</v>
      </c>
      <c r="V1855" s="17">
        <v>3.3751296540810098E-2</v>
      </c>
      <c r="W1855" s="17">
        <v>7.1332716783892502E-3</v>
      </c>
      <c r="X1855" s="17">
        <v>1.86104524281075E-2</v>
      </c>
      <c r="Y1855" s="17">
        <v>0</v>
      </c>
      <c r="Z1855" s="17">
        <v>0</v>
      </c>
      <c r="AA1855" s="17">
        <v>2.2861196526022101E-2</v>
      </c>
      <c r="AB1855" s="17"/>
      <c r="AC1855" s="17">
        <v>0</v>
      </c>
      <c r="AD1855" s="17">
        <v>7.7776817943921897E-2</v>
      </c>
      <c r="AE1855" s="17">
        <v>2.2587291327470099E-2</v>
      </c>
      <c r="AF1855" s="17">
        <v>9.0629375093624204E-3</v>
      </c>
      <c r="AG1855" s="17">
        <v>8.7533684958142708E-3</v>
      </c>
      <c r="AH1855" s="17">
        <v>1.8777644939288199E-2</v>
      </c>
      <c r="AI1855" s="17">
        <v>1.01699298472911E-2</v>
      </c>
      <c r="AJ1855" s="17">
        <v>2.1734633694462401E-2</v>
      </c>
      <c r="AK1855" s="17">
        <v>7.2914087360605598E-3</v>
      </c>
      <c r="AL1855" s="17">
        <v>8.4509240230130397E-3</v>
      </c>
      <c r="AM1855" s="17">
        <v>1.3411742942049399E-2</v>
      </c>
      <c r="AN1855" s="17">
        <v>1.70590931242653E-2</v>
      </c>
      <c r="AO1855" s="17">
        <v>0</v>
      </c>
      <c r="AP1855" s="17">
        <v>0</v>
      </c>
      <c r="AQ1855" s="17">
        <v>2.66952192964987E-2</v>
      </c>
      <c r="AR1855" s="17">
        <v>3.94410308678746E-2</v>
      </c>
      <c r="AS1855" s="17"/>
      <c r="AT1855" s="17">
        <v>6.6313283100502196E-3</v>
      </c>
      <c r="AU1855" s="17">
        <v>1.7722064569206001E-2</v>
      </c>
      <c r="AV1855" s="17">
        <v>1.9365456855216501E-2</v>
      </c>
      <c r="AW1855" s="17">
        <v>2.6333633691667201E-2</v>
      </c>
      <c r="AX1855" s="17">
        <v>8.6145846440142497E-3</v>
      </c>
      <c r="AY1855" s="17">
        <v>3.08131934966057E-2</v>
      </c>
      <c r="AZ1855" s="17"/>
      <c r="BA1855" s="17">
        <v>1.3731660916670101E-2</v>
      </c>
      <c r="BB1855" s="17">
        <v>3.4361755598077103E-2</v>
      </c>
      <c r="BC1855" s="17">
        <v>7.5493357807236402E-3</v>
      </c>
      <c r="BD1855" s="17">
        <v>1.4222414396349701E-2</v>
      </c>
      <c r="BE1855" s="17">
        <v>0</v>
      </c>
      <c r="BF1855" s="17"/>
      <c r="BG1855" s="17">
        <v>1.22253829771826E-2</v>
      </c>
      <c r="BH1855" s="17">
        <v>3.5349357620059699E-3</v>
      </c>
      <c r="BI1855" s="17">
        <v>6.7171302164304603E-3</v>
      </c>
      <c r="BJ1855" s="17">
        <v>4.2311866768356597E-2</v>
      </c>
      <c r="BK1855" s="17">
        <v>1.19434010968716E-2</v>
      </c>
      <c r="BL1855" s="17"/>
      <c r="BM1855" s="17">
        <v>1.51259005638128E-2</v>
      </c>
      <c r="BN1855" s="17">
        <v>1.3659164497262099E-2</v>
      </c>
      <c r="BO1855" s="17">
        <v>2.96080438835527E-2</v>
      </c>
      <c r="BP1855" s="17"/>
      <c r="BQ1855" s="17">
        <v>1.9862445579071301E-2</v>
      </c>
      <c r="BR1855" s="17">
        <v>1.6311884295830002E-2</v>
      </c>
      <c r="BS1855" s="17"/>
      <c r="BT1855" s="17">
        <v>1.9704262695753601E-2</v>
      </c>
      <c r="BU1855" s="17">
        <v>1.3493908179276599E-2</v>
      </c>
    </row>
    <row r="1856" spans="2:73" x14ac:dyDescent="0.3">
      <c r="B1856" t="s">
        <v>92</v>
      </c>
      <c r="C1856" s="17">
        <v>7.7513160488128396E-2</v>
      </c>
      <c r="D1856" s="17">
        <v>5.9767615136573797E-2</v>
      </c>
      <c r="E1856" s="17">
        <v>9.4091201031936605E-2</v>
      </c>
      <c r="F1856" s="17"/>
      <c r="G1856" s="17">
        <v>7.46355947203277E-2</v>
      </c>
      <c r="H1856" s="17">
        <v>6.5019215614600501E-2</v>
      </c>
      <c r="I1856" s="17">
        <v>6.7631175769289995E-2</v>
      </c>
      <c r="J1856" s="17">
        <v>7.5974270369708802E-2</v>
      </c>
      <c r="K1856" s="17">
        <v>9.9745949091486097E-2</v>
      </c>
      <c r="L1856" s="17">
        <v>8.3429304835231699E-2</v>
      </c>
      <c r="M1856" s="17"/>
      <c r="N1856" s="17">
        <v>3.9523965957369199E-2</v>
      </c>
      <c r="O1856" s="17">
        <v>4.8766796644101301E-2</v>
      </c>
      <c r="P1856" s="17">
        <v>9.2274742139527993E-2</v>
      </c>
      <c r="Q1856" s="17">
        <v>0.13598465195679099</v>
      </c>
      <c r="R1856" s="17"/>
      <c r="S1856" s="17">
        <v>5.3419605644676002E-2</v>
      </c>
      <c r="T1856" s="17">
        <v>9.5783706248607894E-2</v>
      </c>
      <c r="U1856" s="17">
        <v>4.23673459905579E-2</v>
      </c>
      <c r="V1856" s="17">
        <v>6.9859076826369396E-2</v>
      </c>
      <c r="W1856" s="17">
        <v>4.6037855041751702E-2</v>
      </c>
      <c r="X1856" s="17">
        <v>9.0152732550721495E-2</v>
      </c>
      <c r="Y1856" s="17">
        <v>0.13263448234585101</v>
      </c>
      <c r="Z1856" s="17">
        <v>7.15015901083767E-2</v>
      </c>
      <c r="AA1856" s="17">
        <v>9.0281013410832597E-2</v>
      </c>
      <c r="AB1856" s="17"/>
      <c r="AC1856" s="17">
        <v>0.12607673484581999</v>
      </c>
      <c r="AD1856" s="17">
        <v>0.185143011331873</v>
      </c>
      <c r="AE1856" s="17">
        <v>0.123527670630385</v>
      </c>
      <c r="AF1856" s="17">
        <v>0.10958172055072</v>
      </c>
      <c r="AG1856" s="17">
        <v>7.7135914148891496E-2</v>
      </c>
      <c r="AH1856" s="17">
        <v>9.4295669973107094E-2</v>
      </c>
      <c r="AI1856" s="17">
        <v>3.85768923425081E-2</v>
      </c>
      <c r="AJ1856" s="17">
        <v>7.9480986615533503E-2</v>
      </c>
      <c r="AK1856" s="17">
        <v>6.0712630687939299E-2</v>
      </c>
      <c r="AL1856" s="17">
        <v>6.8164815732061595E-2</v>
      </c>
      <c r="AM1856" s="17">
        <v>2.0020847651714399E-2</v>
      </c>
      <c r="AN1856" s="17">
        <v>1.8030622062287401E-2</v>
      </c>
      <c r="AO1856" s="17">
        <v>5.1993507049514803E-2</v>
      </c>
      <c r="AP1856" s="17">
        <v>2.8375081429016898E-2</v>
      </c>
      <c r="AQ1856" s="17">
        <v>5.2586271455951801E-2</v>
      </c>
      <c r="AR1856" s="17">
        <v>1.4987382319052899E-2</v>
      </c>
      <c r="AS1856" s="17"/>
      <c r="AT1856" s="17">
        <v>5.0581679052587099E-2</v>
      </c>
      <c r="AU1856" s="17">
        <v>8.3048745790007095E-2</v>
      </c>
      <c r="AV1856" s="17">
        <v>8.2458702670753697E-2</v>
      </c>
      <c r="AW1856" s="17">
        <v>8.4324338885807995E-2</v>
      </c>
      <c r="AX1856" s="17">
        <v>9.2753042081579404E-2</v>
      </c>
      <c r="AY1856" s="17">
        <v>8.9286189406224806E-2</v>
      </c>
      <c r="AZ1856" s="17"/>
      <c r="BA1856" s="17">
        <v>0.112562727095373</v>
      </c>
      <c r="BB1856" s="17">
        <v>5.9094931650753101E-2</v>
      </c>
      <c r="BC1856" s="17">
        <v>6.8853905636822602E-2</v>
      </c>
      <c r="BD1856" s="17">
        <v>3.9650477852959699E-2</v>
      </c>
      <c r="BE1856" s="17">
        <v>2.52734197852141E-2</v>
      </c>
      <c r="BF1856" s="17"/>
      <c r="BG1856" s="17">
        <v>6.4018841274931695E-2</v>
      </c>
      <c r="BH1856" s="17">
        <v>5.3997270987259101E-2</v>
      </c>
      <c r="BI1856" s="17">
        <v>9.0475909954128797E-2</v>
      </c>
      <c r="BJ1856" s="17">
        <v>7.2037664938924606E-2</v>
      </c>
      <c r="BK1856" s="17">
        <v>3.6506306066053699E-2</v>
      </c>
      <c r="BL1856" s="17"/>
      <c r="BM1856" s="17">
        <v>5.7716684255062198E-2</v>
      </c>
      <c r="BN1856" s="17">
        <v>9.1064014220627501E-2</v>
      </c>
      <c r="BO1856" s="17">
        <v>0.105564237179837</v>
      </c>
      <c r="BP1856" s="17"/>
      <c r="BQ1856" s="17">
        <v>3.3113242372917601E-2</v>
      </c>
      <c r="BR1856" s="17">
        <v>8.9725774120883298E-2</v>
      </c>
      <c r="BS1856" s="17"/>
      <c r="BT1856" s="17">
        <v>3.9682634138942699E-2</v>
      </c>
      <c r="BU1856" s="17">
        <v>0.106895574003433</v>
      </c>
    </row>
    <row r="1857" spans="2:73" x14ac:dyDescent="0.3">
      <c r="C1857" s="17"/>
      <c r="D1857" s="17"/>
      <c r="E1857" s="17"/>
      <c r="F1857" s="17"/>
      <c r="G1857" s="17"/>
      <c r="H1857" s="17"/>
      <c r="I1857" s="17"/>
      <c r="J1857" s="17"/>
      <c r="K1857" s="17"/>
      <c r="L1857" s="17"/>
      <c r="M1857" s="17"/>
      <c r="N1857" s="17"/>
      <c r="O1857" s="17"/>
      <c r="P1857" s="17"/>
      <c r="Q1857" s="17"/>
      <c r="R1857" s="17"/>
      <c r="S1857" s="17"/>
      <c r="T1857" s="17"/>
      <c r="U1857" s="17"/>
      <c r="V1857" s="17"/>
      <c r="W1857" s="17"/>
      <c r="X1857" s="17"/>
      <c r="Y1857" s="17"/>
      <c r="Z1857" s="17"/>
      <c r="AA1857" s="17"/>
      <c r="AB1857" s="17"/>
      <c r="AC1857" s="17"/>
      <c r="AD1857" s="17"/>
      <c r="AE1857" s="17"/>
      <c r="AF1857" s="17"/>
      <c r="AG1857" s="17"/>
      <c r="AH1857" s="17"/>
      <c r="AI1857" s="17"/>
      <c r="AJ1857" s="17"/>
      <c r="AK1857" s="17"/>
      <c r="AL1857" s="17"/>
      <c r="AM1857" s="17"/>
      <c r="AN1857" s="17"/>
      <c r="AO1857" s="17"/>
      <c r="AP1857" s="17"/>
      <c r="AQ1857" s="17"/>
      <c r="AR1857" s="17"/>
      <c r="AS1857" s="17"/>
      <c r="AT1857" s="17"/>
      <c r="AU1857" s="17"/>
      <c r="AV1857" s="17"/>
      <c r="AW1857" s="17"/>
      <c r="AX1857" s="17"/>
      <c r="AY1857" s="17"/>
      <c r="AZ1857" s="17"/>
      <c r="BA1857" s="17"/>
      <c r="BB1857" s="17"/>
      <c r="BC1857" s="17"/>
      <c r="BD1857" s="17"/>
      <c r="BE1857" s="17"/>
      <c r="BF1857" s="17"/>
      <c r="BG1857" s="17"/>
      <c r="BH1857" s="17"/>
      <c r="BI1857" s="17"/>
      <c r="BJ1857" s="17"/>
      <c r="BK1857" s="17"/>
      <c r="BL1857" s="17"/>
      <c r="BM1857" s="17"/>
      <c r="BN1857" s="17"/>
      <c r="BO1857" s="17"/>
      <c r="BP1857" s="17"/>
      <c r="BQ1857" s="17"/>
      <c r="BR1857" s="17"/>
      <c r="BS1857" s="17"/>
      <c r="BT1857" s="17"/>
      <c r="BU1857" s="17"/>
    </row>
    <row r="1858" spans="2:73" x14ac:dyDescent="0.3">
      <c r="B1858" s="6" t="s">
        <v>690</v>
      </c>
      <c r="C1858" s="17"/>
      <c r="D1858" s="17"/>
      <c r="E1858" s="17"/>
      <c r="F1858" s="17"/>
      <c r="G1858" s="17"/>
      <c r="H1858" s="17"/>
      <c r="I1858" s="17"/>
      <c r="J1858" s="17"/>
      <c r="K1858" s="17"/>
      <c r="L1858" s="17"/>
      <c r="M1858" s="17"/>
      <c r="N1858" s="17"/>
      <c r="O1858" s="17"/>
      <c r="P1858" s="17"/>
      <c r="Q1858" s="17"/>
      <c r="R1858" s="17"/>
      <c r="S1858" s="17"/>
      <c r="T1858" s="17"/>
      <c r="U1858" s="17"/>
      <c r="V1858" s="17"/>
      <c r="W1858" s="17"/>
      <c r="X1858" s="17"/>
      <c r="Y1858" s="17"/>
      <c r="Z1858" s="17"/>
      <c r="AA1858" s="17"/>
      <c r="AB1858" s="17"/>
      <c r="AC1858" s="17"/>
      <c r="AD1858" s="17"/>
      <c r="AE1858" s="17"/>
      <c r="AF1858" s="17"/>
      <c r="AG1858" s="17"/>
      <c r="AH1858" s="17"/>
      <c r="AI1858" s="17"/>
      <c r="AJ1858" s="17"/>
      <c r="AK1858" s="17"/>
      <c r="AL1858" s="17"/>
      <c r="AM1858" s="17"/>
      <c r="AN1858" s="17"/>
      <c r="AO1858" s="17"/>
      <c r="AP1858" s="17"/>
      <c r="AQ1858" s="17"/>
      <c r="AR1858" s="17"/>
      <c r="AS1858" s="17"/>
      <c r="AT1858" s="17"/>
      <c r="AU1858" s="17"/>
      <c r="AV1858" s="17"/>
      <c r="AW1858" s="17"/>
      <c r="AX1858" s="17"/>
      <c r="AY1858" s="17"/>
      <c r="AZ1858" s="17"/>
      <c r="BA1858" s="17"/>
      <c r="BB1858" s="17"/>
      <c r="BC1858" s="17"/>
      <c r="BD1858" s="17"/>
      <c r="BE1858" s="17"/>
      <c r="BF1858" s="17"/>
      <c r="BG1858" s="17"/>
      <c r="BH1858" s="17"/>
      <c r="BI1858" s="17"/>
      <c r="BJ1858" s="17"/>
      <c r="BK1858" s="17"/>
      <c r="BL1858" s="17"/>
      <c r="BM1858" s="17"/>
      <c r="BN1858" s="17"/>
      <c r="BO1858" s="17"/>
      <c r="BP1858" s="17"/>
      <c r="BQ1858" s="17"/>
      <c r="BR1858" s="17"/>
      <c r="BS1858" s="17"/>
      <c r="BT1858" s="17"/>
      <c r="BU1858" s="17"/>
    </row>
    <row r="1859" spans="2:73" x14ac:dyDescent="0.3">
      <c r="B1859" s="24" t="s">
        <v>197</v>
      </c>
      <c r="C1859" s="17"/>
      <c r="D1859" s="17"/>
      <c r="E1859" s="17"/>
      <c r="F1859" s="17"/>
      <c r="G1859" s="17"/>
      <c r="H1859" s="17"/>
      <c r="I1859" s="17"/>
      <c r="J1859" s="17"/>
      <c r="K1859" s="17"/>
      <c r="L1859" s="17"/>
      <c r="M1859" s="17"/>
      <c r="N1859" s="17"/>
      <c r="O1859" s="17"/>
      <c r="P1859" s="17"/>
      <c r="Q1859" s="17"/>
      <c r="R1859" s="17"/>
      <c r="S1859" s="17"/>
      <c r="T1859" s="17"/>
      <c r="U1859" s="17"/>
      <c r="V1859" s="17"/>
      <c r="W1859" s="17"/>
      <c r="X1859" s="17"/>
      <c r="Y1859" s="17"/>
      <c r="Z1859" s="17"/>
      <c r="AA1859" s="17"/>
      <c r="AB1859" s="17"/>
      <c r="AC1859" s="17"/>
      <c r="AD1859" s="17"/>
      <c r="AE1859" s="17"/>
      <c r="AF1859" s="17"/>
      <c r="AG1859" s="17"/>
      <c r="AH1859" s="17"/>
      <c r="AI1859" s="17"/>
      <c r="AJ1859" s="17"/>
      <c r="AK1859" s="17"/>
      <c r="AL1859" s="17"/>
      <c r="AM1859" s="17"/>
      <c r="AN1859" s="17"/>
      <c r="AO1859" s="17"/>
      <c r="AP1859" s="17"/>
      <c r="AQ1859" s="17"/>
      <c r="AR1859" s="17"/>
      <c r="AS1859" s="17"/>
      <c r="AT1859" s="17"/>
      <c r="AU1859" s="17"/>
      <c r="AV1859" s="17"/>
      <c r="AW1859" s="17"/>
      <c r="AX1859" s="17"/>
      <c r="AY1859" s="17"/>
      <c r="AZ1859" s="17"/>
      <c r="BA1859" s="17"/>
      <c r="BB1859" s="17"/>
      <c r="BC1859" s="17"/>
      <c r="BD1859" s="17"/>
      <c r="BE1859" s="17"/>
      <c r="BF1859" s="17"/>
      <c r="BG1859" s="17"/>
      <c r="BH1859" s="17"/>
      <c r="BI1859" s="17"/>
      <c r="BJ1859" s="17"/>
      <c r="BK1859" s="17"/>
      <c r="BL1859" s="17"/>
      <c r="BM1859" s="17"/>
      <c r="BN1859" s="17"/>
      <c r="BO1859" s="17"/>
      <c r="BP1859" s="17"/>
      <c r="BQ1859" s="17"/>
      <c r="BR1859" s="17"/>
      <c r="BS1859" s="17"/>
      <c r="BT1859" s="17"/>
      <c r="BU1859" s="17"/>
    </row>
    <row r="1860" spans="2:73" x14ac:dyDescent="0.3">
      <c r="B1860" t="s">
        <v>681</v>
      </c>
      <c r="C1860" s="17">
        <v>0.10550624994871401</v>
      </c>
      <c r="D1860" s="17">
        <v>0.11465086635228</v>
      </c>
      <c r="E1860" s="17">
        <v>9.7415751665643896E-2</v>
      </c>
      <c r="F1860" s="17"/>
      <c r="G1860" s="17">
        <v>0.112487092737174</v>
      </c>
      <c r="H1860" s="17">
        <v>0.177252201754655</v>
      </c>
      <c r="I1860" s="17">
        <v>0.106800983266648</v>
      </c>
      <c r="J1860" s="17">
        <v>7.1741756336273402E-2</v>
      </c>
      <c r="K1860" s="17">
        <v>7.6968878597517096E-2</v>
      </c>
      <c r="L1860" s="17">
        <v>8.4584566067311698E-2</v>
      </c>
      <c r="M1860" s="17"/>
      <c r="N1860" s="17">
        <v>0.111141471479314</v>
      </c>
      <c r="O1860" s="17">
        <v>0.114501179080615</v>
      </c>
      <c r="P1860" s="17">
        <v>0.110094939633351</v>
      </c>
      <c r="Q1860" s="17">
        <v>8.8187917581221298E-2</v>
      </c>
      <c r="R1860" s="17"/>
      <c r="S1860" s="17">
        <v>0.13152496455920401</v>
      </c>
      <c r="T1860" s="17">
        <v>8.2707149487873804E-2</v>
      </c>
      <c r="U1860" s="17">
        <v>9.3508338858657294E-2</v>
      </c>
      <c r="V1860" s="17">
        <v>9.2518488927469097E-2</v>
      </c>
      <c r="W1860" s="17">
        <v>0.12159595855976001</v>
      </c>
      <c r="X1860" s="17">
        <v>5.96400476448967E-2</v>
      </c>
      <c r="Y1860" s="17">
        <v>7.02023726434641E-2</v>
      </c>
      <c r="Z1860" s="17">
        <v>0.214409671877934</v>
      </c>
      <c r="AA1860" s="17">
        <v>0.13117409951668799</v>
      </c>
      <c r="AB1860" s="17"/>
      <c r="AC1860" s="17">
        <v>0.191664879876383</v>
      </c>
      <c r="AD1860" s="17">
        <v>3.9709680777658199E-2</v>
      </c>
      <c r="AE1860" s="17">
        <v>0.12899823944425601</v>
      </c>
      <c r="AF1860" s="17">
        <v>9.6125150803204301E-2</v>
      </c>
      <c r="AG1860" s="17">
        <v>0.12534534266682301</v>
      </c>
      <c r="AH1860" s="17">
        <v>9.3671754102579496E-2</v>
      </c>
      <c r="AI1860" s="17">
        <v>0.13624979615638999</v>
      </c>
      <c r="AJ1860" s="17">
        <v>8.6677507432911194E-2</v>
      </c>
      <c r="AK1860" s="17">
        <v>8.4341089381226406E-2</v>
      </c>
      <c r="AL1860" s="17">
        <v>9.0865597821969901E-2</v>
      </c>
      <c r="AM1860" s="17">
        <v>0.105856212311169</v>
      </c>
      <c r="AN1860" s="17">
        <v>9.7752898430894006E-2</v>
      </c>
      <c r="AO1860" s="17">
        <v>8.83318377810519E-2</v>
      </c>
      <c r="AP1860" s="17">
        <v>0.17839338154703299</v>
      </c>
      <c r="AQ1860" s="17">
        <v>9.0332848623072295E-2</v>
      </c>
      <c r="AR1860" s="17">
        <v>0.173549311152114</v>
      </c>
      <c r="AS1860" s="17"/>
      <c r="AT1860" s="17">
        <v>0.14775950383896899</v>
      </c>
      <c r="AU1860" s="17">
        <v>0.102096243614393</v>
      </c>
      <c r="AV1860" s="17">
        <v>0.112227429344402</v>
      </c>
      <c r="AW1860" s="17">
        <v>8.6463523830122402E-2</v>
      </c>
      <c r="AX1860" s="17">
        <v>5.8051586330514202E-2</v>
      </c>
      <c r="AY1860" s="17">
        <v>9.8250726499304997E-2</v>
      </c>
      <c r="AZ1860" s="17"/>
      <c r="BA1860" s="17">
        <v>8.8926130309326307E-2</v>
      </c>
      <c r="BB1860" s="17">
        <v>0.106948944082041</v>
      </c>
      <c r="BC1860" s="17">
        <v>8.7772255749615294E-2</v>
      </c>
      <c r="BD1860" s="17">
        <v>0.193879568335248</v>
      </c>
      <c r="BE1860" s="17">
        <v>0.22481382251180601</v>
      </c>
      <c r="BF1860" s="17"/>
      <c r="BG1860" s="17">
        <v>0.115743622637243</v>
      </c>
      <c r="BH1860" s="17">
        <v>0.12513201799627299</v>
      </c>
      <c r="BI1860" s="17">
        <v>6.07865792724551E-2</v>
      </c>
      <c r="BJ1860" s="17">
        <v>0.12621550089388101</v>
      </c>
      <c r="BK1860" s="17">
        <v>5.2534131841024803E-2</v>
      </c>
      <c r="BL1860" s="17"/>
      <c r="BM1860" s="17">
        <v>0.11522516437727801</v>
      </c>
      <c r="BN1860" s="17">
        <v>0.10028054917273101</v>
      </c>
      <c r="BO1860" s="17">
        <v>8.8332103301569098E-2</v>
      </c>
      <c r="BP1860" s="17"/>
      <c r="BQ1860" s="17">
        <v>0.14913771936713199</v>
      </c>
      <c r="BR1860" s="17">
        <v>8.32048843802356E-2</v>
      </c>
      <c r="BS1860" s="17"/>
      <c r="BT1860" s="17">
        <v>0.119535434682389</v>
      </c>
      <c r="BU1860" s="17">
        <v>8.9599128749573903E-2</v>
      </c>
    </row>
    <row r="1861" spans="2:73" x14ac:dyDescent="0.3">
      <c r="B1861" t="s">
        <v>682</v>
      </c>
      <c r="C1861" s="17">
        <v>0.30496669702342799</v>
      </c>
      <c r="D1861" s="17">
        <v>0.30294705080985002</v>
      </c>
      <c r="E1861" s="17">
        <v>0.30705205335225</v>
      </c>
      <c r="F1861" s="17"/>
      <c r="G1861" s="17">
        <v>0.33034531063419997</v>
      </c>
      <c r="H1861" s="17">
        <v>0.33720604688309902</v>
      </c>
      <c r="I1861" s="17">
        <v>0.296864329854721</v>
      </c>
      <c r="J1861" s="17">
        <v>0.268213928129997</v>
      </c>
      <c r="K1861" s="17">
        <v>0.27892953928034497</v>
      </c>
      <c r="L1861" s="17">
        <v>0.312717715440118</v>
      </c>
      <c r="M1861" s="17"/>
      <c r="N1861" s="17">
        <v>0.31705091949728298</v>
      </c>
      <c r="O1861" s="17">
        <v>0.29053467927294102</v>
      </c>
      <c r="P1861" s="17">
        <v>0.30907183674864502</v>
      </c>
      <c r="Q1861" s="17">
        <v>0.29945389650704701</v>
      </c>
      <c r="R1861" s="17"/>
      <c r="S1861" s="17">
        <v>0.36082580369885697</v>
      </c>
      <c r="T1861" s="17">
        <v>0.27045510430944603</v>
      </c>
      <c r="U1861" s="17">
        <v>0.24973093476904901</v>
      </c>
      <c r="V1861" s="17">
        <v>0.234927981153399</v>
      </c>
      <c r="W1861" s="17">
        <v>0.30802834139256502</v>
      </c>
      <c r="X1861" s="17">
        <v>0.26865411736070499</v>
      </c>
      <c r="Y1861" s="17">
        <v>0.339212125187076</v>
      </c>
      <c r="Z1861" s="17">
        <v>0.31241209041460499</v>
      </c>
      <c r="AA1861" s="17">
        <v>0.37218725498530397</v>
      </c>
      <c r="AB1861" s="17"/>
      <c r="AC1861" s="17">
        <v>0.111158318488929</v>
      </c>
      <c r="AD1861" s="17">
        <v>0.340478146827145</v>
      </c>
      <c r="AE1861" s="17">
        <v>0.22588672265688201</v>
      </c>
      <c r="AF1861" s="17">
        <v>0.26685926501377</v>
      </c>
      <c r="AG1861" s="17">
        <v>0.355695090974607</v>
      </c>
      <c r="AH1861" s="17">
        <v>0.31579638719979702</v>
      </c>
      <c r="AI1861" s="17">
        <v>0.32320421158949197</v>
      </c>
      <c r="AJ1861" s="17">
        <v>0.274574559430251</v>
      </c>
      <c r="AK1861" s="17">
        <v>0.31947776099457098</v>
      </c>
      <c r="AL1861" s="17">
        <v>0.27174649540029999</v>
      </c>
      <c r="AM1861" s="17">
        <v>0.282979266823642</v>
      </c>
      <c r="AN1861" s="17">
        <v>0.34756799632234903</v>
      </c>
      <c r="AO1861" s="17">
        <v>0.26343879005670801</v>
      </c>
      <c r="AP1861" s="17">
        <v>0.211454514152046</v>
      </c>
      <c r="AQ1861" s="17">
        <v>0.33624375036300003</v>
      </c>
      <c r="AR1861" s="17">
        <v>0.49496719601982397</v>
      </c>
      <c r="AS1861" s="17"/>
      <c r="AT1861" s="17">
        <v>0.34100906252000301</v>
      </c>
      <c r="AU1861" s="17">
        <v>0.30912170014166401</v>
      </c>
      <c r="AV1861" s="17">
        <v>0.287125199723125</v>
      </c>
      <c r="AW1861" s="17">
        <v>0.26302214182405798</v>
      </c>
      <c r="AX1861" s="17">
        <v>0.26393838978032802</v>
      </c>
      <c r="AY1861" s="17">
        <v>0.40624766635610798</v>
      </c>
      <c r="AZ1861" s="17"/>
      <c r="BA1861" s="17">
        <v>0.27565780243311799</v>
      </c>
      <c r="BB1861" s="17">
        <v>0.27813487030751899</v>
      </c>
      <c r="BC1861" s="17">
        <v>0.32933388130017899</v>
      </c>
      <c r="BD1861" s="17">
        <v>0.34572152354380697</v>
      </c>
      <c r="BE1861" s="17">
        <v>0.27616361674693002</v>
      </c>
      <c r="BF1861" s="17"/>
      <c r="BG1861" s="17">
        <v>0.33424626006851399</v>
      </c>
      <c r="BH1861" s="17">
        <v>0.354372199571794</v>
      </c>
      <c r="BI1861" s="17">
        <v>0.25466972754141798</v>
      </c>
      <c r="BJ1861" s="17">
        <v>0.26466653509028598</v>
      </c>
      <c r="BK1861" s="17">
        <v>0.29013649982248002</v>
      </c>
      <c r="BL1861" s="17"/>
      <c r="BM1861" s="17">
        <v>0.32914692871974</v>
      </c>
      <c r="BN1861" s="17">
        <v>0.28270600001947499</v>
      </c>
      <c r="BO1861" s="17">
        <v>0.28431767616543602</v>
      </c>
      <c r="BP1861" s="17"/>
      <c r="BQ1861" s="17">
        <v>0.37760704550287</v>
      </c>
      <c r="BR1861" s="17">
        <v>0.25625353677319901</v>
      </c>
      <c r="BS1861" s="17"/>
      <c r="BT1861" s="17">
        <v>0.341057746918562</v>
      </c>
      <c r="BU1861" s="17">
        <v>0.26636443937274601</v>
      </c>
    </row>
    <row r="1862" spans="2:73" x14ac:dyDescent="0.3">
      <c r="B1862" t="s">
        <v>683</v>
      </c>
      <c r="C1862" s="17">
        <v>0.30210024677633501</v>
      </c>
      <c r="D1862" s="17">
        <v>0.32654220523178401</v>
      </c>
      <c r="E1862" s="17">
        <v>0.279775014551081</v>
      </c>
      <c r="F1862" s="17"/>
      <c r="G1862" s="17">
        <v>0.28718833572672198</v>
      </c>
      <c r="H1862" s="17">
        <v>0.26956118407034702</v>
      </c>
      <c r="I1862" s="17">
        <v>0.32665496225264901</v>
      </c>
      <c r="J1862" s="17">
        <v>0.31641552109734999</v>
      </c>
      <c r="K1862" s="17">
        <v>0.310804007659507</v>
      </c>
      <c r="L1862" s="17">
        <v>0.30497112283705702</v>
      </c>
      <c r="M1862" s="17"/>
      <c r="N1862" s="17">
        <v>0.30927977880612401</v>
      </c>
      <c r="O1862" s="17">
        <v>0.30201066424461798</v>
      </c>
      <c r="P1862" s="17">
        <v>0.29168926221964198</v>
      </c>
      <c r="Q1862" s="17">
        <v>0.307146486948144</v>
      </c>
      <c r="R1862" s="17"/>
      <c r="S1862" s="17">
        <v>0.28347513994058099</v>
      </c>
      <c r="T1862" s="17">
        <v>0.33871572480159801</v>
      </c>
      <c r="U1862" s="17">
        <v>0.24152007278011001</v>
      </c>
      <c r="V1862" s="17">
        <v>0.32502592841226802</v>
      </c>
      <c r="W1862" s="17">
        <v>0.33998896824172398</v>
      </c>
      <c r="X1862" s="17">
        <v>0.33535093169589902</v>
      </c>
      <c r="Y1862" s="17">
        <v>0.28123839823854302</v>
      </c>
      <c r="Z1862" s="17">
        <v>0.27789379127318897</v>
      </c>
      <c r="AA1862" s="17">
        <v>0.287462871909414</v>
      </c>
      <c r="AB1862" s="17"/>
      <c r="AC1862" s="17">
        <v>0.34475575068198999</v>
      </c>
      <c r="AD1862" s="17">
        <v>0.221593091529067</v>
      </c>
      <c r="AE1862" s="17">
        <v>0.30407532077975502</v>
      </c>
      <c r="AF1862" s="17">
        <v>0.30822118463687498</v>
      </c>
      <c r="AG1862" s="17">
        <v>0.26166403271802102</v>
      </c>
      <c r="AH1862" s="17">
        <v>0.28787932911731301</v>
      </c>
      <c r="AI1862" s="17">
        <v>0.307530840613981</v>
      </c>
      <c r="AJ1862" s="17">
        <v>0.31922223581159798</v>
      </c>
      <c r="AK1862" s="17">
        <v>0.38919345778526299</v>
      </c>
      <c r="AL1862" s="17">
        <v>0.38146437923631898</v>
      </c>
      <c r="AM1862" s="17">
        <v>0.34582879256287202</v>
      </c>
      <c r="AN1862" s="17">
        <v>0.294212968648286</v>
      </c>
      <c r="AO1862" s="17">
        <v>0.28361239638420399</v>
      </c>
      <c r="AP1862" s="17">
        <v>0.38652107880196501</v>
      </c>
      <c r="AQ1862" s="17">
        <v>0.30021394507092097</v>
      </c>
      <c r="AR1862" s="17">
        <v>0.15238367683437201</v>
      </c>
      <c r="AS1862" s="17"/>
      <c r="AT1862" s="17">
        <v>0.25897217728164101</v>
      </c>
      <c r="AU1862" s="17">
        <v>0.29045531431566901</v>
      </c>
      <c r="AV1862" s="17">
        <v>0.32124122481423401</v>
      </c>
      <c r="AW1862" s="17">
        <v>0.34345726723277697</v>
      </c>
      <c r="AX1862" s="17">
        <v>0.36131722139510603</v>
      </c>
      <c r="AY1862" s="17">
        <v>0.228635146145656</v>
      </c>
      <c r="AZ1862" s="17"/>
      <c r="BA1862" s="17">
        <v>0.35348748546930903</v>
      </c>
      <c r="BB1862" s="17">
        <v>0.283644023051558</v>
      </c>
      <c r="BC1862" s="17">
        <v>0.30703802980950101</v>
      </c>
      <c r="BD1862" s="17">
        <v>0.23564474052616999</v>
      </c>
      <c r="BE1862" s="17">
        <v>0.29798191996201001</v>
      </c>
      <c r="BF1862" s="17"/>
      <c r="BG1862" s="17">
        <v>0.30805449625382197</v>
      </c>
      <c r="BH1862" s="17">
        <v>0.28526282814174397</v>
      </c>
      <c r="BI1862" s="17">
        <v>0.37348221897115802</v>
      </c>
      <c r="BJ1862" s="17">
        <v>0.29117551418237902</v>
      </c>
      <c r="BK1862" s="17">
        <v>0.33302525002842598</v>
      </c>
      <c r="BL1862" s="17"/>
      <c r="BM1862" s="17">
        <v>0.30193963527046502</v>
      </c>
      <c r="BN1862" s="17">
        <v>0.30591995081790602</v>
      </c>
      <c r="BO1862" s="17">
        <v>0.29348169558201698</v>
      </c>
      <c r="BP1862" s="17"/>
      <c r="BQ1862" s="17">
        <v>0.260448455945477</v>
      </c>
      <c r="BR1862" s="17">
        <v>0.33059081965849602</v>
      </c>
      <c r="BS1862" s="17"/>
      <c r="BT1862" s="17">
        <v>0.29470152809366201</v>
      </c>
      <c r="BU1862" s="17">
        <v>0.31318607148942301</v>
      </c>
    </row>
    <row r="1863" spans="2:73" x14ac:dyDescent="0.3">
      <c r="B1863" t="s">
        <v>684</v>
      </c>
      <c r="C1863" s="17">
        <v>0.16321376607001101</v>
      </c>
      <c r="D1863" s="17">
        <v>0.147737855495823</v>
      </c>
      <c r="E1863" s="17">
        <v>0.17715462056096101</v>
      </c>
      <c r="F1863" s="17"/>
      <c r="G1863" s="17">
        <v>0.15026319914622699</v>
      </c>
      <c r="H1863" s="17">
        <v>0.124034154623947</v>
      </c>
      <c r="I1863" s="17">
        <v>0.15411127183870499</v>
      </c>
      <c r="J1863" s="17">
        <v>0.20570856763013001</v>
      </c>
      <c r="K1863" s="17">
        <v>0.16968464262543601</v>
      </c>
      <c r="L1863" s="17">
        <v>0.17404728079082199</v>
      </c>
      <c r="M1863" s="17"/>
      <c r="N1863" s="17">
        <v>0.17541755260964101</v>
      </c>
      <c r="O1863" s="17">
        <v>0.17549295666055401</v>
      </c>
      <c r="P1863" s="17">
        <v>0.157250727652232</v>
      </c>
      <c r="Q1863" s="17">
        <v>0.13853551050282101</v>
      </c>
      <c r="R1863" s="17"/>
      <c r="S1863" s="17">
        <v>0.12240519775784101</v>
      </c>
      <c r="T1863" s="17">
        <v>0.20707559576312401</v>
      </c>
      <c r="U1863" s="17">
        <v>0.27995821429029</v>
      </c>
      <c r="V1863" s="17">
        <v>0.173701153840289</v>
      </c>
      <c r="W1863" s="17">
        <v>0.140702221491941</v>
      </c>
      <c r="X1863" s="17">
        <v>0.16817360771091</v>
      </c>
      <c r="Y1863" s="17">
        <v>0.120477434749319</v>
      </c>
      <c r="Z1863" s="17">
        <v>9.4227489958545393E-2</v>
      </c>
      <c r="AA1863" s="17">
        <v>0.124660532032717</v>
      </c>
      <c r="AB1863" s="17"/>
      <c r="AC1863" s="17">
        <v>0.19752718825231899</v>
      </c>
      <c r="AD1863" s="17">
        <v>0.16054699366119499</v>
      </c>
      <c r="AE1863" s="17">
        <v>0.147049757977261</v>
      </c>
      <c r="AF1863" s="17">
        <v>0.16430857729606399</v>
      </c>
      <c r="AG1863" s="17">
        <v>0.120288015045935</v>
      </c>
      <c r="AH1863" s="17">
        <v>0.16221898323982201</v>
      </c>
      <c r="AI1863" s="17">
        <v>0.175356471077312</v>
      </c>
      <c r="AJ1863" s="17">
        <v>0.21121055226438101</v>
      </c>
      <c r="AK1863" s="17">
        <v>0.10395863148093799</v>
      </c>
      <c r="AL1863" s="17">
        <v>0.15493440704797401</v>
      </c>
      <c r="AM1863" s="17">
        <v>0.17594792931671799</v>
      </c>
      <c r="AN1863" s="17">
        <v>0.193164751541133</v>
      </c>
      <c r="AO1863" s="17">
        <v>0.26065069263314</v>
      </c>
      <c r="AP1863" s="17">
        <v>8.7030287617735499E-2</v>
      </c>
      <c r="AQ1863" s="17">
        <v>0.197978009221429</v>
      </c>
      <c r="AR1863" s="17">
        <v>0.16411243367463799</v>
      </c>
      <c r="AS1863" s="17"/>
      <c r="AT1863" s="17">
        <v>0.14497200835071</v>
      </c>
      <c r="AU1863" s="17">
        <v>0.169796465311252</v>
      </c>
      <c r="AV1863" s="17">
        <v>0.13074498575895699</v>
      </c>
      <c r="AW1863" s="17">
        <v>0.18846563794365701</v>
      </c>
      <c r="AX1863" s="17">
        <v>0.178457229789516</v>
      </c>
      <c r="AY1863" s="17">
        <v>0.172101657771072</v>
      </c>
      <c r="AZ1863" s="17"/>
      <c r="BA1863" s="17">
        <v>0.124972499953313</v>
      </c>
      <c r="BB1863" s="17">
        <v>0.21103772364075901</v>
      </c>
      <c r="BC1863" s="17">
        <v>0.164024192803889</v>
      </c>
      <c r="BD1863" s="17">
        <v>0.15349168534233401</v>
      </c>
      <c r="BE1863" s="17">
        <v>7.8622506890277E-2</v>
      </c>
      <c r="BF1863" s="17"/>
      <c r="BG1863" s="17">
        <v>0.12541787890011799</v>
      </c>
      <c r="BH1863" s="17">
        <v>0.117824180365555</v>
      </c>
      <c r="BI1863" s="17">
        <v>0.19101297004307699</v>
      </c>
      <c r="BJ1863" s="17">
        <v>0.19741924408563399</v>
      </c>
      <c r="BK1863" s="17">
        <v>0.25843035052090302</v>
      </c>
      <c r="BL1863" s="17"/>
      <c r="BM1863" s="17">
        <v>0.155286350817017</v>
      </c>
      <c r="BN1863" s="17">
        <v>0.16762905149848301</v>
      </c>
      <c r="BO1863" s="17">
        <v>0.176857715985694</v>
      </c>
      <c r="BP1863" s="17"/>
      <c r="BQ1863" s="17">
        <v>0.14371931893481801</v>
      </c>
      <c r="BR1863" s="17">
        <v>0.18357906528458001</v>
      </c>
      <c r="BS1863" s="17"/>
      <c r="BT1863" s="17">
        <v>0.16118028872915099</v>
      </c>
      <c r="BU1863" s="17">
        <v>0.17667801379033801</v>
      </c>
    </row>
    <row r="1864" spans="2:73" x14ac:dyDescent="0.3">
      <c r="B1864" t="s">
        <v>685</v>
      </c>
      <c r="C1864" s="17">
        <v>2.4359712876165299E-2</v>
      </c>
      <c r="D1864" s="17">
        <v>2.60646072990127E-2</v>
      </c>
      <c r="E1864" s="17">
        <v>2.2055325065115799E-2</v>
      </c>
      <c r="F1864" s="17"/>
      <c r="G1864" s="17">
        <v>5.4442856596248403E-2</v>
      </c>
      <c r="H1864" s="17">
        <v>1.8829553083059201E-2</v>
      </c>
      <c r="I1864" s="17">
        <v>3.3899595485505203E-2</v>
      </c>
      <c r="J1864" s="17">
        <v>2.5852648491337699E-2</v>
      </c>
      <c r="K1864" s="17">
        <v>1.3678053211472099E-2</v>
      </c>
      <c r="L1864" s="17">
        <v>8.1883041309015608E-3</v>
      </c>
      <c r="M1864" s="17"/>
      <c r="N1864" s="17">
        <v>1.99033458011494E-2</v>
      </c>
      <c r="O1864" s="17">
        <v>2.5166980711362998E-2</v>
      </c>
      <c r="P1864" s="17">
        <v>1.6886726819759602E-2</v>
      </c>
      <c r="Q1864" s="17">
        <v>3.3906404252057598E-2</v>
      </c>
      <c r="R1864" s="17"/>
      <c r="S1864" s="17">
        <v>1.7328260108392599E-2</v>
      </c>
      <c r="T1864" s="17">
        <v>1.9671287907156099E-2</v>
      </c>
      <c r="U1864" s="17">
        <v>4.2819662989983902E-2</v>
      </c>
      <c r="V1864" s="17">
        <v>3.85900793404967E-2</v>
      </c>
      <c r="W1864" s="17">
        <v>1.3537340082911201E-2</v>
      </c>
      <c r="X1864" s="17">
        <v>2.9350924938561999E-2</v>
      </c>
      <c r="Y1864" s="17">
        <v>3.15198319878209E-2</v>
      </c>
      <c r="Z1864" s="17">
        <v>1.9577264294889599E-2</v>
      </c>
      <c r="AA1864" s="17">
        <v>1.27621742852844E-2</v>
      </c>
      <c r="AB1864" s="17"/>
      <c r="AC1864" s="17">
        <v>7.8546495378191306E-2</v>
      </c>
      <c r="AD1864" s="17">
        <v>6.9764492813506704E-2</v>
      </c>
      <c r="AE1864" s="17">
        <v>4.9571624935636001E-2</v>
      </c>
      <c r="AF1864" s="17">
        <v>2.3121347353549301E-2</v>
      </c>
      <c r="AG1864" s="17">
        <v>3.1164193190556098E-2</v>
      </c>
      <c r="AH1864" s="17">
        <v>5.4559309629483603E-3</v>
      </c>
      <c r="AI1864" s="17">
        <v>1.8825790312835201E-2</v>
      </c>
      <c r="AJ1864" s="17">
        <v>1.30847493522247E-2</v>
      </c>
      <c r="AK1864" s="17">
        <v>4.1870768345724299E-2</v>
      </c>
      <c r="AL1864" s="17">
        <v>3.2199296507623501E-2</v>
      </c>
      <c r="AM1864" s="17">
        <v>6.9589526373667696E-3</v>
      </c>
      <c r="AN1864" s="17">
        <v>0</v>
      </c>
      <c r="AO1864" s="17">
        <v>3.6812888161734302E-2</v>
      </c>
      <c r="AP1864" s="17">
        <v>1.8966070180333999E-2</v>
      </c>
      <c r="AQ1864" s="17">
        <v>3.5441215784274498E-2</v>
      </c>
      <c r="AR1864" s="17">
        <v>0</v>
      </c>
      <c r="AS1864" s="17"/>
      <c r="AT1864" s="17">
        <v>1.47517086066184E-2</v>
      </c>
      <c r="AU1864" s="17">
        <v>3.5580003276607798E-2</v>
      </c>
      <c r="AV1864" s="17">
        <v>3.8729761385623299E-2</v>
      </c>
      <c r="AW1864" s="17">
        <v>9.8342084546418299E-3</v>
      </c>
      <c r="AX1864" s="17">
        <v>2.3087931796688301E-2</v>
      </c>
      <c r="AY1864" s="17">
        <v>1.53222800766961E-2</v>
      </c>
      <c r="AZ1864" s="17"/>
      <c r="BA1864" s="17">
        <v>3.1426594127028501E-2</v>
      </c>
      <c r="BB1864" s="17">
        <v>3.08763952788405E-2</v>
      </c>
      <c r="BC1864" s="17">
        <v>2.23702960151544E-2</v>
      </c>
      <c r="BD1864" s="17">
        <v>2.1678300825923799E-2</v>
      </c>
      <c r="BE1864" s="17">
        <v>0</v>
      </c>
      <c r="BF1864" s="17"/>
      <c r="BG1864" s="17">
        <v>2.2673834065692199E-2</v>
      </c>
      <c r="BH1864" s="17">
        <v>1.62535571496372E-2</v>
      </c>
      <c r="BI1864" s="17">
        <v>2.5471767732088601E-2</v>
      </c>
      <c r="BJ1864" s="17">
        <v>3.2987254377310697E-2</v>
      </c>
      <c r="BK1864" s="17">
        <v>1.2970308823889999E-2</v>
      </c>
      <c r="BL1864" s="17"/>
      <c r="BM1864" s="17">
        <v>2.3902070821717799E-2</v>
      </c>
      <c r="BN1864" s="17">
        <v>1.81399515138565E-2</v>
      </c>
      <c r="BO1864" s="17">
        <v>4.0586522121087203E-2</v>
      </c>
      <c r="BP1864" s="17"/>
      <c r="BQ1864" s="17">
        <v>2.9332122005936299E-2</v>
      </c>
      <c r="BR1864" s="17">
        <v>2.1881716512911799E-2</v>
      </c>
      <c r="BS1864" s="17"/>
      <c r="BT1864" s="17">
        <v>2.44145175244228E-2</v>
      </c>
      <c r="BU1864" s="17">
        <v>2.6019568610019299E-2</v>
      </c>
    </row>
    <row r="1865" spans="2:73" x14ac:dyDescent="0.3">
      <c r="B1865" t="s">
        <v>92</v>
      </c>
      <c r="C1865" s="17">
        <v>9.9853327305346906E-2</v>
      </c>
      <c r="D1865" s="17">
        <v>8.2057414811249799E-2</v>
      </c>
      <c r="E1865" s="17">
        <v>0.116547234804948</v>
      </c>
      <c r="F1865" s="17"/>
      <c r="G1865" s="17">
        <v>6.5273205159429304E-2</v>
      </c>
      <c r="H1865" s="17">
        <v>7.3116859584893001E-2</v>
      </c>
      <c r="I1865" s="17">
        <v>8.1668857301772396E-2</v>
      </c>
      <c r="J1865" s="17">
        <v>0.112067578314912</v>
      </c>
      <c r="K1865" s="17">
        <v>0.14993487862572299</v>
      </c>
      <c r="L1865" s="17">
        <v>0.11549101073378901</v>
      </c>
      <c r="M1865" s="17"/>
      <c r="N1865" s="17">
        <v>6.7206931806489095E-2</v>
      </c>
      <c r="O1865" s="17">
        <v>9.2293540029909305E-2</v>
      </c>
      <c r="P1865" s="17">
        <v>0.11500650692637</v>
      </c>
      <c r="Q1865" s="17">
        <v>0.132769784208709</v>
      </c>
      <c r="R1865" s="17"/>
      <c r="S1865" s="17">
        <v>8.4440633935124895E-2</v>
      </c>
      <c r="T1865" s="17">
        <v>8.13751377308021E-2</v>
      </c>
      <c r="U1865" s="17">
        <v>9.2462776311909897E-2</v>
      </c>
      <c r="V1865" s="17">
        <v>0.13523636832607899</v>
      </c>
      <c r="W1865" s="17">
        <v>7.6147170231098293E-2</v>
      </c>
      <c r="X1865" s="17">
        <v>0.13883037064902701</v>
      </c>
      <c r="Y1865" s="17">
        <v>0.15734983719377801</v>
      </c>
      <c r="Z1865" s="17">
        <v>8.1479692180837199E-2</v>
      </c>
      <c r="AA1865" s="17">
        <v>7.1753067270592205E-2</v>
      </c>
      <c r="AB1865" s="17"/>
      <c r="AC1865" s="17">
        <v>7.6347367322188706E-2</v>
      </c>
      <c r="AD1865" s="17">
        <v>0.16790759439142799</v>
      </c>
      <c r="AE1865" s="17">
        <v>0.14441833420621</v>
      </c>
      <c r="AF1865" s="17">
        <v>0.141364474896539</v>
      </c>
      <c r="AG1865" s="17">
        <v>0.105843325404057</v>
      </c>
      <c r="AH1865" s="17">
        <v>0.13497761537753999</v>
      </c>
      <c r="AI1865" s="17">
        <v>3.8832890249989802E-2</v>
      </c>
      <c r="AJ1865" s="17">
        <v>9.52303957086338E-2</v>
      </c>
      <c r="AK1865" s="17">
        <v>6.11582920122773E-2</v>
      </c>
      <c r="AL1865" s="17">
        <v>6.8789823985813306E-2</v>
      </c>
      <c r="AM1865" s="17">
        <v>8.2428846348231805E-2</v>
      </c>
      <c r="AN1865" s="17">
        <v>6.7301385057337598E-2</v>
      </c>
      <c r="AO1865" s="17">
        <v>6.7153394983161002E-2</v>
      </c>
      <c r="AP1865" s="17">
        <v>0.117634667700886</v>
      </c>
      <c r="AQ1865" s="17">
        <v>3.9790230937303397E-2</v>
      </c>
      <c r="AR1865" s="17">
        <v>1.4987382319052899E-2</v>
      </c>
      <c r="AS1865" s="17"/>
      <c r="AT1865" s="17">
        <v>9.2535539402058206E-2</v>
      </c>
      <c r="AU1865" s="17">
        <v>9.2950273340414696E-2</v>
      </c>
      <c r="AV1865" s="17">
        <v>0.109931398973659</v>
      </c>
      <c r="AW1865" s="17">
        <v>0.108757220714743</v>
      </c>
      <c r="AX1865" s="17">
        <v>0.115147640907848</v>
      </c>
      <c r="AY1865" s="17">
        <v>7.9442523151162001E-2</v>
      </c>
      <c r="AZ1865" s="17"/>
      <c r="BA1865" s="17">
        <v>0.12552948770790401</v>
      </c>
      <c r="BB1865" s="17">
        <v>8.9358043639281903E-2</v>
      </c>
      <c r="BC1865" s="17">
        <v>8.9461344321661196E-2</v>
      </c>
      <c r="BD1865" s="17">
        <v>4.95841814265175E-2</v>
      </c>
      <c r="BE1865" s="17">
        <v>0.122418133888976</v>
      </c>
      <c r="BF1865" s="17"/>
      <c r="BG1865" s="17">
        <v>9.3863908074611202E-2</v>
      </c>
      <c r="BH1865" s="17">
        <v>0.101155216774996</v>
      </c>
      <c r="BI1865" s="17">
        <v>9.4576736439803494E-2</v>
      </c>
      <c r="BJ1865" s="17">
        <v>8.7535951370508694E-2</v>
      </c>
      <c r="BK1865" s="17">
        <v>5.2903458963274898E-2</v>
      </c>
      <c r="BL1865" s="17"/>
      <c r="BM1865" s="17">
        <v>7.4499849993780995E-2</v>
      </c>
      <c r="BN1865" s="17">
        <v>0.12532449697754799</v>
      </c>
      <c r="BO1865" s="17">
        <v>0.11642428684419701</v>
      </c>
      <c r="BP1865" s="17"/>
      <c r="BQ1865" s="17">
        <v>3.9755338243766501E-2</v>
      </c>
      <c r="BR1865" s="17">
        <v>0.124489977390577</v>
      </c>
      <c r="BS1865" s="17"/>
      <c r="BT1865" s="17">
        <v>5.9110484051813801E-2</v>
      </c>
      <c r="BU1865" s="17">
        <v>0.12815277798790001</v>
      </c>
    </row>
    <row r="1866" spans="2:73" x14ac:dyDescent="0.3">
      <c r="C1866" s="17"/>
      <c r="D1866" s="17"/>
      <c r="E1866" s="17"/>
      <c r="F1866" s="17"/>
      <c r="G1866" s="17"/>
      <c r="H1866" s="17"/>
      <c r="I1866" s="17"/>
      <c r="J1866" s="17"/>
      <c r="K1866" s="17"/>
      <c r="L1866" s="17"/>
      <c r="M1866" s="17"/>
      <c r="N1866" s="17"/>
      <c r="O1866" s="17"/>
      <c r="P1866" s="17"/>
      <c r="Q1866" s="17"/>
      <c r="R1866" s="17"/>
      <c r="S1866" s="17"/>
      <c r="T1866" s="17"/>
      <c r="U1866" s="17"/>
      <c r="V1866" s="17"/>
      <c r="W1866" s="17"/>
      <c r="X1866" s="17"/>
      <c r="Y1866" s="17"/>
      <c r="Z1866" s="17"/>
      <c r="AA1866" s="17"/>
      <c r="AB1866" s="17"/>
      <c r="AC1866" s="17"/>
      <c r="AD1866" s="17"/>
      <c r="AE1866" s="17"/>
      <c r="AF1866" s="17"/>
      <c r="AG1866" s="17"/>
      <c r="AH1866" s="17"/>
      <c r="AI1866" s="17"/>
      <c r="AJ1866" s="17"/>
      <c r="AK1866" s="17"/>
      <c r="AL1866" s="17"/>
      <c r="AM1866" s="17"/>
      <c r="AN1866" s="17"/>
      <c r="AO1866" s="17"/>
      <c r="AP1866" s="17"/>
      <c r="AQ1866" s="17"/>
      <c r="AR1866" s="17"/>
      <c r="AS1866" s="17"/>
      <c r="AT1866" s="17"/>
      <c r="AU1866" s="17"/>
      <c r="AV1866" s="17"/>
      <c r="AW1866" s="17"/>
      <c r="AX1866" s="17"/>
      <c r="AY1866" s="17"/>
      <c r="AZ1866" s="17"/>
      <c r="BA1866" s="17"/>
      <c r="BB1866" s="17"/>
      <c r="BC1866" s="17"/>
      <c r="BD1866" s="17"/>
      <c r="BE1866" s="17"/>
      <c r="BF1866" s="17"/>
      <c r="BG1866" s="17"/>
      <c r="BH1866" s="17"/>
      <c r="BI1866" s="17"/>
      <c r="BJ1866" s="17"/>
      <c r="BK1866" s="17"/>
      <c r="BL1866" s="17"/>
      <c r="BM1866" s="17"/>
      <c r="BN1866" s="17"/>
      <c r="BO1866" s="17"/>
      <c r="BP1866" s="17"/>
      <c r="BQ1866" s="17"/>
      <c r="BR1866" s="17"/>
      <c r="BS1866" s="17"/>
      <c r="BT1866" s="17"/>
      <c r="BU1866" s="17"/>
    </row>
    <row r="1867" spans="2:73" x14ac:dyDescent="0.3">
      <c r="B1867" s="6" t="s">
        <v>691</v>
      </c>
      <c r="C1867" s="17"/>
      <c r="D1867" s="17"/>
      <c r="E1867" s="17"/>
      <c r="F1867" s="17"/>
      <c r="G1867" s="17"/>
      <c r="H1867" s="17"/>
      <c r="I1867" s="17"/>
      <c r="J1867" s="17"/>
      <c r="K1867" s="17"/>
      <c r="L1867" s="17"/>
      <c r="M1867" s="17"/>
      <c r="N1867" s="17"/>
      <c r="O1867" s="17"/>
      <c r="P1867" s="17"/>
      <c r="Q1867" s="17"/>
      <c r="R1867" s="17"/>
      <c r="S1867" s="17"/>
      <c r="T1867" s="17"/>
      <c r="U1867" s="17"/>
      <c r="V1867" s="17"/>
      <c r="W1867" s="17"/>
      <c r="X1867" s="17"/>
      <c r="Y1867" s="17"/>
      <c r="Z1867" s="17"/>
      <c r="AA1867" s="17"/>
      <c r="AB1867" s="17"/>
      <c r="AC1867" s="17"/>
      <c r="AD1867" s="17"/>
      <c r="AE1867" s="17"/>
      <c r="AF1867" s="17"/>
      <c r="AG1867" s="17"/>
      <c r="AH1867" s="17"/>
      <c r="AI1867" s="17"/>
      <c r="AJ1867" s="17"/>
      <c r="AK1867" s="17"/>
      <c r="AL1867" s="17"/>
      <c r="AM1867" s="17"/>
      <c r="AN1867" s="17"/>
      <c r="AO1867" s="17"/>
      <c r="AP1867" s="17"/>
      <c r="AQ1867" s="17"/>
      <c r="AR1867" s="17"/>
      <c r="AS1867" s="17"/>
      <c r="AT1867" s="17"/>
      <c r="AU1867" s="17"/>
      <c r="AV1867" s="17"/>
      <c r="AW1867" s="17"/>
      <c r="AX1867" s="17"/>
      <c r="AY1867" s="17"/>
      <c r="AZ1867" s="17"/>
      <c r="BA1867" s="17"/>
      <c r="BB1867" s="17"/>
      <c r="BC1867" s="17"/>
      <c r="BD1867" s="17"/>
      <c r="BE1867" s="17"/>
      <c r="BF1867" s="17"/>
      <c r="BG1867" s="17"/>
      <c r="BH1867" s="17"/>
      <c r="BI1867" s="17"/>
      <c r="BJ1867" s="17"/>
      <c r="BK1867" s="17"/>
      <c r="BL1867" s="17"/>
      <c r="BM1867" s="17"/>
      <c r="BN1867" s="17"/>
      <c r="BO1867" s="17"/>
      <c r="BP1867" s="17"/>
      <c r="BQ1867" s="17"/>
      <c r="BR1867" s="17"/>
      <c r="BS1867" s="17"/>
      <c r="BT1867" s="17"/>
      <c r="BU1867" s="17"/>
    </row>
    <row r="1868" spans="2:73" x14ac:dyDescent="0.3">
      <c r="B1868" s="24" t="s">
        <v>197</v>
      </c>
      <c r="C1868" s="17"/>
      <c r="D1868" s="17"/>
      <c r="E1868" s="17"/>
      <c r="F1868" s="17"/>
      <c r="G1868" s="17"/>
      <c r="H1868" s="17"/>
      <c r="I1868" s="17"/>
      <c r="J1868" s="17"/>
      <c r="K1868" s="17"/>
      <c r="L1868" s="17"/>
      <c r="M1868" s="17"/>
      <c r="N1868" s="17"/>
      <c r="O1868" s="17"/>
      <c r="P1868" s="17"/>
      <c r="Q1868" s="17"/>
      <c r="R1868" s="17"/>
      <c r="S1868" s="17"/>
      <c r="T1868" s="17"/>
      <c r="U1868" s="17"/>
      <c r="V1868" s="17"/>
      <c r="W1868" s="17"/>
      <c r="X1868" s="17"/>
      <c r="Y1868" s="17"/>
      <c r="Z1868" s="17"/>
      <c r="AA1868" s="17"/>
      <c r="AB1868" s="17"/>
      <c r="AC1868" s="17"/>
      <c r="AD1868" s="17"/>
      <c r="AE1868" s="17"/>
      <c r="AF1868" s="17"/>
      <c r="AG1868" s="17"/>
      <c r="AH1868" s="17"/>
      <c r="AI1868" s="17"/>
      <c r="AJ1868" s="17"/>
      <c r="AK1868" s="17"/>
      <c r="AL1868" s="17"/>
      <c r="AM1868" s="17"/>
      <c r="AN1868" s="17"/>
      <c r="AO1868" s="17"/>
      <c r="AP1868" s="17"/>
      <c r="AQ1868" s="17"/>
      <c r="AR1868" s="17"/>
      <c r="AS1868" s="17"/>
      <c r="AT1868" s="17"/>
      <c r="AU1868" s="17"/>
      <c r="AV1868" s="17"/>
      <c r="AW1868" s="17"/>
      <c r="AX1868" s="17"/>
      <c r="AY1868" s="17"/>
      <c r="AZ1868" s="17"/>
      <c r="BA1868" s="17"/>
      <c r="BB1868" s="17"/>
      <c r="BC1868" s="17"/>
      <c r="BD1868" s="17"/>
      <c r="BE1868" s="17"/>
      <c r="BF1868" s="17"/>
      <c r="BG1868" s="17"/>
      <c r="BH1868" s="17"/>
      <c r="BI1868" s="17"/>
      <c r="BJ1868" s="17"/>
      <c r="BK1868" s="17"/>
      <c r="BL1868" s="17"/>
      <c r="BM1868" s="17"/>
      <c r="BN1868" s="17"/>
      <c r="BO1868" s="17"/>
      <c r="BP1868" s="17"/>
      <c r="BQ1868" s="17"/>
      <c r="BR1868" s="17"/>
      <c r="BS1868" s="17"/>
      <c r="BT1868" s="17"/>
      <c r="BU1868" s="17"/>
    </row>
    <row r="1869" spans="2:73" x14ac:dyDescent="0.3">
      <c r="B1869" t="s">
        <v>681</v>
      </c>
      <c r="C1869" s="17">
        <v>0.12708875915738299</v>
      </c>
      <c r="D1869" s="17">
        <v>0.15059543256938801</v>
      </c>
      <c r="E1869" s="17">
        <v>0.105843403989186</v>
      </c>
      <c r="F1869" s="17"/>
      <c r="G1869" s="17">
        <v>0.13509737045020401</v>
      </c>
      <c r="H1869" s="17">
        <v>0.20885944017326399</v>
      </c>
      <c r="I1869" s="17">
        <v>0.12913474359883101</v>
      </c>
      <c r="J1869" s="17">
        <v>0.112018320302794</v>
      </c>
      <c r="K1869" s="17">
        <v>7.7621399082543494E-2</v>
      </c>
      <c r="L1869" s="17">
        <v>9.5853170099249693E-2</v>
      </c>
      <c r="M1869" s="17"/>
      <c r="N1869" s="17">
        <v>0.147314962178097</v>
      </c>
      <c r="O1869" s="17">
        <v>0.15609552022878201</v>
      </c>
      <c r="P1869" s="17">
        <v>0.12010885231082601</v>
      </c>
      <c r="Q1869" s="17">
        <v>7.7374914175822498E-2</v>
      </c>
      <c r="R1869" s="17"/>
      <c r="S1869" s="17">
        <v>0.168511388404497</v>
      </c>
      <c r="T1869" s="17">
        <v>0.10995604462709301</v>
      </c>
      <c r="U1869" s="17">
        <v>0.16677208717282399</v>
      </c>
      <c r="V1869" s="17">
        <v>0.116683880109917</v>
      </c>
      <c r="W1869" s="17">
        <v>8.1945149270267401E-2</v>
      </c>
      <c r="X1869" s="17">
        <v>4.6329168001900303E-2</v>
      </c>
      <c r="Y1869" s="17">
        <v>0.106834341524531</v>
      </c>
      <c r="Z1869" s="17">
        <v>0.15954514967991101</v>
      </c>
      <c r="AA1869" s="17">
        <v>0.16307919508390201</v>
      </c>
      <c r="AB1869" s="17"/>
      <c r="AC1869" s="17">
        <v>0.123472034406394</v>
      </c>
      <c r="AD1869" s="17">
        <v>5.5639077343207999E-2</v>
      </c>
      <c r="AE1869" s="17">
        <v>7.6321628791876303E-2</v>
      </c>
      <c r="AF1869" s="17">
        <v>0.11554468815216699</v>
      </c>
      <c r="AG1869" s="17">
        <v>0.117485287680062</v>
      </c>
      <c r="AH1869" s="17">
        <v>0.10768133955365899</v>
      </c>
      <c r="AI1869" s="17">
        <v>0.18580646737387299</v>
      </c>
      <c r="AJ1869" s="17">
        <v>0.1205170478652</v>
      </c>
      <c r="AK1869" s="17">
        <v>0.103684760597609</v>
      </c>
      <c r="AL1869" s="17">
        <v>0.139312408007293</v>
      </c>
      <c r="AM1869" s="17">
        <v>4.8132580308382598E-2</v>
      </c>
      <c r="AN1869" s="17">
        <v>0.14453168391677201</v>
      </c>
      <c r="AO1869" s="17">
        <v>0.12607261741905601</v>
      </c>
      <c r="AP1869" s="17">
        <v>0.16841942344656799</v>
      </c>
      <c r="AQ1869" s="17">
        <v>0.147619810757534</v>
      </c>
      <c r="AR1869" s="17">
        <v>0.363030011224934</v>
      </c>
      <c r="AS1869" s="17"/>
      <c r="AT1869" s="17">
        <v>0.18394722292972501</v>
      </c>
      <c r="AU1869" s="17">
        <v>0.13058678344834801</v>
      </c>
      <c r="AV1869" s="17">
        <v>0.112742631798085</v>
      </c>
      <c r="AW1869" s="17">
        <v>9.5895788364201595E-2</v>
      </c>
      <c r="AX1869" s="17">
        <v>8.4583285086197002E-2</v>
      </c>
      <c r="AY1869" s="17">
        <v>0.111158029867159</v>
      </c>
      <c r="AZ1869" s="17"/>
      <c r="BA1869" s="17">
        <v>0.103275745053241</v>
      </c>
      <c r="BB1869" s="17">
        <v>0.102585805626009</v>
      </c>
      <c r="BC1869" s="17">
        <v>0.14135398003738101</v>
      </c>
      <c r="BD1869" s="17">
        <v>0.25905363013287602</v>
      </c>
      <c r="BE1869" s="17">
        <v>0.194411664540032</v>
      </c>
      <c r="BF1869" s="17"/>
      <c r="BG1869" s="17">
        <v>0.12006726817279501</v>
      </c>
      <c r="BH1869" s="17">
        <v>0.16384712780404601</v>
      </c>
      <c r="BI1869" s="17">
        <v>0.13086774751279601</v>
      </c>
      <c r="BJ1869" s="17">
        <v>9.9046767484031198E-2</v>
      </c>
      <c r="BK1869" s="17">
        <v>0.134745486214355</v>
      </c>
      <c r="BL1869" s="17"/>
      <c r="BM1869" s="17">
        <v>0.14814910164855299</v>
      </c>
      <c r="BN1869" s="17">
        <v>0.117534713912266</v>
      </c>
      <c r="BO1869" s="17">
        <v>8.5653269338012206E-2</v>
      </c>
      <c r="BP1869" s="17"/>
      <c r="BQ1869" s="17">
        <v>0.167408749826785</v>
      </c>
      <c r="BR1869" s="17">
        <v>0.105568634270578</v>
      </c>
      <c r="BS1869" s="17"/>
      <c r="BT1869" s="17">
        <v>0.16053352715755301</v>
      </c>
      <c r="BU1869" s="17">
        <v>8.4763840735571999E-2</v>
      </c>
    </row>
    <row r="1870" spans="2:73" x14ac:dyDescent="0.3">
      <c r="B1870" t="s">
        <v>682</v>
      </c>
      <c r="C1870" s="17">
        <v>0.43147211028264798</v>
      </c>
      <c r="D1870" s="17">
        <v>0.40555114826516397</v>
      </c>
      <c r="E1870" s="17">
        <v>0.45433011395623202</v>
      </c>
      <c r="F1870" s="17"/>
      <c r="G1870" s="17">
        <v>0.417068405147966</v>
      </c>
      <c r="H1870" s="17">
        <v>0.40135204528690499</v>
      </c>
      <c r="I1870" s="17">
        <v>0.41186977490605298</v>
      </c>
      <c r="J1870" s="17">
        <v>0.43119285799766299</v>
      </c>
      <c r="K1870" s="17">
        <v>0.42419594659539001</v>
      </c>
      <c r="L1870" s="17">
        <v>0.48574524920036999</v>
      </c>
      <c r="M1870" s="17"/>
      <c r="N1870" s="17">
        <v>0.469015931120771</v>
      </c>
      <c r="O1870" s="17">
        <v>0.448585544900302</v>
      </c>
      <c r="P1870" s="17">
        <v>0.38786112734683997</v>
      </c>
      <c r="Q1870" s="17">
        <v>0.41916416143242702</v>
      </c>
      <c r="R1870" s="17"/>
      <c r="S1870" s="17">
        <v>0.441375222758565</v>
      </c>
      <c r="T1870" s="17">
        <v>0.40606479528156503</v>
      </c>
      <c r="U1870" s="17">
        <v>0.34720715516230599</v>
      </c>
      <c r="V1870" s="17">
        <v>0.47430572069508597</v>
      </c>
      <c r="W1870" s="17">
        <v>0.52433360856626998</v>
      </c>
      <c r="X1870" s="17">
        <v>0.45262752609058399</v>
      </c>
      <c r="Y1870" s="17">
        <v>0.41040412138925297</v>
      </c>
      <c r="Z1870" s="17">
        <v>0.45195679821295698</v>
      </c>
      <c r="AA1870" s="17">
        <v>0.41917334067328998</v>
      </c>
      <c r="AB1870" s="17"/>
      <c r="AC1870" s="17">
        <v>0.18022699109078599</v>
      </c>
      <c r="AD1870" s="17">
        <v>0.37010384685979802</v>
      </c>
      <c r="AE1870" s="17">
        <v>0.45728732179718401</v>
      </c>
      <c r="AF1870" s="17">
        <v>0.35603183433805702</v>
      </c>
      <c r="AG1870" s="17">
        <v>0.392821462764394</v>
      </c>
      <c r="AH1870" s="17">
        <v>0.47068341970744199</v>
      </c>
      <c r="AI1870" s="17">
        <v>0.44790329158796899</v>
      </c>
      <c r="AJ1870" s="17">
        <v>0.52235025034411797</v>
      </c>
      <c r="AK1870" s="17">
        <v>0.39179829679338501</v>
      </c>
      <c r="AL1870" s="17">
        <v>0.45828826329347999</v>
      </c>
      <c r="AM1870" s="17">
        <v>0.49293643383000102</v>
      </c>
      <c r="AN1870" s="17">
        <v>0.45873772617769298</v>
      </c>
      <c r="AO1870" s="17">
        <v>0.43163339824951602</v>
      </c>
      <c r="AP1870" s="17">
        <v>0.52903768256835404</v>
      </c>
      <c r="AQ1870" s="17">
        <v>0.429502160950754</v>
      </c>
      <c r="AR1870" s="17">
        <v>0.371983977195324</v>
      </c>
      <c r="AS1870" s="17"/>
      <c r="AT1870" s="17">
        <v>0.44516825416762201</v>
      </c>
      <c r="AU1870" s="17">
        <v>0.413397848602366</v>
      </c>
      <c r="AV1870" s="17">
        <v>0.43082989743282901</v>
      </c>
      <c r="AW1870" s="17">
        <v>0.43388069165126603</v>
      </c>
      <c r="AX1870" s="17">
        <v>0.43638125208693501</v>
      </c>
      <c r="AY1870" s="17">
        <v>0.45346514841164098</v>
      </c>
      <c r="AZ1870" s="17"/>
      <c r="BA1870" s="17">
        <v>0.37006933166720202</v>
      </c>
      <c r="BB1870" s="17">
        <v>0.40833143526785198</v>
      </c>
      <c r="BC1870" s="17">
        <v>0.488923894882342</v>
      </c>
      <c r="BD1870" s="17">
        <v>0.431334622877519</v>
      </c>
      <c r="BE1870" s="17">
        <v>0.457111596639733</v>
      </c>
      <c r="BF1870" s="17"/>
      <c r="BG1870" s="17">
        <v>0.44215077154487697</v>
      </c>
      <c r="BH1870" s="17">
        <v>0.47290557824483298</v>
      </c>
      <c r="BI1870" s="17">
        <v>0.399943600021963</v>
      </c>
      <c r="BJ1870" s="17">
        <v>0.42141631845364103</v>
      </c>
      <c r="BK1870" s="17">
        <v>0.55303132857732396</v>
      </c>
      <c r="BL1870" s="17"/>
      <c r="BM1870" s="17">
        <v>0.44395415907668501</v>
      </c>
      <c r="BN1870" s="17">
        <v>0.42124162685547401</v>
      </c>
      <c r="BO1870" s="17">
        <v>0.41780673289160403</v>
      </c>
      <c r="BP1870" s="17"/>
      <c r="BQ1870" s="17">
        <v>0.46454704401292801</v>
      </c>
      <c r="BR1870" s="17">
        <v>0.41541568794300598</v>
      </c>
      <c r="BS1870" s="17"/>
      <c r="BT1870" s="17">
        <v>0.45492284350609002</v>
      </c>
      <c r="BU1870" s="17">
        <v>0.42265920215747299</v>
      </c>
    </row>
    <row r="1871" spans="2:73" x14ac:dyDescent="0.3">
      <c r="B1871" t="s">
        <v>683</v>
      </c>
      <c r="C1871" s="17">
        <v>0.28947514907300498</v>
      </c>
      <c r="D1871" s="17">
        <v>0.3011795968955</v>
      </c>
      <c r="E1871" s="17">
        <v>0.27883704932740599</v>
      </c>
      <c r="F1871" s="17"/>
      <c r="G1871" s="17">
        <v>0.24844062922277901</v>
      </c>
      <c r="H1871" s="17">
        <v>0.279468905898902</v>
      </c>
      <c r="I1871" s="17">
        <v>0.294123434204485</v>
      </c>
      <c r="J1871" s="17">
        <v>0.31158526005360299</v>
      </c>
      <c r="K1871" s="17">
        <v>0.30697011836576898</v>
      </c>
      <c r="L1871" s="17">
        <v>0.29291727691536701</v>
      </c>
      <c r="M1871" s="17"/>
      <c r="N1871" s="17">
        <v>0.28887055489769298</v>
      </c>
      <c r="O1871" s="17">
        <v>0.25745893870637399</v>
      </c>
      <c r="P1871" s="17">
        <v>0.31942308717317502</v>
      </c>
      <c r="Q1871" s="17">
        <v>0.295404108166121</v>
      </c>
      <c r="R1871" s="17"/>
      <c r="S1871" s="17">
        <v>0.23706404547058299</v>
      </c>
      <c r="T1871" s="17">
        <v>0.32715082814201701</v>
      </c>
      <c r="U1871" s="17">
        <v>0.36789227128157198</v>
      </c>
      <c r="V1871" s="17">
        <v>0.28649723004376498</v>
      </c>
      <c r="W1871" s="17">
        <v>0.26517104771053002</v>
      </c>
      <c r="X1871" s="17">
        <v>0.257366976541478</v>
      </c>
      <c r="Y1871" s="17">
        <v>0.29980624665369998</v>
      </c>
      <c r="Z1871" s="17">
        <v>0.28420199189151002</v>
      </c>
      <c r="AA1871" s="17">
        <v>0.27793336156227499</v>
      </c>
      <c r="AB1871" s="17"/>
      <c r="AC1871" s="17">
        <v>0.26701240805282001</v>
      </c>
      <c r="AD1871" s="17">
        <v>0.24263636060364799</v>
      </c>
      <c r="AE1871" s="17">
        <v>0.32040690353283002</v>
      </c>
      <c r="AF1871" s="17">
        <v>0.304686101770415</v>
      </c>
      <c r="AG1871" s="17">
        <v>0.32382060999652201</v>
      </c>
      <c r="AH1871" s="17">
        <v>0.26661676611947499</v>
      </c>
      <c r="AI1871" s="17">
        <v>0.25458353224914898</v>
      </c>
      <c r="AJ1871" s="17">
        <v>0.23260003115408501</v>
      </c>
      <c r="AK1871" s="17">
        <v>0.386578241228974</v>
      </c>
      <c r="AL1871" s="17">
        <v>0.31437980810393201</v>
      </c>
      <c r="AM1871" s="17">
        <v>0.31223686560346298</v>
      </c>
      <c r="AN1871" s="17">
        <v>0.29345113225686298</v>
      </c>
      <c r="AO1871" s="17">
        <v>0.32050818431121603</v>
      </c>
      <c r="AP1871" s="17">
        <v>0.263652054580989</v>
      </c>
      <c r="AQ1871" s="17">
        <v>0.30234141489148098</v>
      </c>
      <c r="AR1871" s="17">
        <v>0.214369084260573</v>
      </c>
      <c r="AS1871" s="17"/>
      <c r="AT1871" s="17">
        <v>0.233776423915565</v>
      </c>
      <c r="AU1871" s="17">
        <v>0.27350233840809202</v>
      </c>
      <c r="AV1871" s="17">
        <v>0.30233738406198402</v>
      </c>
      <c r="AW1871" s="17">
        <v>0.34483011981717898</v>
      </c>
      <c r="AX1871" s="17">
        <v>0.33406106169076</v>
      </c>
      <c r="AY1871" s="17">
        <v>0.29044419173067798</v>
      </c>
      <c r="AZ1871" s="17"/>
      <c r="BA1871" s="17">
        <v>0.33516682145027898</v>
      </c>
      <c r="BB1871" s="17">
        <v>0.30174964703097901</v>
      </c>
      <c r="BC1871" s="17">
        <v>0.25849013773351498</v>
      </c>
      <c r="BD1871" s="17">
        <v>0.21306451309160099</v>
      </c>
      <c r="BE1871" s="17">
        <v>0.27949265393217498</v>
      </c>
      <c r="BF1871" s="17"/>
      <c r="BG1871" s="17">
        <v>0.30991859944201999</v>
      </c>
      <c r="BH1871" s="17">
        <v>0.251968528289154</v>
      </c>
      <c r="BI1871" s="17">
        <v>0.34226806205381399</v>
      </c>
      <c r="BJ1871" s="17">
        <v>0.28605138348840098</v>
      </c>
      <c r="BK1871" s="17">
        <v>0.232084816459558</v>
      </c>
      <c r="BL1871" s="17"/>
      <c r="BM1871" s="17">
        <v>0.27819102938536899</v>
      </c>
      <c r="BN1871" s="17">
        <v>0.29626176238098001</v>
      </c>
      <c r="BO1871" s="17">
        <v>0.30769987123425302</v>
      </c>
      <c r="BP1871" s="17"/>
      <c r="BQ1871" s="17">
        <v>0.250081936248429</v>
      </c>
      <c r="BR1871" s="17">
        <v>0.32122272823347497</v>
      </c>
      <c r="BS1871" s="17"/>
      <c r="BT1871" s="17">
        <v>0.27051532723465499</v>
      </c>
      <c r="BU1871" s="17">
        <v>0.31658393374690202</v>
      </c>
    </row>
    <row r="1872" spans="2:73" x14ac:dyDescent="0.3">
      <c r="B1872" t="s">
        <v>684</v>
      </c>
      <c r="C1872" s="17">
        <v>5.5298073164251303E-2</v>
      </c>
      <c r="D1872" s="17">
        <v>5.3399814210373202E-2</v>
      </c>
      <c r="E1872" s="17">
        <v>5.7217675043797697E-2</v>
      </c>
      <c r="F1872" s="17"/>
      <c r="G1872" s="17">
        <v>9.3020638095425004E-2</v>
      </c>
      <c r="H1872" s="17">
        <v>3.9404143310680498E-2</v>
      </c>
      <c r="I1872" s="17">
        <v>6.5055637207203795E-2</v>
      </c>
      <c r="J1872" s="17">
        <v>5.4833764945289999E-2</v>
      </c>
      <c r="K1872" s="17">
        <v>5.5661216249707102E-2</v>
      </c>
      <c r="L1872" s="17">
        <v>3.6813882374645703E-2</v>
      </c>
      <c r="M1872" s="17"/>
      <c r="N1872" s="17">
        <v>4.9113216841873697E-2</v>
      </c>
      <c r="O1872" s="17">
        <v>4.9644031075943999E-2</v>
      </c>
      <c r="P1872" s="17">
        <v>7.1944886214114906E-2</v>
      </c>
      <c r="Q1872" s="17">
        <v>4.9180415864060398E-2</v>
      </c>
      <c r="R1872" s="17"/>
      <c r="S1872" s="17">
        <v>7.9160985834141301E-2</v>
      </c>
      <c r="T1872" s="17">
        <v>6.2033109052564497E-2</v>
      </c>
      <c r="U1872" s="17">
        <v>4.8285999336956202E-2</v>
      </c>
      <c r="V1872" s="17">
        <v>4.1646722890956202E-2</v>
      </c>
      <c r="W1872" s="17">
        <v>4.7105582424994803E-2</v>
      </c>
      <c r="X1872" s="17">
        <v>8.0304089090881103E-2</v>
      </c>
      <c r="Y1872" s="17">
        <v>4.4335623336744102E-2</v>
      </c>
      <c r="Z1872" s="17">
        <v>1.9783382720192599E-2</v>
      </c>
      <c r="AA1872" s="17">
        <v>4.3868414822160598E-2</v>
      </c>
      <c r="AB1872" s="17"/>
      <c r="AC1872" s="17">
        <v>3.6086030239095797E-2</v>
      </c>
      <c r="AD1872" s="17">
        <v>0.108031498552212</v>
      </c>
      <c r="AE1872" s="17">
        <v>8.1764559603984301E-3</v>
      </c>
      <c r="AF1872" s="17">
        <v>7.7705826996275595E-2</v>
      </c>
      <c r="AG1872" s="17">
        <v>9.2717363833186503E-2</v>
      </c>
      <c r="AH1872" s="17">
        <v>5.6062372745038398E-2</v>
      </c>
      <c r="AI1872" s="17">
        <v>6.3181867714344503E-2</v>
      </c>
      <c r="AJ1872" s="17">
        <v>3.07104436030982E-2</v>
      </c>
      <c r="AK1872" s="17">
        <v>4.9934661956031801E-2</v>
      </c>
      <c r="AL1872" s="17">
        <v>0</v>
      </c>
      <c r="AM1872" s="17">
        <v>9.3293042286716102E-2</v>
      </c>
      <c r="AN1872" s="17">
        <v>4.03963584585132E-2</v>
      </c>
      <c r="AO1872" s="17">
        <v>6.4146643519671004E-2</v>
      </c>
      <c r="AP1872" s="17">
        <v>1.9924769223754201E-2</v>
      </c>
      <c r="AQ1872" s="17">
        <v>4.5961557677184101E-2</v>
      </c>
      <c r="AR1872" s="17">
        <v>0</v>
      </c>
      <c r="AS1872" s="17"/>
      <c r="AT1872" s="17">
        <v>6.02685453991064E-2</v>
      </c>
      <c r="AU1872" s="17">
        <v>6.0517927211304001E-2</v>
      </c>
      <c r="AV1872" s="17">
        <v>5.5857288003500302E-2</v>
      </c>
      <c r="AW1872" s="17">
        <v>4.3960651758220899E-2</v>
      </c>
      <c r="AX1872" s="17">
        <v>4.4582075811091797E-2</v>
      </c>
      <c r="AY1872" s="17">
        <v>6.6490686683299105E-2</v>
      </c>
      <c r="AZ1872" s="17"/>
      <c r="BA1872" s="17">
        <v>4.4139060295056799E-2</v>
      </c>
      <c r="BB1872" s="17">
        <v>8.5392517055396897E-2</v>
      </c>
      <c r="BC1872" s="17">
        <v>4.1757554287361699E-2</v>
      </c>
      <c r="BD1872" s="17">
        <v>5.3188019420385001E-2</v>
      </c>
      <c r="BE1872" s="17">
        <v>3.2617448141726901E-2</v>
      </c>
      <c r="BF1872" s="17"/>
      <c r="BG1872" s="17">
        <v>5.5210017594448699E-2</v>
      </c>
      <c r="BH1872" s="17">
        <v>3.60500013717008E-2</v>
      </c>
      <c r="BI1872" s="17">
        <v>3.3153410774167398E-2</v>
      </c>
      <c r="BJ1872" s="17">
        <v>9.0666541898197006E-2</v>
      </c>
      <c r="BK1872" s="17">
        <v>2.2775879063287499E-2</v>
      </c>
      <c r="BL1872" s="17"/>
      <c r="BM1872" s="17">
        <v>5.4112342605824502E-2</v>
      </c>
      <c r="BN1872" s="17">
        <v>5.9644976101930203E-2</v>
      </c>
      <c r="BO1872" s="17">
        <v>4.85482016847463E-2</v>
      </c>
      <c r="BP1872" s="17"/>
      <c r="BQ1872" s="17">
        <v>7.0766174291914896E-2</v>
      </c>
      <c r="BR1872" s="17">
        <v>4.7418132293021602E-2</v>
      </c>
      <c r="BS1872" s="17"/>
      <c r="BT1872" s="17">
        <v>5.7707366674280502E-2</v>
      </c>
      <c r="BU1872" s="17">
        <v>5.8635128378581702E-2</v>
      </c>
    </row>
    <row r="1873" spans="2:73" x14ac:dyDescent="0.3">
      <c r="B1873" t="s">
        <v>685</v>
      </c>
      <c r="C1873" s="17">
        <v>1.34868427336188E-2</v>
      </c>
      <c r="D1873" s="17">
        <v>2.08599894401322E-2</v>
      </c>
      <c r="E1873" s="17">
        <v>6.7409321158615702E-3</v>
      </c>
      <c r="F1873" s="17"/>
      <c r="G1873" s="17">
        <v>1.92711770651346E-2</v>
      </c>
      <c r="H1873" s="17">
        <v>8.4315771455672293E-3</v>
      </c>
      <c r="I1873" s="17">
        <v>2.8465688579639901E-2</v>
      </c>
      <c r="J1873" s="17">
        <v>1.29907486868361E-2</v>
      </c>
      <c r="K1873" s="17">
        <v>4.4495520328601502E-3</v>
      </c>
      <c r="L1873" s="17">
        <v>9.6159875002195996E-3</v>
      </c>
      <c r="M1873" s="17"/>
      <c r="N1873" s="17">
        <v>1.7407700928794201E-3</v>
      </c>
      <c r="O1873" s="17">
        <v>1.6749400403992799E-2</v>
      </c>
      <c r="P1873" s="17">
        <v>1.90563803157838E-2</v>
      </c>
      <c r="Q1873" s="17">
        <v>1.8229209311784299E-2</v>
      </c>
      <c r="R1873" s="17"/>
      <c r="S1873" s="17">
        <v>1.28207095922381E-2</v>
      </c>
      <c r="T1873" s="17">
        <v>0</v>
      </c>
      <c r="U1873" s="17">
        <v>1.4929067176418599E-2</v>
      </c>
      <c r="V1873" s="17">
        <v>3.6669250477363101E-2</v>
      </c>
      <c r="W1873" s="17">
        <v>1.3537340082911201E-2</v>
      </c>
      <c r="X1873" s="17">
        <v>5.2898183643034502E-3</v>
      </c>
      <c r="Y1873" s="17">
        <v>0</v>
      </c>
      <c r="Z1873" s="17">
        <v>2.8983024620650999E-2</v>
      </c>
      <c r="AA1873" s="17">
        <v>2.1475058749801601E-2</v>
      </c>
      <c r="AB1873" s="17"/>
      <c r="AC1873" s="17">
        <v>0</v>
      </c>
      <c r="AD1873" s="17">
        <v>5.60807884324332E-2</v>
      </c>
      <c r="AE1873" s="17">
        <v>2.2587291327470099E-2</v>
      </c>
      <c r="AF1873" s="17">
        <v>3.1625743976179198E-2</v>
      </c>
      <c r="AG1873" s="17">
        <v>1.5793243037374199E-2</v>
      </c>
      <c r="AH1873" s="17">
        <v>5.4559309629483603E-3</v>
      </c>
      <c r="AI1873" s="17">
        <v>8.0601971103851505E-3</v>
      </c>
      <c r="AJ1873" s="17">
        <v>2.1734633694462401E-2</v>
      </c>
      <c r="AK1873" s="17">
        <v>7.2914087360605598E-3</v>
      </c>
      <c r="AL1873" s="17">
        <v>8.4509240230130397E-3</v>
      </c>
      <c r="AM1873" s="17">
        <v>1.64460586089159E-2</v>
      </c>
      <c r="AN1873" s="17">
        <v>8.5295465621326692E-3</v>
      </c>
      <c r="AO1873" s="17">
        <v>0</v>
      </c>
      <c r="AP1873" s="17">
        <v>1.8966070180333999E-2</v>
      </c>
      <c r="AQ1873" s="17">
        <v>0</v>
      </c>
      <c r="AR1873" s="17">
        <v>0</v>
      </c>
      <c r="AS1873" s="17"/>
      <c r="AT1873" s="17">
        <v>4.1882546757329997E-3</v>
      </c>
      <c r="AU1873" s="17">
        <v>1.7817933853467E-2</v>
      </c>
      <c r="AV1873" s="17">
        <v>1.51439352954376E-2</v>
      </c>
      <c r="AW1873" s="17">
        <v>1.4880228276584501E-2</v>
      </c>
      <c r="AX1873" s="17">
        <v>1.4866834286982499E-2</v>
      </c>
      <c r="AY1873" s="17">
        <v>1.53222800766961E-2</v>
      </c>
      <c r="AZ1873" s="17"/>
      <c r="BA1873" s="17">
        <v>1.9908627293122799E-2</v>
      </c>
      <c r="BB1873" s="17">
        <v>2.7109669226554702E-2</v>
      </c>
      <c r="BC1873" s="17">
        <v>8.9100413300859296E-3</v>
      </c>
      <c r="BD1873" s="17">
        <v>4.6295487797996301E-3</v>
      </c>
      <c r="BE1873" s="17">
        <v>0</v>
      </c>
      <c r="BF1873" s="17"/>
      <c r="BG1873" s="17">
        <v>9.8534737154208699E-3</v>
      </c>
      <c r="BH1873" s="17">
        <v>5.6387784804616198E-3</v>
      </c>
      <c r="BI1873" s="17">
        <v>1.0628548721226899E-2</v>
      </c>
      <c r="BJ1873" s="17">
        <v>3.1810847498140699E-2</v>
      </c>
      <c r="BK1873" s="17">
        <v>1.8222183750325999E-2</v>
      </c>
      <c r="BL1873" s="17"/>
      <c r="BM1873" s="17">
        <v>1.4621787714517101E-2</v>
      </c>
      <c r="BN1873" s="17">
        <v>7.6300988247158296E-3</v>
      </c>
      <c r="BO1873" s="17">
        <v>2.3991868177257201E-2</v>
      </c>
      <c r="BP1873" s="17"/>
      <c r="BQ1873" s="17">
        <v>1.5150862075344799E-2</v>
      </c>
      <c r="BR1873" s="17">
        <v>1.1766840913950499E-2</v>
      </c>
      <c r="BS1873" s="17"/>
      <c r="BT1873" s="17">
        <v>1.07444153062668E-2</v>
      </c>
      <c r="BU1873" s="17">
        <v>1.2983015284243501E-2</v>
      </c>
    </row>
    <row r="1874" spans="2:73" x14ac:dyDescent="0.3">
      <c r="B1874" t="s">
        <v>92</v>
      </c>
      <c r="C1874" s="17">
        <v>8.3179065589093201E-2</v>
      </c>
      <c r="D1874" s="17">
        <v>6.8414018619442393E-2</v>
      </c>
      <c r="E1874" s="17">
        <v>9.7030825567517701E-2</v>
      </c>
      <c r="F1874" s="17"/>
      <c r="G1874" s="17">
        <v>8.7101780018492406E-2</v>
      </c>
      <c r="H1874" s="17">
        <v>6.2483888184680599E-2</v>
      </c>
      <c r="I1874" s="17">
        <v>7.1350721503787698E-2</v>
      </c>
      <c r="J1874" s="17">
        <v>7.7379048013814206E-2</v>
      </c>
      <c r="K1874" s="17">
        <v>0.13110176767373</v>
      </c>
      <c r="L1874" s="17">
        <v>7.9054433910147701E-2</v>
      </c>
      <c r="M1874" s="17"/>
      <c r="N1874" s="17">
        <v>4.3944564868685101E-2</v>
      </c>
      <c r="O1874" s="17">
        <v>7.1466564684604494E-2</v>
      </c>
      <c r="P1874" s="17">
        <v>8.1605666639260097E-2</v>
      </c>
      <c r="Q1874" s="17">
        <v>0.14064719104978499</v>
      </c>
      <c r="R1874" s="17"/>
      <c r="S1874" s="17">
        <v>6.10676479399751E-2</v>
      </c>
      <c r="T1874" s="17">
        <v>9.4795222896760803E-2</v>
      </c>
      <c r="U1874" s="17">
        <v>5.4913419869924297E-2</v>
      </c>
      <c r="V1874" s="17">
        <v>4.4197195782912597E-2</v>
      </c>
      <c r="W1874" s="17">
        <v>6.7907271945026604E-2</v>
      </c>
      <c r="X1874" s="17">
        <v>0.158082421910854</v>
      </c>
      <c r="Y1874" s="17">
        <v>0.138619667095772</v>
      </c>
      <c r="Z1874" s="17">
        <v>5.5529652874778901E-2</v>
      </c>
      <c r="AA1874" s="17">
        <v>7.4470629108570899E-2</v>
      </c>
      <c r="AB1874" s="17"/>
      <c r="AC1874" s="17">
        <v>0.39320253621090401</v>
      </c>
      <c r="AD1874" s="17">
        <v>0.16750842820869999</v>
      </c>
      <c r="AE1874" s="17">
        <v>0.115220398590241</v>
      </c>
      <c r="AF1874" s="17">
        <v>0.114405804766907</v>
      </c>
      <c r="AG1874" s="17">
        <v>5.7362032688461101E-2</v>
      </c>
      <c r="AH1874" s="17">
        <v>9.3500170911437003E-2</v>
      </c>
      <c r="AI1874" s="17">
        <v>4.0464643964278402E-2</v>
      </c>
      <c r="AJ1874" s="17">
        <v>7.2087593339036193E-2</v>
      </c>
      <c r="AK1874" s="17">
        <v>6.0712630687939299E-2</v>
      </c>
      <c r="AL1874" s="17">
        <v>7.9568596572282005E-2</v>
      </c>
      <c r="AM1874" s="17">
        <v>3.6955019362521303E-2</v>
      </c>
      <c r="AN1874" s="17">
        <v>5.4353552628026103E-2</v>
      </c>
      <c r="AO1874" s="17">
        <v>5.7639156500541598E-2</v>
      </c>
      <c r="AP1874" s="17">
        <v>0</v>
      </c>
      <c r="AQ1874" s="17">
        <v>7.4575055723047498E-2</v>
      </c>
      <c r="AR1874" s="17">
        <v>5.0616927319168697E-2</v>
      </c>
      <c r="AS1874" s="17"/>
      <c r="AT1874" s="17">
        <v>7.2651298912248294E-2</v>
      </c>
      <c r="AU1874" s="17">
        <v>0.104177168476423</v>
      </c>
      <c r="AV1874" s="17">
        <v>8.3088863408164307E-2</v>
      </c>
      <c r="AW1874" s="17">
        <v>6.6552520132547505E-2</v>
      </c>
      <c r="AX1874" s="17">
        <v>8.5525491038034404E-2</v>
      </c>
      <c r="AY1874" s="17">
        <v>6.3119663230526799E-2</v>
      </c>
      <c r="AZ1874" s="17"/>
      <c r="BA1874" s="17">
        <v>0.127440414241099</v>
      </c>
      <c r="BB1874" s="17">
        <v>7.4830925793208505E-2</v>
      </c>
      <c r="BC1874" s="17">
        <v>6.0564391729314999E-2</v>
      </c>
      <c r="BD1874" s="17">
        <v>3.8729665697819902E-2</v>
      </c>
      <c r="BE1874" s="17">
        <v>3.6366636746332601E-2</v>
      </c>
      <c r="BF1874" s="17"/>
      <c r="BG1874" s="17">
        <v>6.2799869530438299E-2</v>
      </c>
      <c r="BH1874" s="17">
        <v>6.9589985809804605E-2</v>
      </c>
      <c r="BI1874" s="17">
        <v>8.3138630916033296E-2</v>
      </c>
      <c r="BJ1874" s="17">
        <v>7.1008141177589301E-2</v>
      </c>
      <c r="BK1874" s="17">
        <v>3.9140305935149201E-2</v>
      </c>
      <c r="BL1874" s="17"/>
      <c r="BM1874" s="17">
        <v>6.09715795690517E-2</v>
      </c>
      <c r="BN1874" s="17">
        <v>9.7686821924634196E-2</v>
      </c>
      <c r="BO1874" s="17">
        <v>0.116300056674127</v>
      </c>
      <c r="BP1874" s="17"/>
      <c r="BQ1874" s="17">
        <v>3.2045233544597901E-2</v>
      </c>
      <c r="BR1874" s="17">
        <v>9.8607976345968101E-2</v>
      </c>
      <c r="BS1874" s="17"/>
      <c r="BT1874" s="17">
        <v>4.5576520121154297E-2</v>
      </c>
      <c r="BU1874" s="17">
        <v>0.104374879697228</v>
      </c>
    </row>
    <row r="1875" spans="2:73" x14ac:dyDescent="0.3">
      <c r="C1875" s="17"/>
      <c r="D1875" s="17"/>
      <c r="E1875" s="17"/>
      <c r="F1875" s="17"/>
      <c r="G1875" s="17"/>
      <c r="H1875" s="17"/>
      <c r="I1875" s="17"/>
      <c r="J1875" s="17"/>
      <c r="K1875" s="17"/>
      <c r="L1875" s="17"/>
      <c r="M1875" s="17"/>
      <c r="N1875" s="17"/>
      <c r="O1875" s="17"/>
      <c r="P1875" s="17"/>
      <c r="Q1875" s="17"/>
      <c r="R1875" s="17"/>
      <c r="S1875" s="17"/>
      <c r="T1875" s="17"/>
      <c r="U1875" s="17"/>
      <c r="V1875" s="17"/>
      <c r="W1875" s="17"/>
      <c r="X1875" s="17"/>
      <c r="Y1875" s="17"/>
      <c r="Z1875" s="17"/>
      <c r="AA1875" s="17"/>
      <c r="AB1875" s="17"/>
      <c r="AC1875" s="17"/>
      <c r="AD1875" s="17"/>
      <c r="AE1875" s="17"/>
      <c r="AF1875" s="17"/>
      <c r="AG1875" s="17"/>
      <c r="AH1875" s="17"/>
      <c r="AI1875" s="17"/>
      <c r="AJ1875" s="17"/>
      <c r="AK1875" s="17"/>
      <c r="AL1875" s="17"/>
      <c r="AM1875" s="17"/>
      <c r="AN1875" s="17"/>
      <c r="AO1875" s="17"/>
      <c r="AP1875" s="17"/>
      <c r="AQ1875" s="17"/>
      <c r="AR1875" s="17"/>
      <c r="AS1875" s="17"/>
      <c r="AT1875" s="17"/>
      <c r="AU1875" s="17"/>
      <c r="AV1875" s="17"/>
      <c r="AW1875" s="17"/>
      <c r="AX1875" s="17"/>
      <c r="AY1875" s="17"/>
      <c r="AZ1875" s="17"/>
      <c r="BA1875" s="17"/>
      <c r="BB1875" s="17"/>
      <c r="BC1875" s="17"/>
      <c r="BD1875" s="17"/>
      <c r="BE1875" s="17"/>
      <c r="BF1875" s="17"/>
      <c r="BG1875" s="17"/>
      <c r="BH1875" s="17"/>
      <c r="BI1875" s="17"/>
      <c r="BJ1875" s="17"/>
      <c r="BK1875" s="17"/>
      <c r="BL1875" s="17"/>
      <c r="BM1875" s="17"/>
      <c r="BN1875" s="17"/>
      <c r="BO1875" s="17"/>
      <c r="BP1875" s="17"/>
      <c r="BQ1875" s="17"/>
      <c r="BR1875" s="17"/>
      <c r="BS1875" s="17"/>
      <c r="BT1875" s="17"/>
      <c r="BU1875" s="17"/>
    </row>
    <row r="1876" spans="2:73" x14ac:dyDescent="0.3">
      <c r="B1876" s="6" t="s">
        <v>692</v>
      </c>
      <c r="C1876" s="17"/>
      <c r="D1876" s="17"/>
      <c r="E1876" s="17"/>
      <c r="F1876" s="17"/>
      <c r="G1876" s="17"/>
      <c r="H1876" s="17"/>
      <c r="I1876" s="17"/>
      <c r="J1876" s="17"/>
      <c r="K1876" s="17"/>
      <c r="L1876" s="17"/>
      <c r="M1876" s="17"/>
      <c r="N1876" s="17"/>
      <c r="O1876" s="17"/>
      <c r="P1876" s="17"/>
      <c r="Q1876" s="17"/>
      <c r="R1876" s="17"/>
      <c r="S1876" s="17"/>
      <c r="T1876" s="17"/>
      <c r="U1876" s="17"/>
      <c r="V1876" s="17"/>
      <c r="W1876" s="17"/>
      <c r="X1876" s="17"/>
      <c r="Y1876" s="17"/>
      <c r="Z1876" s="17"/>
      <c r="AA1876" s="17"/>
      <c r="AB1876" s="17"/>
      <c r="AC1876" s="17"/>
      <c r="AD1876" s="17"/>
      <c r="AE1876" s="17"/>
      <c r="AF1876" s="17"/>
      <c r="AG1876" s="17"/>
      <c r="AH1876" s="17"/>
      <c r="AI1876" s="17"/>
      <c r="AJ1876" s="17"/>
      <c r="AK1876" s="17"/>
      <c r="AL1876" s="17"/>
      <c r="AM1876" s="17"/>
      <c r="AN1876" s="17"/>
      <c r="AO1876" s="17"/>
      <c r="AP1876" s="17"/>
      <c r="AQ1876" s="17"/>
      <c r="AR1876" s="17"/>
      <c r="AS1876" s="17"/>
      <c r="AT1876" s="17"/>
      <c r="AU1876" s="17"/>
      <c r="AV1876" s="17"/>
      <c r="AW1876" s="17"/>
      <c r="AX1876" s="17"/>
      <c r="AY1876" s="17"/>
      <c r="AZ1876" s="17"/>
      <c r="BA1876" s="17"/>
      <c r="BB1876" s="17"/>
      <c r="BC1876" s="17"/>
      <c r="BD1876" s="17"/>
      <c r="BE1876" s="17"/>
      <c r="BF1876" s="17"/>
      <c r="BG1876" s="17"/>
      <c r="BH1876" s="17"/>
      <c r="BI1876" s="17"/>
      <c r="BJ1876" s="17"/>
      <c r="BK1876" s="17"/>
      <c r="BL1876" s="17"/>
      <c r="BM1876" s="17"/>
      <c r="BN1876" s="17"/>
      <c r="BO1876" s="17"/>
      <c r="BP1876" s="17"/>
      <c r="BQ1876" s="17"/>
      <c r="BR1876" s="17"/>
      <c r="BS1876" s="17"/>
      <c r="BT1876" s="17"/>
      <c r="BU1876" s="17"/>
    </row>
    <row r="1877" spans="2:73" x14ac:dyDescent="0.3">
      <c r="B1877" s="24" t="s">
        <v>197</v>
      </c>
      <c r="C1877" s="17"/>
      <c r="D1877" s="17"/>
      <c r="E1877" s="17"/>
      <c r="F1877" s="17"/>
      <c r="G1877" s="17"/>
      <c r="H1877" s="17"/>
      <c r="I1877" s="17"/>
      <c r="J1877" s="17"/>
      <c r="K1877" s="17"/>
      <c r="L1877" s="17"/>
      <c r="M1877" s="17"/>
      <c r="N1877" s="17"/>
      <c r="O1877" s="17"/>
      <c r="P1877" s="17"/>
      <c r="Q1877" s="17"/>
      <c r="R1877" s="17"/>
      <c r="S1877" s="17"/>
      <c r="T1877" s="17"/>
      <c r="U1877" s="17"/>
      <c r="V1877" s="17"/>
      <c r="W1877" s="17"/>
      <c r="X1877" s="17"/>
      <c r="Y1877" s="17"/>
      <c r="Z1877" s="17"/>
      <c r="AA1877" s="17"/>
      <c r="AB1877" s="17"/>
      <c r="AC1877" s="17"/>
      <c r="AD1877" s="17"/>
      <c r="AE1877" s="17"/>
      <c r="AF1877" s="17"/>
      <c r="AG1877" s="17"/>
      <c r="AH1877" s="17"/>
      <c r="AI1877" s="17"/>
      <c r="AJ1877" s="17"/>
      <c r="AK1877" s="17"/>
      <c r="AL1877" s="17"/>
      <c r="AM1877" s="17"/>
      <c r="AN1877" s="17"/>
      <c r="AO1877" s="17"/>
      <c r="AP1877" s="17"/>
      <c r="AQ1877" s="17"/>
      <c r="AR1877" s="17"/>
      <c r="AS1877" s="17"/>
      <c r="AT1877" s="17"/>
      <c r="AU1877" s="17"/>
      <c r="AV1877" s="17"/>
      <c r="AW1877" s="17"/>
      <c r="AX1877" s="17"/>
      <c r="AY1877" s="17"/>
      <c r="AZ1877" s="17"/>
      <c r="BA1877" s="17"/>
      <c r="BB1877" s="17"/>
      <c r="BC1877" s="17"/>
      <c r="BD1877" s="17"/>
      <c r="BE1877" s="17"/>
      <c r="BF1877" s="17"/>
      <c r="BG1877" s="17"/>
      <c r="BH1877" s="17"/>
      <c r="BI1877" s="17"/>
      <c r="BJ1877" s="17"/>
      <c r="BK1877" s="17"/>
      <c r="BL1877" s="17"/>
      <c r="BM1877" s="17"/>
      <c r="BN1877" s="17"/>
      <c r="BO1877" s="17"/>
      <c r="BP1877" s="17"/>
      <c r="BQ1877" s="17"/>
      <c r="BR1877" s="17"/>
      <c r="BS1877" s="17"/>
      <c r="BT1877" s="17"/>
      <c r="BU1877" s="17"/>
    </row>
    <row r="1878" spans="2:73" x14ac:dyDescent="0.3">
      <c r="B1878" t="s">
        <v>681</v>
      </c>
      <c r="C1878" s="17">
        <v>4.9389818771215399E-2</v>
      </c>
      <c r="D1878" s="17">
        <v>6.0371162193053399E-2</v>
      </c>
      <c r="E1878" s="17">
        <v>3.94338203157674E-2</v>
      </c>
      <c r="F1878" s="17"/>
      <c r="G1878" s="17">
        <v>5.1164561468815199E-2</v>
      </c>
      <c r="H1878" s="17">
        <v>0.104513176814961</v>
      </c>
      <c r="I1878" s="17">
        <v>6.8905501551277698E-2</v>
      </c>
      <c r="J1878" s="17">
        <v>3.1646950223774797E-2</v>
      </c>
      <c r="K1878" s="17">
        <v>2.1760863267073601E-2</v>
      </c>
      <c r="L1878" s="17">
        <v>1.9822334677031601E-2</v>
      </c>
      <c r="M1878" s="17"/>
      <c r="N1878" s="17">
        <v>4.8485959532026703E-2</v>
      </c>
      <c r="O1878" s="17">
        <v>5.2429004368055601E-2</v>
      </c>
      <c r="P1878" s="17">
        <v>5.4235955947140202E-2</v>
      </c>
      <c r="Q1878" s="17">
        <v>4.3921947689274703E-2</v>
      </c>
      <c r="R1878" s="17"/>
      <c r="S1878" s="17">
        <v>8.7559924852056603E-2</v>
      </c>
      <c r="T1878" s="17">
        <v>2.9039633073188E-2</v>
      </c>
      <c r="U1878" s="17">
        <v>3.7096115281624098E-2</v>
      </c>
      <c r="V1878" s="17">
        <v>2.6560027260604101E-2</v>
      </c>
      <c r="W1878" s="17">
        <v>3.2647807790176002E-2</v>
      </c>
      <c r="X1878" s="17">
        <v>3.7238678279620997E-2</v>
      </c>
      <c r="Y1878" s="17">
        <v>4.7426972974562699E-2</v>
      </c>
      <c r="Z1878" s="17">
        <v>3.17233514918593E-2</v>
      </c>
      <c r="AA1878" s="17">
        <v>8.2097329670812194E-2</v>
      </c>
      <c r="AB1878" s="17"/>
      <c r="AC1878" s="17">
        <v>7.1328207022312101E-2</v>
      </c>
      <c r="AD1878" s="17">
        <v>5.0601904692085302E-2</v>
      </c>
      <c r="AE1878" s="17">
        <v>2.49628746808628E-2</v>
      </c>
      <c r="AF1878" s="17">
        <v>2.5828579659795101E-2</v>
      </c>
      <c r="AG1878" s="17">
        <v>6.6806003477236003E-2</v>
      </c>
      <c r="AH1878" s="17">
        <v>1.6721472621734901E-2</v>
      </c>
      <c r="AI1878" s="17">
        <v>9.3128305094410793E-2</v>
      </c>
      <c r="AJ1878" s="17">
        <v>4.8852426512312197E-2</v>
      </c>
      <c r="AK1878" s="17">
        <v>5.8420798100215797E-2</v>
      </c>
      <c r="AL1878" s="17">
        <v>4.5361226500133897E-2</v>
      </c>
      <c r="AM1878" s="17">
        <v>5.3298283231539102E-2</v>
      </c>
      <c r="AN1878" s="17">
        <v>3.2504034765869001E-2</v>
      </c>
      <c r="AO1878" s="17">
        <v>4.5347842418831497E-2</v>
      </c>
      <c r="AP1878" s="17">
        <v>0</v>
      </c>
      <c r="AQ1878" s="17">
        <v>2.2533081826791899E-2</v>
      </c>
      <c r="AR1878" s="17">
        <v>0.129123005718531</v>
      </c>
      <c r="AS1878" s="17"/>
      <c r="AT1878" s="17">
        <v>7.3036358920891997E-2</v>
      </c>
      <c r="AU1878" s="17">
        <v>5.2039710749669697E-2</v>
      </c>
      <c r="AV1878" s="17">
        <v>6.8574252054497006E-2</v>
      </c>
      <c r="AW1878" s="17">
        <v>2.00402233974224E-2</v>
      </c>
      <c r="AX1878" s="17">
        <v>2.1119262330354702E-2</v>
      </c>
      <c r="AY1878" s="17">
        <v>4.6428505407678997E-2</v>
      </c>
      <c r="AZ1878" s="17"/>
      <c r="BA1878" s="17">
        <v>2.7815957140391801E-2</v>
      </c>
      <c r="BB1878" s="17">
        <v>4.3471574776906503E-2</v>
      </c>
      <c r="BC1878" s="17">
        <v>5.4627180852016698E-2</v>
      </c>
      <c r="BD1878" s="17">
        <v>9.6011277199105405E-2</v>
      </c>
      <c r="BE1878" s="17">
        <v>0.16005395279468701</v>
      </c>
      <c r="BF1878" s="17"/>
      <c r="BG1878" s="17">
        <v>4.2895901523870003E-2</v>
      </c>
      <c r="BH1878" s="17">
        <v>8.6968776797443095E-2</v>
      </c>
      <c r="BI1878" s="17">
        <v>2.0060174210579099E-2</v>
      </c>
      <c r="BJ1878" s="17">
        <v>2.8461550263468E-2</v>
      </c>
      <c r="BK1878" s="17">
        <v>0</v>
      </c>
      <c r="BL1878" s="17"/>
      <c r="BM1878" s="17">
        <v>5.8302106191441001E-2</v>
      </c>
      <c r="BN1878" s="17">
        <v>3.8703881977184003E-2</v>
      </c>
      <c r="BO1878" s="17">
        <v>4.76954841382402E-2</v>
      </c>
      <c r="BP1878" s="17"/>
      <c r="BQ1878" s="17">
        <v>8.0553241991424801E-2</v>
      </c>
      <c r="BR1878" s="17">
        <v>3.2205443807406399E-2</v>
      </c>
      <c r="BS1878" s="17"/>
      <c r="BT1878" s="17">
        <v>5.9534306176314201E-2</v>
      </c>
      <c r="BU1878" s="17">
        <v>3.916742272952E-2</v>
      </c>
    </row>
    <row r="1879" spans="2:73" x14ac:dyDescent="0.3">
      <c r="B1879" t="s">
        <v>682</v>
      </c>
      <c r="C1879" s="17">
        <v>0.121203402588747</v>
      </c>
      <c r="D1879" s="17">
        <v>0.12608414642210999</v>
      </c>
      <c r="E1879" s="17">
        <v>0.11708714316689001</v>
      </c>
      <c r="F1879" s="17"/>
      <c r="G1879" s="17">
        <v>0.16356167750762499</v>
      </c>
      <c r="H1879" s="17">
        <v>0.22355211427553501</v>
      </c>
      <c r="I1879" s="17">
        <v>9.7286396048162693E-2</v>
      </c>
      <c r="J1879" s="17">
        <v>8.3028384189255497E-2</v>
      </c>
      <c r="K1879" s="17">
        <v>6.8150535752011798E-2</v>
      </c>
      <c r="L1879" s="17">
        <v>8.8767220054616194E-2</v>
      </c>
      <c r="M1879" s="17"/>
      <c r="N1879" s="17">
        <v>0.15212208425350099</v>
      </c>
      <c r="O1879" s="17">
        <v>0.117380434016309</v>
      </c>
      <c r="P1879" s="17">
        <v>0.12779016446939001</v>
      </c>
      <c r="Q1879" s="17">
        <v>8.2127548452755494E-2</v>
      </c>
      <c r="R1879" s="17"/>
      <c r="S1879" s="17">
        <v>0.18420746939094099</v>
      </c>
      <c r="T1879" s="17">
        <v>8.21674850937167E-2</v>
      </c>
      <c r="U1879" s="17">
        <v>9.0605933558206106E-2</v>
      </c>
      <c r="V1879" s="17">
        <v>0.13467169334993701</v>
      </c>
      <c r="W1879" s="17">
        <v>8.4926955544858698E-2</v>
      </c>
      <c r="X1879" s="17">
        <v>0.122878120389199</v>
      </c>
      <c r="Y1879" s="17">
        <v>0.114976252009911</v>
      </c>
      <c r="Z1879" s="17">
        <v>0.14713549581449301</v>
      </c>
      <c r="AA1879" s="17">
        <v>0.125816162460029</v>
      </c>
      <c r="AB1879" s="17"/>
      <c r="AC1879" s="17">
        <v>5.6341761911020298E-2</v>
      </c>
      <c r="AD1879" s="17">
        <v>0.115577818943604</v>
      </c>
      <c r="AE1879" s="17">
        <v>0.10860420586512</v>
      </c>
      <c r="AF1879" s="17">
        <v>7.9178966635727793E-2</v>
      </c>
      <c r="AG1879" s="17">
        <v>9.3039464465640501E-2</v>
      </c>
      <c r="AH1879" s="17">
        <v>0.140184632959031</v>
      </c>
      <c r="AI1879" s="17">
        <v>0.195813450903704</v>
      </c>
      <c r="AJ1879" s="17">
        <v>8.4224599581090201E-2</v>
      </c>
      <c r="AK1879" s="17">
        <v>7.5978183319217699E-2</v>
      </c>
      <c r="AL1879" s="17">
        <v>7.0545910468039694E-2</v>
      </c>
      <c r="AM1879" s="17">
        <v>0.142523809569542</v>
      </c>
      <c r="AN1879" s="17">
        <v>0.105325716018927</v>
      </c>
      <c r="AO1879" s="17">
        <v>0.17152219079629699</v>
      </c>
      <c r="AP1879" s="17">
        <v>0.114395329370879</v>
      </c>
      <c r="AQ1879" s="17">
        <v>0.15104083542889901</v>
      </c>
      <c r="AR1879" s="17">
        <v>0.25925748463505499</v>
      </c>
      <c r="AS1879" s="17"/>
      <c r="AT1879" s="17">
        <v>0.18087119575156299</v>
      </c>
      <c r="AU1879" s="17">
        <v>0.10036231059249801</v>
      </c>
      <c r="AV1879" s="17">
        <v>0.112192755231938</v>
      </c>
      <c r="AW1879" s="17">
        <v>0.101493830134392</v>
      </c>
      <c r="AX1879" s="17">
        <v>7.68597244776206E-2</v>
      </c>
      <c r="AY1879" s="17">
        <v>0.17945377884421701</v>
      </c>
      <c r="AZ1879" s="17"/>
      <c r="BA1879" s="17">
        <v>7.5807231917888504E-2</v>
      </c>
      <c r="BB1879" s="17">
        <v>0.108247025798864</v>
      </c>
      <c r="BC1879" s="17">
        <v>0.165318853406622</v>
      </c>
      <c r="BD1879" s="17">
        <v>0.174246352301894</v>
      </c>
      <c r="BE1879" s="17">
        <v>0.13068365933996101</v>
      </c>
      <c r="BF1879" s="17"/>
      <c r="BG1879" s="17">
        <v>0.117938510434439</v>
      </c>
      <c r="BH1879" s="17">
        <v>0.19263515261403499</v>
      </c>
      <c r="BI1879" s="17">
        <v>7.0788403433876296E-2</v>
      </c>
      <c r="BJ1879" s="17">
        <v>9.4061058344305795E-2</v>
      </c>
      <c r="BK1879" s="17">
        <v>9.2617970549890502E-2</v>
      </c>
      <c r="BL1879" s="17"/>
      <c r="BM1879" s="17">
        <v>0.13915663068924899</v>
      </c>
      <c r="BN1879" s="17">
        <v>0.117421363342793</v>
      </c>
      <c r="BO1879" s="17">
        <v>7.5478528844730303E-2</v>
      </c>
      <c r="BP1879" s="17"/>
      <c r="BQ1879" s="17">
        <v>0.21158083614044901</v>
      </c>
      <c r="BR1879" s="17">
        <v>7.1873696859493005E-2</v>
      </c>
      <c r="BS1879" s="17"/>
      <c r="BT1879" s="17">
        <v>0.15242349689923099</v>
      </c>
      <c r="BU1879" s="17">
        <v>8.2581680488916107E-2</v>
      </c>
    </row>
    <row r="1880" spans="2:73" x14ac:dyDescent="0.3">
      <c r="B1880" t="s">
        <v>683</v>
      </c>
      <c r="C1880" s="17">
        <v>0.31405080088499299</v>
      </c>
      <c r="D1880" s="17">
        <v>0.32422103937560798</v>
      </c>
      <c r="E1880" s="17">
        <v>0.30490157734985801</v>
      </c>
      <c r="F1880" s="17"/>
      <c r="G1880" s="17">
        <v>0.269252831206722</v>
      </c>
      <c r="H1880" s="17">
        <v>0.28942975675490601</v>
      </c>
      <c r="I1880" s="17">
        <v>0.27796218487187502</v>
      </c>
      <c r="J1880" s="17">
        <v>0.34821926860375302</v>
      </c>
      <c r="K1880" s="17">
        <v>0.31997903416462797</v>
      </c>
      <c r="L1880" s="17">
        <v>0.359947319231878</v>
      </c>
      <c r="M1880" s="17"/>
      <c r="N1880" s="17">
        <v>0.30270265750733</v>
      </c>
      <c r="O1880" s="17">
        <v>0.31593594822624599</v>
      </c>
      <c r="P1880" s="17">
        <v>0.29443179015281501</v>
      </c>
      <c r="Q1880" s="17">
        <v>0.34657852102097497</v>
      </c>
      <c r="R1880" s="17"/>
      <c r="S1880" s="17">
        <v>0.31377134536370799</v>
      </c>
      <c r="T1880" s="17">
        <v>0.29524726255496098</v>
      </c>
      <c r="U1880" s="17">
        <v>0.26059995859318702</v>
      </c>
      <c r="V1880" s="17">
        <v>0.27323201743350001</v>
      </c>
      <c r="W1880" s="17">
        <v>0.40546534092564801</v>
      </c>
      <c r="X1880" s="17">
        <v>0.31838988692002101</v>
      </c>
      <c r="Y1880" s="17">
        <v>0.30030958046292799</v>
      </c>
      <c r="Z1880" s="17">
        <v>0.30330795663431298</v>
      </c>
      <c r="AA1880" s="17">
        <v>0.36166255811662301</v>
      </c>
      <c r="AB1880" s="17"/>
      <c r="AC1880" s="17">
        <v>0.34984293973626701</v>
      </c>
      <c r="AD1880" s="17">
        <v>0.26931048167228899</v>
      </c>
      <c r="AE1880" s="17">
        <v>0.28963441255567801</v>
      </c>
      <c r="AF1880" s="17">
        <v>0.34320611843654297</v>
      </c>
      <c r="AG1880" s="17">
        <v>0.399091386118056</v>
      </c>
      <c r="AH1880" s="17">
        <v>0.27204682483820503</v>
      </c>
      <c r="AI1880" s="17">
        <v>0.298801885862922</v>
      </c>
      <c r="AJ1880" s="17">
        <v>0.22336685356283401</v>
      </c>
      <c r="AK1880" s="17">
        <v>0.43241450520463898</v>
      </c>
      <c r="AL1880" s="17">
        <v>0.39033685340906499</v>
      </c>
      <c r="AM1880" s="17">
        <v>0.36234426489268301</v>
      </c>
      <c r="AN1880" s="17">
        <v>0.35082832931483598</v>
      </c>
      <c r="AO1880" s="17">
        <v>0.28003949792233601</v>
      </c>
      <c r="AP1880" s="17">
        <v>0.27655841380304902</v>
      </c>
      <c r="AQ1880" s="17">
        <v>0.28714323628860899</v>
      </c>
      <c r="AR1880" s="17">
        <v>0.248117534128554</v>
      </c>
      <c r="AS1880" s="17"/>
      <c r="AT1880" s="17">
        <v>0.30299067612803199</v>
      </c>
      <c r="AU1880" s="17">
        <v>0.29897488017153101</v>
      </c>
      <c r="AV1880" s="17">
        <v>0.32158866744126302</v>
      </c>
      <c r="AW1880" s="17">
        <v>0.33978593910786598</v>
      </c>
      <c r="AX1880" s="17">
        <v>0.32046270993934201</v>
      </c>
      <c r="AY1880" s="17">
        <v>0.323742908242448</v>
      </c>
      <c r="AZ1880" s="17"/>
      <c r="BA1880" s="17">
        <v>0.34575157102485998</v>
      </c>
      <c r="BB1880" s="17">
        <v>0.32124406107831899</v>
      </c>
      <c r="BC1880" s="17">
        <v>0.26985776206248402</v>
      </c>
      <c r="BD1880" s="17">
        <v>0.31442185432401898</v>
      </c>
      <c r="BE1880" s="17">
        <v>0.27838270130335002</v>
      </c>
      <c r="BF1880" s="17"/>
      <c r="BG1880" s="17">
        <v>0.34738620986899799</v>
      </c>
      <c r="BH1880" s="17">
        <v>0.329788773289937</v>
      </c>
      <c r="BI1880" s="17">
        <v>0.26717414829472602</v>
      </c>
      <c r="BJ1880" s="17">
        <v>0.320913645021561</v>
      </c>
      <c r="BK1880" s="17">
        <v>0.15033456928263</v>
      </c>
      <c r="BL1880" s="17"/>
      <c r="BM1880" s="17">
        <v>0.32151804543159002</v>
      </c>
      <c r="BN1880" s="17">
        <v>0.32264288397436602</v>
      </c>
      <c r="BO1880" s="17">
        <v>0.27079323845556902</v>
      </c>
      <c r="BP1880" s="17"/>
      <c r="BQ1880" s="17">
        <v>0.28694920358919301</v>
      </c>
      <c r="BR1880" s="17">
        <v>0.333881645342124</v>
      </c>
      <c r="BS1880" s="17"/>
      <c r="BT1880" s="17">
        <v>0.296039414597703</v>
      </c>
      <c r="BU1880" s="17">
        <v>0.34319638019134502</v>
      </c>
    </row>
    <row r="1881" spans="2:73" x14ac:dyDescent="0.3">
      <c r="B1881" t="s">
        <v>684</v>
      </c>
      <c r="C1881" s="17">
        <v>0.36071246028367399</v>
      </c>
      <c r="D1881" s="17">
        <v>0.36087821092551098</v>
      </c>
      <c r="E1881" s="17">
        <v>0.36014499525717902</v>
      </c>
      <c r="F1881" s="17"/>
      <c r="G1881" s="17">
        <v>0.294971641717588</v>
      </c>
      <c r="H1881" s="17">
        <v>0.28516870142953599</v>
      </c>
      <c r="I1881" s="17">
        <v>0.40474229670205403</v>
      </c>
      <c r="J1881" s="17">
        <v>0.37301299366789897</v>
      </c>
      <c r="K1881" s="17">
        <v>0.39747663274603101</v>
      </c>
      <c r="L1881" s="17">
        <v>0.40264912722011997</v>
      </c>
      <c r="M1881" s="17"/>
      <c r="N1881" s="17">
        <v>0.397094674013937</v>
      </c>
      <c r="O1881" s="17">
        <v>0.382135827864718</v>
      </c>
      <c r="P1881" s="17">
        <v>0.33658012279600202</v>
      </c>
      <c r="Q1881" s="17">
        <v>0.32230447659910499</v>
      </c>
      <c r="R1881" s="17"/>
      <c r="S1881" s="17">
        <v>0.304327629161532</v>
      </c>
      <c r="T1881" s="17">
        <v>0.443861699744802</v>
      </c>
      <c r="U1881" s="17">
        <v>0.45677090637856399</v>
      </c>
      <c r="V1881" s="17">
        <v>0.378465774394809</v>
      </c>
      <c r="W1881" s="17">
        <v>0.344194502301573</v>
      </c>
      <c r="X1881" s="17">
        <v>0.33149394878245397</v>
      </c>
      <c r="Y1881" s="17">
        <v>0.34931469084874101</v>
      </c>
      <c r="Z1881" s="17">
        <v>0.33179415485990399</v>
      </c>
      <c r="AA1881" s="17">
        <v>0.28826717353484899</v>
      </c>
      <c r="AB1881" s="17"/>
      <c r="AC1881" s="17">
        <v>0.31786386110638898</v>
      </c>
      <c r="AD1881" s="17">
        <v>0.18908491103580999</v>
      </c>
      <c r="AE1881" s="17">
        <v>0.34206720509958</v>
      </c>
      <c r="AF1881" s="17">
        <v>0.41022297947182301</v>
      </c>
      <c r="AG1881" s="17">
        <v>0.28763911063532899</v>
      </c>
      <c r="AH1881" s="17">
        <v>0.41563147491359698</v>
      </c>
      <c r="AI1881" s="17">
        <v>0.34520271669071301</v>
      </c>
      <c r="AJ1881" s="17">
        <v>0.49574570340684498</v>
      </c>
      <c r="AK1881" s="17">
        <v>0.32934818899507201</v>
      </c>
      <c r="AL1881" s="17">
        <v>0.372640208060256</v>
      </c>
      <c r="AM1881" s="17">
        <v>0.30531239669371801</v>
      </c>
      <c r="AN1881" s="17">
        <v>0.40324831861909</v>
      </c>
      <c r="AO1881" s="17">
        <v>0.36460701883415703</v>
      </c>
      <c r="AP1881" s="17">
        <v>0.49916806806402803</v>
      </c>
      <c r="AQ1881" s="17">
        <v>0.423314674537349</v>
      </c>
      <c r="AR1881" s="17">
        <v>0.287551147799606</v>
      </c>
      <c r="AS1881" s="17"/>
      <c r="AT1881" s="17">
        <v>0.30479263429345899</v>
      </c>
      <c r="AU1881" s="17">
        <v>0.38010303078809499</v>
      </c>
      <c r="AV1881" s="17">
        <v>0.35902518919607201</v>
      </c>
      <c r="AW1881" s="17">
        <v>0.384067276674189</v>
      </c>
      <c r="AX1881" s="17">
        <v>0.42461729093374501</v>
      </c>
      <c r="AY1881" s="17">
        <v>0.26540861375927599</v>
      </c>
      <c r="AZ1881" s="17"/>
      <c r="BA1881" s="17">
        <v>0.35697078502020901</v>
      </c>
      <c r="BB1881" s="17">
        <v>0.39849947573158001</v>
      </c>
      <c r="BC1881" s="17">
        <v>0.35741571992414201</v>
      </c>
      <c r="BD1881" s="17">
        <v>0.30530919744409801</v>
      </c>
      <c r="BE1881" s="17">
        <v>0.36321067466039902</v>
      </c>
      <c r="BF1881" s="17"/>
      <c r="BG1881" s="17">
        <v>0.35242111722562802</v>
      </c>
      <c r="BH1881" s="17">
        <v>0.275878158553367</v>
      </c>
      <c r="BI1881" s="17">
        <v>0.49242902286033302</v>
      </c>
      <c r="BJ1881" s="17">
        <v>0.40382499382724202</v>
      </c>
      <c r="BK1881" s="17">
        <v>0.52958742433808903</v>
      </c>
      <c r="BL1881" s="17"/>
      <c r="BM1881" s="17">
        <v>0.35427238280259898</v>
      </c>
      <c r="BN1881" s="17">
        <v>0.36030225084988599</v>
      </c>
      <c r="BO1881" s="17">
        <v>0.38132784313743301</v>
      </c>
      <c r="BP1881" s="17"/>
      <c r="BQ1881" s="17">
        <v>0.31561903354883603</v>
      </c>
      <c r="BR1881" s="17">
        <v>0.39283377101722999</v>
      </c>
      <c r="BS1881" s="17"/>
      <c r="BT1881" s="17">
        <v>0.37089021083224699</v>
      </c>
      <c r="BU1881" s="17">
        <v>0.36183023657729702</v>
      </c>
    </row>
    <row r="1882" spans="2:73" x14ac:dyDescent="0.3">
      <c r="B1882" t="s">
        <v>685</v>
      </c>
      <c r="C1882" s="17">
        <v>7.1251640635303398E-2</v>
      </c>
      <c r="D1882" s="17">
        <v>6.6135692141211802E-2</v>
      </c>
      <c r="E1882" s="17">
        <v>7.5372533616639106E-2</v>
      </c>
      <c r="F1882" s="17"/>
      <c r="G1882" s="17">
        <v>0.14562390724836899</v>
      </c>
      <c r="H1882" s="17">
        <v>3.59796664076295E-2</v>
      </c>
      <c r="I1882" s="17">
        <v>8.5300371317099194E-2</v>
      </c>
      <c r="J1882" s="17">
        <v>7.9464096709013707E-2</v>
      </c>
      <c r="K1882" s="17">
        <v>7.7703202714278802E-2</v>
      </c>
      <c r="L1882" s="17">
        <v>3.08995742446301E-2</v>
      </c>
      <c r="M1882" s="17"/>
      <c r="N1882" s="17">
        <v>4.28158529525271E-2</v>
      </c>
      <c r="O1882" s="17">
        <v>8.1167973472227997E-2</v>
      </c>
      <c r="P1882" s="17">
        <v>8.7229775076886104E-2</v>
      </c>
      <c r="Q1882" s="17">
        <v>7.3347249376307502E-2</v>
      </c>
      <c r="R1882" s="17"/>
      <c r="S1882" s="17">
        <v>4.9489555187611702E-2</v>
      </c>
      <c r="T1882" s="17">
        <v>6.4033934611389398E-2</v>
      </c>
      <c r="U1882" s="17">
        <v>9.9590761869405506E-2</v>
      </c>
      <c r="V1882" s="17">
        <v>0.110678800014458</v>
      </c>
      <c r="W1882" s="17">
        <v>5.6866128522895798E-2</v>
      </c>
      <c r="X1882" s="17">
        <v>7.39275692947199E-2</v>
      </c>
      <c r="Y1882" s="17">
        <v>6.1012492598623E-2</v>
      </c>
      <c r="Z1882" s="17">
        <v>0.107254777354768</v>
      </c>
      <c r="AA1882" s="17">
        <v>5.5508442032407901E-2</v>
      </c>
      <c r="AB1882" s="17"/>
      <c r="AC1882" s="17">
        <v>7.8546495378191306E-2</v>
      </c>
      <c r="AD1882" s="17">
        <v>0.20454255583591599</v>
      </c>
      <c r="AE1882" s="17">
        <v>9.6686800762312994E-2</v>
      </c>
      <c r="AF1882" s="17">
        <v>5.7628952147820801E-2</v>
      </c>
      <c r="AG1882" s="17">
        <v>8.28650963062941E-2</v>
      </c>
      <c r="AH1882" s="17">
        <v>6.14996758413692E-2</v>
      </c>
      <c r="AI1882" s="17">
        <v>2.7720733687302102E-2</v>
      </c>
      <c r="AJ1882" s="17">
        <v>9.1665667835250902E-2</v>
      </c>
      <c r="AK1882" s="17">
        <v>5.55430571986303E-2</v>
      </c>
      <c r="AL1882" s="17">
        <v>5.5409481534519897E-2</v>
      </c>
      <c r="AM1882" s="17">
        <v>0.103832048701319</v>
      </c>
      <c r="AN1882" s="17">
        <v>6.6459095542658095E-2</v>
      </c>
      <c r="AO1882" s="17">
        <v>0.11334113072126301</v>
      </c>
      <c r="AP1882" s="17">
        <v>4.3799594594161703E-2</v>
      </c>
      <c r="AQ1882" s="17">
        <v>3.1503489180072397E-2</v>
      </c>
      <c r="AR1882" s="17">
        <v>2.6439243854313E-2</v>
      </c>
      <c r="AS1882" s="17"/>
      <c r="AT1882" s="17">
        <v>5.6000513580000903E-2</v>
      </c>
      <c r="AU1882" s="17">
        <v>8.4393820171603698E-2</v>
      </c>
      <c r="AV1882" s="17">
        <v>7.7893387170632503E-2</v>
      </c>
      <c r="AW1882" s="17">
        <v>6.6473796084592099E-2</v>
      </c>
      <c r="AX1882" s="17">
        <v>6.0198857288350602E-2</v>
      </c>
      <c r="AY1882" s="17">
        <v>8.2426786276118394E-2</v>
      </c>
      <c r="AZ1882" s="17"/>
      <c r="BA1882" s="17">
        <v>8.0505481365691897E-2</v>
      </c>
      <c r="BB1882" s="17">
        <v>6.2763625722910693E-2</v>
      </c>
      <c r="BC1882" s="17">
        <v>7.2362025954510203E-2</v>
      </c>
      <c r="BD1882" s="17">
        <v>6.5557020441514097E-2</v>
      </c>
      <c r="BE1882" s="17">
        <v>0</v>
      </c>
      <c r="BF1882" s="17"/>
      <c r="BG1882" s="17">
        <v>4.9089316815250597E-2</v>
      </c>
      <c r="BH1882" s="17">
        <v>4.9189163881392703E-2</v>
      </c>
      <c r="BI1882" s="17">
        <v>6.25205824862229E-2</v>
      </c>
      <c r="BJ1882" s="17">
        <v>7.0242586826175499E-2</v>
      </c>
      <c r="BK1882" s="17">
        <v>0.16249919757766501</v>
      </c>
      <c r="BL1882" s="17"/>
      <c r="BM1882" s="17">
        <v>6.3014784580528296E-2</v>
      </c>
      <c r="BN1882" s="17">
        <v>5.7671962796094503E-2</v>
      </c>
      <c r="BO1882" s="17">
        <v>0.12874910796380401</v>
      </c>
      <c r="BP1882" s="17"/>
      <c r="BQ1882" s="17">
        <v>7.5340877668706799E-2</v>
      </c>
      <c r="BR1882" s="17">
        <v>7.17782345792492E-2</v>
      </c>
      <c r="BS1882" s="17"/>
      <c r="BT1882" s="17">
        <v>7.2519088393046494E-2</v>
      </c>
      <c r="BU1882" s="17">
        <v>7.28791733498073E-2</v>
      </c>
    </row>
    <row r="1883" spans="2:73" x14ac:dyDescent="0.3">
      <c r="B1883" t="s">
        <v>92</v>
      </c>
      <c r="C1883" s="17">
        <v>8.3391876836067094E-2</v>
      </c>
      <c r="D1883" s="17">
        <v>6.2309748942506099E-2</v>
      </c>
      <c r="E1883" s="17">
        <v>0.103059930293666</v>
      </c>
      <c r="F1883" s="17"/>
      <c r="G1883" s="17">
        <v>7.5425380850880894E-2</v>
      </c>
      <c r="H1883" s="17">
        <v>6.1356584317433301E-2</v>
      </c>
      <c r="I1883" s="17">
        <v>6.5803249509530801E-2</v>
      </c>
      <c r="J1883" s="17">
        <v>8.4628306606304604E-2</v>
      </c>
      <c r="K1883" s="17">
        <v>0.11492973135597701</v>
      </c>
      <c r="L1883" s="17">
        <v>9.7914424571723196E-2</v>
      </c>
      <c r="M1883" s="17"/>
      <c r="N1883" s="17">
        <v>5.67787717406779E-2</v>
      </c>
      <c r="O1883" s="17">
        <v>5.0950812052443499E-2</v>
      </c>
      <c r="P1883" s="17">
        <v>9.9732191557765595E-2</v>
      </c>
      <c r="Q1883" s="17">
        <v>0.13172025686158301</v>
      </c>
      <c r="R1883" s="17"/>
      <c r="S1883" s="17">
        <v>6.0644076044150202E-2</v>
      </c>
      <c r="T1883" s="17">
        <v>8.5649984921943104E-2</v>
      </c>
      <c r="U1883" s="17">
        <v>5.53363243190131E-2</v>
      </c>
      <c r="V1883" s="17">
        <v>7.6391687546691706E-2</v>
      </c>
      <c r="W1883" s="17">
        <v>7.5899264914848802E-2</v>
      </c>
      <c r="X1883" s="17">
        <v>0.116071796333985</v>
      </c>
      <c r="Y1883" s="17">
        <v>0.126960011105235</v>
      </c>
      <c r="Z1883" s="17">
        <v>7.8784263844663499E-2</v>
      </c>
      <c r="AA1883" s="17">
        <v>8.6648334185279299E-2</v>
      </c>
      <c r="AB1883" s="17"/>
      <c r="AC1883" s="17">
        <v>0.12607673484581999</v>
      </c>
      <c r="AD1883" s="17">
        <v>0.170882327820296</v>
      </c>
      <c r="AE1883" s="17">
        <v>0.138044501036447</v>
      </c>
      <c r="AF1883" s="17">
        <v>8.3934403648290495E-2</v>
      </c>
      <c r="AG1883" s="17">
        <v>7.0558938997444406E-2</v>
      </c>
      <c r="AH1883" s="17">
        <v>9.3915918826063594E-2</v>
      </c>
      <c r="AI1883" s="17">
        <v>3.9332907760948901E-2</v>
      </c>
      <c r="AJ1883" s="17">
        <v>5.6144749101667502E-2</v>
      </c>
      <c r="AK1883" s="17">
        <v>4.8295267182225599E-2</v>
      </c>
      <c r="AL1883" s="17">
        <v>6.5706320027985599E-2</v>
      </c>
      <c r="AM1883" s="17">
        <v>3.2689196911199703E-2</v>
      </c>
      <c r="AN1883" s="17">
        <v>4.1634505738619598E-2</v>
      </c>
      <c r="AO1883" s="17">
        <v>2.5142319307114899E-2</v>
      </c>
      <c r="AP1883" s="17">
        <v>6.6078594167881699E-2</v>
      </c>
      <c r="AQ1883" s="17">
        <v>8.4464682738279007E-2</v>
      </c>
      <c r="AR1883" s="17">
        <v>4.9511583863941298E-2</v>
      </c>
      <c r="AS1883" s="17"/>
      <c r="AT1883" s="17">
        <v>8.2308621326051906E-2</v>
      </c>
      <c r="AU1883" s="17">
        <v>8.4126247526603304E-2</v>
      </c>
      <c r="AV1883" s="17">
        <v>6.0725748905597898E-2</v>
      </c>
      <c r="AW1883" s="17">
        <v>8.8138934601538294E-2</v>
      </c>
      <c r="AX1883" s="17">
        <v>9.6742155030587404E-2</v>
      </c>
      <c r="AY1883" s="17">
        <v>0.102539407470261</v>
      </c>
      <c r="AZ1883" s="17"/>
      <c r="BA1883" s="17">
        <v>0.113148973530959</v>
      </c>
      <c r="BB1883" s="17">
        <v>6.5774236891419605E-2</v>
      </c>
      <c r="BC1883" s="17">
        <v>8.0418457800225704E-2</v>
      </c>
      <c r="BD1883" s="17">
        <v>4.4454298289369303E-2</v>
      </c>
      <c r="BE1883" s="17">
        <v>6.7669011901604001E-2</v>
      </c>
      <c r="BF1883" s="17"/>
      <c r="BG1883" s="17">
        <v>9.0268944131815104E-2</v>
      </c>
      <c r="BH1883" s="17">
        <v>6.5539974863825901E-2</v>
      </c>
      <c r="BI1883" s="17">
        <v>8.7027668714262901E-2</v>
      </c>
      <c r="BJ1883" s="17">
        <v>8.2496165717248104E-2</v>
      </c>
      <c r="BK1883" s="17">
        <v>6.49608382517253E-2</v>
      </c>
      <c r="BL1883" s="17"/>
      <c r="BM1883" s="17">
        <v>6.3736050304592298E-2</v>
      </c>
      <c r="BN1883" s="17">
        <v>0.103257657059676</v>
      </c>
      <c r="BO1883" s="17">
        <v>9.5955797460223702E-2</v>
      </c>
      <c r="BP1883" s="17"/>
      <c r="BQ1883" s="17">
        <v>2.99568070613912E-2</v>
      </c>
      <c r="BR1883" s="17">
        <v>9.7427208394497505E-2</v>
      </c>
      <c r="BS1883" s="17"/>
      <c r="BT1883" s="17">
        <v>4.8593483101458397E-2</v>
      </c>
      <c r="BU1883" s="17">
        <v>0.100345106663114</v>
      </c>
    </row>
    <row r="1884" spans="2:73" x14ac:dyDescent="0.3">
      <c r="C1884" s="17"/>
      <c r="D1884" s="17"/>
      <c r="E1884" s="17"/>
      <c r="F1884" s="17"/>
      <c r="G1884" s="17"/>
      <c r="H1884" s="17"/>
      <c r="I1884" s="17"/>
      <c r="J1884" s="17"/>
      <c r="K1884" s="17"/>
      <c r="L1884" s="17"/>
      <c r="M1884" s="17"/>
      <c r="N1884" s="17"/>
      <c r="O1884" s="17"/>
      <c r="P1884" s="17"/>
      <c r="Q1884" s="17"/>
      <c r="R1884" s="17"/>
      <c r="S1884" s="17"/>
      <c r="T1884" s="17"/>
      <c r="U1884" s="17"/>
      <c r="V1884" s="17"/>
      <c r="W1884" s="17"/>
      <c r="X1884" s="17"/>
      <c r="Y1884" s="17"/>
      <c r="Z1884" s="17"/>
      <c r="AA1884" s="17"/>
      <c r="AB1884" s="17"/>
      <c r="AC1884" s="17"/>
      <c r="AD1884" s="17"/>
      <c r="AE1884" s="17"/>
      <c r="AF1884" s="17"/>
      <c r="AG1884" s="17"/>
      <c r="AH1884" s="17"/>
      <c r="AI1884" s="17"/>
      <c r="AJ1884" s="17"/>
      <c r="AK1884" s="17"/>
      <c r="AL1884" s="17"/>
      <c r="AM1884" s="17"/>
      <c r="AN1884" s="17"/>
      <c r="AO1884" s="17"/>
      <c r="AP1884" s="17"/>
      <c r="AQ1884" s="17"/>
      <c r="AR1884" s="17"/>
      <c r="AS1884" s="17"/>
      <c r="AT1884" s="17"/>
      <c r="AU1884" s="17"/>
      <c r="AV1884" s="17"/>
      <c r="AW1884" s="17"/>
      <c r="AX1884" s="17"/>
      <c r="AY1884" s="17"/>
      <c r="AZ1884" s="17"/>
      <c r="BA1884" s="17"/>
      <c r="BB1884" s="17"/>
      <c r="BC1884" s="17"/>
      <c r="BD1884" s="17"/>
      <c r="BE1884" s="17"/>
      <c r="BF1884" s="17"/>
      <c r="BG1884" s="17"/>
      <c r="BH1884" s="17"/>
      <c r="BI1884" s="17"/>
      <c r="BJ1884" s="17"/>
      <c r="BK1884" s="17"/>
      <c r="BL1884" s="17"/>
      <c r="BM1884" s="17"/>
      <c r="BN1884" s="17"/>
      <c r="BO1884" s="17"/>
      <c r="BP1884" s="17"/>
      <c r="BQ1884" s="17"/>
      <c r="BR1884" s="17"/>
      <c r="BS1884" s="17"/>
      <c r="BT1884" s="17"/>
      <c r="BU1884" s="17"/>
    </row>
    <row r="1885" spans="2:73" x14ac:dyDescent="0.3">
      <c r="B1885" s="6" t="s">
        <v>693</v>
      </c>
      <c r="C1885" s="17"/>
      <c r="D1885" s="17"/>
      <c r="E1885" s="17"/>
      <c r="F1885" s="17"/>
      <c r="G1885" s="17"/>
      <c r="H1885" s="17"/>
      <c r="I1885" s="17"/>
      <c r="J1885" s="17"/>
      <c r="K1885" s="17"/>
      <c r="L1885" s="17"/>
      <c r="M1885" s="17"/>
      <c r="N1885" s="17"/>
      <c r="O1885" s="17"/>
      <c r="P1885" s="17"/>
      <c r="Q1885" s="17"/>
      <c r="R1885" s="17"/>
      <c r="S1885" s="17"/>
      <c r="T1885" s="17"/>
      <c r="U1885" s="17"/>
      <c r="V1885" s="17"/>
      <c r="W1885" s="17"/>
      <c r="X1885" s="17"/>
      <c r="Y1885" s="17"/>
      <c r="Z1885" s="17"/>
      <c r="AA1885" s="17"/>
      <c r="AB1885" s="17"/>
      <c r="AC1885" s="17"/>
      <c r="AD1885" s="17"/>
      <c r="AE1885" s="17"/>
      <c r="AF1885" s="17"/>
      <c r="AG1885" s="17"/>
      <c r="AH1885" s="17"/>
      <c r="AI1885" s="17"/>
      <c r="AJ1885" s="17"/>
      <c r="AK1885" s="17"/>
      <c r="AL1885" s="17"/>
      <c r="AM1885" s="17"/>
      <c r="AN1885" s="17"/>
      <c r="AO1885" s="17"/>
      <c r="AP1885" s="17"/>
      <c r="AQ1885" s="17"/>
      <c r="AR1885" s="17"/>
      <c r="AS1885" s="17"/>
      <c r="AT1885" s="17"/>
      <c r="AU1885" s="17"/>
      <c r="AV1885" s="17"/>
      <c r="AW1885" s="17"/>
      <c r="AX1885" s="17"/>
      <c r="AY1885" s="17"/>
      <c r="AZ1885" s="17"/>
      <c r="BA1885" s="17"/>
      <c r="BB1885" s="17"/>
      <c r="BC1885" s="17"/>
      <c r="BD1885" s="17"/>
      <c r="BE1885" s="17"/>
      <c r="BF1885" s="17"/>
      <c r="BG1885" s="17"/>
      <c r="BH1885" s="17"/>
      <c r="BI1885" s="17"/>
      <c r="BJ1885" s="17"/>
      <c r="BK1885" s="17"/>
      <c r="BL1885" s="17"/>
      <c r="BM1885" s="17"/>
      <c r="BN1885" s="17"/>
      <c r="BO1885" s="17"/>
      <c r="BP1885" s="17"/>
      <c r="BQ1885" s="17"/>
      <c r="BR1885" s="17"/>
      <c r="BS1885" s="17"/>
      <c r="BT1885" s="17"/>
      <c r="BU1885" s="17"/>
    </row>
    <row r="1886" spans="2:73" x14ac:dyDescent="0.3">
      <c r="B1886" s="24" t="s">
        <v>197</v>
      </c>
      <c r="C1886" s="17"/>
      <c r="D1886" s="17"/>
      <c r="E1886" s="17"/>
      <c r="F1886" s="17"/>
      <c r="G1886" s="17"/>
      <c r="H1886" s="17"/>
      <c r="I1886" s="17"/>
      <c r="J1886" s="17"/>
      <c r="K1886" s="17"/>
      <c r="L1886" s="17"/>
      <c r="M1886" s="17"/>
      <c r="N1886" s="17"/>
      <c r="O1886" s="17"/>
      <c r="P1886" s="17"/>
      <c r="Q1886" s="17"/>
      <c r="R1886" s="17"/>
      <c r="S1886" s="17"/>
      <c r="T1886" s="17"/>
      <c r="U1886" s="17"/>
      <c r="V1886" s="17"/>
      <c r="W1886" s="17"/>
      <c r="X1886" s="17"/>
      <c r="Y1886" s="17"/>
      <c r="Z1886" s="17"/>
      <c r="AA1886" s="17"/>
      <c r="AB1886" s="17"/>
      <c r="AC1886" s="17"/>
      <c r="AD1886" s="17"/>
      <c r="AE1886" s="17"/>
      <c r="AF1886" s="17"/>
      <c r="AG1886" s="17"/>
      <c r="AH1886" s="17"/>
      <c r="AI1886" s="17"/>
      <c r="AJ1886" s="17"/>
      <c r="AK1886" s="17"/>
      <c r="AL1886" s="17"/>
      <c r="AM1886" s="17"/>
      <c r="AN1886" s="17"/>
      <c r="AO1886" s="17"/>
      <c r="AP1886" s="17"/>
      <c r="AQ1886" s="17"/>
      <c r="AR1886" s="17"/>
      <c r="AS1886" s="17"/>
      <c r="AT1886" s="17"/>
      <c r="AU1886" s="17"/>
      <c r="AV1886" s="17"/>
      <c r="AW1886" s="17"/>
      <c r="AX1886" s="17"/>
      <c r="AY1886" s="17"/>
      <c r="AZ1886" s="17"/>
      <c r="BA1886" s="17"/>
      <c r="BB1886" s="17"/>
      <c r="BC1886" s="17"/>
      <c r="BD1886" s="17"/>
      <c r="BE1886" s="17"/>
      <c r="BF1886" s="17"/>
      <c r="BG1886" s="17"/>
      <c r="BH1886" s="17"/>
      <c r="BI1886" s="17"/>
      <c r="BJ1886" s="17"/>
      <c r="BK1886" s="17"/>
      <c r="BL1886" s="17"/>
      <c r="BM1886" s="17"/>
      <c r="BN1886" s="17"/>
      <c r="BO1886" s="17"/>
      <c r="BP1886" s="17"/>
      <c r="BQ1886" s="17"/>
      <c r="BR1886" s="17"/>
      <c r="BS1886" s="17"/>
      <c r="BT1886" s="17"/>
      <c r="BU1886" s="17"/>
    </row>
    <row r="1887" spans="2:73" x14ac:dyDescent="0.3">
      <c r="B1887" t="s">
        <v>681</v>
      </c>
      <c r="C1887" s="17">
        <v>0.113216896437213</v>
      </c>
      <c r="D1887" s="17">
        <v>0.13668829497221699</v>
      </c>
      <c r="E1887" s="17">
        <v>9.2069026768005893E-2</v>
      </c>
      <c r="F1887" s="17"/>
      <c r="G1887" s="17">
        <v>0.12860958453650601</v>
      </c>
      <c r="H1887" s="17">
        <v>0.19013331895059399</v>
      </c>
      <c r="I1887" s="17">
        <v>0.13557335541768201</v>
      </c>
      <c r="J1887" s="17">
        <v>7.7208508139859397E-2</v>
      </c>
      <c r="K1887" s="17">
        <v>6.0365827366415201E-2</v>
      </c>
      <c r="L1887" s="17">
        <v>8.6286792611718205E-2</v>
      </c>
      <c r="M1887" s="17"/>
      <c r="N1887" s="17">
        <v>0.13322334078843101</v>
      </c>
      <c r="O1887" s="17">
        <v>0.12251812353602801</v>
      </c>
      <c r="P1887" s="17">
        <v>9.66134307139975E-2</v>
      </c>
      <c r="Q1887" s="17">
        <v>0.10084032293353699</v>
      </c>
      <c r="R1887" s="17"/>
      <c r="S1887" s="17">
        <v>0.18236242245679099</v>
      </c>
      <c r="T1887" s="17">
        <v>0.103421817732702</v>
      </c>
      <c r="U1887" s="17">
        <v>0.11975393421307701</v>
      </c>
      <c r="V1887" s="17">
        <v>8.1337376667332498E-2</v>
      </c>
      <c r="W1887" s="17">
        <v>9.2563929644156495E-2</v>
      </c>
      <c r="X1887" s="17">
        <v>6.1533767473332501E-2</v>
      </c>
      <c r="Y1887" s="17">
        <v>9.9787699539519395E-2</v>
      </c>
      <c r="Z1887" s="17">
        <v>9.4913456941963098E-2</v>
      </c>
      <c r="AA1887" s="17">
        <v>0.130439740043375</v>
      </c>
      <c r="AB1887" s="17"/>
      <c r="AC1887" s="17">
        <v>0.12996315534903199</v>
      </c>
      <c r="AD1887" s="17">
        <v>7.6670175032065205E-2</v>
      </c>
      <c r="AE1887" s="17">
        <v>0.122601906852948</v>
      </c>
      <c r="AF1887" s="17">
        <v>0.118390274510211</v>
      </c>
      <c r="AG1887" s="17">
        <v>0.13031009654800099</v>
      </c>
      <c r="AH1887" s="17">
        <v>7.29758988151223E-2</v>
      </c>
      <c r="AI1887" s="17">
        <v>0.176515683370816</v>
      </c>
      <c r="AJ1887" s="17">
        <v>0.117475298986899</v>
      </c>
      <c r="AK1887" s="17">
        <v>7.3194107554374804E-2</v>
      </c>
      <c r="AL1887" s="17">
        <v>6.6759291651195707E-2</v>
      </c>
      <c r="AM1887" s="17">
        <v>9.1742925294485106E-2</v>
      </c>
      <c r="AN1887" s="17">
        <v>0.113638899522681</v>
      </c>
      <c r="AO1887" s="17">
        <v>7.6219009719231998E-2</v>
      </c>
      <c r="AP1887" s="17">
        <v>0.14144907989831301</v>
      </c>
      <c r="AQ1887" s="17">
        <v>0.120066985440115</v>
      </c>
      <c r="AR1887" s="17">
        <v>0.26834644054602902</v>
      </c>
      <c r="AS1887" s="17"/>
      <c r="AT1887" s="17">
        <v>0.17153105996506801</v>
      </c>
      <c r="AU1887" s="17">
        <v>0.133579244699187</v>
      </c>
      <c r="AV1887" s="17">
        <v>9.7342814190772203E-2</v>
      </c>
      <c r="AW1887" s="17">
        <v>6.3463715002658197E-2</v>
      </c>
      <c r="AX1887" s="17">
        <v>4.7283943851444299E-2</v>
      </c>
      <c r="AY1887" s="17">
        <v>0.126485397551934</v>
      </c>
      <c r="AZ1887" s="17"/>
      <c r="BA1887" s="17">
        <v>6.97752265731309E-2</v>
      </c>
      <c r="BB1887" s="17">
        <v>7.1951979873375094E-2</v>
      </c>
      <c r="BC1887" s="17">
        <v>0.13966013397834201</v>
      </c>
      <c r="BD1887" s="17">
        <v>0.20644076611058501</v>
      </c>
      <c r="BE1887" s="17">
        <v>0.23820997922095499</v>
      </c>
      <c r="BF1887" s="17"/>
      <c r="BG1887" s="17">
        <v>0.11801184793256</v>
      </c>
      <c r="BH1887" s="17">
        <v>0.156227514628965</v>
      </c>
      <c r="BI1887" s="17">
        <v>6.1329065775106703E-2</v>
      </c>
      <c r="BJ1887" s="17">
        <v>7.2644111688717303E-2</v>
      </c>
      <c r="BK1887" s="17">
        <v>9.1654249903415794E-2</v>
      </c>
      <c r="BL1887" s="17"/>
      <c r="BM1887" s="17">
        <v>0.127376672388959</v>
      </c>
      <c r="BN1887" s="17">
        <v>0.103360007979771</v>
      </c>
      <c r="BO1887" s="17">
        <v>9.3386823069913402E-2</v>
      </c>
      <c r="BP1887" s="17"/>
      <c r="BQ1887" s="17">
        <v>0.15220724568543001</v>
      </c>
      <c r="BR1887" s="17">
        <v>9.3960626561941998E-2</v>
      </c>
      <c r="BS1887" s="17"/>
      <c r="BT1887" s="17">
        <v>0.13676743785439499</v>
      </c>
      <c r="BU1887" s="17">
        <v>8.6250414643240403E-2</v>
      </c>
    </row>
    <row r="1888" spans="2:73" x14ac:dyDescent="0.3">
      <c r="B1888" t="s">
        <v>682</v>
      </c>
      <c r="C1888" s="17">
        <v>0.40826314324719898</v>
      </c>
      <c r="D1888" s="17">
        <v>0.42382556147700701</v>
      </c>
      <c r="E1888" s="17">
        <v>0.39391055426274202</v>
      </c>
      <c r="F1888" s="17"/>
      <c r="G1888" s="17">
        <v>0.31352328465782098</v>
      </c>
      <c r="H1888" s="17">
        <v>0.387243383107641</v>
      </c>
      <c r="I1888" s="17">
        <v>0.404457638134402</v>
      </c>
      <c r="J1888" s="17">
        <v>0.48671833043211499</v>
      </c>
      <c r="K1888" s="17">
        <v>0.44884954678849198</v>
      </c>
      <c r="L1888" s="17">
        <v>0.407794514480876</v>
      </c>
      <c r="M1888" s="17"/>
      <c r="N1888" s="17">
        <v>0.48367639995600697</v>
      </c>
      <c r="O1888" s="17">
        <v>0.39843870266209602</v>
      </c>
      <c r="P1888" s="17">
        <v>0.40525722979476603</v>
      </c>
      <c r="Q1888" s="17">
        <v>0.341809351708941</v>
      </c>
      <c r="R1888" s="17"/>
      <c r="S1888" s="17">
        <v>0.35224844740309902</v>
      </c>
      <c r="T1888" s="17">
        <v>0.39141842989779602</v>
      </c>
      <c r="U1888" s="17">
        <v>0.418969652831577</v>
      </c>
      <c r="V1888" s="17">
        <v>0.42955602226985501</v>
      </c>
      <c r="W1888" s="17">
        <v>0.46583369994090701</v>
      </c>
      <c r="X1888" s="17">
        <v>0.34151611927457298</v>
      </c>
      <c r="Y1888" s="17">
        <v>0.39974506942191801</v>
      </c>
      <c r="Z1888" s="17">
        <v>0.53831006609064302</v>
      </c>
      <c r="AA1888" s="17">
        <v>0.43678813770256097</v>
      </c>
      <c r="AB1888" s="17"/>
      <c r="AC1888" s="17">
        <v>5.9650322826468503E-2</v>
      </c>
      <c r="AD1888" s="17">
        <v>0.30090646893688</v>
      </c>
      <c r="AE1888" s="17">
        <v>0.47588285295190502</v>
      </c>
      <c r="AF1888" s="17">
        <v>0.28403192030198299</v>
      </c>
      <c r="AG1888" s="17">
        <v>0.41444425768248799</v>
      </c>
      <c r="AH1888" s="17">
        <v>0.35305633726569902</v>
      </c>
      <c r="AI1888" s="17">
        <v>0.39397259596017797</v>
      </c>
      <c r="AJ1888" s="17">
        <v>0.41042307397601802</v>
      </c>
      <c r="AK1888" s="17">
        <v>0.525878839841038</v>
      </c>
      <c r="AL1888" s="17">
        <v>0.492326077283049</v>
      </c>
      <c r="AM1888" s="17">
        <v>0.39729515125071402</v>
      </c>
      <c r="AN1888" s="17">
        <v>0.43946255373343202</v>
      </c>
      <c r="AO1888" s="17">
        <v>0.49066486740926002</v>
      </c>
      <c r="AP1888" s="17">
        <v>0.49832792569652101</v>
      </c>
      <c r="AQ1888" s="17">
        <v>0.48300051122417398</v>
      </c>
      <c r="AR1888" s="17">
        <v>0.47785667956234301</v>
      </c>
      <c r="AS1888" s="17"/>
      <c r="AT1888" s="17">
        <v>0.41889477945597398</v>
      </c>
      <c r="AU1888" s="17">
        <v>0.38548279404529101</v>
      </c>
      <c r="AV1888" s="17">
        <v>0.36534113821255498</v>
      </c>
      <c r="AW1888" s="17">
        <v>0.43703105249340302</v>
      </c>
      <c r="AX1888" s="17">
        <v>0.48964489420621099</v>
      </c>
      <c r="AY1888" s="17">
        <v>0.33035287503501498</v>
      </c>
      <c r="AZ1888" s="17"/>
      <c r="BA1888" s="17">
        <v>0.39438597971276002</v>
      </c>
      <c r="BB1888" s="17">
        <v>0.36987665360267302</v>
      </c>
      <c r="BC1888" s="17">
        <v>0.428028589381588</v>
      </c>
      <c r="BD1888" s="17">
        <v>0.46211100610719502</v>
      </c>
      <c r="BE1888" s="17">
        <v>0.37807642783024098</v>
      </c>
      <c r="BF1888" s="17"/>
      <c r="BG1888" s="17">
        <v>0.40243476601832501</v>
      </c>
      <c r="BH1888" s="17">
        <v>0.43747741569569898</v>
      </c>
      <c r="BI1888" s="17">
        <v>0.41296241362717401</v>
      </c>
      <c r="BJ1888" s="17">
        <v>0.40819578243497201</v>
      </c>
      <c r="BK1888" s="17">
        <v>0.48907176728685497</v>
      </c>
      <c r="BL1888" s="17"/>
      <c r="BM1888" s="17">
        <v>0.41528496937971199</v>
      </c>
      <c r="BN1888" s="17">
        <v>0.39710965057853498</v>
      </c>
      <c r="BO1888" s="17">
        <v>0.41332716354711901</v>
      </c>
      <c r="BP1888" s="17"/>
      <c r="BQ1888" s="17">
        <v>0.442783553585962</v>
      </c>
      <c r="BR1888" s="17">
        <v>0.39992932204793802</v>
      </c>
      <c r="BS1888" s="17"/>
      <c r="BT1888" s="17">
        <v>0.461859797781494</v>
      </c>
      <c r="BU1888" s="17">
        <v>0.35141867103490798</v>
      </c>
    </row>
    <row r="1889" spans="2:73" x14ac:dyDescent="0.3">
      <c r="B1889" t="s">
        <v>683</v>
      </c>
      <c r="C1889" s="17">
        <v>0.31627147448360898</v>
      </c>
      <c r="D1889" s="17">
        <v>0.27172826081835499</v>
      </c>
      <c r="E1889" s="17">
        <v>0.35730389283563302</v>
      </c>
      <c r="F1889" s="17"/>
      <c r="G1889" s="17">
        <v>0.35632707162073701</v>
      </c>
      <c r="H1889" s="17">
        <v>0.28990198795244099</v>
      </c>
      <c r="I1889" s="17">
        <v>0.287818166049508</v>
      </c>
      <c r="J1889" s="17">
        <v>0.29971108026915899</v>
      </c>
      <c r="K1889" s="17">
        <v>0.324604928426102</v>
      </c>
      <c r="L1889" s="17">
        <v>0.33672617557718398</v>
      </c>
      <c r="M1889" s="17"/>
      <c r="N1889" s="17">
        <v>0.25206912463761799</v>
      </c>
      <c r="O1889" s="17">
        <v>0.35694196851575599</v>
      </c>
      <c r="P1889" s="17">
        <v>0.32412766902192403</v>
      </c>
      <c r="Q1889" s="17">
        <v>0.330884436774872</v>
      </c>
      <c r="R1889" s="17"/>
      <c r="S1889" s="17">
        <v>0.30694536965821301</v>
      </c>
      <c r="T1889" s="17">
        <v>0.34140309278484798</v>
      </c>
      <c r="U1889" s="17">
        <v>0.35265983144241903</v>
      </c>
      <c r="V1889" s="17">
        <v>0.27453084658176002</v>
      </c>
      <c r="W1889" s="17">
        <v>0.32208294879057497</v>
      </c>
      <c r="X1889" s="17">
        <v>0.41531804608501899</v>
      </c>
      <c r="Y1889" s="17">
        <v>0.28991459764229899</v>
      </c>
      <c r="Z1889" s="17">
        <v>0.21392237067360301</v>
      </c>
      <c r="AA1889" s="17">
        <v>0.28535744094756099</v>
      </c>
      <c r="AB1889" s="17"/>
      <c r="AC1889" s="17">
        <v>0.45293704429766601</v>
      </c>
      <c r="AD1889" s="17">
        <v>0.296274304451771</v>
      </c>
      <c r="AE1889" s="17">
        <v>0.242287134684085</v>
      </c>
      <c r="AF1889" s="17">
        <v>0.42824695953356601</v>
      </c>
      <c r="AG1889" s="17">
        <v>0.31488113746646501</v>
      </c>
      <c r="AH1889" s="17">
        <v>0.37815723374075699</v>
      </c>
      <c r="AI1889" s="17">
        <v>0.30940731988362402</v>
      </c>
      <c r="AJ1889" s="17">
        <v>0.321946475493676</v>
      </c>
      <c r="AK1889" s="17">
        <v>0.30682798369934799</v>
      </c>
      <c r="AL1889" s="17">
        <v>0.25371611404491201</v>
      </c>
      <c r="AM1889" s="17">
        <v>0.39562659778264297</v>
      </c>
      <c r="AN1889" s="17">
        <v>0.32292216537982299</v>
      </c>
      <c r="AO1889" s="17">
        <v>0.323447696602294</v>
      </c>
      <c r="AP1889" s="17">
        <v>0.17621038903650799</v>
      </c>
      <c r="AQ1889" s="17">
        <v>0.29852386545714199</v>
      </c>
      <c r="AR1889" s="17">
        <v>0.183061699157366</v>
      </c>
      <c r="AS1889" s="17"/>
      <c r="AT1889" s="17">
        <v>0.26158112426771901</v>
      </c>
      <c r="AU1889" s="17">
        <v>0.32089376749116599</v>
      </c>
      <c r="AV1889" s="17">
        <v>0.369731545362258</v>
      </c>
      <c r="AW1889" s="17">
        <v>0.35245440050691901</v>
      </c>
      <c r="AX1889" s="17">
        <v>0.27002714496841701</v>
      </c>
      <c r="AY1889" s="17">
        <v>0.33016177653345302</v>
      </c>
      <c r="AZ1889" s="17"/>
      <c r="BA1889" s="17">
        <v>0.33645908972201499</v>
      </c>
      <c r="BB1889" s="17">
        <v>0.39207454203797498</v>
      </c>
      <c r="BC1889" s="17">
        <v>0.29351205247405698</v>
      </c>
      <c r="BD1889" s="17">
        <v>0.22672476084674201</v>
      </c>
      <c r="BE1889" s="17">
        <v>0.22018122660338499</v>
      </c>
      <c r="BF1889" s="17"/>
      <c r="BG1889" s="17">
        <v>0.30511132091251097</v>
      </c>
      <c r="BH1889" s="17">
        <v>0.29120441010958997</v>
      </c>
      <c r="BI1889" s="17">
        <v>0.33313633458637198</v>
      </c>
      <c r="BJ1889" s="17">
        <v>0.344298452380005</v>
      </c>
      <c r="BK1889" s="17">
        <v>0.34376923111677299</v>
      </c>
      <c r="BL1889" s="17"/>
      <c r="BM1889" s="17">
        <v>0.31768187985111401</v>
      </c>
      <c r="BN1889" s="17">
        <v>0.32066962358888501</v>
      </c>
      <c r="BO1889" s="17">
        <v>0.30150404617257298</v>
      </c>
      <c r="BP1889" s="17"/>
      <c r="BQ1889" s="17">
        <v>0.28259925977424299</v>
      </c>
      <c r="BR1889" s="17">
        <v>0.335167365488936</v>
      </c>
      <c r="BS1889" s="17"/>
      <c r="BT1889" s="17">
        <v>0.28034369687524502</v>
      </c>
      <c r="BU1889" s="17">
        <v>0.37624007027739598</v>
      </c>
    </row>
    <row r="1890" spans="2:73" x14ac:dyDescent="0.3">
      <c r="B1890" t="s">
        <v>684</v>
      </c>
      <c r="C1890" s="17">
        <v>5.7589936410450501E-2</v>
      </c>
      <c r="D1890" s="17">
        <v>7.5445851200654196E-2</v>
      </c>
      <c r="E1890" s="17">
        <v>4.1453358810988702E-2</v>
      </c>
      <c r="F1890" s="17"/>
      <c r="G1890" s="17">
        <v>0.109625492586039</v>
      </c>
      <c r="H1890" s="17">
        <v>5.3867519184476499E-2</v>
      </c>
      <c r="I1890" s="17">
        <v>8.1513893745636806E-2</v>
      </c>
      <c r="J1890" s="17">
        <v>5.8837424137837699E-2</v>
      </c>
      <c r="K1890" s="17">
        <v>3.13051211598857E-2</v>
      </c>
      <c r="L1890" s="17">
        <v>2.29610574909767E-2</v>
      </c>
      <c r="M1890" s="17"/>
      <c r="N1890" s="17">
        <v>6.5008503828650005E-2</v>
      </c>
      <c r="O1890" s="17">
        <v>4.4628582617398403E-2</v>
      </c>
      <c r="P1890" s="17">
        <v>6.3338532133571601E-2</v>
      </c>
      <c r="Q1890" s="17">
        <v>5.8759784023744301E-2</v>
      </c>
      <c r="R1890" s="17"/>
      <c r="S1890" s="17">
        <v>5.6063974029959197E-2</v>
      </c>
      <c r="T1890" s="17">
        <v>6.6934466107363394E-2</v>
      </c>
      <c r="U1890" s="17">
        <v>2.62493999405949E-2</v>
      </c>
      <c r="V1890" s="17">
        <v>8.3026879218493999E-2</v>
      </c>
      <c r="W1890" s="17">
        <v>4.9373633737973599E-2</v>
      </c>
      <c r="X1890" s="17">
        <v>5.97443424971002E-2</v>
      </c>
      <c r="Y1890" s="17">
        <v>6.6586393715323003E-2</v>
      </c>
      <c r="Z1890" s="17">
        <v>7.8003057493706396E-2</v>
      </c>
      <c r="AA1890" s="17">
        <v>4.3389322242567301E-2</v>
      </c>
      <c r="AB1890" s="17"/>
      <c r="AC1890" s="17">
        <v>0.35744947752683398</v>
      </c>
      <c r="AD1890" s="17">
        <v>0.106228110646234</v>
      </c>
      <c r="AE1890" s="17">
        <v>4.1227535438873697E-2</v>
      </c>
      <c r="AF1890" s="17">
        <v>7.4173897620476298E-2</v>
      </c>
      <c r="AG1890" s="17">
        <v>5.1351406571614001E-2</v>
      </c>
      <c r="AH1890" s="17">
        <v>4.7501644050694299E-2</v>
      </c>
      <c r="AI1890" s="17">
        <v>2.2455129142343301E-2</v>
      </c>
      <c r="AJ1890" s="17">
        <v>7.9021861165723795E-2</v>
      </c>
      <c r="AK1890" s="17">
        <v>3.7276218027102001E-2</v>
      </c>
      <c r="AL1890" s="17">
        <v>4.20907873190235E-2</v>
      </c>
      <c r="AM1890" s="17">
        <v>6.6924980154300595E-2</v>
      </c>
      <c r="AN1890" s="17">
        <v>3.8957046688260999E-2</v>
      </c>
      <c r="AO1890" s="17">
        <v>6.3498920701669806E-2</v>
      </c>
      <c r="AP1890" s="17">
        <v>9.4996296995755902E-2</v>
      </c>
      <c r="AQ1890" s="17">
        <v>8.1983649019520904E-2</v>
      </c>
      <c r="AR1890" s="17">
        <v>4.0204364524785402E-2</v>
      </c>
      <c r="AS1890" s="17"/>
      <c r="AT1890" s="17">
        <v>5.8549185022037799E-2</v>
      </c>
      <c r="AU1890" s="17">
        <v>4.5416628028297601E-2</v>
      </c>
      <c r="AV1890" s="17">
        <v>8.8936723796259998E-2</v>
      </c>
      <c r="AW1890" s="17">
        <v>5.0214123204735797E-2</v>
      </c>
      <c r="AX1890" s="17">
        <v>6.3539846079126494E-2</v>
      </c>
      <c r="AY1890" s="17">
        <v>5.0263204459828903E-2</v>
      </c>
      <c r="AZ1890" s="17"/>
      <c r="BA1890" s="17">
        <v>4.3830073264231398E-2</v>
      </c>
      <c r="BB1890" s="17">
        <v>8.1231081625716503E-2</v>
      </c>
      <c r="BC1890" s="17">
        <v>5.2707397968281097E-2</v>
      </c>
      <c r="BD1890" s="17">
        <v>4.9293888905127897E-2</v>
      </c>
      <c r="BE1890" s="17">
        <v>8.7268452885743406E-2</v>
      </c>
      <c r="BF1890" s="17"/>
      <c r="BG1890" s="17">
        <v>7.5805490895585498E-2</v>
      </c>
      <c r="BH1890" s="17">
        <v>4.5732266563057303E-2</v>
      </c>
      <c r="BI1890" s="17">
        <v>1.3789626717485501E-2</v>
      </c>
      <c r="BJ1890" s="17">
        <v>5.8485429938084303E-2</v>
      </c>
      <c r="BK1890" s="17">
        <v>4.3034755775342402E-2</v>
      </c>
      <c r="BL1890" s="17"/>
      <c r="BM1890" s="17">
        <v>5.6073193730608401E-2</v>
      </c>
      <c r="BN1890" s="17">
        <v>5.3457483250816701E-2</v>
      </c>
      <c r="BO1890" s="17">
        <v>7.2050534609926997E-2</v>
      </c>
      <c r="BP1890" s="17"/>
      <c r="BQ1890" s="17">
        <v>7.1126344050330303E-2</v>
      </c>
      <c r="BR1890" s="17">
        <v>4.9804622696852902E-2</v>
      </c>
      <c r="BS1890" s="17"/>
      <c r="BT1890" s="17">
        <v>6.08510872543752E-2</v>
      </c>
      <c r="BU1890" s="17">
        <v>5.0986337753269897E-2</v>
      </c>
    </row>
    <row r="1891" spans="2:73" x14ac:dyDescent="0.3">
      <c r="B1891" t="s">
        <v>685</v>
      </c>
      <c r="C1891" s="17">
        <v>1.6112302693568299E-2</v>
      </c>
      <c r="D1891" s="17">
        <v>2.1512656506522301E-2</v>
      </c>
      <c r="E1891" s="17">
        <v>1.1229737709732301E-2</v>
      </c>
      <c r="F1891" s="17"/>
      <c r="G1891" s="17">
        <v>2.2077155282643202E-2</v>
      </c>
      <c r="H1891" s="17">
        <v>4.1342717668052904E-3</v>
      </c>
      <c r="I1891" s="17">
        <v>2.51019242839331E-2</v>
      </c>
      <c r="J1891" s="17">
        <v>1.0278430906420701E-2</v>
      </c>
      <c r="K1891" s="17">
        <v>2.62899010324345E-2</v>
      </c>
      <c r="L1891" s="17">
        <v>1.34691546416205E-2</v>
      </c>
      <c r="M1891" s="17"/>
      <c r="N1891" s="17">
        <v>1.02392822288703E-2</v>
      </c>
      <c r="O1891" s="17">
        <v>7.7759059838768104E-3</v>
      </c>
      <c r="P1891" s="17">
        <v>2.9295669749810599E-2</v>
      </c>
      <c r="Q1891" s="17">
        <v>1.6184800835120701E-2</v>
      </c>
      <c r="R1891" s="17"/>
      <c r="S1891" s="17">
        <v>1.90917938946694E-2</v>
      </c>
      <c r="T1891" s="17">
        <v>1.79145548239979E-2</v>
      </c>
      <c r="U1891" s="17">
        <v>6.87943596828847E-3</v>
      </c>
      <c r="V1891" s="17">
        <v>1.61092156509876E-2</v>
      </c>
      <c r="W1891" s="17">
        <v>8.2376554064523093E-3</v>
      </c>
      <c r="X1891" s="17">
        <v>3.00251257527069E-2</v>
      </c>
      <c r="Y1891" s="17">
        <v>0</v>
      </c>
      <c r="Z1891" s="17">
        <v>1.5894971843072501E-2</v>
      </c>
      <c r="AA1891" s="17">
        <v>2.51327981402466E-2</v>
      </c>
      <c r="AB1891" s="17"/>
      <c r="AC1891" s="17">
        <v>0</v>
      </c>
      <c r="AD1891" s="17">
        <v>9.2956989130154502E-2</v>
      </c>
      <c r="AE1891" s="17">
        <v>1.4108217540856E-2</v>
      </c>
      <c r="AF1891" s="17">
        <v>0</v>
      </c>
      <c r="AG1891" s="17">
        <v>8.7468025650169808E-3</v>
      </c>
      <c r="AH1891" s="17">
        <v>2.76917911561647E-2</v>
      </c>
      <c r="AI1891" s="17">
        <v>1.8998691978921602E-2</v>
      </c>
      <c r="AJ1891" s="17">
        <v>9.8189044430332505E-3</v>
      </c>
      <c r="AK1891" s="17">
        <v>7.8320470399982894E-3</v>
      </c>
      <c r="AL1891" s="17">
        <v>9.3581296589359507E-3</v>
      </c>
      <c r="AM1891" s="17">
        <v>1.49625787543556E-2</v>
      </c>
      <c r="AN1891" s="17">
        <v>2.0921002924412801E-2</v>
      </c>
      <c r="AO1891" s="17">
        <v>0</v>
      </c>
      <c r="AP1891" s="17">
        <v>2.05542684870949E-2</v>
      </c>
      <c r="AQ1891" s="17">
        <v>0</v>
      </c>
      <c r="AR1891" s="17">
        <v>0</v>
      </c>
      <c r="AS1891" s="17"/>
      <c r="AT1891" s="17">
        <v>2.2230177506094399E-2</v>
      </c>
      <c r="AU1891" s="17">
        <v>1.68200292566861E-2</v>
      </c>
      <c r="AV1891" s="17">
        <v>1.9000881913436699E-2</v>
      </c>
      <c r="AW1891" s="17">
        <v>1.1748086822935801E-2</v>
      </c>
      <c r="AX1891" s="17">
        <v>7.0283236326166296E-3</v>
      </c>
      <c r="AY1891" s="17">
        <v>1.4162205466447199E-2</v>
      </c>
      <c r="AZ1891" s="17"/>
      <c r="BA1891" s="17">
        <v>1.72841035681781E-2</v>
      </c>
      <c r="BB1891" s="17">
        <v>2.39355476507805E-2</v>
      </c>
      <c r="BC1891" s="17">
        <v>4.7185162470629602E-3</v>
      </c>
      <c r="BD1891" s="17">
        <v>2.4111757099428501E-2</v>
      </c>
      <c r="BE1891" s="17">
        <v>0</v>
      </c>
      <c r="BF1891" s="17"/>
      <c r="BG1891" s="17">
        <v>1.31580408429529E-2</v>
      </c>
      <c r="BH1891" s="17">
        <v>1.74142545351599E-3</v>
      </c>
      <c r="BI1891" s="17">
        <v>2.53897522217848E-2</v>
      </c>
      <c r="BJ1891" s="17">
        <v>4.2775513595115999E-2</v>
      </c>
      <c r="BK1891" s="17">
        <v>1.76320612060193E-2</v>
      </c>
      <c r="BL1891" s="17"/>
      <c r="BM1891" s="17">
        <v>1.38603067922538E-2</v>
      </c>
      <c r="BN1891" s="17">
        <v>6.7367815550885401E-3</v>
      </c>
      <c r="BO1891" s="17">
        <v>4.5286309692082201E-2</v>
      </c>
      <c r="BP1891" s="17"/>
      <c r="BQ1891" s="17">
        <v>1.7640051095695799E-2</v>
      </c>
      <c r="BR1891" s="17">
        <v>1.4919679813517E-2</v>
      </c>
      <c r="BS1891" s="17"/>
      <c r="BT1891" s="17">
        <v>9.1482232997970193E-3</v>
      </c>
      <c r="BU1891" s="17">
        <v>2.67561911856064E-2</v>
      </c>
    </row>
    <row r="1892" spans="2:73" x14ac:dyDescent="0.3">
      <c r="B1892" t="s">
        <v>92</v>
      </c>
      <c r="C1892" s="17">
        <v>8.8546246727960395E-2</v>
      </c>
      <c r="D1892" s="17">
        <v>7.0799375025245206E-2</v>
      </c>
      <c r="E1892" s="17">
        <v>0.10403342961289801</v>
      </c>
      <c r="F1892" s="17"/>
      <c r="G1892" s="17">
        <v>6.9837411316253706E-2</v>
      </c>
      <c r="H1892" s="17">
        <v>7.4719519038042206E-2</v>
      </c>
      <c r="I1892" s="17">
        <v>6.5535022368838E-2</v>
      </c>
      <c r="J1892" s="17">
        <v>6.7246226114607704E-2</v>
      </c>
      <c r="K1892" s="17">
        <v>0.10858467522667101</v>
      </c>
      <c r="L1892" s="17">
        <v>0.132762305197624</v>
      </c>
      <c r="M1892" s="17"/>
      <c r="N1892" s="17">
        <v>5.5783348560424197E-2</v>
      </c>
      <c r="O1892" s="17">
        <v>6.9696716684845006E-2</v>
      </c>
      <c r="P1892" s="17">
        <v>8.1367468585930497E-2</v>
      </c>
      <c r="Q1892" s="17">
        <v>0.151521303723785</v>
      </c>
      <c r="R1892" s="17"/>
      <c r="S1892" s="17">
        <v>8.3287992557269805E-2</v>
      </c>
      <c r="T1892" s="17">
        <v>7.8907638653291798E-2</v>
      </c>
      <c r="U1892" s="17">
        <v>7.5487745604043699E-2</v>
      </c>
      <c r="V1892" s="17">
        <v>0.115439659611571</v>
      </c>
      <c r="W1892" s="17">
        <v>6.1908132479935402E-2</v>
      </c>
      <c r="X1892" s="17">
        <v>9.1862598917269098E-2</v>
      </c>
      <c r="Y1892" s="17">
        <v>0.14396623968093999</v>
      </c>
      <c r="Z1892" s="17">
        <v>5.8956076957012098E-2</v>
      </c>
      <c r="AA1892" s="17">
        <v>7.8892560923688501E-2</v>
      </c>
      <c r="AB1892" s="17"/>
      <c r="AC1892" s="17">
        <v>0</v>
      </c>
      <c r="AD1892" s="17">
        <v>0.12696395180289399</v>
      </c>
      <c r="AE1892" s="17">
        <v>0.103892352531331</v>
      </c>
      <c r="AF1892" s="17">
        <v>9.5156948033763594E-2</v>
      </c>
      <c r="AG1892" s="17">
        <v>8.0266299166414298E-2</v>
      </c>
      <c r="AH1892" s="17">
        <v>0.120617094971563</v>
      </c>
      <c r="AI1892" s="17">
        <v>7.8650579664117606E-2</v>
      </c>
      <c r="AJ1892" s="17">
        <v>6.1314385934650099E-2</v>
      </c>
      <c r="AK1892" s="17">
        <v>4.8990803838138801E-2</v>
      </c>
      <c r="AL1892" s="17">
        <v>0.135749600042884</v>
      </c>
      <c r="AM1892" s="17">
        <v>3.3447766763502203E-2</v>
      </c>
      <c r="AN1892" s="17">
        <v>6.4098331751389001E-2</v>
      </c>
      <c r="AO1892" s="17">
        <v>4.61695055675439E-2</v>
      </c>
      <c r="AP1892" s="17">
        <v>6.8462039885807999E-2</v>
      </c>
      <c r="AQ1892" s="17">
        <v>1.6424988859047501E-2</v>
      </c>
      <c r="AR1892" s="17">
        <v>3.0530816209476501E-2</v>
      </c>
      <c r="AS1892" s="17"/>
      <c r="AT1892" s="17">
        <v>6.7213673783107095E-2</v>
      </c>
      <c r="AU1892" s="17">
        <v>9.7807536479372806E-2</v>
      </c>
      <c r="AV1892" s="17">
        <v>5.9646896524717698E-2</v>
      </c>
      <c r="AW1892" s="17">
        <v>8.5088621969348202E-2</v>
      </c>
      <c r="AX1892" s="17">
        <v>0.12247584726218499</v>
      </c>
      <c r="AY1892" s="17">
        <v>0.14857454095332101</v>
      </c>
      <c r="AZ1892" s="17"/>
      <c r="BA1892" s="17">
        <v>0.13826552715968499</v>
      </c>
      <c r="BB1892" s="17">
        <v>6.0930195209480502E-2</v>
      </c>
      <c r="BC1892" s="17">
        <v>8.1373309950669298E-2</v>
      </c>
      <c r="BD1892" s="17">
        <v>3.1317820930921399E-2</v>
      </c>
      <c r="BE1892" s="17">
        <v>7.6263913459676202E-2</v>
      </c>
      <c r="BF1892" s="17"/>
      <c r="BG1892" s="17">
        <v>8.5478533398065396E-2</v>
      </c>
      <c r="BH1892" s="17">
        <v>6.7616967549172999E-2</v>
      </c>
      <c r="BI1892" s="17">
        <v>0.153392807072077</v>
      </c>
      <c r="BJ1892" s="17">
        <v>7.3600709963104999E-2</v>
      </c>
      <c r="BK1892" s="17">
        <v>1.48379347115941E-2</v>
      </c>
      <c r="BL1892" s="17"/>
      <c r="BM1892" s="17">
        <v>6.9722977857353194E-2</v>
      </c>
      <c r="BN1892" s="17">
        <v>0.118666453046904</v>
      </c>
      <c r="BO1892" s="17">
        <v>7.4445122908385203E-2</v>
      </c>
      <c r="BP1892" s="17"/>
      <c r="BQ1892" s="17">
        <v>3.36435458083384E-2</v>
      </c>
      <c r="BR1892" s="17">
        <v>0.10621838339081401</v>
      </c>
      <c r="BS1892" s="17"/>
      <c r="BT1892" s="17">
        <v>5.1029756934694297E-2</v>
      </c>
      <c r="BU1892" s="17">
        <v>0.108348315105579</v>
      </c>
    </row>
    <row r="1893" spans="2:73" x14ac:dyDescent="0.3">
      <c r="C1893" s="17"/>
      <c r="D1893" s="17"/>
      <c r="E1893" s="17"/>
      <c r="F1893" s="17"/>
      <c r="G1893" s="17"/>
      <c r="H1893" s="17"/>
      <c r="I1893" s="17"/>
      <c r="J1893" s="17"/>
      <c r="K1893" s="17"/>
      <c r="L1893" s="17"/>
      <c r="M1893" s="17"/>
      <c r="N1893" s="17"/>
      <c r="O1893" s="17"/>
      <c r="P1893" s="17"/>
      <c r="Q1893" s="17"/>
      <c r="R1893" s="17"/>
      <c r="S1893" s="17"/>
      <c r="T1893" s="17"/>
      <c r="U1893" s="17"/>
      <c r="V1893" s="17"/>
      <c r="W1893" s="17"/>
      <c r="X1893" s="17"/>
      <c r="Y1893" s="17"/>
      <c r="Z1893" s="17"/>
      <c r="AA1893" s="17"/>
      <c r="AB1893" s="17"/>
      <c r="AC1893" s="17"/>
      <c r="AD1893" s="17"/>
      <c r="AE1893" s="17"/>
      <c r="AF1893" s="17"/>
      <c r="AG1893" s="17"/>
      <c r="AH1893" s="17"/>
      <c r="AI1893" s="17"/>
      <c r="AJ1893" s="17"/>
      <c r="AK1893" s="17"/>
      <c r="AL1893" s="17"/>
      <c r="AM1893" s="17"/>
      <c r="AN1893" s="17"/>
      <c r="AO1893" s="17"/>
      <c r="AP1893" s="17"/>
      <c r="AQ1893" s="17"/>
      <c r="AR1893" s="17"/>
      <c r="AS1893" s="17"/>
      <c r="AT1893" s="17"/>
      <c r="AU1893" s="17"/>
      <c r="AV1893" s="17"/>
      <c r="AW1893" s="17"/>
      <c r="AX1893" s="17"/>
      <c r="AY1893" s="17"/>
      <c r="AZ1893" s="17"/>
      <c r="BA1893" s="17"/>
      <c r="BB1893" s="17"/>
      <c r="BC1893" s="17"/>
      <c r="BD1893" s="17"/>
      <c r="BE1893" s="17"/>
      <c r="BF1893" s="17"/>
      <c r="BG1893" s="17"/>
      <c r="BH1893" s="17"/>
      <c r="BI1893" s="17"/>
      <c r="BJ1893" s="17"/>
      <c r="BK1893" s="17"/>
      <c r="BL1893" s="17"/>
      <c r="BM1893" s="17"/>
      <c r="BN1893" s="17"/>
      <c r="BO1893" s="17"/>
      <c r="BP1893" s="17"/>
      <c r="BQ1893" s="17"/>
      <c r="BR1893" s="17"/>
      <c r="BS1893" s="17"/>
      <c r="BT1893" s="17"/>
      <c r="BU1893" s="17"/>
    </row>
    <row r="1894" spans="2:73" x14ac:dyDescent="0.3">
      <c r="B1894" s="6" t="s">
        <v>694</v>
      </c>
      <c r="C1894" s="17"/>
      <c r="D1894" s="17"/>
      <c r="E1894" s="17"/>
      <c r="F1894" s="17"/>
      <c r="G1894" s="17"/>
      <c r="H1894" s="17"/>
      <c r="I1894" s="17"/>
      <c r="J1894" s="17"/>
      <c r="K1894" s="17"/>
      <c r="L1894" s="17"/>
      <c r="M1894" s="17"/>
      <c r="N1894" s="17"/>
      <c r="O1894" s="17"/>
      <c r="P1894" s="17"/>
      <c r="Q1894" s="17"/>
      <c r="R1894" s="17"/>
      <c r="S1894" s="17"/>
      <c r="T1894" s="17"/>
      <c r="U1894" s="17"/>
      <c r="V1894" s="17"/>
      <c r="W1894" s="17"/>
      <c r="X1894" s="17"/>
      <c r="Y1894" s="17"/>
      <c r="Z1894" s="17"/>
      <c r="AA1894" s="17"/>
      <c r="AB1894" s="17"/>
      <c r="AC1894" s="17"/>
      <c r="AD1894" s="17"/>
      <c r="AE1894" s="17"/>
      <c r="AF1894" s="17"/>
      <c r="AG1894" s="17"/>
      <c r="AH1894" s="17"/>
      <c r="AI1894" s="17"/>
      <c r="AJ1894" s="17"/>
      <c r="AK1894" s="17"/>
      <c r="AL1894" s="17"/>
      <c r="AM1894" s="17"/>
      <c r="AN1894" s="17"/>
      <c r="AO1894" s="17"/>
      <c r="AP1894" s="17"/>
      <c r="AQ1894" s="17"/>
      <c r="AR1894" s="17"/>
      <c r="AS1894" s="17"/>
      <c r="AT1894" s="17"/>
      <c r="AU1894" s="17"/>
      <c r="AV1894" s="17"/>
      <c r="AW1894" s="17"/>
      <c r="AX1894" s="17"/>
      <c r="AY1894" s="17"/>
      <c r="AZ1894" s="17"/>
      <c r="BA1894" s="17"/>
      <c r="BB1894" s="17"/>
      <c r="BC1894" s="17"/>
      <c r="BD1894" s="17"/>
      <c r="BE1894" s="17"/>
      <c r="BF1894" s="17"/>
      <c r="BG1894" s="17"/>
      <c r="BH1894" s="17"/>
      <c r="BI1894" s="17"/>
      <c r="BJ1894" s="17"/>
      <c r="BK1894" s="17"/>
      <c r="BL1894" s="17"/>
      <c r="BM1894" s="17"/>
      <c r="BN1894" s="17"/>
      <c r="BO1894" s="17"/>
      <c r="BP1894" s="17"/>
      <c r="BQ1894" s="17"/>
      <c r="BR1894" s="17"/>
      <c r="BS1894" s="17"/>
      <c r="BT1894" s="17"/>
      <c r="BU1894" s="17"/>
    </row>
    <row r="1895" spans="2:73" x14ac:dyDescent="0.3">
      <c r="B1895" s="24" t="s">
        <v>197</v>
      </c>
      <c r="C1895" s="17"/>
      <c r="D1895" s="17"/>
      <c r="E1895" s="17"/>
      <c r="F1895" s="17"/>
      <c r="G1895" s="17"/>
      <c r="H1895" s="17"/>
      <c r="I1895" s="17"/>
      <c r="J1895" s="17"/>
      <c r="K1895" s="17"/>
      <c r="L1895" s="17"/>
      <c r="M1895" s="17"/>
      <c r="N1895" s="17"/>
      <c r="O1895" s="17"/>
      <c r="P1895" s="17"/>
      <c r="Q1895" s="17"/>
      <c r="R1895" s="17"/>
      <c r="S1895" s="17"/>
      <c r="T1895" s="17"/>
      <c r="U1895" s="17"/>
      <c r="V1895" s="17"/>
      <c r="W1895" s="17"/>
      <c r="X1895" s="17"/>
      <c r="Y1895" s="17"/>
      <c r="Z1895" s="17"/>
      <c r="AA1895" s="17"/>
      <c r="AB1895" s="17"/>
      <c r="AC1895" s="17"/>
      <c r="AD1895" s="17"/>
      <c r="AE1895" s="17"/>
      <c r="AF1895" s="17"/>
      <c r="AG1895" s="17"/>
      <c r="AH1895" s="17"/>
      <c r="AI1895" s="17"/>
      <c r="AJ1895" s="17"/>
      <c r="AK1895" s="17"/>
      <c r="AL1895" s="17"/>
      <c r="AM1895" s="17"/>
      <c r="AN1895" s="17"/>
      <c r="AO1895" s="17"/>
      <c r="AP1895" s="17"/>
      <c r="AQ1895" s="17"/>
      <c r="AR1895" s="17"/>
      <c r="AS1895" s="17"/>
      <c r="AT1895" s="17"/>
      <c r="AU1895" s="17"/>
      <c r="AV1895" s="17"/>
      <c r="AW1895" s="17"/>
      <c r="AX1895" s="17"/>
      <c r="AY1895" s="17"/>
      <c r="AZ1895" s="17"/>
      <c r="BA1895" s="17"/>
      <c r="BB1895" s="17"/>
      <c r="BC1895" s="17"/>
      <c r="BD1895" s="17"/>
      <c r="BE1895" s="17"/>
      <c r="BF1895" s="17"/>
      <c r="BG1895" s="17"/>
      <c r="BH1895" s="17"/>
      <c r="BI1895" s="17"/>
      <c r="BJ1895" s="17"/>
      <c r="BK1895" s="17"/>
      <c r="BL1895" s="17"/>
      <c r="BM1895" s="17"/>
      <c r="BN1895" s="17"/>
      <c r="BO1895" s="17"/>
      <c r="BP1895" s="17"/>
      <c r="BQ1895" s="17"/>
      <c r="BR1895" s="17"/>
      <c r="BS1895" s="17"/>
      <c r="BT1895" s="17"/>
      <c r="BU1895" s="17"/>
    </row>
    <row r="1896" spans="2:73" x14ac:dyDescent="0.3">
      <c r="B1896" t="s">
        <v>681</v>
      </c>
      <c r="C1896" s="17">
        <v>7.5393433097730597E-2</v>
      </c>
      <c r="D1896" s="17">
        <v>9.2739424425025294E-2</v>
      </c>
      <c r="E1896" s="17">
        <v>5.9658906640319302E-2</v>
      </c>
      <c r="F1896" s="17"/>
      <c r="G1896" s="17">
        <v>0.120723246767505</v>
      </c>
      <c r="H1896" s="17">
        <v>0.13675116220608199</v>
      </c>
      <c r="I1896" s="17">
        <v>9.1936935304894496E-2</v>
      </c>
      <c r="J1896" s="17">
        <v>4.3882677841831898E-2</v>
      </c>
      <c r="K1896" s="17">
        <v>3.5935101055307998E-2</v>
      </c>
      <c r="L1896" s="17">
        <v>3.2393206542511703E-2</v>
      </c>
      <c r="M1896" s="17"/>
      <c r="N1896" s="17">
        <v>9.1260339205155597E-2</v>
      </c>
      <c r="O1896" s="17">
        <v>8.2423279183559406E-2</v>
      </c>
      <c r="P1896" s="17">
        <v>7.5928849663304099E-2</v>
      </c>
      <c r="Q1896" s="17">
        <v>5.1740016970673201E-2</v>
      </c>
      <c r="R1896" s="17"/>
      <c r="S1896" s="17">
        <v>0.14209561943302301</v>
      </c>
      <c r="T1896" s="17">
        <v>5.2868571729768797E-2</v>
      </c>
      <c r="U1896" s="17">
        <v>4.0717270246082002E-2</v>
      </c>
      <c r="V1896" s="17">
        <v>7.6256765364315707E-2</v>
      </c>
      <c r="W1896" s="17">
        <v>4.9460665865395097E-2</v>
      </c>
      <c r="X1896" s="17">
        <v>4.2318155933683203E-2</v>
      </c>
      <c r="Y1896" s="17">
        <v>5.6877760243617501E-2</v>
      </c>
      <c r="Z1896" s="17">
        <v>9.1594928176552806E-2</v>
      </c>
      <c r="AA1896" s="17">
        <v>9.8140366632199799E-2</v>
      </c>
      <c r="AB1896" s="17"/>
      <c r="AC1896" s="17">
        <v>7.1328207022312101E-2</v>
      </c>
      <c r="AD1896" s="17">
        <v>9.8404268887286706E-2</v>
      </c>
      <c r="AE1896" s="17">
        <v>6.1757735290832602E-2</v>
      </c>
      <c r="AF1896" s="17">
        <v>5.6192933815499599E-2</v>
      </c>
      <c r="AG1896" s="17">
        <v>0.106737513191277</v>
      </c>
      <c r="AH1896" s="17">
        <v>3.3221712752508799E-2</v>
      </c>
      <c r="AI1896" s="17">
        <v>0.109452511241207</v>
      </c>
      <c r="AJ1896" s="17">
        <v>6.7737868557149597E-2</v>
      </c>
      <c r="AK1896" s="17">
        <v>5.58788238622124E-2</v>
      </c>
      <c r="AL1896" s="17">
        <v>6.1550601315054201E-2</v>
      </c>
      <c r="AM1896" s="17">
        <v>4.1549948687333603E-2</v>
      </c>
      <c r="AN1896" s="17">
        <v>5.1338486832879199E-2</v>
      </c>
      <c r="AO1896" s="17">
        <v>8.6824724462340894E-2</v>
      </c>
      <c r="AP1896" s="17">
        <v>0.12409207641624</v>
      </c>
      <c r="AQ1896" s="17">
        <v>7.7673951609589606E-2</v>
      </c>
      <c r="AR1896" s="17">
        <v>0.209191363799591</v>
      </c>
      <c r="AS1896" s="17"/>
      <c r="AT1896" s="17">
        <v>0.131938197924449</v>
      </c>
      <c r="AU1896" s="17">
        <v>8.1366262673766607E-2</v>
      </c>
      <c r="AV1896" s="17">
        <v>5.1742522525263901E-2</v>
      </c>
      <c r="AW1896" s="17">
        <v>4.9537956403226398E-2</v>
      </c>
      <c r="AX1896" s="17">
        <v>2.7214184548062799E-2</v>
      </c>
      <c r="AY1896" s="17">
        <v>6.4780034211659204E-2</v>
      </c>
      <c r="AZ1896" s="17"/>
      <c r="BA1896" s="17">
        <v>3.8628417442366399E-2</v>
      </c>
      <c r="BB1896" s="17">
        <v>7.8035303848627904E-2</v>
      </c>
      <c r="BC1896" s="17">
        <v>8.5883149680505005E-2</v>
      </c>
      <c r="BD1896" s="17">
        <v>0.16385347501524999</v>
      </c>
      <c r="BE1896" s="17">
        <v>0.16953944247785299</v>
      </c>
      <c r="BF1896" s="17"/>
      <c r="BG1896" s="17">
        <v>5.62324920646467E-2</v>
      </c>
      <c r="BH1896" s="17">
        <v>0.114950393628428</v>
      </c>
      <c r="BI1896" s="17">
        <v>4.6463970414733602E-2</v>
      </c>
      <c r="BJ1896" s="17">
        <v>6.7581862138517704E-2</v>
      </c>
      <c r="BK1896" s="17">
        <v>3.90239195446795E-2</v>
      </c>
      <c r="BL1896" s="17"/>
      <c r="BM1896" s="17">
        <v>8.3836629365658596E-2</v>
      </c>
      <c r="BN1896" s="17">
        <v>7.1953621013109398E-2</v>
      </c>
      <c r="BO1896" s="17">
        <v>5.7850684138422599E-2</v>
      </c>
      <c r="BP1896" s="17"/>
      <c r="BQ1896" s="17">
        <v>0.12803472082345299</v>
      </c>
      <c r="BR1896" s="17">
        <v>4.7592452457759997E-2</v>
      </c>
      <c r="BS1896" s="17"/>
      <c r="BT1896" s="17">
        <v>8.3689461492637701E-2</v>
      </c>
      <c r="BU1896" s="17">
        <v>7.0801769997371297E-2</v>
      </c>
    </row>
    <row r="1897" spans="2:73" x14ac:dyDescent="0.3">
      <c r="B1897" t="s">
        <v>682</v>
      </c>
      <c r="C1897" s="17">
        <v>0.16564106335402601</v>
      </c>
      <c r="D1897" s="17">
        <v>0.15397722918502699</v>
      </c>
      <c r="E1897" s="17">
        <v>0.176171624946931</v>
      </c>
      <c r="F1897" s="17"/>
      <c r="G1897" s="17">
        <v>0.14780845254981301</v>
      </c>
      <c r="H1897" s="17">
        <v>0.27075273591807902</v>
      </c>
      <c r="I1897" s="17">
        <v>0.18074796012219299</v>
      </c>
      <c r="J1897" s="17">
        <v>0.12805509328696099</v>
      </c>
      <c r="K1897" s="17">
        <v>0.12642069396865999</v>
      </c>
      <c r="L1897" s="17">
        <v>0.13314860687101199</v>
      </c>
      <c r="M1897" s="17"/>
      <c r="N1897" s="17">
        <v>0.18882037684898001</v>
      </c>
      <c r="O1897" s="17">
        <v>0.15298138642320799</v>
      </c>
      <c r="P1897" s="17">
        <v>0.16219806426563099</v>
      </c>
      <c r="Q1897" s="17">
        <v>0.15832512791290701</v>
      </c>
      <c r="R1897" s="17"/>
      <c r="S1897" s="17">
        <v>0.23813180852534399</v>
      </c>
      <c r="T1897" s="17">
        <v>9.3377645621476796E-2</v>
      </c>
      <c r="U1897" s="17">
        <v>0.13823291592261899</v>
      </c>
      <c r="V1897" s="17">
        <v>0.129547716776059</v>
      </c>
      <c r="W1897" s="17">
        <v>0.17073689950276599</v>
      </c>
      <c r="X1897" s="17">
        <v>0.17055363148523101</v>
      </c>
      <c r="Y1897" s="17">
        <v>0.166518747053195</v>
      </c>
      <c r="Z1897" s="17">
        <v>0.18001795804408599</v>
      </c>
      <c r="AA1897" s="17">
        <v>0.20349649378200699</v>
      </c>
      <c r="AB1897" s="17"/>
      <c r="AC1897" s="17">
        <v>3.6086030239095797E-2</v>
      </c>
      <c r="AD1897" s="17">
        <v>0.18419497369186899</v>
      </c>
      <c r="AE1897" s="17">
        <v>0.159306507194937</v>
      </c>
      <c r="AF1897" s="17">
        <v>0.11653481703878001</v>
      </c>
      <c r="AG1897" s="17">
        <v>0.111576676853149</v>
      </c>
      <c r="AH1897" s="17">
        <v>0.18505866827428999</v>
      </c>
      <c r="AI1897" s="17">
        <v>0.190106934461935</v>
      </c>
      <c r="AJ1897" s="17">
        <v>0.1463109595449</v>
      </c>
      <c r="AK1897" s="17">
        <v>0.184191128635735</v>
      </c>
      <c r="AL1897" s="17">
        <v>0.19241616055830801</v>
      </c>
      <c r="AM1897" s="17">
        <v>0.219468872861736</v>
      </c>
      <c r="AN1897" s="17">
        <v>0.17778536226449199</v>
      </c>
      <c r="AO1897" s="17">
        <v>0.134043136475996</v>
      </c>
      <c r="AP1897" s="17">
        <v>8.1457142080931494E-2</v>
      </c>
      <c r="AQ1897" s="17">
        <v>0.21881075418247201</v>
      </c>
      <c r="AR1897" s="17">
        <v>0.21799278964555899</v>
      </c>
      <c r="AS1897" s="17"/>
      <c r="AT1897" s="17">
        <v>0.22468780524993701</v>
      </c>
      <c r="AU1897" s="17">
        <v>0.14524879761265599</v>
      </c>
      <c r="AV1897" s="17">
        <v>0.16191033387206399</v>
      </c>
      <c r="AW1897" s="17">
        <v>0.15506311763085701</v>
      </c>
      <c r="AX1897" s="17">
        <v>0.109725930048647</v>
      </c>
      <c r="AY1897" s="17">
        <v>0.190614418645009</v>
      </c>
      <c r="AZ1897" s="17"/>
      <c r="BA1897" s="17">
        <v>0.13317643644232699</v>
      </c>
      <c r="BB1897" s="17">
        <v>0.124943771532641</v>
      </c>
      <c r="BC1897" s="17">
        <v>0.20318879965808401</v>
      </c>
      <c r="BD1897" s="17">
        <v>0.234992252909176</v>
      </c>
      <c r="BE1897" s="17">
        <v>0.20875815568546099</v>
      </c>
      <c r="BF1897" s="17"/>
      <c r="BG1897" s="17">
        <v>0.17976416006802901</v>
      </c>
      <c r="BH1897" s="17">
        <v>0.240739847336122</v>
      </c>
      <c r="BI1897" s="17">
        <v>8.87645326835034E-2</v>
      </c>
      <c r="BJ1897" s="17">
        <v>9.61812459441658E-2</v>
      </c>
      <c r="BK1897" s="17">
        <v>0.154898093207013</v>
      </c>
      <c r="BL1897" s="17"/>
      <c r="BM1897" s="17">
        <v>0.18083727092305299</v>
      </c>
      <c r="BN1897" s="17">
        <v>0.151387433368318</v>
      </c>
      <c r="BO1897" s="17">
        <v>0.153293028183629</v>
      </c>
      <c r="BP1897" s="17"/>
      <c r="BQ1897" s="17">
        <v>0.25027660490514497</v>
      </c>
      <c r="BR1897" s="17">
        <v>0.120298983036738</v>
      </c>
      <c r="BS1897" s="17"/>
      <c r="BT1897" s="17">
        <v>0.20290858987226801</v>
      </c>
      <c r="BU1897" s="17">
        <v>0.12532523251033401</v>
      </c>
    </row>
    <row r="1898" spans="2:73" x14ac:dyDescent="0.3">
      <c r="B1898" t="s">
        <v>683</v>
      </c>
      <c r="C1898" s="17">
        <v>0.41519250047855</v>
      </c>
      <c r="D1898" s="17">
        <v>0.434617697430214</v>
      </c>
      <c r="E1898" s="17">
        <v>0.39702700953117698</v>
      </c>
      <c r="F1898" s="17"/>
      <c r="G1898" s="17">
        <v>0.39681372060540598</v>
      </c>
      <c r="H1898" s="17">
        <v>0.340588370737607</v>
      </c>
      <c r="I1898" s="17">
        <v>0.39242818131532597</v>
      </c>
      <c r="J1898" s="17">
        <v>0.46806831925368098</v>
      </c>
      <c r="K1898" s="17">
        <v>0.43021704100703601</v>
      </c>
      <c r="L1898" s="17">
        <v>0.455640319055089</v>
      </c>
      <c r="M1898" s="17"/>
      <c r="N1898" s="17">
        <v>0.38369002566181498</v>
      </c>
      <c r="O1898" s="17">
        <v>0.43576948616675598</v>
      </c>
      <c r="P1898" s="17">
        <v>0.406122903837704</v>
      </c>
      <c r="Q1898" s="17">
        <v>0.42960809998396199</v>
      </c>
      <c r="R1898" s="17"/>
      <c r="S1898" s="17">
        <v>0.38581509611393899</v>
      </c>
      <c r="T1898" s="17">
        <v>0.44520460568233</v>
      </c>
      <c r="U1898" s="17">
        <v>0.34641374672999797</v>
      </c>
      <c r="V1898" s="17">
        <v>0.47686179037128701</v>
      </c>
      <c r="W1898" s="17">
        <v>0.44828372903338098</v>
      </c>
      <c r="X1898" s="17">
        <v>0.41987671380594099</v>
      </c>
      <c r="Y1898" s="17">
        <v>0.424666856724984</v>
      </c>
      <c r="Z1898" s="17">
        <v>0.39359685089496899</v>
      </c>
      <c r="AA1898" s="17">
        <v>0.39757067529290802</v>
      </c>
      <c r="AB1898" s="17"/>
      <c r="AC1898" s="17">
        <v>0.40136106624923601</v>
      </c>
      <c r="AD1898" s="17">
        <v>0.29608475403972701</v>
      </c>
      <c r="AE1898" s="17">
        <v>0.372615984419151</v>
      </c>
      <c r="AF1898" s="17">
        <v>0.45546347134849002</v>
      </c>
      <c r="AG1898" s="17">
        <v>0.50790749683663505</v>
      </c>
      <c r="AH1898" s="17">
        <v>0.40758504248305499</v>
      </c>
      <c r="AI1898" s="17">
        <v>0.354408905692633</v>
      </c>
      <c r="AJ1898" s="17">
        <v>0.362301761349901</v>
      </c>
      <c r="AK1898" s="17">
        <v>0.48662442219642599</v>
      </c>
      <c r="AL1898" s="17">
        <v>0.44127792345990902</v>
      </c>
      <c r="AM1898" s="17">
        <v>0.43073193845155899</v>
      </c>
      <c r="AN1898" s="17">
        <v>0.493706689300065</v>
      </c>
      <c r="AO1898" s="17">
        <v>0.49475123101768298</v>
      </c>
      <c r="AP1898" s="17">
        <v>0.50653255426069099</v>
      </c>
      <c r="AQ1898" s="17">
        <v>0.36989392768603102</v>
      </c>
      <c r="AR1898" s="17">
        <v>0.32635372516523597</v>
      </c>
      <c r="AS1898" s="17"/>
      <c r="AT1898" s="17">
        <v>0.322843174800163</v>
      </c>
      <c r="AU1898" s="17">
        <v>0.466225965170943</v>
      </c>
      <c r="AV1898" s="17">
        <v>0.42923555169873001</v>
      </c>
      <c r="AW1898" s="17">
        <v>0.45630113915131099</v>
      </c>
      <c r="AX1898" s="17">
        <v>0.407287209187503</v>
      </c>
      <c r="AY1898" s="17">
        <v>0.34706831929903598</v>
      </c>
      <c r="AZ1898" s="17"/>
      <c r="BA1898" s="17">
        <v>0.43558505527824398</v>
      </c>
      <c r="BB1898" s="17">
        <v>0.446966189984222</v>
      </c>
      <c r="BC1898" s="17">
        <v>0.39415761775965003</v>
      </c>
      <c r="BD1898" s="17">
        <v>0.29690925824521402</v>
      </c>
      <c r="BE1898" s="17">
        <v>0.37354581197924702</v>
      </c>
      <c r="BF1898" s="17"/>
      <c r="BG1898" s="17">
        <v>0.44860086301493202</v>
      </c>
      <c r="BH1898" s="17">
        <v>0.39246317524236202</v>
      </c>
      <c r="BI1898" s="17">
        <v>0.43104348374213203</v>
      </c>
      <c r="BJ1898" s="17">
        <v>0.39786101289548098</v>
      </c>
      <c r="BK1898" s="17">
        <v>0.38356607831153899</v>
      </c>
      <c r="BL1898" s="17"/>
      <c r="BM1898" s="17">
        <v>0.435846505136745</v>
      </c>
      <c r="BN1898" s="17">
        <v>0.39567577342409299</v>
      </c>
      <c r="BO1898" s="17">
        <v>0.39875257847201301</v>
      </c>
      <c r="BP1898" s="17"/>
      <c r="BQ1898" s="17">
        <v>0.35475589907069399</v>
      </c>
      <c r="BR1898" s="17">
        <v>0.452592563166821</v>
      </c>
      <c r="BS1898" s="17"/>
      <c r="BT1898" s="17">
        <v>0.40881950679309398</v>
      </c>
      <c r="BU1898" s="17">
        <v>0.44404185333781399</v>
      </c>
    </row>
    <row r="1899" spans="2:73" x14ac:dyDescent="0.3">
      <c r="B1899" t="s">
        <v>684</v>
      </c>
      <c r="C1899" s="17">
        <v>0.20558830951745199</v>
      </c>
      <c r="D1899" s="17">
        <v>0.197985607546007</v>
      </c>
      <c r="E1899" s="17">
        <v>0.21241275303180099</v>
      </c>
      <c r="F1899" s="17"/>
      <c r="G1899" s="17">
        <v>0.18370185710925199</v>
      </c>
      <c r="H1899" s="17">
        <v>0.17420609345552501</v>
      </c>
      <c r="I1899" s="17">
        <v>0.17984759557201599</v>
      </c>
      <c r="J1899" s="17">
        <v>0.24164764820589599</v>
      </c>
      <c r="K1899" s="17">
        <v>0.22709813388646999</v>
      </c>
      <c r="L1899" s="17">
        <v>0.222650478647961</v>
      </c>
      <c r="M1899" s="17"/>
      <c r="N1899" s="17">
        <v>0.226071535802534</v>
      </c>
      <c r="O1899" s="17">
        <v>0.21415335460871701</v>
      </c>
      <c r="P1899" s="17">
        <v>0.206890947971996</v>
      </c>
      <c r="Q1899" s="17">
        <v>0.17447104546911299</v>
      </c>
      <c r="R1899" s="17"/>
      <c r="S1899" s="17">
        <v>0.161996452206908</v>
      </c>
      <c r="T1899" s="17">
        <v>0.24982295470586099</v>
      </c>
      <c r="U1899" s="17">
        <v>0.32316068735928499</v>
      </c>
      <c r="V1899" s="17">
        <v>0.190915549015578</v>
      </c>
      <c r="W1899" s="17">
        <v>0.21327545920083801</v>
      </c>
      <c r="X1899" s="17">
        <v>0.16876953325076299</v>
      </c>
      <c r="Y1899" s="17">
        <v>0.20031634990434499</v>
      </c>
      <c r="Z1899" s="17">
        <v>0.22113190248499201</v>
      </c>
      <c r="AA1899" s="17">
        <v>0.14226134159831999</v>
      </c>
      <c r="AB1899" s="17"/>
      <c r="AC1899" s="17">
        <v>0.19510923365564001</v>
      </c>
      <c r="AD1899" s="17">
        <v>0.13741660345491299</v>
      </c>
      <c r="AE1899" s="17">
        <v>0.24443210296399401</v>
      </c>
      <c r="AF1899" s="17">
        <v>0.17122470506557</v>
      </c>
      <c r="AG1899" s="17">
        <v>0.166192809653672</v>
      </c>
      <c r="AH1899" s="17">
        <v>0.23418768541509499</v>
      </c>
      <c r="AI1899" s="17">
        <v>0.27964329871898502</v>
      </c>
      <c r="AJ1899" s="17">
        <v>0.29470505567628302</v>
      </c>
      <c r="AK1899" s="17">
        <v>0.16369417896747099</v>
      </c>
      <c r="AL1899" s="17">
        <v>0.192021856672521</v>
      </c>
      <c r="AM1899" s="17">
        <v>0.199206700272203</v>
      </c>
      <c r="AN1899" s="17">
        <v>0.209511884294631</v>
      </c>
      <c r="AO1899" s="17">
        <v>0.21424222776218699</v>
      </c>
      <c r="AP1899" s="17">
        <v>0.12524878188887301</v>
      </c>
      <c r="AQ1899" s="17">
        <v>0.192914516038039</v>
      </c>
      <c r="AR1899" s="17">
        <v>0.155363059829767</v>
      </c>
      <c r="AS1899" s="17"/>
      <c r="AT1899" s="17">
        <v>0.20136356633098801</v>
      </c>
      <c r="AU1899" s="17">
        <v>0.15438102621462499</v>
      </c>
      <c r="AV1899" s="17">
        <v>0.23937973870082499</v>
      </c>
      <c r="AW1899" s="17">
        <v>0.22188317432848001</v>
      </c>
      <c r="AX1899" s="17">
        <v>0.24225391431978099</v>
      </c>
      <c r="AY1899" s="17">
        <v>0.28771236135828199</v>
      </c>
      <c r="AZ1899" s="17"/>
      <c r="BA1899" s="17">
        <v>0.20484660189606599</v>
      </c>
      <c r="BB1899" s="17">
        <v>0.23620382288951999</v>
      </c>
      <c r="BC1899" s="17">
        <v>0.183286929654008</v>
      </c>
      <c r="BD1899" s="17">
        <v>0.20777439782575999</v>
      </c>
      <c r="BE1899" s="17">
        <v>0.180487577955836</v>
      </c>
      <c r="BF1899" s="17"/>
      <c r="BG1899" s="17">
        <v>0.20585197555403001</v>
      </c>
      <c r="BH1899" s="17">
        <v>0.142324757901616</v>
      </c>
      <c r="BI1899" s="17">
        <v>0.25338946139619201</v>
      </c>
      <c r="BJ1899" s="17">
        <v>0.29189957217690299</v>
      </c>
      <c r="BK1899" s="17">
        <v>0.29686910682578799</v>
      </c>
      <c r="BL1899" s="17"/>
      <c r="BM1899" s="17">
        <v>0.18774186765245601</v>
      </c>
      <c r="BN1899" s="17">
        <v>0.22935182889491501</v>
      </c>
      <c r="BO1899" s="17">
        <v>0.203340647291812</v>
      </c>
      <c r="BP1899" s="17"/>
      <c r="BQ1899" s="17">
        <v>0.182987089682563</v>
      </c>
      <c r="BR1899" s="17">
        <v>0.22555143516559301</v>
      </c>
      <c r="BS1899" s="17"/>
      <c r="BT1899" s="17">
        <v>0.20965005982264701</v>
      </c>
      <c r="BU1899" s="17">
        <v>0.20526792335989599</v>
      </c>
    </row>
    <row r="1900" spans="2:73" x14ac:dyDescent="0.3">
      <c r="B1900" t="s">
        <v>685</v>
      </c>
      <c r="C1900" s="17">
        <v>2.93740312027303E-2</v>
      </c>
      <c r="D1900" s="17">
        <v>3.0882351581769101E-2</v>
      </c>
      <c r="E1900" s="17">
        <v>2.8076820778744599E-2</v>
      </c>
      <c r="F1900" s="17"/>
      <c r="G1900" s="17">
        <v>1.2158507376410299E-2</v>
      </c>
      <c r="H1900" s="17">
        <v>1.47881503275434E-2</v>
      </c>
      <c r="I1900" s="17">
        <v>4.7190629294393903E-2</v>
      </c>
      <c r="J1900" s="17">
        <v>2.7048345762846301E-2</v>
      </c>
      <c r="K1900" s="17">
        <v>3.2408589219175901E-2</v>
      </c>
      <c r="L1900" s="17">
        <v>4.0185079795780503E-2</v>
      </c>
      <c r="M1900" s="17"/>
      <c r="N1900" s="17">
        <v>2.4215509167003799E-2</v>
      </c>
      <c r="O1900" s="17">
        <v>2.4706338678405999E-2</v>
      </c>
      <c r="P1900" s="17">
        <v>3.3142308056976301E-2</v>
      </c>
      <c r="Q1900" s="17">
        <v>3.4957237743820299E-2</v>
      </c>
      <c r="R1900" s="17"/>
      <c r="S1900" s="17">
        <v>6.1288901703241598E-3</v>
      </c>
      <c r="T1900" s="17">
        <v>4.5997958706102002E-2</v>
      </c>
      <c r="U1900" s="17">
        <v>5.6034575960097997E-2</v>
      </c>
      <c r="V1900" s="17">
        <v>3.5308855701058697E-2</v>
      </c>
      <c r="W1900" s="17">
        <v>2.50157776461804E-2</v>
      </c>
      <c r="X1900" s="17">
        <v>4.3972407224550099E-2</v>
      </c>
      <c r="Y1900" s="17">
        <v>9.5884321221030699E-3</v>
      </c>
      <c r="Z1900" s="17">
        <v>0</v>
      </c>
      <c r="AA1900" s="17">
        <v>2.8240405863430199E-2</v>
      </c>
      <c r="AB1900" s="17"/>
      <c r="AC1900" s="17">
        <v>7.8546495378191306E-2</v>
      </c>
      <c r="AD1900" s="17">
        <v>9.4472723036680903E-2</v>
      </c>
      <c r="AE1900" s="17">
        <v>0</v>
      </c>
      <c r="AF1900" s="17">
        <v>5.0198989436413301E-2</v>
      </c>
      <c r="AG1900" s="17">
        <v>2.5687699427173499E-2</v>
      </c>
      <c r="AH1900" s="17">
        <v>1.75871529186775E-2</v>
      </c>
      <c r="AI1900" s="17">
        <v>1.64640406995805E-2</v>
      </c>
      <c r="AJ1900" s="17">
        <v>4.99639697586967E-2</v>
      </c>
      <c r="AK1900" s="17">
        <v>4.2994843703369298E-2</v>
      </c>
      <c r="AL1900" s="17">
        <v>0</v>
      </c>
      <c r="AM1900" s="17">
        <v>4.8934861730908302E-2</v>
      </c>
      <c r="AN1900" s="17">
        <v>1.7493525007180499E-2</v>
      </c>
      <c r="AO1900" s="17">
        <v>9.2402954050525895E-3</v>
      </c>
      <c r="AP1900" s="17">
        <v>3.7787659044975101E-2</v>
      </c>
      <c r="AQ1900" s="17">
        <v>1.04262817815467E-2</v>
      </c>
      <c r="AR1900" s="17">
        <v>1.4548367751387899E-2</v>
      </c>
      <c r="AS1900" s="17"/>
      <c r="AT1900" s="17">
        <v>1.40636914214416E-2</v>
      </c>
      <c r="AU1900" s="17">
        <v>3.36489647484189E-2</v>
      </c>
      <c r="AV1900" s="17">
        <v>4.1716248856276998E-2</v>
      </c>
      <c r="AW1900" s="17">
        <v>1.0214905557184999E-2</v>
      </c>
      <c r="AX1900" s="17">
        <v>6.4113177111347605E-2</v>
      </c>
      <c r="AY1900" s="17">
        <v>3.0286604947814998E-2</v>
      </c>
      <c r="AZ1900" s="17"/>
      <c r="BA1900" s="17">
        <v>3.3472656062769002E-2</v>
      </c>
      <c r="BB1900" s="17">
        <v>2.76911157252176E-2</v>
      </c>
      <c r="BC1900" s="17">
        <v>3.9302533491591102E-2</v>
      </c>
      <c r="BD1900" s="17">
        <v>2.0611318815744201E-2</v>
      </c>
      <c r="BE1900" s="17">
        <v>0</v>
      </c>
      <c r="BF1900" s="17"/>
      <c r="BG1900" s="17">
        <v>2.49740387068106E-2</v>
      </c>
      <c r="BH1900" s="17">
        <v>2.2151082716712199E-2</v>
      </c>
      <c r="BI1900" s="17">
        <v>3.8412838991955002E-2</v>
      </c>
      <c r="BJ1900" s="17">
        <v>6.4272216173787006E-2</v>
      </c>
      <c r="BK1900" s="17">
        <v>1.6288536532271299E-2</v>
      </c>
      <c r="BL1900" s="17"/>
      <c r="BM1900" s="17">
        <v>2.7498087142675199E-2</v>
      </c>
      <c r="BN1900" s="17">
        <v>3.0888519553351701E-2</v>
      </c>
      <c r="BO1900" s="17">
        <v>3.1482818811563798E-2</v>
      </c>
      <c r="BP1900" s="17"/>
      <c r="BQ1900" s="17">
        <v>3.4230533165964999E-2</v>
      </c>
      <c r="BR1900" s="17">
        <v>2.7894953354274599E-2</v>
      </c>
      <c r="BS1900" s="17"/>
      <c r="BT1900" s="17">
        <v>2.7966934220733299E-2</v>
      </c>
      <c r="BU1900" s="17">
        <v>3.2177751264960502E-2</v>
      </c>
    </row>
    <row r="1901" spans="2:73" x14ac:dyDescent="0.3">
      <c r="B1901" t="s">
        <v>92</v>
      </c>
      <c r="C1901" s="17">
        <v>0.10881066234951101</v>
      </c>
      <c r="D1901" s="17">
        <v>8.9797689831956906E-2</v>
      </c>
      <c r="E1901" s="17">
        <v>0.12665288507102701</v>
      </c>
      <c r="F1901" s="17"/>
      <c r="G1901" s="17">
        <v>0.13879421559161401</v>
      </c>
      <c r="H1901" s="17">
        <v>6.2913487355164097E-2</v>
      </c>
      <c r="I1901" s="17">
        <v>0.107848698391176</v>
      </c>
      <c r="J1901" s="17">
        <v>9.1297915648783798E-2</v>
      </c>
      <c r="K1901" s="17">
        <v>0.14792044086334999</v>
      </c>
      <c r="L1901" s="17">
        <v>0.11598230908764499</v>
      </c>
      <c r="M1901" s="17"/>
      <c r="N1901" s="17">
        <v>8.5942213314512697E-2</v>
      </c>
      <c r="O1901" s="17">
        <v>8.9966154939353102E-2</v>
      </c>
      <c r="P1901" s="17">
        <v>0.115716926204389</v>
      </c>
      <c r="Q1901" s="17">
        <v>0.15089847191952399</v>
      </c>
      <c r="R1901" s="17"/>
      <c r="S1901" s="17">
        <v>6.5832133550462801E-2</v>
      </c>
      <c r="T1901" s="17">
        <v>0.112728263554461</v>
      </c>
      <c r="U1901" s="17">
        <v>9.5440803781917397E-2</v>
      </c>
      <c r="V1901" s="17">
        <v>9.1109322771701501E-2</v>
      </c>
      <c r="W1901" s="17">
        <v>9.3227468751439294E-2</v>
      </c>
      <c r="X1901" s="17">
        <v>0.15450955829983101</v>
      </c>
      <c r="Y1901" s="17">
        <v>0.14203185395175499</v>
      </c>
      <c r="Z1901" s="17">
        <v>0.113658360399401</v>
      </c>
      <c r="AA1901" s="17">
        <v>0.130290716831135</v>
      </c>
      <c r="AB1901" s="17"/>
      <c r="AC1901" s="17">
        <v>0.21756896745552501</v>
      </c>
      <c r="AD1901" s="17">
        <v>0.189426676889524</v>
      </c>
      <c r="AE1901" s="17">
        <v>0.16188767013108499</v>
      </c>
      <c r="AF1901" s="17">
        <v>0.150385083295248</v>
      </c>
      <c r="AG1901" s="17">
        <v>8.1897804038093602E-2</v>
      </c>
      <c r="AH1901" s="17">
        <v>0.12235973815637299</v>
      </c>
      <c r="AI1901" s="17">
        <v>4.99243091856593E-2</v>
      </c>
      <c r="AJ1901" s="17">
        <v>7.8980385113069401E-2</v>
      </c>
      <c r="AK1901" s="17">
        <v>6.6616602634786096E-2</v>
      </c>
      <c r="AL1901" s="17">
        <v>0.112733457994208</v>
      </c>
      <c r="AM1901" s="17">
        <v>6.0107677996259802E-2</v>
      </c>
      <c r="AN1901" s="17">
        <v>5.0164052300752299E-2</v>
      </c>
      <c r="AO1901" s="17">
        <v>6.0898384876740402E-2</v>
      </c>
      <c r="AP1901" s="17">
        <v>0.124881786308289</v>
      </c>
      <c r="AQ1901" s="17">
        <v>0.13028056870232099</v>
      </c>
      <c r="AR1901" s="17">
        <v>7.6550693808459094E-2</v>
      </c>
      <c r="AS1901" s="17"/>
      <c r="AT1901" s="17">
        <v>0.10510356427302101</v>
      </c>
      <c r="AU1901" s="17">
        <v>0.11912898357958999</v>
      </c>
      <c r="AV1901" s="17">
        <v>7.6015604346840293E-2</v>
      </c>
      <c r="AW1901" s="17">
        <v>0.10699970692893999</v>
      </c>
      <c r="AX1901" s="17">
        <v>0.14940558478465901</v>
      </c>
      <c r="AY1901" s="17">
        <v>7.9538261538197902E-2</v>
      </c>
      <c r="AZ1901" s="17"/>
      <c r="BA1901" s="17">
        <v>0.15429083287822701</v>
      </c>
      <c r="BB1901" s="17">
        <v>8.6159796019771404E-2</v>
      </c>
      <c r="BC1901" s="17">
        <v>9.4180969756161304E-2</v>
      </c>
      <c r="BD1901" s="17">
        <v>7.5859297188855701E-2</v>
      </c>
      <c r="BE1901" s="17">
        <v>6.7669011901604001E-2</v>
      </c>
      <c r="BF1901" s="17"/>
      <c r="BG1901" s="17">
        <v>8.4576470591552405E-2</v>
      </c>
      <c r="BH1901" s="17">
        <v>8.7370743174760804E-2</v>
      </c>
      <c r="BI1901" s="17">
        <v>0.141925712771485</v>
      </c>
      <c r="BJ1901" s="17">
        <v>8.22040906711453E-2</v>
      </c>
      <c r="BK1901" s="17">
        <v>0.109354265578709</v>
      </c>
      <c r="BL1901" s="17"/>
      <c r="BM1901" s="17">
        <v>8.4239639779412304E-2</v>
      </c>
      <c r="BN1901" s="17">
        <v>0.12074282374621299</v>
      </c>
      <c r="BO1901" s="17">
        <v>0.155280243102559</v>
      </c>
      <c r="BP1901" s="17"/>
      <c r="BQ1901" s="17">
        <v>4.9715152352180901E-2</v>
      </c>
      <c r="BR1901" s="17">
        <v>0.12606961281881399</v>
      </c>
      <c r="BS1901" s="17"/>
      <c r="BT1901" s="17">
        <v>6.6965447798619904E-2</v>
      </c>
      <c r="BU1901" s="17">
        <v>0.12238546952962399</v>
      </c>
    </row>
    <row r="1902" spans="2:73" x14ac:dyDescent="0.3">
      <c r="C1902" s="17"/>
      <c r="D1902" s="17"/>
      <c r="E1902" s="17"/>
      <c r="F1902" s="17"/>
      <c r="G1902" s="17"/>
      <c r="H1902" s="17"/>
      <c r="I1902" s="17"/>
      <c r="J1902" s="17"/>
      <c r="K1902" s="17"/>
      <c r="L1902" s="17"/>
      <c r="M1902" s="17"/>
      <c r="N1902" s="17"/>
      <c r="O1902" s="17"/>
      <c r="P1902" s="17"/>
      <c r="Q1902" s="17"/>
      <c r="R1902" s="17"/>
      <c r="S1902" s="17"/>
      <c r="T1902" s="17"/>
      <c r="U1902" s="17"/>
      <c r="V1902" s="17"/>
      <c r="W1902" s="17"/>
      <c r="X1902" s="17"/>
      <c r="Y1902" s="17"/>
      <c r="Z1902" s="17"/>
      <c r="AA1902" s="17"/>
      <c r="AB1902" s="17"/>
      <c r="AC1902" s="17"/>
      <c r="AD1902" s="17"/>
      <c r="AE1902" s="17"/>
      <c r="AF1902" s="17"/>
      <c r="AG1902" s="17"/>
      <c r="AH1902" s="17"/>
      <c r="AI1902" s="17"/>
      <c r="AJ1902" s="17"/>
      <c r="AK1902" s="17"/>
      <c r="AL1902" s="17"/>
      <c r="AM1902" s="17"/>
      <c r="AN1902" s="17"/>
      <c r="AO1902" s="17"/>
      <c r="AP1902" s="17"/>
      <c r="AQ1902" s="17"/>
      <c r="AR1902" s="17"/>
      <c r="AS1902" s="17"/>
      <c r="AT1902" s="17"/>
      <c r="AU1902" s="17"/>
      <c r="AV1902" s="17"/>
      <c r="AW1902" s="17"/>
      <c r="AX1902" s="17"/>
      <c r="AY1902" s="17"/>
      <c r="AZ1902" s="17"/>
      <c r="BA1902" s="17"/>
      <c r="BB1902" s="17"/>
      <c r="BC1902" s="17"/>
      <c r="BD1902" s="17"/>
      <c r="BE1902" s="17"/>
      <c r="BF1902" s="17"/>
      <c r="BG1902" s="17"/>
      <c r="BH1902" s="17"/>
      <c r="BI1902" s="17"/>
      <c r="BJ1902" s="17"/>
      <c r="BK1902" s="17"/>
      <c r="BL1902" s="17"/>
      <c r="BM1902" s="17"/>
      <c r="BN1902" s="17"/>
      <c r="BO1902" s="17"/>
      <c r="BP1902" s="17"/>
      <c r="BQ1902" s="17"/>
      <c r="BR1902" s="17"/>
      <c r="BS1902" s="17"/>
      <c r="BT1902" s="17"/>
      <c r="BU1902" s="17"/>
    </row>
    <row r="1903" spans="2:73" x14ac:dyDescent="0.3">
      <c r="B1903" s="6" t="s">
        <v>695</v>
      </c>
      <c r="C1903" s="17"/>
      <c r="D1903" s="17"/>
      <c r="E1903" s="17"/>
      <c r="F1903" s="17"/>
      <c r="G1903" s="17"/>
      <c r="H1903" s="17"/>
      <c r="I1903" s="17"/>
      <c r="J1903" s="17"/>
      <c r="K1903" s="17"/>
      <c r="L1903" s="17"/>
      <c r="M1903" s="17"/>
      <c r="N1903" s="17"/>
      <c r="O1903" s="17"/>
      <c r="P1903" s="17"/>
      <c r="Q1903" s="17"/>
      <c r="R1903" s="17"/>
      <c r="S1903" s="17"/>
      <c r="T1903" s="17"/>
      <c r="U1903" s="17"/>
      <c r="V1903" s="17"/>
      <c r="W1903" s="17"/>
      <c r="X1903" s="17"/>
      <c r="Y1903" s="17"/>
      <c r="Z1903" s="17"/>
      <c r="AA1903" s="17"/>
      <c r="AB1903" s="17"/>
      <c r="AC1903" s="17"/>
      <c r="AD1903" s="17"/>
      <c r="AE1903" s="17"/>
      <c r="AF1903" s="17"/>
      <c r="AG1903" s="17"/>
      <c r="AH1903" s="17"/>
      <c r="AI1903" s="17"/>
      <c r="AJ1903" s="17"/>
      <c r="AK1903" s="17"/>
      <c r="AL1903" s="17"/>
      <c r="AM1903" s="17"/>
      <c r="AN1903" s="17"/>
      <c r="AO1903" s="17"/>
      <c r="AP1903" s="17"/>
      <c r="AQ1903" s="17"/>
      <c r="AR1903" s="17"/>
      <c r="AS1903" s="17"/>
      <c r="AT1903" s="17"/>
      <c r="AU1903" s="17"/>
      <c r="AV1903" s="17"/>
      <c r="AW1903" s="17"/>
      <c r="AX1903" s="17"/>
      <c r="AY1903" s="17"/>
      <c r="AZ1903" s="17"/>
      <c r="BA1903" s="17"/>
      <c r="BB1903" s="17"/>
      <c r="BC1903" s="17"/>
      <c r="BD1903" s="17"/>
      <c r="BE1903" s="17"/>
      <c r="BF1903" s="17"/>
      <c r="BG1903" s="17"/>
      <c r="BH1903" s="17"/>
      <c r="BI1903" s="17"/>
      <c r="BJ1903" s="17"/>
      <c r="BK1903" s="17"/>
      <c r="BL1903" s="17"/>
      <c r="BM1903" s="17"/>
      <c r="BN1903" s="17"/>
      <c r="BO1903" s="17"/>
      <c r="BP1903" s="17"/>
      <c r="BQ1903" s="17"/>
      <c r="BR1903" s="17"/>
      <c r="BS1903" s="17"/>
      <c r="BT1903" s="17"/>
      <c r="BU1903" s="17"/>
    </row>
    <row r="1904" spans="2:73" x14ac:dyDescent="0.3">
      <c r="B1904" s="24" t="s">
        <v>197</v>
      </c>
      <c r="C1904" s="17"/>
      <c r="D1904" s="17"/>
      <c r="E1904" s="17"/>
      <c r="F1904" s="17"/>
      <c r="G1904" s="17"/>
      <c r="H1904" s="17"/>
      <c r="I1904" s="17"/>
      <c r="J1904" s="17"/>
      <c r="K1904" s="17"/>
      <c r="L1904" s="17"/>
      <c r="M1904" s="17"/>
      <c r="N1904" s="17"/>
      <c r="O1904" s="17"/>
      <c r="P1904" s="17"/>
      <c r="Q1904" s="17"/>
      <c r="R1904" s="17"/>
      <c r="S1904" s="17"/>
      <c r="T1904" s="17"/>
      <c r="U1904" s="17"/>
      <c r="V1904" s="17"/>
      <c r="W1904" s="17"/>
      <c r="X1904" s="17"/>
      <c r="Y1904" s="17"/>
      <c r="Z1904" s="17"/>
      <c r="AA1904" s="17"/>
      <c r="AB1904" s="17"/>
      <c r="AC1904" s="17"/>
      <c r="AD1904" s="17"/>
      <c r="AE1904" s="17"/>
      <c r="AF1904" s="17"/>
      <c r="AG1904" s="17"/>
      <c r="AH1904" s="17"/>
      <c r="AI1904" s="17"/>
      <c r="AJ1904" s="17"/>
      <c r="AK1904" s="17"/>
      <c r="AL1904" s="17"/>
      <c r="AM1904" s="17"/>
      <c r="AN1904" s="17"/>
      <c r="AO1904" s="17"/>
      <c r="AP1904" s="17"/>
      <c r="AQ1904" s="17"/>
      <c r="AR1904" s="17"/>
      <c r="AS1904" s="17"/>
      <c r="AT1904" s="17"/>
      <c r="AU1904" s="17"/>
      <c r="AV1904" s="17"/>
      <c r="AW1904" s="17"/>
      <c r="AX1904" s="17"/>
      <c r="AY1904" s="17"/>
      <c r="AZ1904" s="17"/>
      <c r="BA1904" s="17"/>
      <c r="BB1904" s="17"/>
      <c r="BC1904" s="17"/>
      <c r="BD1904" s="17"/>
      <c r="BE1904" s="17"/>
      <c r="BF1904" s="17"/>
      <c r="BG1904" s="17"/>
      <c r="BH1904" s="17"/>
      <c r="BI1904" s="17"/>
      <c r="BJ1904" s="17"/>
      <c r="BK1904" s="17"/>
      <c r="BL1904" s="17"/>
      <c r="BM1904" s="17"/>
      <c r="BN1904" s="17"/>
      <c r="BO1904" s="17"/>
      <c r="BP1904" s="17"/>
      <c r="BQ1904" s="17"/>
      <c r="BR1904" s="17"/>
      <c r="BS1904" s="17"/>
      <c r="BT1904" s="17"/>
      <c r="BU1904" s="17"/>
    </row>
    <row r="1905" spans="2:73" x14ac:dyDescent="0.3">
      <c r="B1905" t="s">
        <v>681</v>
      </c>
      <c r="C1905" s="17">
        <v>0.10270659614432399</v>
      </c>
      <c r="D1905" s="17">
        <v>0.118741335274882</v>
      </c>
      <c r="E1905" s="17">
        <v>8.8264203200300997E-2</v>
      </c>
      <c r="F1905" s="17"/>
      <c r="G1905" s="17">
        <v>0.150873521511458</v>
      </c>
      <c r="H1905" s="17">
        <v>0.16748247208679201</v>
      </c>
      <c r="I1905" s="17">
        <v>0.10285626086393</v>
      </c>
      <c r="J1905" s="17">
        <v>7.5277582947359006E-2</v>
      </c>
      <c r="K1905" s="17">
        <v>5.9368049521989298E-2</v>
      </c>
      <c r="L1905" s="17">
        <v>6.6096678319708696E-2</v>
      </c>
      <c r="M1905" s="17"/>
      <c r="N1905" s="17">
        <v>9.0357807373888099E-2</v>
      </c>
      <c r="O1905" s="17">
        <v>0.13874002566507301</v>
      </c>
      <c r="P1905" s="17">
        <v>0.107470087681983</v>
      </c>
      <c r="Q1905" s="17">
        <v>7.6504877926172096E-2</v>
      </c>
      <c r="R1905" s="17"/>
      <c r="S1905" s="17">
        <v>0.15981674138004301</v>
      </c>
      <c r="T1905" s="17">
        <v>7.5649249281430506E-2</v>
      </c>
      <c r="U1905" s="17">
        <v>9.8348879778546602E-2</v>
      </c>
      <c r="V1905" s="17">
        <v>8.8368802155756807E-2</v>
      </c>
      <c r="W1905" s="17">
        <v>6.121005938356E-2</v>
      </c>
      <c r="X1905" s="17">
        <v>8.0340712039399201E-2</v>
      </c>
      <c r="Y1905" s="17">
        <v>8.5476217071159696E-2</v>
      </c>
      <c r="Z1905" s="17">
        <v>0.133878676598118</v>
      </c>
      <c r="AA1905" s="17">
        <v>0.12609026368861601</v>
      </c>
      <c r="AB1905" s="17"/>
      <c r="AC1905" s="17">
        <v>0.191664879876383</v>
      </c>
      <c r="AD1905" s="17">
        <v>8.1533353432007294E-2</v>
      </c>
      <c r="AE1905" s="17">
        <v>8.1433345558872799E-2</v>
      </c>
      <c r="AF1905" s="17">
        <v>7.5430429738072194E-2</v>
      </c>
      <c r="AG1905" s="17">
        <v>0.12606548545999199</v>
      </c>
      <c r="AH1905" s="17">
        <v>9.9881416705256507E-2</v>
      </c>
      <c r="AI1905" s="17">
        <v>0.18100746997897499</v>
      </c>
      <c r="AJ1905" s="17">
        <v>9.8209069984062897E-2</v>
      </c>
      <c r="AK1905" s="17">
        <v>0.10362189919623301</v>
      </c>
      <c r="AL1905" s="17">
        <v>4.7528754361325698E-2</v>
      </c>
      <c r="AM1905" s="17">
        <v>7.4931126664765202E-2</v>
      </c>
      <c r="AN1905" s="17">
        <v>5.9833472119532098E-2</v>
      </c>
      <c r="AO1905" s="17">
        <v>0.10881799605398</v>
      </c>
      <c r="AP1905" s="17">
        <v>7.3027797675134995E-2</v>
      </c>
      <c r="AQ1905" s="17">
        <v>5.1641684952459903E-2</v>
      </c>
      <c r="AR1905" s="17">
        <v>0.23960404387526599</v>
      </c>
      <c r="AS1905" s="17"/>
      <c r="AT1905" s="17">
        <v>0.16832523170817301</v>
      </c>
      <c r="AU1905" s="17">
        <v>0.106802796682105</v>
      </c>
      <c r="AV1905" s="17">
        <v>9.2972960498683102E-2</v>
      </c>
      <c r="AW1905" s="17">
        <v>5.69336012916608E-2</v>
      </c>
      <c r="AX1905" s="17">
        <v>4.01380944919109E-2</v>
      </c>
      <c r="AY1905" s="17">
        <v>0.12706749408697501</v>
      </c>
      <c r="AZ1905" s="17"/>
      <c r="BA1905" s="17">
        <v>5.82916733798476E-2</v>
      </c>
      <c r="BB1905" s="17">
        <v>8.0892473294329095E-2</v>
      </c>
      <c r="BC1905" s="17">
        <v>0.122980751195397</v>
      </c>
      <c r="BD1905" s="17">
        <v>0.20167954053817699</v>
      </c>
      <c r="BE1905" s="17">
        <v>0.16005395279468701</v>
      </c>
      <c r="BF1905" s="17"/>
      <c r="BG1905" s="17">
        <v>9.3744362526262906E-2</v>
      </c>
      <c r="BH1905" s="17">
        <v>0.14649774127887999</v>
      </c>
      <c r="BI1905" s="17">
        <v>5.8782340259774302E-2</v>
      </c>
      <c r="BJ1905" s="17">
        <v>9.33193273053807E-2</v>
      </c>
      <c r="BK1905" s="17">
        <v>9.7625712579305093E-2</v>
      </c>
      <c r="BL1905" s="17"/>
      <c r="BM1905" s="17">
        <v>0.110247922056166</v>
      </c>
      <c r="BN1905" s="17">
        <v>9.1029436383165199E-2</v>
      </c>
      <c r="BO1905" s="17">
        <v>0.107556250272603</v>
      </c>
      <c r="BP1905" s="17"/>
      <c r="BQ1905" s="17">
        <v>0.16964480505323101</v>
      </c>
      <c r="BR1905" s="17">
        <v>6.6143866118771294E-2</v>
      </c>
      <c r="BS1905" s="17"/>
      <c r="BT1905" s="17">
        <v>0.128198591789529</v>
      </c>
      <c r="BU1905" s="17">
        <v>7.0748246323524902E-2</v>
      </c>
    </row>
    <row r="1906" spans="2:73" x14ac:dyDescent="0.3">
      <c r="B1906" t="s">
        <v>682</v>
      </c>
      <c r="C1906" s="17">
        <v>0.320117171545729</v>
      </c>
      <c r="D1906" s="17">
        <v>0.31004932592562701</v>
      </c>
      <c r="E1906" s="17">
        <v>0.33038168371559401</v>
      </c>
      <c r="F1906" s="17"/>
      <c r="G1906" s="17">
        <v>0.313359453035296</v>
      </c>
      <c r="H1906" s="17">
        <v>0.36091764317506198</v>
      </c>
      <c r="I1906" s="17">
        <v>0.33219829996141997</v>
      </c>
      <c r="J1906" s="17">
        <v>0.29877067341311497</v>
      </c>
      <c r="K1906" s="17">
        <v>0.30349891821198299</v>
      </c>
      <c r="L1906" s="17">
        <v>0.30914587986481201</v>
      </c>
      <c r="M1906" s="17"/>
      <c r="N1906" s="17">
        <v>0.37088492195978401</v>
      </c>
      <c r="O1906" s="17">
        <v>0.31074824381166999</v>
      </c>
      <c r="P1906" s="17">
        <v>0.30181648934446098</v>
      </c>
      <c r="Q1906" s="17">
        <v>0.29177504444819102</v>
      </c>
      <c r="R1906" s="17"/>
      <c r="S1906" s="17">
        <v>0.36053274893894699</v>
      </c>
      <c r="T1906" s="17">
        <v>0.32317324954694598</v>
      </c>
      <c r="U1906" s="17">
        <v>0.29222758181210501</v>
      </c>
      <c r="V1906" s="17">
        <v>0.24519549486754799</v>
      </c>
      <c r="W1906" s="17">
        <v>0.36378057452930401</v>
      </c>
      <c r="X1906" s="17">
        <v>0.24336652537554801</v>
      </c>
      <c r="Y1906" s="17">
        <v>0.36685872318895002</v>
      </c>
      <c r="Z1906" s="17">
        <v>0.27489157993231</v>
      </c>
      <c r="AA1906" s="17">
        <v>0.35426950218460901</v>
      </c>
      <c r="AB1906" s="17"/>
      <c r="AC1906" s="17">
        <v>0.112034145620797</v>
      </c>
      <c r="AD1906" s="17">
        <v>0.324871506090884</v>
      </c>
      <c r="AE1906" s="17">
        <v>0.23882354096816999</v>
      </c>
      <c r="AF1906" s="17">
        <v>0.21839739658673901</v>
      </c>
      <c r="AG1906" s="17">
        <v>0.26286165295603697</v>
      </c>
      <c r="AH1906" s="17">
        <v>0.35270501989650499</v>
      </c>
      <c r="AI1906" s="17">
        <v>0.30134410150486102</v>
      </c>
      <c r="AJ1906" s="17">
        <v>0.31199418021240399</v>
      </c>
      <c r="AK1906" s="17">
        <v>0.34768057494570798</v>
      </c>
      <c r="AL1906" s="17">
        <v>0.36108507820352098</v>
      </c>
      <c r="AM1906" s="17">
        <v>0.42703854162421401</v>
      </c>
      <c r="AN1906" s="17">
        <v>0.37983530696214102</v>
      </c>
      <c r="AO1906" s="17">
        <v>0.37005671291571701</v>
      </c>
      <c r="AP1906" s="17">
        <v>0.28507905394255501</v>
      </c>
      <c r="AQ1906" s="17">
        <v>0.38223300631732998</v>
      </c>
      <c r="AR1906" s="17">
        <v>0.40287983656747101</v>
      </c>
      <c r="AS1906" s="17"/>
      <c r="AT1906" s="17">
        <v>0.36948787036922898</v>
      </c>
      <c r="AU1906" s="17">
        <v>0.32806036109173597</v>
      </c>
      <c r="AV1906" s="17">
        <v>0.282804898509601</v>
      </c>
      <c r="AW1906" s="17">
        <v>0.31768694953615001</v>
      </c>
      <c r="AX1906" s="17">
        <v>0.28108381506736302</v>
      </c>
      <c r="AY1906" s="17">
        <v>0.267056418427288</v>
      </c>
      <c r="AZ1906" s="17"/>
      <c r="BA1906" s="17">
        <v>0.30416402805811998</v>
      </c>
      <c r="BB1906" s="17">
        <v>0.31015101911908699</v>
      </c>
      <c r="BC1906" s="17">
        <v>0.33513512210225899</v>
      </c>
      <c r="BD1906" s="17">
        <v>0.33601108323922202</v>
      </c>
      <c r="BE1906" s="17">
        <v>0.25796089074929701</v>
      </c>
      <c r="BF1906" s="17"/>
      <c r="BG1906" s="17">
        <v>0.35451430431325298</v>
      </c>
      <c r="BH1906" s="17">
        <v>0.36502110958719802</v>
      </c>
      <c r="BI1906" s="17">
        <v>0.29794685995491399</v>
      </c>
      <c r="BJ1906" s="17">
        <v>0.27848820397179602</v>
      </c>
      <c r="BK1906" s="17">
        <v>0.27887202676706302</v>
      </c>
      <c r="BL1906" s="17"/>
      <c r="BM1906" s="17">
        <v>0.35041192273496202</v>
      </c>
      <c r="BN1906" s="17">
        <v>0.30580094459287299</v>
      </c>
      <c r="BO1906" s="17">
        <v>0.26187961356935302</v>
      </c>
      <c r="BP1906" s="17"/>
      <c r="BQ1906" s="17">
        <v>0.39075989852496101</v>
      </c>
      <c r="BR1906" s="17">
        <v>0.27987776918773599</v>
      </c>
      <c r="BS1906" s="17"/>
      <c r="BT1906" s="17">
        <v>0.36112860656941498</v>
      </c>
      <c r="BU1906" s="17">
        <v>0.28424847257091301</v>
      </c>
    </row>
    <row r="1907" spans="2:73" x14ac:dyDescent="0.3">
      <c r="B1907" t="s">
        <v>683</v>
      </c>
      <c r="C1907" s="17">
        <v>0.42081506979496602</v>
      </c>
      <c r="D1907" s="17">
        <v>0.44082100559375298</v>
      </c>
      <c r="E1907" s="17">
        <v>0.40212871811773399</v>
      </c>
      <c r="F1907" s="17"/>
      <c r="G1907" s="17">
        <v>0.33728496506071098</v>
      </c>
      <c r="H1907" s="17">
        <v>0.36339995488773702</v>
      </c>
      <c r="I1907" s="17">
        <v>0.39896350039082701</v>
      </c>
      <c r="J1907" s="17">
        <v>0.45891619065633199</v>
      </c>
      <c r="K1907" s="17">
        <v>0.42818536183651401</v>
      </c>
      <c r="L1907" s="17">
        <v>0.50601207306380602</v>
      </c>
      <c r="M1907" s="17"/>
      <c r="N1907" s="17">
        <v>0.41003712324612901</v>
      </c>
      <c r="O1907" s="17">
        <v>0.40350147710926298</v>
      </c>
      <c r="P1907" s="17">
        <v>0.43731060492902102</v>
      </c>
      <c r="Q1907" s="17">
        <v>0.43396804753163898</v>
      </c>
      <c r="R1907" s="17"/>
      <c r="S1907" s="17">
        <v>0.35875435938136402</v>
      </c>
      <c r="T1907" s="17">
        <v>0.44355414488710598</v>
      </c>
      <c r="U1907" s="17">
        <v>0.42485086060266603</v>
      </c>
      <c r="V1907" s="17">
        <v>0.46097036146807602</v>
      </c>
      <c r="W1907" s="17">
        <v>0.43398665702767802</v>
      </c>
      <c r="X1907" s="17">
        <v>0.54018363260929403</v>
      </c>
      <c r="Y1907" s="17">
        <v>0.393570160664244</v>
      </c>
      <c r="Z1907" s="17">
        <v>0.396431656080663</v>
      </c>
      <c r="AA1907" s="17">
        <v>0.37089892218409598</v>
      </c>
      <c r="AB1907" s="17"/>
      <c r="AC1907" s="17">
        <v>0.356365245015065</v>
      </c>
      <c r="AD1907" s="17">
        <v>0.36503627500458902</v>
      </c>
      <c r="AE1907" s="17">
        <v>0.50508224261616597</v>
      </c>
      <c r="AF1907" s="17">
        <v>0.52339740729248796</v>
      </c>
      <c r="AG1907" s="17">
        <v>0.44990075131903401</v>
      </c>
      <c r="AH1907" s="17">
        <v>0.36826393717719702</v>
      </c>
      <c r="AI1907" s="17">
        <v>0.39523421135974002</v>
      </c>
      <c r="AJ1907" s="17">
        <v>0.41033247652856297</v>
      </c>
      <c r="AK1907" s="17">
        <v>0.44436066331740498</v>
      </c>
      <c r="AL1907" s="17">
        <v>0.47389276451828899</v>
      </c>
      <c r="AM1907" s="17">
        <v>0.407088205279791</v>
      </c>
      <c r="AN1907" s="17">
        <v>0.43267768479480301</v>
      </c>
      <c r="AO1907" s="17">
        <v>0.40697133747627201</v>
      </c>
      <c r="AP1907" s="17">
        <v>0.45563500876929902</v>
      </c>
      <c r="AQ1907" s="17">
        <v>0.47633749569038297</v>
      </c>
      <c r="AR1907" s="17">
        <v>0.33116125478379199</v>
      </c>
      <c r="AS1907" s="17"/>
      <c r="AT1907" s="17">
        <v>0.35129569245877701</v>
      </c>
      <c r="AU1907" s="17">
        <v>0.40178095169271699</v>
      </c>
      <c r="AV1907" s="17">
        <v>0.44079828195489901</v>
      </c>
      <c r="AW1907" s="17">
        <v>0.47951642646697201</v>
      </c>
      <c r="AX1907" s="17">
        <v>0.48710252625703498</v>
      </c>
      <c r="AY1907" s="17">
        <v>0.41006391563302902</v>
      </c>
      <c r="AZ1907" s="17"/>
      <c r="BA1907" s="17">
        <v>0.43421172723129398</v>
      </c>
      <c r="BB1907" s="17">
        <v>0.44011571856597798</v>
      </c>
      <c r="BC1907" s="17">
        <v>0.41074480466163099</v>
      </c>
      <c r="BD1907" s="17">
        <v>0.35217907227691198</v>
      </c>
      <c r="BE1907" s="17">
        <v>0.514523008731811</v>
      </c>
      <c r="BF1907" s="17"/>
      <c r="BG1907" s="17">
        <v>0.42553797624464201</v>
      </c>
      <c r="BH1907" s="17">
        <v>0.38154508438082702</v>
      </c>
      <c r="BI1907" s="17">
        <v>0.52216748430339499</v>
      </c>
      <c r="BJ1907" s="17">
        <v>0.44653991770610302</v>
      </c>
      <c r="BK1907" s="17">
        <v>0.44709909344434001</v>
      </c>
      <c r="BL1907" s="17"/>
      <c r="BM1907" s="17">
        <v>0.41921657073399399</v>
      </c>
      <c r="BN1907" s="17">
        <v>0.430818896408313</v>
      </c>
      <c r="BO1907" s="17">
        <v>0.40183457971707598</v>
      </c>
      <c r="BP1907" s="17"/>
      <c r="BQ1907" s="17">
        <v>0.32960859686296101</v>
      </c>
      <c r="BR1907" s="17">
        <v>0.48176729825033598</v>
      </c>
      <c r="BS1907" s="17"/>
      <c r="BT1907" s="17">
        <v>0.39321128087967799</v>
      </c>
      <c r="BU1907" s="17">
        <v>0.46659382601384403</v>
      </c>
    </row>
    <row r="1908" spans="2:73" x14ac:dyDescent="0.3">
      <c r="B1908" t="s">
        <v>684</v>
      </c>
      <c r="C1908" s="17">
        <v>6.7416218901539898E-2</v>
      </c>
      <c r="D1908" s="17">
        <v>5.7985547621422703E-2</v>
      </c>
      <c r="E1908" s="17">
        <v>7.5497400649635102E-2</v>
      </c>
      <c r="F1908" s="17"/>
      <c r="G1908" s="17">
        <v>9.8257328181645898E-2</v>
      </c>
      <c r="H1908" s="17">
        <v>5.3506379971517803E-2</v>
      </c>
      <c r="I1908" s="17">
        <v>7.4935911538995398E-2</v>
      </c>
      <c r="J1908" s="17">
        <v>7.6555021199800996E-2</v>
      </c>
      <c r="K1908" s="17">
        <v>7.1429959300694207E-2</v>
      </c>
      <c r="L1908" s="17">
        <v>4.34842386691809E-2</v>
      </c>
      <c r="M1908" s="17"/>
      <c r="N1908" s="17">
        <v>6.07662045957112E-2</v>
      </c>
      <c r="O1908" s="17">
        <v>7.2210234489244393E-2</v>
      </c>
      <c r="P1908" s="17">
        <v>5.5174046141762002E-2</v>
      </c>
      <c r="Q1908" s="17">
        <v>7.6638999906883998E-2</v>
      </c>
      <c r="R1908" s="17"/>
      <c r="S1908" s="17">
        <v>4.5979753247851501E-2</v>
      </c>
      <c r="T1908" s="17">
        <v>7.3246026014924998E-2</v>
      </c>
      <c r="U1908" s="17">
        <v>0.109072743913465</v>
      </c>
      <c r="V1908" s="17">
        <v>0.122528334362085</v>
      </c>
      <c r="W1908" s="17">
        <v>8.2828593622598604E-2</v>
      </c>
      <c r="X1908" s="17">
        <v>5.3898878401222997E-2</v>
      </c>
      <c r="Y1908" s="17">
        <v>3.11262865226971E-2</v>
      </c>
      <c r="Z1908" s="17">
        <v>6.1207270644642701E-2</v>
      </c>
      <c r="AA1908" s="17">
        <v>3.9157993009103498E-2</v>
      </c>
      <c r="AB1908" s="17"/>
      <c r="AC1908" s="17">
        <v>7.8546495378191306E-2</v>
      </c>
      <c r="AD1908" s="17">
        <v>7.1704712499239501E-2</v>
      </c>
      <c r="AE1908" s="17">
        <v>8.5760741475399596E-2</v>
      </c>
      <c r="AF1908" s="17">
        <v>6.7708107934099301E-2</v>
      </c>
      <c r="AG1908" s="17">
        <v>8.9069654620583694E-2</v>
      </c>
      <c r="AH1908" s="17">
        <v>9.0511083011033194E-2</v>
      </c>
      <c r="AI1908" s="17">
        <v>7.2008092146976399E-2</v>
      </c>
      <c r="AJ1908" s="17">
        <v>9.0498861975477005E-2</v>
      </c>
      <c r="AK1908" s="17">
        <v>5.4800689389349497E-2</v>
      </c>
      <c r="AL1908" s="17">
        <v>2.2005893574800799E-2</v>
      </c>
      <c r="AM1908" s="17">
        <v>4.4822343149064199E-2</v>
      </c>
      <c r="AN1908" s="17">
        <v>5.1129928878745297E-2</v>
      </c>
      <c r="AO1908" s="17">
        <v>7.2614680715920504E-2</v>
      </c>
      <c r="AP1908" s="17">
        <v>0.106636915282022</v>
      </c>
      <c r="AQ1908" s="17">
        <v>4.4322720617366397E-2</v>
      </c>
      <c r="AR1908" s="17">
        <v>0</v>
      </c>
      <c r="AS1908" s="17"/>
      <c r="AT1908" s="17">
        <v>4.8251934690835101E-2</v>
      </c>
      <c r="AU1908" s="17">
        <v>7.7277323277776505E-2</v>
      </c>
      <c r="AV1908" s="17">
        <v>9.0975285643315099E-2</v>
      </c>
      <c r="AW1908" s="17">
        <v>6.3448534256566699E-2</v>
      </c>
      <c r="AX1908" s="17">
        <v>5.6049775268035999E-2</v>
      </c>
      <c r="AY1908" s="17">
        <v>6.4551986545543699E-2</v>
      </c>
      <c r="AZ1908" s="17"/>
      <c r="BA1908" s="17">
        <v>8.3518246713843003E-2</v>
      </c>
      <c r="BB1908" s="17">
        <v>7.3951586705871902E-2</v>
      </c>
      <c r="BC1908" s="17">
        <v>5.0001258963405501E-2</v>
      </c>
      <c r="BD1908" s="17">
        <v>6.2557146403227001E-2</v>
      </c>
      <c r="BE1908" s="17">
        <v>1.85086473336207E-2</v>
      </c>
      <c r="BF1908" s="17"/>
      <c r="BG1908" s="17">
        <v>5.8144918271101402E-2</v>
      </c>
      <c r="BH1908" s="17">
        <v>4.3551760482219898E-2</v>
      </c>
      <c r="BI1908" s="17">
        <v>2.0742640487328701E-2</v>
      </c>
      <c r="BJ1908" s="17">
        <v>7.9500884308150194E-2</v>
      </c>
      <c r="BK1908" s="17">
        <v>8.4582411910124597E-2</v>
      </c>
      <c r="BL1908" s="17"/>
      <c r="BM1908" s="17">
        <v>5.0149757277283998E-2</v>
      </c>
      <c r="BN1908" s="17">
        <v>7.8112716895122697E-2</v>
      </c>
      <c r="BO1908" s="17">
        <v>9.4559088990664397E-2</v>
      </c>
      <c r="BP1908" s="17"/>
      <c r="BQ1908" s="17">
        <v>6.9644381954767298E-2</v>
      </c>
      <c r="BR1908" s="17">
        <v>6.4882106585257102E-2</v>
      </c>
      <c r="BS1908" s="17"/>
      <c r="BT1908" s="17">
        <v>6.5695577021135904E-2</v>
      </c>
      <c r="BU1908" s="17">
        <v>6.9204344163344297E-2</v>
      </c>
    </row>
    <row r="1909" spans="2:73" x14ac:dyDescent="0.3">
      <c r="B1909" t="s">
        <v>685</v>
      </c>
      <c r="C1909" s="17">
        <v>1.36367721155554E-2</v>
      </c>
      <c r="D1909" s="17">
        <v>1.3856503985146099E-2</v>
      </c>
      <c r="E1909" s="17">
        <v>1.3476905138618401E-2</v>
      </c>
      <c r="F1909" s="17"/>
      <c r="G1909" s="17">
        <v>2.2098032550869399E-2</v>
      </c>
      <c r="H1909" s="17">
        <v>4.0199544926571504E-3</v>
      </c>
      <c r="I1909" s="17">
        <v>2.19988794654561E-2</v>
      </c>
      <c r="J1909" s="17">
        <v>1.6003275267417301E-2</v>
      </c>
      <c r="K1909" s="17">
        <v>1.78980845194429E-2</v>
      </c>
      <c r="L1909" s="17">
        <v>5.4629785963490598E-3</v>
      </c>
      <c r="M1909" s="17"/>
      <c r="N1909" s="17">
        <v>9.1018535384069198E-3</v>
      </c>
      <c r="O1909" s="17">
        <v>1.3825568992570701E-2</v>
      </c>
      <c r="P1909" s="17">
        <v>2.0021899291132399E-2</v>
      </c>
      <c r="Q1909" s="17">
        <v>1.2805143154282401E-2</v>
      </c>
      <c r="R1909" s="17"/>
      <c r="S1909" s="17">
        <v>5.9691032386188199E-3</v>
      </c>
      <c r="T1909" s="17">
        <v>1.58776779666461E-2</v>
      </c>
      <c r="U1909" s="17">
        <v>3.3937941261005702E-2</v>
      </c>
      <c r="V1909" s="17">
        <v>0</v>
      </c>
      <c r="W1909" s="17">
        <v>7.1332716783892502E-3</v>
      </c>
      <c r="X1909" s="17">
        <v>1.20085099007247E-2</v>
      </c>
      <c r="Y1909" s="17">
        <v>0</v>
      </c>
      <c r="Z1909" s="17">
        <v>4.8560288915540602E-2</v>
      </c>
      <c r="AA1909" s="17">
        <v>1.7460648504559601E-2</v>
      </c>
      <c r="AB1909" s="17"/>
      <c r="AC1909" s="17">
        <v>0</v>
      </c>
      <c r="AD1909" s="17">
        <v>3.0909130953857399E-2</v>
      </c>
      <c r="AE1909" s="17">
        <v>0</v>
      </c>
      <c r="AF1909" s="17">
        <v>7.8731159554431603E-3</v>
      </c>
      <c r="AG1909" s="17">
        <v>1.5793243037374199E-2</v>
      </c>
      <c r="AH1909" s="17">
        <v>1.0498493026665201E-2</v>
      </c>
      <c r="AI1909" s="17">
        <v>8.6558604655441098E-3</v>
      </c>
      <c r="AJ1909" s="17">
        <v>2.5371937157940099E-2</v>
      </c>
      <c r="AK1909" s="17">
        <v>9.3020273623134701E-3</v>
      </c>
      <c r="AL1909" s="17">
        <v>2.84964927007368E-2</v>
      </c>
      <c r="AM1909" s="17">
        <v>1.8643541301401799E-2</v>
      </c>
      <c r="AN1909" s="17">
        <v>8.9639784450478294E-3</v>
      </c>
      <c r="AO1909" s="17">
        <v>0</v>
      </c>
      <c r="AP1909" s="17">
        <v>1.8966070180333999E-2</v>
      </c>
      <c r="AQ1909" s="17">
        <v>1.61011432667039E-2</v>
      </c>
      <c r="AR1909" s="17">
        <v>0</v>
      </c>
      <c r="AS1909" s="17"/>
      <c r="AT1909" s="17">
        <v>7.7560965547622202E-3</v>
      </c>
      <c r="AU1909" s="17">
        <v>1.2867759839100001E-2</v>
      </c>
      <c r="AV1909" s="17">
        <v>1.5163600409794401E-2</v>
      </c>
      <c r="AW1909" s="17">
        <v>1.7060424731772401E-2</v>
      </c>
      <c r="AX1909" s="17">
        <v>2.1763369550317799E-2</v>
      </c>
      <c r="AY1909" s="17">
        <v>9.3432990205397706E-3</v>
      </c>
      <c r="AZ1909" s="17"/>
      <c r="BA1909" s="17">
        <v>1.3835753675757199E-2</v>
      </c>
      <c r="BB1909" s="17">
        <v>3.1534152673398499E-2</v>
      </c>
      <c r="BC1909" s="17">
        <v>1.15265935804329E-2</v>
      </c>
      <c r="BD1909" s="17">
        <v>4.6295487797996301E-3</v>
      </c>
      <c r="BE1909" s="17">
        <v>0</v>
      </c>
      <c r="BF1909" s="17"/>
      <c r="BG1909" s="17">
        <v>5.7559896613647897E-3</v>
      </c>
      <c r="BH1909" s="17">
        <v>6.2416644837135901E-3</v>
      </c>
      <c r="BI1909" s="17">
        <v>0</v>
      </c>
      <c r="BJ1909" s="17">
        <v>4.3299775484548199E-2</v>
      </c>
      <c r="BK1909" s="17">
        <v>2.4861844436123701E-2</v>
      </c>
      <c r="BL1909" s="17"/>
      <c r="BM1909" s="17">
        <v>1.5062752341464E-2</v>
      </c>
      <c r="BN1909" s="17">
        <v>3.5099928998397699E-3</v>
      </c>
      <c r="BO1909" s="17">
        <v>3.3436497298355898E-2</v>
      </c>
      <c r="BP1909" s="17"/>
      <c r="BQ1909" s="17">
        <v>1.21773842540826E-2</v>
      </c>
      <c r="BR1909" s="17">
        <v>1.5623730099976699E-2</v>
      </c>
      <c r="BS1909" s="17"/>
      <c r="BT1909" s="17">
        <v>1.1458164384578501E-2</v>
      </c>
      <c r="BU1909" s="17">
        <v>1.25754167138773E-2</v>
      </c>
    </row>
    <row r="1910" spans="2:73" x14ac:dyDescent="0.3">
      <c r="B1910" t="s">
        <v>92</v>
      </c>
      <c r="C1910" s="17">
        <v>7.5308171497885407E-2</v>
      </c>
      <c r="D1910" s="17">
        <v>5.8546281599168602E-2</v>
      </c>
      <c r="E1910" s="17">
        <v>9.0251089178117999E-2</v>
      </c>
      <c r="F1910" s="17"/>
      <c r="G1910" s="17">
        <v>7.8126699660018506E-2</v>
      </c>
      <c r="H1910" s="17">
        <v>5.0673595386233602E-2</v>
      </c>
      <c r="I1910" s="17">
        <v>6.9047147779371695E-2</v>
      </c>
      <c r="J1910" s="17">
        <v>7.4477256515975102E-2</v>
      </c>
      <c r="K1910" s="17">
        <v>0.119619626609376</v>
      </c>
      <c r="L1910" s="17">
        <v>6.9798151486143406E-2</v>
      </c>
      <c r="M1910" s="17"/>
      <c r="N1910" s="17">
        <v>5.8852089286080801E-2</v>
      </c>
      <c r="O1910" s="17">
        <v>6.0974449932178203E-2</v>
      </c>
      <c r="P1910" s="17">
        <v>7.8206872611640596E-2</v>
      </c>
      <c r="Q1910" s="17">
        <v>0.10830788703283099</v>
      </c>
      <c r="R1910" s="17"/>
      <c r="S1910" s="17">
        <v>6.8947293813176297E-2</v>
      </c>
      <c r="T1910" s="17">
        <v>6.8499652302945899E-2</v>
      </c>
      <c r="U1910" s="17">
        <v>4.1561992632210797E-2</v>
      </c>
      <c r="V1910" s="17">
        <v>8.2937007146533195E-2</v>
      </c>
      <c r="W1910" s="17">
        <v>5.10608437584706E-2</v>
      </c>
      <c r="X1910" s="17">
        <v>7.0201741673811699E-2</v>
      </c>
      <c r="Y1910" s="17">
        <v>0.122968612552949</v>
      </c>
      <c r="Z1910" s="17">
        <v>8.5030527828726402E-2</v>
      </c>
      <c r="AA1910" s="17">
        <v>9.2122670429016104E-2</v>
      </c>
      <c r="AB1910" s="17"/>
      <c r="AC1910" s="17">
        <v>0.261389234109563</v>
      </c>
      <c r="AD1910" s="17">
        <v>0.12594502201942301</v>
      </c>
      <c r="AE1910" s="17">
        <v>8.8900129381392398E-2</v>
      </c>
      <c r="AF1910" s="17">
        <v>0.107193542493159</v>
      </c>
      <c r="AG1910" s="17">
        <v>5.6309212606979298E-2</v>
      </c>
      <c r="AH1910" s="17">
        <v>7.8140050183343093E-2</v>
      </c>
      <c r="AI1910" s="17">
        <v>4.1750264543903501E-2</v>
      </c>
      <c r="AJ1910" s="17">
        <v>6.35934741415526E-2</v>
      </c>
      <c r="AK1910" s="17">
        <v>4.0234145788990899E-2</v>
      </c>
      <c r="AL1910" s="17">
        <v>6.6991016641326895E-2</v>
      </c>
      <c r="AM1910" s="17">
        <v>2.74762419807635E-2</v>
      </c>
      <c r="AN1910" s="17">
        <v>6.7559628799730501E-2</v>
      </c>
      <c r="AO1910" s="17">
        <v>4.1539272838110299E-2</v>
      </c>
      <c r="AP1910" s="17">
        <v>6.0655154150655401E-2</v>
      </c>
      <c r="AQ1910" s="17">
        <v>2.93639491557567E-2</v>
      </c>
      <c r="AR1910" s="17">
        <v>2.63548647734714E-2</v>
      </c>
      <c r="AS1910" s="17"/>
      <c r="AT1910" s="17">
        <v>5.4883174218223203E-2</v>
      </c>
      <c r="AU1910" s="17">
        <v>7.3210807416565396E-2</v>
      </c>
      <c r="AV1910" s="17">
        <v>7.7284972983707595E-2</v>
      </c>
      <c r="AW1910" s="17">
        <v>6.5354063716877894E-2</v>
      </c>
      <c r="AX1910" s="17">
        <v>0.113862419365337</v>
      </c>
      <c r="AY1910" s="17">
        <v>0.121916886286625</v>
      </c>
      <c r="AZ1910" s="17"/>
      <c r="BA1910" s="17">
        <v>0.105978570941138</v>
      </c>
      <c r="BB1910" s="17">
        <v>6.3355049641335301E-2</v>
      </c>
      <c r="BC1910" s="17">
        <v>6.9611469496874495E-2</v>
      </c>
      <c r="BD1910" s="17">
        <v>4.2943608762662101E-2</v>
      </c>
      <c r="BE1910" s="17">
        <v>4.89535003905847E-2</v>
      </c>
      <c r="BF1910" s="17"/>
      <c r="BG1910" s="17">
        <v>6.2302448983375697E-2</v>
      </c>
      <c r="BH1910" s="17">
        <v>5.7142639787161498E-2</v>
      </c>
      <c r="BI1910" s="17">
        <v>0.10036067499458701</v>
      </c>
      <c r="BJ1910" s="17">
        <v>5.88518912240227E-2</v>
      </c>
      <c r="BK1910" s="17">
        <v>6.6958910863043397E-2</v>
      </c>
      <c r="BL1910" s="17"/>
      <c r="BM1910" s="17">
        <v>5.4911074856130698E-2</v>
      </c>
      <c r="BN1910" s="17">
        <v>9.0728012820686196E-2</v>
      </c>
      <c r="BO1910" s="17">
        <v>0.100733970151948</v>
      </c>
      <c r="BP1910" s="17"/>
      <c r="BQ1910" s="17">
        <v>2.8164933349996899E-2</v>
      </c>
      <c r="BR1910" s="17">
        <v>9.1705229757922405E-2</v>
      </c>
      <c r="BS1910" s="17"/>
      <c r="BT1910" s="17">
        <v>4.0307779355663001E-2</v>
      </c>
      <c r="BU1910" s="17">
        <v>9.6629694214496603E-2</v>
      </c>
    </row>
    <row r="1911" spans="2:73" x14ac:dyDescent="0.3">
      <c r="C1911" s="17"/>
      <c r="D1911" s="17"/>
      <c r="E1911" s="17"/>
      <c r="F1911" s="17"/>
      <c r="G1911" s="17"/>
      <c r="H1911" s="17"/>
      <c r="I1911" s="17"/>
      <c r="J1911" s="17"/>
      <c r="K1911" s="17"/>
      <c r="L1911" s="17"/>
      <c r="M1911" s="17"/>
      <c r="N1911" s="17"/>
      <c r="O1911" s="17"/>
      <c r="P1911" s="17"/>
      <c r="Q1911" s="17"/>
      <c r="R1911" s="17"/>
      <c r="S1911" s="17"/>
      <c r="T1911" s="17"/>
      <c r="U1911" s="17"/>
      <c r="V1911" s="17"/>
      <c r="W1911" s="17"/>
      <c r="X1911" s="17"/>
      <c r="Y1911" s="17"/>
      <c r="Z1911" s="17"/>
      <c r="AA1911" s="17"/>
      <c r="AB1911" s="17"/>
      <c r="AC1911" s="17"/>
      <c r="AD1911" s="17"/>
      <c r="AE1911" s="17"/>
      <c r="AF1911" s="17"/>
      <c r="AG1911" s="17"/>
      <c r="AH1911" s="17"/>
      <c r="AI1911" s="17"/>
      <c r="AJ1911" s="17"/>
      <c r="AK1911" s="17"/>
      <c r="AL1911" s="17"/>
      <c r="AM1911" s="17"/>
      <c r="AN1911" s="17"/>
      <c r="AO1911" s="17"/>
      <c r="AP1911" s="17"/>
      <c r="AQ1911" s="17"/>
      <c r="AR1911" s="17"/>
      <c r="AS1911" s="17"/>
      <c r="AT1911" s="17"/>
      <c r="AU1911" s="17"/>
      <c r="AV1911" s="17"/>
      <c r="AW1911" s="17"/>
      <c r="AX1911" s="17"/>
      <c r="AY1911" s="17"/>
      <c r="AZ1911" s="17"/>
      <c r="BA1911" s="17"/>
      <c r="BB1911" s="17"/>
      <c r="BC1911" s="17"/>
      <c r="BD1911" s="17"/>
      <c r="BE1911" s="17"/>
      <c r="BF1911" s="17"/>
      <c r="BG1911" s="17"/>
      <c r="BH1911" s="17"/>
      <c r="BI1911" s="17"/>
      <c r="BJ1911" s="17"/>
      <c r="BK1911" s="17"/>
      <c r="BL1911" s="17"/>
      <c r="BM1911" s="17"/>
      <c r="BN1911" s="17"/>
      <c r="BO1911" s="17"/>
      <c r="BP1911" s="17"/>
      <c r="BQ1911" s="17"/>
      <c r="BR1911" s="17"/>
      <c r="BS1911" s="17"/>
      <c r="BT1911" s="17"/>
      <c r="BU1911" s="17"/>
    </row>
    <row r="1912" spans="2:73" x14ac:dyDescent="0.3">
      <c r="B1912" s="6" t="s">
        <v>696</v>
      </c>
      <c r="C1912" s="17"/>
      <c r="D1912" s="17"/>
      <c r="E1912" s="17"/>
      <c r="F1912" s="17"/>
      <c r="G1912" s="17"/>
      <c r="H1912" s="17"/>
      <c r="I1912" s="17"/>
      <c r="J1912" s="17"/>
      <c r="K1912" s="17"/>
      <c r="L1912" s="17"/>
      <c r="M1912" s="17"/>
      <c r="N1912" s="17"/>
      <c r="O1912" s="17"/>
      <c r="P1912" s="17"/>
      <c r="Q1912" s="17"/>
      <c r="R1912" s="17"/>
      <c r="S1912" s="17"/>
      <c r="T1912" s="17"/>
      <c r="U1912" s="17"/>
      <c r="V1912" s="17"/>
      <c r="W1912" s="17"/>
      <c r="X1912" s="17"/>
      <c r="Y1912" s="17"/>
      <c r="Z1912" s="17"/>
      <c r="AA1912" s="17"/>
      <c r="AB1912" s="17"/>
      <c r="AC1912" s="17"/>
      <c r="AD1912" s="17"/>
      <c r="AE1912" s="17"/>
      <c r="AF1912" s="17"/>
      <c r="AG1912" s="17"/>
      <c r="AH1912" s="17"/>
      <c r="AI1912" s="17"/>
      <c r="AJ1912" s="17"/>
      <c r="AK1912" s="17"/>
      <c r="AL1912" s="17"/>
      <c r="AM1912" s="17"/>
      <c r="AN1912" s="17"/>
      <c r="AO1912" s="17"/>
      <c r="AP1912" s="17"/>
      <c r="AQ1912" s="17"/>
      <c r="AR1912" s="17"/>
      <c r="AS1912" s="17"/>
      <c r="AT1912" s="17"/>
      <c r="AU1912" s="17"/>
      <c r="AV1912" s="17"/>
      <c r="AW1912" s="17"/>
      <c r="AX1912" s="17"/>
      <c r="AY1912" s="17"/>
      <c r="AZ1912" s="17"/>
      <c r="BA1912" s="17"/>
      <c r="BB1912" s="17"/>
      <c r="BC1912" s="17"/>
      <c r="BD1912" s="17"/>
      <c r="BE1912" s="17"/>
      <c r="BF1912" s="17"/>
      <c r="BG1912" s="17"/>
      <c r="BH1912" s="17"/>
      <c r="BI1912" s="17"/>
      <c r="BJ1912" s="17"/>
      <c r="BK1912" s="17"/>
      <c r="BL1912" s="17"/>
      <c r="BM1912" s="17"/>
      <c r="BN1912" s="17"/>
      <c r="BO1912" s="17"/>
      <c r="BP1912" s="17"/>
      <c r="BQ1912" s="17"/>
      <c r="BR1912" s="17"/>
      <c r="BS1912" s="17"/>
      <c r="BT1912" s="17"/>
      <c r="BU1912" s="17"/>
    </row>
    <row r="1913" spans="2:73" x14ac:dyDescent="0.3">
      <c r="B1913" s="24" t="s">
        <v>197</v>
      </c>
      <c r="C1913" s="17"/>
      <c r="D1913" s="17"/>
      <c r="E1913" s="17"/>
      <c r="F1913" s="17"/>
      <c r="G1913" s="17"/>
      <c r="H1913" s="17"/>
      <c r="I1913" s="17"/>
      <c r="J1913" s="17"/>
      <c r="K1913" s="17"/>
      <c r="L1913" s="17"/>
      <c r="M1913" s="17"/>
      <c r="N1913" s="17"/>
      <c r="O1913" s="17"/>
      <c r="P1913" s="17"/>
      <c r="Q1913" s="17"/>
      <c r="R1913" s="17"/>
      <c r="S1913" s="17"/>
      <c r="T1913" s="17"/>
      <c r="U1913" s="17"/>
      <c r="V1913" s="17"/>
      <c r="W1913" s="17"/>
      <c r="X1913" s="17"/>
      <c r="Y1913" s="17"/>
      <c r="Z1913" s="17"/>
      <c r="AA1913" s="17"/>
      <c r="AB1913" s="17"/>
      <c r="AC1913" s="17"/>
      <c r="AD1913" s="17"/>
      <c r="AE1913" s="17"/>
      <c r="AF1913" s="17"/>
      <c r="AG1913" s="17"/>
      <c r="AH1913" s="17"/>
      <c r="AI1913" s="17"/>
      <c r="AJ1913" s="17"/>
      <c r="AK1913" s="17"/>
      <c r="AL1913" s="17"/>
      <c r="AM1913" s="17"/>
      <c r="AN1913" s="17"/>
      <c r="AO1913" s="17"/>
      <c r="AP1913" s="17"/>
      <c r="AQ1913" s="17"/>
      <c r="AR1913" s="17"/>
      <c r="AS1913" s="17"/>
      <c r="AT1913" s="17"/>
      <c r="AU1913" s="17"/>
      <c r="AV1913" s="17"/>
      <c r="AW1913" s="17"/>
      <c r="AX1913" s="17"/>
      <c r="AY1913" s="17"/>
      <c r="AZ1913" s="17"/>
      <c r="BA1913" s="17"/>
      <c r="BB1913" s="17"/>
      <c r="BC1913" s="17"/>
      <c r="BD1913" s="17"/>
      <c r="BE1913" s="17"/>
      <c r="BF1913" s="17"/>
      <c r="BG1913" s="17"/>
      <c r="BH1913" s="17"/>
      <c r="BI1913" s="17"/>
      <c r="BJ1913" s="17"/>
      <c r="BK1913" s="17"/>
      <c r="BL1913" s="17"/>
      <c r="BM1913" s="17"/>
      <c r="BN1913" s="17"/>
      <c r="BO1913" s="17"/>
      <c r="BP1913" s="17"/>
      <c r="BQ1913" s="17"/>
      <c r="BR1913" s="17"/>
      <c r="BS1913" s="17"/>
      <c r="BT1913" s="17"/>
      <c r="BU1913" s="17"/>
    </row>
    <row r="1914" spans="2:73" x14ac:dyDescent="0.3">
      <c r="B1914" t="s">
        <v>681</v>
      </c>
      <c r="C1914" s="17">
        <v>0.21728299777510399</v>
      </c>
      <c r="D1914" s="17">
        <v>0.241293578991365</v>
      </c>
      <c r="E1914" s="17">
        <v>0.19422939111064799</v>
      </c>
      <c r="F1914" s="17"/>
      <c r="G1914" s="17">
        <v>0.22519236346892499</v>
      </c>
      <c r="H1914" s="17">
        <v>0.29241026517817298</v>
      </c>
      <c r="I1914" s="17">
        <v>0.21618753518275999</v>
      </c>
      <c r="J1914" s="17">
        <v>0.218318383784709</v>
      </c>
      <c r="K1914" s="17">
        <v>0.18976449970049999</v>
      </c>
      <c r="L1914" s="17">
        <v>0.16672379480093</v>
      </c>
      <c r="M1914" s="17"/>
      <c r="N1914" s="17">
        <v>0.231792422543419</v>
      </c>
      <c r="O1914" s="17">
        <v>0.27959312521872898</v>
      </c>
      <c r="P1914" s="17">
        <v>0.17480465484350199</v>
      </c>
      <c r="Q1914" s="17">
        <v>0.174874410155513</v>
      </c>
      <c r="R1914" s="17"/>
      <c r="S1914" s="17">
        <v>0.22684490589202599</v>
      </c>
      <c r="T1914" s="17">
        <v>0.24698897920221499</v>
      </c>
      <c r="U1914" s="17">
        <v>0.202562384734188</v>
      </c>
      <c r="V1914" s="17">
        <v>0.15503471814304401</v>
      </c>
      <c r="W1914" s="17">
        <v>0.19728867871184599</v>
      </c>
      <c r="X1914" s="17">
        <v>0.125265274501763</v>
      </c>
      <c r="Y1914" s="17">
        <v>0.26404939920166198</v>
      </c>
      <c r="Z1914" s="17">
        <v>0.24982789104124101</v>
      </c>
      <c r="AA1914" s="17">
        <v>0.25982575702069899</v>
      </c>
      <c r="AB1914" s="17"/>
      <c r="AC1914" s="17">
        <v>0.12275462745075</v>
      </c>
      <c r="AD1914" s="17">
        <v>0.216883538260213</v>
      </c>
      <c r="AE1914" s="17">
        <v>0.207172046635685</v>
      </c>
      <c r="AF1914" s="17">
        <v>0.20309351397793299</v>
      </c>
      <c r="AG1914" s="17">
        <v>0.18717486430548699</v>
      </c>
      <c r="AH1914" s="17">
        <v>0.214086699687283</v>
      </c>
      <c r="AI1914" s="17">
        <v>0.25930833082284799</v>
      </c>
      <c r="AJ1914" s="17">
        <v>0.211192214687245</v>
      </c>
      <c r="AK1914" s="17">
        <v>0.24755181166589599</v>
      </c>
      <c r="AL1914" s="17">
        <v>0.243415766893046</v>
      </c>
      <c r="AM1914" s="17">
        <v>0.18574176575097401</v>
      </c>
      <c r="AN1914" s="17">
        <v>0.215446843880955</v>
      </c>
      <c r="AO1914" s="17">
        <v>0.18971758687228399</v>
      </c>
      <c r="AP1914" s="17">
        <v>0.21720389622335001</v>
      </c>
      <c r="AQ1914" s="17">
        <v>0.23312400254448001</v>
      </c>
      <c r="AR1914" s="17">
        <v>0.33471826021689099</v>
      </c>
      <c r="AS1914" s="17"/>
      <c r="AT1914" s="17">
        <v>0.26547982934709202</v>
      </c>
      <c r="AU1914" s="17">
        <v>0.21824404116850399</v>
      </c>
      <c r="AV1914" s="17">
        <v>0.242401188828717</v>
      </c>
      <c r="AW1914" s="17">
        <v>0.17535416053407901</v>
      </c>
      <c r="AX1914" s="17">
        <v>0.177709897477389</v>
      </c>
      <c r="AY1914" s="17">
        <v>0.16450729581766099</v>
      </c>
      <c r="AZ1914" s="17"/>
      <c r="BA1914" s="17">
        <v>0.182377432107899</v>
      </c>
      <c r="BB1914" s="17">
        <v>0.20318950888088699</v>
      </c>
      <c r="BC1914" s="17">
        <v>0.245576099563488</v>
      </c>
      <c r="BD1914" s="17">
        <v>0.31691421332382402</v>
      </c>
      <c r="BE1914" s="17">
        <v>0.25488050303029502</v>
      </c>
      <c r="BF1914" s="17"/>
      <c r="BG1914" s="17">
        <v>0.231088332391544</v>
      </c>
      <c r="BH1914" s="17">
        <v>0.27414459754835202</v>
      </c>
      <c r="BI1914" s="17">
        <v>0.13789083788172801</v>
      </c>
      <c r="BJ1914" s="17">
        <v>0.19173108696708999</v>
      </c>
      <c r="BK1914" s="17">
        <v>0.17258587645214499</v>
      </c>
      <c r="BL1914" s="17"/>
      <c r="BM1914" s="17">
        <v>0.21756697469573</v>
      </c>
      <c r="BN1914" s="17">
        <v>0.219566733559207</v>
      </c>
      <c r="BO1914" s="17">
        <v>0.21097139790737901</v>
      </c>
      <c r="BP1914" s="17"/>
      <c r="BQ1914" s="17">
        <v>0.25865231801571398</v>
      </c>
      <c r="BR1914" s="17">
        <v>0.20060081853253001</v>
      </c>
      <c r="BS1914" s="17"/>
      <c r="BT1914" s="17">
        <v>0.26282776605930502</v>
      </c>
      <c r="BU1914" s="17">
        <v>0.16374358068391201</v>
      </c>
    </row>
    <row r="1915" spans="2:73" x14ac:dyDescent="0.3">
      <c r="B1915" t="s">
        <v>682</v>
      </c>
      <c r="C1915" s="17">
        <v>0.52844576552086098</v>
      </c>
      <c r="D1915" s="17">
        <v>0.52448074299144998</v>
      </c>
      <c r="E1915" s="17">
        <v>0.53297670750521398</v>
      </c>
      <c r="F1915" s="17"/>
      <c r="G1915" s="17">
        <v>0.47435069663808499</v>
      </c>
      <c r="H1915" s="17">
        <v>0.477830034264697</v>
      </c>
      <c r="I1915" s="17">
        <v>0.52443572469345301</v>
      </c>
      <c r="J1915" s="17">
        <v>0.53223162623573805</v>
      </c>
      <c r="K1915" s="17">
        <v>0.56319546186809</v>
      </c>
      <c r="L1915" s="17">
        <v>0.58398134142409297</v>
      </c>
      <c r="M1915" s="17"/>
      <c r="N1915" s="17">
        <v>0.56749299610343396</v>
      </c>
      <c r="O1915" s="17">
        <v>0.51022371426622704</v>
      </c>
      <c r="P1915" s="17">
        <v>0.53282756385468999</v>
      </c>
      <c r="Q1915" s="17">
        <v>0.50122179196509598</v>
      </c>
      <c r="R1915" s="17"/>
      <c r="S1915" s="17">
        <v>0.50341185604643901</v>
      </c>
      <c r="T1915" s="17">
        <v>0.48829460444491302</v>
      </c>
      <c r="U1915" s="17">
        <v>0.55110448517229405</v>
      </c>
      <c r="V1915" s="17">
        <v>0.65606312015233603</v>
      </c>
      <c r="W1915" s="17">
        <v>0.59187741487289303</v>
      </c>
      <c r="X1915" s="17">
        <v>0.52282091782515205</v>
      </c>
      <c r="Y1915" s="17">
        <v>0.43252784838061298</v>
      </c>
      <c r="Z1915" s="17">
        <v>0.55918668792038895</v>
      </c>
      <c r="AA1915" s="17">
        <v>0.51344484716270899</v>
      </c>
      <c r="AB1915" s="17"/>
      <c r="AC1915" s="17">
        <v>0.57872784311797798</v>
      </c>
      <c r="AD1915" s="17">
        <v>0.45900051038367001</v>
      </c>
      <c r="AE1915" s="17">
        <v>0.56316551900117895</v>
      </c>
      <c r="AF1915" s="17">
        <v>0.48349049030754698</v>
      </c>
      <c r="AG1915" s="17">
        <v>0.496272193578642</v>
      </c>
      <c r="AH1915" s="17">
        <v>0.53943031344385795</v>
      </c>
      <c r="AI1915" s="17">
        <v>0.492020441525366</v>
      </c>
      <c r="AJ1915" s="17">
        <v>0.61133661889927604</v>
      </c>
      <c r="AK1915" s="17">
        <v>0.49917017836245903</v>
      </c>
      <c r="AL1915" s="17">
        <v>0.55209074646521605</v>
      </c>
      <c r="AM1915" s="17">
        <v>0.53226280478194099</v>
      </c>
      <c r="AN1915" s="17">
        <v>0.550441743975145</v>
      </c>
      <c r="AO1915" s="17">
        <v>0.61318301124306196</v>
      </c>
      <c r="AP1915" s="17">
        <v>0.472929391829435</v>
      </c>
      <c r="AQ1915" s="17">
        <v>0.62041609765826899</v>
      </c>
      <c r="AR1915" s="17">
        <v>0.48257223287131001</v>
      </c>
      <c r="AS1915" s="17"/>
      <c r="AT1915" s="17">
        <v>0.51264961511359597</v>
      </c>
      <c r="AU1915" s="17">
        <v>0.50068216922646103</v>
      </c>
      <c r="AV1915" s="17">
        <v>0.51093354920117795</v>
      </c>
      <c r="AW1915" s="17">
        <v>0.55589118178334596</v>
      </c>
      <c r="AX1915" s="17">
        <v>0.59143917219406905</v>
      </c>
      <c r="AY1915" s="17">
        <v>0.57707081060361098</v>
      </c>
      <c r="AZ1915" s="17"/>
      <c r="BA1915" s="17">
        <v>0.50994120759975903</v>
      </c>
      <c r="BB1915" s="17">
        <v>0.52096815177690803</v>
      </c>
      <c r="BC1915" s="17">
        <v>0.55415557153675798</v>
      </c>
      <c r="BD1915" s="17">
        <v>0.489304906276681</v>
      </c>
      <c r="BE1915" s="17">
        <v>0.55533176114986604</v>
      </c>
      <c r="BF1915" s="17"/>
      <c r="BG1915" s="17">
        <v>0.50143690139255404</v>
      </c>
      <c r="BH1915" s="17">
        <v>0.49379738033106102</v>
      </c>
      <c r="BI1915" s="17">
        <v>0.66360913652378495</v>
      </c>
      <c r="BJ1915" s="17">
        <v>0.54551863712229298</v>
      </c>
      <c r="BK1915" s="17">
        <v>0.63753916317031101</v>
      </c>
      <c r="BL1915" s="17"/>
      <c r="BM1915" s="17">
        <v>0.54242569909261695</v>
      </c>
      <c r="BN1915" s="17">
        <v>0.52061487702672204</v>
      </c>
      <c r="BO1915" s="17">
        <v>0.504491043130885</v>
      </c>
      <c r="BP1915" s="17"/>
      <c r="BQ1915" s="17">
        <v>0.50167330837620305</v>
      </c>
      <c r="BR1915" s="17">
        <v>0.54525474441010002</v>
      </c>
      <c r="BS1915" s="17"/>
      <c r="BT1915" s="17">
        <v>0.53969709689685497</v>
      </c>
      <c r="BU1915" s="17">
        <v>0.52713341639328404</v>
      </c>
    </row>
    <row r="1916" spans="2:73" x14ac:dyDescent="0.3">
      <c r="B1916" t="s">
        <v>683</v>
      </c>
      <c r="C1916" s="17">
        <v>0.16604032589548301</v>
      </c>
      <c r="D1916" s="17">
        <v>0.149807189940379</v>
      </c>
      <c r="E1916" s="17">
        <v>0.18150141088062</v>
      </c>
      <c r="F1916" s="17"/>
      <c r="G1916" s="17">
        <v>0.179073629548165</v>
      </c>
      <c r="H1916" s="17">
        <v>0.163142498652149</v>
      </c>
      <c r="I1916" s="17">
        <v>0.160897532059884</v>
      </c>
      <c r="J1916" s="17">
        <v>0.161745421128727</v>
      </c>
      <c r="K1916" s="17">
        <v>0.14890762146072201</v>
      </c>
      <c r="L1916" s="17">
        <v>0.17834976522406401</v>
      </c>
      <c r="M1916" s="17"/>
      <c r="N1916" s="17">
        <v>0.15117337387414301</v>
      </c>
      <c r="O1916" s="17">
        <v>0.13883616355585501</v>
      </c>
      <c r="P1916" s="17">
        <v>0.17817197155030001</v>
      </c>
      <c r="Q1916" s="17">
        <v>0.19908118983460801</v>
      </c>
      <c r="R1916" s="17"/>
      <c r="S1916" s="17">
        <v>0.17203198483839899</v>
      </c>
      <c r="T1916" s="17">
        <v>0.18893563432548099</v>
      </c>
      <c r="U1916" s="17">
        <v>0.159462622655129</v>
      </c>
      <c r="V1916" s="17">
        <v>0.10815151093652201</v>
      </c>
      <c r="W1916" s="17">
        <v>0.157746515230308</v>
      </c>
      <c r="X1916" s="17">
        <v>0.20792926828393299</v>
      </c>
      <c r="Y1916" s="17">
        <v>0.20958538941121199</v>
      </c>
      <c r="Z1916" s="17">
        <v>0.13547396554425201</v>
      </c>
      <c r="AA1916" s="17">
        <v>0.13691539891417501</v>
      </c>
      <c r="AB1916" s="17"/>
      <c r="AC1916" s="17">
        <v>0.222170162109083</v>
      </c>
      <c r="AD1916" s="17">
        <v>0.15219537019402701</v>
      </c>
      <c r="AE1916" s="17">
        <v>0.14172419218424201</v>
      </c>
      <c r="AF1916" s="17">
        <v>0.224229928906753</v>
      </c>
      <c r="AG1916" s="17">
        <v>0.20356666148237701</v>
      </c>
      <c r="AH1916" s="17">
        <v>0.15853355862500099</v>
      </c>
      <c r="AI1916" s="17">
        <v>0.14711194013648701</v>
      </c>
      <c r="AJ1916" s="17">
        <v>0.121621154059946</v>
      </c>
      <c r="AK1916" s="17">
        <v>0.190797728141685</v>
      </c>
      <c r="AL1916" s="17">
        <v>0.15560335659524099</v>
      </c>
      <c r="AM1916" s="17">
        <v>0.208804742095862</v>
      </c>
      <c r="AN1916" s="17">
        <v>0.16558598283499201</v>
      </c>
      <c r="AO1916" s="17">
        <v>0.139030802683384</v>
      </c>
      <c r="AP1916" s="17">
        <v>0.25103528544475701</v>
      </c>
      <c r="AQ1916" s="17">
        <v>7.4607289960614206E-2</v>
      </c>
      <c r="AR1916" s="17">
        <v>0.14809978741525201</v>
      </c>
      <c r="AS1916" s="17"/>
      <c r="AT1916" s="17">
        <v>0.14135132943043599</v>
      </c>
      <c r="AU1916" s="17">
        <v>0.17890560464622501</v>
      </c>
      <c r="AV1916" s="17">
        <v>0.157260375357198</v>
      </c>
      <c r="AW1916" s="17">
        <v>0.19606641947710901</v>
      </c>
      <c r="AX1916" s="17">
        <v>0.12897913870551</v>
      </c>
      <c r="AY1916" s="17">
        <v>0.192724069141058</v>
      </c>
      <c r="AZ1916" s="17"/>
      <c r="BA1916" s="17">
        <v>0.21816126729256399</v>
      </c>
      <c r="BB1916" s="17">
        <v>0.16845197464924899</v>
      </c>
      <c r="BC1916" s="17">
        <v>0.13319979554640901</v>
      </c>
      <c r="BD1916" s="17">
        <v>0.12610944699267701</v>
      </c>
      <c r="BE1916" s="17">
        <v>0.18978773581983899</v>
      </c>
      <c r="BF1916" s="17"/>
      <c r="BG1916" s="17">
        <v>0.19842626835718899</v>
      </c>
      <c r="BH1916" s="17">
        <v>0.162990030107317</v>
      </c>
      <c r="BI1916" s="17">
        <v>0.13303779681358699</v>
      </c>
      <c r="BJ1916" s="17">
        <v>0.15226295818022001</v>
      </c>
      <c r="BK1916" s="17">
        <v>0.12754850566311099</v>
      </c>
      <c r="BL1916" s="17"/>
      <c r="BM1916" s="17">
        <v>0.16103442575869101</v>
      </c>
      <c r="BN1916" s="17">
        <v>0.172026274197351</v>
      </c>
      <c r="BO1916" s="17">
        <v>0.16703060138117001</v>
      </c>
      <c r="BP1916" s="17"/>
      <c r="BQ1916" s="17">
        <v>0.170259386243855</v>
      </c>
      <c r="BR1916" s="17">
        <v>0.16400012033973799</v>
      </c>
      <c r="BS1916" s="17"/>
      <c r="BT1916" s="17">
        <v>0.133937914462358</v>
      </c>
      <c r="BU1916" s="17">
        <v>0.21400907921465601</v>
      </c>
    </row>
    <row r="1917" spans="2:73" x14ac:dyDescent="0.3">
      <c r="B1917" t="s">
        <v>684</v>
      </c>
      <c r="C1917" s="17">
        <v>2.4985780926992902E-2</v>
      </c>
      <c r="D1917" s="17">
        <v>2.95105757288192E-2</v>
      </c>
      <c r="E1917" s="17">
        <v>2.0897892232620102E-2</v>
      </c>
      <c r="F1917" s="17"/>
      <c r="G1917" s="17">
        <v>4.9355154362402003E-2</v>
      </c>
      <c r="H1917" s="17">
        <v>1.85002542935707E-2</v>
      </c>
      <c r="I1917" s="17">
        <v>3.9660445038782299E-2</v>
      </c>
      <c r="J1917" s="17">
        <v>1.6110682475410601E-2</v>
      </c>
      <c r="K1917" s="17">
        <v>2.3199393574580101E-2</v>
      </c>
      <c r="L1917" s="17">
        <v>1.18819910424463E-2</v>
      </c>
      <c r="M1917" s="17"/>
      <c r="N1917" s="17">
        <v>2.7307811454775701E-2</v>
      </c>
      <c r="O1917" s="17">
        <v>1.39193270091107E-2</v>
      </c>
      <c r="P1917" s="17">
        <v>3.1815645941649699E-2</v>
      </c>
      <c r="Q1917" s="17">
        <v>2.5964354419205901E-2</v>
      </c>
      <c r="R1917" s="17"/>
      <c r="S1917" s="17">
        <v>2.7580724354431901E-2</v>
      </c>
      <c r="T1917" s="17">
        <v>1.95994654889175E-2</v>
      </c>
      <c r="U1917" s="17">
        <v>2.8085717843067601E-2</v>
      </c>
      <c r="V1917" s="17">
        <v>4.3776536398917099E-2</v>
      </c>
      <c r="W1917" s="17">
        <v>8.3886428267301305E-3</v>
      </c>
      <c r="X1917" s="17">
        <v>4.3114984337934099E-2</v>
      </c>
      <c r="Y1917" s="17">
        <v>9.5884321221030699E-3</v>
      </c>
      <c r="Z1917" s="17">
        <v>2.37462187199356E-2</v>
      </c>
      <c r="AA1917" s="17">
        <v>2.14170583268939E-2</v>
      </c>
      <c r="AB1917" s="17"/>
      <c r="AC1917" s="17">
        <v>7.6347367322188706E-2</v>
      </c>
      <c r="AD1917" s="17">
        <v>2.8686540774634499E-2</v>
      </c>
      <c r="AE1917" s="17">
        <v>0</v>
      </c>
      <c r="AF1917" s="17">
        <v>3.2849013100568897E-2</v>
      </c>
      <c r="AG1917" s="17">
        <v>9.7280503304815504E-3</v>
      </c>
      <c r="AH1917" s="17">
        <v>3.3949346445538701E-2</v>
      </c>
      <c r="AI1917" s="17">
        <v>3.8122885769997901E-2</v>
      </c>
      <c r="AJ1917" s="17">
        <v>1.3989697724932601E-2</v>
      </c>
      <c r="AK1917" s="17">
        <v>3.9915243220248198E-2</v>
      </c>
      <c r="AL1917" s="17">
        <v>8.4509240230130397E-3</v>
      </c>
      <c r="AM1917" s="17">
        <v>5.31849214030891E-2</v>
      </c>
      <c r="AN1917" s="17">
        <v>2.27336324441825E-2</v>
      </c>
      <c r="AO1917" s="17">
        <v>1.04542342114045E-2</v>
      </c>
      <c r="AP1917" s="17">
        <v>0</v>
      </c>
      <c r="AQ1917" s="17">
        <v>1.9266338380685401E-2</v>
      </c>
      <c r="AR1917" s="17">
        <v>2.3242237042128699E-2</v>
      </c>
      <c r="AS1917" s="17"/>
      <c r="AT1917" s="17">
        <v>2.9377722562044899E-2</v>
      </c>
      <c r="AU1917" s="17">
        <v>2.2373314303670198E-2</v>
      </c>
      <c r="AV1917" s="17">
        <v>3.4370829093932E-2</v>
      </c>
      <c r="AW1917" s="17">
        <v>1.6827965729159799E-2</v>
      </c>
      <c r="AX1917" s="17">
        <v>2.8123963768497202E-2</v>
      </c>
      <c r="AY1917" s="17">
        <v>1.8251963084790199E-2</v>
      </c>
      <c r="AZ1917" s="17"/>
      <c r="BA1917" s="17">
        <v>9.4368645502117196E-3</v>
      </c>
      <c r="BB1917" s="17">
        <v>4.5640771178714103E-2</v>
      </c>
      <c r="BC1917" s="17">
        <v>6.43880923547292E-3</v>
      </c>
      <c r="BD1917" s="17">
        <v>4.2312762067511299E-2</v>
      </c>
      <c r="BE1917" s="17">
        <v>0</v>
      </c>
      <c r="BF1917" s="17"/>
      <c r="BG1917" s="17">
        <v>2.7079016465963501E-2</v>
      </c>
      <c r="BH1917" s="17">
        <v>2.3536607908039499E-2</v>
      </c>
      <c r="BI1917" s="17">
        <v>6.7171302164304603E-3</v>
      </c>
      <c r="BJ1917" s="17">
        <v>2.7510532699982101E-2</v>
      </c>
      <c r="BK1917" s="17">
        <v>8.5733079038524205E-3</v>
      </c>
      <c r="BL1917" s="17"/>
      <c r="BM1917" s="17">
        <v>2.8003244379690099E-2</v>
      </c>
      <c r="BN1917" s="17">
        <v>1.8876258794134401E-2</v>
      </c>
      <c r="BO1917" s="17">
        <v>3.0353355823428699E-2</v>
      </c>
      <c r="BP1917" s="17"/>
      <c r="BQ1917" s="17">
        <v>3.79734043264E-2</v>
      </c>
      <c r="BR1917" s="17">
        <v>1.7460350654561699E-2</v>
      </c>
      <c r="BS1917" s="17"/>
      <c r="BT1917" s="17">
        <v>2.6325378628769502E-2</v>
      </c>
      <c r="BU1917" s="17">
        <v>2.3793426247021E-2</v>
      </c>
    </row>
    <row r="1918" spans="2:73" x14ac:dyDescent="0.3">
      <c r="B1918" t="s">
        <v>685</v>
      </c>
      <c r="C1918" s="17">
        <v>1.28373799484678E-2</v>
      </c>
      <c r="D1918" s="17">
        <v>1.6250700228634701E-2</v>
      </c>
      <c r="E1918" s="17">
        <v>9.7349445776048499E-3</v>
      </c>
      <c r="F1918" s="17"/>
      <c r="G1918" s="17">
        <v>2.6061138294724801E-2</v>
      </c>
      <c r="H1918" s="17">
        <v>4.4315923582054799E-3</v>
      </c>
      <c r="I1918" s="17">
        <v>2.2766299497927401E-2</v>
      </c>
      <c r="J1918" s="17">
        <v>1.7834515256319902E-2</v>
      </c>
      <c r="K1918" s="17">
        <v>8.7343977947445407E-3</v>
      </c>
      <c r="L1918" s="17">
        <v>2.89106683972803E-3</v>
      </c>
      <c r="M1918" s="17"/>
      <c r="N1918" s="17">
        <v>3.6844475345493301E-3</v>
      </c>
      <c r="O1918" s="17">
        <v>1.3752162913449901E-2</v>
      </c>
      <c r="P1918" s="17">
        <v>1.5714479227664401E-2</v>
      </c>
      <c r="Q1918" s="17">
        <v>1.9723342674837899E-2</v>
      </c>
      <c r="R1918" s="17"/>
      <c r="S1918" s="17">
        <v>1.2762102887289999E-2</v>
      </c>
      <c r="T1918" s="17">
        <v>2.88905545624463E-2</v>
      </c>
      <c r="U1918" s="17">
        <v>1.38914156236469E-2</v>
      </c>
      <c r="V1918" s="17">
        <v>7.7062538271393697E-3</v>
      </c>
      <c r="W1918" s="17">
        <v>0</v>
      </c>
      <c r="X1918" s="17">
        <v>1.6460133730663101E-2</v>
      </c>
      <c r="Y1918" s="17">
        <v>0</v>
      </c>
      <c r="Z1918" s="17">
        <v>0</v>
      </c>
      <c r="AA1918" s="17">
        <v>1.6266935051153002E-2</v>
      </c>
      <c r="AB1918" s="17"/>
      <c r="AC1918" s="17">
        <v>0</v>
      </c>
      <c r="AD1918" s="17">
        <v>4.9090277169287398E-2</v>
      </c>
      <c r="AE1918" s="17">
        <v>2.32976937493127E-2</v>
      </c>
      <c r="AF1918" s="17">
        <v>0</v>
      </c>
      <c r="AG1918" s="17">
        <v>1.6837739197471599E-2</v>
      </c>
      <c r="AH1918" s="17">
        <v>4.1434985507511502E-3</v>
      </c>
      <c r="AI1918" s="17">
        <v>2.2685551974590899E-2</v>
      </c>
      <c r="AJ1918" s="17">
        <v>2.1734633694462401E-2</v>
      </c>
      <c r="AK1918" s="17">
        <v>1.5630725048399401E-2</v>
      </c>
      <c r="AL1918" s="17">
        <v>8.1046293474163998E-3</v>
      </c>
      <c r="AM1918" s="17">
        <v>6.9589526373667696E-3</v>
      </c>
      <c r="AN1918" s="17">
        <v>8.0832827735286897E-3</v>
      </c>
      <c r="AO1918" s="17">
        <v>0</v>
      </c>
      <c r="AP1918" s="17">
        <v>3.7787659044975101E-2</v>
      </c>
      <c r="AQ1918" s="17">
        <v>0</v>
      </c>
      <c r="AR1918" s="17">
        <v>0</v>
      </c>
      <c r="AS1918" s="17"/>
      <c r="AT1918" s="17">
        <v>4.4782227726091603E-3</v>
      </c>
      <c r="AU1918" s="17">
        <v>1.39250097820805E-2</v>
      </c>
      <c r="AV1918" s="17">
        <v>2.7658981981477E-2</v>
      </c>
      <c r="AW1918" s="17">
        <v>7.7804170986326901E-3</v>
      </c>
      <c r="AX1918" s="17">
        <v>1.43404227786809E-2</v>
      </c>
      <c r="AY1918" s="17">
        <v>1.53222800766961E-2</v>
      </c>
      <c r="AZ1918" s="17"/>
      <c r="BA1918" s="17">
        <v>1.58772819374032E-2</v>
      </c>
      <c r="BB1918" s="17">
        <v>1.3386347010681201E-2</v>
      </c>
      <c r="BC1918" s="17">
        <v>1.02421364512636E-2</v>
      </c>
      <c r="BD1918" s="17">
        <v>8.42388634763927E-3</v>
      </c>
      <c r="BE1918" s="17">
        <v>0</v>
      </c>
      <c r="BF1918" s="17"/>
      <c r="BG1918" s="17">
        <v>5.9684011517893501E-3</v>
      </c>
      <c r="BH1918" s="17">
        <v>4.6674843632886097E-3</v>
      </c>
      <c r="BI1918" s="17">
        <v>5.2074262032640803E-3</v>
      </c>
      <c r="BJ1918" s="17">
        <v>2.81632139340138E-2</v>
      </c>
      <c r="BK1918" s="17">
        <v>0</v>
      </c>
      <c r="BL1918" s="17"/>
      <c r="BM1918" s="17">
        <v>1.4999020856637801E-2</v>
      </c>
      <c r="BN1918" s="17">
        <v>2.7234868876707301E-3</v>
      </c>
      <c r="BO1918" s="17">
        <v>3.0363185766902001E-2</v>
      </c>
      <c r="BP1918" s="17"/>
      <c r="BQ1918" s="17">
        <v>1.29759089955521E-2</v>
      </c>
      <c r="BR1918" s="17">
        <v>9.9409138409636399E-3</v>
      </c>
      <c r="BS1918" s="17"/>
      <c r="BT1918" s="17">
        <v>1.2523778570683699E-2</v>
      </c>
      <c r="BU1918" s="17">
        <v>1.1994778392359301E-2</v>
      </c>
    </row>
    <row r="1919" spans="2:73" x14ac:dyDescent="0.3">
      <c r="B1919" t="s">
        <v>92</v>
      </c>
      <c r="C1919" s="17">
        <v>5.0407749933091703E-2</v>
      </c>
      <c r="D1919" s="17">
        <v>3.8657212119351803E-2</v>
      </c>
      <c r="E1919" s="17">
        <v>6.06596536932935E-2</v>
      </c>
      <c r="F1919" s="17"/>
      <c r="G1919" s="17">
        <v>4.5967017687698002E-2</v>
      </c>
      <c r="H1919" s="17">
        <v>4.3685355253205098E-2</v>
      </c>
      <c r="I1919" s="17">
        <v>3.6052463527193601E-2</v>
      </c>
      <c r="J1919" s="17">
        <v>5.3759371119095498E-2</v>
      </c>
      <c r="K1919" s="17">
        <v>6.6198625601363706E-2</v>
      </c>
      <c r="L1919" s="17">
        <v>5.6172040668739202E-2</v>
      </c>
      <c r="M1919" s="17"/>
      <c r="N1919" s="17">
        <v>1.8548948489677999E-2</v>
      </c>
      <c r="O1919" s="17">
        <v>4.3675507036628203E-2</v>
      </c>
      <c r="P1919" s="17">
        <v>6.6665684582193893E-2</v>
      </c>
      <c r="Q1919" s="17">
        <v>7.9134910950739101E-2</v>
      </c>
      <c r="R1919" s="17"/>
      <c r="S1919" s="17">
        <v>5.7368425981414402E-2</v>
      </c>
      <c r="T1919" s="17">
        <v>2.7290761976026801E-2</v>
      </c>
      <c r="U1919" s="17">
        <v>4.4893373971675497E-2</v>
      </c>
      <c r="V1919" s="17">
        <v>2.9267860542041599E-2</v>
      </c>
      <c r="W1919" s="17">
        <v>4.4698748358222601E-2</v>
      </c>
      <c r="X1919" s="17">
        <v>8.4409421320554401E-2</v>
      </c>
      <c r="Y1919" s="17">
        <v>8.4248930884410406E-2</v>
      </c>
      <c r="Z1919" s="17">
        <v>3.1765236774182602E-2</v>
      </c>
      <c r="AA1919" s="17">
        <v>5.2130003524369702E-2</v>
      </c>
      <c r="AB1919" s="17"/>
      <c r="AC1919" s="17">
        <v>0</v>
      </c>
      <c r="AD1919" s="17">
        <v>9.4143763218168197E-2</v>
      </c>
      <c r="AE1919" s="17">
        <v>6.4640548429581293E-2</v>
      </c>
      <c r="AF1919" s="17">
        <v>5.63370537071975E-2</v>
      </c>
      <c r="AG1919" s="17">
        <v>8.6420491105541106E-2</v>
      </c>
      <c r="AH1919" s="17">
        <v>4.9856583247568101E-2</v>
      </c>
      <c r="AI1919" s="17">
        <v>4.0750849770710397E-2</v>
      </c>
      <c r="AJ1919" s="17">
        <v>2.01256809341381E-2</v>
      </c>
      <c r="AK1919" s="17">
        <v>6.9343135613127603E-3</v>
      </c>
      <c r="AL1919" s="17">
        <v>3.2334576676066498E-2</v>
      </c>
      <c r="AM1919" s="17">
        <v>1.3046813330767499E-2</v>
      </c>
      <c r="AN1919" s="17">
        <v>3.77085140911965E-2</v>
      </c>
      <c r="AO1919" s="17">
        <v>4.7614364989866501E-2</v>
      </c>
      <c r="AP1919" s="17">
        <v>2.1043767457481901E-2</v>
      </c>
      <c r="AQ1919" s="17">
        <v>5.2586271455951801E-2</v>
      </c>
      <c r="AR1919" s="17">
        <v>1.1367482454418499E-2</v>
      </c>
      <c r="AS1919" s="17"/>
      <c r="AT1919" s="17">
        <v>4.6663280774222597E-2</v>
      </c>
      <c r="AU1919" s="17">
        <v>6.5869860873060196E-2</v>
      </c>
      <c r="AV1919" s="17">
        <v>2.7375075537497299E-2</v>
      </c>
      <c r="AW1919" s="17">
        <v>4.8079855377673002E-2</v>
      </c>
      <c r="AX1919" s="17">
        <v>5.9407405075853799E-2</v>
      </c>
      <c r="AY1919" s="17">
        <v>3.2123581276183803E-2</v>
      </c>
      <c r="AZ1919" s="17"/>
      <c r="BA1919" s="17">
        <v>6.4205946512162507E-2</v>
      </c>
      <c r="BB1919" s="17">
        <v>4.8363246503561101E-2</v>
      </c>
      <c r="BC1919" s="17">
        <v>5.0387587666608301E-2</v>
      </c>
      <c r="BD1919" s="17">
        <v>1.69347849916671E-2</v>
      </c>
      <c r="BE1919" s="17">
        <v>0</v>
      </c>
      <c r="BF1919" s="17"/>
      <c r="BG1919" s="17">
        <v>3.6001080240959001E-2</v>
      </c>
      <c r="BH1919" s="17">
        <v>4.0863899741941899E-2</v>
      </c>
      <c r="BI1919" s="17">
        <v>5.3537672361205102E-2</v>
      </c>
      <c r="BJ1919" s="17">
        <v>5.4813571096401302E-2</v>
      </c>
      <c r="BK1919" s="17">
        <v>5.3753146810580799E-2</v>
      </c>
      <c r="BL1919" s="17"/>
      <c r="BM1919" s="17">
        <v>3.5970635216634197E-2</v>
      </c>
      <c r="BN1919" s="17">
        <v>6.6192369534915294E-2</v>
      </c>
      <c r="BO1919" s="17">
        <v>5.6790415990235002E-2</v>
      </c>
      <c r="BP1919" s="17"/>
      <c r="BQ1919" s="17">
        <v>1.8465674042275899E-2</v>
      </c>
      <c r="BR1919" s="17">
        <v>6.2743052222106493E-2</v>
      </c>
      <c r="BS1919" s="17"/>
      <c r="BT1919" s="17">
        <v>2.4688065382029101E-2</v>
      </c>
      <c r="BU1919" s="17">
        <v>5.9325719068767803E-2</v>
      </c>
    </row>
    <row r="1920" spans="2:73" x14ac:dyDescent="0.3">
      <c r="C1920" s="17"/>
      <c r="D1920" s="17"/>
      <c r="E1920" s="17"/>
      <c r="F1920" s="17"/>
      <c r="G1920" s="17"/>
      <c r="H1920" s="17"/>
      <c r="I1920" s="17"/>
      <c r="J1920" s="17"/>
      <c r="K1920" s="17"/>
      <c r="L1920" s="17"/>
      <c r="M1920" s="17"/>
      <c r="N1920" s="17"/>
      <c r="O1920" s="17"/>
      <c r="P1920" s="17"/>
      <c r="Q1920" s="17"/>
      <c r="R1920" s="17"/>
      <c r="S1920" s="17"/>
      <c r="T1920" s="17"/>
      <c r="U1920" s="17"/>
      <c r="V1920" s="17"/>
      <c r="W1920" s="17"/>
      <c r="X1920" s="17"/>
      <c r="Y1920" s="17"/>
      <c r="Z1920" s="17"/>
      <c r="AA1920" s="17"/>
      <c r="AB1920" s="17"/>
      <c r="AC1920" s="17"/>
      <c r="AD1920" s="17"/>
      <c r="AE1920" s="17"/>
      <c r="AF1920" s="17"/>
      <c r="AG1920" s="17"/>
      <c r="AH1920" s="17"/>
      <c r="AI1920" s="17"/>
      <c r="AJ1920" s="17"/>
      <c r="AK1920" s="17"/>
      <c r="AL1920" s="17"/>
      <c r="AM1920" s="17"/>
      <c r="AN1920" s="17"/>
      <c r="AO1920" s="17"/>
      <c r="AP1920" s="17"/>
      <c r="AQ1920" s="17"/>
      <c r="AR1920" s="17"/>
      <c r="AS1920" s="17"/>
      <c r="AT1920" s="17"/>
      <c r="AU1920" s="17"/>
      <c r="AV1920" s="17"/>
      <c r="AW1920" s="17"/>
      <c r="AX1920" s="17"/>
      <c r="AY1920" s="17"/>
      <c r="AZ1920" s="17"/>
      <c r="BA1920" s="17"/>
      <c r="BB1920" s="17"/>
      <c r="BC1920" s="17"/>
      <c r="BD1920" s="17"/>
      <c r="BE1920" s="17"/>
      <c r="BF1920" s="17"/>
      <c r="BG1920" s="17"/>
      <c r="BH1920" s="17"/>
      <c r="BI1920" s="17"/>
      <c r="BJ1920" s="17"/>
      <c r="BK1920" s="17"/>
      <c r="BL1920" s="17"/>
      <c r="BM1920" s="17"/>
      <c r="BN1920" s="17"/>
      <c r="BO1920" s="17"/>
      <c r="BP1920" s="17"/>
      <c r="BQ1920" s="17"/>
      <c r="BR1920" s="17"/>
      <c r="BS1920" s="17"/>
      <c r="BT1920" s="17"/>
      <c r="BU1920" s="17"/>
    </row>
    <row r="1921" spans="2:73" x14ac:dyDescent="0.3">
      <c r="B1921" s="6" t="s">
        <v>705</v>
      </c>
      <c r="C1921" s="17"/>
      <c r="D1921" s="17"/>
      <c r="E1921" s="17"/>
      <c r="F1921" s="17"/>
      <c r="G1921" s="17"/>
      <c r="H1921" s="17"/>
      <c r="I1921" s="17"/>
      <c r="J1921" s="17"/>
      <c r="K1921" s="17"/>
      <c r="L1921" s="17"/>
      <c r="M1921" s="17"/>
      <c r="N1921" s="17"/>
      <c r="O1921" s="17"/>
      <c r="P1921" s="17"/>
      <c r="Q1921" s="17"/>
      <c r="R1921" s="17"/>
      <c r="S1921" s="17"/>
      <c r="T1921" s="17"/>
      <c r="U1921" s="17"/>
      <c r="V1921" s="17"/>
      <c r="W1921" s="17"/>
      <c r="X1921" s="17"/>
      <c r="Y1921" s="17"/>
      <c r="Z1921" s="17"/>
      <c r="AA1921" s="17"/>
      <c r="AB1921" s="17"/>
      <c r="AC1921" s="17"/>
      <c r="AD1921" s="17"/>
      <c r="AE1921" s="17"/>
      <c r="AF1921" s="17"/>
      <c r="AG1921" s="17"/>
      <c r="AH1921" s="17"/>
      <c r="AI1921" s="17"/>
      <c r="AJ1921" s="17"/>
      <c r="AK1921" s="17"/>
      <c r="AL1921" s="17"/>
      <c r="AM1921" s="17"/>
      <c r="AN1921" s="17"/>
      <c r="AO1921" s="17"/>
      <c r="AP1921" s="17"/>
      <c r="AQ1921" s="17"/>
      <c r="AR1921" s="17"/>
      <c r="AS1921" s="17"/>
      <c r="AT1921" s="17"/>
      <c r="AU1921" s="17"/>
      <c r="AV1921" s="17"/>
      <c r="AW1921" s="17"/>
      <c r="AX1921" s="17"/>
      <c r="AY1921" s="17"/>
      <c r="AZ1921" s="17"/>
      <c r="BA1921" s="17"/>
      <c r="BB1921" s="17"/>
      <c r="BC1921" s="17"/>
      <c r="BD1921" s="17"/>
      <c r="BE1921" s="17"/>
      <c r="BF1921" s="17"/>
      <c r="BG1921" s="17"/>
      <c r="BH1921" s="17"/>
      <c r="BI1921" s="17"/>
      <c r="BJ1921" s="17"/>
      <c r="BK1921" s="17"/>
      <c r="BL1921" s="17"/>
      <c r="BM1921" s="17"/>
      <c r="BN1921" s="17"/>
      <c r="BO1921" s="17"/>
      <c r="BP1921" s="17"/>
      <c r="BQ1921" s="17"/>
      <c r="BR1921" s="17"/>
      <c r="BS1921" s="17"/>
      <c r="BT1921" s="17"/>
      <c r="BU1921" s="17"/>
    </row>
    <row r="1922" spans="2:73" x14ac:dyDescent="0.3">
      <c r="B1922" s="24" t="s">
        <v>197</v>
      </c>
      <c r="C1922" s="17"/>
      <c r="D1922" s="17"/>
      <c r="E1922" s="17"/>
      <c r="F1922" s="17"/>
      <c r="G1922" s="17"/>
      <c r="H1922" s="17"/>
      <c r="I1922" s="17"/>
      <c r="J1922" s="17"/>
      <c r="K1922" s="17"/>
      <c r="L1922" s="17"/>
      <c r="M1922" s="17"/>
      <c r="N1922" s="17"/>
      <c r="O1922" s="17"/>
      <c r="P1922" s="17"/>
      <c r="Q1922" s="17"/>
      <c r="R1922" s="17"/>
      <c r="S1922" s="17"/>
      <c r="T1922" s="17"/>
      <c r="U1922" s="17"/>
      <c r="V1922" s="17"/>
      <c r="W1922" s="17"/>
      <c r="X1922" s="17"/>
      <c r="Y1922" s="17"/>
      <c r="Z1922" s="17"/>
      <c r="AA1922" s="17"/>
      <c r="AB1922" s="17"/>
      <c r="AC1922" s="17"/>
      <c r="AD1922" s="17"/>
      <c r="AE1922" s="17"/>
      <c r="AF1922" s="17"/>
      <c r="AG1922" s="17"/>
      <c r="AH1922" s="17"/>
      <c r="AI1922" s="17"/>
      <c r="AJ1922" s="17"/>
      <c r="AK1922" s="17"/>
      <c r="AL1922" s="17"/>
      <c r="AM1922" s="17"/>
      <c r="AN1922" s="17"/>
      <c r="AO1922" s="17"/>
      <c r="AP1922" s="17"/>
      <c r="AQ1922" s="17"/>
      <c r="AR1922" s="17"/>
      <c r="AS1922" s="17"/>
      <c r="AT1922" s="17"/>
      <c r="AU1922" s="17"/>
      <c r="AV1922" s="17"/>
      <c r="AW1922" s="17"/>
      <c r="AX1922" s="17"/>
      <c r="AY1922" s="17"/>
      <c r="AZ1922" s="17"/>
      <c r="BA1922" s="17"/>
      <c r="BB1922" s="17"/>
      <c r="BC1922" s="17"/>
      <c r="BD1922" s="17"/>
      <c r="BE1922" s="17"/>
      <c r="BF1922" s="17"/>
      <c r="BG1922" s="17"/>
      <c r="BH1922" s="17"/>
      <c r="BI1922" s="17"/>
      <c r="BJ1922" s="17"/>
      <c r="BK1922" s="17"/>
      <c r="BL1922" s="17"/>
      <c r="BM1922" s="17"/>
      <c r="BN1922" s="17"/>
      <c r="BO1922" s="17"/>
      <c r="BP1922" s="17"/>
      <c r="BQ1922" s="17"/>
      <c r="BR1922" s="17"/>
      <c r="BS1922" s="17"/>
      <c r="BT1922" s="17"/>
      <c r="BU1922" s="17"/>
    </row>
    <row r="1923" spans="2:73" x14ac:dyDescent="0.3">
      <c r="B1923" t="s">
        <v>681</v>
      </c>
      <c r="C1923" s="17">
        <v>8.2988607529413894E-2</v>
      </c>
      <c r="D1923" s="17">
        <v>9.5224017115139004E-2</v>
      </c>
      <c r="E1923" s="17">
        <v>7.0649448618766097E-2</v>
      </c>
      <c r="F1923" s="17"/>
      <c r="G1923" s="17">
        <v>0.127948251614802</v>
      </c>
      <c r="H1923" s="17">
        <v>0.15202472001689901</v>
      </c>
      <c r="I1923" s="17">
        <v>0.10321995733325801</v>
      </c>
      <c r="J1923" s="17">
        <v>3.6224732279533503E-2</v>
      </c>
      <c r="K1923" s="17">
        <v>4.22174524965757E-2</v>
      </c>
      <c r="L1923" s="17">
        <v>4.8082002551191202E-2</v>
      </c>
      <c r="M1923" s="17"/>
      <c r="N1923" s="17">
        <v>0.109385653316213</v>
      </c>
      <c r="O1923" s="17">
        <v>6.8005234159112304E-2</v>
      </c>
      <c r="P1923" s="17">
        <v>8.8186612362377903E-2</v>
      </c>
      <c r="Q1923" s="17">
        <v>6.7427685411362598E-2</v>
      </c>
      <c r="R1923" s="17"/>
      <c r="S1923" s="17">
        <v>0.15167307795072399</v>
      </c>
      <c r="T1923" s="17">
        <v>6.8649821684592299E-2</v>
      </c>
      <c r="U1923" s="17">
        <v>9.6871773210222306E-2</v>
      </c>
      <c r="V1923" s="17">
        <v>7.4075079716554706E-2</v>
      </c>
      <c r="W1923" s="17">
        <v>7.4115710897679404E-2</v>
      </c>
      <c r="X1923" s="17">
        <v>6.3391468870984805E-2</v>
      </c>
      <c r="Y1923" s="17">
        <v>2.2379683030896401E-2</v>
      </c>
      <c r="Z1923" s="17">
        <v>4.4772986005323201E-2</v>
      </c>
      <c r="AA1923" s="17">
        <v>9.8597066090140198E-2</v>
      </c>
      <c r="AB1923" s="17"/>
      <c r="AC1923" s="17">
        <v>0</v>
      </c>
      <c r="AD1923" s="17">
        <v>6.9692584720540907E-2</v>
      </c>
      <c r="AE1923" s="17">
        <v>6.6300957746107406E-2</v>
      </c>
      <c r="AF1923" s="17">
        <v>7.6080411744100199E-2</v>
      </c>
      <c r="AG1923" s="17">
        <v>7.1776494119307394E-2</v>
      </c>
      <c r="AH1923" s="17">
        <v>5.12588173550498E-2</v>
      </c>
      <c r="AI1923" s="17">
        <v>7.1925449994576507E-2</v>
      </c>
      <c r="AJ1923" s="17">
        <v>0.12982305856410201</v>
      </c>
      <c r="AK1923" s="17">
        <v>2.92208979059316E-2</v>
      </c>
      <c r="AL1923" s="17">
        <v>4.7025874078080301E-2</v>
      </c>
      <c r="AM1923" s="17">
        <v>6.5931952860837195E-2</v>
      </c>
      <c r="AN1923" s="17">
        <v>0.114707277610966</v>
      </c>
      <c r="AO1923" s="17">
        <v>0.16246649238588401</v>
      </c>
      <c r="AP1923" s="17">
        <v>0.121603917283599</v>
      </c>
      <c r="AQ1923" s="17">
        <v>0.1153986097499</v>
      </c>
      <c r="AR1923" s="17">
        <v>0.199955931460648</v>
      </c>
      <c r="AS1923" s="17"/>
      <c r="AT1923" s="17">
        <v>0.14656967441243901</v>
      </c>
      <c r="AU1923" s="17">
        <v>5.8580293294661599E-2</v>
      </c>
      <c r="AV1923" s="17">
        <v>8.3483266334932305E-2</v>
      </c>
      <c r="AW1923" s="17">
        <v>6.3910484830551201E-2</v>
      </c>
      <c r="AX1923" s="17">
        <v>4.0420208618126202E-2</v>
      </c>
      <c r="AY1923" s="17">
        <v>5.4184881368882297E-2</v>
      </c>
      <c r="AZ1923" s="17"/>
      <c r="BA1923" s="17">
        <v>3.5680465158921003E-2</v>
      </c>
      <c r="BB1923" s="17">
        <v>7.3153175458411199E-2</v>
      </c>
      <c r="BC1923" s="17">
        <v>8.6119720126579299E-2</v>
      </c>
      <c r="BD1923" s="17">
        <v>0.14277282528096999</v>
      </c>
      <c r="BE1923" s="17">
        <v>0.246356458298815</v>
      </c>
      <c r="BF1923" s="17"/>
      <c r="BG1923" s="17">
        <v>9.4691503854329007E-2</v>
      </c>
      <c r="BH1923" s="17">
        <v>9.65253398381615E-2</v>
      </c>
      <c r="BI1923" s="17">
        <v>0.11702524373915001</v>
      </c>
      <c r="BJ1923" s="17">
        <v>6.4473813952586098E-2</v>
      </c>
      <c r="BK1923" s="17">
        <v>2.29374361403159E-2</v>
      </c>
      <c r="BL1923" s="17"/>
      <c r="BM1923" s="17">
        <v>0.104938805776459</v>
      </c>
      <c r="BN1923" s="17">
        <v>7.0484766042319194E-2</v>
      </c>
      <c r="BO1923" s="17">
        <v>4.9718655286265498E-2</v>
      </c>
      <c r="BP1923" s="17"/>
      <c r="BQ1923" s="17">
        <v>0.153730458424088</v>
      </c>
      <c r="BR1923" s="17">
        <v>4.5206387594519302E-2</v>
      </c>
      <c r="BS1923" s="17"/>
      <c r="BT1923" s="17">
        <v>9.6949773412758899E-2</v>
      </c>
      <c r="BU1923" s="17">
        <v>6.2191553474362199E-2</v>
      </c>
    </row>
    <row r="1924" spans="2:73" x14ac:dyDescent="0.3">
      <c r="B1924" t="s">
        <v>682</v>
      </c>
      <c r="C1924" s="17">
        <v>0.233393791015682</v>
      </c>
      <c r="D1924" s="17">
        <v>0.25727407168785799</v>
      </c>
      <c r="E1924" s="17">
        <v>0.20952921768154301</v>
      </c>
      <c r="F1924" s="17"/>
      <c r="G1924" s="17">
        <v>0.20613940135835401</v>
      </c>
      <c r="H1924" s="17">
        <v>0.340878126266352</v>
      </c>
      <c r="I1924" s="17">
        <v>0.267287552261888</v>
      </c>
      <c r="J1924" s="17">
        <v>0.19054288468522301</v>
      </c>
      <c r="K1924" s="17">
        <v>0.21947109416094199</v>
      </c>
      <c r="L1924" s="17">
        <v>0.18231360348001499</v>
      </c>
      <c r="M1924" s="17"/>
      <c r="N1924" s="17">
        <v>0.301824217941565</v>
      </c>
      <c r="O1924" s="17">
        <v>0.21213186171647999</v>
      </c>
      <c r="P1924" s="17">
        <v>0.19819463195068701</v>
      </c>
      <c r="Q1924" s="17">
        <v>0.21232112810626999</v>
      </c>
      <c r="R1924" s="17"/>
      <c r="S1924" s="17">
        <v>0.27670586720246698</v>
      </c>
      <c r="T1924" s="17">
        <v>0.22126117398667899</v>
      </c>
      <c r="U1924" s="17">
        <v>0.20901970710888099</v>
      </c>
      <c r="V1924" s="17">
        <v>0.218571092719167</v>
      </c>
      <c r="W1924" s="17">
        <v>0.23176027381083</v>
      </c>
      <c r="X1924" s="17">
        <v>0.22276508181833099</v>
      </c>
      <c r="Y1924" s="17">
        <v>0.25740146016123799</v>
      </c>
      <c r="Z1924" s="17">
        <v>0.247915369518074</v>
      </c>
      <c r="AA1924" s="17">
        <v>0.208239677262779</v>
      </c>
      <c r="AB1924" s="17"/>
      <c r="AC1924" s="17">
        <v>0.22938597114256901</v>
      </c>
      <c r="AD1924" s="17">
        <v>0.20943416968923501</v>
      </c>
      <c r="AE1924" s="17">
        <v>0.12957073448536099</v>
      </c>
      <c r="AF1924" s="17">
        <v>0.17199377380636599</v>
      </c>
      <c r="AG1924" s="17">
        <v>0.23177408361436999</v>
      </c>
      <c r="AH1924" s="17">
        <v>0.25148776253318</v>
      </c>
      <c r="AI1924" s="17">
        <v>0.24122681582317701</v>
      </c>
      <c r="AJ1924" s="17">
        <v>0.217552421292869</v>
      </c>
      <c r="AK1924" s="17">
        <v>0.27409751736799098</v>
      </c>
      <c r="AL1924" s="17">
        <v>0.29426680688107898</v>
      </c>
      <c r="AM1924" s="17">
        <v>0.156956234961246</v>
      </c>
      <c r="AN1924" s="17">
        <v>0.294525221955586</v>
      </c>
      <c r="AO1924" s="17">
        <v>0.29865685768449202</v>
      </c>
      <c r="AP1924" s="17">
        <v>0.40763963055387997</v>
      </c>
      <c r="AQ1924" s="17">
        <v>0.21665001580842799</v>
      </c>
      <c r="AR1924" s="17">
        <v>0.34558513849040801</v>
      </c>
      <c r="AS1924" s="17"/>
      <c r="AT1924" s="17">
        <v>0.29021334348</v>
      </c>
      <c r="AU1924" s="17">
        <v>0.24403858345820501</v>
      </c>
      <c r="AV1924" s="17">
        <v>0.22692988575561401</v>
      </c>
      <c r="AW1924" s="17">
        <v>0.206581289216765</v>
      </c>
      <c r="AX1924" s="17">
        <v>0.16166432320501101</v>
      </c>
      <c r="AY1924" s="17">
        <v>0.13523675755859799</v>
      </c>
      <c r="AZ1924" s="17"/>
      <c r="BA1924" s="17">
        <v>0.20684055942121701</v>
      </c>
      <c r="BB1924" s="17">
        <v>0.18704959225713899</v>
      </c>
      <c r="BC1924" s="17">
        <v>0.23522545404707401</v>
      </c>
      <c r="BD1924" s="17">
        <v>0.32423191097652798</v>
      </c>
      <c r="BE1924" s="17">
        <v>0.37958636950130697</v>
      </c>
      <c r="BF1924" s="17"/>
      <c r="BG1924" s="17">
        <v>0.24631579234555601</v>
      </c>
      <c r="BH1924" s="17">
        <v>0.29479659254418999</v>
      </c>
      <c r="BI1924" s="17">
        <v>0.15264480208505701</v>
      </c>
      <c r="BJ1924" s="17">
        <v>0.22895040431115099</v>
      </c>
      <c r="BK1924" s="17">
        <v>0.13273536464570301</v>
      </c>
      <c r="BL1924" s="17"/>
      <c r="BM1924" s="17">
        <v>0.28535097719659902</v>
      </c>
      <c r="BN1924" s="17">
        <v>0.20563244273230399</v>
      </c>
      <c r="BO1924" s="17">
        <v>0.15014487534734</v>
      </c>
      <c r="BP1924" s="17"/>
      <c r="BQ1924" s="17">
        <v>0.32573051214714599</v>
      </c>
      <c r="BR1924" s="17">
        <v>0.17646141068125601</v>
      </c>
      <c r="BS1924" s="17"/>
      <c r="BT1924" s="17">
        <v>0.26742573113479501</v>
      </c>
      <c r="BU1924" s="17">
        <v>0.186577944007147</v>
      </c>
    </row>
    <row r="1925" spans="2:73" x14ac:dyDescent="0.3">
      <c r="B1925" t="s">
        <v>683</v>
      </c>
      <c r="C1925" s="17">
        <v>0.37764117984324802</v>
      </c>
      <c r="D1925" s="17">
        <v>0.38608365563599001</v>
      </c>
      <c r="E1925" s="17">
        <v>0.37010589326332899</v>
      </c>
      <c r="F1925" s="17"/>
      <c r="G1925" s="17">
        <v>0.341911594363218</v>
      </c>
      <c r="H1925" s="17">
        <v>0.30972842646246901</v>
      </c>
      <c r="I1925" s="17">
        <v>0.35561552728530499</v>
      </c>
      <c r="J1925" s="17">
        <v>0.43950371244763098</v>
      </c>
      <c r="K1925" s="17">
        <v>0.38010424430683598</v>
      </c>
      <c r="L1925" s="17">
        <v>0.42021368859689101</v>
      </c>
      <c r="M1925" s="17"/>
      <c r="N1925" s="17">
        <v>0.31960263661619498</v>
      </c>
      <c r="O1925" s="17">
        <v>0.42010533053585902</v>
      </c>
      <c r="P1925" s="17">
        <v>0.37306164152293603</v>
      </c>
      <c r="Q1925" s="17">
        <v>0.398613246558779</v>
      </c>
      <c r="R1925" s="17"/>
      <c r="S1925" s="17">
        <v>0.33834105637688799</v>
      </c>
      <c r="T1925" s="17">
        <v>0.36327324825542801</v>
      </c>
      <c r="U1925" s="17">
        <v>0.354795192485726</v>
      </c>
      <c r="V1925" s="17">
        <v>0.38483400630999498</v>
      </c>
      <c r="W1925" s="17">
        <v>0.35930664847462901</v>
      </c>
      <c r="X1925" s="17">
        <v>0.33968115125089599</v>
      </c>
      <c r="Y1925" s="17">
        <v>0.46742593210482802</v>
      </c>
      <c r="Z1925" s="17">
        <v>0.417289259851504</v>
      </c>
      <c r="AA1925" s="17">
        <v>0.41549089481651102</v>
      </c>
      <c r="AB1925" s="17"/>
      <c r="AC1925" s="17">
        <v>0</v>
      </c>
      <c r="AD1925" s="17">
        <v>0.32526986121304802</v>
      </c>
      <c r="AE1925" s="17">
        <v>0.40214564475897502</v>
      </c>
      <c r="AF1925" s="17">
        <v>0.46372726983299201</v>
      </c>
      <c r="AG1925" s="17">
        <v>0.37622479188386498</v>
      </c>
      <c r="AH1925" s="17">
        <v>0.40581296182138898</v>
      </c>
      <c r="AI1925" s="17">
        <v>0.39715266038387798</v>
      </c>
      <c r="AJ1925" s="17">
        <v>0.36640674021122399</v>
      </c>
      <c r="AK1925" s="17">
        <v>0.39275474796501803</v>
      </c>
      <c r="AL1925" s="17">
        <v>0.341434573279706</v>
      </c>
      <c r="AM1925" s="17">
        <v>0.43839938310911603</v>
      </c>
      <c r="AN1925" s="17">
        <v>0.37884981251086702</v>
      </c>
      <c r="AO1925" s="17">
        <v>0.29143001905466298</v>
      </c>
      <c r="AP1925" s="17">
        <v>0.25093799755605101</v>
      </c>
      <c r="AQ1925" s="17">
        <v>0.40146920432294197</v>
      </c>
      <c r="AR1925" s="17">
        <v>0.26576139670051102</v>
      </c>
      <c r="AS1925" s="17"/>
      <c r="AT1925" s="17">
        <v>0.32907301399338301</v>
      </c>
      <c r="AU1925" s="17">
        <v>0.39731064643029401</v>
      </c>
      <c r="AV1925" s="17">
        <v>0.35733410121889297</v>
      </c>
      <c r="AW1925" s="17">
        <v>0.40445716319688402</v>
      </c>
      <c r="AX1925" s="17">
        <v>0.42276092901789403</v>
      </c>
      <c r="AY1925" s="17">
        <v>0.38049281069278701</v>
      </c>
      <c r="AZ1925" s="17"/>
      <c r="BA1925" s="17">
        <v>0.45540529015343301</v>
      </c>
      <c r="BB1925" s="17">
        <v>0.36355180009193799</v>
      </c>
      <c r="BC1925" s="17">
        <v>0.36828956688019698</v>
      </c>
      <c r="BD1925" s="17">
        <v>0.283444323828343</v>
      </c>
      <c r="BE1925" s="17">
        <v>0.239345581086503</v>
      </c>
      <c r="BF1925" s="17"/>
      <c r="BG1925" s="17">
        <v>0.391380210174958</v>
      </c>
      <c r="BH1925" s="17">
        <v>0.34700326166450102</v>
      </c>
      <c r="BI1925" s="17">
        <v>0.40701166694206597</v>
      </c>
      <c r="BJ1925" s="17">
        <v>0.390018703455975</v>
      </c>
      <c r="BK1925" s="17">
        <v>0.42990627449006102</v>
      </c>
      <c r="BL1925" s="17"/>
      <c r="BM1925" s="17">
        <v>0.34225150338374299</v>
      </c>
      <c r="BN1925" s="17">
        <v>0.412852713541288</v>
      </c>
      <c r="BO1925" s="17">
        <v>0.39440833446437101</v>
      </c>
      <c r="BP1925" s="17"/>
      <c r="BQ1925" s="17">
        <v>0.307347953668551</v>
      </c>
      <c r="BR1925" s="17">
        <v>0.43187734942864697</v>
      </c>
      <c r="BS1925" s="17"/>
      <c r="BT1925" s="17">
        <v>0.35604040768601403</v>
      </c>
      <c r="BU1925" s="17">
        <v>0.41465420504387701</v>
      </c>
    </row>
    <row r="1926" spans="2:73" x14ac:dyDescent="0.3">
      <c r="B1926" t="s">
        <v>684</v>
      </c>
      <c r="C1926" s="17">
        <v>0.17884856985697201</v>
      </c>
      <c r="D1926" s="17">
        <v>0.151051148763511</v>
      </c>
      <c r="E1926" s="17">
        <v>0.2064901805605</v>
      </c>
      <c r="F1926" s="17"/>
      <c r="G1926" s="17">
        <v>0.184105381512879</v>
      </c>
      <c r="H1926" s="17">
        <v>0.10339491794575199</v>
      </c>
      <c r="I1926" s="17">
        <v>0.158370991090378</v>
      </c>
      <c r="J1926" s="17">
        <v>0.17658576198385201</v>
      </c>
      <c r="K1926" s="17">
        <v>0.22986545899387301</v>
      </c>
      <c r="L1926" s="17">
        <v>0.22048067903573401</v>
      </c>
      <c r="M1926" s="17"/>
      <c r="N1926" s="17">
        <v>0.17813205768899501</v>
      </c>
      <c r="O1926" s="17">
        <v>0.185863190752214</v>
      </c>
      <c r="P1926" s="17">
        <v>0.20501964256958399</v>
      </c>
      <c r="Q1926" s="17">
        <v>0.15346621449973999</v>
      </c>
      <c r="R1926" s="17"/>
      <c r="S1926" s="17">
        <v>0.15419732846515999</v>
      </c>
      <c r="T1926" s="17">
        <v>0.202415460231084</v>
      </c>
      <c r="U1926" s="17">
        <v>0.23456364731576099</v>
      </c>
      <c r="V1926" s="17">
        <v>0.16744880579993701</v>
      </c>
      <c r="W1926" s="17">
        <v>0.200613426081765</v>
      </c>
      <c r="X1926" s="17">
        <v>0.196188585076876</v>
      </c>
      <c r="Y1926" s="17">
        <v>0.136783093567969</v>
      </c>
      <c r="Z1926" s="17">
        <v>0.119302408050297</v>
      </c>
      <c r="AA1926" s="17">
        <v>0.17866060361137101</v>
      </c>
      <c r="AB1926" s="17"/>
      <c r="AC1926" s="17">
        <v>0.19610491423416501</v>
      </c>
      <c r="AD1926" s="17">
        <v>0.155795022307961</v>
      </c>
      <c r="AE1926" s="17">
        <v>0.16911217747472601</v>
      </c>
      <c r="AF1926" s="17">
        <v>0.14220997273477801</v>
      </c>
      <c r="AG1926" s="17">
        <v>0.18957016320438699</v>
      </c>
      <c r="AH1926" s="17">
        <v>0.193901810668862</v>
      </c>
      <c r="AI1926" s="17">
        <v>0.18317165855401299</v>
      </c>
      <c r="AJ1926" s="17">
        <v>0.17995913154510401</v>
      </c>
      <c r="AK1926" s="17">
        <v>0.157466080934962</v>
      </c>
      <c r="AL1926" s="17">
        <v>0.20662323217402201</v>
      </c>
      <c r="AM1926" s="17">
        <v>0.21283714823566</v>
      </c>
      <c r="AN1926" s="17">
        <v>0.15248333020961799</v>
      </c>
      <c r="AO1926" s="17">
        <v>0.15586953523389599</v>
      </c>
      <c r="AP1926" s="17">
        <v>0.11258722514755801</v>
      </c>
      <c r="AQ1926" s="17">
        <v>0.15337509927816301</v>
      </c>
      <c r="AR1926" s="17">
        <v>0.164352922903785</v>
      </c>
      <c r="AS1926" s="17"/>
      <c r="AT1926" s="17">
        <v>0.12773205270105301</v>
      </c>
      <c r="AU1926" s="17">
        <v>0.175825043482572</v>
      </c>
      <c r="AV1926" s="17">
        <v>0.18948797668429901</v>
      </c>
      <c r="AW1926" s="17">
        <v>0.19374506484284701</v>
      </c>
      <c r="AX1926" s="17">
        <v>0.224215771657468</v>
      </c>
      <c r="AY1926" s="17">
        <v>0.28930984706294299</v>
      </c>
      <c r="AZ1926" s="17"/>
      <c r="BA1926" s="17">
        <v>0.153885448223084</v>
      </c>
      <c r="BB1926" s="17">
        <v>0.226561700684381</v>
      </c>
      <c r="BC1926" s="17">
        <v>0.19820692097322401</v>
      </c>
      <c r="BD1926" s="17">
        <v>0.15388358987260001</v>
      </c>
      <c r="BE1926" s="17">
        <v>7.0827692701169495E-2</v>
      </c>
      <c r="BF1926" s="17"/>
      <c r="BG1926" s="17">
        <v>0.18041079175021801</v>
      </c>
      <c r="BH1926" s="17">
        <v>0.153732245080657</v>
      </c>
      <c r="BI1926" s="17">
        <v>0.217307942933297</v>
      </c>
      <c r="BJ1926" s="17">
        <v>0.21245981887148099</v>
      </c>
      <c r="BK1926" s="17">
        <v>0.216797123834813</v>
      </c>
      <c r="BL1926" s="17"/>
      <c r="BM1926" s="17">
        <v>0.17566674825914599</v>
      </c>
      <c r="BN1926" s="17">
        <v>0.179502412698334</v>
      </c>
      <c r="BO1926" s="17">
        <v>0.18650967507095501</v>
      </c>
      <c r="BP1926" s="17"/>
      <c r="BQ1926" s="17">
        <v>0.15122883667522599</v>
      </c>
      <c r="BR1926" s="17">
        <v>0.192667335046215</v>
      </c>
      <c r="BS1926" s="17"/>
      <c r="BT1926" s="17">
        <v>0.203131680271706</v>
      </c>
      <c r="BU1926" s="17">
        <v>0.15073885846274701</v>
      </c>
    </row>
    <row r="1927" spans="2:73" x14ac:dyDescent="0.3">
      <c r="B1927" t="s">
        <v>685</v>
      </c>
      <c r="C1927" s="17">
        <v>2.4201696274457701E-2</v>
      </c>
      <c r="D1927" s="17">
        <v>2.50087732657641E-2</v>
      </c>
      <c r="E1927" s="17">
        <v>2.2731674755350002E-2</v>
      </c>
      <c r="F1927" s="17"/>
      <c r="G1927" s="17">
        <v>2.4391763181823799E-2</v>
      </c>
      <c r="H1927" s="17">
        <v>8.7114506268984801E-3</v>
      </c>
      <c r="I1927" s="17">
        <v>1.8213904116001201E-2</v>
      </c>
      <c r="J1927" s="17">
        <v>2.4434310019537799E-2</v>
      </c>
      <c r="K1927" s="17">
        <v>3.2210850495959099E-2</v>
      </c>
      <c r="L1927" s="17">
        <v>3.6028441896057202E-2</v>
      </c>
      <c r="M1927" s="17"/>
      <c r="N1927" s="17">
        <v>1.4018381196345801E-2</v>
      </c>
      <c r="O1927" s="17">
        <v>1.6028340173492799E-2</v>
      </c>
      <c r="P1927" s="17">
        <v>3.84529893198408E-2</v>
      </c>
      <c r="Q1927" s="17">
        <v>2.6857925579832399E-2</v>
      </c>
      <c r="R1927" s="17"/>
      <c r="S1927" s="17">
        <v>1.1624551339130099E-2</v>
      </c>
      <c r="T1927" s="17">
        <v>2.8063263322950002E-2</v>
      </c>
      <c r="U1927" s="17">
        <v>1.05410801115291E-2</v>
      </c>
      <c r="V1927" s="17">
        <v>2.9527242583436301E-2</v>
      </c>
      <c r="W1927" s="17">
        <v>5.0536565563080102E-2</v>
      </c>
      <c r="X1927" s="17">
        <v>2.4909666914686799E-2</v>
      </c>
      <c r="Y1927" s="17">
        <v>3.5782765480217402E-2</v>
      </c>
      <c r="Z1927" s="17">
        <v>3.5304369402015499E-2</v>
      </c>
      <c r="AA1927" s="17">
        <v>5.9862727589059701E-3</v>
      </c>
      <c r="AB1927" s="17"/>
      <c r="AC1927" s="17">
        <v>6.8828990170377302E-2</v>
      </c>
      <c r="AD1927" s="17">
        <v>1.715756961895E-2</v>
      </c>
      <c r="AE1927" s="17">
        <v>7.5390309583090107E-2</v>
      </c>
      <c r="AF1927" s="17">
        <v>2.5356722593539799E-2</v>
      </c>
      <c r="AG1927" s="17">
        <v>2.2722221322326E-2</v>
      </c>
      <c r="AH1927" s="17">
        <v>1.6298874533847301E-2</v>
      </c>
      <c r="AI1927" s="17">
        <v>2.9766664662110701E-2</v>
      </c>
      <c r="AJ1927" s="17">
        <v>1.77610498992695E-2</v>
      </c>
      <c r="AK1927" s="17">
        <v>2.7056644673434001E-2</v>
      </c>
      <c r="AL1927" s="17">
        <v>3.0655552571338701E-2</v>
      </c>
      <c r="AM1927" s="17">
        <v>2.2067300442004899E-2</v>
      </c>
      <c r="AN1927" s="17">
        <v>0</v>
      </c>
      <c r="AO1927" s="17">
        <v>0</v>
      </c>
      <c r="AP1927" s="17">
        <v>1.6562983684214001E-2</v>
      </c>
      <c r="AQ1927" s="17">
        <v>0</v>
      </c>
      <c r="AR1927" s="17">
        <v>1.0357578775285699E-2</v>
      </c>
      <c r="AS1927" s="17"/>
      <c r="AT1927" s="17">
        <v>2.5363242978892302E-2</v>
      </c>
      <c r="AU1927" s="17">
        <v>2.0918148618908901E-2</v>
      </c>
      <c r="AV1927" s="17">
        <v>1.01509018861871E-2</v>
      </c>
      <c r="AW1927" s="17">
        <v>2.9799107662010899E-2</v>
      </c>
      <c r="AX1927" s="17">
        <v>2.82178638931944E-2</v>
      </c>
      <c r="AY1927" s="17">
        <v>5.3488909938876901E-2</v>
      </c>
      <c r="AZ1927" s="17"/>
      <c r="BA1927" s="17">
        <v>1.4262026567664799E-2</v>
      </c>
      <c r="BB1927" s="17">
        <v>2.7040423995911E-2</v>
      </c>
      <c r="BC1927" s="17">
        <v>2.47774973269493E-2</v>
      </c>
      <c r="BD1927" s="17">
        <v>2.9306210708475701E-2</v>
      </c>
      <c r="BE1927" s="17">
        <v>0</v>
      </c>
      <c r="BF1927" s="17"/>
      <c r="BG1927" s="17">
        <v>7.4740947227372803E-3</v>
      </c>
      <c r="BH1927" s="17">
        <v>2.3980677109594301E-2</v>
      </c>
      <c r="BI1927" s="17">
        <v>3.2386169624179797E-2</v>
      </c>
      <c r="BJ1927" s="17">
        <v>3.3192864306634498E-2</v>
      </c>
      <c r="BK1927" s="17">
        <v>8.0780623473644494E-2</v>
      </c>
      <c r="BL1927" s="17"/>
      <c r="BM1927" s="17">
        <v>1.38503500307771E-2</v>
      </c>
      <c r="BN1927" s="17">
        <v>2.7873582778674601E-2</v>
      </c>
      <c r="BO1927" s="17">
        <v>4.5341177201324301E-2</v>
      </c>
      <c r="BP1927" s="17"/>
      <c r="BQ1927" s="17">
        <v>2.30520160086914E-2</v>
      </c>
      <c r="BR1927" s="17">
        <v>2.3412649966187599E-2</v>
      </c>
      <c r="BS1927" s="17"/>
      <c r="BT1927" s="17">
        <v>1.8116564000715499E-2</v>
      </c>
      <c r="BU1927" s="17">
        <v>3.6904557873194903E-2</v>
      </c>
    </row>
    <row r="1928" spans="2:73" x14ac:dyDescent="0.3">
      <c r="B1928" t="s">
        <v>92</v>
      </c>
      <c r="C1928" s="17">
        <v>0.102926155480225</v>
      </c>
      <c r="D1928" s="17">
        <v>8.5358333531738398E-2</v>
      </c>
      <c r="E1928" s="17">
        <v>0.120493585120511</v>
      </c>
      <c r="F1928" s="17"/>
      <c r="G1928" s="17">
        <v>0.11550360796892301</v>
      </c>
      <c r="H1928" s="17">
        <v>8.5262358681628597E-2</v>
      </c>
      <c r="I1928" s="17">
        <v>9.7292067913170105E-2</v>
      </c>
      <c r="J1928" s="17">
        <v>0.13270859858422199</v>
      </c>
      <c r="K1928" s="17">
        <v>9.6130899545813803E-2</v>
      </c>
      <c r="L1928" s="17">
        <v>9.2881584440111895E-2</v>
      </c>
      <c r="M1928" s="17"/>
      <c r="N1928" s="17">
        <v>7.7037053240685799E-2</v>
      </c>
      <c r="O1928" s="17">
        <v>9.7866042662841393E-2</v>
      </c>
      <c r="P1928" s="17">
        <v>9.7084482274573905E-2</v>
      </c>
      <c r="Q1928" s="17">
        <v>0.14131379984401601</v>
      </c>
      <c r="R1928" s="17"/>
      <c r="S1928" s="17">
        <v>6.7458118665630395E-2</v>
      </c>
      <c r="T1928" s="17">
        <v>0.116337032519267</v>
      </c>
      <c r="U1928" s="17">
        <v>9.4208599767880305E-2</v>
      </c>
      <c r="V1928" s="17">
        <v>0.12554377287091001</v>
      </c>
      <c r="W1928" s="17">
        <v>8.3667375172016306E-2</v>
      </c>
      <c r="X1928" s="17">
        <v>0.15306404606822499</v>
      </c>
      <c r="Y1928" s="17">
        <v>8.0227065654850604E-2</v>
      </c>
      <c r="Z1928" s="17">
        <v>0.135415607172786</v>
      </c>
      <c r="AA1928" s="17">
        <v>9.3025485460293295E-2</v>
      </c>
      <c r="AB1928" s="17"/>
      <c r="AC1928" s="17">
        <v>0.50568012445288801</v>
      </c>
      <c r="AD1928" s="17">
        <v>0.22265079245026601</v>
      </c>
      <c r="AE1928" s="17">
        <v>0.15748017595173999</v>
      </c>
      <c r="AF1928" s="17">
        <v>0.120631849288224</v>
      </c>
      <c r="AG1928" s="17">
        <v>0.107932245855744</v>
      </c>
      <c r="AH1928" s="17">
        <v>8.1239773087671899E-2</v>
      </c>
      <c r="AI1928" s="17">
        <v>7.6756750582244307E-2</v>
      </c>
      <c r="AJ1928" s="17">
        <v>8.8497598487432994E-2</v>
      </c>
      <c r="AK1928" s="17">
        <v>0.119404111152664</v>
      </c>
      <c r="AL1928" s="17">
        <v>7.9993961015773399E-2</v>
      </c>
      <c r="AM1928" s="17">
        <v>0.10380798039113601</v>
      </c>
      <c r="AN1928" s="17">
        <v>5.94343577129633E-2</v>
      </c>
      <c r="AO1928" s="17">
        <v>9.1577095641064601E-2</v>
      </c>
      <c r="AP1928" s="17">
        <v>9.06682457746978E-2</v>
      </c>
      <c r="AQ1928" s="17">
        <v>0.11310707084056799</v>
      </c>
      <c r="AR1928" s="17">
        <v>1.3987031669362E-2</v>
      </c>
      <c r="AS1928" s="17"/>
      <c r="AT1928" s="17">
        <v>8.1048672434233193E-2</v>
      </c>
      <c r="AU1928" s="17">
        <v>0.103327284715359</v>
      </c>
      <c r="AV1928" s="17">
        <v>0.132613868120076</v>
      </c>
      <c r="AW1928" s="17">
        <v>0.10150689025094101</v>
      </c>
      <c r="AX1928" s="17">
        <v>0.122720903608306</v>
      </c>
      <c r="AY1928" s="17">
        <v>8.7286793377913605E-2</v>
      </c>
      <c r="AZ1928" s="17"/>
      <c r="BA1928" s="17">
        <v>0.13392621047568001</v>
      </c>
      <c r="BB1928" s="17">
        <v>0.122643307512219</v>
      </c>
      <c r="BC1928" s="17">
        <v>8.7380840645976898E-2</v>
      </c>
      <c r="BD1928" s="17">
        <v>6.6361139333083699E-2</v>
      </c>
      <c r="BE1928" s="17">
        <v>6.3883898412204806E-2</v>
      </c>
      <c r="BF1928" s="17"/>
      <c r="BG1928" s="17">
        <v>7.9727607152201493E-2</v>
      </c>
      <c r="BH1928" s="17">
        <v>8.3961883762896497E-2</v>
      </c>
      <c r="BI1928" s="17">
        <v>7.3624174676250001E-2</v>
      </c>
      <c r="BJ1928" s="17">
        <v>7.09043951021716E-2</v>
      </c>
      <c r="BK1928" s="17">
        <v>0.116843177415462</v>
      </c>
      <c r="BL1928" s="17"/>
      <c r="BM1928" s="17">
        <v>7.7941615353276497E-2</v>
      </c>
      <c r="BN1928" s="17">
        <v>0.10365408220708</v>
      </c>
      <c r="BO1928" s="17">
        <v>0.173877282629743</v>
      </c>
      <c r="BP1928" s="17"/>
      <c r="BQ1928" s="17">
        <v>3.89102230762974E-2</v>
      </c>
      <c r="BR1928" s="17">
        <v>0.13037486728317499</v>
      </c>
      <c r="BS1928" s="17"/>
      <c r="BT1928" s="17">
        <v>5.8335843494010602E-2</v>
      </c>
      <c r="BU1928" s="17">
        <v>0.14893288113867201</v>
      </c>
    </row>
    <row r="1929" spans="2:73" x14ac:dyDescent="0.3">
      <c r="C1929" s="17"/>
      <c r="D1929" s="17"/>
      <c r="E1929" s="17"/>
      <c r="F1929" s="17"/>
      <c r="G1929" s="17"/>
      <c r="H1929" s="17"/>
      <c r="I1929" s="17"/>
      <c r="J1929" s="17"/>
      <c r="K1929" s="17"/>
      <c r="L1929" s="17"/>
      <c r="M1929" s="17"/>
      <c r="N1929" s="17"/>
      <c r="O1929" s="17"/>
      <c r="P1929" s="17"/>
      <c r="Q1929" s="17"/>
      <c r="R1929" s="17"/>
      <c r="S1929" s="17"/>
      <c r="T1929" s="17"/>
      <c r="U1929" s="17"/>
      <c r="V1929" s="17"/>
      <c r="W1929" s="17"/>
      <c r="X1929" s="17"/>
      <c r="Y1929" s="17"/>
      <c r="Z1929" s="17"/>
      <c r="AA1929" s="17"/>
      <c r="AB1929" s="17"/>
      <c r="AC1929" s="17"/>
      <c r="AD1929" s="17"/>
      <c r="AE1929" s="17"/>
      <c r="AF1929" s="17"/>
      <c r="AG1929" s="17"/>
      <c r="AH1929" s="17"/>
      <c r="AI1929" s="17"/>
      <c r="AJ1929" s="17"/>
      <c r="AK1929" s="17"/>
      <c r="AL1929" s="17"/>
      <c r="AM1929" s="17"/>
      <c r="AN1929" s="17"/>
      <c r="AO1929" s="17"/>
      <c r="AP1929" s="17"/>
      <c r="AQ1929" s="17"/>
      <c r="AR1929" s="17"/>
      <c r="AS1929" s="17"/>
      <c r="AT1929" s="17"/>
      <c r="AU1929" s="17"/>
      <c r="AV1929" s="17"/>
      <c r="AW1929" s="17"/>
      <c r="AX1929" s="17"/>
      <c r="AY1929" s="17"/>
      <c r="AZ1929" s="17"/>
      <c r="BA1929" s="17"/>
      <c r="BB1929" s="17"/>
      <c r="BC1929" s="17"/>
      <c r="BD1929" s="17"/>
      <c r="BE1929" s="17"/>
      <c r="BF1929" s="17"/>
      <c r="BG1929" s="17"/>
      <c r="BH1929" s="17"/>
      <c r="BI1929" s="17"/>
      <c r="BJ1929" s="17"/>
      <c r="BK1929" s="17"/>
      <c r="BL1929" s="17"/>
      <c r="BM1929" s="17"/>
      <c r="BN1929" s="17"/>
      <c r="BO1929" s="17"/>
      <c r="BP1929" s="17"/>
      <c r="BQ1929" s="17"/>
      <c r="BR1929" s="17"/>
      <c r="BS1929" s="17"/>
      <c r="BT1929" s="17"/>
      <c r="BU1929" s="17"/>
    </row>
    <row r="1930" spans="2:73" x14ac:dyDescent="0.3">
      <c r="B1930" s="6" t="s">
        <v>706</v>
      </c>
      <c r="C1930" s="17"/>
      <c r="D1930" s="17"/>
      <c r="E1930" s="17"/>
      <c r="F1930" s="17"/>
      <c r="G1930" s="17"/>
      <c r="H1930" s="17"/>
      <c r="I1930" s="17"/>
      <c r="J1930" s="17"/>
      <c r="K1930" s="17"/>
      <c r="L1930" s="17"/>
      <c r="M1930" s="17"/>
      <c r="N1930" s="17"/>
      <c r="O1930" s="17"/>
      <c r="P1930" s="17"/>
      <c r="Q1930" s="17"/>
      <c r="R1930" s="17"/>
      <c r="S1930" s="17"/>
      <c r="T1930" s="17"/>
      <c r="U1930" s="17"/>
      <c r="V1930" s="17"/>
      <c r="W1930" s="17"/>
      <c r="X1930" s="17"/>
      <c r="Y1930" s="17"/>
      <c r="Z1930" s="17"/>
      <c r="AA1930" s="17"/>
      <c r="AB1930" s="17"/>
      <c r="AC1930" s="17"/>
      <c r="AD1930" s="17"/>
      <c r="AE1930" s="17"/>
      <c r="AF1930" s="17"/>
      <c r="AG1930" s="17"/>
      <c r="AH1930" s="17"/>
      <c r="AI1930" s="17"/>
      <c r="AJ1930" s="17"/>
      <c r="AK1930" s="17"/>
      <c r="AL1930" s="17"/>
      <c r="AM1930" s="17"/>
      <c r="AN1930" s="17"/>
      <c r="AO1930" s="17"/>
      <c r="AP1930" s="17"/>
      <c r="AQ1930" s="17"/>
      <c r="AR1930" s="17"/>
      <c r="AS1930" s="17"/>
      <c r="AT1930" s="17"/>
      <c r="AU1930" s="17"/>
      <c r="AV1930" s="17"/>
      <c r="AW1930" s="17"/>
      <c r="AX1930" s="17"/>
      <c r="AY1930" s="17"/>
      <c r="AZ1930" s="17"/>
      <c r="BA1930" s="17"/>
      <c r="BB1930" s="17"/>
      <c r="BC1930" s="17"/>
      <c r="BD1930" s="17"/>
      <c r="BE1930" s="17"/>
      <c r="BF1930" s="17"/>
      <c r="BG1930" s="17"/>
      <c r="BH1930" s="17"/>
      <c r="BI1930" s="17"/>
      <c r="BJ1930" s="17"/>
      <c r="BK1930" s="17"/>
      <c r="BL1930" s="17"/>
      <c r="BM1930" s="17"/>
      <c r="BN1930" s="17"/>
      <c r="BO1930" s="17"/>
      <c r="BP1930" s="17"/>
      <c r="BQ1930" s="17"/>
      <c r="BR1930" s="17"/>
      <c r="BS1930" s="17"/>
      <c r="BT1930" s="17"/>
      <c r="BU1930" s="17"/>
    </row>
    <row r="1931" spans="2:73" x14ac:dyDescent="0.3">
      <c r="B1931" s="24" t="s">
        <v>197</v>
      </c>
      <c r="C1931" s="17"/>
      <c r="D1931" s="17"/>
      <c r="E1931" s="17"/>
      <c r="F1931" s="17"/>
      <c r="G1931" s="17"/>
      <c r="H1931" s="17"/>
      <c r="I1931" s="17"/>
      <c r="J1931" s="17"/>
      <c r="K1931" s="17"/>
      <c r="L1931" s="17"/>
      <c r="M1931" s="17"/>
      <c r="N1931" s="17"/>
      <c r="O1931" s="17"/>
      <c r="P1931" s="17"/>
      <c r="Q1931" s="17"/>
      <c r="R1931" s="17"/>
      <c r="S1931" s="17"/>
      <c r="T1931" s="17"/>
      <c r="U1931" s="17"/>
      <c r="V1931" s="17"/>
      <c r="W1931" s="17"/>
      <c r="X1931" s="17"/>
      <c r="Y1931" s="17"/>
      <c r="Z1931" s="17"/>
      <c r="AA1931" s="17"/>
      <c r="AB1931" s="17"/>
      <c r="AC1931" s="17"/>
      <c r="AD1931" s="17"/>
      <c r="AE1931" s="17"/>
      <c r="AF1931" s="17"/>
      <c r="AG1931" s="17"/>
      <c r="AH1931" s="17"/>
      <c r="AI1931" s="17"/>
      <c r="AJ1931" s="17"/>
      <c r="AK1931" s="17"/>
      <c r="AL1931" s="17"/>
      <c r="AM1931" s="17"/>
      <c r="AN1931" s="17"/>
      <c r="AO1931" s="17"/>
      <c r="AP1931" s="17"/>
      <c r="AQ1931" s="17"/>
      <c r="AR1931" s="17"/>
      <c r="AS1931" s="17"/>
      <c r="AT1931" s="17"/>
      <c r="AU1931" s="17"/>
      <c r="AV1931" s="17"/>
      <c r="AW1931" s="17"/>
      <c r="AX1931" s="17"/>
      <c r="AY1931" s="17"/>
      <c r="AZ1931" s="17"/>
      <c r="BA1931" s="17"/>
      <c r="BB1931" s="17"/>
      <c r="BC1931" s="17"/>
      <c r="BD1931" s="17"/>
      <c r="BE1931" s="17"/>
      <c r="BF1931" s="17"/>
      <c r="BG1931" s="17"/>
      <c r="BH1931" s="17"/>
      <c r="BI1931" s="17"/>
      <c r="BJ1931" s="17"/>
      <c r="BK1931" s="17"/>
      <c r="BL1931" s="17"/>
      <c r="BM1931" s="17"/>
      <c r="BN1931" s="17"/>
      <c r="BO1931" s="17"/>
      <c r="BP1931" s="17"/>
      <c r="BQ1931" s="17"/>
      <c r="BR1931" s="17"/>
      <c r="BS1931" s="17"/>
      <c r="BT1931" s="17"/>
      <c r="BU1931" s="17"/>
    </row>
    <row r="1932" spans="2:73" x14ac:dyDescent="0.3">
      <c r="B1932" t="s">
        <v>681</v>
      </c>
      <c r="C1932" s="17">
        <v>6.2487457828977903E-2</v>
      </c>
      <c r="D1932" s="17">
        <v>7.6079984281101604E-2</v>
      </c>
      <c r="E1932" s="17">
        <v>4.8688920798629298E-2</v>
      </c>
      <c r="F1932" s="17"/>
      <c r="G1932" s="17">
        <v>0.11817229292508701</v>
      </c>
      <c r="H1932" s="17">
        <v>0.144575067820956</v>
      </c>
      <c r="I1932" s="17">
        <v>6.0753568317392703E-2</v>
      </c>
      <c r="J1932" s="17">
        <v>3.2982653976124397E-2</v>
      </c>
      <c r="K1932" s="17">
        <v>1.8838401018696799E-2</v>
      </c>
      <c r="L1932" s="17">
        <v>1.7629588817918498E-2</v>
      </c>
      <c r="M1932" s="17"/>
      <c r="N1932" s="17">
        <v>8.0950760841286606E-2</v>
      </c>
      <c r="O1932" s="17">
        <v>5.1219826727459603E-2</v>
      </c>
      <c r="P1932" s="17">
        <v>6.2311091878797201E-2</v>
      </c>
      <c r="Q1932" s="17">
        <v>5.5561908253448603E-2</v>
      </c>
      <c r="R1932" s="17"/>
      <c r="S1932" s="17">
        <v>0.14766493486983601</v>
      </c>
      <c r="T1932" s="17">
        <v>4.8235907351056699E-2</v>
      </c>
      <c r="U1932" s="17">
        <v>6.8331259053445101E-2</v>
      </c>
      <c r="V1932" s="17">
        <v>1.5304263651216499E-2</v>
      </c>
      <c r="W1932" s="17">
        <v>5.12722924409117E-2</v>
      </c>
      <c r="X1932" s="17">
        <v>7.2698686309258603E-2</v>
      </c>
      <c r="Y1932" s="17">
        <v>0</v>
      </c>
      <c r="Z1932" s="17">
        <v>2.3210645205284802E-2</v>
      </c>
      <c r="AA1932" s="17">
        <v>7.6320632514995601E-2</v>
      </c>
      <c r="AB1932" s="17"/>
      <c r="AC1932" s="17">
        <v>0</v>
      </c>
      <c r="AD1932" s="17">
        <v>0.12184696700138101</v>
      </c>
      <c r="AE1932" s="17">
        <v>2.05975710500618E-2</v>
      </c>
      <c r="AF1932" s="17">
        <v>2.6299321346108299E-2</v>
      </c>
      <c r="AG1932" s="17">
        <v>6.5824196680820901E-2</v>
      </c>
      <c r="AH1932" s="17">
        <v>5.6381361100621599E-2</v>
      </c>
      <c r="AI1932" s="17">
        <v>3.3912118801477702E-2</v>
      </c>
      <c r="AJ1932" s="17">
        <v>3.3277021874805197E-2</v>
      </c>
      <c r="AK1932" s="17">
        <v>3.7684062584385898E-2</v>
      </c>
      <c r="AL1932" s="17">
        <v>5.91640469690888E-2</v>
      </c>
      <c r="AM1932" s="17">
        <v>5.4627726388230699E-2</v>
      </c>
      <c r="AN1932" s="17">
        <v>6.6406258784342795E-2</v>
      </c>
      <c r="AO1932" s="17">
        <v>6.04669871647594E-2</v>
      </c>
      <c r="AP1932" s="17">
        <v>0.12983308664507301</v>
      </c>
      <c r="AQ1932" s="17">
        <v>0.118859680816135</v>
      </c>
      <c r="AR1932" s="17">
        <v>0.20006598925625901</v>
      </c>
      <c r="AS1932" s="17"/>
      <c r="AT1932" s="17">
        <v>0.149567897031573</v>
      </c>
      <c r="AU1932" s="17">
        <v>2.6641260646243298E-2</v>
      </c>
      <c r="AV1932" s="17">
        <v>7.3044465769026498E-2</v>
      </c>
      <c r="AW1932" s="17">
        <v>2.8894615332871399E-2</v>
      </c>
      <c r="AX1932" s="17">
        <v>1.58269377957381E-2</v>
      </c>
      <c r="AY1932" s="17">
        <v>1.15477254077663E-2</v>
      </c>
      <c r="AZ1932" s="17"/>
      <c r="BA1932" s="17">
        <v>3.5396687046581901E-2</v>
      </c>
      <c r="BB1932" s="17">
        <v>4.6860049625682597E-2</v>
      </c>
      <c r="BC1932" s="17">
        <v>7.2996965104671602E-2</v>
      </c>
      <c r="BD1932" s="17">
        <v>8.0102230089154902E-2</v>
      </c>
      <c r="BE1932" s="17">
        <v>0.33919872623986302</v>
      </c>
      <c r="BF1932" s="17"/>
      <c r="BG1932" s="17">
        <v>5.0672176481736102E-2</v>
      </c>
      <c r="BH1932" s="17">
        <v>0.10437674573703</v>
      </c>
      <c r="BI1932" s="17">
        <v>2.6727752125531499E-2</v>
      </c>
      <c r="BJ1932" s="17">
        <v>4.0963403914892997E-2</v>
      </c>
      <c r="BK1932" s="17">
        <v>2.7509927630229102E-2</v>
      </c>
      <c r="BL1932" s="17"/>
      <c r="BM1932" s="17">
        <v>8.0485097076414394E-2</v>
      </c>
      <c r="BN1932" s="17">
        <v>5.0107088501598798E-2</v>
      </c>
      <c r="BO1932" s="17">
        <v>4.0421620401479702E-2</v>
      </c>
      <c r="BP1932" s="17"/>
      <c r="BQ1932" s="17">
        <v>0.122093047663641</v>
      </c>
      <c r="BR1932" s="17">
        <v>2.6440997934280799E-2</v>
      </c>
      <c r="BS1932" s="17"/>
      <c r="BT1932" s="17">
        <v>7.4098572141800406E-2</v>
      </c>
      <c r="BU1932" s="17">
        <v>4.4947238977253702E-2</v>
      </c>
    </row>
    <row r="1933" spans="2:73" x14ac:dyDescent="0.3">
      <c r="B1933" t="s">
        <v>682</v>
      </c>
      <c r="C1933" s="17">
        <v>0.15028286079615899</v>
      </c>
      <c r="D1933" s="17">
        <v>0.17561313362584099</v>
      </c>
      <c r="E1933" s="17">
        <v>0.124672045314266</v>
      </c>
      <c r="F1933" s="17"/>
      <c r="G1933" s="17">
        <v>0.15972957275571301</v>
      </c>
      <c r="H1933" s="17">
        <v>0.23650147780813199</v>
      </c>
      <c r="I1933" s="17">
        <v>0.18522296887280801</v>
      </c>
      <c r="J1933" s="17">
        <v>0.13412381480218599</v>
      </c>
      <c r="K1933" s="17">
        <v>0.10180456283660599</v>
      </c>
      <c r="L1933" s="17">
        <v>9.1273150886281004E-2</v>
      </c>
      <c r="M1933" s="17"/>
      <c r="N1933" s="17">
        <v>0.241775648988175</v>
      </c>
      <c r="O1933" s="17">
        <v>0.127996062909849</v>
      </c>
      <c r="P1933" s="17">
        <v>0.122746476035414</v>
      </c>
      <c r="Q1933" s="17">
        <v>9.8771451671071195E-2</v>
      </c>
      <c r="R1933" s="17"/>
      <c r="S1933" s="17">
        <v>0.22725111950649701</v>
      </c>
      <c r="T1933" s="17">
        <v>8.3680739493612197E-2</v>
      </c>
      <c r="U1933" s="17">
        <v>0.15346380854427299</v>
      </c>
      <c r="V1933" s="17">
        <v>0.18903638230786299</v>
      </c>
      <c r="W1933" s="17">
        <v>0.11632581046378</v>
      </c>
      <c r="X1933" s="17">
        <v>0.13674464436278599</v>
      </c>
      <c r="Y1933" s="17">
        <v>0.15031213182999401</v>
      </c>
      <c r="Z1933" s="17">
        <v>8.9234290413127498E-2</v>
      </c>
      <c r="AA1933" s="17">
        <v>0.15945499973771701</v>
      </c>
      <c r="AB1933" s="17"/>
      <c r="AC1933" s="17">
        <v>0</v>
      </c>
      <c r="AD1933" s="17">
        <v>4.0528820397147697E-2</v>
      </c>
      <c r="AE1933" s="17">
        <v>5.41476748243995E-2</v>
      </c>
      <c r="AF1933" s="17">
        <v>0.187989710159055</v>
      </c>
      <c r="AG1933" s="17">
        <v>0.156629484294591</v>
      </c>
      <c r="AH1933" s="17">
        <v>0.107395894988466</v>
      </c>
      <c r="AI1933" s="17">
        <v>0.15300175562961499</v>
      </c>
      <c r="AJ1933" s="17">
        <v>0.23783579868342</v>
      </c>
      <c r="AK1933" s="17">
        <v>0.15181319933097601</v>
      </c>
      <c r="AL1933" s="17">
        <v>0.17441581374717</v>
      </c>
      <c r="AM1933" s="17">
        <v>0.13062119359478999</v>
      </c>
      <c r="AN1933" s="17">
        <v>0.149486630324072</v>
      </c>
      <c r="AO1933" s="17">
        <v>0.19988488249459199</v>
      </c>
      <c r="AP1933" s="17">
        <v>0.18605603846022101</v>
      </c>
      <c r="AQ1933" s="17">
        <v>0.12803329691328699</v>
      </c>
      <c r="AR1933" s="17">
        <v>0.27914195326596902</v>
      </c>
      <c r="AS1933" s="17"/>
      <c r="AT1933" s="17">
        <v>0.21419225483865501</v>
      </c>
      <c r="AU1933" s="17">
        <v>0.17143733088611501</v>
      </c>
      <c r="AV1933" s="17">
        <v>0.16347306135249201</v>
      </c>
      <c r="AW1933" s="17">
        <v>7.2295639435667705E-2</v>
      </c>
      <c r="AX1933" s="17">
        <v>8.2862937095856307E-2</v>
      </c>
      <c r="AY1933" s="17">
        <v>8.3763057658799295E-2</v>
      </c>
      <c r="AZ1933" s="17"/>
      <c r="BA1933" s="17">
        <v>0.119085240233627</v>
      </c>
      <c r="BB1933" s="17">
        <v>9.6788281792802203E-2</v>
      </c>
      <c r="BC1933" s="17">
        <v>0.204266868691279</v>
      </c>
      <c r="BD1933" s="17">
        <v>0.27307489468576002</v>
      </c>
      <c r="BE1933" s="17">
        <v>0.113035117678564</v>
      </c>
      <c r="BF1933" s="17"/>
      <c r="BG1933" s="17">
        <v>0.176206978374185</v>
      </c>
      <c r="BH1933" s="17">
        <v>0.183469967382489</v>
      </c>
      <c r="BI1933" s="17">
        <v>0.126298079517599</v>
      </c>
      <c r="BJ1933" s="17">
        <v>0.124380572516094</v>
      </c>
      <c r="BK1933" s="17">
        <v>0.18489547498068001</v>
      </c>
      <c r="BL1933" s="17"/>
      <c r="BM1933" s="17">
        <v>0.16723774276228401</v>
      </c>
      <c r="BN1933" s="17">
        <v>0.14975574742680101</v>
      </c>
      <c r="BO1933" s="17">
        <v>0.10221552923140401</v>
      </c>
      <c r="BP1933" s="17"/>
      <c r="BQ1933" s="17">
        <v>0.24293212523026</v>
      </c>
      <c r="BR1933" s="17">
        <v>9.7973656282871094E-2</v>
      </c>
      <c r="BS1933" s="17"/>
      <c r="BT1933" s="17">
        <v>0.179488365984216</v>
      </c>
      <c r="BU1933" s="17">
        <v>0.100258047357211</v>
      </c>
    </row>
    <row r="1934" spans="2:73" x14ac:dyDescent="0.3">
      <c r="B1934" t="s">
        <v>683</v>
      </c>
      <c r="C1934" s="17">
        <v>0.34902518571811197</v>
      </c>
      <c r="D1934" s="17">
        <v>0.359159256452524</v>
      </c>
      <c r="E1934" s="17">
        <v>0.33890919701283601</v>
      </c>
      <c r="F1934" s="17"/>
      <c r="G1934" s="17">
        <v>0.37855977407041502</v>
      </c>
      <c r="H1934" s="17">
        <v>0.32749205876543103</v>
      </c>
      <c r="I1934" s="17">
        <v>0.326117479145209</v>
      </c>
      <c r="J1934" s="17">
        <v>0.35480197213506398</v>
      </c>
      <c r="K1934" s="17">
        <v>0.33061859116047798</v>
      </c>
      <c r="L1934" s="17">
        <v>0.37469380113226602</v>
      </c>
      <c r="M1934" s="17"/>
      <c r="N1934" s="17">
        <v>0.31378366089467102</v>
      </c>
      <c r="O1934" s="17">
        <v>0.38818078948167201</v>
      </c>
      <c r="P1934" s="17">
        <v>0.30152355674036602</v>
      </c>
      <c r="Q1934" s="17">
        <v>0.38659703404493001</v>
      </c>
      <c r="R1934" s="17"/>
      <c r="S1934" s="17">
        <v>0.37763994915719001</v>
      </c>
      <c r="T1934" s="17">
        <v>0.37393344173234</v>
      </c>
      <c r="U1934" s="17">
        <v>0.229266671069733</v>
      </c>
      <c r="V1934" s="17">
        <v>0.302609589646816</v>
      </c>
      <c r="W1934" s="17">
        <v>0.30875711581113202</v>
      </c>
      <c r="X1934" s="17">
        <v>0.33172261494926603</v>
      </c>
      <c r="Y1934" s="17">
        <v>0.44507729793796302</v>
      </c>
      <c r="Z1934" s="17">
        <v>0.44580021754081101</v>
      </c>
      <c r="AA1934" s="17">
        <v>0.33799048268182402</v>
      </c>
      <c r="AB1934" s="17"/>
      <c r="AC1934" s="17">
        <v>0.600382230686893</v>
      </c>
      <c r="AD1934" s="17">
        <v>0.365381116156621</v>
      </c>
      <c r="AE1934" s="17">
        <v>0.36302423616726498</v>
      </c>
      <c r="AF1934" s="17">
        <v>0.33276742377422802</v>
      </c>
      <c r="AG1934" s="17">
        <v>0.38035539500850901</v>
      </c>
      <c r="AH1934" s="17">
        <v>0.40348394385615899</v>
      </c>
      <c r="AI1934" s="17">
        <v>0.38898103878289497</v>
      </c>
      <c r="AJ1934" s="17">
        <v>0.38917023635869502</v>
      </c>
      <c r="AK1934" s="17">
        <v>0.35300477722611201</v>
      </c>
      <c r="AL1934" s="17">
        <v>0.25306855426634101</v>
      </c>
      <c r="AM1934" s="17">
        <v>0.297047156743382</v>
      </c>
      <c r="AN1934" s="17">
        <v>0.29963167154528902</v>
      </c>
      <c r="AO1934" s="17">
        <v>0.38240167375508699</v>
      </c>
      <c r="AP1934" s="17">
        <v>0.34408079444269901</v>
      </c>
      <c r="AQ1934" s="17">
        <v>0.47471043467495999</v>
      </c>
      <c r="AR1934" s="17">
        <v>0.207220128135887</v>
      </c>
      <c r="AS1934" s="17"/>
      <c r="AT1934" s="17">
        <v>0.36894971086387002</v>
      </c>
      <c r="AU1934" s="17">
        <v>0.38226012075385202</v>
      </c>
      <c r="AV1934" s="17">
        <v>0.293238768369809</v>
      </c>
      <c r="AW1934" s="17">
        <v>0.358357482640974</v>
      </c>
      <c r="AX1934" s="17">
        <v>0.31905167349789298</v>
      </c>
      <c r="AY1934" s="17">
        <v>0.23396679541774601</v>
      </c>
      <c r="AZ1934" s="17"/>
      <c r="BA1934" s="17">
        <v>0.359356056798666</v>
      </c>
      <c r="BB1934" s="17">
        <v>0.35835352265417802</v>
      </c>
      <c r="BC1934" s="17">
        <v>0.34632077205523598</v>
      </c>
      <c r="BD1934" s="17">
        <v>0.34022830681581401</v>
      </c>
      <c r="BE1934" s="17">
        <v>0.197474181134109</v>
      </c>
      <c r="BF1934" s="17"/>
      <c r="BG1934" s="17">
        <v>0.34968988050497202</v>
      </c>
      <c r="BH1934" s="17">
        <v>0.32746775363497999</v>
      </c>
      <c r="BI1934" s="17">
        <v>0.33564666249110497</v>
      </c>
      <c r="BJ1934" s="17">
        <v>0.351945681349496</v>
      </c>
      <c r="BK1934" s="17">
        <v>0.324145782298702</v>
      </c>
      <c r="BL1934" s="17"/>
      <c r="BM1934" s="17">
        <v>0.35207563056046298</v>
      </c>
      <c r="BN1934" s="17">
        <v>0.35421243283391501</v>
      </c>
      <c r="BO1934" s="17">
        <v>0.32743751418595302</v>
      </c>
      <c r="BP1934" s="17"/>
      <c r="BQ1934" s="17">
        <v>0.30954135931723697</v>
      </c>
      <c r="BR1934" s="17">
        <v>0.36604618758788898</v>
      </c>
      <c r="BS1934" s="17"/>
      <c r="BT1934" s="17">
        <v>0.33125595711304401</v>
      </c>
      <c r="BU1934" s="17">
        <v>0.38533719598710903</v>
      </c>
    </row>
    <row r="1935" spans="2:73" x14ac:dyDescent="0.3">
      <c r="B1935" t="s">
        <v>684</v>
      </c>
      <c r="C1935" s="17">
        <v>0.31435027654778103</v>
      </c>
      <c r="D1935" s="17">
        <v>0.27573026818011398</v>
      </c>
      <c r="E1935" s="17">
        <v>0.35505838195364497</v>
      </c>
      <c r="F1935" s="17"/>
      <c r="G1935" s="17">
        <v>0.215583704951814</v>
      </c>
      <c r="H1935" s="17">
        <v>0.19620954206243599</v>
      </c>
      <c r="I1935" s="17">
        <v>0.28852318373511399</v>
      </c>
      <c r="J1935" s="17">
        <v>0.34687466316734999</v>
      </c>
      <c r="K1935" s="17">
        <v>0.42232505979278201</v>
      </c>
      <c r="L1935" s="17">
        <v>0.39500985056057197</v>
      </c>
      <c r="M1935" s="17"/>
      <c r="N1935" s="17">
        <v>0.26237276844929103</v>
      </c>
      <c r="O1935" s="17">
        <v>0.304244068386061</v>
      </c>
      <c r="P1935" s="17">
        <v>0.37343194515098099</v>
      </c>
      <c r="Q1935" s="17">
        <v>0.330165906959759</v>
      </c>
      <c r="R1935" s="17"/>
      <c r="S1935" s="17">
        <v>0.14277612569786999</v>
      </c>
      <c r="T1935" s="17">
        <v>0.35273422535175702</v>
      </c>
      <c r="U1935" s="17">
        <v>0.38479455807374702</v>
      </c>
      <c r="V1935" s="17">
        <v>0.34249973883917101</v>
      </c>
      <c r="W1935" s="17">
        <v>0.39777730798184802</v>
      </c>
      <c r="X1935" s="17">
        <v>0.31349985430870603</v>
      </c>
      <c r="Y1935" s="17">
        <v>0.317922019127235</v>
      </c>
      <c r="Z1935" s="17">
        <v>0.33753039373277399</v>
      </c>
      <c r="AA1935" s="17">
        <v>0.33709125740187301</v>
      </c>
      <c r="AB1935" s="17"/>
      <c r="AC1935" s="17">
        <v>0.17386770669363999</v>
      </c>
      <c r="AD1935" s="17">
        <v>0.273994652380462</v>
      </c>
      <c r="AE1935" s="17">
        <v>0.39690206936211297</v>
      </c>
      <c r="AF1935" s="17">
        <v>0.33853118239577101</v>
      </c>
      <c r="AG1935" s="17">
        <v>0.296511281517439</v>
      </c>
      <c r="AH1935" s="17">
        <v>0.302949029781864</v>
      </c>
      <c r="AI1935" s="17">
        <v>0.361992420530867</v>
      </c>
      <c r="AJ1935" s="17">
        <v>0.22095758120442599</v>
      </c>
      <c r="AK1935" s="17">
        <v>0.33468599192604798</v>
      </c>
      <c r="AL1935" s="17">
        <v>0.364707778318411</v>
      </c>
      <c r="AM1935" s="17">
        <v>0.326606518561538</v>
      </c>
      <c r="AN1935" s="17">
        <v>0.373231243563659</v>
      </c>
      <c r="AO1935" s="17">
        <v>0.27283226103652802</v>
      </c>
      <c r="AP1935" s="17">
        <v>0.17712120999918399</v>
      </c>
      <c r="AQ1935" s="17">
        <v>0.22440041183791201</v>
      </c>
      <c r="AR1935" s="17">
        <v>0.251103685146435</v>
      </c>
      <c r="AS1935" s="17"/>
      <c r="AT1935" s="17">
        <v>0.16427036053070099</v>
      </c>
      <c r="AU1935" s="17">
        <v>0.31347548767544797</v>
      </c>
      <c r="AV1935" s="17">
        <v>0.33383749803459201</v>
      </c>
      <c r="AW1935" s="17">
        <v>0.39904792576749598</v>
      </c>
      <c r="AX1935" s="17">
        <v>0.44166421710471498</v>
      </c>
      <c r="AY1935" s="17">
        <v>0.46710232125331203</v>
      </c>
      <c r="AZ1935" s="17"/>
      <c r="BA1935" s="17">
        <v>0.35671404525541101</v>
      </c>
      <c r="BB1935" s="17">
        <v>0.378101271946642</v>
      </c>
      <c r="BC1935" s="17">
        <v>0.260739266207695</v>
      </c>
      <c r="BD1935" s="17">
        <v>0.191150834861014</v>
      </c>
      <c r="BE1935" s="17">
        <v>0.28640807653525902</v>
      </c>
      <c r="BF1935" s="17"/>
      <c r="BG1935" s="17">
        <v>0.32488535410960401</v>
      </c>
      <c r="BH1935" s="17">
        <v>0.27382340019930901</v>
      </c>
      <c r="BI1935" s="17">
        <v>0.38972132131700998</v>
      </c>
      <c r="BJ1935" s="17">
        <v>0.38350498213120299</v>
      </c>
      <c r="BK1935" s="17">
        <v>0.28545109004562502</v>
      </c>
      <c r="BL1935" s="17"/>
      <c r="BM1935" s="17">
        <v>0.29249130416852698</v>
      </c>
      <c r="BN1935" s="17">
        <v>0.31366126253320697</v>
      </c>
      <c r="BO1935" s="17">
        <v>0.37967343837247802</v>
      </c>
      <c r="BP1935" s="17"/>
      <c r="BQ1935" s="17">
        <v>0.250424875427192</v>
      </c>
      <c r="BR1935" s="17">
        <v>0.36368106531681699</v>
      </c>
      <c r="BS1935" s="17"/>
      <c r="BT1935" s="17">
        <v>0.31842309528153701</v>
      </c>
      <c r="BU1935" s="17">
        <v>0.320979078955686</v>
      </c>
    </row>
    <row r="1936" spans="2:73" x14ac:dyDescent="0.3">
      <c r="B1936" t="s">
        <v>685</v>
      </c>
      <c r="C1936" s="17">
        <v>4.5906143356400197E-2</v>
      </c>
      <c r="D1936" s="17">
        <v>4.4872562613970601E-2</v>
      </c>
      <c r="E1936" s="17">
        <v>4.5635211813510698E-2</v>
      </c>
      <c r="F1936" s="17"/>
      <c r="G1936" s="17">
        <v>3.8967458171398302E-2</v>
      </c>
      <c r="H1936" s="17">
        <v>2.1177165254634301E-2</v>
      </c>
      <c r="I1936" s="17">
        <v>5.9538161347103699E-2</v>
      </c>
      <c r="J1936" s="17">
        <v>3.89048762866223E-2</v>
      </c>
      <c r="K1936" s="17">
        <v>4.8454816136362197E-2</v>
      </c>
      <c r="L1936" s="17">
        <v>6.1590346076801201E-2</v>
      </c>
      <c r="M1936" s="17"/>
      <c r="N1936" s="17">
        <v>3.5632904999342997E-2</v>
      </c>
      <c r="O1936" s="17">
        <v>4.62817505743593E-2</v>
      </c>
      <c r="P1936" s="17">
        <v>6.7211449871123E-2</v>
      </c>
      <c r="Q1936" s="17">
        <v>3.6892691096880599E-2</v>
      </c>
      <c r="R1936" s="17"/>
      <c r="S1936" s="17">
        <v>2.9150986306236901E-2</v>
      </c>
      <c r="T1936" s="17">
        <v>6.59297840563077E-2</v>
      </c>
      <c r="U1936" s="17">
        <v>8.9889938869702396E-2</v>
      </c>
      <c r="V1936" s="17">
        <v>7.1775565032423494E-2</v>
      </c>
      <c r="W1936" s="17">
        <v>5.9408944900177701E-2</v>
      </c>
      <c r="X1936" s="17">
        <v>1.8186688117797299E-2</v>
      </c>
      <c r="Y1936" s="17">
        <v>3.3664209856597203E-2</v>
      </c>
      <c r="Z1936" s="17">
        <v>0</v>
      </c>
      <c r="AA1936" s="17">
        <v>2.8187092111167301E-2</v>
      </c>
      <c r="AB1936" s="17"/>
      <c r="AC1936" s="17">
        <v>0</v>
      </c>
      <c r="AD1936" s="17">
        <v>1.49336421299287E-2</v>
      </c>
      <c r="AE1936" s="17">
        <v>3.74552680351425E-2</v>
      </c>
      <c r="AF1936" s="17">
        <v>3.55075399790626E-2</v>
      </c>
      <c r="AG1936" s="17">
        <v>4.3537989838877703E-2</v>
      </c>
      <c r="AH1936" s="17">
        <v>6.4914586945979E-2</v>
      </c>
      <c r="AI1936" s="17">
        <v>1.6703744315587001E-2</v>
      </c>
      <c r="AJ1936" s="17">
        <v>3.4788700050030499E-2</v>
      </c>
      <c r="AK1936" s="17">
        <v>3.45872888740269E-2</v>
      </c>
      <c r="AL1936" s="17">
        <v>6.0777996005323097E-2</v>
      </c>
      <c r="AM1936" s="17">
        <v>9.4103587449556894E-2</v>
      </c>
      <c r="AN1936" s="17">
        <v>4.5148332975145103E-2</v>
      </c>
      <c r="AO1936" s="17">
        <v>3.95789096768316E-2</v>
      </c>
      <c r="AP1936" s="17">
        <v>9.1808788018995696E-2</v>
      </c>
      <c r="AQ1936" s="17">
        <v>0</v>
      </c>
      <c r="AR1936" s="17">
        <v>4.1567499106500698E-2</v>
      </c>
      <c r="AS1936" s="17"/>
      <c r="AT1936" s="17">
        <v>2.0513236590430198E-2</v>
      </c>
      <c r="AU1936" s="17">
        <v>2.6750167670833099E-2</v>
      </c>
      <c r="AV1936" s="17">
        <v>5.5340668423333801E-2</v>
      </c>
      <c r="AW1936" s="17">
        <v>6.63505893443877E-2</v>
      </c>
      <c r="AX1936" s="17">
        <v>6.2586373078863999E-2</v>
      </c>
      <c r="AY1936" s="17">
        <v>0.15939607060138999</v>
      </c>
      <c r="AZ1936" s="17"/>
      <c r="BA1936" s="17">
        <v>5.20965547581786E-2</v>
      </c>
      <c r="BB1936" s="17">
        <v>3.7916875944791303E-2</v>
      </c>
      <c r="BC1936" s="17">
        <v>4.1464098934948901E-2</v>
      </c>
      <c r="BD1936" s="17">
        <v>4.9824002715657498E-2</v>
      </c>
      <c r="BE1936" s="17">
        <v>0</v>
      </c>
      <c r="BF1936" s="17"/>
      <c r="BG1936" s="17">
        <v>4.66973890148282E-2</v>
      </c>
      <c r="BH1936" s="17">
        <v>4.1839786119953003E-2</v>
      </c>
      <c r="BI1936" s="17">
        <v>5.4445758135935898E-2</v>
      </c>
      <c r="BJ1936" s="17">
        <v>5.1187532527303001E-2</v>
      </c>
      <c r="BK1936" s="17">
        <v>6.6271128216548306E-2</v>
      </c>
      <c r="BL1936" s="17"/>
      <c r="BM1936" s="17">
        <v>4.3695751126269E-2</v>
      </c>
      <c r="BN1936" s="17">
        <v>4.3697412692712802E-2</v>
      </c>
      <c r="BO1936" s="17">
        <v>5.7751748338965202E-2</v>
      </c>
      <c r="BP1936" s="17"/>
      <c r="BQ1936" s="17">
        <v>4.0362154408947401E-2</v>
      </c>
      <c r="BR1936" s="17">
        <v>5.1511550863796801E-2</v>
      </c>
      <c r="BS1936" s="17"/>
      <c r="BT1936" s="17">
        <v>5.2634289768304303E-2</v>
      </c>
      <c r="BU1936" s="17">
        <v>3.8557819116982903E-2</v>
      </c>
    </row>
    <row r="1937" spans="2:73" x14ac:dyDescent="0.3">
      <c r="B1937" t="s">
        <v>92</v>
      </c>
      <c r="C1937" s="17">
        <v>7.7948075752568999E-2</v>
      </c>
      <c r="D1937" s="17">
        <v>6.8544794846449694E-2</v>
      </c>
      <c r="E1937" s="17">
        <v>8.7036243107112596E-2</v>
      </c>
      <c r="F1937" s="17"/>
      <c r="G1937" s="17">
        <v>8.8987197125572501E-2</v>
      </c>
      <c r="H1937" s="17">
        <v>7.4044688288411098E-2</v>
      </c>
      <c r="I1937" s="17">
        <v>7.9844638582372701E-2</v>
      </c>
      <c r="J1937" s="17">
        <v>9.2312019632652204E-2</v>
      </c>
      <c r="K1937" s="17">
        <v>7.7958569055074298E-2</v>
      </c>
      <c r="L1937" s="17">
        <v>5.9803262526161097E-2</v>
      </c>
      <c r="M1937" s="17"/>
      <c r="N1937" s="17">
        <v>6.5484255827233606E-2</v>
      </c>
      <c r="O1937" s="17">
        <v>8.2077501920597998E-2</v>
      </c>
      <c r="P1937" s="17">
        <v>7.2775480323318195E-2</v>
      </c>
      <c r="Q1937" s="17">
        <v>9.2011007973910694E-2</v>
      </c>
      <c r="R1937" s="17"/>
      <c r="S1937" s="17">
        <v>7.5516884462369899E-2</v>
      </c>
      <c r="T1937" s="17">
        <v>7.5485902014926706E-2</v>
      </c>
      <c r="U1937" s="17">
        <v>7.42537643890991E-2</v>
      </c>
      <c r="V1937" s="17">
        <v>7.8774460522509193E-2</v>
      </c>
      <c r="W1937" s="17">
        <v>6.6458528402150593E-2</v>
      </c>
      <c r="X1937" s="17">
        <v>0.12714751195218599</v>
      </c>
      <c r="Y1937" s="17">
        <v>5.3024341248210101E-2</v>
      </c>
      <c r="Z1937" s="17">
        <v>0.104224453108003</v>
      </c>
      <c r="AA1937" s="17">
        <v>6.0955535552423099E-2</v>
      </c>
      <c r="AB1937" s="17"/>
      <c r="AC1937" s="17">
        <v>0.22575006261946601</v>
      </c>
      <c r="AD1937" s="17">
        <v>0.18331480193446001</v>
      </c>
      <c r="AE1937" s="17">
        <v>0.12787318056101901</v>
      </c>
      <c r="AF1937" s="17">
        <v>7.8904822345774103E-2</v>
      </c>
      <c r="AG1937" s="17">
        <v>5.7141652659763099E-2</v>
      </c>
      <c r="AH1937" s="17">
        <v>6.48751833269096E-2</v>
      </c>
      <c r="AI1937" s="17">
        <v>4.54089219395594E-2</v>
      </c>
      <c r="AJ1937" s="17">
        <v>8.3970661828623103E-2</v>
      </c>
      <c r="AK1937" s="17">
        <v>8.8224680058451299E-2</v>
      </c>
      <c r="AL1937" s="17">
        <v>8.7865810693666002E-2</v>
      </c>
      <c r="AM1937" s="17">
        <v>9.6993817262502002E-2</v>
      </c>
      <c r="AN1937" s="17">
        <v>6.6095862807491995E-2</v>
      </c>
      <c r="AO1937" s="17">
        <v>4.4835285872201501E-2</v>
      </c>
      <c r="AP1937" s="17">
        <v>7.11000824338264E-2</v>
      </c>
      <c r="AQ1937" s="17">
        <v>5.3996175757705399E-2</v>
      </c>
      <c r="AR1937" s="17">
        <v>2.0900745088949398E-2</v>
      </c>
      <c r="AS1937" s="17"/>
      <c r="AT1937" s="17">
        <v>8.2506540144770601E-2</v>
      </c>
      <c r="AU1937" s="17">
        <v>7.9435632367508904E-2</v>
      </c>
      <c r="AV1937" s="17">
        <v>8.1065538050746205E-2</v>
      </c>
      <c r="AW1937" s="17">
        <v>7.5053747478602398E-2</v>
      </c>
      <c r="AX1937" s="17">
        <v>7.8007861426933806E-2</v>
      </c>
      <c r="AY1937" s="17">
        <v>4.4224029660986E-2</v>
      </c>
      <c r="AZ1937" s="17"/>
      <c r="BA1937" s="17">
        <v>7.7351415907535595E-2</v>
      </c>
      <c r="BB1937" s="17">
        <v>8.1979998035904306E-2</v>
      </c>
      <c r="BC1937" s="17">
        <v>7.42120290061688E-2</v>
      </c>
      <c r="BD1937" s="17">
        <v>6.5619730832598894E-2</v>
      </c>
      <c r="BE1937" s="17">
        <v>6.3883898412204806E-2</v>
      </c>
      <c r="BF1937" s="17"/>
      <c r="BG1937" s="17">
        <v>5.1848221514674803E-2</v>
      </c>
      <c r="BH1937" s="17">
        <v>6.9022346926237793E-2</v>
      </c>
      <c r="BI1937" s="17">
        <v>6.71604264128184E-2</v>
      </c>
      <c r="BJ1937" s="17">
        <v>4.8017827561011098E-2</v>
      </c>
      <c r="BK1937" s="17">
        <v>0.11172659682821499</v>
      </c>
      <c r="BL1937" s="17"/>
      <c r="BM1937" s="17">
        <v>6.4014474306043304E-2</v>
      </c>
      <c r="BN1937" s="17">
        <v>8.8566056011764996E-2</v>
      </c>
      <c r="BO1937" s="17">
        <v>9.2500149469719906E-2</v>
      </c>
      <c r="BP1937" s="17"/>
      <c r="BQ1937" s="17">
        <v>3.4646437952723597E-2</v>
      </c>
      <c r="BR1937" s="17">
        <v>9.43465420143456E-2</v>
      </c>
      <c r="BS1937" s="17"/>
      <c r="BT1937" s="17">
        <v>4.4099719711098898E-2</v>
      </c>
      <c r="BU1937" s="17">
        <v>0.109920619605757</v>
      </c>
    </row>
    <row r="1938" spans="2:73" x14ac:dyDescent="0.3">
      <c r="C1938" s="17"/>
      <c r="D1938" s="17"/>
      <c r="E1938" s="17"/>
      <c r="F1938" s="17"/>
      <c r="G1938" s="17"/>
      <c r="H1938" s="17"/>
      <c r="I1938" s="17"/>
      <c r="J1938" s="17"/>
      <c r="K1938" s="17"/>
      <c r="L1938" s="17"/>
      <c r="M1938" s="17"/>
      <c r="N1938" s="17"/>
      <c r="O1938" s="17"/>
      <c r="P1938" s="17"/>
      <c r="Q1938" s="17"/>
      <c r="R1938" s="17"/>
      <c r="S1938" s="17"/>
      <c r="T1938" s="17"/>
      <c r="U1938" s="17"/>
      <c r="V1938" s="17"/>
      <c r="W1938" s="17"/>
      <c r="X1938" s="17"/>
      <c r="Y1938" s="17"/>
      <c r="Z1938" s="17"/>
      <c r="AA1938" s="17"/>
      <c r="AB1938" s="17"/>
      <c r="AC1938" s="17"/>
      <c r="AD1938" s="17"/>
      <c r="AE1938" s="17"/>
      <c r="AF1938" s="17"/>
      <c r="AG1938" s="17"/>
      <c r="AH1938" s="17"/>
      <c r="AI1938" s="17"/>
      <c r="AJ1938" s="17"/>
      <c r="AK1938" s="17"/>
      <c r="AL1938" s="17"/>
      <c r="AM1938" s="17"/>
      <c r="AN1938" s="17"/>
      <c r="AO1938" s="17"/>
      <c r="AP1938" s="17"/>
      <c r="AQ1938" s="17"/>
      <c r="AR1938" s="17"/>
      <c r="AS1938" s="17"/>
      <c r="AT1938" s="17"/>
      <c r="AU1938" s="17"/>
      <c r="AV1938" s="17"/>
      <c r="AW1938" s="17"/>
      <c r="AX1938" s="17"/>
      <c r="AY1938" s="17"/>
      <c r="AZ1938" s="17"/>
      <c r="BA1938" s="17"/>
      <c r="BB1938" s="17"/>
      <c r="BC1938" s="17"/>
      <c r="BD1938" s="17"/>
      <c r="BE1938" s="17"/>
      <c r="BF1938" s="17"/>
      <c r="BG1938" s="17"/>
      <c r="BH1938" s="17"/>
      <c r="BI1938" s="17"/>
      <c r="BJ1938" s="17"/>
      <c r="BK1938" s="17"/>
      <c r="BL1938" s="17"/>
      <c r="BM1938" s="17"/>
      <c r="BN1938" s="17"/>
      <c r="BO1938" s="17"/>
      <c r="BP1938" s="17"/>
      <c r="BQ1938" s="17"/>
      <c r="BR1938" s="17"/>
      <c r="BS1938" s="17"/>
      <c r="BT1938" s="17"/>
      <c r="BU1938" s="17"/>
    </row>
    <row r="1939" spans="2:73" x14ac:dyDescent="0.3">
      <c r="B1939" s="6" t="s">
        <v>707</v>
      </c>
      <c r="C1939" s="17"/>
      <c r="D1939" s="17"/>
      <c r="E1939" s="17"/>
      <c r="F1939" s="17"/>
      <c r="G1939" s="17"/>
      <c r="H1939" s="17"/>
      <c r="I1939" s="17"/>
      <c r="J1939" s="17"/>
      <c r="K1939" s="17"/>
      <c r="L1939" s="17"/>
      <c r="M1939" s="17"/>
      <c r="N1939" s="17"/>
      <c r="O1939" s="17"/>
      <c r="P1939" s="17"/>
      <c r="Q1939" s="17"/>
      <c r="R1939" s="17"/>
      <c r="S1939" s="17"/>
      <c r="T1939" s="17"/>
      <c r="U1939" s="17"/>
      <c r="V1939" s="17"/>
      <c r="W1939" s="17"/>
      <c r="X1939" s="17"/>
      <c r="Y1939" s="17"/>
      <c r="Z1939" s="17"/>
      <c r="AA1939" s="17"/>
      <c r="AB1939" s="17"/>
      <c r="AC1939" s="17"/>
      <c r="AD1939" s="17"/>
      <c r="AE1939" s="17"/>
      <c r="AF1939" s="17"/>
      <c r="AG1939" s="17"/>
      <c r="AH1939" s="17"/>
      <c r="AI1939" s="17"/>
      <c r="AJ1939" s="17"/>
      <c r="AK1939" s="17"/>
      <c r="AL1939" s="17"/>
      <c r="AM1939" s="17"/>
      <c r="AN1939" s="17"/>
      <c r="AO1939" s="17"/>
      <c r="AP1939" s="17"/>
      <c r="AQ1939" s="17"/>
      <c r="AR1939" s="17"/>
      <c r="AS1939" s="17"/>
      <c r="AT1939" s="17"/>
      <c r="AU1939" s="17"/>
      <c r="AV1939" s="17"/>
      <c r="AW1939" s="17"/>
      <c r="AX1939" s="17"/>
      <c r="AY1939" s="17"/>
      <c r="AZ1939" s="17"/>
      <c r="BA1939" s="17"/>
      <c r="BB1939" s="17"/>
      <c r="BC1939" s="17"/>
      <c r="BD1939" s="17"/>
      <c r="BE1939" s="17"/>
      <c r="BF1939" s="17"/>
      <c r="BG1939" s="17"/>
      <c r="BH1939" s="17"/>
      <c r="BI1939" s="17"/>
      <c r="BJ1939" s="17"/>
      <c r="BK1939" s="17"/>
      <c r="BL1939" s="17"/>
      <c r="BM1939" s="17"/>
      <c r="BN1939" s="17"/>
      <c r="BO1939" s="17"/>
      <c r="BP1939" s="17"/>
      <c r="BQ1939" s="17"/>
      <c r="BR1939" s="17"/>
      <c r="BS1939" s="17"/>
      <c r="BT1939" s="17"/>
      <c r="BU1939" s="17"/>
    </row>
    <row r="1940" spans="2:73" x14ac:dyDescent="0.3">
      <c r="B1940" s="24" t="s">
        <v>197</v>
      </c>
      <c r="C1940" s="17"/>
      <c r="D1940" s="17"/>
      <c r="E1940" s="17"/>
      <c r="F1940" s="17"/>
      <c r="G1940" s="17"/>
      <c r="H1940" s="17"/>
      <c r="I1940" s="17"/>
      <c r="J1940" s="17"/>
      <c r="K1940" s="17"/>
      <c r="L1940" s="17"/>
      <c r="M1940" s="17"/>
      <c r="N1940" s="17"/>
      <c r="O1940" s="17"/>
      <c r="P1940" s="17"/>
      <c r="Q1940" s="17"/>
      <c r="R1940" s="17"/>
      <c r="S1940" s="17"/>
      <c r="T1940" s="17"/>
      <c r="U1940" s="17"/>
      <c r="V1940" s="17"/>
      <c r="W1940" s="17"/>
      <c r="X1940" s="17"/>
      <c r="Y1940" s="17"/>
      <c r="Z1940" s="17"/>
      <c r="AA1940" s="17"/>
      <c r="AB1940" s="17"/>
      <c r="AC1940" s="17"/>
      <c r="AD1940" s="17"/>
      <c r="AE1940" s="17"/>
      <c r="AF1940" s="17"/>
      <c r="AG1940" s="17"/>
      <c r="AH1940" s="17"/>
      <c r="AI1940" s="17"/>
      <c r="AJ1940" s="17"/>
      <c r="AK1940" s="17"/>
      <c r="AL1940" s="17"/>
      <c r="AM1940" s="17"/>
      <c r="AN1940" s="17"/>
      <c r="AO1940" s="17"/>
      <c r="AP1940" s="17"/>
      <c r="AQ1940" s="17"/>
      <c r="AR1940" s="17"/>
      <c r="AS1940" s="17"/>
      <c r="AT1940" s="17"/>
      <c r="AU1940" s="17"/>
      <c r="AV1940" s="17"/>
      <c r="AW1940" s="17"/>
      <c r="AX1940" s="17"/>
      <c r="AY1940" s="17"/>
      <c r="AZ1940" s="17"/>
      <c r="BA1940" s="17"/>
      <c r="BB1940" s="17"/>
      <c r="BC1940" s="17"/>
      <c r="BD1940" s="17"/>
      <c r="BE1940" s="17"/>
      <c r="BF1940" s="17"/>
      <c r="BG1940" s="17"/>
      <c r="BH1940" s="17"/>
      <c r="BI1940" s="17"/>
      <c r="BJ1940" s="17"/>
      <c r="BK1940" s="17"/>
      <c r="BL1940" s="17"/>
      <c r="BM1940" s="17"/>
      <c r="BN1940" s="17"/>
      <c r="BO1940" s="17"/>
      <c r="BP1940" s="17"/>
      <c r="BQ1940" s="17"/>
      <c r="BR1940" s="17"/>
      <c r="BS1940" s="17"/>
      <c r="BT1940" s="17"/>
      <c r="BU1940" s="17"/>
    </row>
    <row r="1941" spans="2:73" x14ac:dyDescent="0.3">
      <c r="B1941" t="s">
        <v>681</v>
      </c>
      <c r="C1941" s="17">
        <v>7.4319397353686506E-2</v>
      </c>
      <c r="D1941" s="17">
        <v>9.0478593161830406E-2</v>
      </c>
      <c r="E1941" s="17">
        <v>5.7915389290698803E-2</v>
      </c>
      <c r="F1941" s="17"/>
      <c r="G1941" s="17">
        <v>0.1034474387762</v>
      </c>
      <c r="H1941" s="17">
        <v>0.13500791507762899</v>
      </c>
      <c r="I1941" s="17">
        <v>0.105579072478878</v>
      </c>
      <c r="J1941" s="17">
        <v>3.2403833901420598E-2</v>
      </c>
      <c r="K1941" s="17">
        <v>3.31277572321357E-2</v>
      </c>
      <c r="L1941" s="17">
        <v>4.2511856465052997E-2</v>
      </c>
      <c r="M1941" s="17"/>
      <c r="N1941" s="17">
        <v>0.10563353312648301</v>
      </c>
      <c r="O1941" s="17">
        <v>5.9115793171172701E-2</v>
      </c>
      <c r="P1941" s="17">
        <v>6.6185948208776199E-2</v>
      </c>
      <c r="Q1941" s="17">
        <v>6.4547741358069496E-2</v>
      </c>
      <c r="R1941" s="17"/>
      <c r="S1941" s="17">
        <v>0.142627108935349</v>
      </c>
      <c r="T1941" s="17">
        <v>6.0738202200906803E-2</v>
      </c>
      <c r="U1941" s="17">
        <v>6.8210669157933002E-2</v>
      </c>
      <c r="V1941" s="17">
        <v>6.1323038545141401E-2</v>
      </c>
      <c r="W1941" s="17">
        <v>7.1031784996099995E-2</v>
      </c>
      <c r="X1941" s="17">
        <v>5.5798027510006301E-2</v>
      </c>
      <c r="Y1941" s="17">
        <v>3.9338505715394198E-2</v>
      </c>
      <c r="Z1941" s="17">
        <v>0</v>
      </c>
      <c r="AA1941" s="17">
        <v>9.8238178058451697E-2</v>
      </c>
      <c r="AB1941" s="17"/>
      <c r="AC1941" s="17">
        <v>0</v>
      </c>
      <c r="AD1941" s="17">
        <v>0.11540160650119601</v>
      </c>
      <c r="AE1941" s="17">
        <v>5.39957689005151E-2</v>
      </c>
      <c r="AF1941" s="17">
        <v>7.9130188608679E-2</v>
      </c>
      <c r="AG1941" s="17">
        <v>3.6133083032222402E-2</v>
      </c>
      <c r="AH1941" s="17">
        <v>2.1164774346131E-2</v>
      </c>
      <c r="AI1941" s="17">
        <v>8.8943286769509994E-2</v>
      </c>
      <c r="AJ1941" s="17">
        <v>5.1856710205094497E-2</v>
      </c>
      <c r="AK1941" s="17">
        <v>1.97603080782403E-2</v>
      </c>
      <c r="AL1941" s="17">
        <v>0.120260492052228</v>
      </c>
      <c r="AM1941" s="17">
        <v>6.9455369480595497E-2</v>
      </c>
      <c r="AN1941" s="17">
        <v>6.10520319038651E-2</v>
      </c>
      <c r="AO1941" s="17">
        <v>0.16510469536005601</v>
      </c>
      <c r="AP1941" s="17">
        <v>9.1235464010830894E-2</v>
      </c>
      <c r="AQ1941" s="17">
        <v>7.0519019692770704E-2</v>
      </c>
      <c r="AR1941" s="17">
        <v>0.223338366712795</v>
      </c>
      <c r="AS1941" s="17"/>
      <c r="AT1941" s="17">
        <v>0.141418182431922</v>
      </c>
      <c r="AU1941" s="17">
        <v>6.6416610273493201E-2</v>
      </c>
      <c r="AV1941" s="17">
        <v>6.2258153685548899E-2</v>
      </c>
      <c r="AW1941" s="17">
        <v>3.2881183520376299E-2</v>
      </c>
      <c r="AX1941" s="17">
        <v>3.7706204996334897E-2</v>
      </c>
      <c r="AY1941" s="17">
        <v>4.1391129794275498E-2</v>
      </c>
      <c r="AZ1941" s="17"/>
      <c r="BA1941" s="17">
        <v>3.8530207522949798E-2</v>
      </c>
      <c r="BB1941" s="17">
        <v>5.4376508514457703E-2</v>
      </c>
      <c r="BC1941" s="17">
        <v>7.4613238898597306E-2</v>
      </c>
      <c r="BD1941" s="17">
        <v>0.13351847375555101</v>
      </c>
      <c r="BE1941" s="17">
        <v>0.29680349003046103</v>
      </c>
      <c r="BF1941" s="17"/>
      <c r="BG1941" s="17">
        <v>6.2199055207339503E-2</v>
      </c>
      <c r="BH1941" s="17">
        <v>0.10568717060237</v>
      </c>
      <c r="BI1941" s="17">
        <v>8.9029705358439404E-2</v>
      </c>
      <c r="BJ1941" s="17">
        <v>5.9037705123590897E-2</v>
      </c>
      <c r="BK1941" s="17">
        <v>0</v>
      </c>
      <c r="BL1941" s="17"/>
      <c r="BM1941" s="17">
        <v>8.9962179126178099E-2</v>
      </c>
      <c r="BN1941" s="17">
        <v>6.5594898442427496E-2</v>
      </c>
      <c r="BO1941" s="17">
        <v>5.0153105824779699E-2</v>
      </c>
      <c r="BP1941" s="17"/>
      <c r="BQ1941" s="17">
        <v>0.13975876053122499</v>
      </c>
      <c r="BR1941" s="17">
        <v>4.1026224040964697E-2</v>
      </c>
      <c r="BS1941" s="17"/>
      <c r="BT1941" s="17">
        <v>8.4243147729189005E-2</v>
      </c>
      <c r="BU1941" s="17">
        <v>5.8641941677240801E-2</v>
      </c>
    </row>
    <row r="1942" spans="2:73" x14ac:dyDescent="0.3">
      <c r="B1942" t="s">
        <v>682</v>
      </c>
      <c r="C1942" s="17">
        <v>0.17300668646175801</v>
      </c>
      <c r="D1942" s="17">
        <v>0.18734001670210801</v>
      </c>
      <c r="E1942" s="17">
        <v>0.158783356513054</v>
      </c>
      <c r="F1942" s="17"/>
      <c r="G1942" s="17">
        <v>0.17768907957788399</v>
      </c>
      <c r="H1942" s="17">
        <v>0.29042943225170298</v>
      </c>
      <c r="I1942" s="17">
        <v>0.18269312104501001</v>
      </c>
      <c r="J1942" s="17">
        <v>0.13464717929134601</v>
      </c>
      <c r="K1942" s="17">
        <v>0.132350443308305</v>
      </c>
      <c r="L1942" s="17">
        <v>0.129325552290004</v>
      </c>
      <c r="M1942" s="17"/>
      <c r="N1942" s="17">
        <v>0.22435757962740299</v>
      </c>
      <c r="O1942" s="17">
        <v>0.1667242241928</v>
      </c>
      <c r="P1942" s="17">
        <v>0.16581777778982201</v>
      </c>
      <c r="Q1942" s="17">
        <v>0.13360967764102599</v>
      </c>
      <c r="R1942" s="17"/>
      <c r="S1942" s="17">
        <v>0.16826527720080101</v>
      </c>
      <c r="T1942" s="17">
        <v>0.15465627610666299</v>
      </c>
      <c r="U1942" s="17">
        <v>0.150424199108565</v>
      </c>
      <c r="V1942" s="17">
        <v>0.16290206104384899</v>
      </c>
      <c r="W1942" s="17">
        <v>0.17385310916630101</v>
      </c>
      <c r="X1942" s="17">
        <v>0.13550387622363</v>
      </c>
      <c r="Y1942" s="17">
        <v>0.208445241602084</v>
      </c>
      <c r="Z1942" s="17">
        <v>0.26665046895148797</v>
      </c>
      <c r="AA1942" s="17">
        <v>0.19189984254502901</v>
      </c>
      <c r="AB1942" s="17"/>
      <c r="AC1942" s="17">
        <v>0</v>
      </c>
      <c r="AD1942" s="17">
        <v>9.6704645862615804E-2</v>
      </c>
      <c r="AE1942" s="17">
        <v>0.10305072512180199</v>
      </c>
      <c r="AF1942" s="17">
        <v>0.15824694748360599</v>
      </c>
      <c r="AG1942" s="17">
        <v>0.18356324913736499</v>
      </c>
      <c r="AH1942" s="17">
        <v>0.193289712940966</v>
      </c>
      <c r="AI1942" s="17">
        <v>0.181462280739034</v>
      </c>
      <c r="AJ1942" s="17">
        <v>0.234315973533502</v>
      </c>
      <c r="AK1942" s="17">
        <v>0.18549058848957301</v>
      </c>
      <c r="AL1942" s="17">
        <v>0.16046246337591599</v>
      </c>
      <c r="AM1942" s="17">
        <v>0.116058452831607</v>
      </c>
      <c r="AN1942" s="17">
        <v>0.17193685654502799</v>
      </c>
      <c r="AO1942" s="17">
        <v>9.56452852573665E-2</v>
      </c>
      <c r="AP1942" s="17">
        <v>0.24923644835693101</v>
      </c>
      <c r="AQ1942" s="17">
        <v>0.338125496650859</v>
      </c>
      <c r="AR1942" s="17">
        <v>0.25508997197605299</v>
      </c>
      <c r="AS1942" s="17"/>
      <c r="AT1942" s="17">
        <v>0.23013946084485401</v>
      </c>
      <c r="AU1942" s="17">
        <v>0.18666768205529299</v>
      </c>
      <c r="AV1942" s="17">
        <v>0.16913791170504899</v>
      </c>
      <c r="AW1942" s="17">
        <v>0.13270699004990899</v>
      </c>
      <c r="AX1942" s="17">
        <v>9.9119162254402302E-2</v>
      </c>
      <c r="AY1942" s="17">
        <v>0.10619797022534901</v>
      </c>
      <c r="AZ1942" s="17"/>
      <c r="BA1942" s="17">
        <v>0.16708699171855401</v>
      </c>
      <c r="BB1942" s="17">
        <v>0.12233855988903999</v>
      </c>
      <c r="BC1942" s="17">
        <v>0.18775338477699099</v>
      </c>
      <c r="BD1942" s="17">
        <v>0.239909028571553</v>
      </c>
      <c r="BE1942" s="17">
        <v>0.24896233665162301</v>
      </c>
      <c r="BF1942" s="17"/>
      <c r="BG1942" s="17">
        <v>0.184605850739017</v>
      </c>
      <c r="BH1942" s="17">
        <v>0.21033737127991001</v>
      </c>
      <c r="BI1942" s="17">
        <v>0.15866542240364501</v>
      </c>
      <c r="BJ1942" s="17">
        <v>0.18908861220183501</v>
      </c>
      <c r="BK1942" s="17">
        <v>7.1118923784342203E-2</v>
      </c>
      <c r="BL1942" s="17"/>
      <c r="BM1942" s="17">
        <v>0.203785245773945</v>
      </c>
      <c r="BN1942" s="17">
        <v>0.16376977922786601</v>
      </c>
      <c r="BO1942" s="17">
        <v>0.106032769592142</v>
      </c>
      <c r="BP1942" s="17"/>
      <c r="BQ1942" s="17">
        <v>0.28378729623255899</v>
      </c>
      <c r="BR1942" s="17">
        <v>0.108907233624465</v>
      </c>
      <c r="BS1942" s="17"/>
      <c r="BT1942" s="17">
        <v>0.206286768937296</v>
      </c>
      <c r="BU1942" s="17">
        <v>0.12383954069325399</v>
      </c>
    </row>
    <row r="1943" spans="2:73" x14ac:dyDescent="0.3">
      <c r="B1943" t="s">
        <v>683</v>
      </c>
      <c r="C1943" s="17">
        <v>0.418849353064286</v>
      </c>
      <c r="D1943" s="17">
        <v>0.44051800150281001</v>
      </c>
      <c r="E1943" s="17">
        <v>0.39782757159733501</v>
      </c>
      <c r="F1943" s="17"/>
      <c r="G1943" s="17">
        <v>0.324112584352303</v>
      </c>
      <c r="H1943" s="17">
        <v>0.33357207223537499</v>
      </c>
      <c r="I1943" s="17">
        <v>0.40249647310396702</v>
      </c>
      <c r="J1943" s="17">
        <v>0.47467113433226399</v>
      </c>
      <c r="K1943" s="17">
        <v>0.45656087114587501</v>
      </c>
      <c r="L1943" s="17">
        <v>0.49014425588659399</v>
      </c>
      <c r="M1943" s="17"/>
      <c r="N1943" s="17">
        <v>0.37821323270266699</v>
      </c>
      <c r="O1943" s="17">
        <v>0.43075405666000099</v>
      </c>
      <c r="P1943" s="17">
        <v>0.408379577463865</v>
      </c>
      <c r="Q1943" s="17">
        <v>0.45806628349684803</v>
      </c>
      <c r="R1943" s="17"/>
      <c r="S1943" s="17">
        <v>0.39712171544386698</v>
      </c>
      <c r="T1943" s="17">
        <v>0.39309318087535799</v>
      </c>
      <c r="U1943" s="17">
        <v>0.42710252840838098</v>
      </c>
      <c r="V1943" s="17">
        <v>0.40520492292211802</v>
      </c>
      <c r="W1943" s="17">
        <v>0.42675165524563002</v>
      </c>
      <c r="X1943" s="17">
        <v>0.47259562890071799</v>
      </c>
      <c r="Y1943" s="17">
        <v>0.47610025565280401</v>
      </c>
      <c r="Z1943" s="17">
        <v>0.37224999898989602</v>
      </c>
      <c r="AA1943" s="17">
        <v>0.40843437010100397</v>
      </c>
      <c r="AB1943" s="17"/>
      <c r="AC1943" s="17">
        <v>0.40088438149951899</v>
      </c>
      <c r="AD1943" s="17">
        <v>0.36776082392036602</v>
      </c>
      <c r="AE1943" s="17">
        <v>0.466480140256892</v>
      </c>
      <c r="AF1943" s="17">
        <v>0.45162561889352298</v>
      </c>
      <c r="AG1943" s="17">
        <v>0.47576478754809898</v>
      </c>
      <c r="AH1943" s="17">
        <v>0.44525187546350398</v>
      </c>
      <c r="AI1943" s="17">
        <v>0.40241097317623198</v>
      </c>
      <c r="AJ1943" s="17">
        <v>0.42667475008478301</v>
      </c>
      <c r="AK1943" s="17">
        <v>0.439075161283144</v>
      </c>
      <c r="AL1943" s="17">
        <v>0.40069186721337002</v>
      </c>
      <c r="AM1943" s="17">
        <v>0.44447915277715</v>
      </c>
      <c r="AN1943" s="17">
        <v>0.41320830377242801</v>
      </c>
      <c r="AO1943" s="17">
        <v>0.383901225040574</v>
      </c>
      <c r="AP1943" s="17">
        <v>0.42134325426234098</v>
      </c>
      <c r="AQ1943" s="17">
        <v>0.30343387797245802</v>
      </c>
      <c r="AR1943" s="17">
        <v>0.28040350778922102</v>
      </c>
      <c r="AS1943" s="17"/>
      <c r="AT1943" s="17">
        <v>0.357942872636964</v>
      </c>
      <c r="AU1943" s="17">
        <v>0.42931784711556198</v>
      </c>
      <c r="AV1943" s="17">
        <v>0.41199061730008402</v>
      </c>
      <c r="AW1943" s="17">
        <v>0.47781343352062999</v>
      </c>
      <c r="AX1943" s="17">
        <v>0.43245567853129702</v>
      </c>
      <c r="AY1943" s="17">
        <v>0.44022407761665699</v>
      </c>
      <c r="AZ1943" s="17"/>
      <c r="BA1943" s="17">
        <v>0.47190372367658501</v>
      </c>
      <c r="BB1943" s="17">
        <v>0.43069689355628099</v>
      </c>
      <c r="BC1943" s="17">
        <v>0.391493841225386</v>
      </c>
      <c r="BD1943" s="17">
        <v>0.343356072839482</v>
      </c>
      <c r="BE1943" s="17">
        <v>0.21011136044144599</v>
      </c>
      <c r="BF1943" s="17"/>
      <c r="BG1943" s="17">
        <v>0.46640957654779902</v>
      </c>
      <c r="BH1943" s="17">
        <v>0.40200211166712702</v>
      </c>
      <c r="BI1943" s="17">
        <v>0.392785706859267</v>
      </c>
      <c r="BJ1943" s="17">
        <v>0.42660085773780498</v>
      </c>
      <c r="BK1943" s="17">
        <v>0.41582836420598002</v>
      </c>
      <c r="BL1943" s="17"/>
      <c r="BM1943" s="17">
        <v>0.423462576063459</v>
      </c>
      <c r="BN1943" s="17">
        <v>0.399739723486773</v>
      </c>
      <c r="BO1943" s="17">
        <v>0.45223267401877298</v>
      </c>
      <c r="BP1943" s="17"/>
      <c r="BQ1943" s="17">
        <v>0.31715658187673501</v>
      </c>
      <c r="BR1943" s="17">
        <v>0.49140150077540901</v>
      </c>
      <c r="BS1943" s="17"/>
      <c r="BT1943" s="17">
        <v>0.38640665136068397</v>
      </c>
      <c r="BU1943" s="17">
        <v>0.48034253226216</v>
      </c>
    </row>
    <row r="1944" spans="2:73" x14ac:dyDescent="0.3">
      <c r="B1944" t="s">
        <v>684</v>
      </c>
      <c r="C1944" s="17">
        <v>0.206125766457222</v>
      </c>
      <c r="D1944" s="17">
        <v>0.176612445178115</v>
      </c>
      <c r="E1944" s="17">
        <v>0.235616716620622</v>
      </c>
      <c r="F1944" s="17"/>
      <c r="G1944" s="17">
        <v>0.24277804233932199</v>
      </c>
      <c r="H1944" s="17">
        <v>0.14182425144156099</v>
      </c>
      <c r="I1944" s="17">
        <v>0.19068542858819201</v>
      </c>
      <c r="J1944" s="17">
        <v>0.215940043252072</v>
      </c>
      <c r="K1944" s="17">
        <v>0.24913495300702199</v>
      </c>
      <c r="L1944" s="17">
        <v>0.20890186540494801</v>
      </c>
      <c r="M1944" s="17"/>
      <c r="N1944" s="17">
        <v>0.211508671116303</v>
      </c>
      <c r="O1944" s="17">
        <v>0.20385135194575599</v>
      </c>
      <c r="P1944" s="17">
        <v>0.223731861012197</v>
      </c>
      <c r="Q1944" s="17">
        <v>0.18855265980217201</v>
      </c>
      <c r="R1944" s="17"/>
      <c r="S1944" s="17">
        <v>0.194774459208617</v>
      </c>
      <c r="T1944" s="17">
        <v>0.23643978400073901</v>
      </c>
      <c r="U1944" s="17">
        <v>0.23421085904559399</v>
      </c>
      <c r="V1944" s="17">
        <v>0.21800479069878401</v>
      </c>
      <c r="W1944" s="17">
        <v>0.19486310594680201</v>
      </c>
      <c r="X1944" s="17">
        <v>0.16801938777641301</v>
      </c>
      <c r="Y1944" s="17">
        <v>0.18506101892167201</v>
      </c>
      <c r="Z1944" s="17">
        <v>0.21256512996753099</v>
      </c>
      <c r="AA1944" s="17">
        <v>0.205575267671815</v>
      </c>
      <c r="AB1944" s="17"/>
      <c r="AC1944" s="17">
        <v>0.17386770669363999</v>
      </c>
      <c r="AD1944" s="17">
        <v>0.15470657612427099</v>
      </c>
      <c r="AE1944" s="17">
        <v>0.19618719461187101</v>
      </c>
      <c r="AF1944" s="17">
        <v>0.15882070073014601</v>
      </c>
      <c r="AG1944" s="17">
        <v>0.20544513218319699</v>
      </c>
      <c r="AH1944" s="17">
        <v>0.21498169792913899</v>
      </c>
      <c r="AI1944" s="17">
        <v>0.21390757978792199</v>
      </c>
      <c r="AJ1944" s="17">
        <v>0.16252013452245201</v>
      </c>
      <c r="AK1944" s="17">
        <v>0.20611146205443101</v>
      </c>
      <c r="AL1944" s="17">
        <v>0.20177874491127301</v>
      </c>
      <c r="AM1944" s="17">
        <v>0.240048753455153</v>
      </c>
      <c r="AN1944" s="17">
        <v>0.25733995845172902</v>
      </c>
      <c r="AO1944" s="17">
        <v>0.22119311274898301</v>
      </c>
      <c r="AP1944" s="17">
        <v>0.13411547831391499</v>
      </c>
      <c r="AQ1944" s="17">
        <v>0.19069809635202101</v>
      </c>
      <c r="AR1944" s="17">
        <v>0.210329933587352</v>
      </c>
      <c r="AS1944" s="17"/>
      <c r="AT1944" s="17">
        <v>0.170168885459235</v>
      </c>
      <c r="AU1944" s="17">
        <v>0.18967079743512599</v>
      </c>
      <c r="AV1944" s="17">
        <v>0.18939302807040201</v>
      </c>
      <c r="AW1944" s="17">
        <v>0.22996562920694699</v>
      </c>
      <c r="AX1944" s="17">
        <v>0.28773718830185702</v>
      </c>
      <c r="AY1944" s="17">
        <v>0.29243118200337898</v>
      </c>
      <c r="AZ1944" s="17"/>
      <c r="BA1944" s="17">
        <v>0.18491921573642101</v>
      </c>
      <c r="BB1944" s="17">
        <v>0.23436726547595099</v>
      </c>
      <c r="BC1944" s="17">
        <v>0.22978013561351901</v>
      </c>
      <c r="BD1944" s="17">
        <v>0.187765689361796</v>
      </c>
      <c r="BE1944" s="17">
        <v>0.18023891446426599</v>
      </c>
      <c r="BF1944" s="17"/>
      <c r="BG1944" s="17">
        <v>0.18489175222121801</v>
      </c>
      <c r="BH1944" s="17">
        <v>0.184368119884738</v>
      </c>
      <c r="BI1944" s="17">
        <v>0.26004221283267698</v>
      </c>
      <c r="BJ1944" s="17">
        <v>0.21603350226048701</v>
      </c>
      <c r="BK1944" s="17">
        <v>0.33683721918437498</v>
      </c>
      <c r="BL1944" s="17"/>
      <c r="BM1944" s="17">
        <v>0.187129595205619</v>
      </c>
      <c r="BN1944" s="17">
        <v>0.235332085197968</v>
      </c>
      <c r="BO1944" s="17">
        <v>0.189879662455092</v>
      </c>
      <c r="BP1944" s="17"/>
      <c r="BQ1944" s="17">
        <v>0.190956147528098</v>
      </c>
      <c r="BR1944" s="17">
        <v>0.213590187866954</v>
      </c>
      <c r="BS1944" s="17"/>
      <c r="BT1944" s="17">
        <v>0.23995382309915</v>
      </c>
      <c r="BU1944" s="17">
        <v>0.16079161766521399</v>
      </c>
    </row>
    <row r="1945" spans="2:73" x14ac:dyDescent="0.3">
      <c r="B1945" t="s">
        <v>685</v>
      </c>
      <c r="C1945" s="17">
        <v>2.1229073427076899E-2</v>
      </c>
      <c r="D1945" s="17">
        <v>1.6228138121475302E-2</v>
      </c>
      <c r="E1945" s="17">
        <v>2.5727581662089199E-2</v>
      </c>
      <c r="F1945" s="17"/>
      <c r="G1945" s="17">
        <v>1.6172635380433498E-2</v>
      </c>
      <c r="H1945" s="17">
        <v>9.2456591948182707E-3</v>
      </c>
      <c r="I1945" s="17">
        <v>1.8966551792133302E-2</v>
      </c>
      <c r="J1945" s="17">
        <v>1.4828900750857099E-2</v>
      </c>
      <c r="K1945" s="17">
        <v>1.8545526733236201E-2</v>
      </c>
      <c r="L1945" s="17">
        <v>4.3209695825460297E-2</v>
      </c>
      <c r="M1945" s="17"/>
      <c r="N1945" s="17">
        <v>1.2350012470976701E-2</v>
      </c>
      <c r="O1945" s="17">
        <v>2.1024804014766599E-2</v>
      </c>
      <c r="P1945" s="17">
        <v>3.0902634855025299E-2</v>
      </c>
      <c r="Q1945" s="17">
        <v>1.8066786811567301E-2</v>
      </c>
      <c r="R1945" s="17"/>
      <c r="S1945" s="17">
        <v>7.4563814531713596E-3</v>
      </c>
      <c r="T1945" s="17">
        <v>3.38753464860196E-2</v>
      </c>
      <c r="U1945" s="17">
        <v>1.9732355624423201E-2</v>
      </c>
      <c r="V1945" s="17">
        <v>2.9527242583436301E-2</v>
      </c>
      <c r="W1945" s="17">
        <v>2.52042945730389E-2</v>
      </c>
      <c r="X1945" s="17">
        <v>1.3808905889749701E-2</v>
      </c>
      <c r="Y1945" s="17">
        <v>1.7252610093871499E-2</v>
      </c>
      <c r="Z1945" s="17">
        <v>2.3692844404062999E-2</v>
      </c>
      <c r="AA1945" s="17">
        <v>2.2033634074448E-2</v>
      </c>
      <c r="AB1945" s="17"/>
      <c r="AC1945" s="17">
        <v>0</v>
      </c>
      <c r="AD1945" s="17">
        <v>1.715756961895E-2</v>
      </c>
      <c r="AE1945" s="17">
        <v>9.2272996549193406E-3</v>
      </c>
      <c r="AF1945" s="17">
        <v>2.5356722593539799E-2</v>
      </c>
      <c r="AG1945" s="17">
        <v>3.8083325879261803E-2</v>
      </c>
      <c r="AH1945" s="17">
        <v>2.1558304548446799E-2</v>
      </c>
      <c r="AI1945" s="17">
        <v>3.2804098158441403E-2</v>
      </c>
      <c r="AJ1945" s="17">
        <v>2.5429677333789799E-2</v>
      </c>
      <c r="AK1945" s="17">
        <v>3.6054296063525303E-2</v>
      </c>
      <c r="AL1945" s="17">
        <v>2.1890165009204599E-2</v>
      </c>
      <c r="AM1945" s="17">
        <v>1.28299247253616E-2</v>
      </c>
      <c r="AN1945" s="17">
        <v>1.0525506430040601E-2</v>
      </c>
      <c r="AO1945" s="17">
        <v>2.06736838202549E-2</v>
      </c>
      <c r="AP1945" s="17">
        <v>1.6562983684214001E-2</v>
      </c>
      <c r="AQ1945" s="17">
        <v>0</v>
      </c>
      <c r="AR1945" s="17">
        <v>0</v>
      </c>
      <c r="AS1945" s="17"/>
      <c r="AT1945" s="17">
        <v>8.65641702656594E-3</v>
      </c>
      <c r="AU1945" s="17">
        <v>2.2128894802701801E-2</v>
      </c>
      <c r="AV1945" s="17">
        <v>8.0004951423007908E-3</v>
      </c>
      <c r="AW1945" s="17">
        <v>3.2918088061230699E-2</v>
      </c>
      <c r="AX1945" s="17">
        <v>2.73022936469513E-2</v>
      </c>
      <c r="AY1945" s="17">
        <v>6.8068576872103506E-2</v>
      </c>
      <c r="AZ1945" s="17"/>
      <c r="BA1945" s="17">
        <v>2.18166955964978E-2</v>
      </c>
      <c r="BB1945" s="17">
        <v>2.0777493906846099E-2</v>
      </c>
      <c r="BC1945" s="17">
        <v>1.9135048932662799E-2</v>
      </c>
      <c r="BD1945" s="17">
        <v>2.32934769312181E-2</v>
      </c>
      <c r="BE1945" s="17">
        <v>0</v>
      </c>
      <c r="BF1945" s="17"/>
      <c r="BG1945" s="17">
        <v>2.1124463988040999E-2</v>
      </c>
      <c r="BH1945" s="17">
        <v>1.9546392109801601E-2</v>
      </c>
      <c r="BI1945" s="17">
        <v>0</v>
      </c>
      <c r="BJ1945" s="17">
        <v>3.2326328001366401E-2</v>
      </c>
      <c r="BK1945" s="17">
        <v>4.3229260983025097E-2</v>
      </c>
      <c r="BL1945" s="17"/>
      <c r="BM1945" s="17">
        <v>1.3696896771784799E-2</v>
      </c>
      <c r="BN1945" s="17">
        <v>2.0555761680437899E-2</v>
      </c>
      <c r="BO1945" s="17">
        <v>4.4805974359161997E-2</v>
      </c>
      <c r="BP1945" s="17"/>
      <c r="BQ1945" s="17">
        <v>1.9311210581720199E-2</v>
      </c>
      <c r="BR1945" s="17">
        <v>2.2998061799754999E-2</v>
      </c>
      <c r="BS1945" s="17"/>
      <c r="BT1945" s="17">
        <v>1.7491606428378301E-2</v>
      </c>
      <c r="BU1945" s="17">
        <v>2.97786285732995E-2</v>
      </c>
    </row>
    <row r="1946" spans="2:73" x14ac:dyDescent="0.3">
      <c r="B1946" t="s">
        <v>92</v>
      </c>
      <c r="C1946" s="17">
        <v>0.10646972323597099</v>
      </c>
      <c r="D1946" s="17">
        <v>8.8822805333661201E-2</v>
      </c>
      <c r="E1946" s="17">
        <v>0.12412938431620101</v>
      </c>
      <c r="F1946" s="17"/>
      <c r="G1946" s="17">
        <v>0.13580021957385799</v>
      </c>
      <c r="H1946" s="17">
        <v>8.9920669798914402E-2</v>
      </c>
      <c r="I1946" s="17">
        <v>9.9579352991819095E-2</v>
      </c>
      <c r="J1946" s="17">
        <v>0.12750890847203999</v>
      </c>
      <c r="K1946" s="17">
        <v>0.110280448573427</v>
      </c>
      <c r="L1946" s="17">
        <v>8.5906774127940497E-2</v>
      </c>
      <c r="M1946" s="17"/>
      <c r="N1946" s="17">
        <v>6.7936970956167395E-2</v>
      </c>
      <c r="O1946" s="17">
        <v>0.11852977001550399</v>
      </c>
      <c r="P1946" s="17">
        <v>0.104982200670314</v>
      </c>
      <c r="Q1946" s="17">
        <v>0.13715685089031701</v>
      </c>
      <c r="R1946" s="17"/>
      <c r="S1946" s="17">
        <v>8.9755057758194007E-2</v>
      </c>
      <c r="T1946" s="17">
        <v>0.121197210330313</v>
      </c>
      <c r="U1946" s="17">
        <v>0.10031938865510399</v>
      </c>
      <c r="V1946" s="17">
        <v>0.123037944206671</v>
      </c>
      <c r="W1946" s="17">
        <v>0.108296050072128</v>
      </c>
      <c r="X1946" s="17">
        <v>0.15427417369948401</v>
      </c>
      <c r="Y1946" s="17">
        <v>7.3802368014174197E-2</v>
      </c>
      <c r="Z1946" s="17">
        <v>0.124841557687022</v>
      </c>
      <c r="AA1946" s="17">
        <v>7.3818707549252099E-2</v>
      </c>
      <c r="AB1946" s="17"/>
      <c r="AC1946" s="17">
        <v>0.42524791180684102</v>
      </c>
      <c r="AD1946" s="17">
        <v>0.24826877797260199</v>
      </c>
      <c r="AE1946" s="17">
        <v>0.17105887145400001</v>
      </c>
      <c r="AF1946" s="17">
        <v>0.12681982169050601</v>
      </c>
      <c r="AG1946" s="17">
        <v>6.1010422219854601E-2</v>
      </c>
      <c r="AH1946" s="17">
        <v>0.103753634771814</v>
      </c>
      <c r="AI1946" s="17">
        <v>8.0471781368860601E-2</v>
      </c>
      <c r="AJ1946" s="17">
        <v>9.9202754320378894E-2</v>
      </c>
      <c r="AK1946" s="17">
        <v>0.11350818403108701</v>
      </c>
      <c r="AL1946" s="17">
        <v>9.4916267438007906E-2</v>
      </c>
      <c r="AM1946" s="17">
        <v>0.117128346730133</v>
      </c>
      <c r="AN1946" s="17">
        <v>8.5937342896908298E-2</v>
      </c>
      <c r="AO1946" s="17">
        <v>0.11348199777276601</v>
      </c>
      <c r="AP1946" s="17">
        <v>8.7506371371768005E-2</v>
      </c>
      <c r="AQ1946" s="17">
        <v>9.7223509331891694E-2</v>
      </c>
      <c r="AR1946" s="17">
        <v>3.0838219934579299E-2</v>
      </c>
      <c r="AS1946" s="17"/>
      <c r="AT1946" s="17">
        <v>9.1674181600458607E-2</v>
      </c>
      <c r="AU1946" s="17">
        <v>0.105798168317824</v>
      </c>
      <c r="AV1946" s="17">
        <v>0.15921979409661599</v>
      </c>
      <c r="AW1946" s="17">
        <v>9.3714675640907394E-2</v>
      </c>
      <c r="AX1946" s="17">
        <v>0.11567947226915699</v>
      </c>
      <c r="AY1946" s="17">
        <v>5.1687063488235797E-2</v>
      </c>
      <c r="AZ1946" s="17"/>
      <c r="BA1946" s="17">
        <v>0.115743165748992</v>
      </c>
      <c r="BB1946" s="17">
        <v>0.13744327865742501</v>
      </c>
      <c r="BC1946" s="17">
        <v>9.7224350552843702E-2</v>
      </c>
      <c r="BD1946" s="17">
        <v>7.2157258540400601E-2</v>
      </c>
      <c r="BE1946" s="17">
        <v>6.3883898412204806E-2</v>
      </c>
      <c r="BF1946" s="17"/>
      <c r="BG1946" s="17">
        <v>8.0769301296585494E-2</v>
      </c>
      <c r="BH1946" s="17">
        <v>7.8058834456052897E-2</v>
      </c>
      <c r="BI1946" s="17">
        <v>9.9476952545971303E-2</v>
      </c>
      <c r="BJ1946" s="17">
        <v>7.6912994674916094E-2</v>
      </c>
      <c r="BK1946" s="17">
        <v>0.13298623184227701</v>
      </c>
      <c r="BL1946" s="17"/>
      <c r="BM1946" s="17">
        <v>8.1963507059014798E-2</v>
      </c>
      <c r="BN1946" s="17">
        <v>0.115007751964528</v>
      </c>
      <c r="BO1946" s="17">
        <v>0.15689581375005199</v>
      </c>
      <c r="BP1946" s="17"/>
      <c r="BQ1946" s="17">
        <v>4.9030003249664E-2</v>
      </c>
      <c r="BR1946" s="17">
        <v>0.12207679189245201</v>
      </c>
      <c r="BS1946" s="17"/>
      <c r="BT1946" s="17">
        <v>6.5618002445302498E-2</v>
      </c>
      <c r="BU1946" s="17">
        <v>0.14660573912883201</v>
      </c>
    </row>
    <row r="1947" spans="2:73" x14ac:dyDescent="0.3">
      <c r="C1947" s="17"/>
      <c r="D1947" s="17"/>
      <c r="E1947" s="17"/>
      <c r="F1947" s="17"/>
      <c r="G1947" s="17"/>
      <c r="H1947" s="17"/>
      <c r="I1947" s="17"/>
      <c r="J1947" s="17"/>
      <c r="K1947" s="17"/>
      <c r="L1947" s="17"/>
      <c r="M1947" s="17"/>
      <c r="N1947" s="17"/>
      <c r="O1947" s="17"/>
      <c r="P1947" s="17"/>
      <c r="Q1947" s="17"/>
      <c r="R1947" s="17"/>
      <c r="S1947" s="17"/>
      <c r="T1947" s="17"/>
      <c r="U1947" s="17"/>
      <c r="V1947" s="17"/>
      <c r="W1947" s="17"/>
      <c r="X1947" s="17"/>
      <c r="Y1947" s="17"/>
      <c r="Z1947" s="17"/>
      <c r="AA1947" s="17"/>
      <c r="AB1947" s="17"/>
      <c r="AC1947" s="17"/>
      <c r="AD1947" s="17"/>
      <c r="AE1947" s="17"/>
      <c r="AF1947" s="17"/>
      <c r="AG1947" s="17"/>
      <c r="AH1947" s="17"/>
      <c r="AI1947" s="17"/>
      <c r="AJ1947" s="17"/>
      <c r="AK1947" s="17"/>
      <c r="AL1947" s="17"/>
      <c r="AM1947" s="17"/>
      <c r="AN1947" s="17"/>
      <c r="AO1947" s="17"/>
      <c r="AP1947" s="17"/>
      <c r="AQ1947" s="17"/>
      <c r="AR1947" s="17"/>
      <c r="AS1947" s="17"/>
      <c r="AT1947" s="17"/>
      <c r="AU1947" s="17"/>
      <c r="AV1947" s="17"/>
      <c r="AW1947" s="17"/>
      <c r="AX1947" s="17"/>
      <c r="AY1947" s="17"/>
      <c r="AZ1947" s="17"/>
      <c r="BA1947" s="17"/>
      <c r="BB1947" s="17"/>
      <c r="BC1947" s="17"/>
      <c r="BD1947" s="17"/>
      <c r="BE1947" s="17"/>
      <c r="BF1947" s="17"/>
      <c r="BG1947" s="17"/>
      <c r="BH1947" s="17"/>
      <c r="BI1947" s="17"/>
      <c r="BJ1947" s="17"/>
      <c r="BK1947" s="17"/>
      <c r="BL1947" s="17"/>
      <c r="BM1947" s="17"/>
      <c r="BN1947" s="17"/>
      <c r="BO1947" s="17"/>
      <c r="BP1947" s="17"/>
      <c r="BQ1947" s="17"/>
      <c r="BR1947" s="17"/>
      <c r="BS1947" s="17"/>
      <c r="BT1947" s="17"/>
      <c r="BU1947" s="17"/>
    </row>
    <row r="1948" spans="2:73" x14ac:dyDescent="0.3">
      <c r="B1948" s="6" t="s">
        <v>708</v>
      </c>
      <c r="C1948" s="17"/>
      <c r="D1948" s="17"/>
      <c r="E1948" s="17"/>
      <c r="F1948" s="17"/>
      <c r="G1948" s="17"/>
      <c r="H1948" s="17"/>
      <c r="I1948" s="17"/>
      <c r="J1948" s="17"/>
      <c r="K1948" s="17"/>
      <c r="L1948" s="17"/>
      <c r="M1948" s="17"/>
      <c r="N1948" s="17"/>
      <c r="O1948" s="17"/>
      <c r="P1948" s="17"/>
      <c r="Q1948" s="17"/>
      <c r="R1948" s="17"/>
      <c r="S1948" s="17"/>
      <c r="T1948" s="17"/>
      <c r="U1948" s="17"/>
      <c r="V1948" s="17"/>
      <c r="W1948" s="17"/>
      <c r="X1948" s="17"/>
      <c r="Y1948" s="17"/>
      <c r="Z1948" s="17"/>
      <c r="AA1948" s="17"/>
      <c r="AB1948" s="17"/>
      <c r="AC1948" s="17"/>
      <c r="AD1948" s="17"/>
      <c r="AE1948" s="17"/>
      <c r="AF1948" s="17"/>
      <c r="AG1948" s="17"/>
      <c r="AH1948" s="17"/>
      <c r="AI1948" s="17"/>
      <c r="AJ1948" s="17"/>
      <c r="AK1948" s="17"/>
      <c r="AL1948" s="17"/>
      <c r="AM1948" s="17"/>
      <c r="AN1948" s="17"/>
      <c r="AO1948" s="17"/>
      <c r="AP1948" s="17"/>
      <c r="AQ1948" s="17"/>
      <c r="AR1948" s="17"/>
      <c r="AS1948" s="17"/>
      <c r="AT1948" s="17"/>
      <c r="AU1948" s="17"/>
      <c r="AV1948" s="17"/>
      <c r="AW1948" s="17"/>
      <c r="AX1948" s="17"/>
      <c r="AY1948" s="17"/>
      <c r="AZ1948" s="17"/>
      <c r="BA1948" s="17"/>
      <c r="BB1948" s="17"/>
      <c r="BC1948" s="17"/>
      <c r="BD1948" s="17"/>
      <c r="BE1948" s="17"/>
      <c r="BF1948" s="17"/>
      <c r="BG1948" s="17"/>
      <c r="BH1948" s="17"/>
      <c r="BI1948" s="17"/>
      <c r="BJ1948" s="17"/>
      <c r="BK1948" s="17"/>
      <c r="BL1948" s="17"/>
      <c r="BM1948" s="17"/>
      <c r="BN1948" s="17"/>
      <c r="BO1948" s="17"/>
      <c r="BP1948" s="17"/>
      <c r="BQ1948" s="17"/>
      <c r="BR1948" s="17"/>
      <c r="BS1948" s="17"/>
      <c r="BT1948" s="17"/>
      <c r="BU1948" s="17"/>
    </row>
    <row r="1949" spans="2:73" x14ac:dyDescent="0.3">
      <c r="B1949" s="24" t="s">
        <v>197</v>
      </c>
      <c r="C1949" s="17"/>
      <c r="D1949" s="17"/>
      <c r="E1949" s="17"/>
      <c r="F1949" s="17"/>
      <c r="G1949" s="17"/>
      <c r="H1949" s="17"/>
      <c r="I1949" s="17"/>
      <c r="J1949" s="17"/>
      <c r="K1949" s="17"/>
      <c r="L1949" s="17"/>
      <c r="M1949" s="17"/>
      <c r="N1949" s="17"/>
      <c r="O1949" s="17"/>
      <c r="P1949" s="17"/>
      <c r="Q1949" s="17"/>
      <c r="R1949" s="17"/>
      <c r="S1949" s="17"/>
      <c r="T1949" s="17"/>
      <c r="U1949" s="17"/>
      <c r="V1949" s="17"/>
      <c r="W1949" s="17"/>
      <c r="X1949" s="17"/>
      <c r="Y1949" s="17"/>
      <c r="Z1949" s="17"/>
      <c r="AA1949" s="17"/>
      <c r="AB1949" s="17"/>
      <c r="AC1949" s="17"/>
      <c r="AD1949" s="17"/>
      <c r="AE1949" s="17"/>
      <c r="AF1949" s="17"/>
      <c r="AG1949" s="17"/>
      <c r="AH1949" s="17"/>
      <c r="AI1949" s="17"/>
      <c r="AJ1949" s="17"/>
      <c r="AK1949" s="17"/>
      <c r="AL1949" s="17"/>
      <c r="AM1949" s="17"/>
      <c r="AN1949" s="17"/>
      <c r="AO1949" s="17"/>
      <c r="AP1949" s="17"/>
      <c r="AQ1949" s="17"/>
      <c r="AR1949" s="17"/>
      <c r="AS1949" s="17"/>
      <c r="AT1949" s="17"/>
      <c r="AU1949" s="17"/>
      <c r="AV1949" s="17"/>
      <c r="AW1949" s="17"/>
      <c r="AX1949" s="17"/>
      <c r="AY1949" s="17"/>
      <c r="AZ1949" s="17"/>
      <c r="BA1949" s="17"/>
      <c r="BB1949" s="17"/>
      <c r="BC1949" s="17"/>
      <c r="BD1949" s="17"/>
      <c r="BE1949" s="17"/>
      <c r="BF1949" s="17"/>
      <c r="BG1949" s="17"/>
      <c r="BH1949" s="17"/>
      <c r="BI1949" s="17"/>
      <c r="BJ1949" s="17"/>
      <c r="BK1949" s="17"/>
      <c r="BL1949" s="17"/>
      <c r="BM1949" s="17"/>
      <c r="BN1949" s="17"/>
      <c r="BO1949" s="17"/>
      <c r="BP1949" s="17"/>
      <c r="BQ1949" s="17"/>
      <c r="BR1949" s="17"/>
      <c r="BS1949" s="17"/>
      <c r="BT1949" s="17"/>
      <c r="BU1949" s="17"/>
    </row>
    <row r="1950" spans="2:73" x14ac:dyDescent="0.3">
      <c r="B1950" t="s">
        <v>681</v>
      </c>
      <c r="C1950" s="17">
        <v>4.7381442252586198E-2</v>
      </c>
      <c r="D1950" s="17">
        <v>5.9386617223615899E-2</v>
      </c>
      <c r="E1950" s="17">
        <v>3.5170458945795902E-2</v>
      </c>
      <c r="F1950" s="17"/>
      <c r="G1950" s="17">
        <v>7.0694379896610399E-2</v>
      </c>
      <c r="H1950" s="17">
        <v>0.103660287423342</v>
      </c>
      <c r="I1950" s="17">
        <v>4.9595438971635299E-2</v>
      </c>
      <c r="J1950" s="17">
        <v>1.3891983510805299E-2</v>
      </c>
      <c r="K1950" s="17">
        <v>2.4011643937875499E-2</v>
      </c>
      <c r="L1950" s="17">
        <v>3.0162415075733699E-2</v>
      </c>
      <c r="M1950" s="17"/>
      <c r="N1950" s="17">
        <v>6.5722352797773401E-2</v>
      </c>
      <c r="O1950" s="17">
        <v>3.3928456311825998E-2</v>
      </c>
      <c r="P1950" s="17">
        <v>5.3692002931187102E-2</v>
      </c>
      <c r="Q1950" s="17">
        <v>3.7349282274445998E-2</v>
      </c>
      <c r="R1950" s="17"/>
      <c r="S1950" s="17">
        <v>0.10711963802568999</v>
      </c>
      <c r="T1950" s="17">
        <v>2.40317927746054E-2</v>
      </c>
      <c r="U1950" s="17">
        <v>6.7818660035993406E-2</v>
      </c>
      <c r="V1950" s="17">
        <v>3.8985670353444003E-2</v>
      </c>
      <c r="W1950" s="17">
        <v>4.62364254565771E-2</v>
      </c>
      <c r="X1950" s="17">
        <v>3.3224939495214101E-2</v>
      </c>
      <c r="Y1950" s="17">
        <v>2.0612037309790599E-2</v>
      </c>
      <c r="Z1950" s="17">
        <v>1.2097075798016801E-2</v>
      </c>
      <c r="AA1950" s="17">
        <v>4.12277234870582E-2</v>
      </c>
      <c r="AB1950" s="17"/>
      <c r="AC1950" s="17">
        <v>0</v>
      </c>
      <c r="AD1950" s="17">
        <v>8.5156158192898596E-2</v>
      </c>
      <c r="AE1950" s="17">
        <v>2.05975710500618E-2</v>
      </c>
      <c r="AF1950" s="17">
        <v>7.5158441200867607E-2</v>
      </c>
      <c r="AG1950" s="17">
        <v>2.71147165455333E-2</v>
      </c>
      <c r="AH1950" s="17">
        <v>1.53261644853719E-2</v>
      </c>
      <c r="AI1950" s="17">
        <v>4.1837618425911501E-2</v>
      </c>
      <c r="AJ1950" s="17">
        <v>5.8723708809873598E-2</v>
      </c>
      <c r="AK1950" s="17">
        <v>5.9310559088793798E-2</v>
      </c>
      <c r="AL1950" s="17">
        <v>5.0454797787927899E-2</v>
      </c>
      <c r="AM1950" s="17">
        <v>1.42416533357132E-2</v>
      </c>
      <c r="AN1950" s="17">
        <v>3.8677160018546701E-2</v>
      </c>
      <c r="AO1950" s="17">
        <v>6.1518485257854902E-2</v>
      </c>
      <c r="AP1950" s="17">
        <v>0.107299872547998</v>
      </c>
      <c r="AQ1950" s="17">
        <v>8.2212648563587898E-2</v>
      </c>
      <c r="AR1950" s="17">
        <v>0.109149943011992</v>
      </c>
      <c r="AS1950" s="17"/>
      <c r="AT1950" s="17">
        <v>9.1706187132151604E-2</v>
      </c>
      <c r="AU1950" s="17">
        <v>3.7189033066426999E-2</v>
      </c>
      <c r="AV1950" s="17">
        <v>4.5184112258631198E-2</v>
      </c>
      <c r="AW1950" s="17">
        <v>2.5761939100419701E-2</v>
      </c>
      <c r="AX1950" s="17">
        <v>2.5575299333468301E-2</v>
      </c>
      <c r="AY1950" s="17">
        <v>9.2385915340261505E-3</v>
      </c>
      <c r="AZ1950" s="17"/>
      <c r="BA1950" s="17">
        <v>3.03856158009989E-2</v>
      </c>
      <c r="BB1950" s="17">
        <v>3.7130130377595098E-2</v>
      </c>
      <c r="BC1950" s="17">
        <v>3.4000465025913203E-2</v>
      </c>
      <c r="BD1950" s="17">
        <v>8.5128778350831796E-2</v>
      </c>
      <c r="BE1950" s="17">
        <v>0.27795130116279299</v>
      </c>
      <c r="BF1950" s="17"/>
      <c r="BG1950" s="17">
        <v>4.0128839321361701E-2</v>
      </c>
      <c r="BH1950" s="17">
        <v>6.6798585194393606E-2</v>
      </c>
      <c r="BI1950" s="17">
        <v>5.1549936335973698E-2</v>
      </c>
      <c r="BJ1950" s="17">
        <v>4.3806949600782998E-2</v>
      </c>
      <c r="BK1950" s="17">
        <v>3.7444255860409302E-2</v>
      </c>
      <c r="BL1950" s="17"/>
      <c r="BM1950" s="17">
        <v>6.3917900456735399E-2</v>
      </c>
      <c r="BN1950" s="17">
        <v>3.4474512733136203E-2</v>
      </c>
      <c r="BO1950" s="17">
        <v>3.0859281354854402E-2</v>
      </c>
      <c r="BP1950" s="17"/>
      <c r="BQ1950" s="17">
        <v>8.5804345461468201E-2</v>
      </c>
      <c r="BR1950" s="17">
        <v>2.7867354815178699E-2</v>
      </c>
      <c r="BS1950" s="17"/>
      <c r="BT1950" s="17">
        <v>5.3735530141105103E-2</v>
      </c>
      <c r="BU1950" s="17">
        <v>4.1211635078415798E-2</v>
      </c>
    </row>
    <row r="1951" spans="2:73" x14ac:dyDescent="0.3">
      <c r="B1951" t="s">
        <v>682</v>
      </c>
      <c r="C1951" s="17">
        <v>0.14207625144886099</v>
      </c>
      <c r="D1951" s="17">
        <v>0.15073620757641301</v>
      </c>
      <c r="E1951" s="17">
        <v>0.13359746869710001</v>
      </c>
      <c r="F1951" s="17"/>
      <c r="G1951" s="17">
        <v>0.156697600891987</v>
      </c>
      <c r="H1951" s="17">
        <v>0.27250233344422897</v>
      </c>
      <c r="I1951" s="17">
        <v>0.17932486453813501</v>
      </c>
      <c r="J1951" s="17">
        <v>9.7034263370901305E-2</v>
      </c>
      <c r="K1951" s="17">
        <v>6.4505664000426705E-2</v>
      </c>
      <c r="L1951" s="17">
        <v>8.7106454685577706E-2</v>
      </c>
      <c r="M1951" s="17"/>
      <c r="N1951" s="17">
        <v>0.173419373561815</v>
      </c>
      <c r="O1951" s="17">
        <v>0.150165459272109</v>
      </c>
      <c r="P1951" s="17">
        <v>0.14106841344078999</v>
      </c>
      <c r="Q1951" s="17">
        <v>0.103582076278127</v>
      </c>
      <c r="R1951" s="17"/>
      <c r="S1951" s="17">
        <v>0.193856371684103</v>
      </c>
      <c r="T1951" s="17">
        <v>0.132299976041936</v>
      </c>
      <c r="U1951" s="17">
        <v>0.12504564422929601</v>
      </c>
      <c r="V1951" s="17">
        <v>0.120496962001317</v>
      </c>
      <c r="W1951" s="17">
        <v>0.144380179989722</v>
      </c>
      <c r="X1951" s="17">
        <v>0.124657289030925</v>
      </c>
      <c r="Y1951" s="17">
        <v>0.104331536204863</v>
      </c>
      <c r="Z1951" s="17">
        <v>0.123061633989123</v>
      </c>
      <c r="AA1951" s="17">
        <v>0.17232292847949299</v>
      </c>
      <c r="AB1951" s="17"/>
      <c r="AC1951" s="17">
        <v>0</v>
      </c>
      <c r="AD1951" s="17">
        <v>0.147777317073498</v>
      </c>
      <c r="AE1951" s="17">
        <v>8.3688601839682103E-2</v>
      </c>
      <c r="AF1951" s="17">
        <v>8.5204465025263604E-2</v>
      </c>
      <c r="AG1951" s="17">
        <v>0.147570855766748</v>
      </c>
      <c r="AH1951" s="17">
        <v>0.138941946547576</v>
      </c>
      <c r="AI1951" s="17">
        <v>0.15235544578161</v>
      </c>
      <c r="AJ1951" s="17">
        <v>0.213791414516978</v>
      </c>
      <c r="AK1951" s="17">
        <v>0.13866448256681699</v>
      </c>
      <c r="AL1951" s="17">
        <v>0.17017863215603199</v>
      </c>
      <c r="AM1951" s="17">
        <v>0.102930277682515</v>
      </c>
      <c r="AN1951" s="17">
        <v>0.10539968504324899</v>
      </c>
      <c r="AO1951" s="17">
        <v>0.15809007862556801</v>
      </c>
      <c r="AP1951" s="17">
        <v>0.19110554125929399</v>
      </c>
      <c r="AQ1951" s="17">
        <v>0.10225363845787901</v>
      </c>
      <c r="AR1951" s="17">
        <v>0.28322681763718899</v>
      </c>
      <c r="AS1951" s="17"/>
      <c r="AT1951" s="17">
        <v>0.18919833555228299</v>
      </c>
      <c r="AU1951" s="17">
        <v>0.14131009634369299</v>
      </c>
      <c r="AV1951" s="17">
        <v>0.145002430445689</v>
      </c>
      <c r="AW1951" s="17">
        <v>0.1224582722248</v>
      </c>
      <c r="AX1951" s="17">
        <v>7.2020859301534401E-2</v>
      </c>
      <c r="AY1951" s="17">
        <v>0.107349236319657</v>
      </c>
      <c r="AZ1951" s="17"/>
      <c r="BA1951" s="17">
        <v>9.5372917521172801E-2</v>
      </c>
      <c r="BB1951" s="17">
        <v>0.13456387443517701</v>
      </c>
      <c r="BC1951" s="17">
        <v>0.16439222031155701</v>
      </c>
      <c r="BD1951" s="17">
        <v>0.209653672316229</v>
      </c>
      <c r="BE1951" s="17">
        <v>0.16240552060265201</v>
      </c>
      <c r="BF1951" s="17"/>
      <c r="BG1951" s="17">
        <v>0.16185759081881601</v>
      </c>
      <c r="BH1951" s="17">
        <v>0.19744327260988601</v>
      </c>
      <c r="BI1951" s="17">
        <v>0.12158628397696</v>
      </c>
      <c r="BJ1951" s="17">
        <v>0.14575327851685699</v>
      </c>
      <c r="BK1951" s="17">
        <v>7.2358300270097306E-2</v>
      </c>
      <c r="BL1951" s="17"/>
      <c r="BM1951" s="17">
        <v>0.173102271237629</v>
      </c>
      <c r="BN1951" s="17">
        <v>0.12605368944879</v>
      </c>
      <c r="BO1951" s="17">
        <v>9.1004879003751205E-2</v>
      </c>
      <c r="BP1951" s="17"/>
      <c r="BQ1951" s="17">
        <v>0.244996999405555</v>
      </c>
      <c r="BR1951" s="17">
        <v>7.9518965478038106E-2</v>
      </c>
      <c r="BS1951" s="17"/>
      <c r="BT1951" s="17">
        <v>0.17189676989073299</v>
      </c>
      <c r="BU1951" s="17">
        <v>9.4830041567555104E-2</v>
      </c>
    </row>
    <row r="1952" spans="2:73" x14ac:dyDescent="0.3">
      <c r="B1952" t="s">
        <v>683</v>
      </c>
      <c r="C1952" s="17">
        <v>0.54949437726600803</v>
      </c>
      <c r="D1952" s="17">
        <v>0.57402050046251996</v>
      </c>
      <c r="E1952" s="17">
        <v>0.52516918384307498</v>
      </c>
      <c r="F1952" s="17"/>
      <c r="G1952" s="17">
        <v>0.509822987160229</v>
      </c>
      <c r="H1952" s="17">
        <v>0.41887857686018298</v>
      </c>
      <c r="I1952" s="17">
        <v>0.51604612171290998</v>
      </c>
      <c r="J1952" s="17">
        <v>0.61061043378295998</v>
      </c>
      <c r="K1952" s="17">
        <v>0.62820593776886202</v>
      </c>
      <c r="L1952" s="17">
        <v>0.60329990805240796</v>
      </c>
      <c r="M1952" s="17"/>
      <c r="N1952" s="17">
        <v>0.53244626337711798</v>
      </c>
      <c r="O1952" s="17">
        <v>0.58081867618809302</v>
      </c>
      <c r="P1952" s="17">
        <v>0.51489263559854703</v>
      </c>
      <c r="Q1952" s="17">
        <v>0.56547752631881598</v>
      </c>
      <c r="R1952" s="17"/>
      <c r="S1952" s="17">
        <v>0.49758229342746202</v>
      </c>
      <c r="T1952" s="17">
        <v>0.54141608936538399</v>
      </c>
      <c r="U1952" s="17">
        <v>0.48408349368727499</v>
      </c>
      <c r="V1952" s="17">
        <v>0.57259184988331302</v>
      </c>
      <c r="W1952" s="17">
        <v>0.52980276441402097</v>
      </c>
      <c r="X1952" s="17">
        <v>0.54788031554216599</v>
      </c>
      <c r="Y1952" s="17">
        <v>0.68952009350819998</v>
      </c>
      <c r="Z1952" s="17">
        <v>0.59368415048628698</v>
      </c>
      <c r="AA1952" s="17">
        <v>0.538766445453283</v>
      </c>
      <c r="AB1952" s="17"/>
      <c r="AC1952" s="17">
        <v>0.600382230686893</v>
      </c>
      <c r="AD1952" s="17">
        <v>0.38910555373163302</v>
      </c>
      <c r="AE1952" s="17">
        <v>0.52625393265394005</v>
      </c>
      <c r="AF1952" s="17">
        <v>0.59651797195061596</v>
      </c>
      <c r="AG1952" s="17">
        <v>0.518551275577528</v>
      </c>
      <c r="AH1952" s="17">
        <v>0.58226634523327903</v>
      </c>
      <c r="AI1952" s="17">
        <v>0.57840458901839997</v>
      </c>
      <c r="AJ1952" s="17">
        <v>0.56773327911825899</v>
      </c>
      <c r="AK1952" s="17">
        <v>0.496834123867398</v>
      </c>
      <c r="AL1952" s="17">
        <v>0.50247664873947595</v>
      </c>
      <c r="AM1952" s="17">
        <v>0.56637919830141703</v>
      </c>
      <c r="AN1952" s="17">
        <v>0.640931323099313</v>
      </c>
      <c r="AO1952" s="17">
        <v>0.543835740356575</v>
      </c>
      <c r="AP1952" s="17">
        <v>0.46268396990699101</v>
      </c>
      <c r="AQ1952" s="17">
        <v>0.59686394014368704</v>
      </c>
      <c r="AR1952" s="17">
        <v>0.47882482967775503</v>
      </c>
      <c r="AS1952" s="17"/>
      <c r="AT1952" s="17">
        <v>0.51793636488614103</v>
      </c>
      <c r="AU1952" s="17">
        <v>0.56771559994632304</v>
      </c>
      <c r="AV1952" s="17">
        <v>0.51807015446166804</v>
      </c>
      <c r="AW1952" s="17">
        <v>0.56090094526447998</v>
      </c>
      <c r="AX1952" s="17">
        <v>0.57746414126162404</v>
      </c>
      <c r="AY1952" s="17">
        <v>0.605087856474809</v>
      </c>
      <c r="AZ1952" s="17"/>
      <c r="BA1952" s="17">
        <v>0.58582559968714198</v>
      </c>
      <c r="BB1952" s="17">
        <v>0.55047914182260904</v>
      </c>
      <c r="BC1952" s="17">
        <v>0.55115823563946698</v>
      </c>
      <c r="BD1952" s="17">
        <v>0.48101547100775499</v>
      </c>
      <c r="BE1952" s="17">
        <v>0.34310602858241401</v>
      </c>
      <c r="BF1952" s="17"/>
      <c r="BG1952" s="17">
        <v>0.56368122693272205</v>
      </c>
      <c r="BH1952" s="17">
        <v>0.50235115760502502</v>
      </c>
      <c r="BI1952" s="17">
        <v>0.562545654946913</v>
      </c>
      <c r="BJ1952" s="17">
        <v>0.57069052079710303</v>
      </c>
      <c r="BK1952" s="17">
        <v>0.52395240540744503</v>
      </c>
      <c r="BL1952" s="17"/>
      <c r="BM1952" s="17">
        <v>0.55982255186039598</v>
      </c>
      <c r="BN1952" s="17">
        <v>0.56355690841658002</v>
      </c>
      <c r="BO1952" s="17">
        <v>0.48497801965607501</v>
      </c>
      <c r="BP1952" s="17"/>
      <c r="BQ1952" s="17">
        <v>0.47210963778925802</v>
      </c>
      <c r="BR1952" s="17">
        <v>0.59595639315013205</v>
      </c>
      <c r="BS1952" s="17"/>
      <c r="BT1952" s="17">
        <v>0.54274331558087696</v>
      </c>
      <c r="BU1952" s="17">
        <v>0.57662558485886095</v>
      </c>
    </row>
    <row r="1953" spans="2:73" x14ac:dyDescent="0.3">
      <c r="B1953" t="s">
        <v>684</v>
      </c>
      <c r="C1953" s="17">
        <v>0.130809970096882</v>
      </c>
      <c r="D1953" s="17">
        <v>0.107931586739815</v>
      </c>
      <c r="E1953" s="17">
        <v>0.154003767010508</v>
      </c>
      <c r="F1953" s="17"/>
      <c r="G1953" s="17">
        <v>0.15138685615647801</v>
      </c>
      <c r="H1953" s="17">
        <v>0.11234588256125599</v>
      </c>
      <c r="I1953" s="17">
        <v>0.131200987000792</v>
      </c>
      <c r="J1953" s="17">
        <v>0.123070332698292</v>
      </c>
      <c r="K1953" s="17">
        <v>0.132184217778539</v>
      </c>
      <c r="L1953" s="17">
        <v>0.13691436742798799</v>
      </c>
      <c r="M1953" s="17"/>
      <c r="N1953" s="17">
        <v>0.13047047113648899</v>
      </c>
      <c r="O1953" s="17">
        <v>0.12746662559418701</v>
      </c>
      <c r="P1953" s="17">
        <v>0.134895049916401</v>
      </c>
      <c r="Q1953" s="17">
        <v>0.13031040930253501</v>
      </c>
      <c r="R1953" s="17"/>
      <c r="S1953" s="17">
        <v>0.10300629902402</v>
      </c>
      <c r="T1953" s="17">
        <v>0.15888767509867799</v>
      </c>
      <c r="U1953" s="17">
        <v>0.16249133089057299</v>
      </c>
      <c r="V1953" s="17">
        <v>0.133614399250297</v>
      </c>
      <c r="W1953" s="17">
        <v>0.14974920518940801</v>
      </c>
      <c r="X1953" s="17">
        <v>0.107912366330429</v>
      </c>
      <c r="Y1953" s="17">
        <v>0.10208006428215501</v>
      </c>
      <c r="Z1953" s="17">
        <v>9.2379290916433099E-2</v>
      </c>
      <c r="AA1953" s="17">
        <v>0.15091685275584299</v>
      </c>
      <c r="AB1953" s="17"/>
      <c r="AC1953" s="17">
        <v>0.10503871652326301</v>
      </c>
      <c r="AD1953" s="17">
        <v>0.139310731925466</v>
      </c>
      <c r="AE1953" s="17">
        <v>0.144940540941214</v>
      </c>
      <c r="AF1953" s="17">
        <v>0.110504999667387</v>
      </c>
      <c r="AG1953" s="17">
        <v>0.18533066583584101</v>
      </c>
      <c r="AH1953" s="17">
        <v>0.13181110106680999</v>
      </c>
      <c r="AI1953" s="17">
        <v>0.14233774744352901</v>
      </c>
      <c r="AJ1953" s="17">
        <v>5.5335788700365901E-2</v>
      </c>
      <c r="AK1953" s="17">
        <v>0.12931712265964901</v>
      </c>
      <c r="AL1953" s="17">
        <v>0.13627779277937499</v>
      </c>
      <c r="AM1953" s="17">
        <v>0.176331399977882</v>
      </c>
      <c r="AN1953" s="17">
        <v>0.13912111027037199</v>
      </c>
      <c r="AO1953" s="17">
        <v>0.131853391255288</v>
      </c>
      <c r="AP1953" s="17">
        <v>8.7436053561219099E-2</v>
      </c>
      <c r="AQ1953" s="17">
        <v>0.131153772416221</v>
      </c>
      <c r="AR1953" s="17">
        <v>7.4678664963784502E-2</v>
      </c>
      <c r="AS1953" s="17"/>
      <c r="AT1953" s="17">
        <v>9.8987625927852305E-2</v>
      </c>
      <c r="AU1953" s="17">
        <v>0.11385137618642099</v>
      </c>
      <c r="AV1953" s="17">
        <v>0.14357337400356601</v>
      </c>
      <c r="AW1953" s="17">
        <v>0.156182231454878</v>
      </c>
      <c r="AX1953" s="17">
        <v>0.192891436119143</v>
      </c>
      <c r="AY1953" s="17">
        <v>0.13507660528938301</v>
      </c>
      <c r="AZ1953" s="17"/>
      <c r="BA1953" s="17">
        <v>0.13569822707208601</v>
      </c>
      <c r="BB1953" s="17">
        <v>0.13745203721433</v>
      </c>
      <c r="BC1953" s="17">
        <v>0.14039922148331199</v>
      </c>
      <c r="BD1953" s="17">
        <v>0.11470893202353701</v>
      </c>
      <c r="BE1953" s="17">
        <v>0.152653251239937</v>
      </c>
      <c r="BF1953" s="17"/>
      <c r="BG1953" s="17">
        <v>0.120127165727219</v>
      </c>
      <c r="BH1953" s="17">
        <v>0.121192360803434</v>
      </c>
      <c r="BI1953" s="17">
        <v>0.175251987340305</v>
      </c>
      <c r="BJ1953" s="17">
        <v>0.12754753779285499</v>
      </c>
      <c r="BK1953" s="17">
        <v>0.15023611621803901</v>
      </c>
      <c r="BL1953" s="17"/>
      <c r="BM1953" s="17">
        <v>0.10369583525491299</v>
      </c>
      <c r="BN1953" s="17">
        <v>0.13658981944762399</v>
      </c>
      <c r="BO1953" s="17">
        <v>0.195584928955503</v>
      </c>
      <c r="BP1953" s="17"/>
      <c r="BQ1953" s="17">
        <v>0.124904201276198</v>
      </c>
      <c r="BR1953" s="17">
        <v>0.13521891540404299</v>
      </c>
      <c r="BS1953" s="17"/>
      <c r="BT1953" s="17">
        <v>0.144608680182743</v>
      </c>
      <c r="BU1953" s="17">
        <v>0.11411830900839599</v>
      </c>
    </row>
    <row r="1954" spans="2:73" x14ac:dyDescent="0.3">
      <c r="B1954" t="s">
        <v>685</v>
      </c>
      <c r="C1954" s="17">
        <v>1.4010049248865101E-2</v>
      </c>
      <c r="D1954" s="17">
        <v>1.6088105556070501E-2</v>
      </c>
      <c r="E1954" s="17">
        <v>1.1200798611219901E-2</v>
      </c>
      <c r="F1954" s="17"/>
      <c r="G1954" s="17">
        <v>1.1630378078787E-2</v>
      </c>
      <c r="H1954" s="17">
        <v>8.7571516376780192E-3</v>
      </c>
      <c r="I1954" s="17">
        <v>1.06363221772014E-2</v>
      </c>
      <c r="J1954" s="17">
        <v>2.0810631042735301E-2</v>
      </c>
      <c r="K1954" s="17">
        <v>1.3757607354328299E-2</v>
      </c>
      <c r="L1954" s="17">
        <v>1.7160642154542102E-2</v>
      </c>
      <c r="M1954" s="17"/>
      <c r="N1954" s="17">
        <v>1.42461254864412E-2</v>
      </c>
      <c r="O1954" s="17">
        <v>8.6462373929599903E-3</v>
      </c>
      <c r="P1954" s="17">
        <v>1.5708469135662401E-2</v>
      </c>
      <c r="Q1954" s="17">
        <v>1.2939575610923E-2</v>
      </c>
      <c r="R1954" s="17"/>
      <c r="S1954" s="17">
        <v>2.3762958267655499E-2</v>
      </c>
      <c r="T1954" s="17">
        <v>1.7858436309874E-2</v>
      </c>
      <c r="U1954" s="17">
        <v>1.46726266079725E-2</v>
      </c>
      <c r="V1954" s="17">
        <v>1.9496347153084799E-2</v>
      </c>
      <c r="W1954" s="17">
        <v>1.1298412466139799E-2</v>
      </c>
      <c r="X1954" s="17">
        <v>3.30892672830495E-3</v>
      </c>
      <c r="Y1954" s="17">
        <v>1.18214558490384E-2</v>
      </c>
      <c r="Z1954" s="17">
        <v>1.1595768606046299E-2</v>
      </c>
      <c r="AA1954" s="17">
        <v>4.4665748810331198E-3</v>
      </c>
      <c r="AB1954" s="17"/>
      <c r="AC1954" s="17">
        <v>6.8828990170377302E-2</v>
      </c>
      <c r="AD1954" s="17">
        <v>0</v>
      </c>
      <c r="AE1954" s="17">
        <v>1.0111614944619301E-2</v>
      </c>
      <c r="AF1954" s="17">
        <v>9.3256888633884306E-3</v>
      </c>
      <c r="AG1954" s="17">
        <v>3.9106799098098E-2</v>
      </c>
      <c r="AH1954" s="17">
        <v>4.9238164373754103E-3</v>
      </c>
      <c r="AI1954" s="17">
        <v>1.06769450396672E-2</v>
      </c>
      <c r="AJ1954" s="17">
        <v>7.6527136965019197E-3</v>
      </c>
      <c r="AK1954" s="17">
        <v>4.0384010403095902E-2</v>
      </c>
      <c r="AL1954" s="17">
        <v>0</v>
      </c>
      <c r="AM1954" s="17">
        <v>2.19379404165073E-2</v>
      </c>
      <c r="AN1954" s="17">
        <v>0</v>
      </c>
      <c r="AO1954" s="17">
        <v>0</v>
      </c>
      <c r="AP1954" s="17">
        <v>1.6562983684214001E-2</v>
      </c>
      <c r="AQ1954" s="17">
        <v>0</v>
      </c>
      <c r="AR1954" s="17">
        <v>1.0357578775285699E-2</v>
      </c>
      <c r="AS1954" s="17"/>
      <c r="AT1954" s="17">
        <v>9.8951449480506205E-3</v>
      </c>
      <c r="AU1954" s="17">
        <v>9.4609793608315795E-3</v>
      </c>
      <c r="AV1954" s="17">
        <v>8.2886522398035092E-3</v>
      </c>
      <c r="AW1954" s="17">
        <v>2.6500606027300599E-2</v>
      </c>
      <c r="AX1954" s="17">
        <v>9.9541650073772907E-3</v>
      </c>
      <c r="AY1954" s="17">
        <v>4.2246396578367998E-2</v>
      </c>
      <c r="AZ1954" s="17"/>
      <c r="BA1954" s="17">
        <v>1.22973332625108E-2</v>
      </c>
      <c r="BB1954" s="17">
        <v>7.7892581566728998E-3</v>
      </c>
      <c r="BC1954" s="17">
        <v>1.5126506063671901E-2</v>
      </c>
      <c r="BD1954" s="17">
        <v>2.2335762048225901E-2</v>
      </c>
      <c r="BE1954" s="17">
        <v>0</v>
      </c>
      <c r="BF1954" s="17"/>
      <c r="BG1954" s="17">
        <v>1.30419835011975E-2</v>
      </c>
      <c r="BH1954" s="17">
        <v>1.5797228272055801E-2</v>
      </c>
      <c r="BI1954" s="17">
        <v>0</v>
      </c>
      <c r="BJ1954" s="17">
        <v>1.57661620153721E-2</v>
      </c>
      <c r="BK1954" s="17">
        <v>5.64983333303265E-2</v>
      </c>
      <c r="BL1954" s="17"/>
      <c r="BM1954" s="17">
        <v>9.1718011764070108E-3</v>
      </c>
      <c r="BN1954" s="17">
        <v>1.17838496232772E-2</v>
      </c>
      <c r="BO1954" s="17">
        <v>3.3548593792344303E-2</v>
      </c>
      <c r="BP1954" s="17"/>
      <c r="BQ1954" s="17">
        <v>1.2163478210180901E-2</v>
      </c>
      <c r="BR1954" s="17">
        <v>1.50373239827583E-2</v>
      </c>
      <c r="BS1954" s="17"/>
      <c r="BT1954" s="17">
        <v>1.3082904436548901E-2</v>
      </c>
      <c r="BU1954" s="17">
        <v>1.7157869218187599E-2</v>
      </c>
    </row>
    <row r="1955" spans="2:73" x14ac:dyDescent="0.3">
      <c r="B1955" t="s">
        <v>92</v>
      </c>
      <c r="C1955" s="17">
        <v>0.116227909686798</v>
      </c>
      <c r="D1955" s="17">
        <v>9.1836982441566101E-2</v>
      </c>
      <c r="E1955" s="17">
        <v>0.14085832289230199</v>
      </c>
      <c r="F1955" s="17"/>
      <c r="G1955" s="17">
        <v>9.9767797815908693E-2</v>
      </c>
      <c r="H1955" s="17">
        <v>8.3855768073312506E-2</v>
      </c>
      <c r="I1955" s="17">
        <v>0.113196265599326</v>
      </c>
      <c r="J1955" s="17">
        <v>0.13458235559430601</v>
      </c>
      <c r="K1955" s="17">
        <v>0.13733492915996801</v>
      </c>
      <c r="L1955" s="17">
        <v>0.12535621260375099</v>
      </c>
      <c r="M1955" s="17"/>
      <c r="N1955" s="17">
        <v>8.3695413640362704E-2</v>
      </c>
      <c r="O1955" s="17">
        <v>9.8974545240824996E-2</v>
      </c>
      <c r="P1955" s="17">
        <v>0.13974342897741199</v>
      </c>
      <c r="Q1955" s="17">
        <v>0.150341130215153</v>
      </c>
      <c r="R1955" s="17"/>
      <c r="S1955" s="17">
        <v>7.4672439571069102E-2</v>
      </c>
      <c r="T1955" s="17">
        <v>0.12550603040952299</v>
      </c>
      <c r="U1955" s="17">
        <v>0.14588824454889099</v>
      </c>
      <c r="V1955" s="17">
        <v>0.114814771358544</v>
      </c>
      <c r="W1955" s="17">
        <v>0.11853301248413201</v>
      </c>
      <c r="X1955" s="17">
        <v>0.18301616287296099</v>
      </c>
      <c r="Y1955" s="17">
        <v>7.16348128459528E-2</v>
      </c>
      <c r="Z1955" s="17">
        <v>0.167182080204094</v>
      </c>
      <c r="AA1955" s="17">
        <v>9.2299474943289897E-2</v>
      </c>
      <c r="AB1955" s="17"/>
      <c r="AC1955" s="17">
        <v>0.22575006261946601</v>
      </c>
      <c r="AD1955" s="17">
        <v>0.23865023907650501</v>
      </c>
      <c r="AE1955" s="17">
        <v>0.21440773857048201</v>
      </c>
      <c r="AF1955" s="17">
        <v>0.123288433292477</v>
      </c>
      <c r="AG1955" s="17">
        <v>8.2325687176252105E-2</v>
      </c>
      <c r="AH1955" s="17">
        <v>0.126730626229587</v>
      </c>
      <c r="AI1955" s="17">
        <v>7.4387654290882899E-2</v>
      </c>
      <c r="AJ1955" s="17">
        <v>9.6763095158021797E-2</v>
      </c>
      <c r="AK1955" s="17">
        <v>0.13548970141424599</v>
      </c>
      <c r="AL1955" s="17">
        <v>0.14061212853718899</v>
      </c>
      <c r="AM1955" s="17">
        <v>0.11817953028596601</v>
      </c>
      <c r="AN1955" s="17">
        <v>7.5870721568519803E-2</v>
      </c>
      <c r="AO1955" s="17">
        <v>0.104702304504715</v>
      </c>
      <c r="AP1955" s="17">
        <v>0.134911579040284</v>
      </c>
      <c r="AQ1955" s="17">
        <v>8.7516000418625894E-2</v>
      </c>
      <c r="AR1955" s="17">
        <v>4.3762165933993402E-2</v>
      </c>
      <c r="AS1955" s="17"/>
      <c r="AT1955" s="17">
        <v>9.2276341553521199E-2</v>
      </c>
      <c r="AU1955" s="17">
        <v>0.13047291509630399</v>
      </c>
      <c r="AV1955" s="17">
        <v>0.13988127659064201</v>
      </c>
      <c r="AW1955" s="17">
        <v>0.10819600592812199</v>
      </c>
      <c r="AX1955" s="17">
        <v>0.122094098976854</v>
      </c>
      <c r="AY1955" s="17">
        <v>0.101001313803758</v>
      </c>
      <c r="AZ1955" s="17"/>
      <c r="BA1955" s="17">
        <v>0.14042030665608901</v>
      </c>
      <c r="BB1955" s="17">
        <v>0.13258555799361599</v>
      </c>
      <c r="BC1955" s="17">
        <v>9.4923351476079096E-2</v>
      </c>
      <c r="BD1955" s="17">
        <v>8.7157384253421594E-2</v>
      </c>
      <c r="BE1955" s="17">
        <v>6.3883898412204806E-2</v>
      </c>
      <c r="BF1955" s="17"/>
      <c r="BG1955" s="17">
        <v>0.101163193698684</v>
      </c>
      <c r="BH1955" s="17">
        <v>9.6417395515205201E-2</v>
      </c>
      <c r="BI1955" s="17">
        <v>8.90661373998482E-2</v>
      </c>
      <c r="BJ1955" s="17">
        <v>9.6435551277029699E-2</v>
      </c>
      <c r="BK1955" s="17">
        <v>0.159510588913682</v>
      </c>
      <c r="BL1955" s="17"/>
      <c r="BM1955" s="17">
        <v>9.0289640013920605E-2</v>
      </c>
      <c r="BN1955" s="17">
        <v>0.12754122033059301</v>
      </c>
      <c r="BO1955" s="17">
        <v>0.164024297237472</v>
      </c>
      <c r="BP1955" s="17"/>
      <c r="BQ1955" s="17">
        <v>6.0021337857339402E-2</v>
      </c>
      <c r="BR1955" s="17">
        <v>0.14640104716985</v>
      </c>
      <c r="BS1955" s="17"/>
      <c r="BT1955" s="17">
        <v>7.3932799767993398E-2</v>
      </c>
      <c r="BU1955" s="17">
        <v>0.156056560268584</v>
      </c>
    </row>
    <row r="1956" spans="2:73" x14ac:dyDescent="0.3">
      <c r="C1956" s="17"/>
      <c r="D1956" s="17"/>
      <c r="E1956" s="17"/>
      <c r="F1956" s="17"/>
      <c r="G1956" s="17"/>
      <c r="H1956" s="17"/>
      <c r="I1956" s="17"/>
      <c r="J1956" s="17"/>
      <c r="K1956" s="17"/>
      <c r="L1956" s="17"/>
      <c r="M1956" s="17"/>
      <c r="N1956" s="17"/>
      <c r="O1956" s="17"/>
      <c r="P1956" s="17"/>
      <c r="Q1956" s="17"/>
      <c r="R1956" s="17"/>
      <c r="S1956" s="17"/>
      <c r="T1956" s="17"/>
      <c r="U1956" s="17"/>
      <c r="V1956" s="17"/>
      <c r="W1956" s="17"/>
      <c r="X1956" s="17"/>
      <c r="Y1956" s="17"/>
      <c r="Z1956" s="17"/>
      <c r="AA1956" s="17"/>
      <c r="AB1956" s="17"/>
      <c r="AC1956" s="17"/>
      <c r="AD1956" s="17"/>
      <c r="AE1956" s="17"/>
      <c r="AF1956" s="17"/>
      <c r="AG1956" s="17"/>
      <c r="AH1956" s="17"/>
      <c r="AI1956" s="17"/>
      <c r="AJ1956" s="17"/>
      <c r="AK1956" s="17"/>
      <c r="AL1956" s="17"/>
      <c r="AM1956" s="17"/>
      <c r="AN1956" s="17"/>
      <c r="AO1956" s="17"/>
      <c r="AP1956" s="17"/>
      <c r="AQ1956" s="17"/>
      <c r="AR1956" s="17"/>
      <c r="AS1956" s="17"/>
      <c r="AT1956" s="17"/>
      <c r="AU1956" s="17"/>
      <c r="AV1956" s="17"/>
      <c r="AW1956" s="17"/>
      <c r="AX1956" s="17"/>
      <c r="AY1956" s="17"/>
      <c r="AZ1956" s="17"/>
      <c r="BA1956" s="17"/>
      <c r="BB1956" s="17"/>
      <c r="BC1956" s="17"/>
      <c r="BD1956" s="17"/>
      <c r="BE1956" s="17"/>
      <c r="BF1956" s="17"/>
      <c r="BG1956" s="17"/>
      <c r="BH1956" s="17"/>
      <c r="BI1956" s="17"/>
      <c r="BJ1956" s="17"/>
      <c r="BK1956" s="17"/>
      <c r="BL1956" s="17"/>
      <c r="BM1956" s="17"/>
      <c r="BN1956" s="17"/>
      <c r="BO1956" s="17"/>
      <c r="BP1956" s="17"/>
      <c r="BQ1956" s="17"/>
      <c r="BR1956" s="17"/>
      <c r="BS1956" s="17"/>
      <c r="BT1956" s="17"/>
      <c r="BU1956" s="17"/>
    </row>
    <row r="1957" spans="2:73" x14ac:dyDescent="0.3">
      <c r="B1957" s="6" t="s">
        <v>709</v>
      </c>
      <c r="C1957" s="17"/>
      <c r="D1957" s="17"/>
      <c r="E1957" s="17"/>
      <c r="F1957" s="17"/>
      <c r="G1957" s="17"/>
      <c r="H1957" s="17"/>
      <c r="I1957" s="17"/>
      <c r="J1957" s="17"/>
      <c r="K1957" s="17"/>
      <c r="L1957" s="17"/>
      <c r="M1957" s="17"/>
      <c r="N1957" s="17"/>
      <c r="O1957" s="17"/>
      <c r="P1957" s="17"/>
      <c r="Q1957" s="17"/>
      <c r="R1957" s="17"/>
      <c r="S1957" s="17"/>
      <c r="T1957" s="17"/>
      <c r="U1957" s="17"/>
      <c r="V1957" s="17"/>
      <c r="W1957" s="17"/>
      <c r="X1957" s="17"/>
      <c r="Y1957" s="17"/>
      <c r="Z1957" s="17"/>
      <c r="AA1957" s="17"/>
      <c r="AB1957" s="17"/>
      <c r="AC1957" s="17"/>
      <c r="AD1957" s="17"/>
      <c r="AE1957" s="17"/>
      <c r="AF1957" s="17"/>
      <c r="AG1957" s="17"/>
      <c r="AH1957" s="17"/>
      <c r="AI1957" s="17"/>
      <c r="AJ1957" s="17"/>
      <c r="AK1957" s="17"/>
      <c r="AL1957" s="17"/>
      <c r="AM1957" s="17"/>
      <c r="AN1957" s="17"/>
      <c r="AO1957" s="17"/>
      <c r="AP1957" s="17"/>
      <c r="AQ1957" s="17"/>
      <c r="AR1957" s="17"/>
      <c r="AS1957" s="17"/>
      <c r="AT1957" s="17"/>
      <c r="AU1957" s="17"/>
      <c r="AV1957" s="17"/>
      <c r="AW1957" s="17"/>
      <c r="AX1957" s="17"/>
      <c r="AY1957" s="17"/>
      <c r="AZ1957" s="17"/>
      <c r="BA1957" s="17"/>
      <c r="BB1957" s="17"/>
      <c r="BC1957" s="17"/>
      <c r="BD1957" s="17"/>
      <c r="BE1957" s="17"/>
      <c r="BF1957" s="17"/>
      <c r="BG1957" s="17"/>
      <c r="BH1957" s="17"/>
      <c r="BI1957" s="17"/>
      <c r="BJ1957" s="17"/>
      <c r="BK1957" s="17"/>
      <c r="BL1957" s="17"/>
      <c r="BM1957" s="17"/>
      <c r="BN1957" s="17"/>
      <c r="BO1957" s="17"/>
      <c r="BP1957" s="17"/>
      <c r="BQ1957" s="17"/>
      <c r="BR1957" s="17"/>
      <c r="BS1957" s="17"/>
      <c r="BT1957" s="17"/>
      <c r="BU1957" s="17"/>
    </row>
    <row r="1958" spans="2:73" x14ac:dyDescent="0.3">
      <c r="B1958" s="24" t="s">
        <v>197</v>
      </c>
      <c r="C1958" s="17"/>
      <c r="D1958" s="17"/>
      <c r="E1958" s="17"/>
      <c r="F1958" s="17"/>
      <c r="G1958" s="17"/>
      <c r="H1958" s="17"/>
      <c r="I1958" s="17"/>
      <c r="J1958" s="17"/>
      <c r="K1958" s="17"/>
      <c r="L1958" s="17"/>
      <c r="M1958" s="17"/>
      <c r="N1958" s="17"/>
      <c r="O1958" s="17"/>
      <c r="P1958" s="17"/>
      <c r="Q1958" s="17"/>
      <c r="R1958" s="17"/>
      <c r="S1958" s="17"/>
      <c r="T1958" s="17"/>
      <c r="U1958" s="17"/>
      <c r="V1958" s="17"/>
      <c r="W1958" s="17"/>
      <c r="X1958" s="17"/>
      <c r="Y1958" s="17"/>
      <c r="Z1958" s="17"/>
      <c r="AA1958" s="17"/>
      <c r="AB1958" s="17"/>
      <c r="AC1958" s="17"/>
      <c r="AD1958" s="17"/>
      <c r="AE1958" s="17"/>
      <c r="AF1958" s="17"/>
      <c r="AG1958" s="17"/>
      <c r="AH1958" s="17"/>
      <c r="AI1958" s="17"/>
      <c r="AJ1958" s="17"/>
      <c r="AK1958" s="17"/>
      <c r="AL1958" s="17"/>
      <c r="AM1958" s="17"/>
      <c r="AN1958" s="17"/>
      <c r="AO1958" s="17"/>
      <c r="AP1958" s="17"/>
      <c r="AQ1958" s="17"/>
      <c r="AR1958" s="17"/>
      <c r="AS1958" s="17"/>
      <c r="AT1958" s="17"/>
      <c r="AU1958" s="17"/>
      <c r="AV1958" s="17"/>
      <c r="AW1958" s="17"/>
      <c r="AX1958" s="17"/>
      <c r="AY1958" s="17"/>
      <c r="AZ1958" s="17"/>
      <c r="BA1958" s="17"/>
      <c r="BB1958" s="17"/>
      <c r="BC1958" s="17"/>
      <c r="BD1958" s="17"/>
      <c r="BE1958" s="17"/>
      <c r="BF1958" s="17"/>
      <c r="BG1958" s="17"/>
      <c r="BH1958" s="17"/>
      <c r="BI1958" s="17"/>
      <c r="BJ1958" s="17"/>
      <c r="BK1958" s="17"/>
      <c r="BL1958" s="17"/>
      <c r="BM1958" s="17"/>
      <c r="BN1958" s="17"/>
      <c r="BO1958" s="17"/>
      <c r="BP1958" s="17"/>
      <c r="BQ1958" s="17"/>
      <c r="BR1958" s="17"/>
      <c r="BS1958" s="17"/>
      <c r="BT1958" s="17"/>
      <c r="BU1958" s="17"/>
    </row>
    <row r="1959" spans="2:73" x14ac:dyDescent="0.3">
      <c r="B1959" t="s">
        <v>681</v>
      </c>
      <c r="C1959" s="17">
        <v>8.7237009394588699E-2</v>
      </c>
      <c r="D1959" s="17">
        <v>0.10277032534279799</v>
      </c>
      <c r="E1959" s="17">
        <v>7.1516621519383899E-2</v>
      </c>
      <c r="F1959" s="17"/>
      <c r="G1959" s="17">
        <v>0.1114018934597</v>
      </c>
      <c r="H1959" s="17">
        <v>0.13875142569999199</v>
      </c>
      <c r="I1959" s="17">
        <v>0.123309722208091</v>
      </c>
      <c r="J1959" s="17">
        <v>5.2504047154002198E-2</v>
      </c>
      <c r="K1959" s="17">
        <v>4.3072922139045199E-2</v>
      </c>
      <c r="L1959" s="17">
        <v>5.7399197185260403E-2</v>
      </c>
      <c r="M1959" s="17"/>
      <c r="N1959" s="17">
        <v>0.11706749893549299</v>
      </c>
      <c r="O1959" s="17">
        <v>7.5325804135343802E-2</v>
      </c>
      <c r="P1959" s="17">
        <v>7.1560090772722698E-2</v>
      </c>
      <c r="Q1959" s="17">
        <v>8.1957528523669707E-2</v>
      </c>
      <c r="R1959" s="17"/>
      <c r="S1959" s="17">
        <v>0.139645459460285</v>
      </c>
      <c r="T1959" s="17">
        <v>7.3864145913105597E-2</v>
      </c>
      <c r="U1959" s="17">
        <v>0.103236411674447</v>
      </c>
      <c r="V1959" s="17">
        <v>7.2237363524094406E-2</v>
      </c>
      <c r="W1959" s="17">
        <v>6.5944329458870299E-2</v>
      </c>
      <c r="X1959" s="17">
        <v>8.2640837104189499E-2</v>
      </c>
      <c r="Y1959" s="17">
        <v>5.7513111639514801E-2</v>
      </c>
      <c r="Z1959" s="17">
        <v>3.2675910207306397E-2</v>
      </c>
      <c r="AA1959" s="17">
        <v>0.105716524216744</v>
      </c>
      <c r="AB1959" s="17"/>
      <c r="AC1959" s="17">
        <v>0</v>
      </c>
      <c r="AD1959" s="17">
        <v>0.15258511871724501</v>
      </c>
      <c r="AE1959" s="17">
        <v>4.4453990292914601E-2</v>
      </c>
      <c r="AF1959" s="17">
        <v>9.2440517369820299E-2</v>
      </c>
      <c r="AG1959" s="17">
        <v>5.5510895991898603E-2</v>
      </c>
      <c r="AH1959" s="17">
        <v>5.8226825052657701E-2</v>
      </c>
      <c r="AI1959" s="17">
        <v>9.1897274915983804E-2</v>
      </c>
      <c r="AJ1959" s="17">
        <v>0.109836374916184</v>
      </c>
      <c r="AK1959" s="17">
        <v>3.0383187312788901E-2</v>
      </c>
      <c r="AL1959" s="17">
        <v>7.8181132854692997E-2</v>
      </c>
      <c r="AM1959" s="17">
        <v>5.92462401509989E-2</v>
      </c>
      <c r="AN1959" s="17">
        <v>0.103576292037993</v>
      </c>
      <c r="AO1959" s="17">
        <v>0.15103988595416101</v>
      </c>
      <c r="AP1959" s="17">
        <v>0.16419535463518101</v>
      </c>
      <c r="AQ1959" s="17">
        <v>0.12631919114912701</v>
      </c>
      <c r="AR1959" s="17">
        <v>0.19442366253405799</v>
      </c>
      <c r="AS1959" s="17"/>
      <c r="AT1959" s="17">
        <v>0.13950393242652401</v>
      </c>
      <c r="AU1959" s="17">
        <v>8.8973945191785905E-2</v>
      </c>
      <c r="AV1959" s="17">
        <v>7.6431585766855104E-2</v>
      </c>
      <c r="AW1959" s="17">
        <v>7.3187522857821999E-2</v>
      </c>
      <c r="AX1959" s="17">
        <v>1.8769886238030602E-2</v>
      </c>
      <c r="AY1959" s="17">
        <v>2.6235511508181601E-2</v>
      </c>
      <c r="AZ1959" s="17"/>
      <c r="BA1959" s="17">
        <v>5.7601615372540001E-2</v>
      </c>
      <c r="BB1959" s="17">
        <v>7.5696849123847304E-2</v>
      </c>
      <c r="BC1959" s="17">
        <v>9.2821937442404107E-2</v>
      </c>
      <c r="BD1959" s="17">
        <v>0.124883796608575</v>
      </c>
      <c r="BE1959" s="17">
        <v>0.27078290314138798</v>
      </c>
      <c r="BF1959" s="17"/>
      <c r="BG1959" s="17">
        <v>0.105554545025108</v>
      </c>
      <c r="BH1959" s="17">
        <v>0.102839745873769</v>
      </c>
      <c r="BI1959" s="17">
        <v>0.11829345015524501</v>
      </c>
      <c r="BJ1959" s="17">
        <v>8.6911836412224303E-2</v>
      </c>
      <c r="BK1959" s="17">
        <v>0</v>
      </c>
      <c r="BL1959" s="17"/>
      <c r="BM1959" s="17">
        <v>0.110701189418628</v>
      </c>
      <c r="BN1959" s="17">
        <v>7.7940737150955994E-2</v>
      </c>
      <c r="BO1959" s="17">
        <v>4.1701950670134998E-2</v>
      </c>
      <c r="BP1959" s="17"/>
      <c r="BQ1959" s="17">
        <v>0.14847300892511101</v>
      </c>
      <c r="BR1959" s="17">
        <v>5.76930926210543E-2</v>
      </c>
      <c r="BS1959" s="17"/>
      <c r="BT1959" s="17">
        <v>0.102055334655122</v>
      </c>
      <c r="BU1959" s="17">
        <v>6.8723715321100595E-2</v>
      </c>
    </row>
    <row r="1960" spans="2:73" x14ac:dyDescent="0.3">
      <c r="B1960" t="s">
        <v>682</v>
      </c>
      <c r="C1960" s="17">
        <v>0.30683931620473098</v>
      </c>
      <c r="D1960" s="17">
        <v>0.30525453265588398</v>
      </c>
      <c r="E1960" s="17">
        <v>0.30864616466217798</v>
      </c>
      <c r="F1960" s="17"/>
      <c r="G1960" s="17">
        <v>0.24453500638831399</v>
      </c>
      <c r="H1960" s="17">
        <v>0.42551408755287701</v>
      </c>
      <c r="I1960" s="17">
        <v>0.27897878130453502</v>
      </c>
      <c r="J1960" s="17">
        <v>0.28236337302925701</v>
      </c>
      <c r="K1960" s="17">
        <v>0.317149090922137</v>
      </c>
      <c r="L1960" s="17">
        <v>0.29450702698124498</v>
      </c>
      <c r="M1960" s="17"/>
      <c r="N1960" s="17">
        <v>0.40923998610474499</v>
      </c>
      <c r="O1960" s="17">
        <v>0.28306761563463101</v>
      </c>
      <c r="P1960" s="17">
        <v>0.306743577615188</v>
      </c>
      <c r="Q1960" s="17">
        <v>0.222594275893538</v>
      </c>
      <c r="R1960" s="17"/>
      <c r="S1960" s="17">
        <v>0.30240048503331801</v>
      </c>
      <c r="T1960" s="17">
        <v>0.292335884247726</v>
      </c>
      <c r="U1960" s="17">
        <v>0.25971059459069801</v>
      </c>
      <c r="V1960" s="17">
        <v>0.28390473699766</v>
      </c>
      <c r="W1960" s="17">
        <v>0.35724446546456501</v>
      </c>
      <c r="X1960" s="17">
        <v>0.34235204665239299</v>
      </c>
      <c r="Y1960" s="17">
        <v>0.29377231096579998</v>
      </c>
      <c r="Z1960" s="17">
        <v>0.35335780613834999</v>
      </c>
      <c r="AA1960" s="17">
        <v>0.31005857733195302</v>
      </c>
      <c r="AB1960" s="17"/>
      <c r="AC1960" s="17">
        <v>0.22938597114256901</v>
      </c>
      <c r="AD1960" s="17">
        <v>0.23440592971938301</v>
      </c>
      <c r="AE1960" s="17">
        <v>0.17694182807119599</v>
      </c>
      <c r="AF1960" s="17">
        <v>0.265523400935325</v>
      </c>
      <c r="AG1960" s="17">
        <v>0.29023154779236598</v>
      </c>
      <c r="AH1960" s="17">
        <v>0.274028264205881</v>
      </c>
      <c r="AI1960" s="17">
        <v>0.33200315055387303</v>
      </c>
      <c r="AJ1960" s="17">
        <v>0.30366970219696598</v>
      </c>
      <c r="AK1960" s="17">
        <v>0.40659578935317697</v>
      </c>
      <c r="AL1960" s="17">
        <v>0.33798392660779297</v>
      </c>
      <c r="AM1960" s="17">
        <v>0.29776937320430702</v>
      </c>
      <c r="AN1960" s="17">
        <v>0.40445504064141802</v>
      </c>
      <c r="AO1960" s="17">
        <v>0.331218114320667</v>
      </c>
      <c r="AP1960" s="17">
        <v>0.31343246712878198</v>
      </c>
      <c r="AQ1960" s="17">
        <v>0.38505608900390997</v>
      </c>
      <c r="AR1960" s="17">
        <v>0.37204596115751198</v>
      </c>
      <c r="AS1960" s="17"/>
      <c r="AT1960" s="17">
        <v>0.357769700239151</v>
      </c>
      <c r="AU1960" s="17">
        <v>0.316849216580951</v>
      </c>
      <c r="AV1960" s="17">
        <v>0.28546530090438399</v>
      </c>
      <c r="AW1960" s="17">
        <v>0.26528212068999002</v>
      </c>
      <c r="AX1960" s="17">
        <v>0.26595087239735898</v>
      </c>
      <c r="AY1960" s="17">
        <v>0.289991176175521</v>
      </c>
      <c r="AZ1960" s="17"/>
      <c r="BA1960" s="17">
        <v>0.24410154308135701</v>
      </c>
      <c r="BB1960" s="17">
        <v>0.260780082004548</v>
      </c>
      <c r="BC1960" s="17">
        <v>0.350610419649586</v>
      </c>
      <c r="BD1960" s="17">
        <v>0.43730329176436999</v>
      </c>
      <c r="BE1960" s="17">
        <v>0.45461476012315499</v>
      </c>
      <c r="BF1960" s="17"/>
      <c r="BG1960" s="17">
        <v>0.33790319036598498</v>
      </c>
      <c r="BH1960" s="17">
        <v>0.35807765383890999</v>
      </c>
      <c r="BI1960" s="17">
        <v>0.34881547787073103</v>
      </c>
      <c r="BJ1960" s="17">
        <v>0.25776834909947599</v>
      </c>
      <c r="BK1960" s="17">
        <v>0.28559791027178599</v>
      </c>
      <c r="BL1960" s="17"/>
      <c r="BM1960" s="17">
        <v>0.35041798745691799</v>
      </c>
      <c r="BN1960" s="17">
        <v>0.28276351590214299</v>
      </c>
      <c r="BO1960" s="17">
        <v>0.23895315952249199</v>
      </c>
      <c r="BP1960" s="17"/>
      <c r="BQ1960" s="17">
        <v>0.38856275347121699</v>
      </c>
      <c r="BR1960" s="17">
        <v>0.265157487987561</v>
      </c>
      <c r="BS1960" s="17"/>
      <c r="BT1960" s="17">
        <v>0.35427416667443801</v>
      </c>
      <c r="BU1960" s="17">
        <v>0.24529508876407199</v>
      </c>
    </row>
    <row r="1961" spans="2:73" x14ac:dyDescent="0.3">
      <c r="B1961" t="s">
        <v>683</v>
      </c>
      <c r="C1961" s="17">
        <v>0.40043019181934902</v>
      </c>
      <c r="D1961" s="17">
        <v>0.40688416519068699</v>
      </c>
      <c r="E1961" s="17">
        <v>0.39425880794366203</v>
      </c>
      <c r="F1961" s="17"/>
      <c r="G1961" s="17">
        <v>0.39576600288242197</v>
      </c>
      <c r="H1961" s="17">
        <v>0.26855536209932501</v>
      </c>
      <c r="I1961" s="17">
        <v>0.37663275405283297</v>
      </c>
      <c r="J1961" s="17">
        <v>0.46367436150423202</v>
      </c>
      <c r="K1961" s="17">
        <v>0.44040635875304401</v>
      </c>
      <c r="L1961" s="17">
        <v>0.447601414789014</v>
      </c>
      <c r="M1961" s="17"/>
      <c r="N1961" s="17">
        <v>0.322347473069513</v>
      </c>
      <c r="O1961" s="17">
        <v>0.40961787494713597</v>
      </c>
      <c r="P1961" s="17">
        <v>0.40879783355240301</v>
      </c>
      <c r="Q1961" s="17">
        <v>0.468670778397696</v>
      </c>
      <c r="R1961" s="17"/>
      <c r="S1961" s="17">
        <v>0.40589060027278201</v>
      </c>
      <c r="T1961" s="17">
        <v>0.41962895898624097</v>
      </c>
      <c r="U1961" s="17">
        <v>0.39020540091263101</v>
      </c>
      <c r="V1961" s="17">
        <v>0.36015271378011399</v>
      </c>
      <c r="W1961" s="17">
        <v>0.34952877132155902</v>
      </c>
      <c r="X1961" s="17">
        <v>0.36232642179853403</v>
      </c>
      <c r="Y1961" s="17">
        <v>0.46511795461722899</v>
      </c>
      <c r="Z1961" s="17">
        <v>0.36879312220798099</v>
      </c>
      <c r="AA1961" s="17">
        <v>0.44770813889442501</v>
      </c>
      <c r="AB1961" s="17"/>
      <c r="AC1961" s="17">
        <v>8.0432212646047399E-2</v>
      </c>
      <c r="AD1961" s="17">
        <v>0.32298918503192098</v>
      </c>
      <c r="AE1961" s="17">
        <v>0.49678794638845902</v>
      </c>
      <c r="AF1961" s="17">
        <v>0.46525206946675401</v>
      </c>
      <c r="AG1961" s="17">
        <v>0.45423571389391998</v>
      </c>
      <c r="AH1961" s="17">
        <v>0.44677057190768898</v>
      </c>
      <c r="AI1961" s="17">
        <v>0.403639233834791</v>
      </c>
      <c r="AJ1961" s="17">
        <v>0.384783538997367</v>
      </c>
      <c r="AK1961" s="17">
        <v>0.364384120799148</v>
      </c>
      <c r="AL1961" s="17">
        <v>0.36173308058165998</v>
      </c>
      <c r="AM1961" s="17">
        <v>0.44477727408134099</v>
      </c>
      <c r="AN1961" s="17">
        <v>0.33545798342736499</v>
      </c>
      <c r="AO1961" s="17">
        <v>0.30217421651078302</v>
      </c>
      <c r="AP1961" s="17">
        <v>0.36144279396125201</v>
      </c>
      <c r="AQ1961" s="17">
        <v>0.33173070076829803</v>
      </c>
      <c r="AR1961" s="17">
        <v>0.33240500759441099</v>
      </c>
      <c r="AS1961" s="17"/>
      <c r="AT1961" s="17">
        <v>0.35465901877300299</v>
      </c>
      <c r="AU1961" s="17">
        <v>0.39254425795810499</v>
      </c>
      <c r="AV1961" s="17">
        <v>0.38279081511764101</v>
      </c>
      <c r="AW1961" s="17">
        <v>0.43269892215862499</v>
      </c>
      <c r="AX1961" s="17">
        <v>0.48403148526822098</v>
      </c>
      <c r="AY1961" s="17">
        <v>0.44988809688852199</v>
      </c>
      <c r="AZ1961" s="17"/>
      <c r="BA1961" s="17">
        <v>0.463170004896509</v>
      </c>
      <c r="BB1961" s="17">
        <v>0.43122811999814498</v>
      </c>
      <c r="BC1961" s="17">
        <v>0.37722100300753603</v>
      </c>
      <c r="BD1961" s="17">
        <v>0.29136406476305199</v>
      </c>
      <c r="BE1961" s="17">
        <v>0.22306752817706599</v>
      </c>
      <c r="BF1961" s="17"/>
      <c r="BG1961" s="17">
        <v>0.39956706533673497</v>
      </c>
      <c r="BH1961" s="17">
        <v>0.370433854076262</v>
      </c>
      <c r="BI1961" s="17">
        <v>0.31696457158471703</v>
      </c>
      <c r="BJ1961" s="17">
        <v>0.45151910233558401</v>
      </c>
      <c r="BK1961" s="17">
        <v>0.43710255483209398</v>
      </c>
      <c r="BL1961" s="17"/>
      <c r="BM1961" s="17">
        <v>0.38606721009035999</v>
      </c>
      <c r="BN1961" s="17">
        <v>0.40408262504575299</v>
      </c>
      <c r="BO1961" s="17">
        <v>0.433295896596681</v>
      </c>
      <c r="BP1961" s="17"/>
      <c r="BQ1961" s="17">
        <v>0.30873231645381999</v>
      </c>
      <c r="BR1961" s="17">
        <v>0.465894532184354</v>
      </c>
      <c r="BS1961" s="17"/>
      <c r="BT1961" s="17">
        <v>0.38054799668623901</v>
      </c>
      <c r="BU1961" s="17">
        <v>0.43304984736381702</v>
      </c>
    </row>
    <row r="1962" spans="2:73" x14ac:dyDescent="0.3">
      <c r="B1962" t="s">
        <v>684</v>
      </c>
      <c r="C1962" s="17">
        <v>8.4756425922793796E-2</v>
      </c>
      <c r="D1962" s="17">
        <v>7.9273128424656905E-2</v>
      </c>
      <c r="E1962" s="17">
        <v>9.0658776518368803E-2</v>
      </c>
      <c r="F1962" s="17"/>
      <c r="G1962" s="17">
        <v>0.124953791470627</v>
      </c>
      <c r="H1962" s="17">
        <v>7.84120670041073E-2</v>
      </c>
      <c r="I1962" s="17">
        <v>7.8426301764845996E-2</v>
      </c>
      <c r="J1962" s="17">
        <v>8.1552048743195493E-2</v>
      </c>
      <c r="K1962" s="17">
        <v>8.8682526753671997E-2</v>
      </c>
      <c r="L1962" s="17">
        <v>6.9008919597499399E-2</v>
      </c>
      <c r="M1962" s="17"/>
      <c r="N1962" s="17">
        <v>9.4216914112918507E-2</v>
      </c>
      <c r="O1962" s="17">
        <v>9.4934631515403503E-2</v>
      </c>
      <c r="P1962" s="17">
        <v>7.5498605622115494E-2</v>
      </c>
      <c r="Q1962" s="17">
        <v>7.3055107184978194E-2</v>
      </c>
      <c r="R1962" s="17"/>
      <c r="S1962" s="17">
        <v>6.8602026249854606E-2</v>
      </c>
      <c r="T1962" s="17">
        <v>8.2868790855548505E-2</v>
      </c>
      <c r="U1962" s="17">
        <v>0.11129395380854699</v>
      </c>
      <c r="V1962" s="17">
        <v>0.15523314298899299</v>
      </c>
      <c r="W1962" s="17">
        <v>7.4654899971700397E-2</v>
      </c>
      <c r="X1962" s="17">
        <v>6.4827585102776503E-2</v>
      </c>
      <c r="Y1962" s="17">
        <v>6.9050711946396406E-2</v>
      </c>
      <c r="Z1962" s="17">
        <v>0.110515784542248</v>
      </c>
      <c r="AA1962" s="17">
        <v>4.7764797296896401E-2</v>
      </c>
      <c r="AB1962" s="17"/>
      <c r="AC1962" s="17">
        <v>0.26493390440454201</v>
      </c>
      <c r="AD1962" s="17">
        <v>4.4616085715143999E-2</v>
      </c>
      <c r="AE1962" s="17">
        <v>7.5706656353848406E-2</v>
      </c>
      <c r="AF1962" s="17">
        <v>4.0210630869249003E-2</v>
      </c>
      <c r="AG1962" s="17">
        <v>8.9801538766822606E-2</v>
      </c>
      <c r="AH1962" s="17">
        <v>8.5389281321438595E-2</v>
      </c>
      <c r="AI1962" s="17">
        <v>8.5061070500315902E-2</v>
      </c>
      <c r="AJ1962" s="17">
        <v>7.4811479098608899E-2</v>
      </c>
      <c r="AK1962" s="17">
        <v>0.104519546345464</v>
      </c>
      <c r="AL1962" s="17">
        <v>0.104318059750089</v>
      </c>
      <c r="AM1962" s="17">
        <v>9.7725792495307301E-2</v>
      </c>
      <c r="AN1962" s="17">
        <v>9.12920815973529E-2</v>
      </c>
      <c r="AO1962" s="17">
        <v>9.0579364184441097E-2</v>
      </c>
      <c r="AP1962" s="17">
        <v>8.9242987192632794E-2</v>
      </c>
      <c r="AQ1962" s="17">
        <v>0.10289784332096</v>
      </c>
      <c r="AR1962" s="17">
        <v>7.1467841950399805E-2</v>
      </c>
      <c r="AS1962" s="17"/>
      <c r="AT1962" s="17">
        <v>6.4676320171146606E-2</v>
      </c>
      <c r="AU1962" s="17">
        <v>8.8994475416228305E-2</v>
      </c>
      <c r="AV1962" s="17">
        <v>0.115434156857512</v>
      </c>
      <c r="AW1962" s="17">
        <v>8.1315010252798095E-2</v>
      </c>
      <c r="AX1962" s="17">
        <v>8.3577414822858506E-2</v>
      </c>
      <c r="AY1962" s="17">
        <v>8.5268236437005096E-2</v>
      </c>
      <c r="AZ1962" s="17"/>
      <c r="BA1962" s="17">
        <v>8.7184274024934602E-2</v>
      </c>
      <c r="BB1962" s="17">
        <v>9.1767746847127601E-2</v>
      </c>
      <c r="BC1962" s="17">
        <v>7.7404997117181795E-2</v>
      </c>
      <c r="BD1962" s="17">
        <v>8.1798801343957103E-2</v>
      </c>
      <c r="BE1962" s="17">
        <v>0</v>
      </c>
      <c r="BF1962" s="17"/>
      <c r="BG1962" s="17">
        <v>6.98925881312457E-2</v>
      </c>
      <c r="BH1962" s="17">
        <v>7.3827337599066595E-2</v>
      </c>
      <c r="BI1962" s="17">
        <v>0.112082601490782</v>
      </c>
      <c r="BJ1962" s="17">
        <v>0.11398632087625001</v>
      </c>
      <c r="BK1962" s="17">
        <v>6.9193003053662896E-2</v>
      </c>
      <c r="BL1962" s="17"/>
      <c r="BM1962" s="17">
        <v>6.8879054148372504E-2</v>
      </c>
      <c r="BN1962" s="17">
        <v>9.3007518516374593E-2</v>
      </c>
      <c r="BO1962" s="17">
        <v>0.110765362036124</v>
      </c>
      <c r="BP1962" s="17"/>
      <c r="BQ1962" s="17">
        <v>9.4199192273625304E-2</v>
      </c>
      <c r="BR1962" s="17">
        <v>7.2919671767511601E-2</v>
      </c>
      <c r="BS1962" s="17"/>
      <c r="BT1962" s="17">
        <v>8.7066177799786898E-2</v>
      </c>
      <c r="BU1962" s="17">
        <v>8.7128411348287096E-2</v>
      </c>
    </row>
    <row r="1963" spans="2:73" x14ac:dyDescent="0.3">
      <c r="B1963" t="s">
        <v>685</v>
      </c>
      <c r="C1963" s="17">
        <v>2.1934408556109598E-2</v>
      </c>
      <c r="D1963" s="17">
        <v>2.3085515532574999E-2</v>
      </c>
      <c r="E1963" s="17">
        <v>2.0103384375353701E-2</v>
      </c>
      <c r="F1963" s="17"/>
      <c r="G1963" s="17">
        <v>1.8870016442448699E-2</v>
      </c>
      <c r="H1963" s="17">
        <v>1.2419915028790999E-2</v>
      </c>
      <c r="I1963" s="17">
        <v>1.9157828617509299E-2</v>
      </c>
      <c r="J1963" s="17">
        <v>1.7833348005258501E-2</v>
      </c>
      <c r="K1963" s="17">
        <v>1.7894376001152301E-2</v>
      </c>
      <c r="L1963" s="17">
        <v>4.0106555195834899E-2</v>
      </c>
      <c r="M1963" s="17"/>
      <c r="N1963" s="17">
        <v>1.1423358195885599E-2</v>
      </c>
      <c r="O1963" s="17">
        <v>1.87699136244622E-2</v>
      </c>
      <c r="P1963" s="17">
        <v>2.7320893157354299E-2</v>
      </c>
      <c r="Q1963" s="17">
        <v>2.69978203968563E-2</v>
      </c>
      <c r="R1963" s="17"/>
      <c r="S1963" s="17">
        <v>1.09870058207872E-2</v>
      </c>
      <c r="T1963" s="17">
        <v>2.18344869360797E-2</v>
      </c>
      <c r="U1963" s="17">
        <v>3.4456558188598101E-2</v>
      </c>
      <c r="V1963" s="17">
        <v>2.05133616568655E-2</v>
      </c>
      <c r="W1963" s="17">
        <v>4.4794354925864699E-2</v>
      </c>
      <c r="X1963" s="17">
        <v>3.30892672830495E-3</v>
      </c>
      <c r="Y1963" s="17">
        <v>3.3499908547423699E-2</v>
      </c>
      <c r="Z1963" s="17">
        <v>3.2409936402938301E-2</v>
      </c>
      <c r="AA1963" s="17">
        <v>1.31428875048891E-2</v>
      </c>
      <c r="AB1963" s="17"/>
      <c r="AC1963" s="17">
        <v>0</v>
      </c>
      <c r="AD1963" s="17">
        <v>0</v>
      </c>
      <c r="AE1963" s="17">
        <v>3.3228521890321099E-2</v>
      </c>
      <c r="AF1963" s="17">
        <v>2.47495144456178E-2</v>
      </c>
      <c r="AG1963" s="17">
        <v>4.0084005475072099E-2</v>
      </c>
      <c r="AH1963" s="17">
        <v>3.0917395115718099E-2</v>
      </c>
      <c r="AI1963" s="17">
        <v>2.85993564465719E-2</v>
      </c>
      <c r="AJ1963" s="17">
        <v>1.6651495707374099E-2</v>
      </c>
      <c r="AK1963" s="17">
        <v>2.45647784434165E-2</v>
      </c>
      <c r="AL1963" s="17">
        <v>0</v>
      </c>
      <c r="AM1963" s="17">
        <v>2.7920200627788098E-2</v>
      </c>
      <c r="AN1963" s="17">
        <v>0</v>
      </c>
      <c r="AO1963" s="17">
        <v>2.5251849595076401E-2</v>
      </c>
      <c r="AP1963" s="17">
        <v>1.6562983684214001E-2</v>
      </c>
      <c r="AQ1963" s="17">
        <v>0</v>
      </c>
      <c r="AR1963" s="17">
        <v>0</v>
      </c>
      <c r="AS1963" s="17"/>
      <c r="AT1963" s="17">
        <v>1.24571272645291E-2</v>
      </c>
      <c r="AU1963" s="17">
        <v>2.2115415149431401E-2</v>
      </c>
      <c r="AV1963" s="17">
        <v>1.8231513676526801E-2</v>
      </c>
      <c r="AW1963" s="17">
        <v>2.9762457294734802E-2</v>
      </c>
      <c r="AX1963" s="17">
        <v>2.0283409647209101E-2</v>
      </c>
      <c r="AY1963" s="17">
        <v>5.7332447104156997E-2</v>
      </c>
      <c r="AZ1963" s="17"/>
      <c r="BA1963" s="17">
        <v>2.7807677454698101E-2</v>
      </c>
      <c r="BB1963" s="17">
        <v>2.2192131079468099E-2</v>
      </c>
      <c r="BC1963" s="17">
        <v>1.45694841526177E-2</v>
      </c>
      <c r="BD1963" s="17">
        <v>1.6505089033849701E-2</v>
      </c>
      <c r="BE1963" s="17">
        <v>2.03719423689529E-2</v>
      </c>
      <c r="BF1963" s="17"/>
      <c r="BG1963" s="17">
        <v>1.93892244699484E-2</v>
      </c>
      <c r="BH1963" s="17">
        <v>1.48123329888374E-2</v>
      </c>
      <c r="BI1963" s="17">
        <v>2.7196191639800901E-2</v>
      </c>
      <c r="BJ1963" s="17">
        <v>3.76702152885987E-2</v>
      </c>
      <c r="BK1963" s="17">
        <v>4.3229260983025097E-2</v>
      </c>
      <c r="BL1963" s="17"/>
      <c r="BM1963" s="17">
        <v>1.7702610112106901E-2</v>
      </c>
      <c r="BN1963" s="17">
        <v>2.2958238947465001E-2</v>
      </c>
      <c r="BO1963" s="17">
        <v>3.1745813636098602E-2</v>
      </c>
      <c r="BP1963" s="17"/>
      <c r="BQ1963" s="17">
        <v>1.7505200138225301E-2</v>
      </c>
      <c r="BR1963" s="17">
        <v>2.5691701878289799E-2</v>
      </c>
      <c r="BS1963" s="17"/>
      <c r="BT1963" s="17">
        <v>1.6081466204480001E-2</v>
      </c>
      <c r="BU1963" s="17">
        <v>3.0740255834124701E-2</v>
      </c>
    </row>
    <row r="1964" spans="2:73" x14ac:dyDescent="0.3">
      <c r="B1964" t="s">
        <v>92</v>
      </c>
      <c r="C1964" s="17">
        <v>9.8802648102427698E-2</v>
      </c>
      <c r="D1964" s="17">
        <v>8.2732332853399301E-2</v>
      </c>
      <c r="E1964" s="17">
        <v>0.114816244981053</v>
      </c>
      <c r="F1964" s="17"/>
      <c r="G1964" s="17">
        <v>0.104473289356489</v>
      </c>
      <c r="H1964" s="17">
        <v>7.6347142614907701E-2</v>
      </c>
      <c r="I1964" s="17">
        <v>0.123494612052185</v>
      </c>
      <c r="J1964" s="17">
        <v>0.10207282156405401</v>
      </c>
      <c r="K1964" s="17">
        <v>9.2794725430949396E-2</v>
      </c>
      <c r="L1964" s="17">
        <v>9.1376886251146594E-2</v>
      </c>
      <c r="M1964" s="17"/>
      <c r="N1964" s="17">
        <v>4.5704769581445398E-2</v>
      </c>
      <c r="O1964" s="17">
        <v>0.118284160143023</v>
      </c>
      <c r="P1964" s="17">
        <v>0.110078999280217</v>
      </c>
      <c r="Q1964" s="17">
        <v>0.12672448960326199</v>
      </c>
      <c r="R1964" s="17"/>
      <c r="S1964" s="17">
        <v>7.2474423162973797E-2</v>
      </c>
      <c r="T1964" s="17">
        <v>0.10946773306129901</v>
      </c>
      <c r="U1964" s="17">
        <v>0.101097080825079</v>
      </c>
      <c r="V1964" s="17">
        <v>0.10795868105227301</v>
      </c>
      <c r="W1964" s="17">
        <v>0.10783317885744099</v>
      </c>
      <c r="X1964" s="17">
        <v>0.144544182613802</v>
      </c>
      <c r="Y1964" s="17">
        <v>8.1046002283636204E-2</v>
      </c>
      <c r="Z1964" s="17">
        <v>0.102247440501177</v>
      </c>
      <c r="AA1964" s="17">
        <v>7.5609074755093306E-2</v>
      </c>
      <c r="AB1964" s="17"/>
      <c r="AC1964" s="17">
        <v>0.42524791180684102</v>
      </c>
      <c r="AD1964" s="17">
        <v>0.24540368081630701</v>
      </c>
      <c r="AE1964" s="17">
        <v>0.17288105700326101</v>
      </c>
      <c r="AF1964" s="17">
        <v>0.111823866913234</v>
      </c>
      <c r="AG1964" s="17">
        <v>7.0136298079921403E-2</v>
      </c>
      <c r="AH1964" s="17">
        <v>0.104667662396615</v>
      </c>
      <c r="AI1964" s="17">
        <v>5.8799913748463599E-2</v>
      </c>
      <c r="AJ1964" s="17">
        <v>0.1102474090835</v>
      </c>
      <c r="AK1964" s="17">
        <v>6.9552577746005498E-2</v>
      </c>
      <c r="AL1964" s="17">
        <v>0.117783800205765</v>
      </c>
      <c r="AM1964" s="17">
        <v>7.2561119440257907E-2</v>
      </c>
      <c r="AN1964" s="17">
        <v>6.5218602295870898E-2</v>
      </c>
      <c r="AO1964" s="17">
        <v>9.9736569434870997E-2</v>
      </c>
      <c r="AP1964" s="17">
        <v>5.5123413397937603E-2</v>
      </c>
      <c r="AQ1964" s="17">
        <v>5.3996175757705399E-2</v>
      </c>
      <c r="AR1964" s="17">
        <v>2.9657526763618901E-2</v>
      </c>
      <c r="AS1964" s="17"/>
      <c r="AT1964" s="17">
        <v>7.0933901125646806E-2</v>
      </c>
      <c r="AU1964" s="17">
        <v>9.0522689703498097E-2</v>
      </c>
      <c r="AV1964" s="17">
        <v>0.121646627677081</v>
      </c>
      <c r="AW1964" s="17">
        <v>0.117753966746029</v>
      </c>
      <c r="AX1964" s="17">
        <v>0.127386931626322</v>
      </c>
      <c r="AY1964" s="17">
        <v>9.1284531886613604E-2</v>
      </c>
      <c r="AZ1964" s="17"/>
      <c r="BA1964" s="17">
        <v>0.120134885169962</v>
      </c>
      <c r="BB1964" s="17">
        <v>0.118335070946864</v>
      </c>
      <c r="BC1964" s="17">
        <v>8.7372158630674296E-2</v>
      </c>
      <c r="BD1964" s="17">
        <v>4.8144956486195198E-2</v>
      </c>
      <c r="BE1964" s="17">
        <v>3.11628661894384E-2</v>
      </c>
      <c r="BF1964" s="17"/>
      <c r="BG1964" s="17">
        <v>6.7693386670978004E-2</v>
      </c>
      <c r="BH1964" s="17">
        <v>8.0009075623154999E-2</v>
      </c>
      <c r="BI1964" s="17">
        <v>7.6647707258724204E-2</v>
      </c>
      <c r="BJ1964" s="17">
        <v>5.2144175987867303E-2</v>
      </c>
      <c r="BK1964" s="17">
        <v>0.16487727085943199</v>
      </c>
      <c r="BL1964" s="17"/>
      <c r="BM1964" s="17">
        <v>6.6231948773614796E-2</v>
      </c>
      <c r="BN1964" s="17">
        <v>0.119247364437308</v>
      </c>
      <c r="BO1964" s="17">
        <v>0.14353781753847</v>
      </c>
      <c r="BP1964" s="17"/>
      <c r="BQ1964" s="17">
        <v>4.2527528738001898E-2</v>
      </c>
      <c r="BR1964" s="17">
        <v>0.11264351356122899</v>
      </c>
      <c r="BS1964" s="17"/>
      <c r="BT1964" s="17">
        <v>5.9974857979934397E-2</v>
      </c>
      <c r="BU1964" s="17">
        <v>0.135062681368599</v>
      </c>
    </row>
    <row r="1965" spans="2:73" x14ac:dyDescent="0.3">
      <c r="C1965" s="17"/>
      <c r="D1965" s="17"/>
      <c r="E1965" s="17"/>
      <c r="F1965" s="17"/>
      <c r="G1965" s="17"/>
      <c r="H1965" s="17"/>
      <c r="I1965" s="17"/>
      <c r="J1965" s="17"/>
      <c r="K1965" s="17"/>
      <c r="L1965" s="17"/>
      <c r="M1965" s="17"/>
      <c r="N1965" s="17"/>
      <c r="O1965" s="17"/>
      <c r="P1965" s="17"/>
      <c r="Q1965" s="17"/>
      <c r="R1965" s="17"/>
      <c r="S1965" s="17"/>
      <c r="T1965" s="17"/>
      <c r="U1965" s="17"/>
      <c r="V1965" s="17"/>
      <c r="W1965" s="17"/>
      <c r="X1965" s="17"/>
      <c r="Y1965" s="17"/>
      <c r="Z1965" s="17"/>
      <c r="AA1965" s="17"/>
      <c r="AB1965" s="17"/>
      <c r="AC1965" s="17"/>
      <c r="AD1965" s="17"/>
      <c r="AE1965" s="17"/>
      <c r="AF1965" s="17"/>
      <c r="AG1965" s="17"/>
      <c r="AH1965" s="17"/>
      <c r="AI1965" s="17"/>
      <c r="AJ1965" s="17"/>
      <c r="AK1965" s="17"/>
      <c r="AL1965" s="17"/>
      <c r="AM1965" s="17"/>
      <c r="AN1965" s="17"/>
      <c r="AO1965" s="17"/>
      <c r="AP1965" s="17"/>
      <c r="AQ1965" s="17"/>
      <c r="AR1965" s="17"/>
      <c r="AS1965" s="17"/>
      <c r="AT1965" s="17"/>
      <c r="AU1965" s="17"/>
      <c r="AV1965" s="17"/>
      <c r="AW1965" s="17"/>
      <c r="AX1965" s="17"/>
      <c r="AY1965" s="17"/>
      <c r="AZ1965" s="17"/>
      <c r="BA1965" s="17"/>
      <c r="BB1965" s="17"/>
      <c r="BC1965" s="17"/>
      <c r="BD1965" s="17"/>
      <c r="BE1965" s="17"/>
      <c r="BF1965" s="17"/>
      <c r="BG1965" s="17"/>
      <c r="BH1965" s="17"/>
      <c r="BI1965" s="17"/>
      <c r="BJ1965" s="17"/>
      <c r="BK1965" s="17"/>
      <c r="BL1965" s="17"/>
      <c r="BM1965" s="17"/>
      <c r="BN1965" s="17"/>
      <c r="BO1965" s="17"/>
      <c r="BP1965" s="17"/>
      <c r="BQ1965" s="17"/>
      <c r="BR1965" s="17"/>
      <c r="BS1965" s="17"/>
      <c r="BT1965" s="17"/>
      <c r="BU1965" s="17"/>
    </row>
    <row r="1966" spans="2:73" x14ac:dyDescent="0.3">
      <c r="B1966" s="6" t="s">
        <v>710</v>
      </c>
      <c r="C1966" s="17"/>
      <c r="D1966" s="17"/>
      <c r="E1966" s="17"/>
      <c r="F1966" s="17"/>
      <c r="G1966" s="17"/>
      <c r="H1966" s="17"/>
      <c r="I1966" s="17"/>
      <c r="J1966" s="17"/>
      <c r="K1966" s="17"/>
      <c r="L1966" s="17"/>
      <c r="M1966" s="17"/>
      <c r="N1966" s="17"/>
      <c r="O1966" s="17"/>
      <c r="P1966" s="17"/>
      <c r="Q1966" s="17"/>
      <c r="R1966" s="17"/>
      <c r="S1966" s="17"/>
      <c r="T1966" s="17"/>
      <c r="U1966" s="17"/>
      <c r="V1966" s="17"/>
      <c r="W1966" s="17"/>
      <c r="X1966" s="17"/>
      <c r="Y1966" s="17"/>
      <c r="Z1966" s="17"/>
      <c r="AA1966" s="17"/>
      <c r="AB1966" s="17"/>
      <c r="AC1966" s="17"/>
      <c r="AD1966" s="17"/>
      <c r="AE1966" s="17"/>
      <c r="AF1966" s="17"/>
      <c r="AG1966" s="17"/>
      <c r="AH1966" s="17"/>
      <c r="AI1966" s="17"/>
      <c r="AJ1966" s="17"/>
      <c r="AK1966" s="17"/>
      <c r="AL1966" s="17"/>
      <c r="AM1966" s="17"/>
      <c r="AN1966" s="17"/>
      <c r="AO1966" s="17"/>
      <c r="AP1966" s="17"/>
      <c r="AQ1966" s="17"/>
      <c r="AR1966" s="17"/>
      <c r="AS1966" s="17"/>
      <c r="AT1966" s="17"/>
      <c r="AU1966" s="17"/>
      <c r="AV1966" s="17"/>
      <c r="AW1966" s="17"/>
      <c r="AX1966" s="17"/>
      <c r="AY1966" s="17"/>
      <c r="AZ1966" s="17"/>
      <c r="BA1966" s="17"/>
      <c r="BB1966" s="17"/>
      <c r="BC1966" s="17"/>
      <c r="BD1966" s="17"/>
      <c r="BE1966" s="17"/>
      <c r="BF1966" s="17"/>
      <c r="BG1966" s="17"/>
      <c r="BH1966" s="17"/>
      <c r="BI1966" s="17"/>
      <c r="BJ1966" s="17"/>
      <c r="BK1966" s="17"/>
      <c r="BL1966" s="17"/>
      <c r="BM1966" s="17"/>
      <c r="BN1966" s="17"/>
      <c r="BO1966" s="17"/>
      <c r="BP1966" s="17"/>
      <c r="BQ1966" s="17"/>
      <c r="BR1966" s="17"/>
      <c r="BS1966" s="17"/>
      <c r="BT1966" s="17"/>
      <c r="BU1966" s="17"/>
    </row>
    <row r="1967" spans="2:73" x14ac:dyDescent="0.3">
      <c r="B1967" s="24" t="s">
        <v>197</v>
      </c>
      <c r="C1967" s="17"/>
      <c r="D1967" s="17"/>
      <c r="E1967" s="17"/>
      <c r="F1967" s="17"/>
      <c r="G1967" s="17"/>
      <c r="H1967" s="17"/>
      <c r="I1967" s="17"/>
      <c r="J1967" s="17"/>
      <c r="K1967" s="17"/>
      <c r="L1967" s="17"/>
      <c r="M1967" s="17"/>
      <c r="N1967" s="17"/>
      <c r="O1967" s="17"/>
      <c r="P1967" s="17"/>
      <c r="Q1967" s="17"/>
      <c r="R1967" s="17"/>
      <c r="S1967" s="17"/>
      <c r="T1967" s="17"/>
      <c r="U1967" s="17"/>
      <c r="V1967" s="17"/>
      <c r="W1967" s="17"/>
      <c r="X1967" s="17"/>
      <c r="Y1967" s="17"/>
      <c r="Z1967" s="17"/>
      <c r="AA1967" s="17"/>
      <c r="AB1967" s="17"/>
      <c r="AC1967" s="17"/>
      <c r="AD1967" s="17"/>
      <c r="AE1967" s="17"/>
      <c r="AF1967" s="17"/>
      <c r="AG1967" s="17"/>
      <c r="AH1967" s="17"/>
      <c r="AI1967" s="17"/>
      <c r="AJ1967" s="17"/>
      <c r="AK1967" s="17"/>
      <c r="AL1967" s="17"/>
      <c r="AM1967" s="17"/>
      <c r="AN1967" s="17"/>
      <c r="AO1967" s="17"/>
      <c r="AP1967" s="17"/>
      <c r="AQ1967" s="17"/>
      <c r="AR1967" s="17"/>
      <c r="AS1967" s="17"/>
      <c r="AT1967" s="17"/>
      <c r="AU1967" s="17"/>
      <c r="AV1967" s="17"/>
      <c r="AW1967" s="17"/>
      <c r="AX1967" s="17"/>
      <c r="AY1967" s="17"/>
      <c r="AZ1967" s="17"/>
      <c r="BA1967" s="17"/>
      <c r="BB1967" s="17"/>
      <c r="BC1967" s="17"/>
      <c r="BD1967" s="17"/>
      <c r="BE1967" s="17"/>
      <c r="BF1967" s="17"/>
      <c r="BG1967" s="17"/>
      <c r="BH1967" s="17"/>
      <c r="BI1967" s="17"/>
      <c r="BJ1967" s="17"/>
      <c r="BK1967" s="17"/>
      <c r="BL1967" s="17"/>
      <c r="BM1967" s="17"/>
      <c r="BN1967" s="17"/>
      <c r="BO1967" s="17"/>
      <c r="BP1967" s="17"/>
      <c r="BQ1967" s="17"/>
      <c r="BR1967" s="17"/>
      <c r="BS1967" s="17"/>
      <c r="BT1967" s="17"/>
      <c r="BU1967" s="17"/>
    </row>
    <row r="1968" spans="2:73" x14ac:dyDescent="0.3">
      <c r="B1968" t="s">
        <v>681</v>
      </c>
      <c r="C1968" s="17">
        <v>5.4085930793012098E-2</v>
      </c>
      <c r="D1968" s="17">
        <v>7.1283130271757894E-2</v>
      </c>
      <c r="E1968" s="17">
        <v>3.6551793976792903E-2</v>
      </c>
      <c r="F1968" s="17"/>
      <c r="G1968" s="17">
        <v>0.109630096321001</v>
      </c>
      <c r="H1968" s="17">
        <v>7.6501686920002906E-2</v>
      </c>
      <c r="I1968" s="17">
        <v>7.0168158287965895E-2</v>
      </c>
      <c r="J1968" s="17">
        <v>2.9119037906780599E-2</v>
      </c>
      <c r="K1968" s="17">
        <v>9.3287135303616407E-3</v>
      </c>
      <c r="L1968" s="17">
        <v>3.6572891501422802E-2</v>
      </c>
      <c r="M1968" s="17"/>
      <c r="N1968" s="17">
        <v>7.3803691458752693E-2</v>
      </c>
      <c r="O1968" s="17">
        <v>3.9586390182989602E-2</v>
      </c>
      <c r="P1968" s="17">
        <v>6.7913935494324507E-2</v>
      </c>
      <c r="Q1968" s="17">
        <v>3.7654390460762202E-2</v>
      </c>
      <c r="R1968" s="17"/>
      <c r="S1968" s="17">
        <v>0.111327424376062</v>
      </c>
      <c r="T1968" s="17">
        <v>3.9025639731335299E-2</v>
      </c>
      <c r="U1968" s="17">
        <v>9.0631658449528807E-2</v>
      </c>
      <c r="V1968" s="17">
        <v>5.4961253589858601E-2</v>
      </c>
      <c r="W1968" s="17">
        <v>1.5749365068810198E-2</v>
      </c>
      <c r="X1968" s="17">
        <v>6.0535599174176898E-2</v>
      </c>
      <c r="Y1968" s="17">
        <v>6.4972910038042803E-3</v>
      </c>
      <c r="Z1968" s="17">
        <v>1.2097075798016801E-2</v>
      </c>
      <c r="AA1968" s="17">
        <v>4.9870562875468802E-2</v>
      </c>
      <c r="AB1968" s="17"/>
      <c r="AC1968" s="17">
        <v>0</v>
      </c>
      <c r="AD1968" s="17">
        <v>0.102241139022048</v>
      </c>
      <c r="AE1968" s="17">
        <v>4.2557324325858098E-2</v>
      </c>
      <c r="AF1968" s="17">
        <v>6.7671805367768206E-2</v>
      </c>
      <c r="AG1968" s="17">
        <v>2.71147165455333E-2</v>
      </c>
      <c r="AH1968" s="17">
        <v>3.8734876435199399E-2</v>
      </c>
      <c r="AI1968" s="17">
        <v>2.5902728445387001E-2</v>
      </c>
      <c r="AJ1968" s="17">
        <v>8.5982473758654102E-2</v>
      </c>
      <c r="AK1968" s="17">
        <v>1.07062654413917E-2</v>
      </c>
      <c r="AL1968" s="17">
        <v>7.3562573005581305E-2</v>
      </c>
      <c r="AM1968" s="17">
        <v>2.7013269180719598E-2</v>
      </c>
      <c r="AN1968" s="17">
        <v>5.3261164295992799E-2</v>
      </c>
      <c r="AO1968" s="17">
        <v>7.9133542654772002E-2</v>
      </c>
      <c r="AP1968" s="17">
        <v>0.107299872547998</v>
      </c>
      <c r="AQ1968" s="17">
        <v>5.2608832883475301E-2</v>
      </c>
      <c r="AR1968" s="17">
        <v>0.144966735267271</v>
      </c>
      <c r="AS1968" s="17"/>
      <c r="AT1968" s="17">
        <v>8.9966275133249299E-2</v>
      </c>
      <c r="AU1968" s="17">
        <v>3.6141450442917902E-2</v>
      </c>
      <c r="AV1968" s="17">
        <v>5.5812368912744402E-2</v>
      </c>
      <c r="AW1968" s="17">
        <v>4.6398465322126797E-2</v>
      </c>
      <c r="AX1968" s="17">
        <v>3.04378569985671E-2</v>
      </c>
      <c r="AY1968" s="17">
        <v>4.6279719200543697E-2</v>
      </c>
      <c r="AZ1968" s="17"/>
      <c r="BA1968" s="17">
        <v>2.55302264451902E-2</v>
      </c>
      <c r="BB1968" s="17">
        <v>5.1958046516132103E-2</v>
      </c>
      <c r="BC1968" s="17">
        <v>4.2780415905777802E-2</v>
      </c>
      <c r="BD1968" s="17">
        <v>0.10224200891628001</v>
      </c>
      <c r="BE1968" s="17">
        <v>0.159626756150931</v>
      </c>
      <c r="BF1968" s="17"/>
      <c r="BG1968" s="17">
        <v>6.9509373831073099E-2</v>
      </c>
      <c r="BH1968" s="17">
        <v>6.7156448130421403E-2</v>
      </c>
      <c r="BI1968" s="17">
        <v>6.3913470208461595E-2</v>
      </c>
      <c r="BJ1968" s="17">
        <v>6.3743083247369006E-2</v>
      </c>
      <c r="BK1968" s="17">
        <v>0</v>
      </c>
      <c r="BL1968" s="17"/>
      <c r="BM1968" s="17">
        <v>7.5014106002715297E-2</v>
      </c>
      <c r="BN1968" s="17">
        <v>3.5531997164610599E-2</v>
      </c>
      <c r="BO1968" s="17">
        <v>3.86122888643705E-2</v>
      </c>
      <c r="BP1968" s="17"/>
      <c r="BQ1968" s="17">
        <v>9.73874817507379E-2</v>
      </c>
      <c r="BR1968" s="17">
        <v>2.8947858942208901E-2</v>
      </c>
      <c r="BS1968" s="17"/>
      <c r="BT1968" s="17">
        <v>7.0574535097066599E-2</v>
      </c>
      <c r="BU1968" s="17">
        <v>3.2281512419051403E-2</v>
      </c>
    </row>
    <row r="1969" spans="2:73" x14ac:dyDescent="0.3">
      <c r="B1969" t="s">
        <v>682</v>
      </c>
      <c r="C1969" s="17">
        <v>0.115332830399709</v>
      </c>
      <c r="D1969" s="17">
        <v>0.13009856698534999</v>
      </c>
      <c r="E1969" s="17">
        <v>0.10048827031746101</v>
      </c>
      <c r="F1969" s="17"/>
      <c r="G1969" s="17">
        <v>0.11825325942984399</v>
      </c>
      <c r="H1969" s="17">
        <v>0.22363303223429801</v>
      </c>
      <c r="I1969" s="17">
        <v>0.11556125192296</v>
      </c>
      <c r="J1969" s="17">
        <v>8.9342236446387002E-2</v>
      </c>
      <c r="K1969" s="17">
        <v>8.0520868432259501E-2</v>
      </c>
      <c r="L1969" s="17">
        <v>7.4131687640822397E-2</v>
      </c>
      <c r="M1969" s="17"/>
      <c r="N1969" s="17">
        <v>0.15907978119607399</v>
      </c>
      <c r="O1969" s="17">
        <v>0.100057717312641</v>
      </c>
      <c r="P1969" s="17">
        <v>0.118595180566313</v>
      </c>
      <c r="Q1969" s="17">
        <v>8.3857011633860903E-2</v>
      </c>
      <c r="R1969" s="17"/>
      <c r="S1969" s="17">
        <v>0.165528474771724</v>
      </c>
      <c r="T1969" s="17">
        <v>6.8775245345567698E-2</v>
      </c>
      <c r="U1969" s="17">
        <v>7.97714061175267E-2</v>
      </c>
      <c r="V1969" s="17">
        <v>0.105325825571466</v>
      </c>
      <c r="W1969" s="17">
        <v>0.15825038655646001</v>
      </c>
      <c r="X1969" s="17">
        <v>6.7550076362203906E-2</v>
      </c>
      <c r="Y1969" s="17">
        <v>0.100470029244071</v>
      </c>
      <c r="Z1969" s="17">
        <v>0.13359049676412699</v>
      </c>
      <c r="AA1969" s="17">
        <v>0.158956104761244</v>
      </c>
      <c r="AB1969" s="17"/>
      <c r="AC1969" s="17">
        <v>0</v>
      </c>
      <c r="AD1969" s="17">
        <v>0.123721754215291</v>
      </c>
      <c r="AE1969" s="17">
        <v>3.7876723826744903E-2</v>
      </c>
      <c r="AF1969" s="17">
        <v>9.1230576682466605E-2</v>
      </c>
      <c r="AG1969" s="17">
        <v>0.14122112060891701</v>
      </c>
      <c r="AH1969" s="17">
        <v>0.119780704673199</v>
      </c>
      <c r="AI1969" s="17">
        <v>0.111361914666413</v>
      </c>
      <c r="AJ1969" s="17">
        <v>0.13687603149563399</v>
      </c>
      <c r="AK1969" s="17">
        <v>0.106108746900183</v>
      </c>
      <c r="AL1969" s="17">
        <v>0.15823221118661901</v>
      </c>
      <c r="AM1969" s="17">
        <v>9.3921159812900404E-2</v>
      </c>
      <c r="AN1969" s="17">
        <v>0.11649168062122001</v>
      </c>
      <c r="AO1969" s="17">
        <v>0.11712352916582799</v>
      </c>
      <c r="AP1969" s="17">
        <v>0.13639437114417499</v>
      </c>
      <c r="AQ1969" s="17">
        <v>0.189294483637238</v>
      </c>
      <c r="AR1969" s="17">
        <v>0.17373391778189701</v>
      </c>
      <c r="AS1969" s="17"/>
      <c r="AT1969" s="17">
        <v>0.15334005895741501</v>
      </c>
      <c r="AU1969" s="17">
        <v>0.12691191103754901</v>
      </c>
      <c r="AV1969" s="17">
        <v>0.13213859599408301</v>
      </c>
      <c r="AW1969" s="17">
        <v>6.8241331356876503E-2</v>
      </c>
      <c r="AX1969" s="17">
        <v>6.7531398595362294E-2</v>
      </c>
      <c r="AY1969" s="17">
        <v>7.2251841322212906E-2</v>
      </c>
      <c r="AZ1969" s="17"/>
      <c r="BA1969" s="17">
        <v>0.103175544868974</v>
      </c>
      <c r="BB1969" s="17">
        <v>8.2055905888299002E-2</v>
      </c>
      <c r="BC1969" s="17">
        <v>0.135181238789085</v>
      </c>
      <c r="BD1969" s="17">
        <v>0.19201117090731101</v>
      </c>
      <c r="BE1969" s="17">
        <v>0.13365596380145101</v>
      </c>
      <c r="BF1969" s="17"/>
      <c r="BG1969" s="17">
        <v>0.12522767754324801</v>
      </c>
      <c r="BH1969" s="17">
        <v>0.160957295673719</v>
      </c>
      <c r="BI1969" s="17">
        <v>7.25898541243718E-2</v>
      </c>
      <c r="BJ1969" s="17">
        <v>0.13066299795884501</v>
      </c>
      <c r="BK1969" s="17">
        <v>9.4091810585423596E-2</v>
      </c>
      <c r="BL1969" s="17"/>
      <c r="BM1969" s="17">
        <v>0.14346986790187299</v>
      </c>
      <c r="BN1969" s="17">
        <v>9.9462741509431699E-2</v>
      </c>
      <c r="BO1969" s="17">
        <v>7.2298271762741007E-2</v>
      </c>
      <c r="BP1969" s="17"/>
      <c r="BQ1969" s="17">
        <v>0.20299974801300999</v>
      </c>
      <c r="BR1969" s="17">
        <v>6.4152113795129695E-2</v>
      </c>
      <c r="BS1969" s="17"/>
      <c r="BT1969" s="17">
        <v>0.13571056610811999</v>
      </c>
      <c r="BU1969" s="17">
        <v>8.7360886659020101E-2</v>
      </c>
    </row>
    <row r="1970" spans="2:73" x14ac:dyDescent="0.3">
      <c r="B1970" t="s">
        <v>683</v>
      </c>
      <c r="C1970" s="17">
        <v>0.43402190270929503</v>
      </c>
      <c r="D1970" s="17">
        <v>0.442662963463829</v>
      </c>
      <c r="E1970" s="17">
        <v>0.426454478861096</v>
      </c>
      <c r="F1970" s="17"/>
      <c r="G1970" s="17">
        <v>0.37721744122211798</v>
      </c>
      <c r="H1970" s="17">
        <v>0.35255190587817198</v>
      </c>
      <c r="I1970" s="17">
        <v>0.415347805372006</v>
      </c>
      <c r="J1970" s="17">
        <v>0.45678087706513898</v>
      </c>
      <c r="K1970" s="17">
        <v>0.52583019956362798</v>
      </c>
      <c r="L1970" s="17">
        <v>0.47100732316256899</v>
      </c>
      <c r="M1970" s="17"/>
      <c r="N1970" s="17">
        <v>0.37463947114116303</v>
      </c>
      <c r="O1970" s="17">
        <v>0.48863842490140502</v>
      </c>
      <c r="P1970" s="17">
        <v>0.384554730034462</v>
      </c>
      <c r="Q1970" s="17">
        <v>0.483826557755963</v>
      </c>
      <c r="R1970" s="17"/>
      <c r="S1970" s="17">
        <v>0.38925517778048901</v>
      </c>
      <c r="T1970" s="17">
        <v>0.46649274958689702</v>
      </c>
      <c r="U1970" s="17">
        <v>0.40666704362157702</v>
      </c>
      <c r="V1970" s="17">
        <v>0.422845322999999</v>
      </c>
      <c r="W1970" s="17">
        <v>0.42679601101671</v>
      </c>
      <c r="X1970" s="17">
        <v>0.41208514695041198</v>
      </c>
      <c r="Y1970" s="17">
        <v>0.54252191302667796</v>
      </c>
      <c r="Z1970" s="17">
        <v>0.456337908155029</v>
      </c>
      <c r="AA1970" s="17">
        <v>0.40849458639163799</v>
      </c>
      <c r="AB1970" s="17"/>
      <c r="AC1970" s="17">
        <v>9.1066197710902297E-2</v>
      </c>
      <c r="AD1970" s="17">
        <v>0.35400241622678802</v>
      </c>
      <c r="AE1970" s="17">
        <v>0.40291400413772099</v>
      </c>
      <c r="AF1970" s="17">
        <v>0.476043691531505</v>
      </c>
      <c r="AG1970" s="17">
        <v>0.41824780619268898</v>
      </c>
      <c r="AH1970" s="17">
        <v>0.50160011784780401</v>
      </c>
      <c r="AI1970" s="17">
        <v>0.48405389440075403</v>
      </c>
      <c r="AJ1970" s="17">
        <v>0.41137910139675199</v>
      </c>
      <c r="AK1970" s="17">
        <v>0.538059705613118</v>
      </c>
      <c r="AL1970" s="17">
        <v>0.35311270839157699</v>
      </c>
      <c r="AM1970" s="17">
        <v>0.43127588844475301</v>
      </c>
      <c r="AN1970" s="17">
        <v>0.40248097988895698</v>
      </c>
      <c r="AO1970" s="17">
        <v>0.32419154104279202</v>
      </c>
      <c r="AP1970" s="17">
        <v>0.45030554654187499</v>
      </c>
      <c r="AQ1970" s="17">
        <v>0.39377276956615498</v>
      </c>
      <c r="AR1970" s="17">
        <v>0.39054460963131699</v>
      </c>
      <c r="AS1970" s="17"/>
      <c r="AT1970" s="17">
        <v>0.40390052976325003</v>
      </c>
      <c r="AU1970" s="17">
        <v>0.45591094082779998</v>
      </c>
      <c r="AV1970" s="17">
        <v>0.40660816045459303</v>
      </c>
      <c r="AW1970" s="17">
        <v>0.45408892380666899</v>
      </c>
      <c r="AX1970" s="17">
        <v>0.44109161309381201</v>
      </c>
      <c r="AY1970" s="17">
        <v>0.45385394578125299</v>
      </c>
      <c r="AZ1970" s="17"/>
      <c r="BA1970" s="17">
        <v>0.44638767008674102</v>
      </c>
      <c r="BB1970" s="17">
        <v>0.43828365524955798</v>
      </c>
      <c r="BC1970" s="17">
        <v>0.42989656045097802</v>
      </c>
      <c r="BD1970" s="17">
        <v>0.36475349684722302</v>
      </c>
      <c r="BE1970" s="17">
        <v>0.497176429517598</v>
      </c>
      <c r="BF1970" s="17"/>
      <c r="BG1970" s="17">
        <v>0.45317990693773103</v>
      </c>
      <c r="BH1970" s="17">
        <v>0.38441059634726499</v>
      </c>
      <c r="BI1970" s="17">
        <v>0.46568606268795598</v>
      </c>
      <c r="BJ1970" s="17">
        <v>0.46733082533169801</v>
      </c>
      <c r="BK1970" s="17">
        <v>0.47665313229895001</v>
      </c>
      <c r="BL1970" s="17"/>
      <c r="BM1970" s="17">
        <v>0.436590132024962</v>
      </c>
      <c r="BN1970" s="17">
        <v>0.45375826367490801</v>
      </c>
      <c r="BO1970" s="17">
        <v>0.37819680916481402</v>
      </c>
      <c r="BP1970" s="17"/>
      <c r="BQ1970" s="17">
        <v>0.37859453912469099</v>
      </c>
      <c r="BR1970" s="17">
        <v>0.47257635714535301</v>
      </c>
      <c r="BS1970" s="17"/>
      <c r="BT1970" s="17">
        <v>0.43221418438047998</v>
      </c>
      <c r="BU1970" s="17">
        <v>0.44437969689608797</v>
      </c>
    </row>
    <row r="1971" spans="2:73" x14ac:dyDescent="0.3">
      <c r="B1971" t="s">
        <v>684</v>
      </c>
      <c r="C1971" s="17">
        <v>0.26404201463972099</v>
      </c>
      <c r="D1971" s="17">
        <v>0.237619905210806</v>
      </c>
      <c r="E1971" s="17">
        <v>0.29052842455355399</v>
      </c>
      <c r="F1971" s="17"/>
      <c r="G1971" s="17">
        <v>0.28275831964445097</v>
      </c>
      <c r="H1971" s="17">
        <v>0.24496791465949999</v>
      </c>
      <c r="I1971" s="17">
        <v>0.255418253060885</v>
      </c>
      <c r="J1971" s="17">
        <v>0.28612035687141102</v>
      </c>
      <c r="K1971" s="17">
        <v>0.24636382355454101</v>
      </c>
      <c r="L1971" s="17">
        <v>0.26762369391424901</v>
      </c>
      <c r="M1971" s="17"/>
      <c r="N1971" s="17">
        <v>0.31767127713219201</v>
      </c>
      <c r="O1971" s="17">
        <v>0.23786318788072999</v>
      </c>
      <c r="P1971" s="17">
        <v>0.28777684081488902</v>
      </c>
      <c r="Q1971" s="17">
        <v>0.210975695951192</v>
      </c>
      <c r="R1971" s="17"/>
      <c r="S1971" s="17">
        <v>0.225187020931301</v>
      </c>
      <c r="T1971" s="17">
        <v>0.25914771409099802</v>
      </c>
      <c r="U1971" s="17">
        <v>0.28108434461797499</v>
      </c>
      <c r="V1971" s="17">
        <v>0.27830593854430802</v>
      </c>
      <c r="W1971" s="17">
        <v>0.28031146389022998</v>
      </c>
      <c r="X1971" s="17">
        <v>0.279716576914607</v>
      </c>
      <c r="Y1971" s="17">
        <v>0.24457448977443699</v>
      </c>
      <c r="Z1971" s="17">
        <v>0.28522704939441901</v>
      </c>
      <c r="AA1971" s="17">
        <v>0.27633460578221603</v>
      </c>
      <c r="AB1971" s="17"/>
      <c r="AC1971" s="17">
        <v>0.48368589048225702</v>
      </c>
      <c r="AD1971" s="17">
        <v>0.18491726273113401</v>
      </c>
      <c r="AE1971" s="17">
        <v>0.25464189114368901</v>
      </c>
      <c r="AF1971" s="17">
        <v>0.23329411779022299</v>
      </c>
      <c r="AG1971" s="17">
        <v>0.30301614017113299</v>
      </c>
      <c r="AH1971" s="17">
        <v>0.21554153287734701</v>
      </c>
      <c r="AI1971" s="17">
        <v>0.27449114805578001</v>
      </c>
      <c r="AJ1971" s="17">
        <v>0.22926574800520799</v>
      </c>
      <c r="AK1971" s="17">
        <v>0.23969768919334</v>
      </c>
      <c r="AL1971" s="17">
        <v>0.30869806115753201</v>
      </c>
      <c r="AM1971" s="17">
        <v>0.294742949862562</v>
      </c>
      <c r="AN1971" s="17">
        <v>0.33900632647882001</v>
      </c>
      <c r="AO1971" s="17">
        <v>0.37105702696343801</v>
      </c>
      <c r="AP1971" s="17">
        <v>0.171469852341495</v>
      </c>
      <c r="AQ1971" s="17">
        <v>0.29444417664675099</v>
      </c>
      <c r="AR1971" s="17">
        <v>0.24855583672231499</v>
      </c>
      <c r="AS1971" s="17"/>
      <c r="AT1971" s="17">
        <v>0.224763239150683</v>
      </c>
      <c r="AU1971" s="17">
        <v>0.26467733546349897</v>
      </c>
      <c r="AV1971" s="17">
        <v>0.244490903230111</v>
      </c>
      <c r="AW1971" s="17">
        <v>0.29075202502977898</v>
      </c>
      <c r="AX1971" s="17">
        <v>0.32125560287336802</v>
      </c>
      <c r="AY1971" s="17">
        <v>0.30921057026543602</v>
      </c>
      <c r="AZ1971" s="17"/>
      <c r="BA1971" s="17">
        <v>0.26987284395974198</v>
      </c>
      <c r="BB1971" s="17">
        <v>0.28158092978800298</v>
      </c>
      <c r="BC1971" s="17">
        <v>0.28164239390442197</v>
      </c>
      <c r="BD1971" s="17">
        <v>0.25269449095257401</v>
      </c>
      <c r="BE1971" s="17">
        <v>0.123073368584601</v>
      </c>
      <c r="BF1971" s="17"/>
      <c r="BG1971" s="17">
        <v>0.22693961050740299</v>
      </c>
      <c r="BH1971" s="17">
        <v>0.27638770741522101</v>
      </c>
      <c r="BI1971" s="17">
        <v>0.25386432828502897</v>
      </c>
      <c r="BJ1971" s="17">
        <v>0.25022078142488202</v>
      </c>
      <c r="BK1971" s="17">
        <v>0.256719724016997</v>
      </c>
      <c r="BL1971" s="17"/>
      <c r="BM1971" s="17">
        <v>0.24579463675390001</v>
      </c>
      <c r="BN1971" s="17">
        <v>0.25445823709057103</v>
      </c>
      <c r="BO1971" s="17">
        <v>0.34064086456498299</v>
      </c>
      <c r="BP1971" s="17"/>
      <c r="BQ1971" s="17">
        <v>0.245725959834311</v>
      </c>
      <c r="BR1971" s="17">
        <v>0.27716259722826397</v>
      </c>
      <c r="BS1971" s="17"/>
      <c r="BT1971" s="17">
        <v>0.27371808280533999</v>
      </c>
      <c r="BU1971" s="17">
        <v>0.25869139636737698</v>
      </c>
    </row>
    <row r="1972" spans="2:73" x14ac:dyDescent="0.3">
      <c r="B1972" t="s">
        <v>685</v>
      </c>
      <c r="C1972" s="17">
        <v>2.8919520166806899E-2</v>
      </c>
      <c r="D1972" s="17">
        <v>3.44076479354073E-2</v>
      </c>
      <c r="E1972" s="17">
        <v>2.2646170363563999E-2</v>
      </c>
      <c r="F1972" s="17"/>
      <c r="G1972" s="17">
        <v>2.24953656666033E-2</v>
      </c>
      <c r="H1972" s="17">
        <v>1.6847886544331302E-2</v>
      </c>
      <c r="I1972" s="17">
        <v>3.9603109998934301E-2</v>
      </c>
      <c r="J1972" s="17">
        <v>1.8097462958161701E-2</v>
      </c>
      <c r="K1972" s="17">
        <v>2.7939098307041998E-2</v>
      </c>
      <c r="L1972" s="17">
        <v>4.2683456215563603E-2</v>
      </c>
      <c r="M1972" s="17"/>
      <c r="N1972" s="17">
        <v>8.9873157627491304E-3</v>
      </c>
      <c r="O1972" s="17">
        <v>4.0987398061693797E-2</v>
      </c>
      <c r="P1972" s="17">
        <v>4.2155673148088803E-2</v>
      </c>
      <c r="Q1972" s="17">
        <v>2.4446234238611999E-2</v>
      </c>
      <c r="R1972" s="17"/>
      <c r="S1972" s="17">
        <v>3.05113472856815E-2</v>
      </c>
      <c r="T1972" s="17">
        <v>2.9816298337432399E-2</v>
      </c>
      <c r="U1972" s="17">
        <v>2.03301745499621E-2</v>
      </c>
      <c r="V1972" s="17">
        <v>4.5595781050376399E-2</v>
      </c>
      <c r="W1972" s="17">
        <v>2.6879836495319599E-2</v>
      </c>
      <c r="X1972" s="17">
        <v>3.2578455373948198E-2</v>
      </c>
      <c r="Y1972" s="17">
        <v>2.82074145222223E-2</v>
      </c>
      <c r="Z1972" s="17">
        <v>2.0597789099842501E-2</v>
      </c>
      <c r="AA1972" s="17">
        <v>1.87802756833347E-2</v>
      </c>
      <c r="AB1972" s="17"/>
      <c r="AC1972" s="17">
        <v>0</v>
      </c>
      <c r="AD1972" s="17">
        <v>3.5051000759056303E-2</v>
      </c>
      <c r="AE1972" s="17">
        <v>5.2910978968119499E-2</v>
      </c>
      <c r="AF1972" s="17">
        <v>0</v>
      </c>
      <c r="AG1972" s="17">
        <v>4.3665359255210701E-2</v>
      </c>
      <c r="AH1972" s="17">
        <v>2.5674264694266799E-2</v>
      </c>
      <c r="AI1972" s="17">
        <v>3.7278015566192202E-2</v>
      </c>
      <c r="AJ1972" s="17">
        <v>2.5356694775607001E-2</v>
      </c>
      <c r="AK1972" s="17">
        <v>3.6558205433726197E-2</v>
      </c>
      <c r="AL1972" s="17">
        <v>1.4603605071064899E-2</v>
      </c>
      <c r="AM1972" s="17">
        <v>5.1491388350380501E-2</v>
      </c>
      <c r="AN1972" s="17">
        <v>1.0525506430040601E-2</v>
      </c>
      <c r="AO1972" s="17">
        <v>0</v>
      </c>
      <c r="AP1972" s="17">
        <v>1.6562983684214001E-2</v>
      </c>
      <c r="AQ1972" s="17">
        <v>0</v>
      </c>
      <c r="AR1972" s="17">
        <v>6.4083594050068802E-3</v>
      </c>
      <c r="AS1972" s="17"/>
      <c r="AT1972" s="17">
        <v>4.10392988319246E-2</v>
      </c>
      <c r="AU1972" s="17">
        <v>2.05910591450741E-2</v>
      </c>
      <c r="AV1972" s="17">
        <v>2.1723392006785702E-2</v>
      </c>
      <c r="AW1972" s="17">
        <v>2.9664585212249801E-2</v>
      </c>
      <c r="AX1972" s="17">
        <v>1.9551314039443199E-2</v>
      </c>
      <c r="AY1972" s="17">
        <v>5.5911243783982101E-2</v>
      </c>
      <c r="AZ1972" s="17"/>
      <c r="BA1972" s="17">
        <v>3.3897730270246999E-2</v>
      </c>
      <c r="BB1972" s="17">
        <v>2.0320044122581302E-2</v>
      </c>
      <c r="BC1972" s="17">
        <v>2.6787941158374198E-2</v>
      </c>
      <c r="BD1972" s="17">
        <v>2.0660883209985201E-2</v>
      </c>
      <c r="BE1972" s="17">
        <v>2.25835835332154E-2</v>
      </c>
      <c r="BF1972" s="17"/>
      <c r="BG1972" s="17">
        <v>2.82037945404226E-2</v>
      </c>
      <c r="BH1972" s="17">
        <v>2.8594819185132E-2</v>
      </c>
      <c r="BI1972" s="17">
        <v>3.9031639899144599E-2</v>
      </c>
      <c r="BJ1972" s="17">
        <v>3.3989178246542497E-2</v>
      </c>
      <c r="BK1972" s="17">
        <v>4.1389729796843099E-2</v>
      </c>
      <c r="BL1972" s="17"/>
      <c r="BM1972" s="17">
        <v>2.54524671172877E-2</v>
      </c>
      <c r="BN1972" s="17">
        <v>3.67447137892832E-2</v>
      </c>
      <c r="BO1972" s="17">
        <v>1.9843192121071902E-2</v>
      </c>
      <c r="BP1972" s="17"/>
      <c r="BQ1972" s="17">
        <v>2.1023230230767301E-2</v>
      </c>
      <c r="BR1972" s="17">
        <v>3.1547256762908898E-2</v>
      </c>
      <c r="BS1972" s="17"/>
      <c r="BT1972" s="17">
        <v>2.5452914435553201E-2</v>
      </c>
      <c r="BU1972" s="17">
        <v>3.7933405604731699E-2</v>
      </c>
    </row>
    <row r="1973" spans="2:73" x14ac:dyDescent="0.3">
      <c r="B1973" t="s">
        <v>92</v>
      </c>
      <c r="C1973" s="17">
        <v>0.103597801291456</v>
      </c>
      <c r="D1973" s="17">
        <v>8.3927786132850096E-2</v>
      </c>
      <c r="E1973" s="17">
        <v>0.123330861927532</v>
      </c>
      <c r="F1973" s="17"/>
      <c r="G1973" s="17">
        <v>8.9645517715983405E-2</v>
      </c>
      <c r="H1973" s="17">
        <v>8.5497573763696502E-2</v>
      </c>
      <c r="I1973" s="17">
        <v>0.103901421357249</v>
      </c>
      <c r="J1973" s="17">
        <v>0.12054002875212</v>
      </c>
      <c r="K1973" s="17">
        <v>0.110017296612168</v>
      </c>
      <c r="L1973" s="17">
        <v>0.10798094756537301</v>
      </c>
      <c r="M1973" s="17"/>
      <c r="N1973" s="17">
        <v>6.5818463309069403E-2</v>
      </c>
      <c r="O1973" s="17">
        <v>9.2866881660540995E-2</v>
      </c>
      <c r="P1973" s="17">
        <v>9.9003639941923002E-2</v>
      </c>
      <c r="Q1973" s="17">
        <v>0.15924010995960999</v>
      </c>
      <c r="R1973" s="17"/>
      <c r="S1973" s="17">
        <v>7.8190554854743702E-2</v>
      </c>
      <c r="T1973" s="17">
        <v>0.13674235290776901</v>
      </c>
      <c r="U1973" s="17">
        <v>0.121515372643431</v>
      </c>
      <c r="V1973" s="17">
        <v>9.2965878243991801E-2</v>
      </c>
      <c r="W1973" s="17">
        <v>9.2012936972470705E-2</v>
      </c>
      <c r="X1973" s="17">
        <v>0.147534145224652</v>
      </c>
      <c r="Y1973" s="17">
        <v>7.7728862428786905E-2</v>
      </c>
      <c r="Z1973" s="17">
        <v>9.2149680788565905E-2</v>
      </c>
      <c r="AA1973" s="17">
        <v>8.7563864506098599E-2</v>
      </c>
      <c r="AB1973" s="17"/>
      <c r="AC1973" s="17">
        <v>0.42524791180684102</v>
      </c>
      <c r="AD1973" s="17">
        <v>0.200066427045682</v>
      </c>
      <c r="AE1973" s="17">
        <v>0.209099077597867</v>
      </c>
      <c r="AF1973" s="17">
        <v>0.13175980862803699</v>
      </c>
      <c r="AG1973" s="17">
        <v>6.6734857226516106E-2</v>
      </c>
      <c r="AH1973" s="17">
        <v>9.86685034721837E-2</v>
      </c>
      <c r="AI1973" s="17">
        <v>6.69122988654728E-2</v>
      </c>
      <c r="AJ1973" s="17">
        <v>0.111139950568145</v>
      </c>
      <c r="AK1973" s="17">
        <v>6.8869387418241598E-2</v>
      </c>
      <c r="AL1973" s="17">
        <v>9.1790841187626301E-2</v>
      </c>
      <c r="AM1973" s="17">
        <v>0.101555344348684</v>
      </c>
      <c r="AN1973" s="17">
        <v>7.8234342284969297E-2</v>
      </c>
      <c r="AO1973" s="17">
        <v>0.10849436017317</v>
      </c>
      <c r="AP1973" s="17">
        <v>0.11796737374024301</v>
      </c>
      <c r="AQ1973" s="17">
        <v>6.9879737266381498E-2</v>
      </c>
      <c r="AR1973" s="17">
        <v>3.5790541192193701E-2</v>
      </c>
      <c r="AS1973" s="17"/>
      <c r="AT1973" s="17">
        <v>8.6990598163478705E-2</v>
      </c>
      <c r="AU1973" s="17">
        <v>9.5767303083160796E-2</v>
      </c>
      <c r="AV1973" s="17">
        <v>0.13922657940168301</v>
      </c>
      <c r="AW1973" s="17">
        <v>0.11085466927229901</v>
      </c>
      <c r="AX1973" s="17">
        <v>0.120132214399448</v>
      </c>
      <c r="AY1973" s="17">
        <v>6.2492679646571701E-2</v>
      </c>
      <c r="AZ1973" s="17"/>
      <c r="BA1973" s="17">
        <v>0.121135984369106</v>
      </c>
      <c r="BB1973" s="17">
        <v>0.125801418435427</v>
      </c>
      <c r="BC1973" s="17">
        <v>8.3711449791362497E-2</v>
      </c>
      <c r="BD1973" s="17">
        <v>6.7637949166626798E-2</v>
      </c>
      <c r="BE1973" s="17">
        <v>6.3883898412204806E-2</v>
      </c>
      <c r="BF1973" s="17"/>
      <c r="BG1973" s="17">
        <v>9.6939636640122395E-2</v>
      </c>
      <c r="BH1973" s="17">
        <v>8.2493133248241896E-2</v>
      </c>
      <c r="BI1973" s="17">
        <v>0.104914644795037</v>
      </c>
      <c r="BJ1973" s="17">
        <v>5.4053133790663101E-2</v>
      </c>
      <c r="BK1973" s="17">
        <v>0.13114560330178601</v>
      </c>
      <c r="BL1973" s="17"/>
      <c r="BM1973" s="17">
        <v>7.3678790199262295E-2</v>
      </c>
      <c r="BN1973" s="17">
        <v>0.120044046771196</v>
      </c>
      <c r="BO1973" s="17">
        <v>0.150408573522019</v>
      </c>
      <c r="BP1973" s="17"/>
      <c r="BQ1973" s="17">
        <v>5.42690410464821E-2</v>
      </c>
      <c r="BR1973" s="17">
        <v>0.12561381612613601</v>
      </c>
      <c r="BS1973" s="17"/>
      <c r="BT1973" s="17">
        <v>6.2329717173440498E-2</v>
      </c>
      <c r="BU1973" s="17">
        <v>0.139353102053732</v>
      </c>
    </row>
    <row r="1974" spans="2:73" x14ac:dyDescent="0.3">
      <c r="C1974" s="17"/>
      <c r="D1974" s="17"/>
      <c r="E1974" s="17"/>
      <c r="F1974" s="17"/>
      <c r="G1974" s="17"/>
      <c r="H1974" s="17"/>
      <c r="I1974" s="17"/>
      <c r="J1974" s="17"/>
      <c r="K1974" s="17"/>
      <c r="L1974" s="17"/>
      <c r="M1974" s="17"/>
      <c r="N1974" s="17"/>
      <c r="O1974" s="17"/>
      <c r="P1974" s="17"/>
      <c r="Q1974" s="17"/>
      <c r="R1974" s="17"/>
      <c r="S1974" s="17"/>
      <c r="T1974" s="17"/>
      <c r="U1974" s="17"/>
      <c r="V1974" s="17"/>
      <c r="W1974" s="17"/>
      <c r="X1974" s="17"/>
      <c r="Y1974" s="17"/>
      <c r="Z1974" s="17"/>
      <c r="AA1974" s="17"/>
      <c r="AB1974" s="17"/>
      <c r="AC1974" s="17"/>
      <c r="AD1974" s="17"/>
      <c r="AE1974" s="17"/>
      <c r="AF1974" s="17"/>
      <c r="AG1974" s="17"/>
      <c r="AH1974" s="17"/>
      <c r="AI1974" s="17"/>
      <c r="AJ1974" s="17"/>
      <c r="AK1974" s="17"/>
      <c r="AL1974" s="17"/>
      <c r="AM1974" s="17"/>
      <c r="AN1974" s="17"/>
      <c r="AO1974" s="17"/>
      <c r="AP1974" s="17"/>
      <c r="AQ1974" s="17"/>
      <c r="AR1974" s="17"/>
      <c r="AS1974" s="17"/>
      <c r="AT1974" s="17"/>
      <c r="AU1974" s="17"/>
      <c r="AV1974" s="17"/>
      <c r="AW1974" s="17"/>
      <c r="AX1974" s="17"/>
      <c r="AY1974" s="17"/>
      <c r="AZ1974" s="17"/>
      <c r="BA1974" s="17"/>
      <c r="BB1974" s="17"/>
      <c r="BC1974" s="17"/>
      <c r="BD1974" s="17"/>
      <c r="BE1974" s="17"/>
      <c r="BF1974" s="17"/>
      <c r="BG1974" s="17"/>
      <c r="BH1974" s="17"/>
      <c r="BI1974" s="17"/>
      <c r="BJ1974" s="17"/>
      <c r="BK1974" s="17"/>
      <c r="BL1974" s="17"/>
      <c r="BM1974" s="17"/>
      <c r="BN1974" s="17"/>
      <c r="BO1974" s="17"/>
      <c r="BP1974" s="17"/>
      <c r="BQ1974" s="17"/>
      <c r="BR1974" s="17"/>
      <c r="BS1974" s="17"/>
      <c r="BT1974" s="17"/>
      <c r="BU1974" s="17"/>
    </row>
    <row r="1975" spans="2:73" x14ac:dyDescent="0.3">
      <c r="B1975" s="6" t="s">
        <v>711</v>
      </c>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7"/>
      <c r="Y1975" s="17"/>
      <c r="Z1975" s="17"/>
      <c r="AA1975" s="17"/>
      <c r="AB1975" s="17"/>
      <c r="AC1975" s="17"/>
      <c r="AD1975" s="17"/>
      <c r="AE1975" s="17"/>
      <c r="AF1975" s="17"/>
      <c r="AG1975" s="17"/>
      <c r="AH1975" s="17"/>
      <c r="AI1975" s="17"/>
      <c r="AJ1975" s="17"/>
      <c r="AK1975" s="17"/>
      <c r="AL1975" s="17"/>
      <c r="AM1975" s="17"/>
      <c r="AN1975" s="17"/>
      <c r="AO1975" s="17"/>
      <c r="AP1975" s="17"/>
      <c r="AQ1975" s="17"/>
      <c r="AR1975" s="17"/>
      <c r="AS1975" s="17"/>
      <c r="AT1975" s="17"/>
      <c r="AU1975" s="17"/>
      <c r="AV1975" s="17"/>
      <c r="AW1975" s="17"/>
      <c r="AX1975" s="17"/>
      <c r="AY1975" s="17"/>
      <c r="AZ1975" s="17"/>
      <c r="BA1975" s="17"/>
      <c r="BB1975" s="17"/>
      <c r="BC1975" s="17"/>
      <c r="BD1975" s="17"/>
      <c r="BE1975" s="17"/>
      <c r="BF1975" s="17"/>
      <c r="BG1975" s="17"/>
      <c r="BH1975" s="17"/>
      <c r="BI1975" s="17"/>
      <c r="BJ1975" s="17"/>
      <c r="BK1975" s="17"/>
      <c r="BL1975" s="17"/>
      <c r="BM1975" s="17"/>
      <c r="BN1975" s="17"/>
      <c r="BO1975" s="17"/>
      <c r="BP1975" s="17"/>
      <c r="BQ1975" s="17"/>
      <c r="BR1975" s="17"/>
      <c r="BS1975" s="17"/>
      <c r="BT1975" s="17"/>
      <c r="BU1975" s="17"/>
    </row>
    <row r="1976" spans="2:73" x14ac:dyDescent="0.3">
      <c r="B1976" s="24" t="s">
        <v>197</v>
      </c>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7"/>
      <c r="Y1976" s="17"/>
      <c r="Z1976" s="17"/>
      <c r="AA1976" s="17"/>
      <c r="AB1976" s="17"/>
      <c r="AC1976" s="17"/>
      <c r="AD1976" s="17"/>
      <c r="AE1976" s="17"/>
      <c r="AF1976" s="17"/>
      <c r="AG1976" s="17"/>
      <c r="AH1976" s="17"/>
      <c r="AI1976" s="17"/>
      <c r="AJ1976" s="17"/>
      <c r="AK1976" s="17"/>
      <c r="AL1976" s="17"/>
      <c r="AM1976" s="17"/>
      <c r="AN1976" s="17"/>
      <c r="AO1976" s="17"/>
      <c r="AP1976" s="17"/>
      <c r="AQ1976" s="17"/>
      <c r="AR1976" s="17"/>
      <c r="AS1976" s="17"/>
      <c r="AT1976" s="17"/>
      <c r="AU1976" s="17"/>
      <c r="AV1976" s="17"/>
      <c r="AW1976" s="17"/>
      <c r="AX1976" s="17"/>
      <c r="AY1976" s="17"/>
      <c r="AZ1976" s="17"/>
      <c r="BA1976" s="17"/>
      <c r="BB1976" s="17"/>
      <c r="BC1976" s="17"/>
      <c r="BD1976" s="17"/>
      <c r="BE1976" s="17"/>
      <c r="BF1976" s="17"/>
      <c r="BG1976" s="17"/>
      <c r="BH1976" s="17"/>
      <c r="BI1976" s="17"/>
      <c r="BJ1976" s="17"/>
      <c r="BK1976" s="17"/>
      <c r="BL1976" s="17"/>
      <c r="BM1976" s="17"/>
      <c r="BN1976" s="17"/>
      <c r="BO1976" s="17"/>
      <c r="BP1976" s="17"/>
      <c r="BQ1976" s="17"/>
      <c r="BR1976" s="17"/>
      <c r="BS1976" s="17"/>
      <c r="BT1976" s="17"/>
      <c r="BU1976" s="17"/>
    </row>
    <row r="1977" spans="2:73" x14ac:dyDescent="0.3">
      <c r="B1977" t="s">
        <v>681</v>
      </c>
      <c r="C1977" s="17">
        <v>3.1968347313827798E-2</v>
      </c>
      <c r="D1977" s="17">
        <v>3.7192084536752802E-2</v>
      </c>
      <c r="E1977" s="17">
        <v>2.6689737679673101E-2</v>
      </c>
      <c r="F1977" s="17"/>
      <c r="G1977" s="17">
        <v>7.8530730712917995E-2</v>
      </c>
      <c r="H1977" s="17">
        <v>4.6527427817353702E-2</v>
      </c>
      <c r="I1977" s="17">
        <v>3.0747685763851298E-2</v>
      </c>
      <c r="J1977" s="17">
        <v>1.11058780598741E-2</v>
      </c>
      <c r="K1977" s="17">
        <v>1.4154738348621399E-2</v>
      </c>
      <c r="L1977" s="17">
        <v>2.06516296454856E-2</v>
      </c>
      <c r="M1977" s="17"/>
      <c r="N1977" s="17">
        <v>4.25418585482744E-2</v>
      </c>
      <c r="O1977" s="17">
        <v>1.06274204196974E-2</v>
      </c>
      <c r="P1977" s="17">
        <v>4.8597326440737901E-2</v>
      </c>
      <c r="Q1977" s="17">
        <v>2.95510312124381E-2</v>
      </c>
      <c r="R1977" s="17"/>
      <c r="S1977" s="17">
        <v>6.6836366280682694E-2</v>
      </c>
      <c r="T1977" s="17">
        <v>1.95054459669265E-2</v>
      </c>
      <c r="U1977" s="17">
        <v>4.0042980551953399E-2</v>
      </c>
      <c r="V1977" s="17">
        <v>1.9938406855539E-2</v>
      </c>
      <c r="W1977" s="17">
        <v>3.2673420510826098E-2</v>
      </c>
      <c r="X1977" s="17">
        <v>4.85076010941893E-2</v>
      </c>
      <c r="Y1977" s="17">
        <v>0</v>
      </c>
      <c r="Z1977" s="17">
        <v>1.37082860670348E-2</v>
      </c>
      <c r="AA1977" s="17">
        <v>2.6251228637073101E-2</v>
      </c>
      <c r="AB1977" s="17"/>
      <c r="AC1977" s="17">
        <v>0</v>
      </c>
      <c r="AD1977" s="17">
        <v>6.9053968397924201E-2</v>
      </c>
      <c r="AE1977" s="17">
        <v>3.08363339997626E-2</v>
      </c>
      <c r="AF1977" s="17">
        <v>2.81158689441178E-2</v>
      </c>
      <c r="AG1977" s="17">
        <v>2.0186982093830099E-2</v>
      </c>
      <c r="AH1977" s="17">
        <v>3.5307974962414099E-2</v>
      </c>
      <c r="AI1977" s="17">
        <v>1.61850799214227E-2</v>
      </c>
      <c r="AJ1977" s="17">
        <v>1.88338135073969E-2</v>
      </c>
      <c r="AK1977" s="17">
        <v>0</v>
      </c>
      <c r="AL1977" s="17">
        <v>4.8039069295177199E-2</v>
      </c>
      <c r="AM1977" s="17">
        <v>1.42416533357132E-2</v>
      </c>
      <c r="AN1977" s="17">
        <v>4.0117955692071203E-2</v>
      </c>
      <c r="AO1977" s="17">
        <v>4.3925683995844803E-2</v>
      </c>
      <c r="AP1977" s="17">
        <v>9.3032629597585806E-2</v>
      </c>
      <c r="AQ1977" s="17">
        <v>2.62169857729662E-2</v>
      </c>
      <c r="AR1977" s="17">
        <v>7.1712103333362198E-2</v>
      </c>
      <c r="AS1977" s="17"/>
      <c r="AT1977" s="17">
        <v>6.3976918677963096E-2</v>
      </c>
      <c r="AU1977" s="17">
        <v>1.4844003871880101E-2</v>
      </c>
      <c r="AV1977" s="17">
        <v>4.7923113030053199E-2</v>
      </c>
      <c r="AW1977" s="17">
        <v>1.80206964938101E-2</v>
      </c>
      <c r="AX1977" s="17">
        <v>5.2463276251072102E-3</v>
      </c>
      <c r="AY1977" s="17">
        <v>2.6235511508181601E-2</v>
      </c>
      <c r="AZ1977" s="17"/>
      <c r="BA1977" s="17">
        <v>1.2877184099645301E-2</v>
      </c>
      <c r="BB1977" s="17">
        <v>4.0337363831676097E-2</v>
      </c>
      <c r="BC1977" s="17">
        <v>3.1187562715905299E-2</v>
      </c>
      <c r="BD1977" s="17">
        <v>2.5962939564058998E-2</v>
      </c>
      <c r="BE1977" s="17">
        <v>0.10278215302185501</v>
      </c>
      <c r="BF1977" s="17"/>
      <c r="BG1977" s="17">
        <v>2.8915455085251399E-2</v>
      </c>
      <c r="BH1977" s="17">
        <v>4.7292009590122197E-2</v>
      </c>
      <c r="BI1977" s="17">
        <v>1.43572157449799E-2</v>
      </c>
      <c r="BJ1977" s="17">
        <v>4.2976466931843399E-2</v>
      </c>
      <c r="BK1977" s="17">
        <v>0</v>
      </c>
      <c r="BL1977" s="17"/>
      <c r="BM1977" s="17">
        <v>3.4854483724268297E-2</v>
      </c>
      <c r="BN1977" s="17">
        <v>3.1553678018379397E-2</v>
      </c>
      <c r="BO1977" s="17">
        <v>2.45821252279468E-2</v>
      </c>
      <c r="BP1977" s="17"/>
      <c r="BQ1977" s="17">
        <v>5.4644944547803297E-2</v>
      </c>
      <c r="BR1977" s="17">
        <v>2.05198220019976E-2</v>
      </c>
      <c r="BS1977" s="17"/>
      <c r="BT1977" s="17">
        <v>3.4636503916007699E-2</v>
      </c>
      <c r="BU1977" s="17">
        <v>2.99609972288419E-2</v>
      </c>
    </row>
    <row r="1978" spans="2:73" x14ac:dyDescent="0.3">
      <c r="B1978" t="s">
        <v>682</v>
      </c>
      <c r="C1978" s="17">
        <v>0.108623840931051</v>
      </c>
      <c r="D1978" s="17">
        <v>0.124013288015361</v>
      </c>
      <c r="E1978" s="17">
        <v>9.3116861090116104E-2</v>
      </c>
      <c r="F1978" s="17"/>
      <c r="G1978" s="17">
        <v>0.118651212466413</v>
      </c>
      <c r="H1978" s="17">
        <v>0.199592851374463</v>
      </c>
      <c r="I1978" s="17">
        <v>0.12644765193187399</v>
      </c>
      <c r="J1978" s="17">
        <v>8.7823828050258707E-2</v>
      </c>
      <c r="K1978" s="17">
        <v>6.7390669726698299E-2</v>
      </c>
      <c r="L1978" s="17">
        <v>6.0162339824309602E-2</v>
      </c>
      <c r="M1978" s="17"/>
      <c r="N1978" s="17">
        <v>0.14176158926337201</v>
      </c>
      <c r="O1978" s="17">
        <v>0.109687071764817</v>
      </c>
      <c r="P1978" s="17">
        <v>0.106860351150654</v>
      </c>
      <c r="Q1978" s="17">
        <v>7.5602352865426298E-2</v>
      </c>
      <c r="R1978" s="17"/>
      <c r="S1978" s="17">
        <v>0.15026171126403101</v>
      </c>
      <c r="T1978" s="17">
        <v>8.3750197545466601E-2</v>
      </c>
      <c r="U1978" s="17">
        <v>9.9261409470120202E-2</v>
      </c>
      <c r="V1978" s="17">
        <v>0.108740578464536</v>
      </c>
      <c r="W1978" s="17">
        <v>9.29490730334641E-2</v>
      </c>
      <c r="X1978" s="17">
        <v>6.4320911130872904E-2</v>
      </c>
      <c r="Y1978" s="17">
        <v>9.9393433912684404E-2</v>
      </c>
      <c r="Z1978" s="17">
        <v>7.7955706621194401E-2</v>
      </c>
      <c r="AA1978" s="17">
        <v>0.16463406123872401</v>
      </c>
      <c r="AB1978" s="17"/>
      <c r="AC1978" s="17">
        <v>0.22938597114256901</v>
      </c>
      <c r="AD1978" s="17">
        <v>2.7368352917999699E-2</v>
      </c>
      <c r="AE1978" s="17">
        <v>4.7058645875589999E-2</v>
      </c>
      <c r="AF1978" s="17">
        <v>0.14093655388447299</v>
      </c>
      <c r="AG1978" s="17">
        <v>0.12847688028071699</v>
      </c>
      <c r="AH1978" s="17">
        <v>7.58976394106428E-2</v>
      </c>
      <c r="AI1978" s="17">
        <v>7.5172136487994506E-2</v>
      </c>
      <c r="AJ1978" s="17">
        <v>0.164072739215983</v>
      </c>
      <c r="AK1978" s="17">
        <v>5.6932541603057198E-2</v>
      </c>
      <c r="AL1978" s="17">
        <v>0.16969601007320601</v>
      </c>
      <c r="AM1978" s="17">
        <v>4.8099460918850902E-2</v>
      </c>
      <c r="AN1978" s="17">
        <v>0.101752350106861</v>
      </c>
      <c r="AO1978" s="17">
        <v>0.104123736386662</v>
      </c>
      <c r="AP1978" s="17">
        <v>9.9455112600486006E-2</v>
      </c>
      <c r="AQ1978" s="17">
        <v>0.14133992375130999</v>
      </c>
      <c r="AR1978" s="17">
        <v>0.23943470663176999</v>
      </c>
      <c r="AS1978" s="17"/>
      <c r="AT1978" s="17">
        <v>0.13461208390531601</v>
      </c>
      <c r="AU1978" s="17">
        <v>0.13843427956953</v>
      </c>
      <c r="AV1978" s="17">
        <v>8.2180369532717804E-2</v>
      </c>
      <c r="AW1978" s="17">
        <v>7.3638064851918206E-2</v>
      </c>
      <c r="AX1978" s="17">
        <v>7.8448709751915494E-2</v>
      </c>
      <c r="AY1978" s="17">
        <v>7.0050552865318694E-2</v>
      </c>
      <c r="AZ1978" s="17"/>
      <c r="BA1978" s="17">
        <v>0.11747699746212401</v>
      </c>
      <c r="BB1978" s="17">
        <v>5.8270654877214501E-2</v>
      </c>
      <c r="BC1978" s="17">
        <v>9.2957311070088797E-2</v>
      </c>
      <c r="BD1978" s="17">
        <v>0.191187653508089</v>
      </c>
      <c r="BE1978" s="17">
        <v>0.14863300019106901</v>
      </c>
      <c r="BF1978" s="17"/>
      <c r="BG1978" s="17">
        <v>0.12547468804223899</v>
      </c>
      <c r="BH1978" s="17">
        <v>0.14254252388581301</v>
      </c>
      <c r="BI1978" s="17">
        <v>7.8804618625691603E-2</v>
      </c>
      <c r="BJ1978" s="17">
        <v>0.103437110210177</v>
      </c>
      <c r="BK1978" s="17">
        <v>0.11514386389099</v>
      </c>
      <c r="BL1978" s="17"/>
      <c r="BM1978" s="17">
        <v>0.13577111262758701</v>
      </c>
      <c r="BN1978" s="17">
        <v>9.6350848969489006E-2</v>
      </c>
      <c r="BO1978" s="17">
        <v>5.9658787368497099E-2</v>
      </c>
      <c r="BP1978" s="17"/>
      <c r="BQ1978" s="17">
        <v>0.17065620322962899</v>
      </c>
      <c r="BR1978" s="17">
        <v>6.6836344926099703E-2</v>
      </c>
      <c r="BS1978" s="17"/>
      <c r="BT1978" s="17">
        <v>0.122193619611265</v>
      </c>
      <c r="BU1978" s="17">
        <v>8.7338810747008999E-2</v>
      </c>
    </row>
    <row r="1979" spans="2:73" x14ac:dyDescent="0.3">
      <c r="B1979" t="s">
        <v>683</v>
      </c>
      <c r="C1979" s="17">
        <v>0.39728540004471302</v>
      </c>
      <c r="D1979" s="17">
        <v>0.39223160887186698</v>
      </c>
      <c r="E1979" s="17">
        <v>0.40370049743330999</v>
      </c>
      <c r="F1979" s="17"/>
      <c r="G1979" s="17">
        <v>0.30602257673065503</v>
      </c>
      <c r="H1979" s="17">
        <v>0.29883651020555602</v>
      </c>
      <c r="I1979" s="17">
        <v>0.38557938688402499</v>
      </c>
      <c r="J1979" s="17">
        <v>0.42894363133449498</v>
      </c>
      <c r="K1979" s="17">
        <v>0.44583964062297898</v>
      </c>
      <c r="L1979" s="17">
        <v>0.485508745742595</v>
      </c>
      <c r="M1979" s="17"/>
      <c r="N1979" s="17">
        <v>0.35273787910135801</v>
      </c>
      <c r="O1979" s="17">
        <v>0.41989792819566202</v>
      </c>
      <c r="P1979" s="17">
        <v>0.38354431824423901</v>
      </c>
      <c r="Q1979" s="17">
        <v>0.43468446647325398</v>
      </c>
      <c r="R1979" s="17"/>
      <c r="S1979" s="17">
        <v>0.35071311099590002</v>
      </c>
      <c r="T1979" s="17">
        <v>0.43619680506616798</v>
      </c>
      <c r="U1979" s="17">
        <v>0.347432231084839</v>
      </c>
      <c r="V1979" s="17">
        <v>0.34810758484075199</v>
      </c>
      <c r="W1979" s="17">
        <v>0.37448200078574101</v>
      </c>
      <c r="X1979" s="17">
        <v>0.42140619893577702</v>
      </c>
      <c r="Y1979" s="17">
        <v>0.48913125589601902</v>
      </c>
      <c r="Z1979" s="17">
        <v>0.46978265430972699</v>
      </c>
      <c r="AA1979" s="17">
        <v>0.382455569007985</v>
      </c>
      <c r="AB1979" s="17"/>
      <c r="AC1979" s="17">
        <v>0.29056404689827697</v>
      </c>
      <c r="AD1979" s="17">
        <v>0.354825013968674</v>
      </c>
      <c r="AE1979" s="17">
        <v>0.39445180525602802</v>
      </c>
      <c r="AF1979" s="17">
        <v>0.44584889463298599</v>
      </c>
      <c r="AG1979" s="17">
        <v>0.422827157392135</v>
      </c>
      <c r="AH1979" s="17">
        <v>0.44062376773837503</v>
      </c>
      <c r="AI1979" s="17">
        <v>0.45623893759626699</v>
      </c>
      <c r="AJ1979" s="17">
        <v>0.396474854404611</v>
      </c>
      <c r="AK1979" s="17">
        <v>0.40042825108554497</v>
      </c>
      <c r="AL1979" s="17">
        <v>0.31462403390396798</v>
      </c>
      <c r="AM1979" s="17">
        <v>0.403367852345969</v>
      </c>
      <c r="AN1979" s="17">
        <v>0.35296308336042997</v>
      </c>
      <c r="AO1979" s="17">
        <v>0.33804033691138702</v>
      </c>
      <c r="AP1979" s="17">
        <v>0.47724258806972097</v>
      </c>
      <c r="AQ1979" s="17">
        <v>0.36711973666373099</v>
      </c>
      <c r="AR1979" s="17">
        <v>0.302578208939352</v>
      </c>
      <c r="AS1979" s="17"/>
      <c r="AT1979" s="17">
        <v>0.33208986335100099</v>
      </c>
      <c r="AU1979" s="17">
        <v>0.42035663040501597</v>
      </c>
      <c r="AV1979" s="17">
        <v>0.37760424640421297</v>
      </c>
      <c r="AW1979" s="17">
        <v>0.46626435877192801</v>
      </c>
      <c r="AX1979" s="17">
        <v>0.38002176334381899</v>
      </c>
      <c r="AY1979" s="17">
        <v>0.42960884043637099</v>
      </c>
      <c r="AZ1979" s="17"/>
      <c r="BA1979" s="17">
        <v>0.46238444537182699</v>
      </c>
      <c r="BB1979" s="17">
        <v>0.36536787681185501</v>
      </c>
      <c r="BC1979" s="17">
        <v>0.425213195416836</v>
      </c>
      <c r="BD1979" s="17">
        <v>0.32505413171459402</v>
      </c>
      <c r="BE1979" s="17">
        <v>0.26637723973424599</v>
      </c>
      <c r="BF1979" s="17"/>
      <c r="BG1979" s="17">
        <v>0.45146484597877501</v>
      </c>
      <c r="BH1979" s="17">
        <v>0.34835090761966098</v>
      </c>
      <c r="BI1979" s="17">
        <v>0.42816670500209097</v>
      </c>
      <c r="BJ1979" s="17">
        <v>0.45400562575655501</v>
      </c>
      <c r="BK1979" s="17">
        <v>0.338155293260685</v>
      </c>
      <c r="BL1979" s="17"/>
      <c r="BM1979" s="17">
        <v>0.41075049957523002</v>
      </c>
      <c r="BN1979" s="17">
        <v>0.40442605815577098</v>
      </c>
      <c r="BO1979" s="17">
        <v>0.34059354958605398</v>
      </c>
      <c r="BP1979" s="17"/>
      <c r="BQ1979" s="17">
        <v>0.35117404024651999</v>
      </c>
      <c r="BR1979" s="17">
        <v>0.43586964633799802</v>
      </c>
      <c r="BS1979" s="17"/>
      <c r="BT1979" s="17">
        <v>0.394078342064826</v>
      </c>
      <c r="BU1979" s="17">
        <v>0.41099088510198001</v>
      </c>
    </row>
    <row r="1980" spans="2:73" x14ac:dyDescent="0.3">
      <c r="B1980" t="s">
        <v>684</v>
      </c>
      <c r="C1980" s="17">
        <v>0.33131404585520002</v>
      </c>
      <c r="D1980" s="17">
        <v>0.33338932184282</v>
      </c>
      <c r="E1980" s="17">
        <v>0.32943806708715401</v>
      </c>
      <c r="F1980" s="17"/>
      <c r="G1980" s="17">
        <v>0.35530983634470897</v>
      </c>
      <c r="H1980" s="17">
        <v>0.335704213229163</v>
      </c>
      <c r="I1980" s="17">
        <v>0.31106343591783397</v>
      </c>
      <c r="J1980" s="17">
        <v>0.32474016568384001</v>
      </c>
      <c r="K1980" s="17">
        <v>0.36631358604202602</v>
      </c>
      <c r="L1980" s="17">
        <v>0.31249031628519602</v>
      </c>
      <c r="M1980" s="17"/>
      <c r="N1980" s="17">
        <v>0.37745229041070999</v>
      </c>
      <c r="O1980" s="17">
        <v>0.30796799998483299</v>
      </c>
      <c r="P1980" s="17">
        <v>0.32385640763964701</v>
      </c>
      <c r="Q1980" s="17">
        <v>0.311839592386213</v>
      </c>
      <c r="R1980" s="17"/>
      <c r="S1980" s="17">
        <v>0.31146950486852798</v>
      </c>
      <c r="T1980" s="17">
        <v>0.32452173080150898</v>
      </c>
      <c r="U1980" s="17">
        <v>0.37720260449864301</v>
      </c>
      <c r="V1980" s="17">
        <v>0.39231327367026803</v>
      </c>
      <c r="W1980" s="17">
        <v>0.31899546210240798</v>
      </c>
      <c r="X1980" s="17">
        <v>0.31352856853109601</v>
      </c>
      <c r="Y1980" s="17">
        <v>0.32602483440603902</v>
      </c>
      <c r="Z1980" s="17">
        <v>0.28783562894172099</v>
      </c>
      <c r="AA1980" s="17">
        <v>0.32192980306687802</v>
      </c>
      <c r="AB1980" s="17"/>
      <c r="AC1980" s="17">
        <v>0.25429991933968699</v>
      </c>
      <c r="AD1980" s="17">
        <v>0.39693660111173601</v>
      </c>
      <c r="AE1980" s="17">
        <v>0.32931736868239903</v>
      </c>
      <c r="AF1980" s="17">
        <v>0.22977316450452301</v>
      </c>
      <c r="AG1980" s="17">
        <v>0.31300925042208899</v>
      </c>
      <c r="AH1980" s="17">
        <v>0.30574151155982798</v>
      </c>
      <c r="AI1980" s="17">
        <v>0.35039186116379101</v>
      </c>
      <c r="AJ1980" s="17">
        <v>0.31719623761875898</v>
      </c>
      <c r="AK1980" s="17">
        <v>0.39132525298534898</v>
      </c>
      <c r="AL1980" s="17">
        <v>0.36266715053413201</v>
      </c>
      <c r="AM1980" s="17">
        <v>0.34710501457042198</v>
      </c>
      <c r="AN1980" s="17">
        <v>0.43983687764224699</v>
      </c>
      <c r="AO1980" s="17">
        <v>0.36952417940222798</v>
      </c>
      <c r="AP1980" s="17">
        <v>0.209716653840853</v>
      </c>
      <c r="AQ1980" s="17">
        <v>0.33193392695304902</v>
      </c>
      <c r="AR1980" s="17">
        <v>0.31895313984014001</v>
      </c>
      <c r="AS1980" s="17"/>
      <c r="AT1980" s="17">
        <v>0.34823164473489299</v>
      </c>
      <c r="AU1980" s="17">
        <v>0.29747751061062699</v>
      </c>
      <c r="AV1980" s="17">
        <v>0.33990441421327999</v>
      </c>
      <c r="AW1980" s="17">
        <v>0.29906517266987198</v>
      </c>
      <c r="AX1980" s="17">
        <v>0.437829637219392</v>
      </c>
      <c r="AY1980" s="17">
        <v>0.32830231751887901</v>
      </c>
      <c r="AZ1980" s="17"/>
      <c r="BA1980" s="17">
        <v>0.28410738457413198</v>
      </c>
      <c r="BB1980" s="17">
        <v>0.40277006303073498</v>
      </c>
      <c r="BC1980" s="17">
        <v>0.30533789468241002</v>
      </c>
      <c r="BD1980" s="17">
        <v>0.34705028957999501</v>
      </c>
      <c r="BE1980" s="17">
        <v>0.32168151947446999</v>
      </c>
      <c r="BF1980" s="17"/>
      <c r="BG1980" s="17">
        <v>0.29251081630526699</v>
      </c>
      <c r="BH1980" s="17">
        <v>0.33459463384104698</v>
      </c>
      <c r="BI1980" s="17">
        <v>0.33294494907613498</v>
      </c>
      <c r="BJ1980" s="17">
        <v>0.30351671285974602</v>
      </c>
      <c r="BK1980" s="17">
        <v>0.40956587285470097</v>
      </c>
      <c r="BL1980" s="17"/>
      <c r="BM1980" s="17">
        <v>0.30984883865225299</v>
      </c>
      <c r="BN1980" s="17">
        <v>0.33097430255930799</v>
      </c>
      <c r="BO1980" s="17">
        <v>0.39463527376145002</v>
      </c>
      <c r="BP1980" s="17"/>
      <c r="BQ1980" s="17">
        <v>0.32424299481952901</v>
      </c>
      <c r="BR1980" s="17">
        <v>0.33006447215567802</v>
      </c>
      <c r="BS1980" s="17"/>
      <c r="BT1980" s="17">
        <v>0.34838211887250398</v>
      </c>
      <c r="BU1980" s="17">
        <v>0.30455955736261803</v>
      </c>
    </row>
    <row r="1981" spans="2:73" x14ac:dyDescent="0.3">
      <c r="B1981" t="s">
        <v>685</v>
      </c>
      <c r="C1981" s="17">
        <v>5.4572516908394701E-2</v>
      </c>
      <c r="D1981" s="17">
        <v>4.9156549765782501E-2</v>
      </c>
      <c r="E1981" s="17">
        <v>5.8838417552875298E-2</v>
      </c>
      <c r="F1981" s="17"/>
      <c r="G1981" s="17">
        <v>7.7473422584892898E-2</v>
      </c>
      <c r="H1981" s="17">
        <v>5.6344878756347999E-2</v>
      </c>
      <c r="I1981" s="17">
        <v>6.5235628856818301E-2</v>
      </c>
      <c r="J1981" s="17">
        <v>5.5848344422530699E-2</v>
      </c>
      <c r="K1981" s="17">
        <v>3.2498886371964998E-2</v>
      </c>
      <c r="L1981" s="17">
        <v>4.2144948288209999E-2</v>
      </c>
      <c r="M1981" s="17"/>
      <c r="N1981" s="17">
        <v>3.6529272493146497E-2</v>
      </c>
      <c r="O1981" s="17">
        <v>6.6501544122827605E-2</v>
      </c>
      <c r="P1981" s="17">
        <v>7.81573375139165E-2</v>
      </c>
      <c r="Q1981" s="17">
        <v>3.7764148484937803E-2</v>
      </c>
      <c r="R1981" s="17"/>
      <c r="S1981" s="17">
        <v>7.2163059836303903E-2</v>
      </c>
      <c r="T1981" s="17">
        <v>4.6725931560380997E-2</v>
      </c>
      <c r="U1981" s="17">
        <v>6.3358080938023906E-2</v>
      </c>
      <c r="V1981" s="17">
        <v>4.1072014133090202E-2</v>
      </c>
      <c r="W1981" s="17">
        <v>0.101829225992688</v>
      </c>
      <c r="X1981" s="17">
        <v>2.72160945608576E-2</v>
      </c>
      <c r="Y1981" s="17">
        <v>2.2831209456436002E-2</v>
      </c>
      <c r="Z1981" s="17">
        <v>5.8590346750336399E-2</v>
      </c>
      <c r="AA1981" s="17">
        <v>5.9681988171799302E-2</v>
      </c>
      <c r="AB1981" s="17"/>
      <c r="AC1981" s="17">
        <v>0</v>
      </c>
      <c r="AD1981" s="17">
        <v>1.20401828074324E-2</v>
      </c>
      <c r="AE1981" s="17">
        <v>7.0397721552199394E-2</v>
      </c>
      <c r="AF1981" s="17">
        <v>7.3143677744851601E-2</v>
      </c>
      <c r="AG1981" s="17">
        <v>7.3868189195247E-2</v>
      </c>
      <c r="AH1981" s="17">
        <v>5.2059439634103401E-2</v>
      </c>
      <c r="AI1981" s="17">
        <v>5.0512927230512802E-2</v>
      </c>
      <c r="AJ1981" s="17">
        <v>1.7182503218823902E-2</v>
      </c>
      <c r="AK1981" s="17">
        <v>5.3388947716370101E-2</v>
      </c>
      <c r="AL1981" s="17">
        <v>2.3368992633199099E-2</v>
      </c>
      <c r="AM1981" s="17">
        <v>0.127346715417889</v>
      </c>
      <c r="AN1981" s="17">
        <v>1.17533726816327E-2</v>
      </c>
      <c r="AO1981" s="17">
        <v>7.1311037144898004E-2</v>
      </c>
      <c r="AP1981" s="17">
        <v>1.6562983684214001E-2</v>
      </c>
      <c r="AQ1981" s="17">
        <v>5.6735785131204697E-2</v>
      </c>
      <c r="AR1981" s="17">
        <v>4.9372824788774403E-2</v>
      </c>
      <c r="AS1981" s="17"/>
      <c r="AT1981" s="17">
        <v>7.72071289682318E-2</v>
      </c>
      <c r="AU1981" s="17">
        <v>4.78375343225882E-2</v>
      </c>
      <c r="AV1981" s="17">
        <v>4.3466411287299E-2</v>
      </c>
      <c r="AW1981" s="17">
        <v>5.6678175111097399E-2</v>
      </c>
      <c r="AX1981" s="17">
        <v>1.5061829619769899E-2</v>
      </c>
      <c r="AY1981" s="17">
        <v>8.5326094770401206E-2</v>
      </c>
      <c r="AZ1981" s="17"/>
      <c r="BA1981" s="17">
        <v>4.1344349236428699E-2</v>
      </c>
      <c r="BB1981" s="17">
        <v>5.1870489340879497E-2</v>
      </c>
      <c r="BC1981" s="17">
        <v>7.0736017396477294E-2</v>
      </c>
      <c r="BD1981" s="17">
        <v>5.42495780255366E-2</v>
      </c>
      <c r="BE1981" s="17">
        <v>9.2862265264213095E-2</v>
      </c>
      <c r="BF1981" s="17"/>
      <c r="BG1981" s="17">
        <v>3.5767662478424798E-2</v>
      </c>
      <c r="BH1981" s="17">
        <v>5.6537348092234499E-2</v>
      </c>
      <c r="BI1981" s="17">
        <v>7.6352061030046894E-2</v>
      </c>
      <c r="BJ1981" s="17">
        <v>4.9601441474457497E-2</v>
      </c>
      <c r="BK1981" s="17">
        <v>8.3490619905044097E-2</v>
      </c>
      <c r="BL1981" s="17"/>
      <c r="BM1981" s="17">
        <v>4.82043287308382E-2</v>
      </c>
      <c r="BN1981" s="17">
        <v>5.43223708898809E-2</v>
      </c>
      <c r="BO1981" s="17">
        <v>7.3724207915926196E-2</v>
      </c>
      <c r="BP1981" s="17"/>
      <c r="BQ1981" s="17">
        <v>7.28473477040361E-2</v>
      </c>
      <c r="BR1981" s="17">
        <v>4.5517541567990198E-2</v>
      </c>
      <c r="BS1981" s="17"/>
      <c r="BT1981" s="17">
        <v>6.1961085243769497E-2</v>
      </c>
      <c r="BU1981" s="17">
        <v>4.7171897631954403E-2</v>
      </c>
    </row>
    <row r="1982" spans="2:73" x14ac:dyDescent="0.3">
      <c r="B1982" t="s">
        <v>92</v>
      </c>
      <c r="C1982" s="17">
        <v>7.6235848946814094E-2</v>
      </c>
      <c r="D1982" s="17">
        <v>6.40171469674162E-2</v>
      </c>
      <c r="E1982" s="17">
        <v>8.8216419156872006E-2</v>
      </c>
      <c r="F1982" s="17"/>
      <c r="G1982" s="17">
        <v>6.4012221160412205E-2</v>
      </c>
      <c r="H1982" s="17">
        <v>6.2994118617116707E-2</v>
      </c>
      <c r="I1982" s="17">
        <v>8.0926210645597796E-2</v>
      </c>
      <c r="J1982" s="17">
        <v>9.1538152449002402E-2</v>
      </c>
      <c r="K1982" s="17">
        <v>7.3802478887710701E-2</v>
      </c>
      <c r="L1982" s="17">
        <v>7.9042020214203396E-2</v>
      </c>
      <c r="M1982" s="17"/>
      <c r="N1982" s="17">
        <v>4.8977110183137697E-2</v>
      </c>
      <c r="O1982" s="17">
        <v>8.5318035512163604E-2</v>
      </c>
      <c r="P1982" s="17">
        <v>5.8984259010805402E-2</v>
      </c>
      <c r="Q1982" s="17">
        <v>0.110558408577732</v>
      </c>
      <c r="R1982" s="17"/>
      <c r="S1982" s="17">
        <v>4.8556246754553903E-2</v>
      </c>
      <c r="T1982" s="17">
        <v>8.9299889059548401E-2</v>
      </c>
      <c r="U1982" s="17">
        <v>7.2702693456420706E-2</v>
      </c>
      <c r="V1982" s="17">
        <v>8.9828142035815503E-2</v>
      </c>
      <c r="W1982" s="17">
        <v>7.9070817574872193E-2</v>
      </c>
      <c r="X1982" s="17">
        <v>0.12502062574720799</v>
      </c>
      <c r="Y1982" s="17">
        <v>6.2619266328821602E-2</v>
      </c>
      <c r="Z1982" s="17">
        <v>9.2127377309985894E-2</v>
      </c>
      <c r="AA1982" s="17">
        <v>4.5047349877540901E-2</v>
      </c>
      <c r="AB1982" s="17"/>
      <c r="AC1982" s="17">
        <v>0.22575006261946601</v>
      </c>
      <c r="AD1982" s="17">
        <v>0.13977588079623399</v>
      </c>
      <c r="AE1982" s="17">
        <v>0.12793812463402099</v>
      </c>
      <c r="AF1982" s="17">
        <v>8.2181840289048694E-2</v>
      </c>
      <c r="AG1982" s="17">
        <v>4.16315406159826E-2</v>
      </c>
      <c r="AH1982" s="17">
        <v>9.0369666694637002E-2</v>
      </c>
      <c r="AI1982" s="17">
        <v>5.1499057600011902E-2</v>
      </c>
      <c r="AJ1982" s="17">
        <v>8.6239852034427106E-2</v>
      </c>
      <c r="AK1982" s="17">
        <v>9.7925006609678997E-2</v>
      </c>
      <c r="AL1982" s="17">
        <v>8.1604743560316606E-2</v>
      </c>
      <c r="AM1982" s="17">
        <v>5.9839303411155002E-2</v>
      </c>
      <c r="AN1982" s="17">
        <v>5.3576360516758001E-2</v>
      </c>
      <c r="AO1982" s="17">
        <v>7.30750261589794E-2</v>
      </c>
      <c r="AP1982" s="17">
        <v>0.10399003220714</v>
      </c>
      <c r="AQ1982" s="17">
        <v>7.6653641727739003E-2</v>
      </c>
      <c r="AR1982" s="17">
        <v>1.7949016466601301E-2</v>
      </c>
      <c r="AS1982" s="17"/>
      <c r="AT1982" s="17">
        <v>4.38823603625942E-2</v>
      </c>
      <c r="AU1982" s="17">
        <v>8.1050041220358499E-2</v>
      </c>
      <c r="AV1982" s="17">
        <v>0.108921445532437</v>
      </c>
      <c r="AW1982" s="17">
        <v>8.6333532101374094E-2</v>
      </c>
      <c r="AX1982" s="17">
        <v>8.3391732439995994E-2</v>
      </c>
      <c r="AY1982" s="17">
        <v>6.0476682900847997E-2</v>
      </c>
      <c r="AZ1982" s="17"/>
      <c r="BA1982" s="17">
        <v>8.18096392558436E-2</v>
      </c>
      <c r="BB1982" s="17">
        <v>8.1383552107639798E-2</v>
      </c>
      <c r="BC1982" s="17">
        <v>7.4568018718283599E-2</v>
      </c>
      <c r="BD1982" s="17">
        <v>5.64954076077262E-2</v>
      </c>
      <c r="BE1982" s="17">
        <v>6.7663822314147706E-2</v>
      </c>
      <c r="BF1982" s="17"/>
      <c r="BG1982" s="17">
        <v>6.5866532110043605E-2</v>
      </c>
      <c r="BH1982" s="17">
        <v>7.0682576971121402E-2</v>
      </c>
      <c r="BI1982" s="17">
        <v>6.9374450521056494E-2</v>
      </c>
      <c r="BJ1982" s="17">
        <v>4.6462642767221E-2</v>
      </c>
      <c r="BK1982" s="17">
        <v>5.3644350088579998E-2</v>
      </c>
      <c r="BL1982" s="17"/>
      <c r="BM1982" s="17">
        <v>6.0570736689823101E-2</v>
      </c>
      <c r="BN1982" s="17">
        <v>8.2372741407171199E-2</v>
      </c>
      <c r="BO1982" s="17">
        <v>0.106806056140126</v>
      </c>
      <c r="BP1982" s="17"/>
      <c r="BQ1982" s="17">
        <v>2.6434469452482401E-2</v>
      </c>
      <c r="BR1982" s="17">
        <v>0.101192173010236</v>
      </c>
      <c r="BS1982" s="17"/>
      <c r="BT1982" s="17">
        <v>3.8748330291627102E-2</v>
      </c>
      <c r="BU1982" s="17">
        <v>0.11997785192759799</v>
      </c>
    </row>
    <row r="1983" spans="2:73" x14ac:dyDescent="0.3">
      <c r="C1983" s="17"/>
      <c r="D1983" s="17"/>
      <c r="E1983" s="17"/>
      <c r="F1983" s="17"/>
      <c r="G1983" s="17"/>
      <c r="H1983" s="17"/>
      <c r="I1983" s="17"/>
      <c r="J1983" s="17"/>
      <c r="K1983" s="17"/>
      <c r="L1983" s="17"/>
      <c r="M1983" s="17"/>
      <c r="N1983" s="17"/>
      <c r="O1983" s="17"/>
      <c r="P1983" s="17"/>
      <c r="Q1983" s="17"/>
      <c r="R1983" s="17"/>
      <c r="S1983" s="17"/>
      <c r="T1983" s="17"/>
      <c r="U1983" s="17"/>
      <c r="V1983" s="17"/>
      <c r="W1983" s="17"/>
      <c r="X1983" s="17"/>
      <c r="Y1983" s="17"/>
      <c r="Z1983" s="17"/>
      <c r="AA1983" s="17"/>
      <c r="AB1983" s="17"/>
      <c r="AC1983" s="17"/>
      <c r="AD1983" s="17"/>
      <c r="AE1983" s="17"/>
      <c r="AF1983" s="17"/>
      <c r="AG1983" s="17"/>
      <c r="AH1983" s="17"/>
      <c r="AI1983" s="17"/>
      <c r="AJ1983" s="17"/>
      <c r="AK1983" s="17"/>
      <c r="AL1983" s="17"/>
      <c r="AM1983" s="17"/>
      <c r="AN1983" s="17"/>
      <c r="AO1983" s="17"/>
      <c r="AP1983" s="17"/>
      <c r="AQ1983" s="17"/>
      <c r="AR1983" s="17"/>
      <c r="AS1983" s="17"/>
      <c r="AT1983" s="17"/>
      <c r="AU1983" s="17"/>
      <c r="AV1983" s="17"/>
      <c r="AW1983" s="17"/>
      <c r="AX1983" s="17"/>
      <c r="AY1983" s="17"/>
      <c r="AZ1983" s="17"/>
      <c r="BA1983" s="17"/>
      <c r="BB1983" s="17"/>
      <c r="BC1983" s="17"/>
      <c r="BD1983" s="17"/>
      <c r="BE1983" s="17"/>
      <c r="BF1983" s="17"/>
      <c r="BG1983" s="17"/>
      <c r="BH1983" s="17"/>
      <c r="BI1983" s="17"/>
      <c r="BJ1983" s="17"/>
      <c r="BK1983" s="17"/>
      <c r="BL1983" s="17"/>
      <c r="BM1983" s="17"/>
      <c r="BN1983" s="17"/>
      <c r="BO1983" s="17"/>
      <c r="BP1983" s="17"/>
      <c r="BQ1983" s="17"/>
      <c r="BR1983" s="17"/>
      <c r="BS1983" s="17"/>
      <c r="BT1983" s="17"/>
      <c r="BU1983" s="17"/>
    </row>
    <row r="1984" spans="2:73" x14ac:dyDescent="0.3">
      <c r="B1984" s="6" t="s">
        <v>712</v>
      </c>
      <c r="C1984" s="17"/>
      <c r="D1984" s="17"/>
      <c r="E1984" s="17"/>
      <c r="F1984" s="17"/>
      <c r="G1984" s="17"/>
      <c r="H1984" s="17"/>
      <c r="I1984" s="17"/>
      <c r="J1984" s="17"/>
      <c r="K1984" s="17"/>
      <c r="L1984" s="17"/>
      <c r="M1984" s="17"/>
      <c r="N1984" s="17"/>
      <c r="O1984" s="17"/>
      <c r="P1984" s="17"/>
      <c r="Q1984" s="17"/>
      <c r="R1984" s="17"/>
      <c r="S1984" s="17"/>
      <c r="T1984" s="17"/>
      <c r="U1984" s="17"/>
      <c r="V1984" s="17"/>
      <c r="W1984" s="17"/>
      <c r="X1984" s="17"/>
      <c r="Y1984" s="17"/>
      <c r="Z1984" s="17"/>
      <c r="AA1984" s="17"/>
      <c r="AB1984" s="17"/>
      <c r="AC1984" s="17"/>
      <c r="AD1984" s="17"/>
      <c r="AE1984" s="17"/>
      <c r="AF1984" s="17"/>
      <c r="AG1984" s="17"/>
      <c r="AH1984" s="17"/>
      <c r="AI1984" s="17"/>
      <c r="AJ1984" s="17"/>
      <c r="AK1984" s="17"/>
      <c r="AL1984" s="17"/>
      <c r="AM1984" s="17"/>
      <c r="AN1984" s="17"/>
      <c r="AO1984" s="17"/>
      <c r="AP1984" s="17"/>
      <c r="AQ1984" s="17"/>
      <c r="AR1984" s="17"/>
      <c r="AS1984" s="17"/>
      <c r="AT1984" s="17"/>
      <c r="AU1984" s="17"/>
      <c r="AV1984" s="17"/>
      <c r="AW1984" s="17"/>
      <c r="AX1984" s="17"/>
      <c r="AY1984" s="17"/>
      <c r="AZ1984" s="17"/>
      <c r="BA1984" s="17"/>
      <c r="BB1984" s="17"/>
      <c r="BC1984" s="17"/>
      <c r="BD1984" s="17"/>
      <c r="BE1984" s="17"/>
      <c r="BF1984" s="17"/>
      <c r="BG1984" s="17"/>
      <c r="BH1984" s="17"/>
      <c r="BI1984" s="17"/>
      <c r="BJ1984" s="17"/>
      <c r="BK1984" s="17"/>
      <c r="BL1984" s="17"/>
      <c r="BM1984" s="17"/>
      <c r="BN1984" s="17"/>
      <c r="BO1984" s="17"/>
      <c r="BP1984" s="17"/>
      <c r="BQ1984" s="17"/>
      <c r="BR1984" s="17"/>
      <c r="BS1984" s="17"/>
      <c r="BT1984" s="17"/>
      <c r="BU1984" s="17"/>
    </row>
    <row r="1985" spans="2:73" x14ac:dyDescent="0.3">
      <c r="B1985" s="24" t="s">
        <v>197</v>
      </c>
      <c r="C1985" s="17"/>
      <c r="D1985" s="17"/>
      <c r="E1985" s="17"/>
      <c r="F1985" s="17"/>
      <c r="G1985" s="17"/>
      <c r="H1985" s="17"/>
      <c r="I1985" s="17"/>
      <c r="J1985" s="17"/>
      <c r="K1985" s="17"/>
      <c r="L1985" s="17"/>
      <c r="M1985" s="17"/>
      <c r="N1985" s="17"/>
      <c r="O1985" s="17"/>
      <c r="P1985" s="17"/>
      <c r="Q1985" s="17"/>
      <c r="R1985" s="17"/>
      <c r="S1985" s="17"/>
      <c r="T1985" s="17"/>
      <c r="U1985" s="17"/>
      <c r="V1985" s="17"/>
      <c r="W1985" s="17"/>
      <c r="X1985" s="17"/>
      <c r="Y1985" s="17"/>
      <c r="Z1985" s="17"/>
      <c r="AA1985" s="17"/>
      <c r="AB1985" s="17"/>
      <c r="AC1985" s="17"/>
      <c r="AD1985" s="17"/>
      <c r="AE1985" s="17"/>
      <c r="AF1985" s="17"/>
      <c r="AG1985" s="17"/>
      <c r="AH1985" s="17"/>
      <c r="AI1985" s="17"/>
      <c r="AJ1985" s="17"/>
      <c r="AK1985" s="17"/>
      <c r="AL1985" s="17"/>
      <c r="AM1985" s="17"/>
      <c r="AN1985" s="17"/>
      <c r="AO1985" s="17"/>
      <c r="AP1985" s="17"/>
      <c r="AQ1985" s="17"/>
      <c r="AR1985" s="17"/>
      <c r="AS1985" s="17"/>
      <c r="AT1985" s="17"/>
      <c r="AU1985" s="17"/>
      <c r="AV1985" s="17"/>
      <c r="AW1985" s="17"/>
      <c r="AX1985" s="17"/>
      <c r="AY1985" s="17"/>
      <c r="AZ1985" s="17"/>
      <c r="BA1985" s="17"/>
      <c r="BB1985" s="17"/>
      <c r="BC1985" s="17"/>
      <c r="BD1985" s="17"/>
      <c r="BE1985" s="17"/>
      <c r="BF1985" s="17"/>
      <c r="BG1985" s="17"/>
      <c r="BH1985" s="17"/>
      <c r="BI1985" s="17"/>
      <c r="BJ1985" s="17"/>
      <c r="BK1985" s="17"/>
      <c r="BL1985" s="17"/>
      <c r="BM1985" s="17"/>
      <c r="BN1985" s="17"/>
      <c r="BO1985" s="17"/>
      <c r="BP1985" s="17"/>
      <c r="BQ1985" s="17"/>
      <c r="BR1985" s="17"/>
      <c r="BS1985" s="17"/>
      <c r="BT1985" s="17"/>
      <c r="BU1985" s="17"/>
    </row>
    <row r="1986" spans="2:73" x14ac:dyDescent="0.3">
      <c r="B1986" t="s">
        <v>681</v>
      </c>
      <c r="C1986" s="17">
        <v>8.6535272343819705E-2</v>
      </c>
      <c r="D1986" s="17">
        <v>0.108792023204592</v>
      </c>
      <c r="E1986" s="17">
        <v>6.3892975570164406E-2</v>
      </c>
      <c r="F1986" s="17"/>
      <c r="G1986" s="17">
        <v>0.12240132797813599</v>
      </c>
      <c r="H1986" s="17">
        <v>0.14721441183953299</v>
      </c>
      <c r="I1986" s="17">
        <v>0.104742279921714</v>
      </c>
      <c r="J1986" s="17">
        <v>5.94667221399467E-2</v>
      </c>
      <c r="K1986" s="17">
        <v>5.8305721352961901E-2</v>
      </c>
      <c r="L1986" s="17">
        <v>4.0864827076796603E-2</v>
      </c>
      <c r="M1986" s="17"/>
      <c r="N1986" s="17">
        <v>0.11130304624488201</v>
      </c>
      <c r="O1986" s="17">
        <v>6.4937547258771294E-2</v>
      </c>
      <c r="P1986" s="17">
        <v>9.1879598910487706E-2</v>
      </c>
      <c r="Q1986" s="17">
        <v>7.9359822416769796E-2</v>
      </c>
      <c r="R1986" s="17"/>
      <c r="S1986" s="17">
        <v>0.19318807121478901</v>
      </c>
      <c r="T1986" s="17">
        <v>7.2771385934828306E-2</v>
      </c>
      <c r="U1986" s="17">
        <v>4.7109299835076501E-2</v>
      </c>
      <c r="V1986" s="17">
        <v>0.105205167427091</v>
      </c>
      <c r="W1986" s="17">
        <v>4.1661803254389902E-2</v>
      </c>
      <c r="X1986" s="17">
        <v>6.3498101427821294E-2</v>
      </c>
      <c r="Y1986" s="17">
        <v>3.35324158674907E-2</v>
      </c>
      <c r="Z1986" s="17">
        <v>1.1269361325613099E-2</v>
      </c>
      <c r="AA1986" s="17">
        <v>0.105535270185136</v>
      </c>
      <c r="AB1986" s="17"/>
      <c r="AC1986" s="17">
        <v>0</v>
      </c>
      <c r="AD1986" s="17">
        <v>8.8659796377256905E-2</v>
      </c>
      <c r="AE1986" s="17">
        <v>7.7393552574728006E-2</v>
      </c>
      <c r="AF1986" s="17">
        <v>9.79993175705762E-2</v>
      </c>
      <c r="AG1986" s="17">
        <v>4.9227968558299702E-2</v>
      </c>
      <c r="AH1986" s="17">
        <v>4.69517674134277E-2</v>
      </c>
      <c r="AI1986" s="17">
        <v>5.2103885672467799E-2</v>
      </c>
      <c r="AJ1986" s="17">
        <v>7.3833991200116494E-2</v>
      </c>
      <c r="AK1986" s="17">
        <v>9.4128992521470306E-2</v>
      </c>
      <c r="AL1986" s="17">
        <v>0.142051118466619</v>
      </c>
      <c r="AM1986" s="17">
        <v>6.00612362040642E-2</v>
      </c>
      <c r="AN1986" s="17">
        <v>7.6473372830834399E-2</v>
      </c>
      <c r="AO1986" s="17">
        <v>0.134818270460805</v>
      </c>
      <c r="AP1986" s="17">
        <v>0.13385317484144199</v>
      </c>
      <c r="AQ1986" s="17">
        <v>8.7957150768749104E-2</v>
      </c>
      <c r="AR1986" s="17">
        <v>0.24981275949005199</v>
      </c>
      <c r="AS1986" s="17"/>
      <c r="AT1986" s="17">
        <v>0.145881801443629</v>
      </c>
      <c r="AU1986" s="17">
        <v>8.0663435014256504E-2</v>
      </c>
      <c r="AV1986" s="17">
        <v>6.6533489016954703E-2</v>
      </c>
      <c r="AW1986" s="17">
        <v>5.8994778677849503E-2</v>
      </c>
      <c r="AX1986" s="17">
        <v>3.0496917872484802E-2</v>
      </c>
      <c r="AY1986" s="17">
        <v>9.4910999841028701E-2</v>
      </c>
      <c r="AZ1986" s="17"/>
      <c r="BA1986" s="17">
        <v>5.4202373236920599E-2</v>
      </c>
      <c r="BB1986" s="17">
        <v>6.0644021427009302E-2</v>
      </c>
      <c r="BC1986" s="17">
        <v>8.9304556007872404E-2</v>
      </c>
      <c r="BD1986" s="17">
        <v>0.14020206158037499</v>
      </c>
      <c r="BE1986" s="17">
        <v>0.29179242436209901</v>
      </c>
      <c r="BF1986" s="17"/>
      <c r="BG1986" s="17">
        <v>0.10181552573861</v>
      </c>
      <c r="BH1986" s="17">
        <v>0.12543693600178901</v>
      </c>
      <c r="BI1986" s="17">
        <v>6.7083071682337597E-2</v>
      </c>
      <c r="BJ1986" s="17">
        <v>6.58747135092142E-2</v>
      </c>
      <c r="BK1986" s="17">
        <v>3.8350338003891801E-2</v>
      </c>
      <c r="BL1986" s="17"/>
      <c r="BM1986" s="17">
        <v>0.109968187482337</v>
      </c>
      <c r="BN1986" s="17">
        <v>7.0835381579359299E-2</v>
      </c>
      <c r="BO1986" s="17">
        <v>5.6778294753248401E-2</v>
      </c>
      <c r="BP1986" s="17"/>
      <c r="BQ1986" s="17">
        <v>0.15793349301571699</v>
      </c>
      <c r="BR1986" s="17">
        <v>4.5418838880412697E-2</v>
      </c>
      <c r="BS1986" s="17"/>
      <c r="BT1986" s="17">
        <v>0.105983739233787</v>
      </c>
      <c r="BU1986" s="17">
        <v>6.2582063894425694E-2</v>
      </c>
    </row>
    <row r="1987" spans="2:73" x14ac:dyDescent="0.3">
      <c r="B1987" t="s">
        <v>682</v>
      </c>
      <c r="C1987" s="17">
        <v>0.27510623965442499</v>
      </c>
      <c r="D1987" s="17">
        <v>0.279271550218052</v>
      </c>
      <c r="E1987" s="17">
        <v>0.27165976474604397</v>
      </c>
      <c r="F1987" s="17"/>
      <c r="G1987" s="17">
        <v>0.20379158293510999</v>
      </c>
      <c r="H1987" s="17">
        <v>0.34663682041321803</v>
      </c>
      <c r="I1987" s="17">
        <v>0.33788598056010899</v>
      </c>
      <c r="J1987" s="17">
        <v>0.28129233410696303</v>
      </c>
      <c r="K1987" s="17">
        <v>0.25876219521192301</v>
      </c>
      <c r="L1987" s="17">
        <v>0.214951780166111</v>
      </c>
      <c r="M1987" s="17"/>
      <c r="N1987" s="17">
        <v>0.36910969658958198</v>
      </c>
      <c r="O1987" s="17">
        <v>0.26258768917081199</v>
      </c>
      <c r="P1987" s="17">
        <v>0.21844087714737501</v>
      </c>
      <c r="Q1987" s="17">
        <v>0.23626377775392701</v>
      </c>
      <c r="R1987" s="17"/>
      <c r="S1987" s="17">
        <v>0.32196661354366601</v>
      </c>
      <c r="T1987" s="17">
        <v>0.237548708257216</v>
      </c>
      <c r="U1987" s="17">
        <v>0.285308399670611</v>
      </c>
      <c r="V1987" s="17">
        <v>0.25607175710645602</v>
      </c>
      <c r="W1987" s="17">
        <v>0.22497137161745501</v>
      </c>
      <c r="X1987" s="17">
        <v>0.20931704410128199</v>
      </c>
      <c r="Y1987" s="17">
        <v>0.32625696685056899</v>
      </c>
      <c r="Z1987" s="17">
        <v>0.41665992687724102</v>
      </c>
      <c r="AA1987" s="17">
        <v>0.26308948396446602</v>
      </c>
      <c r="AB1987" s="17"/>
      <c r="AC1987" s="17">
        <v>6.8828990170377302E-2</v>
      </c>
      <c r="AD1987" s="17">
        <v>0.23956593227409601</v>
      </c>
      <c r="AE1987" s="17">
        <v>0.16488472815215999</v>
      </c>
      <c r="AF1987" s="17">
        <v>0.27194730365136499</v>
      </c>
      <c r="AG1987" s="17">
        <v>0.26948612423322399</v>
      </c>
      <c r="AH1987" s="17">
        <v>0.22202587143254701</v>
      </c>
      <c r="AI1987" s="17">
        <v>0.296960907507829</v>
      </c>
      <c r="AJ1987" s="17">
        <v>0.27118177176464098</v>
      </c>
      <c r="AK1987" s="17">
        <v>0.27076905340990798</v>
      </c>
      <c r="AL1987" s="17">
        <v>0.295066602881778</v>
      </c>
      <c r="AM1987" s="17">
        <v>0.31860068268358099</v>
      </c>
      <c r="AN1987" s="17">
        <v>0.35219028740414199</v>
      </c>
      <c r="AO1987" s="17">
        <v>0.27503838235683098</v>
      </c>
      <c r="AP1987" s="17">
        <v>0.38807889241459398</v>
      </c>
      <c r="AQ1987" s="17">
        <v>0.45636631258163202</v>
      </c>
      <c r="AR1987" s="17">
        <v>0.31769029362651702</v>
      </c>
      <c r="AS1987" s="17"/>
      <c r="AT1987" s="17">
        <v>0.33824889405324798</v>
      </c>
      <c r="AU1987" s="17">
        <v>0.28672082080140199</v>
      </c>
      <c r="AV1987" s="17">
        <v>0.28730108163775497</v>
      </c>
      <c r="AW1987" s="17">
        <v>0.20217869649984299</v>
      </c>
      <c r="AX1987" s="17">
        <v>0.24208282462125499</v>
      </c>
      <c r="AY1987" s="17">
        <v>0.18142495053305799</v>
      </c>
      <c r="AZ1987" s="17"/>
      <c r="BA1987" s="17">
        <v>0.25341472156045503</v>
      </c>
      <c r="BB1987" s="17">
        <v>0.258897050458131</v>
      </c>
      <c r="BC1987" s="17">
        <v>0.30009725490642503</v>
      </c>
      <c r="BD1987" s="17">
        <v>0.35687193481552398</v>
      </c>
      <c r="BE1987" s="17">
        <v>0.24907097598203101</v>
      </c>
      <c r="BF1987" s="17"/>
      <c r="BG1987" s="17">
        <v>0.26156469796002502</v>
      </c>
      <c r="BH1987" s="17">
        <v>0.33134492637650698</v>
      </c>
      <c r="BI1987" s="17">
        <v>0.25994992377218001</v>
      </c>
      <c r="BJ1987" s="17">
        <v>0.25365043302948198</v>
      </c>
      <c r="BK1987" s="17">
        <v>0.29537222416985298</v>
      </c>
      <c r="BL1987" s="17"/>
      <c r="BM1987" s="17">
        <v>0.29701826325119102</v>
      </c>
      <c r="BN1987" s="17">
        <v>0.267875005534285</v>
      </c>
      <c r="BO1987" s="17">
        <v>0.229031015944828</v>
      </c>
      <c r="BP1987" s="17"/>
      <c r="BQ1987" s="17">
        <v>0.35786848205169602</v>
      </c>
      <c r="BR1987" s="17">
        <v>0.227156417330203</v>
      </c>
      <c r="BS1987" s="17"/>
      <c r="BT1987" s="17">
        <v>0.30636133125960902</v>
      </c>
      <c r="BU1987" s="17">
        <v>0.227613406370343</v>
      </c>
    </row>
    <row r="1988" spans="2:73" x14ac:dyDescent="0.3">
      <c r="B1988" t="s">
        <v>683</v>
      </c>
      <c r="C1988" s="17">
        <v>0.39179265743804897</v>
      </c>
      <c r="D1988" s="17">
        <v>0.38975526393822302</v>
      </c>
      <c r="E1988" s="17">
        <v>0.39433420752364401</v>
      </c>
      <c r="F1988" s="17"/>
      <c r="G1988" s="17">
        <v>0.35832283575812002</v>
      </c>
      <c r="H1988" s="17">
        <v>0.23872290558993201</v>
      </c>
      <c r="I1988" s="17">
        <v>0.31245009073663499</v>
      </c>
      <c r="J1988" s="17">
        <v>0.44550169286892699</v>
      </c>
      <c r="K1988" s="17">
        <v>0.44564102356160901</v>
      </c>
      <c r="L1988" s="17">
        <v>0.52383641644280998</v>
      </c>
      <c r="M1988" s="17"/>
      <c r="N1988" s="17">
        <v>0.31740333964809297</v>
      </c>
      <c r="O1988" s="17">
        <v>0.435946779257678</v>
      </c>
      <c r="P1988" s="17">
        <v>0.41308053904682301</v>
      </c>
      <c r="Q1988" s="17">
        <v>0.40735261833474001</v>
      </c>
      <c r="R1988" s="17"/>
      <c r="S1988" s="17">
        <v>0.28706548802243098</v>
      </c>
      <c r="T1988" s="17">
        <v>0.43388300726103401</v>
      </c>
      <c r="U1988" s="17">
        <v>0.40750243317935497</v>
      </c>
      <c r="V1988" s="17">
        <v>0.35878473977870601</v>
      </c>
      <c r="W1988" s="17">
        <v>0.48548546498245099</v>
      </c>
      <c r="X1988" s="17">
        <v>0.42216881488358698</v>
      </c>
      <c r="Y1988" s="17">
        <v>0.40965968955878201</v>
      </c>
      <c r="Z1988" s="17">
        <v>0.34573267732015101</v>
      </c>
      <c r="AA1988" s="17">
        <v>0.40398845427936603</v>
      </c>
      <c r="AB1988" s="17"/>
      <c r="AC1988" s="17">
        <v>0.42888382032994399</v>
      </c>
      <c r="AD1988" s="17">
        <v>0.33608640172297199</v>
      </c>
      <c r="AE1988" s="17">
        <v>0.41222092459063497</v>
      </c>
      <c r="AF1988" s="17">
        <v>0.356113285980038</v>
      </c>
      <c r="AG1988" s="17">
        <v>0.402555161421705</v>
      </c>
      <c r="AH1988" s="17">
        <v>0.51597454674396503</v>
      </c>
      <c r="AI1988" s="17">
        <v>0.42845643361173202</v>
      </c>
      <c r="AJ1988" s="17">
        <v>0.44707588534002302</v>
      </c>
      <c r="AK1988" s="17">
        <v>0.41705411158857603</v>
      </c>
      <c r="AL1988" s="17">
        <v>0.35169382477848699</v>
      </c>
      <c r="AM1988" s="17">
        <v>0.33665422353880098</v>
      </c>
      <c r="AN1988" s="17">
        <v>0.34886783199337801</v>
      </c>
      <c r="AO1988" s="17">
        <v>0.38215651281679103</v>
      </c>
      <c r="AP1988" s="17">
        <v>0.29514368520524897</v>
      </c>
      <c r="AQ1988" s="17">
        <v>0.27470941469264998</v>
      </c>
      <c r="AR1988" s="17">
        <v>0.214910930695632</v>
      </c>
      <c r="AS1988" s="17"/>
      <c r="AT1988" s="17">
        <v>0.31540951506703502</v>
      </c>
      <c r="AU1988" s="17">
        <v>0.39966194335740002</v>
      </c>
      <c r="AV1988" s="17">
        <v>0.35848584771741698</v>
      </c>
      <c r="AW1988" s="17">
        <v>0.452328155671953</v>
      </c>
      <c r="AX1988" s="17">
        <v>0.49481580366040301</v>
      </c>
      <c r="AY1988" s="17">
        <v>0.40294925349655403</v>
      </c>
      <c r="AZ1988" s="17"/>
      <c r="BA1988" s="17">
        <v>0.45450588338000603</v>
      </c>
      <c r="BB1988" s="17">
        <v>0.36495565477950198</v>
      </c>
      <c r="BC1988" s="17">
        <v>0.35395876675406102</v>
      </c>
      <c r="BD1988" s="17">
        <v>0.33908841574156101</v>
      </c>
      <c r="BE1988" s="17">
        <v>0.20531060476310301</v>
      </c>
      <c r="BF1988" s="17"/>
      <c r="BG1988" s="17">
        <v>0.46973447434637799</v>
      </c>
      <c r="BH1988" s="17">
        <v>0.33583693336352599</v>
      </c>
      <c r="BI1988" s="17">
        <v>0.37318035764428298</v>
      </c>
      <c r="BJ1988" s="17">
        <v>0.43740706052103501</v>
      </c>
      <c r="BK1988" s="17">
        <v>0.38596392827870202</v>
      </c>
      <c r="BL1988" s="17"/>
      <c r="BM1988" s="17">
        <v>0.383489366353369</v>
      </c>
      <c r="BN1988" s="17">
        <v>0.40930008976035698</v>
      </c>
      <c r="BO1988" s="17">
        <v>0.37307669910448099</v>
      </c>
      <c r="BP1988" s="17"/>
      <c r="BQ1988" s="17">
        <v>0.28990974882620701</v>
      </c>
      <c r="BR1988" s="17">
        <v>0.454714774738811</v>
      </c>
      <c r="BS1988" s="17"/>
      <c r="BT1988" s="17">
        <v>0.37201448919849101</v>
      </c>
      <c r="BU1988" s="17">
        <v>0.42435629655875201</v>
      </c>
    </row>
    <row r="1989" spans="2:73" x14ac:dyDescent="0.3">
      <c r="B1989" t="s">
        <v>684</v>
      </c>
      <c r="C1989" s="17">
        <v>0.139071628042816</v>
      </c>
      <c r="D1989" s="17">
        <v>0.13484825303353901</v>
      </c>
      <c r="E1989" s="17">
        <v>0.14308157660318899</v>
      </c>
      <c r="F1989" s="17"/>
      <c r="G1989" s="17">
        <v>0.17570427250948001</v>
      </c>
      <c r="H1989" s="17">
        <v>0.19397136349758301</v>
      </c>
      <c r="I1989" s="17">
        <v>0.13714746409441</v>
      </c>
      <c r="J1989" s="17">
        <v>0.10447306087571601</v>
      </c>
      <c r="K1989" s="17">
        <v>0.121976257155266</v>
      </c>
      <c r="L1989" s="17">
        <v>0.11461946250546</v>
      </c>
      <c r="M1989" s="17"/>
      <c r="N1989" s="17">
        <v>0.13447595726471301</v>
      </c>
      <c r="O1989" s="17">
        <v>0.136047237437078</v>
      </c>
      <c r="P1989" s="17">
        <v>0.144801794874065</v>
      </c>
      <c r="Q1989" s="17">
        <v>0.14142290658461201</v>
      </c>
      <c r="R1989" s="17"/>
      <c r="S1989" s="17">
        <v>0.13341807725204799</v>
      </c>
      <c r="T1989" s="17">
        <v>0.12422226273368001</v>
      </c>
      <c r="U1989" s="17">
        <v>0.173463787224379</v>
      </c>
      <c r="V1989" s="17">
        <v>0.164464349760509</v>
      </c>
      <c r="W1989" s="17">
        <v>0.12544653627996999</v>
      </c>
      <c r="X1989" s="17">
        <v>0.13787794536046999</v>
      </c>
      <c r="Y1989" s="17">
        <v>0.150332455343612</v>
      </c>
      <c r="Z1989" s="17">
        <v>0.10119019867354299</v>
      </c>
      <c r="AA1989" s="17">
        <v>0.13439088207458899</v>
      </c>
      <c r="AB1989" s="17"/>
      <c r="AC1989" s="17">
        <v>0.19610491423416501</v>
      </c>
      <c r="AD1989" s="17">
        <v>0.126060168615204</v>
      </c>
      <c r="AE1989" s="17">
        <v>0.18651307084420901</v>
      </c>
      <c r="AF1989" s="17">
        <v>0.13445148359594999</v>
      </c>
      <c r="AG1989" s="17">
        <v>0.178215388686393</v>
      </c>
      <c r="AH1989" s="17">
        <v>9.2439724951094898E-2</v>
      </c>
      <c r="AI1989" s="17">
        <v>0.16377066613264299</v>
      </c>
      <c r="AJ1989" s="17">
        <v>0.15227093260623101</v>
      </c>
      <c r="AK1989" s="17">
        <v>0.107300409217614</v>
      </c>
      <c r="AL1989" s="17">
        <v>0.124255653488187</v>
      </c>
      <c r="AM1989" s="17">
        <v>0.174862416127543</v>
      </c>
      <c r="AN1989" s="17">
        <v>0.14478856924388001</v>
      </c>
      <c r="AO1989" s="17">
        <v>0.100739178580305</v>
      </c>
      <c r="AP1989" s="17">
        <v>6.2942925426118401E-2</v>
      </c>
      <c r="AQ1989" s="17">
        <v>7.9132369753161305E-2</v>
      </c>
      <c r="AR1989" s="17">
        <v>0.160067656971387</v>
      </c>
      <c r="AS1989" s="17"/>
      <c r="AT1989" s="17">
        <v>0.111411403020321</v>
      </c>
      <c r="AU1989" s="17">
        <v>0.13841922930443201</v>
      </c>
      <c r="AV1989" s="17">
        <v>0.14928022478710801</v>
      </c>
      <c r="AW1989" s="17">
        <v>0.153862455495967</v>
      </c>
      <c r="AX1989" s="17">
        <v>0.108321976651542</v>
      </c>
      <c r="AY1989" s="17">
        <v>0.27056522462025501</v>
      </c>
      <c r="AZ1989" s="17"/>
      <c r="BA1989" s="17">
        <v>0.12178879090447201</v>
      </c>
      <c r="BB1989" s="17">
        <v>0.17424382824001899</v>
      </c>
      <c r="BC1989" s="17">
        <v>0.156878072568129</v>
      </c>
      <c r="BD1989" s="17">
        <v>0.108914603414657</v>
      </c>
      <c r="BE1989" s="17">
        <v>0.22266312870332799</v>
      </c>
      <c r="BF1989" s="17"/>
      <c r="BG1989" s="17">
        <v>9.0925261897574994E-2</v>
      </c>
      <c r="BH1989" s="17">
        <v>0.119205307069383</v>
      </c>
      <c r="BI1989" s="17">
        <v>0.18600822939070599</v>
      </c>
      <c r="BJ1989" s="17">
        <v>0.143208534938327</v>
      </c>
      <c r="BK1989" s="17">
        <v>0.14841163145228001</v>
      </c>
      <c r="BL1989" s="17"/>
      <c r="BM1989" s="17">
        <v>0.121354062682634</v>
      </c>
      <c r="BN1989" s="17">
        <v>0.141903404775474</v>
      </c>
      <c r="BO1989" s="17">
        <v>0.18371348686476899</v>
      </c>
      <c r="BP1989" s="17"/>
      <c r="BQ1989" s="17">
        <v>0.123235459405992</v>
      </c>
      <c r="BR1989" s="17">
        <v>0.152404211292401</v>
      </c>
      <c r="BS1989" s="17"/>
      <c r="BT1989" s="17">
        <v>0.139914726588657</v>
      </c>
      <c r="BU1989" s="17">
        <v>0.138977870566451</v>
      </c>
    </row>
    <row r="1990" spans="2:73" x14ac:dyDescent="0.3">
      <c r="B1990" t="s">
        <v>685</v>
      </c>
      <c r="C1990" s="17">
        <v>2.0316051389625601E-2</v>
      </c>
      <c r="D1990" s="17">
        <v>1.9111247072752101E-2</v>
      </c>
      <c r="E1990" s="17">
        <v>2.0904788977419101E-2</v>
      </c>
      <c r="F1990" s="17"/>
      <c r="G1990" s="17">
        <v>2.82595402183414E-2</v>
      </c>
      <c r="H1990" s="17">
        <v>4.2133273377225498E-3</v>
      </c>
      <c r="I1990" s="17">
        <v>3.1732055774812702E-2</v>
      </c>
      <c r="J1990" s="17">
        <v>1.8216706471149799E-2</v>
      </c>
      <c r="K1990" s="17">
        <v>1.8565370540642698E-2</v>
      </c>
      <c r="L1990" s="17">
        <v>2.02031419478426E-2</v>
      </c>
      <c r="M1990" s="17"/>
      <c r="N1990" s="17">
        <v>1.44876913777884E-2</v>
      </c>
      <c r="O1990" s="17">
        <v>2.3642491446054899E-2</v>
      </c>
      <c r="P1990" s="17">
        <v>2.6847077292951001E-2</v>
      </c>
      <c r="Q1990" s="17">
        <v>1.55741646956174E-2</v>
      </c>
      <c r="R1990" s="17"/>
      <c r="S1990" s="17">
        <v>1.02256314944823E-2</v>
      </c>
      <c r="T1990" s="17">
        <v>1.47305529459921E-2</v>
      </c>
      <c r="U1990" s="17">
        <v>1.7658950848955201E-2</v>
      </c>
      <c r="V1990" s="17">
        <v>2.0442689559498801E-2</v>
      </c>
      <c r="W1990" s="17">
        <v>4.4323251374201199E-2</v>
      </c>
      <c r="X1990" s="17">
        <v>3.30892672830495E-3</v>
      </c>
      <c r="Y1990" s="17">
        <v>3.6548211525963402E-2</v>
      </c>
      <c r="Z1990" s="17">
        <v>1.1595768606046299E-2</v>
      </c>
      <c r="AA1990" s="17">
        <v>3.0050895142134999E-2</v>
      </c>
      <c r="AB1990" s="17"/>
      <c r="AC1990" s="17">
        <v>0</v>
      </c>
      <c r="AD1990" s="17">
        <v>0</v>
      </c>
      <c r="AE1990" s="17">
        <v>3.46576428745397E-2</v>
      </c>
      <c r="AF1990" s="17">
        <v>4.2812588363845203E-2</v>
      </c>
      <c r="AG1990" s="17">
        <v>2.5952008451529798E-2</v>
      </c>
      <c r="AH1990" s="17">
        <v>2.4342523852480698E-2</v>
      </c>
      <c r="AI1990" s="17">
        <v>1.34343657407495E-2</v>
      </c>
      <c r="AJ1990" s="17">
        <v>0</v>
      </c>
      <c r="AK1990" s="17">
        <v>2.3351805442210799E-2</v>
      </c>
      <c r="AL1990" s="17">
        <v>9.4885232890680495E-3</v>
      </c>
      <c r="AM1990" s="17">
        <v>2.6303442230064599E-2</v>
      </c>
      <c r="AN1990" s="17">
        <v>0</v>
      </c>
      <c r="AO1990" s="17">
        <v>1.24987239499931E-2</v>
      </c>
      <c r="AP1990" s="17">
        <v>3.5021536884227801E-2</v>
      </c>
      <c r="AQ1990" s="17">
        <v>4.7838576446102898E-2</v>
      </c>
      <c r="AR1990" s="17">
        <v>2.22597002107431E-2</v>
      </c>
      <c r="AS1990" s="17"/>
      <c r="AT1990" s="17">
        <v>1.9582130070549202E-2</v>
      </c>
      <c r="AU1990" s="17">
        <v>1.84259476852962E-2</v>
      </c>
      <c r="AV1990" s="17">
        <v>2.0363076546910702E-2</v>
      </c>
      <c r="AW1990" s="17">
        <v>2.5378250047881499E-2</v>
      </c>
      <c r="AX1990" s="17">
        <v>1.51953828790896E-2</v>
      </c>
      <c r="AY1990" s="17">
        <v>2.6524801799953101E-2</v>
      </c>
      <c r="AZ1990" s="17"/>
      <c r="BA1990" s="17">
        <v>1.5962998714609399E-2</v>
      </c>
      <c r="BB1990" s="17">
        <v>2.7362473049725399E-2</v>
      </c>
      <c r="BC1990" s="17">
        <v>2.7872452924235399E-2</v>
      </c>
      <c r="BD1990" s="17">
        <v>1.0131725027857299E-2</v>
      </c>
      <c r="BE1990" s="17">
        <v>0</v>
      </c>
      <c r="BF1990" s="17"/>
      <c r="BG1990" s="17">
        <v>9.0053314381967602E-3</v>
      </c>
      <c r="BH1990" s="17">
        <v>1.5993831269917599E-2</v>
      </c>
      <c r="BI1990" s="17">
        <v>2.1725075866887999E-2</v>
      </c>
      <c r="BJ1990" s="17">
        <v>4.0770044334638399E-2</v>
      </c>
      <c r="BK1990" s="17">
        <v>5.64983333303265E-2</v>
      </c>
      <c r="BL1990" s="17"/>
      <c r="BM1990" s="17">
        <v>1.1998470158989199E-2</v>
      </c>
      <c r="BN1990" s="17">
        <v>2.2857183848713301E-2</v>
      </c>
      <c r="BO1990" s="17">
        <v>3.83049178081903E-2</v>
      </c>
      <c r="BP1990" s="17"/>
      <c r="BQ1990" s="17">
        <v>2.8918141521545399E-2</v>
      </c>
      <c r="BR1990" s="17">
        <v>1.5512839778667501E-2</v>
      </c>
      <c r="BS1990" s="17"/>
      <c r="BT1990" s="17">
        <v>2.36450415857105E-2</v>
      </c>
      <c r="BU1990" s="17">
        <v>1.73078321056713E-2</v>
      </c>
    </row>
    <row r="1991" spans="2:73" x14ac:dyDescent="0.3">
      <c r="B1991" t="s">
        <v>92</v>
      </c>
      <c r="C1991" s="17">
        <v>8.7178151131264703E-2</v>
      </c>
      <c r="D1991" s="17">
        <v>6.8221662532842703E-2</v>
      </c>
      <c r="E1991" s="17">
        <v>0.106126686579539</v>
      </c>
      <c r="F1991" s="17"/>
      <c r="G1991" s="17">
        <v>0.111520440600813</v>
      </c>
      <c r="H1991" s="17">
        <v>6.9241171322012504E-2</v>
      </c>
      <c r="I1991" s="17">
        <v>7.6042128912319096E-2</v>
      </c>
      <c r="J1991" s="17">
        <v>9.1049483537298206E-2</v>
      </c>
      <c r="K1991" s="17">
        <v>9.67494321775976E-2</v>
      </c>
      <c r="L1991" s="17">
        <v>8.5524371860979595E-2</v>
      </c>
      <c r="M1991" s="17"/>
      <c r="N1991" s="17">
        <v>5.3220268874940697E-2</v>
      </c>
      <c r="O1991" s="17">
        <v>7.6838255429606206E-2</v>
      </c>
      <c r="P1991" s="17">
        <v>0.104950112728298</v>
      </c>
      <c r="Q1991" s="17">
        <v>0.120026710214335</v>
      </c>
      <c r="R1991" s="17"/>
      <c r="S1991" s="17">
        <v>5.4136118472584802E-2</v>
      </c>
      <c r="T1991" s="17">
        <v>0.116844082867249</v>
      </c>
      <c r="U1991" s="17">
        <v>6.8957129241623505E-2</v>
      </c>
      <c r="V1991" s="17">
        <v>9.5031296367739201E-2</v>
      </c>
      <c r="W1991" s="17">
        <v>7.8111572491531805E-2</v>
      </c>
      <c r="X1991" s="17">
        <v>0.16382916749853399</v>
      </c>
      <c r="Y1991" s="17">
        <v>4.3670260853581999E-2</v>
      </c>
      <c r="Z1991" s="17">
        <v>0.113552067197406</v>
      </c>
      <c r="AA1991" s="17">
        <v>6.2945014354307105E-2</v>
      </c>
      <c r="AB1991" s="17"/>
      <c r="AC1991" s="17">
        <v>0.306182275265514</v>
      </c>
      <c r="AD1991" s="17">
        <v>0.20962770101047101</v>
      </c>
      <c r="AE1991" s="17">
        <v>0.124330080963728</v>
      </c>
      <c r="AF1991" s="17">
        <v>9.6676020838225699E-2</v>
      </c>
      <c r="AG1991" s="17">
        <v>7.4563348648847699E-2</v>
      </c>
      <c r="AH1991" s="17">
        <v>9.8265565606484195E-2</v>
      </c>
      <c r="AI1991" s="17">
        <v>4.5273741334578399E-2</v>
      </c>
      <c r="AJ1991" s="17">
        <v>5.5637419088988699E-2</v>
      </c>
      <c r="AK1991" s="17">
        <v>8.7395627820221394E-2</v>
      </c>
      <c r="AL1991" s="17">
        <v>7.7444277095861394E-2</v>
      </c>
      <c r="AM1991" s="17">
        <v>8.3517999215946104E-2</v>
      </c>
      <c r="AN1991" s="17">
        <v>7.7679938527765502E-2</v>
      </c>
      <c r="AO1991" s="17">
        <v>9.4748931835275593E-2</v>
      </c>
      <c r="AP1991" s="17">
        <v>8.4959785228368195E-2</v>
      </c>
      <c r="AQ1991" s="17">
        <v>5.3996175757705399E-2</v>
      </c>
      <c r="AR1991" s="17">
        <v>3.5258659005668803E-2</v>
      </c>
      <c r="AS1991" s="17"/>
      <c r="AT1991" s="17">
        <v>6.9466256345218996E-2</v>
      </c>
      <c r="AU1991" s="17">
        <v>7.6108623837213701E-2</v>
      </c>
      <c r="AV1991" s="17">
        <v>0.118036280293855</v>
      </c>
      <c r="AW1991" s="17">
        <v>0.107257663606506</v>
      </c>
      <c r="AX1991" s="17">
        <v>0.10908709431522599</v>
      </c>
      <c r="AY1991" s="17">
        <v>2.36247697091524E-2</v>
      </c>
      <c r="AZ1991" s="17"/>
      <c r="BA1991" s="17">
        <v>0.100125232203536</v>
      </c>
      <c r="BB1991" s="17">
        <v>0.113896972045613</v>
      </c>
      <c r="BC1991" s="17">
        <v>7.1888896839276906E-2</v>
      </c>
      <c r="BD1991" s="17">
        <v>4.4791259420026902E-2</v>
      </c>
      <c r="BE1991" s="17">
        <v>3.11628661894384E-2</v>
      </c>
      <c r="BF1991" s="17"/>
      <c r="BG1991" s="17">
        <v>6.6954708619215195E-2</v>
      </c>
      <c r="BH1991" s="17">
        <v>7.2182065918877505E-2</v>
      </c>
      <c r="BI1991" s="17">
        <v>9.2053341643605999E-2</v>
      </c>
      <c r="BJ1991" s="17">
        <v>5.9089213667303297E-2</v>
      </c>
      <c r="BK1991" s="17">
        <v>7.54035447649469E-2</v>
      </c>
      <c r="BL1991" s="17"/>
      <c r="BM1991" s="17">
        <v>7.6171650071480093E-2</v>
      </c>
      <c r="BN1991" s="17">
        <v>8.7228934501811503E-2</v>
      </c>
      <c r="BO1991" s="17">
        <v>0.119095585524483</v>
      </c>
      <c r="BP1991" s="17"/>
      <c r="BQ1991" s="17">
        <v>4.2134675178841799E-2</v>
      </c>
      <c r="BR1991" s="17">
        <v>0.104792917979505</v>
      </c>
      <c r="BS1991" s="17"/>
      <c r="BT1991" s="17">
        <v>5.2080672133745301E-2</v>
      </c>
      <c r="BU1991" s="17">
        <v>0.129162530504357</v>
      </c>
    </row>
    <row r="1992" spans="2:73" x14ac:dyDescent="0.3">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c r="BA1992" s="17"/>
      <c r="BB1992" s="17"/>
      <c r="BC1992" s="17"/>
      <c r="BD1992" s="17"/>
      <c r="BE1992" s="17"/>
      <c r="BF1992" s="17"/>
      <c r="BG1992" s="17"/>
      <c r="BH1992" s="17"/>
      <c r="BI1992" s="17"/>
      <c r="BJ1992" s="17"/>
      <c r="BK1992" s="17"/>
      <c r="BL1992" s="17"/>
      <c r="BM1992" s="17"/>
      <c r="BN1992" s="17"/>
      <c r="BO1992" s="17"/>
      <c r="BP1992" s="17"/>
      <c r="BQ1992" s="17"/>
      <c r="BR1992" s="17"/>
      <c r="BS1992" s="17"/>
      <c r="BT1992" s="17"/>
      <c r="BU1992" s="17"/>
    </row>
    <row r="1993" spans="2:73" x14ac:dyDescent="0.3">
      <c r="B1993" s="6" t="s">
        <v>713</v>
      </c>
      <c r="C1993" s="17"/>
      <c r="D1993" s="17"/>
      <c r="E1993" s="17"/>
      <c r="F1993" s="17"/>
      <c r="G1993" s="17"/>
      <c r="H1993" s="17"/>
      <c r="I1993" s="17"/>
      <c r="J1993" s="17"/>
      <c r="K1993" s="17"/>
      <c r="L1993" s="17"/>
      <c r="M1993" s="17"/>
      <c r="N1993" s="17"/>
      <c r="O1993" s="17"/>
      <c r="P1993" s="17"/>
      <c r="Q1993" s="17"/>
      <c r="R1993" s="17"/>
      <c r="S1993" s="17"/>
      <c r="T1993" s="17"/>
      <c r="U1993" s="17"/>
      <c r="V1993" s="17"/>
      <c r="W1993" s="17"/>
      <c r="X1993" s="17"/>
      <c r="Y1993" s="17"/>
      <c r="Z1993" s="17"/>
      <c r="AA1993" s="17"/>
      <c r="AB1993" s="17"/>
      <c r="AC1993" s="17"/>
      <c r="AD1993" s="17"/>
      <c r="AE1993" s="17"/>
      <c r="AF1993" s="17"/>
      <c r="AG1993" s="17"/>
      <c r="AH1993" s="17"/>
      <c r="AI1993" s="17"/>
      <c r="AJ1993" s="17"/>
      <c r="AK1993" s="17"/>
      <c r="AL1993" s="17"/>
      <c r="AM1993" s="17"/>
      <c r="AN1993" s="17"/>
      <c r="AO1993" s="17"/>
      <c r="AP1993" s="17"/>
      <c r="AQ1993" s="17"/>
      <c r="AR1993" s="17"/>
      <c r="AS1993" s="17"/>
      <c r="AT1993" s="17"/>
      <c r="AU1993" s="17"/>
      <c r="AV1993" s="17"/>
      <c r="AW1993" s="17"/>
      <c r="AX1993" s="17"/>
      <c r="AY1993" s="17"/>
      <c r="AZ1993" s="17"/>
      <c r="BA1993" s="17"/>
      <c r="BB1993" s="17"/>
      <c r="BC1993" s="17"/>
      <c r="BD1993" s="17"/>
      <c r="BE1993" s="17"/>
      <c r="BF1993" s="17"/>
      <c r="BG1993" s="17"/>
      <c r="BH1993" s="17"/>
      <c r="BI1993" s="17"/>
      <c r="BJ1993" s="17"/>
      <c r="BK1993" s="17"/>
      <c r="BL1993" s="17"/>
      <c r="BM1993" s="17"/>
      <c r="BN1993" s="17"/>
      <c r="BO1993" s="17"/>
      <c r="BP1993" s="17"/>
      <c r="BQ1993" s="17"/>
      <c r="BR1993" s="17"/>
      <c r="BS1993" s="17"/>
      <c r="BT1993" s="17"/>
      <c r="BU1993" s="17"/>
    </row>
    <row r="1994" spans="2:73" x14ac:dyDescent="0.3">
      <c r="B1994" s="24" t="s">
        <v>197</v>
      </c>
      <c r="C1994" s="17"/>
      <c r="D1994" s="17"/>
      <c r="E1994" s="17"/>
      <c r="F1994" s="17"/>
      <c r="G1994" s="17"/>
      <c r="H1994" s="17"/>
      <c r="I1994" s="17"/>
      <c r="J1994" s="17"/>
      <c r="K1994" s="17"/>
      <c r="L1994" s="17"/>
      <c r="M1994" s="17"/>
      <c r="N1994" s="17"/>
      <c r="O1994" s="17"/>
      <c r="P1994" s="17"/>
      <c r="Q1994" s="17"/>
      <c r="R1994" s="17"/>
      <c r="S1994" s="17"/>
      <c r="T1994" s="17"/>
      <c r="U1994" s="17"/>
      <c r="V1994" s="17"/>
      <c r="W1994" s="17"/>
      <c r="X1994" s="17"/>
      <c r="Y1994" s="17"/>
      <c r="Z1994" s="17"/>
      <c r="AA1994" s="17"/>
      <c r="AB1994" s="17"/>
      <c r="AC1994" s="17"/>
      <c r="AD1994" s="17"/>
      <c r="AE1994" s="17"/>
      <c r="AF1994" s="17"/>
      <c r="AG1994" s="17"/>
      <c r="AH1994" s="17"/>
      <c r="AI1994" s="17"/>
      <c r="AJ1994" s="17"/>
      <c r="AK1994" s="17"/>
      <c r="AL1994" s="17"/>
      <c r="AM1994" s="17"/>
      <c r="AN1994" s="17"/>
      <c r="AO1994" s="17"/>
      <c r="AP1994" s="17"/>
      <c r="AQ1994" s="17"/>
      <c r="AR1994" s="17"/>
      <c r="AS1994" s="17"/>
      <c r="AT1994" s="17"/>
      <c r="AU1994" s="17"/>
      <c r="AV1994" s="17"/>
      <c r="AW1994" s="17"/>
      <c r="AX1994" s="17"/>
      <c r="AY1994" s="17"/>
      <c r="AZ1994" s="17"/>
      <c r="BA1994" s="17"/>
      <c r="BB1994" s="17"/>
      <c r="BC1994" s="17"/>
      <c r="BD1994" s="17"/>
      <c r="BE1994" s="17"/>
      <c r="BF1994" s="17"/>
      <c r="BG1994" s="17"/>
      <c r="BH1994" s="17"/>
      <c r="BI1994" s="17"/>
      <c r="BJ1994" s="17"/>
      <c r="BK1994" s="17"/>
      <c r="BL1994" s="17"/>
      <c r="BM1994" s="17"/>
      <c r="BN1994" s="17"/>
      <c r="BO1994" s="17"/>
      <c r="BP1994" s="17"/>
      <c r="BQ1994" s="17"/>
      <c r="BR1994" s="17"/>
      <c r="BS1994" s="17"/>
      <c r="BT1994" s="17"/>
      <c r="BU1994" s="17"/>
    </row>
    <row r="1995" spans="2:73" x14ac:dyDescent="0.3">
      <c r="B1995" t="s">
        <v>681</v>
      </c>
      <c r="C1995" s="17">
        <v>6.5245248262827404E-2</v>
      </c>
      <c r="D1995" s="17">
        <v>8.1742803801984107E-2</v>
      </c>
      <c r="E1995" s="17">
        <v>4.8465277992063897E-2</v>
      </c>
      <c r="F1995" s="17"/>
      <c r="G1995" s="17">
        <v>8.9544400592535101E-2</v>
      </c>
      <c r="H1995" s="17">
        <v>0.13577319955365899</v>
      </c>
      <c r="I1995" s="17">
        <v>7.5609590917948694E-2</v>
      </c>
      <c r="J1995" s="17">
        <v>4.0481696388990102E-2</v>
      </c>
      <c r="K1995" s="17">
        <v>3.7356951101243201E-2</v>
      </c>
      <c r="L1995" s="17">
        <v>2.4481723570201001E-2</v>
      </c>
      <c r="M1995" s="17"/>
      <c r="N1995" s="17">
        <v>0.102911894059658</v>
      </c>
      <c r="O1995" s="17">
        <v>4.7039888779631202E-2</v>
      </c>
      <c r="P1995" s="17">
        <v>6.3013991895141702E-2</v>
      </c>
      <c r="Q1995" s="17">
        <v>4.6960390890071702E-2</v>
      </c>
      <c r="R1995" s="17"/>
      <c r="S1995" s="17">
        <v>0.12842624610007899</v>
      </c>
      <c r="T1995" s="17">
        <v>3.5595650645972303E-2</v>
      </c>
      <c r="U1995" s="17">
        <v>7.60571919210698E-2</v>
      </c>
      <c r="V1995" s="17">
        <v>4.27217199943647E-2</v>
      </c>
      <c r="W1995" s="17">
        <v>6.9559519102530901E-2</v>
      </c>
      <c r="X1995" s="17">
        <v>4.8795308545567698E-2</v>
      </c>
      <c r="Y1995" s="17">
        <v>1.01874350254408E-2</v>
      </c>
      <c r="Z1995" s="17">
        <v>4.22711783304245E-2</v>
      </c>
      <c r="AA1995" s="17">
        <v>9.9466829405197604E-2</v>
      </c>
      <c r="AB1995" s="17"/>
      <c r="AC1995" s="17">
        <v>0</v>
      </c>
      <c r="AD1995" s="17">
        <v>8.6215043368751798E-2</v>
      </c>
      <c r="AE1995" s="17">
        <v>5.4946887497594903E-2</v>
      </c>
      <c r="AF1995" s="17">
        <v>5.9499917687407401E-2</v>
      </c>
      <c r="AG1995" s="17">
        <v>2.5252869888014302E-2</v>
      </c>
      <c r="AH1995" s="17">
        <v>4.7435946360730702E-2</v>
      </c>
      <c r="AI1995" s="17">
        <v>4.7283897055139801E-2</v>
      </c>
      <c r="AJ1995" s="17">
        <v>5.73406786838805E-2</v>
      </c>
      <c r="AK1995" s="17">
        <v>5.6058153151182399E-2</v>
      </c>
      <c r="AL1995" s="17">
        <v>8.1645255671935604E-2</v>
      </c>
      <c r="AM1995" s="17">
        <v>3.5231549581330797E-2</v>
      </c>
      <c r="AN1995" s="17">
        <v>5.5033670242587401E-2</v>
      </c>
      <c r="AO1995" s="17">
        <v>0.115542764644815</v>
      </c>
      <c r="AP1995" s="17">
        <v>0.107299872547998</v>
      </c>
      <c r="AQ1995" s="17">
        <v>0.119957773563516</v>
      </c>
      <c r="AR1995" s="17">
        <v>0.20027673029439999</v>
      </c>
      <c r="AS1995" s="17"/>
      <c r="AT1995" s="17">
        <v>0.124133044363422</v>
      </c>
      <c r="AU1995" s="17">
        <v>6.4924259481955598E-2</v>
      </c>
      <c r="AV1995" s="17">
        <v>6.14274710287274E-2</v>
      </c>
      <c r="AW1995" s="17">
        <v>2.11409946724429E-2</v>
      </c>
      <c r="AX1995" s="17">
        <v>2.3741839907292801E-2</v>
      </c>
      <c r="AY1995" s="17">
        <v>2.3926377634441401E-2</v>
      </c>
      <c r="AZ1995" s="17"/>
      <c r="BA1995" s="17">
        <v>3.49580250198821E-2</v>
      </c>
      <c r="BB1995" s="17">
        <v>5.1799806692451301E-2</v>
      </c>
      <c r="BC1995" s="17">
        <v>5.3038510174689399E-2</v>
      </c>
      <c r="BD1995" s="17">
        <v>0.13405859279655499</v>
      </c>
      <c r="BE1995" s="17">
        <v>0.23457905262315501</v>
      </c>
      <c r="BF1995" s="17"/>
      <c r="BG1995" s="17">
        <v>5.7251141659034201E-2</v>
      </c>
      <c r="BH1995" s="17">
        <v>9.2367932036569997E-2</v>
      </c>
      <c r="BI1995" s="17">
        <v>9.8040589651923901E-2</v>
      </c>
      <c r="BJ1995" s="17">
        <v>4.2367374886609598E-2</v>
      </c>
      <c r="BK1995" s="17">
        <v>0</v>
      </c>
      <c r="BL1995" s="17"/>
      <c r="BM1995" s="17">
        <v>8.7035497246747001E-2</v>
      </c>
      <c r="BN1995" s="17">
        <v>4.4530203055936898E-2</v>
      </c>
      <c r="BO1995" s="17">
        <v>5.2556074907473098E-2</v>
      </c>
      <c r="BP1995" s="17"/>
      <c r="BQ1995" s="17">
        <v>0.121914329391339</v>
      </c>
      <c r="BR1995" s="17">
        <v>3.4535211535025E-2</v>
      </c>
      <c r="BS1995" s="17"/>
      <c r="BT1995" s="17">
        <v>7.5762230087131704E-2</v>
      </c>
      <c r="BU1995" s="17">
        <v>5.1482660509830198E-2</v>
      </c>
    </row>
    <row r="1996" spans="2:73" x14ac:dyDescent="0.3">
      <c r="B1996" t="s">
        <v>682</v>
      </c>
      <c r="C1996" s="17">
        <v>0.17665736138809399</v>
      </c>
      <c r="D1996" s="17">
        <v>0.18817100287959901</v>
      </c>
      <c r="E1996" s="17">
        <v>0.16534721058215801</v>
      </c>
      <c r="F1996" s="17"/>
      <c r="G1996" s="17">
        <v>0.19970458501096799</v>
      </c>
      <c r="H1996" s="17">
        <v>0.28909024646895798</v>
      </c>
      <c r="I1996" s="17">
        <v>0.185315897212046</v>
      </c>
      <c r="J1996" s="17">
        <v>0.14099088024794401</v>
      </c>
      <c r="K1996" s="17">
        <v>0.14711914064412601</v>
      </c>
      <c r="L1996" s="17">
        <v>0.11591594145825899</v>
      </c>
      <c r="M1996" s="17"/>
      <c r="N1996" s="17">
        <v>0.236869044360694</v>
      </c>
      <c r="O1996" s="17">
        <v>0.14671021347989799</v>
      </c>
      <c r="P1996" s="17">
        <v>0.15985138690068301</v>
      </c>
      <c r="Q1996" s="17">
        <v>0.15739518270462799</v>
      </c>
      <c r="R1996" s="17"/>
      <c r="S1996" s="17">
        <v>0.238766473732379</v>
      </c>
      <c r="T1996" s="17">
        <v>0.13816740632793301</v>
      </c>
      <c r="U1996" s="17">
        <v>0.16356937299833499</v>
      </c>
      <c r="V1996" s="17">
        <v>0.196944069956664</v>
      </c>
      <c r="W1996" s="17">
        <v>0.12912024688304399</v>
      </c>
      <c r="X1996" s="17">
        <v>0.196954368265229</v>
      </c>
      <c r="Y1996" s="17">
        <v>0.16910196754440199</v>
      </c>
      <c r="Z1996" s="17">
        <v>0.151064635961699</v>
      </c>
      <c r="AA1996" s="17">
        <v>0.17039065594539701</v>
      </c>
      <c r="AB1996" s="17"/>
      <c r="AC1996" s="17">
        <v>6.8828990170377302E-2</v>
      </c>
      <c r="AD1996" s="17">
        <v>0.15600602033734101</v>
      </c>
      <c r="AE1996" s="17">
        <v>8.7635590556584694E-2</v>
      </c>
      <c r="AF1996" s="17">
        <v>0.14984200376687001</v>
      </c>
      <c r="AG1996" s="17">
        <v>0.18775064435955499</v>
      </c>
      <c r="AH1996" s="17">
        <v>0.12840839675935201</v>
      </c>
      <c r="AI1996" s="17">
        <v>0.21779488514253301</v>
      </c>
      <c r="AJ1996" s="17">
        <v>0.23200062022481699</v>
      </c>
      <c r="AK1996" s="17">
        <v>0.16829218241142199</v>
      </c>
      <c r="AL1996" s="17">
        <v>0.20354207706024</v>
      </c>
      <c r="AM1996" s="17">
        <v>0.14916228104427201</v>
      </c>
      <c r="AN1996" s="17">
        <v>0.209122650878628</v>
      </c>
      <c r="AO1996" s="17">
        <v>0.22606617592683101</v>
      </c>
      <c r="AP1996" s="17">
        <v>0.23605860147799601</v>
      </c>
      <c r="AQ1996" s="17">
        <v>0.16708493944130301</v>
      </c>
      <c r="AR1996" s="17">
        <v>0.26366574159592499</v>
      </c>
      <c r="AS1996" s="17"/>
      <c r="AT1996" s="17">
        <v>0.24359989165193999</v>
      </c>
      <c r="AU1996" s="17">
        <v>0.173867985186138</v>
      </c>
      <c r="AV1996" s="17">
        <v>0.17781415593400701</v>
      </c>
      <c r="AW1996" s="17">
        <v>0.15387952198808799</v>
      </c>
      <c r="AX1996" s="17">
        <v>9.0866099355682003E-2</v>
      </c>
      <c r="AY1996" s="17">
        <v>9.6900006298453897E-2</v>
      </c>
      <c r="AZ1996" s="17"/>
      <c r="BA1996" s="17">
        <v>0.15013932357051399</v>
      </c>
      <c r="BB1996" s="17">
        <v>0.14874039155633401</v>
      </c>
      <c r="BC1996" s="17">
        <v>0.18887235483296</v>
      </c>
      <c r="BD1996" s="17">
        <v>0.26765184244145901</v>
      </c>
      <c r="BE1996" s="17">
        <v>0.177688155251607</v>
      </c>
      <c r="BF1996" s="17"/>
      <c r="BG1996" s="17">
        <v>0.16495428384691199</v>
      </c>
      <c r="BH1996" s="17">
        <v>0.23737938690171501</v>
      </c>
      <c r="BI1996" s="17">
        <v>0.14910139242536699</v>
      </c>
      <c r="BJ1996" s="17">
        <v>0.19095915256002299</v>
      </c>
      <c r="BK1996" s="17">
        <v>0.15439334567322099</v>
      </c>
      <c r="BL1996" s="17"/>
      <c r="BM1996" s="17">
        <v>0.191474546112963</v>
      </c>
      <c r="BN1996" s="17">
        <v>0.170175474729612</v>
      </c>
      <c r="BO1996" s="17">
        <v>0.149400757468554</v>
      </c>
      <c r="BP1996" s="17"/>
      <c r="BQ1996" s="17">
        <v>0.26142057076839198</v>
      </c>
      <c r="BR1996" s="17">
        <v>0.12826199307081701</v>
      </c>
      <c r="BS1996" s="17"/>
      <c r="BT1996" s="17">
        <v>0.19927644713988099</v>
      </c>
      <c r="BU1996" s="17">
        <v>0.14346500731607301</v>
      </c>
    </row>
    <row r="1997" spans="2:73" x14ac:dyDescent="0.3">
      <c r="B1997" t="s">
        <v>683</v>
      </c>
      <c r="C1997" s="17">
        <v>0.51218181078117397</v>
      </c>
      <c r="D1997" s="17">
        <v>0.49867433810347001</v>
      </c>
      <c r="E1997" s="17">
        <v>0.52613454754911604</v>
      </c>
      <c r="F1997" s="17"/>
      <c r="G1997" s="17">
        <v>0.46649924664161102</v>
      </c>
      <c r="H1997" s="17">
        <v>0.37865748663309301</v>
      </c>
      <c r="I1997" s="17">
        <v>0.49316339483281701</v>
      </c>
      <c r="J1997" s="17">
        <v>0.54207475240320102</v>
      </c>
      <c r="K1997" s="17">
        <v>0.59008271262236001</v>
      </c>
      <c r="L1997" s="17">
        <v>0.58608698946974502</v>
      </c>
      <c r="M1997" s="17"/>
      <c r="N1997" s="17">
        <v>0.46606053225617</v>
      </c>
      <c r="O1997" s="17">
        <v>0.54970757210717902</v>
      </c>
      <c r="P1997" s="17">
        <v>0.50384545515639101</v>
      </c>
      <c r="Q1997" s="17">
        <v>0.530469242658963</v>
      </c>
      <c r="R1997" s="17"/>
      <c r="S1997" s="17">
        <v>0.46062510005082802</v>
      </c>
      <c r="T1997" s="17">
        <v>0.58527498877574302</v>
      </c>
      <c r="U1997" s="17">
        <v>0.432703551412286</v>
      </c>
      <c r="V1997" s="17">
        <v>0.47585355432229798</v>
      </c>
      <c r="W1997" s="17">
        <v>0.510810254003078</v>
      </c>
      <c r="X1997" s="17">
        <v>0.49264443899059002</v>
      </c>
      <c r="Y1997" s="17">
        <v>0.59874748642923803</v>
      </c>
      <c r="Z1997" s="17">
        <v>0.493266684471871</v>
      </c>
      <c r="AA1997" s="17">
        <v>0.53655576078642697</v>
      </c>
      <c r="AB1997" s="17"/>
      <c r="AC1997" s="17">
        <v>0.22938597114256901</v>
      </c>
      <c r="AD1997" s="17">
        <v>0.52112020106383805</v>
      </c>
      <c r="AE1997" s="17">
        <v>0.52337355761843596</v>
      </c>
      <c r="AF1997" s="17">
        <v>0.55646917010311103</v>
      </c>
      <c r="AG1997" s="17">
        <v>0.50622242667337902</v>
      </c>
      <c r="AH1997" s="17">
        <v>0.55768292893119698</v>
      </c>
      <c r="AI1997" s="17">
        <v>0.51655650047360302</v>
      </c>
      <c r="AJ1997" s="17">
        <v>0.47500047344719198</v>
      </c>
      <c r="AK1997" s="17">
        <v>0.42593795314874799</v>
      </c>
      <c r="AL1997" s="17">
        <v>0.54225232114142896</v>
      </c>
      <c r="AM1997" s="17">
        <v>0.57002379545334403</v>
      </c>
      <c r="AN1997" s="17">
        <v>0.46755098641436799</v>
      </c>
      <c r="AO1997" s="17">
        <v>0.48801733643165701</v>
      </c>
      <c r="AP1997" s="17">
        <v>0.48789970608185401</v>
      </c>
      <c r="AQ1997" s="17">
        <v>0.57760271013045195</v>
      </c>
      <c r="AR1997" s="17">
        <v>0.381384561188087</v>
      </c>
      <c r="AS1997" s="17"/>
      <c r="AT1997" s="17">
        <v>0.450161310125261</v>
      </c>
      <c r="AU1997" s="17">
        <v>0.52035301239307397</v>
      </c>
      <c r="AV1997" s="17">
        <v>0.47169255120729803</v>
      </c>
      <c r="AW1997" s="17">
        <v>0.53573224140764897</v>
      </c>
      <c r="AX1997" s="17">
        <v>0.62946036134362204</v>
      </c>
      <c r="AY1997" s="17">
        <v>0.58824479041446998</v>
      </c>
      <c r="AZ1997" s="17"/>
      <c r="BA1997" s="17">
        <v>0.51896984066871898</v>
      </c>
      <c r="BB1997" s="17">
        <v>0.53924691051691398</v>
      </c>
      <c r="BC1997" s="17">
        <v>0.51877289012486105</v>
      </c>
      <c r="BD1997" s="17">
        <v>0.44504121120895901</v>
      </c>
      <c r="BE1997" s="17">
        <v>0.43476577143054901</v>
      </c>
      <c r="BF1997" s="17"/>
      <c r="BG1997" s="17">
        <v>0.55667430922614103</v>
      </c>
      <c r="BH1997" s="17">
        <v>0.453645153500565</v>
      </c>
      <c r="BI1997" s="17">
        <v>0.52121094517815403</v>
      </c>
      <c r="BJ1997" s="17">
        <v>0.51337189809929795</v>
      </c>
      <c r="BK1997" s="17">
        <v>0.57573646256139299</v>
      </c>
      <c r="BL1997" s="17"/>
      <c r="BM1997" s="17">
        <v>0.52512509276459796</v>
      </c>
      <c r="BN1997" s="17">
        <v>0.51238943043940399</v>
      </c>
      <c r="BO1997" s="17">
        <v>0.473993055467055</v>
      </c>
      <c r="BP1997" s="17"/>
      <c r="BQ1997" s="17">
        <v>0.429809856063183</v>
      </c>
      <c r="BR1997" s="17">
        <v>0.55775609828208805</v>
      </c>
      <c r="BS1997" s="17"/>
      <c r="BT1997" s="17">
        <v>0.52275352594472801</v>
      </c>
      <c r="BU1997" s="17">
        <v>0.50573667970812797</v>
      </c>
    </row>
    <row r="1998" spans="2:73" x14ac:dyDescent="0.3">
      <c r="B1998" t="s">
        <v>684</v>
      </c>
      <c r="C1998" s="17">
        <v>0.122063240263521</v>
      </c>
      <c r="D1998" s="17">
        <v>0.12771259283703701</v>
      </c>
      <c r="E1998" s="17">
        <v>0.11662183233354299</v>
      </c>
      <c r="F1998" s="17"/>
      <c r="G1998" s="17">
        <v>0.10639237060421899</v>
      </c>
      <c r="H1998" s="17">
        <v>0.121621237900035</v>
      </c>
      <c r="I1998" s="17">
        <v>0.114635462507354</v>
      </c>
      <c r="J1998" s="17">
        <v>0.13370797244081201</v>
      </c>
      <c r="K1998" s="17">
        <v>0.104738975583309</v>
      </c>
      <c r="L1998" s="17">
        <v>0.141314888497832</v>
      </c>
      <c r="M1998" s="17"/>
      <c r="N1998" s="17">
        <v>0.11624598457272201</v>
      </c>
      <c r="O1998" s="17">
        <v>0.130193629939449</v>
      </c>
      <c r="P1998" s="17">
        <v>0.14167923654817799</v>
      </c>
      <c r="Q1998" s="17">
        <v>0.103077898420875</v>
      </c>
      <c r="R1998" s="17"/>
      <c r="S1998" s="17">
        <v>9.3846269339872099E-2</v>
      </c>
      <c r="T1998" s="17">
        <v>9.9440676086110596E-2</v>
      </c>
      <c r="U1998" s="17">
        <v>0.20153793944440801</v>
      </c>
      <c r="V1998" s="17">
        <v>0.14400649305404001</v>
      </c>
      <c r="W1998" s="17">
        <v>0.15343993908400699</v>
      </c>
      <c r="X1998" s="17">
        <v>9.8336600949707906E-2</v>
      </c>
      <c r="Y1998" s="17">
        <v>0.121586072455549</v>
      </c>
      <c r="Z1998" s="17">
        <v>0.15814364773744499</v>
      </c>
      <c r="AA1998" s="17">
        <v>8.8785653731037806E-2</v>
      </c>
      <c r="AB1998" s="17"/>
      <c r="AC1998" s="17">
        <v>0.10503871652326301</v>
      </c>
      <c r="AD1998" s="17">
        <v>7.5929531888156002E-2</v>
      </c>
      <c r="AE1998" s="17">
        <v>0.148701031869027</v>
      </c>
      <c r="AF1998" s="17">
        <v>7.4245553807278E-2</v>
      </c>
      <c r="AG1998" s="17">
        <v>0.103350903344736</v>
      </c>
      <c r="AH1998" s="17">
        <v>0.151900302833333</v>
      </c>
      <c r="AI1998" s="17">
        <v>0.140431923290706</v>
      </c>
      <c r="AJ1998" s="17">
        <v>0.112051781388408</v>
      </c>
      <c r="AK1998" s="17">
        <v>0.185753524557635</v>
      </c>
      <c r="AL1998" s="17">
        <v>9.43643571855491E-2</v>
      </c>
      <c r="AM1998" s="17">
        <v>0.13615649575963901</v>
      </c>
      <c r="AN1998" s="17">
        <v>0.19346125887183699</v>
      </c>
      <c r="AO1998" s="17">
        <v>5.9016372592155003E-2</v>
      </c>
      <c r="AP1998" s="17">
        <v>8.0649133872058104E-2</v>
      </c>
      <c r="AQ1998" s="17">
        <v>4.7838576446102898E-2</v>
      </c>
      <c r="AR1998" s="17">
        <v>0.11697224083421399</v>
      </c>
      <c r="AS1998" s="17"/>
      <c r="AT1998" s="17">
        <v>7.7543013904925004E-2</v>
      </c>
      <c r="AU1998" s="17">
        <v>0.12166479372540601</v>
      </c>
      <c r="AV1998" s="17">
        <v>0.14938443192488601</v>
      </c>
      <c r="AW1998" s="17">
        <v>0.16275822093554099</v>
      </c>
      <c r="AX1998" s="17">
        <v>0.103970830084907</v>
      </c>
      <c r="AY1998" s="17">
        <v>0.153534933599696</v>
      </c>
      <c r="AZ1998" s="17"/>
      <c r="BA1998" s="17">
        <v>0.14200352285520099</v>
      </c>
      <c r="BB1998" s="17">
        <v>0.12730702686734699</v>
      </c>
      <c r="BC1998" s="17">
        <v>0.123000940606826</v>
      </c>
      <c r="BD1998" s="17">
        <v>7.1603129927985398E-2</v>
      </c>
      <c r="BE1998" s="17">
        <v>8.9083122282484301E-2</v>
      </c>
      <c r="BF1998" s="17"/>
      <c r="BG1998" s="17">
        <v>0.105035431502901</v>
      </c>
      <c r="BH1998" s="17">
        <v>0.112774105332831</v>
      </c>
      <c r="BI1998" s="17">
        <v>0.124031750608372</v>
      </c>
      <c r="BJ1998" s="17">
        <v>0.17541191804408601</v>
      </c>
      <c r="BK1998" s="17">
        <v>0.104888319586981</v>
      </c>
      <c r="BL1998" s="17"/>
      <c r="BM1998" s="17">
        <v>0.103457468760095</v>
      </c>
      <c r="BN1998" s="17">
        <v>0.13172392907884001</v>
      </c>
      <c r="BO1998" s="17">
        <v>0.152561908511539</v>
      </c>
      <c r="BP1998" s="17"/>
      <c r="BQ1998" s="17">
        <v>0.12835088126472299</v>
      </c>
      <c r="BR1998" s="17">
        <v>0.123984935087243</v>
      </c>
      <c r="BS1998" s="17"/>
      <c r="BT1998" s="17">
        <v>0.11893172328288799</v>
      </c>
      <c r="BU1998" s="17">
        <v>0.13334118209926599</v>
      </c>
    </row>
    <row r="1999" spans="2:73" x14ac:dyDescent="0.3">
      <c r="B1999" t="s">
        <v>685</v>
      </c>
      <c r="C1999" s="17">
        <v>1.9757407697911199E-2</v>
      </c>
      <c r="D1999" s="17">
        <v>1.95403962324712E-2</v>
      </c>
      <c r="E1999" s="17">
        <v>1.93278013349087E-2</v>
      </c>
      <c r="F1999" s="17"/>
      <c r="G1999" s="17">
        <v>1.6172635380433498E-2</v>
      </c>
      <c r="H1999" s="17">
        <v>4.5223346053686296E-3</v>
      </c>
      <c r="I1999" s="17">
        <v>3.9629579131834299E-2</v>
      </c>
      <c r="J1999" s="17">
        <v>1.4807869849686E-2</v>
      </c>
      <c r="K1999" s="17">
        <v>1.8917442800134601E-2</v>
      </c>
      <c r="L1999" s="17">
        <v>2.0679061547668499E-2</v>
      </c>
      <c r="M1999" s="17"/>
      <c r="N1999" s="17">
        <v>3.8932348237707098E-3</v>
      </c>
      <c r="O1999" s="17">
        <v>2.9327945094002699E-2</v>
      </c>
      <c r="P1999" s="17">
        <v>1.8433134887232E-2</v>
      </c>
      <c r="Q1999" s="17">
        <v>2.52801926363822E-2</v>
      </c>
      <c r="R1999" s="17"/>
      <c r="S1999" s="17">
        <v>1.20541003672543E-2</v>
      </c>
      <c r="T1999" s="17">
        <v>2.2217029507721801E-2</v>
      </c>
      <c r="U1999" s="17">
        <v>2.6057789162586501E-2</v>
      </c>
      <c r="V1999" s="17">
        <v>1.41334774703756E-2</v>
      </c>
      <c r="W1999" s="17">
        <v>2.4273892101101001E-2</v>
      </c>
      <c r="X1999" s="17">
        <v>8.26657941933941E-3</v>
      </c>
      <c r="Y1999" s="17">
        <v>2.85061818782835E-2</v>
      </c>
      <c r="Z1999" s="17">
        <v>2.0066727855378601E-2</v>
      </c>
      <c r="AA1999" s="17">
        <v>2.6739953660117301E-2</v>
      </c>
      <c r="AB1999" s="17"/>
      <c r="AC1999" s="17">
        <v>9.1066197710902297E-2</v>
      </c>
      <c r="AD1999" s="17">
        <v>0</v>
      </c>
      <c r="AE1999" s="17">
        <v>2.1828661470501699E-2</v>
      </c>
      <c r="AF1999" s="17">
        <v>3.8293841265154803E-2</v>
      </c>
      <c r="AG1999" s="17">
        <v>6.5938317310904895E-2</v>
      </c>
      <c r="AH1999" s="17">
        <v>1.5084617380421101E-2</v>
      </c>
      <c r="AI1999" s="17">
        <v>2.61275583936777E-2</v>
      </c>
      <c r="AJ1999" s="17">
        <v>6.8057279091398798E-3</v>
      </c>
      <c r="AK1999" s="17">
        <v>1.5844871638622901E-2</v>
      </c>
      <c r="AL1999" s="17">
        <v>0</v>
      </c>
      <c r="AM1999" s="17">
        <v>1.9536734761525999E-2</v>
      </c>
      <c r="AN1999" s="17">
        <v>0</v>
      </c>
      <c r="AO1999" s="17">
        <v>1.50117775690392E-2</v>
      </c>
      <c r="AP1999" s="17">
        <v>1.6562983684214001E-2</v>
      </c>
      <c r="AQ1999" s="17">
        <v>0</v>
      </c>
      <c r="AR1999" s="17">
        <v>0</v>
      </c>
      <c r="AS1999" s="17"/>
      <c r="AT1999" s="17">
        <v>1.8953756596104699E-2</v>
      </c>
      <c r="AU1999" s="17">
        <v>1.1512363332198501E-2</v>
      </c>
      <c r="AV1999" s="17">
        <v>1.54480415103185E-2</v>
      </c>
      <c r="AW1999" s="17">
        <v>3.2051700916978301E-2</v>
      </c>
      <c r="AX1999" s="17">
        <v>2.0283409647209101E-2</v>
      </c>
      <c r="AY1999" s="17">
        <v>3.933445995597E-2</v>
      </c>
      <c r="AZ1999" s="17"/>
      <c r="BA1999" s="17">
        <v>2.2786989808209E-2</v>
      </c>
      <c r="BB1999" s="17">
        <v>1.90396807538783E-2</v>
      </c>
      <c r="BC1999" s="17">
        <v>2.4380968810973701E-2</v>
      </c>
      <c r="BD1999" s="17">
        <v>1.3051648490302801E-2</v>
      </c>
      <c r="BE1999" s="17">
        <v>0</v>
      </c>
      <c r="BF1999" s="17"/>
      <c r="BG1999" s="17">
        <v>2.0203810410421401E-2</v>
      </c>
      <c r="BH1999" s="17">
        <v>1.7480757367544598E-2</v>
      </c>
      <c r="BI1999" s="17">
        <v>1.57739136709047E-2</v>
      </c>
      <c r="BJ1999" s="17">
        <v>2.83693858961305E-2</v>
      </c>
      <c r="BK1999" s="17">
        <v>2.9504264775620299E-2</v>
      </c>
      <c r="BL1999" s="17"/>
      <c r="BM1999" s="17">
        <v>1.4488733569931999E-2</v>
      </c>
      <c r="BN1999" s="17">
        <v>1.96191048854698E-2</v>
      </c>
      <c r="BO1999" s="17">
        <v>3.5434237641072203E-2</v>
      </c>
      <c r="BP1999" s="17"/>
      <c r="BQ1999" s="17">
        <v>1.6038799747685201E-2</v>
      </c>
      <c r="BR1999" s="17">
        <v>2.3630993822621699E-2</v>
      </c>
      <c r="BS1999" s="17"/>
      <c r="BT1999" s="17">
        <v>2.1107444394399499E-2</v>
      </c>
      <c r="BU1999" s="17">
        <v>1.7582246206266298E-2</v>
      </c>
    </row>
    <row r="2000" spans="2:73" x14ac:dyDescent="0.3">
      <c r="B2000" t="s">
        <v>92</v>
      </c>
      <c r="C2000" s="17">
        <v>0.104094931606473</v>
      </c>
      <c r="D2000" s="17">
        <v>8.4158866145437994E-2</v>
      </c>
      <c r="E2000" s="17">
        <v>0.124103330208211</v>
      </c>
      <c r="F2000" s="17"/>
      <c r="G2000" s="17">
        <v>0.12168676177023401</v>
      </c>
      <c r="H2000" s="17">
        <v>7.0335494838885806E-2</v>
      </c>
      <c r="I2000" s="17">
        <v>9.1646075398001306E-2</v>
      </c>
      <c r="J2000" s="17">
        <v>0.12793682866936701</v>
      </c>
      <c r="K2000" s="17">
        <v>0.10178477724882699</v>
      </c>
      <c r="L2000" s="17">
        <v>0.111521395456294</v>
      </c>
      <c r="M2000" s="17"/>
      <c r="N2000" s="17">
        <v>7.4019309926984703E-2</v>
      </c>
      <c r="O2000" s="17">
        <v>9.70207505998405E-2</v>
      </c>
      <c r="P2000" s="17">
        <v>0.113176794612375</v>
      </c>
      <c r="Q2000" s="17">
        <v>0.13681709268907999</v>
      </c>
      <c r="R2000" s="17"/>
      <c r="S2000" s="17">
        <v>6.6281810409587499E-2</v>
      </c>
      <c r="T2000" s="17">
        <v>0.11930424865651899</v>
      </c>
      <c r="U2000" s="17">
        <v>0.10007415506131501</v>
      </c>
      <c r="V2000" s="17">
        <v>0.126340685202258</v>
      </c>
      <c r="W2000" s="17">
        <v>0.11279614882623799</v>
      </c>
      <c r="X2000" s="17">
        <v>0.15500270382956599</v>
      </c>
      <c r="Y2000" s="17">
        <v>7.1870856667086105E-2</v>
      </c>
      <c r="Z2000" s="17">
        <v>0.135187125643181</v>
      </c>
      <c r="AA2000" s="17">
        <v>7.8061146471823703E-2</v>
      </c>
      <c r="AB2000" s="17"/>
      <c r="AC2000" s="17">
        <v>0.50568012445288801</v>
      </c>
      <c r="AD2000" s="17">
        <v>0.16072920334191401</v>
      </c>
      <c r="AE2000" s="17">
        <v>0.16351427098785601</v>
      </c>
      <c r="AF2000" s="17">
        <v>0.121649513370178</v>
      </c>
      <c r="AG2000" s="17">
        <v>0.11148483842341</v>
      </c>
      <c r="AH2000" s="17">
        <v>9.9487807734965406E-2</v>
      </c>
      <c r="AI2000" s="17">
        <v>5.1805235644339899E-2</v>
      </c>
      <c r="AJ2000" s="17">
        <v>0.116800718346563</v>
      </c>
      <c r="AK2000" s="17">
        <v>0.14811331509239001</v>
      </c>
      <c r="AL2000" s="17">
        <v>7.8195988940846103E-2</v>
      </c>
      <c r="AM2000" s="17">
        <v>8.9889143399889002E-2</v>
      </c>
      <c r="AN2000" s="17">
        <v>7.4831433592579599E-2</v>
      </c>
      <c r="AO2000" s="17">
        <v>9.6345572835502505E-2</v>
      </c>
      <c r="AP2000" s="17">
        <v>7.15297023358792E-2</v>
      </c>
      <c r="AQ2000" s="17">
        <v>8.7516000418625894E-2</v>
      </c>
      <c r="AR2000" s="17">
        <v>3.7700726087373002E-2</v>
      </c>
      <c r="AS2000" s="17"/>
      <c r="AT2000" s="17">
        <v>8.5608983358347698E-2</v>
      </c>
      <c r="AU2000" s="17">
        <v>0.107677585881229</v>
      </c>
      <c r="AV2000" s="17">
        <v>0.12423334839476199</v>
      </c>
      <c r="AW2000" s="17">
        <v>9.4437320079300502E-2</v>
      </c>
      <c r="AX2000" s="17">
        <v>0.13167745966128699</v>
      </c>
      <c r="AY2000" s="17">
        <v>9.8059432096968893E-2</v>
      </c>
      <c r="AZ2000" s="17"/>
      <c r="BA2000" s="17">
        <v>0.13114229807747499</v>
      </c>
      <c r="BB2000" s="17">
        <v>0.113866183613075</v>
      </c>
      <c r="BC2000" s="17">
        <v>9.1934335449689403E-2</v>
      </c>
      <c r="BD2000" s="17">
        <v>6.8593575134738405E-2</v>
      </c>
      <c r="BE2000" s="17">
        <v>6.3883898412204806E-2</v>
      </c>
      <c r="BF2000" s="17"/>
      <c r="BG2000" s="17">
        <v>9.5881023354589701E-2</v>
      </c>
      <c r="BH2000" s="17">
        <v>8.6352664860775405E-2</v>
      </c>
      <c r="BI2000" s="17">
        <v>9.1841408465278496E-2</v>
      </c>
      <c r="BJ2000" s="17">
        <v>4.9520270513852299E-2</v>
      </c>
      <c r="BK2000" s="17">
        <v>0.135477607402785</v>
      </c>
      <c r="BL2000" s="17"/>
      <c r="BM2000" s="17">
        <v>7.8418661545665402E-2</v>
      </c>
      <c r="BN2000" s="17">
        <v>0.121561857810738</v>
      </c>
      <c r="BO2000" s="17">
        <v>0.136053966004306</v>
      </c>
      <c r="BP2000" s="17"/>
      <c r="BQ2000" s="17">
        <v>4.2465562764677903E-2</v>
      </c>
      <c r="BR2000" s="17">
        <v>0.13183076820220599</v>
      </c>
      <c r="BS2000" s="17"/>
      <c r="BT2000" s="17">
        <v>6.2168629150971599E-2</v>
      </c>
      <c r="BU2000" s="17">
        <v>0.14839222416043599</v>
      </c>
    </row>
    <row r="2001" spans="2:73" x14ac:dyDescent="0.3">
      <c r="C2001" s="17"/>
      <c r="D2001" s="17"/>
      <c r="E2001" s="17"/>
      <c r="F2001" s="17"/>
      <c r="G2001" s="17"/>
      <c r="H2001" s="17"/>
      <c r="I2001" s="17"/>
      <c r="J2001" s="17"/>
      <c r="K2001" s="17"/>
      <c r="L2001" s="17"/>
      <c r="M2001" s="17"/>
      <c r="N2001" s="17"/>
      <c r="O2001" s="17"/>
      <c r="P2001" s="17"/>
      <c r="Q2001" s="17"/>
      <c r="R2001" s="17"/>
      <c r="S2001" s="17"/>
      <c r="T2001" s="17"/>
      <c r="U2001" s="17"/>
      <c r="V2001" s="17"/>
      <c r="W2001" s="17"/>
      <c r="X2001" s="17"/>
      <c r="Y2001" s="17"/>
      <c r="Z2001" s="17"/>
      <c r="AA2001" s="17"/>
      <c r="AB2001" s="17"/>
      <c r="AC2001" s="17"/>
      <c r="AD2001" s="17"/>
      <c r="AE2001" s="17"/>
      <c r="AF2001" s="17"/>
      <c r="AG2001" s="17"/>
      <c r="AH2001" s="17"/>
      <c r="AI2001" s="17"/>
      <c r="AJ2001" s="17"/>
      <c r="AK2001" s="17"/>
      <c r="AL2001" s="17"/>
      <c r="AM2001" s="17"/>
      <c r="AN2001" s="17"/>
      <c r="AO2001" s="17"/>
      <c r="AP2001" s="17"/>
      <c r="AQ2001" s="17"/>
      <c r="AR2001" s="17"/>
      <c r="AS2001" s="17"/>
      <c r="AT2001" s="17"/>
      <c r="AU2001" s="17"/>
      <c r="AV2001" s="17"/>
      <c r="AW2001" s="17"/>
      <c r="AX2001" s="17"/>
      <c r="AY2001" s="17"/>
      <c r="AZ2001" s="17"/>
      <c r="BA2001" s="17"/>
      <c r="BB2001" s="17"/>
      <c r="BC2001" s="17"/>
      <c r="BD2001" s="17"/>
      <c r="BE2001" s="17"/>
      <c r="BF2001" s="17"/>
      <c r="BG2001" s="17"/>
      <c r="BH2001" s="17"/>
      <c r="BI2001" s="17"/>
      <c r="BJ2001" s="17"/>
      <c r="BK2001" s="17"/>
      <c r="BL2001" s="17"/>
      <c r="BM2001" s="17"/>
      <c r="BN2001" s="17"/>
      <c r="BO2001" s="17"/>
      <c r="BP2001" s="17"/>
      <c r="BQ2001" s="17"/>
      <c r="BR2001" s="17"/>
      <c r="BS2001" s="17"/>
      <c r="BT2001" s="17"/>
      <c r="BU2001" s="17"/>
    </row>
    <row r="2002" spans="2:73" x14ac:dyDescent="0.3">
      <c r="B2002" s="6" t="s">
        <v>714</v>
      </c>
      <c r="C2002" s="17"/>
      <c r="D2002" s="17"/>
      <c r="E2002" s="17"/>
      <c r="F2002" s="17"/>
      <c r="G2002" s="17"/>
      <c r="H2002" s="17"/>
      <c r="I2002" s="17"/>
      <c r="J2002" s="17"/>
      <c r="K2002" s="17"/>
      <c r="L2002" s="17"/>
      <c r="M2002" s="17"/>
      <c r="N2002" s="17"/>
      <c r="O2002" s="17"/>
      <c r="P2002" s="17"/>
      <c r="Q2002" s="17"/>
      <c r="R2002" s="17"/>
      <c r="S2002" s="17"/>
      <c r="T2002" s="17"/>
      <c r="U2002" s="17"/>
      <c r="V2002" s="17"/>
      <c r="W2002" s="17"/>
      <c r="X2002" s="17"/>
      <c r="Y2002" s="17"/>
      <c r="Z2002" s="17"/>
      <c r="AA2002" s="17"/>
      <c r="AB2002" s="17"/>
      <c r="AC2002" s="17"/>
      <c r="AD2002" s="17"/>
      <c r="AE2002" s="17"/>
      <c r="AF2002" s="17"/>
      <c r="AG2002" s="17"/>
      <c r="AH2002" s="17"/>
      <c r="AI2002" s="17"/>
      <c r="AJ2002" s="17"/>
      <c r="AK2002" s="17"/>
      <c r="AL2002" s="17"/>
      <c r="AM2002" s="17"/>
      <c r="AN2002" s="17"/>
      <c r="AO2002" s="17"/>
      <c r="AP2002" s="17"/>
      <c r="AQ2002" s="17"/>
      <c r="AR2002" s="17"/>
      <c r="AS2002" s="17"/>
      <c r="AT2002" s="17"/>
      <c r="AU2002" s="17"/>
      <c r="AV2002" s="17"/>
      <c r="AW2002" s="17"/>
      <c r="AX2002" s="17"/>
      <c r="AY2002" s="17"/>
      <c r="AZ2002" s="17"/>
      <c r="BA2002" s="17"/>
      <c r="BB2002" s="17"/>
      <c r="BC2002" s="17"/>
      <c r="BD2002" s="17"/>
      <c r="BE2002" s="17"/>
      <c r="BF2002" s="17"/>
      <c r="BG2002" s="17"/>
      <c r="BH2002" s="17"/>
      <c r="BI2002" s="17"/>
      <c r="BJ2002" s="17"/>
      <c r="BK2002" s="17"/>
      <c r="BL2002" s="17"/>
      <c r="BM2002" s="17"/>
      <c r="BN2002" s="17"/>
      <c r="BO2002" s="17"/>
      <c r="BP2002" s="17"/>
      <c r="BQ2002" s="17"/>
      <c r="BR2002" s="17"/>
      <c r="BS2002" s="17"/>
      <c r="BT2002" s="17"/>
      <c r="BU2002" s="17"/>
    </row>
    <row r="2003" spans="2:73" x14ac:dyDescent="0.3">
      <c r="B2003" s="24" t="s">
        <v>197</v>
      </c>
      <c r="C2003" s="17"/>
      <c r="D2003" s="17"/>
      <c r="E2003" s="17"/>
      <c r="F2003" s="17"/>
      <c r="G2003" s="17"/>
      <c r="H2003" s="17"/>
      <c r="I2003" s="17"/>
      <c r="J2003" s="17"/>
      <c r="K2003" s="17"/>
      <c r="L2003" s="17"/>
      <c r="M2003" s="17"/>
      <c r="N2003" s="17"/>
      <c r="O2003" s="17"/>
      <c r="P2003" s="17"/>
      <c r="Q2003" s="17"/>
      <c r="R2003" s="17"/>
      <c r="S2003" s="17"/>
      <c r="T2003" s="17"/>
      <c r="U2003" s="17"/>
      <c r="V2003" s="17"/>
      <c r="W2003" s="17"/>
      <c r="X2003" s="17"/>
      <c r="Y2003" s="17"/>
      <c r="Z2003" s="17"/>
      <c r="AA2003" s="17"/>
      <c r="AB2003" s="17"/>
      <c r="AC2003" s="17"/>
      <c r="AD2003" s="17"/>
      <c r="AE2003" s="17"/>
      <c r="AF2003" s="17"/>
      <c r="AG2003" s="17"/>
      <c r="AH2003" s="17"/>
      <c r="AI2003" s="17"/>
      <c r="AJ2003" s="17"/>
      <c r="AK2003" s="17"/>
      <c r="AL2003" s="17"/>
      <c r="AM2003" s="17"/>
      <c r="AN2003" s="17"/>
      <c r="AO2003" s="17"/>
      <c r="AP2003" s="17"/>
      <c r="AQ2003" s="17"/>
      <c r="AR2003" s="17"/>
      <c r="AS2003" s="17"/>
      <c r="AT2003" s="17"/>
      <c r="AU2003" s="17"/>
      <c r="AV2003" s="17"/>
      <c r="AW2003" s="17"/>
      <c r="AX2003" s="17"/>
      <c r="AY2003" s="17"/>
      <c r="AZ2003" s="17"/>
      <c r="BA2003" s="17"/>
      <c r="BB2003" s="17"/>
      <c r="BC2003" s="17"/>
      <c r="BD2003" s="17"/>
      <c r="BE2003" s="17"/>
      <c r="BF2003" s="17"/>
      <c r="BG2003" s="17"/>
      <c r="BH2003" s="17"/>
      <c r="BI2003" s="17"/>
      <c r="BJ2003" s="17"/>
      <c r="BK2003" s="17"/>
      <c r="BL2003" s="17"/>
      <c r="BM2003" s="17"/>
      <c r="BN2003" s="17"/>
      <c r="BO2003" s="17"/>
      <c r="BP2003" s="17"/>
      <c r="BQ2003" s="17"/>
      <c r="BR2003" s="17"/>
      <c r="BS2003" s="17"/>
      <c r="BT2003" s="17"/>
      <c r="BU2003" s="17"/>
    </row>
    <row r="2004" spans="2:73" x14ac:dyDescent="0.3">
      <c r="B2004" t="s">
        <v>681</v>
      </c>
      <c r="C2004" s="17">
        <v>8.7848477143403506E-2</v>
      </c>
      <c r="D2004" s="17">
        <v>0.111611155916145</v>
      </c>
      <c r="E2004" s="17">
        <v>6.3660289976127299E-2</v>
      </c>
      <c r="F2004" s="17"/>
      <c r="G2004" s="17">
        <v>0.16057196176812999</v>
      </c>
      <c r="H2004" s="17">
        <v>0.12988685644540901</v>
      </c>
      <c r="I2004" s="17">
        <v>0.109791630032606</v>
      </c>
      <c r="J2004" s="17">
        <v>5.7949100638417503E-2</v>
      </c>
      <c r="K2004" s="17">
        <v>4.6507206116705897E-2</v>
      </c>
      <c r="L2004" s="17">
        <v>4.0222371447924503E-2</v>
      </c>
      <c r="M2004" s="17"/>
      <c r="N2004" s="17">
        <v>0.123549051715104</v>
      </c>
      <c r="O2004" s="17">
        <v>8.3911588274520998E-2</v>
      </c>
      <c r="P2004" s="17">
        <v>7.9282220071694401E-2</v>
      </c>
      <c r="Q2004" s="17">
        <v>6.2503062289696806E-2</v>
      </c>
      <c r="R2004" s="17"/>
      <c r="S2004" s="17">
        <v>0.15039564329722899</v>
      </c>
      <c r="T2004" s="17">
        <v>4.4911381298930499E-2</v>
      </c>
      <c r="U2004" s="17">
        <v>8.9832904069845898E-2</v>
      </c>
      <c r="V2004" s="17">
        <v>7.5319581148133197E-2</v>
      </c>
      <c r="W2004" s="17">
        <v>8.4409283815691002E-2</v>
      </c>
      <c r="X2004" s="17">
        <v>7.8850747807714699E-2</v>
      </c>
      <c r="Y2004" s="17">
        <v>4.1859673907203299E-2</v>
      </c>
      <c r="Z2004" s="17">
        <v>6.5487152794148795E-2</v>
      </c>
      <c r="AA2004" s="17">
        <v>0.12910160231876899</v>
      </c>
      <c r="AB2004" s="17"/>
      <c r="AC2004" s="17">
        <v>0.19949784918737501</v>
      </c>
      <c r="AD2004" s="17">
        <v>0.12689900951979999</v>
      </c>
      <c r="AE2004" s="17">
        <v>6.3694369371788698E-2</v>
      </c>
      <c r="AF2004" s="17">
        <v>0.12514627774857001</v>
      </c>
      <c r="AG2004" s="17">
        <v>3.4057944057370303E-2</v>
      </c>
      <c r="AH2004" s="17">
        <v>5.2950227381738303E-2</v>
      </c>
      <c r="AI2004" s="17">
        <v>6.3349560654825998E-2</v>
      </c>
      <c r="AJ2004" s="17">
        <v>6.0994241373916298E-2</v>
      </c>
      <c r="AK2004" s="17">
        <v>6.0727799176275001E-2</v>
      </c>
      <c r="AL2004" s="17">
        <v>8.1652344538213295E-2</v>
      </c>
      <c r="AM2004" s="17">
        <v>5.7442845632256802E-2</v>
      </c>
      <c r="AN2004" s="17">
        <v>0.112138446224121</v>
      </c>
      <c r="AO2004" s="17">
        <v>0.110768863786747</v>
      </c>
      <c r="AP2004" s="17">
        <v>0.26411207218174898</v>
      </c>
      <c r="AQ2004" s="17">
        <v>5.9444582430814498E-2</v>
      </c>
      <c r="AR2004" s="17">
        <v>0.22356748891794201</v>
      </c>
      <c r="AS2004" s="17"/>
      <c r="AT2004" s="17">
        <v>0.142227678346317</v>
      </c>
      <c r="AU2004" s="17">
        <v>8.3395770593990698E-2</v>
      </c>
      <c r="AV2004" s="17">
        <v>9.0992628341030807E-2</v>
      </c>
      <c r="AW2004" s="17">
        <v>6.1144457544378299E-2</v>
      </c>
      <c r="AX2004" s="17">
        <v>3.55175894131214E-2</v>
      </c>
      <c r="AY2004" s="17">
        <v>2.6235511508181601E-2</v>
      </c>
      <c r="AZ2004" s="17"/>
      <c r="BA2004" s="17">
        <v>4.7204110592387702E-2</v>
      </c>
      <c r="BB2004" s="17">
        <v>7.7549092722483601E-2</v>
      </c>
      <c r="BC2004" s="17">
        <v>9.0299201926239095E-2</v>
      </c>
      <c r="BD2004" s="17">
        <v>0.15125968987310101</v>
      </c>
      <c r="BE2004" s="17">
        <v>0.21761511521445701</v>
      </c>
      <c r="BF2004" s="17"/>
      <c r="BG2004" s="17">
        <v>7.8587327083068204E-2</v>
      </c>
      <c r="BH2004" s="17">
        <v>0.117369243370432</v>
      </c>
      <c r="BI2004" s="17">
        <v>7.1968711597611701E-2</v>
      </c>
      <c r="BJ2004" s="17">
        <v>8.3707295647804797E-2</v>
      </c>
      <c r="BK2004" s="17">
        <v>2.24939351920245E-2</v>
      </c>
      <c r="BL2004" s="17"/>
      <c r="BM2004" s="17">
        <v>0.112015475092236</v>
      </c>
      <c r="BN2004" s="17">
        <v>7.3167955001063295E-2</v>
      </c>
      <c r="BO2004" s="17">
        <v>5.3457290477066897E-2</v>
      </c>
      <c r="BP2004" s="17"/>
      <c r="BQ2004" s="17">
        <v>0.159247602329121</v>
      </c>
      <c r="BR2004" s="17">
        <v>5.08542840136504E-2</v>
      </c>
      <c r="BS2004" s="17"/>
      <c r="BT2004" s="17">
        <v>9.5728849483656203E-2</v>
      </c>
      <c r="BU2004" s="17">
        <v>7.7974090581432898E-2</v>
      </c>
    </row>
    <row r="2005" spans="2:73" x14ac:dyDescent="0.3">
      <c r="B2005" t="s">
        <v>682</v>
      </c>
      <c r="C2005" s="17">
        <v>0.32755095328896999</v>
      </c>
      <c r="D2005" s="17">
        <v>0.31957406423213702</v>
      </c>
      <c r="E2005" s="17">
        <v>0.33676146256978001</v>
      </c>
      <c r="F2005" s="17"/>
      <c r="G2005" s="17">
        <v>0.29578292175016802</v>
      </c>
      <c r="H2005" s="17">
        <v>0.443105383239765</v>
      </c>
      <c r="I2005" s="17">
        <v>0.32792409455414101</v>
      </c>
      <c r="J2005" s="17">
        <v>0.26530455669189901</v>
      </c>
      <c r="K2005" s="17">
        <v>0.32443450972610599</v>
      </c>
      <c r="L2005" s="17">
        <v>0.31283129356227102</v>
      </c>
      <c r="M2005" s="17"/>
      <c r="N2005" s="17">
        <v>0.41060175937101001</v>
      </c>
      <c r="O2005" s="17">
        <v>0.30803725055014802</v>
      </c>
      <c r="P2005" s="17">
        <v>0.30578165104109301</v>
      </c>
      <c r="Q2005" s="17">
        <v>0.27965044434992198</v>
      </c>
      <c r="R2005" s="17"/>
      <c r="S2005" s="17">
        <v>0.359781021602678</v>
      </c>
      <c r="T2005" s="17">
        <v>0.30775215390703903</v>
      </c>
      <c r="U2005" s="17">
        <v>0.30549703730567002</v>
      </c>
      <c r="V2005" s="17">
        <v>0.341567243386657</v>
      </c>
      <c r="W2005" s="17">
        <v>0.26043453048195297</v>
      </c>
      <c r="X2005" s="17">
        <v>0.302680603854729</v>
      </c>
      <c r="Y2005" s="17">
        <v>0.42566121155536102</v>
      </c>
      <c r="Z2005" s="17">
        <v>0.29686517478284802</v>
      </c>
      <c r="AA2005" s="17">
        <v>0.31947342316560801</v>
      </c>
      <c r="AB2005" s="17"/>
      <c r="AC2005" s="17">
        <v>8.0432212646047399E-2</v>
      </c>
      <c r="AD2005" s="17">
        <v>0.24698952272889299</v>
      </c>
      <c r="AE2005" s="17">
        <v>0.182467833243426</v>
      </c>
      <c r="AF2005" s="17">
        <v>0.25549426820858501</v>
      </c>
      <c r="AG2005" s="17">
        <v>0.348310415802634</v>
      </c>
      <c r="AH2005" s="17">
        <v>0.332280215105551</v>
      </c>
      <c r="AI2005" s="17">
        <v>0.39345869703288799</v>
      </c>
      <c r="AJ2005" s="17">
        <v>0.40697766245857298</v>
      </c>
      <c r="AK2005" s="17">
        <v>0.328474569301477</v>
      </c>
      <c r="AL2005" s="17">
        <v>0.33792395583548801</v>
      </c>
      <c r="AM2005" s="17">
        <v>0.31024178399798502</v>
      </c>
      <c r="AN2005" s="17">
        <v>0.39313268183306399</v>
      </c>
      <c r="AO2005" s="17">
        <v>0.33604736435514498</v>
      </c>
      <c r="AP2005" s="17">
        <v>0.226986490108884</v>
      </c>
      <c r="AQ2005" s="17">
        <v>0.50822670567572803</v>
      </c>
      <c r="AR2005" s="17">
        <v>0.39717705591186803</v>
      </c>
      <c r="AS2005" s="17"/>
      <c r="AT2005" s="17">
        <v>0.36276986057459198</v>
      </c>
      <c r="AU2005" s="17">
        <v>0.35994045178574702</v>
      </c>
      <c r="AV2005" s="17">
        <v>0.2949568835245</v>
      </c>
      <c r="AW2005" s="17">
        <v>0.29655965981805998</v>
      </c>
      <c r="AX2005" s="17">
        <v>0.260283967826621</v>
      </c>
      <c r="AY2005" s="17">
        <v>0.305247218835697</v>
      </c>
      <c r="AZ2005" s="17"/>
      <c r="BA2005" s="17">
        <v>0.26289191338505002</v>
      </c>
      <c r="BB2005" s="17">
        <v>0.28518130524528201</v>
      </c>
      <c r="BC2005" s="17">
        <v>0.41133682011728701</v>
      </c>
      <c r="BD2005" s="17">
        <v>0.40392115376298998</v>
      </c>
      <c r="BE2005" s="17">
        <v>0.40052033847304402</v>
      </c>
      <c r="BF2005" s="17"/>
      <c r="BG2005" s="17">
        <v>0.34577956718922798</v>
      </c>
      <c r="BH2005" s="17">
        <v>0.37342063559044297</v>
      </c>
      <c r="BI2005" s="17">
        <v>0.37630936502338902</v>
      </c>
      <c r="BJ2005" s="17">
        <v>0.30794707304472202</v>
      </c>
      <c r="BK2005" s="17">
        <v>0.34789352484694702</v>
      </c>
      <c r="BL2005" s="17"/>
      <c r="BM2005" s="17">
        <v>0.33054354736444602</v>
      </c>
      <c r="BN2005" s="17">
        <v>0.35120141906369601</v>
      </c>
      <c r="BO2005" s="17">
        <v>0.26090200461804602</v>
      </c>
      <c r="BP2005" s="17"/>
      <c r="BQ2005" s="17">
        <v>0.42462200557930402</v>
      </c>
      <c r="BR2005" s="17">
        <v>0.27634135851385699</v>
      </c>
      <c r="BS2005" s="17"/>
      <c r="BT2005" s="17">
        <v>0.371905458809481</v>
      </c>
      <c r="BU2005" s="17">
        <v>0.26907448051048699</v>
      </c>
    </row>
    <row r="2006" spans="2:73" x14ac:dyDescent="0.3">
      <c r="B2006" t="s">
        <v>683</v>
      </c>
      <c r="C2006" s="17">
        <v>0.39259438647087602</v>
      </c>
      <c r="D2006" s="17">
        <v>0.41486882683147502</v>
      </c>
      <c r="E2006" s="17">
        <v>0.37010728793685499</v>
      </c>
      <c r="F2006" s="17"/>
      <c r="G2006" s="17">
        <v>0.337931086320508</v>
      </c>
      <c r="H2006" s="17">
        <v>0.27072685643641198</v>
      </c>
      <c r="I2006" s="17">
        <v>0.37309249312439502</v>
      </c>
      <c r="J2006" s="17">
        <v>0.48385130893461997</v>
      </c>
      <c r="K2006" s="17">
        <v>0.43645816116125402</v>
      </c>
      <c r="L2006" s="17">
        <v>0.434695915893616</v>
      </c>
      <c r="M2006" s="17"/>
      <c r="N2006" s="17">
        <v>0.35542380402372098</v>
      </c>
      <c r="O2006" s="17">
        <v>0.40508376841913901</v>
      </c>
      <c r="P2006" s="17">
        <v>0.39889397389636699</v>
      </c>
      <c r="Q2006" s="17">
        <v>0.41361541127228402</v>
      </c>
      <c r="R2006" s="17"/>
      <c r="S2006" s="17">
        <v>0.346356340971821</v>
      </c>
      <c r="T2006" s="17">
        <v>0.43169535949639398</v>
      </c>
      <c r="U2006" s="17">
        <v>0.40029430804962601</v>
      </c>
      <c r="V2006" s="17">
        <v>0.36247255492873198</v>
      </c>
      <c r="W2006" s="17">
        <v>0.46067654050046902</v>
      </c>
      <c r="X2006" s="17">
        <v>0.37981124650352499</v>
      </c>
      <c r="Y2006" s="17">
        <v>0.41462475343789001</v>
      </c>
      <c r="Z2006" s="17">
        <v>0.37908754627138602</v>
      </c>
      <c r="AA2006" s="17">
        <v>0.37322834718798797</v>
      </c>
      <c r="AB2006" s="17"/>
      <c r="AC2006" s="17">
        <v>0.320452168853472</v>
      </c>
      <c r="AD2006" s="17">
        <v>0.35952252490581299</v>
      </c>
      <c r="AE2006" s="17">
        <v>0.477020598574937</v>
      </c>
      <c r="AF2006" s="17">
        <v>0.37228052816281199</v>
      </c>
      <c r="AG2006" s="17">
        <v>0.385215367095251</v>
      </c>
      <c r="AH2006" s="17">
        <v>0.423171028574714</v>
      </c>
      <c r="AI2006" s="17">
        <v>0.370582233149513</v>
      </c>
      <c r="AJ2006" s="17">
        <v>0.37391758755976601</v>
      </c>
      <c r="AK2006" s="17">
        <v>0.42978654078360901</v>
      </c>
      <c r="AL2006" s="17">
        <v>0.38947909075828202</v>
      </c>
      <c r="AM2006" s="17">
        <v>0.41061489418298902</v>
      </c>
      <c r="AN2006" s="17">
        <v>0.33846726972537</v>
      </c>
      <c r="AO2006" s="17">
        <v>0.41200315401322002</v>
      </c>
      <c r="AP2006" s="17">
        <v>0.38817306978455202</v>
      </c>
      <c r="AQ2006" s="17">
        <v>0.34124100427631598</v>
      </c>
      <c r="AR2006" s="17">
        <v>0.31239974795177</v>
      </c>
      <c r="AS2006" s="17"/>
      <c r="AT2006" s="17">
        <v>0.31773356086502502</v>
      </c>
      <c r="AU2006" s="17">
        <v>0.38297388496051599</v>
      </c>
      <c r="AV2006" s="17">
        <v>0.38775941359528299</v>
      </c>
      <c r="AW2006" s="17">
        <v>0.42997962888612101</v>
      </c>
      <c r="AX2006" s="17">
        <v>0.51156932306944403</v>
      </c>
      <c r="AY2006" s="17">
        <v>0.47565864305787697</v>
      </c>
      <c r="AZ2006" s="17"/>
      <c r="BA2006" s="17">
        <v>0.46240341470221302</v>
      </c>
      <c r="BB2006" s="17">
        <v>0.40724124323072902</v>
      </c>
      <c r="BC2006" s="17">
        <v>0.346101519735668</v>
      </c>
      <c r="BD2006" s="17">
        <v>0.32339832911919297</v>
      </c>
      <c r="BE2006" s="17">
        <v>0.21022147811684</v>
      </c>
      <c r="BF2006" s="17"/>
      <c r="BG2006" s="17">
        <v>0.42683423934120801</v>
      </c>
      <c r="BH2006" s="17">
        <v>0.33270767562543102</v>
      </c>
      <c r="BI2006" s="17">
        <v>0.38670867124534097</v>
      </c>
      <c r="BJ2006" s="17">
        <v>0.42956913769450999</v>
      </c>
      <c r="BK2006" s="17">
        <v>0.43995667920924802</v>
      </c>
      <c r="BL2006" s="17"/>
      <c r="BM2006" s="17">
        <v>0.40962166503386899</v>
      </c>
      <c r="BN2006" s="17">
        <v>0.37310191941598397</v>
      </c>
      <c r="BO2006" s="17">
        <v>0.39077607613454202</v>
      </c>
      <c r="BP2006" s="17"/>
      <c r="BQ2006" s="17">
        <v>0.30322388791841298</v>
      </c>
      <c r="BR2006" s="17">
        <v>0.44668670808880101</v>
      </c>
      <c r="BS2006" s="17"/>
      <c r="BT2006" s="17">
        <v>0.37262091279941001</v>
      </c>
      <c r="BU2006" s="17">
        <v>0.426920760046481</v>
      </c>
    </row>
    <row r="2007" spans="2:73" x14ac:dyDescent="0.3">
      <c r="B2007" t="s">
        <v>684</v>
      </c>
      <c r="C2007" s="17">
        <v>6.7708991695631396E-2</v>
      </c>
      <c r="D2007" s="17">
        <v>5.7658731411398101E-2</v>
      </c>
      <c r="E2007" s="17">
        <v>7.7507295868649295E-2</v>
      </c>
      <c r="F2007" s="17"/>
      <c r="G2007" s="17">
        <v>9.1117003945780095E-2</v>
      </c>
      <c r="H2007" s="17">
        <v>6.3524089768928205E-2</v>
      </c>
      <c r="I2007" s="17">
        <v>6.4274296952704299E-2</v>
      </c>
      <c r="J2007" s="17">
        <v>6.1477870462963401E-2</v>
      </c>
      <c r="K2007" s="17">
        <v>6.40794823781832E-2</v>
      </c>
      <c r="L2007" s="17">
        <v>6.6374416604998002E-2</v>
      </c>
      <c r="M2007" s="17"/>
      <c r="N2007" s="17">
        <v>4.2427676640329703E-2</v>
      </c>
      <c r="O2007" s="17">
        <v>8.2253443912416305E-2</v>
      </c>
      <c r="P2007" s="17">
        <v>6.5843040093403096E-2</v>
      </c>
      <c r="Q2007" s="17">
        <v>7.6675019049022894E-2</v>
      </c>
      <c r="R2007" s="17"/>
      <c r="S2007" s="17">
        <v>6.5076981335750197E-2</v>
      </c>
      <c r="T2007" s="17">
        <v>6.5530714699112799E-2</v>
      </c>
      <c r="U2007" s="17">
        <v>5.96309415437997E-2</v>
      </c>
      <c r="V2007" s="17">
        <v>8.2034723328950093E-2</v>
      </c>
      <c r="W2007" s="17">
        <v>6.4828866803887802E-2</v>
      </c>
      <c r="X2007" s="17">
        <v>6.7034983410221002E-2</v>
      </c>
      <c r="Y2007" s="17">
        <v>3.8272178775919097E-2</v>
      </c>
      <c r="Z2007" s="17">
        <v>0.123485649742533</v>
      </c>
      <c r="AA2007" s="17">
        <v>6.8951983464448002E-2</v>
      </c>
      <c r="AB2007" s="17"/>
      <c r="AC2007" s="17">
        <v>0.17386770669363999</v>
      </c>
      <c r="AD2007" s="17">
        <v>3.1300584196689699E-2</v>
      </c>
      <c r="AE2007" s="17">
        <v>7.6606669492229398E-2</v>
      </c>
      <c r="AF2007" s="17">
        <v>9.1836183391857104E-2</v>
      </c>
      <c r="AG2007" s="17">
        <v>9.4013352130905503E-2</v>
      </c>
      <c r="AH2007" s="17">
        <v>7.3173358623394399E-2</v>
      </c>
      <c r="AI2007" s="17">
        <v>8.5729940467108801E-2</v>
      </c>
      <c r="AJ2007" s="17">
        <v>5.8566677514326003E-2</v>
      </c>
      <c r="AK2007" s="17">
        <v>6.2452501139059202E-2</v>
      </c>
      <c r="AL2007" s="17">
        <v>9.0641134063230502E-2</v>
      </c>
      <c r="AM2007" s="17">
        <v>8.6808659116929698E-2</v>
      </c>
      <c r="AN2007" s="17">
        <v>3.4876407335495303E-2</v>
      </c>
      <c r="AO2007" s="17">
        <v>4.55704890008359E-2</v>
      </c>
      <c r="AP2007" s="17">
        <v>4.9041970842663901E-2</v>
      </c>
      <c r="AQ2007" s="17">
        <v>3.7091531859436103E-2</v>
      </c>
      <c r="AR2007" s="17">
        <v>2.1254930971200899E-2</v>
      </c>
      <c r="AS2007" s="17"/>
      <c r="AT2007" s="17">
        <v>7.7802615014278195E-2</v>
      </c>
      <c r="AU2007" s="17">
        <v>5.6607358021946899E-2</v>
      </c>
      <c r="AV2007" s="17">
        <v>8.5058294419168304E-2</v>
      </c>
      <c r="AW2007" s="17">
        <v>6.8969800962511194E-2</v>
      </c>
      <c r="AX2007" s="17">
        <v>4.1477527303384498E-2</v>
      </c>
      <c r="AY2007" s="17">
        <v>7.7029114577650201E-2</v>
      </c>
      <c r="AZ2007" s="17"/>
      <c r="BA2007" s="17">
        <v>6.7059488451939306E-2</v>
      </c>
      <c r="BB2007" s="17">
        <v>8.2689689215609694E-2</v>
      </c>
      <c r="BC2007" s="17">
        <v>6.9918440503333901E-2</v>
      </c>
      <c r="BD2007" s="17">
        <v>5.27200328370915E-2</v>
      </c>
      <c r="BE2007" s="17">
        <v>8.7387227414501001E-2</v>
      </c>
      <c r="BF2007" s="17"/>
      <c r="BG2007" s="17">
        <v>5.4764477573780397E-2</v>
      </c>
      <c r="BH2007" s="17">
        <v>6.7950069667469096E-2</v>
      </c>
      <c r="BI2007" s="17">
        <v>5.81685133397431E-2</v>
      </c>
      <c r="BJ2007" s="17">
        <v>7.7493028340476805E-2</v>
      </c>
      <c r="BK2007" s="17">
        <v>3.3194134696710398E-2</v>
      </c>
      <c r="BL2007" s="17"/>
      <c r="BM2007" s="17">
        <v>6.2519571011559902E-2</v>
      </c>
      <c r="BN2007" s="17">
        <v>6.1985183115426598E-2</v>
      </c>
      <c r="BO2007" s="17">
        <v>9.6838018633490203E-2</v>
      </c>
      <c r="BP2007" s="17"/>
      <c r="BQ2007" s="17">
        <v>5.9733767378122297E-2</v>
      </c>
      <c r="BR2007" s="17">
        <v>7.1830119344817506E-2</v>
      </c>
      <c r="BS2007" s="17"/>
      <c r="BT2007" s="17">
        <v>7.1886681964959703E-2</v>
      </c>
      <c r="BU2007" s="17">
        <v>6.6583748642883897E-2</v>
      </c>
    </row>
    <row r="2008" spans="2:73" x14ac:dyDescent="0.3">
      <c r="B2008" t="s">
        <v>685</v>
      </c>
      <c r="C2008" s="17">
        <v>1.2603174081181501E-2</v>
      </c>
      <c r="D2008" s="17">
        <v>8.9969158581624104E-3</v>
      </c>
      <c r="E2008" s="17">
        <v>1.5639926803447699E-2</v>
      </c>
      <c r="F2008" s="17"/>
      <c r="G2008" s="17">
        <v>2.3702477502212001E-2</v>
      </c>
      <c r="H2008" s="17">
        <v>9.5224581537825693E-3</v>
      </c>
      <c r="I2008" s="17">
        <v>1.3421105140923E-2</v>
      </c>
      <c r="J2008" s="17">
        <v>1.17648448727764E-2</v>
      </c>
      <c r="K2008" s="17">
        <v>4.6116189748751802E-3</v>
      </c>
      <c r="L2008" s="17">
        <v>1.30275198611186E-2</v>
      </c>
      <c r="M2008" s="17"/>
      <c r="N2008" s="17">
        <v>9.0501022708597296E-3</v>
      </c>
      <c r="O2008" s="17">
        <v>1.80861857192188E-2</v>
      </c>
      <c r="P2008" s="17">
        <v>9.3876246080730301E-3</v>
      </c>
      <c r="Q2008" s="17">
        <v>1.35096372679005E-2</v>
      </c>
      <c r="R2008" s="17"/>
      <c r="S2008" s="17">
        <v>6.9554707532168596E-3</v>
      </c>
      <c r="T2008" s="17">
        <v>1.33623824339605E-2</v>
      </c>
      <c r="U2008" s="17">
        <v>1.6245148858364599E-2</v>
      </c>
      <c r="V2008" s="17">
        <v>1.5846244898503701E-2</v>
      </c>
      <c r="W2008" s="17">
        <v>1.47541483624603E-2</v>
      </c>
      <c r="X2008" s="17">
        <v>1.71873346879718E-2</v>
      </c>
      <c r="Y2008" s="17">
        <v>1.64374260671914E-2</v>
      </c>
      <c r="Z2008" s="17">
        <v>0</v>
      </c>
      <c r="AA2008" s="17">
        <v>1.00207084694091E-2</v>
      </c>
      <c r="AB2008" s="17"/>
      <c r="AC2008" s="17">
        <v>0</v>
      </c>
      <c r="AD2008" s="17">
        <v>3.5051000759056303E-2</v>
      </c>
      <c r="AE2008" s="17">
        <v>8.9554805884216604E-3</v>
      </c>
      <c r="AF2008" s="17">
        <v>8.6238803777283005E-3</v>
      </c>
      <c r="AG2008" s="17">
        <v>2.31131789327878E-2</v>
      </c>
      <c r="AH2008" s="17">
        <v>1.2935189562799401E-2</v>
      </c>
      <c r="AI2008" s="17">
        <v>2.18505565796718E-2</v>
      </c>
      <c r="AJ2008" s="17">
        <v>0</v>
      </c>
      <c r="AK2008" s="17">
        <v>1.5844871638622901E-2</v>
      </c>
      <c r="AL2008" s="17">
        <v>0</v>
      </c>
      <c r="AM2008" s="17">
        <v>1.26393392721043E-2</v>
      </c>
      <c r="AN2008" s="17">
        <v>8.4825845663061804E-3</v>
      </c>
      <c r="AO2008" s="17">
        <v>1.02400720260372E-2</v>
      </c>
      <c r="AP2008" s="17">
        <v>1.6562983684214001E-2</v>
      </c>
      <c r="AQ2008" s="17">
        <v>0</v>
      </c>
      <c r="AR2008" s="17">
        <v>7.9716247417996808E-3</v>
      </c>
      <c r="AS2008" s="17"/>
      <c r="AT2008" s="17">
        <v>1.6132687605124499E-2</v>
      </c>
      <c r="AU2008" s="17">
        <v>7.2861942978733399E-3</v>
      </c>
      <c r="AV2008" s="17">
        <v>1.4355590508579199E-2</v>
      </c>
      <c r="AW2008" s="17">
        <v>1.31789432960445E-2</v>
      </c>
      <c r="AX2008" s="17">
        <v>1.55729777141924E-2</v>
      </c>
      <c r="AY2008" s="17">
        <v>1.23703518170462E-2</v>
      </c>
      <c r="AZ2008" s="17"/>
      <c r="BA2008" s="17">
        <v>1.33915497365131E-2</v>
      </c>
      <c r="BB2008" s="17">
        <v>9.3959146966681398E-3</v>
      </c>
      <c r="BC2008" s="17">
        <v>1.6668700110026701E-2</v>
      </c>
      <c r="BD2008" s="17">
        <v>1.0332909443946501E-2</v>
      </c>
      <c r="BE2008" s="17">
        <v>2.03719423689529E-2</v>
      </c>
      <c r="BF2008" s="17"/>
      <c r="BG2008" s="17">
        <v>6.5541889741268502E-3</v>
      </c>
      <c r="BH2008" s="17">
        <v>1.5388024949732799E-2</v>
      </c>
      <c r="BI2008" s="17">
        <v>9.3011705036503706E-3</v>
      </c>
      <c r="BJ2008" s="17">
        <v>1.91901492806291E-2</v>
      </c>
      <c r="BK2008" s="17">
        <v>2.9504264775620299E-2</v>
      </c>
      <c r="BL2008" s="17"/>
      <c r="BM2008" s="17">
        <v>9.0219705512349802E-3</v>
      </c>
      <c r="BN2008" s="17">
        <v>1.2176539250121399E-2</v>
      </c>
      <c r="BO2008" s="17">
        <v>2.4073815866520801E-2</v>
      </c>
      <c r="BP2008" s="17"/>
      <c r="BQ2008" s="17">
        <v>6.7288701313196501E-3</v>
      </c>
      <c r="BR2008" s="17">
        <v>1.36820465821605E-2</v>
      </c>
      <c r="BS2008" s="17"/>
      <c r="BT2008" s="17">
        <v>1.4382941778760301E-2</v>
      </c>
      <c r="BU2008" s="17">
        <v>1.11994562888272E-2</v>
      </c>
    </row>
    <row r="2009" spans="2:73" x14ac:dyDescent="0.3">
      <c r="B2009" t="s">
        <v>92</v>
      </c>
      <c r="C2009" s="17">
        <v>0.111694017319938</v>
      </c>
      <c r="D2009" s="17">
        <v>8.7290305750682598E-2</v>
      </c>
      <c r="E2009" s="17">
        <v>0.13632373684513999</v>
      </c>
      <c r="F2009" s="17"/>
      <c r="G2009" s="17">
        <v>9.0894548713202405E-2</v>
      </c>
      <c r="H2009" s="17">
        <v>8.3234355955702902E-2</v>
      </c>
      <c r="I2009" s="17">
        <v>0.111496380195231</v>
      </c>
      <c r="J2009" s="17">
        <v>0.119652318399324</v>
      </c>
      <c r="K2009" s="17">
        <v>0.123909021642876</v>
      </c>
      <c r="L2009" s="17">
        <v>0.13284848263007101</v>
      </c>
      <c r="M2009" s="17"/>
      <c r="N2009" s="17">
        <v>5.8947605978975297E-2</v>
      </c>
      <c r="O2009" s="17">
        <v>0.102627763124557</v>
      </c>
      <c r="P2009" s="17">
        <v>0.14081149028936901</v>
      </c>
      <c r="Q2009" s="17">
        <v>0.154046425771174</v>
      </c>
      <c r="R2009" s="17"/>
      <c r="S2009" s="17">
        <v>7.1434542039305104E-2</v>
      </c>
      <c r="T2009" s="17">
        <v>0.13674800816456301</v>
      </c>
      <c r="U2009" s="17">
        <v>0.12849966017269401</v>
      </c>
      <c r="V2009" s="17">
        <v>0.122759652309024</v>
      </c>
      <c r="W2009" s="17">
        <v>0.114896630035539</v>
      </c>
      <c r="X2009" s="17">
        <v>0.154435083735838</v>
      </c>
      <c r="Y2009" s="17">
        <v>6.3144756256434995E-2</v>
      </c>
      <c r="Z2009" s="17">
        <v>0.13507447640908399</v>
      </c>
      <c r="AA2009" s="17">
        <v>9.9223935393777205E-2</v>
      </c>
      <c r="AB2009" s="17"/>
      <c r="AC2009" s="17">
        <v>0.22575006261946601</v>
      </c>
      <c r="AD2009" s="17">
        <v>0.200237357889748</v>
      </c>
      <c r="AE2009" s="17">
        <v>0.19125504872919799</v>
      </c>
      <c r="AF2009" s="17">
        <v>0.146618862110448</v>
      </c>
      <c r="AG2009" s="17">
        <v>0.11528974198105101</v>
      </c>
      <c r="AH2009" s="17">
        <v>0.10548998075180401</v>
      </c>
      <c r="AI2009" s="17">
        <v>6.5029012115991894E-2</v>
      </c>
      <c r="AJ2009" s="17">
        <v>9.9543831093418897E-2</v>
      </c>
      <c r="AK2009" s="17">
        <v>0.102713717960957</v>
      </c>
      <c r="AL2009" s="17">
        <v>0.10030347480478601</v>
      </c>
      <c r="AM2009" s="17">
        <v>0.122252477797735</v>
      </c>
      <c r="AN2009" s="17">
        <v>0.112902610315643</v>
      </c>
      <c r="AO2009" s="17">
        <v>8.5370056818014906E-2</v>
      </c>
      <c r="AP2009" s="17">
        <v>5.5123413397937603E-2</v>
      </c>
      <c r="AQ2009" s="17">
        <v>5.3996175757705399E-2</v>
      </c>
      <c r="AR2009" s="17">
        <v>3.7629151505418602E-2</v>
      </c>
      <c r="AS2009" s="17"/>
      <c r="AT2009" s="17">
        <v>8.3333597594662898E-2</v>
      </c>
      <c r="AU2009" s="17">
        <v>0.109796340339926</v>
      </c>
      <c r="AV2009" s="17">
        <v>0.12687718961143901</v>
      </c>
      <c r="AW2009" s="17">
        <v>0.130167509492886</v>
      </c>
      <c r="AX2009" s="17">
        <v>0.13557861467323701</v>
      </c>
      <c r="AY2009" s="17">
        <v>0.10345916020354801</v>
      </c>
      <c r="AZ2009" s="17"/>
      <c r="BA2009" s="17">
        <v>0.14704952313189701</v>
      </c>
      <c r="BB2009" s="17">
        <v>0.137942754889228</v>
      </c>
      <c r="BC2009" s="17">
        <v>6.5675317607445105E-2</v>
      </c>
      <c r="BD2009" s="17">
        <v>5.8367884963678202E-2</v>
      </c>
      <c r="BE2009" s="17">
        <v>6.3883898412204806E-2</v>
      </c>
      <c r="BF2009" s="17"/>
      <c r="BG2009" s="17">
        <v>8.7480199838588693E-2</v>
      </c>
      <c r="BH2009" s="17">
        <v>9.3164350796491796E-2</v>
      </c>
      <c r="BI2009" s="17">
        <v>9.7543568290265004E-2</v>
      </c>
      <c r="BJ2009" s="17">
        <v>8.2093315991857402E-2</v>
      </c>
      <c r="BK2009" s="17">
        <v>0.12695746127945001</v>
      </c>
      <c r="BL2009" s="17"/>
      <c r="BM2009" s="17">
        <v>7.6277770946653001E-2</v>
      </c>
      <c r="BN2009" s="17">
        <v>0.12836698415370901</v>
      </c>
      <c r="BO2009" s="17">
        <v>0.173952794270335</v>
      </c>
      <c r="BP2009" s="17"/>
      <c r="BQ2009" s="17">
        <v>4.6443866663720197E-2</v>
      </c>
      <c r="BR2009" s="17">
        <v>0.140605483456713</v>
      </c>
      <c r="BS2009" s="17"/>
      <c r="BT2009" s="17">
        <v>7.3475155163732903E-2</v>
      </c>
      <c r="BU2009" s="17">
        <v>0.148247463929888</v>
      </c>
    </row>
    <row r="2010" spans="2:73" x14ac:dyDescent="0.3">
      <c r="C2010" s="17"/>
      <c r="D2010" s="17"/>
      <c r="E2010" s="17"/>
      <c r="F2010" s="17"/>
      <c r="G2010" s="17"/>
      <c r="H2010" s="17"/>
      <c r="I2010" s="17"/>
      <c r="J2010" s="17"/>
      <c r="K2010" s="17"/>
      <c r="L2010" s="17"/>
      <c r="M2010" s="17"/>
      <c r="N2010" s="17"/>
      <c r="O2010" s="17"/>
      <c r="P2010" s="17"/>
      <c r="Q2010" s="17"/>
      <c r="R2010" s="17"/>
      <c r="S2010" s="17"/>
      <c r="T2010" s="17"/>
      <c r="U2010" s="17"/>
      <c r="V2010" s="17"/>
      <c r="W2010" s="17"/>
      <c r="X2010" s="17"/>
      <c r="Y2010" s="17"/>
      <c r="Z2010" s="17"/>
      <c r="AA2010" s="17"/>
      <c r="AB2010" s="17"/>
      <c r="AC2010" s="17"/>
      <c r="AD2010" s="17"/>
      <c r="AE2010" s="17"/>
      <c r="AF2010" s="17"/>
      <c r="AG2010" s="17"/>
      <c r="AH2010" s="17"/>
      <c r="AI2010" s="17"/>
      <c r="AJ2010" s="17"/>
      <c r="AK2010" s="17"/>
      <c r="AL2010" s="17"/>
      <c r="AM2010" s="17"/>
      <c r="AN2010" s="17"/>
      <c r="AO2010" s="17"/>
      <c r="AP2010" s="17"/>
      <c r="AQ2010" s="17"/>
      <c r="AR2010" s="17"/>
      <c r="AS2010" s="17"/>
      <c r="AT2010" s="17"/>
      <c r="AU2010" s="17"/>
      <c r="AV2010" s="17"/>
      <c r="AW2010" s="17"/>
      <c r="AX2010" s="17"/>
      <c r="AY2010" s="17"/>
      <c r="AZ2010" s="17"/>
      <c r="BA2010" s="17"/>
      <c r="BB2010" s="17"/>
      <c r="BC2010" s="17"/>
      <c r="BD2010" s="17"/>
      <c r="BE2010" s="17"/>
      <c r="BF2010" s="17"/>
      <c r="BG2010" s="17"/>
      <c r="BH2010" s="17"/>
      <c r="BI2010" s="17"/>
      <c r="BJ2010" s="17"/>
      <c r="BK2010" s="17"/>
      <c r="BL2010" s="17"/>
      <c r="BM2010" s="17"/>
      <c r="BN2010" s="17"/>
      <c r="BO2010" s="17"/>
      <c r="BP2010" s="17"/>
      <c r="BQ2010" s="17"/>
      <c r="BR2010" s="17"/>
      <c r="BS2010" s="17"/>
      <c r="BT2010" s="17"/>
      <c r="BU2010" s="17"/>
    </row>
    <row r="2011" spans="2:73" x14ac:dyDescent="0.3">
      <c r="B2011" s="6" t="s">
        <v>731</v>
      </c>
      <c r="C2011" s="17"/>
      <c r="D2011" s="17"/>
      <c r="E2011" s="17"/>
      <c r="F2011" s="17"/>
      <c r="G2011" s="17"/>
      <c r="H2011" s="17"/>
      <c r="I2011" s="17"/>
      <c r="J2011" s="17"/>
      <c r="K2011" s="17"/>
      <c r="L2011" s="17"/>
      <c r="M2011" s="17"/>
      <c r="N2011" s="17"/>
      <c r="O2011" s="17"/>
      <c r="P2011" s="17"/>
      <c r="Q2011" s="17"/>
      <c r="R2011" s="17"/>
      <c r="S2011" s="17"/>
      <c r="T2011" s="17"/>
      <c r="U2011" s="17"/>
      <c r="V2011" s="17"/>
      <c r="W2011" s="17"/>
      <c r="X2011" s="17"/>
      <c r="Y2011" s="17"/>
      <c r="Z2011" s="17"/>
      <c r="AA2011" s="17"/>
      <c r="AB2011" s="17"/>
      <c r="AC2011" s="17"/>
      <c r="AD2011" s="17"/>
      <c r="AE2011" s="17"/>
      <c r="AF2011" s="17"/>
      <c r="AG2011" s="17"/>
      <c r="AH2011" s="17"/>
      <c r="AI2011" s="17"/>
      <c r="AJ2011" s="17"/>
      <c r="AK2011" s="17"/>
      <c r="AL2011" s="17"/>
      <c r="AM2011" s="17"/>
      <c r="AN2011" s="17"/>
      <c r="AO2011" s="17"/>
      <c r="AP2011" s="17"/>
      <c r="AQ2011" s="17"/>
      <c r="AR2011" s="17"/>
      <c r="AS2011" s="17"/>
      <c r="AT2011" s="17"/>
      <c r="AU2011" s="17"/>
      <c r="AV2011" s="17"/>
      <c r="AW2011" s="17"/>
      <c r="AX2011" s="17"/>
      <c r="AY2011" s="17"/>
      <c r="AZ2011" s="17"/>
      <c r="BA2011" s="17"/>
      <c r="BB2011" s="17"/>
      <c r="BC2011" s="17"/>
      <c r="BD2011" s="17"/>
      <c r="BE2011" s="17"/>
      <c r="BF2011" s="17"/>
      <c r="BG2011" s="17"/>
      <c r="BH2011" s="17"/>
      <c r="BI2011" s="17"/>
      <c r="BJ2011" s="17"/>
      <c r="BK2011" s="17"/>
      <c r="BL2011" s="17"/>
      <c r="BM2011" s="17"/>
      <c r="BN2011" s="17"/>
      <c r="BO2011" s="17"/>
      <c r="BP2011" s="17"/>
      <c r="BQ2011" s="17"/>
      <c r="BR2011" s="17"/>
      <c r="BS2011" s="17"/>
      <c r="BT2011" s="17"/>
      <c r="BU2011" s="17"/>
    </row>
    <row r="2012" spans="2:73" x14ac:dyDescent="0.3">
      <c r="B2012" s="24" t="s">
        <v>94</v>
      </c>
      <c r="C2012" s="17"/>
      <c r="D2012" s="17"/>
      <c r="E2012" s="17"/>
      <c r="F2012" s="17"/>
      <c r="G2012" s="17"/>
      <c r="H2012" s="17"/>
      <c r="I2012" s="17"/>
      <c r="J2012" s="17"/>
      <c r="K2012" s="17"/>
      <c r="L2012" s="17"/>
      <c r="M2012" s="17"/>
      <c r="N2012" s="17"/>
      <c r="O2012" s="17"/>
      <c r="P2012" s="17"/>
      <c r="Q2012" s="17"/>
      <c r="R2012" s="17"/>
      <c r="S2012" s="17"/>
      <c r="T2012" s="17"/>
      <c r="U2012" s="17"/>
      <c r="V2012" s="17"/>
      <c r="W2012" s="17"/>
      <c r="X2012" s="17"/>
      <c r="Y2012" s="17"/>
      <c r="Z2012" s="17"/>
      <c r="AA2012" s="17"/>
      <c r="AB2012" s="17"/>
      <c r="AC2012" s="17"/>
      <c r="AD2012" s="17"/>
      <c r="AE2012" s="17"/>
      <c r="AF2012" s="17"/>
      <c r="AG2012" s="17"/>
      <c r="AH2012" s="17"/>
      <c r="AI2012" s="17"/>
      <c r="AJ2012" s="17"/>
      <c r="AK2012" s="17"/>
      <c r="AL2012" s="17"/>
      <c r="AM2012" s="17"/>
      <c r="AN2012" s="17"/>
      <c r="AO2012" s="17"/>
      <c r="AP2012" s="17"/>
      <c r="AQ2012" s="17"/>
      <c r="AR2012" s="17"/>
      <c r="AS2012" s="17"/>
      <c r="AT2012" s="17"/>
      <c r="AU2012" s="17"/>
      <c r="AV2012" s="17"/>
      <c r="AW2012" s="17"/>
      <c r="AX2012" s="17"/>
      <c r="AY2012" s="17"/>
      <c r="AZ2012" s="17"/>
      <c r="BA2012" s="17"/>
      <c r="BB2012" s="17"/>
      <c r="BC2012" s="17"/>
      <c r="BD2012" s="17"/>
      <c r="BE2012" s="17"/>
      <c r="BF2012" s="17"/>
      <c r="BG2012" s="17"/>
      <c r="BH2012" s="17"/>
      <c r="BI2012" s="17"/>
      <c r="BJ2012" s="17"/>
      <c r="BK2012" s="17"/>
      <c r="BL2012" s="17"/>
      <c r="BM2012" s="17"/>
      <c r="BN2012" s="17"/>
      <c r="BO2012" s="17"/>
      <c r="BP2012" s="17"/>
      <c r="BQ2012" s="17"/>
      <c r="BR2012" s="17"/>
      <c r="BS2012" s="17"/>
      <c r="BT2012" s="17"/>
      <c r="BU2012" s="17"/>
    </row>
    <row r="2013" spans="2:73" x14ac:dyDescent="0.3">
      <c r="B2013" t="s">
        <v>715</v>
      </c>
      <c r="C2013" s="17">
        <v>0.52035255552950099</v>
      </c>
      <c r="D2013" s="17">
        <v>0.499346828116006</v>
      </c>
      <c r="E2013" s="17">
        <v>0.54013756966814297</v>
      </c>
      <c r="F2013" s="17"/>
      <c r="G2013" s="17">
        <v>0.39007511065448902</v>
      </c>
      <c r="H2013" s="17">
        <v>0.44800628022146399</v>
      </c>
      <c r="I2013" s="17">
        <v>0.45730498283994497</v>
      </c>
      <c r="J2013" s="17">
        <v>0.55764054446310696</v>
      </c>
      <c r="K2013" s="17">
        <v>0.60590423437835605</v>
      </c>
      <c r="L2013" s="17">
        <v>0.62894277530807496</v>
      </c>
      <c r="M2013" s="17"/>
      <c r="N2013" s="17">
        <v>0.50571422187119897</v>
      </c>
      <c r="O2013" s="17">
        <v>0.53881095102163701</v>
      </c>
      <c r="P2013" s="17">
        <v>0.54869377348253401</v>
      </c>
      <c r="Q2013" s="17">
        <v>0.48756115267233602</v>
      </c>
      <c r="R2013" s="17"/>
      <c r="S2013" s="17">
        <v>0.44981018959425401</v>
      </c>
      <c r="T2013" s="17">
        <v>0.52390051071494004</v>
      </c>
      <c r="U2013" s="17">
        <v>0.57785621994859604</v>
      </c>
      <c r="V2013" s="17">
        <v>0.57070997852498695</v>
      </c>
      <c r="W2013" s="17">
        <v>0.52136762433973405</v>
      </c>
      <c r="X2013" s="17">
        <v>0.48099673223179101</v>
      </c>
      <c r="Y2013" s="17">
        <v>0.54043566561432699</v>
      </c>
      <c r="Z2013" s="17">
        <v>0.59682884017030902</v>
      </c>
      <c r="AA2013" s="17">
        <v>0.500686684975017</v>
      </c>
      <c r="AB2013" s="17"/>
      <c r="AC2013" s="17">
        <v>0.61267630160487496</v>
      </c>
      <c r="AD2013" s="17">
        <v>0.44422580775986298</v>
      </c>
      <c r="AE2013" s="17">
        <v>0.52768185083390595</v>
      </c>
      <c r="AF2013" s="17">
        <v>0.51641602532727604</v>
      </c>
      <c r="AG2013" s="17">
        <v>0.53275823676370704</v>
      </c>
      <c r="AH2013" s="17">
        <v>0.53888214814316104</v>
      </c>
      <c r="AI2013" s="17">
        <v>0.52389282272734605</v>
      </c>
      <c r="AJ2013" s="17">
        <v>0.532528485469975</v>
      </c>
      <c r="AK2013" s="17">
        <v>0.50208097401071095</v>
      </c>
      <c r="AL2013" s="17">
        <v>0.48226248529702498</v>
      </c>
      <c r="AM2013" s="17">
        <v>0.50936852588205095</v>
      </c>
      <c r="AN2013" s="17">
        <v>0.58090809706510005</v>
      </c>
      <c r="AO2013" s="17">
        <v>0.520692883236614</v>
      </c>
      <c r="AP2013" s="17">
        <v>0.52103250202568496</v>
      </c>
      <c r="AQ2013" s="17">
        <v>0.464972554745542</v>
      </c>
      <c r="AR2013" s="17">
        <v>0.52654074590415201</v>
      </c>
      <c r="AS2013" s="17"/>
      <c r="AT2013" s="17">
        <v>0.449480717163323</v>
      </c>
      <c r="AU2013" s="17">
        <v>0.51409573902461003</v>
      </c>
      <c r="AV2013" s="17">
        <v>0.50195866184869498</v>
      </c>
      <c r="AW2013" s="17">
        <v>0.54414814897794095</v>
      </c>
      <c r="AX2013" s="17">
        <v>0.61530988252552798</v>
      </c>
      <c r="AY2013" s="17">
        <v>0.65876576118254204</v>
      </c>
      <c r="AZ2013" s="17"/>
      <c r="BA2013" s="17">
        <v>0.52490451585285602</v>
      </c>
      <c r="BB2013" s="17">
        <v>0.53608192599371296</v>
      </c>
      <c r="BC2013" s="17">
        <v>0.52159614898796203</v>
      </c>
      <c r="BD2013" s="17">
        <v>0.50644833499236097</v>
      </c>
      <c r="BE2013" s="17">
        <v>0.510005978046564</v>
      </c>
      <c r="BF2013" s="17"/>
      <c r="BG2013" s="17">
        <v>0.55707816849741998</v>
      </c>
      <c r="BH2013" s="17">
        <v>0.49444742775733003</v>
      </c>
      <c r="BI2013" s="17">
        <v>0.57122193186552706</v>
      </c>
      <c r="BJ2013" s="17">
        <v>0.52655875256315099</v>
      </c>
      <c r="BK2013" s="17">
        <v>0.49595622559396102</v>
      </c>
      <c r="BL2013" s="17"/>
      <c r="BM2013" s="17">
        <v>0.52259808273098896</v>
      </c>
      <c r="BN2013" s="17">
        <v>0.51293110080975501</v>
      </c>
      <c r="BO2013" s="17">
        <v>0.53160917843272504</v>
      </c>
      <c r="BP2013" s="17"/>
      <c r="BQ2013" s="17">
        <v>0.481158912095078</v>
      </c>
      <c r="BR2013" s="17">
        <v>0.55459339933523299</v>
      </c>
      <c r="BS2013" s="17"/>
      <c r="BT2013" s="17">
        <v>0.574729899967374</v>
      </c>
      <c r="BU2013" s="17">
        <v>0.45525743179950601</v>
      </c>
    </row>
    <row r="2014" spans="2:73" x14ac:dyDescent="0.3">
      <c r="B2014" t="s">
        <v>716</v>
      </c>
      <c r="C2014" s="17">
        <v>0.389276270434529</v>
      </c>
      <c r="D2014" s="17">
        <v>0.42801891230657002</v>
      </c>
      <c r="E2014" s="17">
        <v>0.35189432541444299</v>
      </c>
      <c r="F2014" s="17"/>
      <c r="G2014" s="17">
        <v>0.32835415559292702</v>
      </c>
      <c r="H2014" s="17">
        <v>0.388525364129996</v>
      </c>
      <c r="I2014" s="17">
        <v>0.38262684574924299</v>
      </c>
      <c r="J2014" s="17">
        <v>0.42183857262183799</v>
      </c>
      <c r="K2014" s="17">
        <v>0.42891278411746397</v>
      </c>
      <c r="L2014" s="17">
        <v>0.38253927367338297</v>
      </c>
      <c r="M2014" s="17"/>
      <c r="N2014" s="17">
        <v>0.41841998299430599</v>
      </c>
      <c r="O2014" s="17">
        <v>0.43107604420529699</v>
      </c>
      <c r="P2014" s="17">
        <v>0.38430037610953</v>
      </c>
      <c r="Q2014" s="17">
        <v>0.31997877146993098</v>
      </c>
      <c r="R2014" s="17"/>
      <c r="S2014" s="17">
        <v>0.38585261760785899</v>
      </c>
      <c r="T2014" s="17">
        <v>0.35318915379574001</v>
      </c>
      <c r="U2014" s="17">
        <v>0.50242239466564198</v>
      </c>
      <c r="V2014" s="17">
        <v>0.39510848461415099</v>
      </c>
      <c r="W2014" s="17">
        <v>0.37878607711906198</v>
      </c>
      <c r="X2014" s="17">
        <v>0.31699772691139899</v>
      </c>
      <c r="Y2014" s="17">
        <v>0.32972922077135502</v>
      </c>
      <c r="Z2014" s="17">
        <v>0.43543918675625098</v>
      </c>
      <c r="AA2014" s="17">
        <v>0.43672858974787498</v>
      </c>
      <c r="AB2014" s="17"/>
      <c r="AC2014" s="17">
        <v>0.429572780213685</v>
      </c>
      <c r="AD2014" s="17">
        <v>0.33666168263690099</v>
      </c>
      <c r="AE2014" s="17">
        <v>0.31941479980186499</v>
      </c>
      <c r="AF2014" s="17">
        <v>0.299371982446616</v>
      </c>
      <c r="AG2014" s="17">
        <v>0.35747779059044599</v>
      </c>
      <c r="AH2014" s="17">
        <v>0.36634507375296799</v>
      </c>
      <c r="AI2014" s="17">
        <v>0.44739434899369401</v>
      </c>
      <c r="AJ2014" s="17">
        <v>0.41638138783017098</v>
      </c>
      <c r="AK2014" s="17">
        <v>0.45462279763499502</v>
      </c>
      <c r="AL2014" s="17">
        <v>0.47222549729466801</v>
      </c>
      <c r="AM2014" s="17">
        <v>0.354248148503232</v>
      </c>
      <c r="AN2014" s="17">
        <v>0.467213341527835</v>
      </c>
      <c r="AO2014" s="17">
        <v>0.41380913799093899</v>
      </c>
      <c r="AP2014" s="17">
        <v>0.392779012591288</v>
      </c>
      <c r="AQ2014" s="17">
        <v>0.395292742171372</v>
      </c>
      <c r="AR2014" s="17">
        <v>0.49896300700370899</v>
      </c>
      <c r="AS2014" s="17"/>
      <c r="AT2014" s="17">
        <v>0.40007867105859202</v>
      </c>
      <c r="AU2014" s="17">
        <v>0.39000454854269001</v>
      </c>
      <c r="AV2014" s="17">
        <v>0.39409217914634598</v>
      </c>
      <c r="AW2014" s="17">
        <v>0.37010640527500699</v>
      </c>
      <c r="AX2014" s="17">
        <v>0.396612047756422</v>
      </c>
      <c r="AY2014" s="17">
        <v>0.378476206794784</v>
      </c>
      <c r="AZ2014" s="17"/>
      <c r="BA2014" s="17">
        <v>0.34662351864372298</v>
      </c>
      <c r="BB2014" s="17">
        <v>0.39851903856764298</v>
      </c>
      <c r="BC2014" s="17">
        <v>0.40969547127664602</v>
      </c>
      <c r="BD2014" s="17">
        <v>0.44737147572333702</v>
      </c>
      <c r="BE2014" s="17">
        <v>0.54781920321664701</v>
      </c>
      <c r="BF2014" s="17"/>
      <c r="BG2014" s="17">
        <v>0.40206878766273302</v>
      </c>
      <c r="BH2014" s="17">
        <v>0.398793558077423</v>
      </c>
      <c r="BI2014" s="17">
        <v>0.40190231108165803</v>
      </c>
      <c r="BJ2014" s="17">
        <v>0.40735577567806902</v>
      </c>
      <c r="BK2014" s="17">
        <v>0.366865325030439</v>
      </c>
      <c r="BL2014" s="17"/>
      <c r="BM2014" s="17">
        <v>0.40009393107421698</v>
      </c>
      <c r="BN2014" s="17">
        <v>0.373644548903176</v>
      </c>
      <c r="BO2014" s="17">
        <v>0.394861449579958</v>
      </c>
      <c r="BP2014" s="17"/>
      <c r="BQ2014" s="17">
        <v>0.417615223635046</v>
      </c>
      <c r="BR2014" s="17">
        <v>0.38399264865145399</v>
      </c>
      <c r="BS2014" s="17"/>
      <c r="BT2014" s="17">
        <v>0.43731438720839899</v>
      </c>
      <c r="BU2014" s="17">
        <v>0.335861048789241</v>
      </c>
    </row>
    <row r="2015" spans="2:73" x14ac:dyDescent="0.3">
      <c r="B2015" t="s">
        <v>717</v>
      </c>
      <c r="C2015" s="17">
        <v>0.34138375401707099</v>
      </c>
      <c r="D2015" s="17">
        <v>0.35679431160855402</v>
      </c>
      <c r="E2015" s="17">
        <v>0.32700619795607999</v>
      </c>
      <c r="F2015" s="17"/>
      <c r="G2015" s="17">
        <v>0.33574132070783802</v>
      </c>
      <c r="H2015" s="17">
        <v>0.40021915360371002</v>
      </c>
      <c r="I2015" s="17">
        <v>0.35160822534778402</v>
      </c>
      <c r="J2015" s="17">
        <v>0.34932023567540499</v>
      </c>
      <c r="K2015" s="17">
        <v>0.32911962897714803</v>
      </c>
      <c r="L2015" s="17">
        <v>0.29075163887549998</v>
      </c>
      <c r="M2015" s="17"/>
      <c r="N2015" s="17">
        <v>0.399645935116828</v>
      </c>
      <c r="O2015" s="17">
        <v>0.375887757235005</v>
      </c>
      <c r="P2015" s="17">
        <v>0.305000233783849</v>
      </c>
      <c r="Q2015" s="17">
        <v>0.27165188859205103</v>
      </c>
      <c r="R2015" s="17"/>
      <c r="S2015" s="17">
        <v>0.32233364827995298</v>
      </c>
      <c r="T2015" s="17">
        <v>0.353906589104863</v>
      </c>
      <c r="U2015" s="17">
        <v>0.37119661330367798</v>
      </c>
      <c r="V2015" s="17">
        <v>0.36593739586290902</v>
      </c>
      <c r="W2015" s="17">
        <v>0.317676387457068</v>
      </c>
      <c r="X2015" s="17">
        <v>0.31164092557761103</v>
      </c>
      <c r="Y2015" s="17">
        <v>0.32775223748801402</v>
      </c>
      <c r="Z2015" s="17">
        <v>0.31008788884309302</v>
      </c>
      <c r="AA2015" s="17">
        <v>0.36748879434590398</v>
      </c>
      <c r="AB2015" s="17"/>
      <c r="AC2015" s="17">
        <v>0.39350504628189897</v>
      </c>
      <c r="AD2015" s="17">
        <v>0.25896226173289699</v>
      </c>
      <c r="AE2015" s="17">
        <v>0.25195975713431201</v>
      </c>
      <c r="AF2015" s="17">
        <v>0.31656426818287198</v>
      </c>
      <c r="AG2015" s="17">
        <v>0.28181114761651799</v>
      </c>
      <c r="AH2015" s="17">
        <v>0.339240992294153</v>
      </c>
      <c r="AI2015" s="17">
        <v>0.31353065449239598</v>
      </c>
      <c r="AJ2015" s="17">
        <v>0.34372106694120003</v>
      </c>
      <c r="AK2015" s="17">
        <v>0.38012968437569999</v>
      </c>
      <c r="AL2015" s="17">
        <v>0.38353400723664</v>
      </c>
      <c r="AM2015" s="17">
        <v>0.36095445265208198</v>
      </c>
      <c r="AN2015" s="17">
        <v>0.37897861371559799</v>
      </c>
      <c r="AO2015" s="17">
        <v>0.38880304691385498</v>
      </c>
      <c r="AP2015" s="17">
        <v>0.39145519056789302</v>
      </c>
      <c r="AQ2015" s="17">
        <v>0.43006778172718002</v>
      </c>
      <c r="AR2015" s="17">
        <v>0.49029724771515298</v>
      </c>
      <c r="AS2015" s="17"/>
      <c r="AT2015" s="17">
        <v>0.38702313248398101</v>
      </c>
      <c r="AU2015" s="17">
        <v>0.34976171211762402</v>
      </c>
      <c r="AV2015" s="17">
        <v>0.332992171972537</v>
      </c>
      <c r="AW2015" s="17">
        <v>0.31849622493241497</v>
      </c>
      <c r="AX2015" s="17">
        <v>0.28008134383114103</v>
      </c>
      <c r="AY2015" s="17">
        <v>0.316535846010294</v>
      </c>
      <c r="AZ2015" s="17"/>
      <c r="BA2015" s="17">
        <v>0.28889435733915098</v>
      </c>
      <c r="BB2015" s="17">
        <v>0.33850902938477101</v>
      </c>
      <c r="BC2015" s="17">
        <v>0.36549672530911798</v>
      </c>
      <c r="BD2015" s="17">
        <v>0.43258302936387499</v>
      </c>
      <c r="BE2015" s="17">
        <v>0.45657822297058098</v>
      </c>
      <c r="BF2015" s="17"/>
      <c r="BG2015" s="17">
        <v>0.33547504640759701</v>
      </c>
      <c r="BH2015" s="17">
        <v>0.37297519800645901</v>
      </c>
      <c r="BI2015" s="17">
        <v>0.36417619395800599</v>
      </c>
      <c r="BJ2015" s="17">
        <v>0.28645543649418198</v>
      </c>
      <c r="BK2015" s="17">
        <v>0.29949127656083802</v>
      </c>
      <c r="BL2015" s="17"/>
      <c r="BM2015" s="17">
        <v>0.36169397811887399</v>
      </c>
      <c r="BN2015" s="17">
        <v>0.33837139095215202</v>
      </c>
      <c r="BO2015" s="17">
        <v>0.28820034506091502</v>
      </c>
      <c r="BP2015" s="17"/>
      <c r="BQ2015" s="17">
        <v>0.40869372518358699</v>
      </c>
      <c r="BR2015" s="17">
        <v>0.308250333900425</v>
      </c>
      <c r="BS2015" s="17"/>
      <c r="BT2015" s="17">
        <v>0.39015261569707099</v>
      </c>
      <c r="BU2015" s="17">
        <v>0.283461081330658</v>
      </c>
    </row>
    <row r="2016" spans="2:73" x14ac:dyDescent="0.3">
      <c r="B2016" t="s">
        <v>718</v>
      </c>
      <c r="C2016" s="17">
        <v>0.31160949638574997</v>
      </c>
      <c r="D2016" s="17">
        <v>0.32117804332939098</v>
      </c>
      <c r="E2016" s="17">
        <v>0.302504417043505</v>
      </c>
      <c r="F2016" s="17"/>
      <c r="G2016" s="17">
        <v>0.29201234566608603</v>
      </c>
      <c r="H2016" s="17">
        <v>0.30849856193883501</v>
      </c>
      <c r="I2016" s="17">
        <v>0.28335473134015998</v>
      </c>
      <c r="J2016" s="17">
        <v>0.33366898669093398</v>
      </c>
      <c r="K2016" s="17">
        <v>0.31593583215194398</v>
      </c>
      <c r="L2016" s="17">
        <v>0.32923242526802499</v>
      </c>
      <c r="M2016" s="17"/>
      <c r="N2016" s="17">
        <v>0.30897102159107998</v>
      </c>
      <c r="O2016" s="17">
        <v>0.33661919709501698</v>
      </c>
      <c r="P2016" s="17">
        <v>0.283322958259632</v>
      </c>
      <c r="Q2016" s="17">
        <v>0.31518848065217198</v>
      </c>
      <c r="R2016" s="17"/>
      <c r="S2016" s="17">
        <v>0.27790245994054102</v>
      </c>
      <c r="T2016" s="17">
        <v>0.30826421202069898</v>
      </c>
      <c r="U2016" s="17">
        <v>0.336513779179897</v>
      </c>
      <c r="V2016" s="17">
        <v>0.328943573462882</v>
      </c>
      <c r="W2016" s="17">
        <v>0.290944840421761</v>
      </c>
      <c r="X2016" s="17">
        <v>0.32238463934133099</v>
      </c>
      <c r="Y2016" s="17">
        <v>0.30090378753543201</v>
      </c>
      <c r="Z2016" s="17">
        <v>0.30663053701688398</v>
      </c>
      <c r="AA2016" s="17">
        <v>0.33951903291892399</v>
      </c>
      <c r="AB2016" s="17"/>
      <c r="AC2016" s="17">
        <v>0.49941032823786302</v>
      </c>
      <c r="AD2016" s="17">
        <v>0.27457045914741701</v>
      </c>
      <c r="AE2016" s="17">
        <v>0.28565945168524298</v>
      </c>
      <c r="AF2016" s="17">
        <v>0.38500031272732399</v>
      </c>
      <c r="AG2016" s="17">
        <v>0.27886635010748601</v>
      </c>
      <c r="AH2016" s="17">
        <v>0.31254872013333801</v>
      </c>
      <c r="AI2016" s="17">
        <v>0.31394920581549701</v>
      </c>
      <c r="AJ2016" s="17">
        <v>0.28205704255993802</v>
      </c>
      <c r="AK2016" s="17">
        <v>0.32582791508608999</v>
      </c>
      <c r="AL2016" s="17">
        <v>0.28892106213191898</v>
      </c>
      <c r="AM2016" s="17">
        <v>0.32445190091961501</v>
      </c>
      <c r="AN2016" s="17">
        <v>0.33557212904001399</v>
      </c>
      <c r="AO2016" s="17">
        <v>0.289860573692515</v>
      </c>
      <c r="AP2016" s="17">
        <v>0.331604410325402</v>
      </c>
      <c r="AQ2016" s="17">
        <v>0.29931223874693103</v>
      </c>
      <c r="AR2016" s="17">
        <v>0.38181378100874502</v>
      </c>
      <c r="AS2016" s="17"/>
      <c r="AT2016" s="17">
        <v>0.348399565352566</v>
      </c>
      <c r="AU2016" s="17">
        <v>0.32698760741612198</v>
      </c>
      <c r="AV2016" s="17">
        <v>0.330120900103197</v>
      </c>
      <c r="AW2016" s="17">
        <v>0.285122776451397</v>
      </c>
      <c r="AX2016" s="17">
        <v>0.24657995066983901</v>
      </c>
      <c r="AY2016" s="17">
        <v>0.22763449769320901</v>
      </c>
      <c r="AZ2016" s="17"/>
      <c r="BA2016" s="17">
        <v>0.31367249914263901</v>
      </c>
      <c r="BB2016" s="17">
        <v>0.29672325152130602</v>
      </c>
      <c r="BC2016" s="17">
        <v>0.31182326455001003</v>
      </c>
      <c r="BD2016" s="17">
        <v>0.347865697348615</v>
      </c>
      <c r="BE2016" s="17">
        <v>0.31488356419617503</v>
      </c>
      <c r="BF2016" s="17"/>
      <c r="BG2016" s="17">
        <v>0.300738084785037</v>
      </c>
      <c r="BH2016" s="17">
        <v>0.32642725848580301</v>
      </c>
      <c r="BI2016" s="17">
        <v>0.30685619106269901</v>
      </c>
      <c r="BJ2016" s="17">
        <v>0.31198946621742801</v>
      </c>
      <c r="BK2016" s="17">
        <v>0.30279487936379801</v>
      </c>
      <c r="BL2016" s="17"/>
      <c r="BM2016" s="17">
        <v>0.308684928567177</v>
      </c>
      <c r="BN2016" s="17">
        <v>0.29262500106703399</v>
      </c>
      <c r="BO2016" s="17">
        <v>0.36621248405613499</v>
      </c>
      <c r="BP2016" s="17"/>
      <c r="BQ2016" s="17">
        <v>0.34851744208794699</v>
      </c>
      <c r="BR2016" s="17">
        <v>0.29342425390050197</v>
      </c>
      <c r="BS2016" s="17"/>
      <c r="BT2016" s="17">
        <v>0.35970891247975501</v>
      </c>
      <c r="BU2016" s="17">
        <v>0.25085644235335602</v>
      </c>
    </row>
    <row r="2017" spans="2:73" x14ac:dyDescent="0.3">
      <c r="B2017" t="s">
        <v>719</v>
      </c>
      <c r="C2017" s="17">
        <v>0.29194681309680998</v>
      </c>
      <c r="D2017" s="17">
        <v>0.30171557190842702</v>
      </c>
      <c r="E2017" s="17">
        <v>0.282217116731308</v>
      </c>
      <c r="F2017" s="17"/>
      <c r="G2017" s="17">
        <v>0.234251625631718</v>
      </c>
      <c r="H2017" s="17">
        <v>0.30353179559666099</v>
      </c>
      <c r="I2017" s="17">
        <v>0.27800415487480701</v>
      </c>
      <c r="J2017" s="17">
        <v>0.27182124454204898</v>
      </c>
      <c r="K2017" s="17">
        <v>0.30942404991787897</v>
      </c>
      <c r="L2017" s="17">
        <v>0.33672881419663298</v>
      </c>
      <c r="M2017" s="17"/>
      <c r="N2017" s="17">
        <v>0.31758588682879202</v>
      </c>
      <c r="O2017" s="17">
        <v>0.29383514398346799</v>
      </c>
      <c r="P2017" s="17">
        <v>0.28948206116011199</v>
      </c>
      <c r="Q2017" s="17">
        <v>0.262202024731431</v>
      </c>
      <c r="R2017" s="17"/>
      <c r="S2017" s="17">
        <v>0.226575433219186</v>
      </c>
      <c r="T2017" s="17">
        <v>0.27584613778517802</v>
      </c>
      <c r="U2017" s="17">
        <v>0.32902581616761001</v>
      </c>
      <c r="V2017" s="17">
        <v>0.30635579867898499</v>
      </c>
      <c r="W2017" s="17">
        <v>0.30889471151731501</v>
      </c>
      <c r="X2017" s="17">
        <v>0.26147769346560301</v>
      </c>
      <c r="Y2017" s="17">
        <v>0.34438337970663502</v>
      </c>
      <c r="Z2017" s="17">
        <v>0.29907580952735102</v>
      </c>
      <c r="AA2017" s="17">
        <v>0.320309759840405</v>
      </c>
      <c r="AB2017" s="17"/>
      <c r="AC2017" s="17">
        <v>0.37074088471011002</v>
      </c>
      <c r="AD2017" s="17">
        <v>0.19644098159193599</v>
      </c>
      <c r="AE2017" s="17">
        <v>0.27522357382714202</v>
      </c>
      <c r="AF2017" s="17">
        <v>0.263489269213035</v>
      </c>
      <c r="AG2017" s="17">
        <v>0.25166308328070103</v>
      </c>
      <c r="AH2017" s="17">
        <v>0.27882656337947098</v>
      </c>
      <c r="AI2017" s="17">
        <v>0.29262641358612601</v>
      </c>
      <c r="AJ2017" s="17">
        <v>0.28128264415055698</v>
      </c>
      <c r="AK2017" s="17">
        <v>0.29597388356953203</v>
      </c>
      <c r="AL2017" s="17">
        <v>0.292942450640166</v>
      </c>
      <c r="AM2017" s="17">
        <v>0.28309383642799302</v>
      </c>
      <c r="AN2017" s="17">
        <v>0.33051512089573398</v>
      </c>
      <c r="AO2017" s="17">
        <v>0.30068978964754101</v>
      </c>
      <c r="AP2017" s="17">
        <v>0.46940253963791101</v>
      </c>
      <c r="AQ2017" s="17">
        <v>0.30956161222002798</v>
      </c>
      <c r="AR2017" s="17">
        <v>0.39813551078755899</v>
      </c>
      <c r="AS2017" s="17"/>
      <c r="AT2017" s="17">
        <v>0.27894882420822897</v>
      </c>
      <c r="AU2017" s="17">
        <v>0.29043995097919001</v>
      </c>
      <c r="AV2017" s="17">
        <v>0.27153962108727803</v>
      </c>
      <c r="AW2017" s="17">
        <v>0.288303811810665</v>
      </c>
      <c r="AX2017" s="17">
        <v>0.33745865473775</v>
      </c>
      <c r="AY2017" s="17">
        <v>0.344051443557503</v>
      </c>
      <c r="AZ2017" s="17"/>
      <c r="BA2017" s="17">
        <v>0.23275479189519399</v>
      </c>
      <c r="BB2017" s="17">
        <v>0.27670801838884401</v>
      </c>
      <c r="BC2017" s="17">
        <v>0.31475384512281301</v>
      </c>
      <c r="BD2017" s="17">
        <v>0.35738049872540101</v>
      </c>
      <c r="BE2017" s="17">
        <v>0.36031785592258803</v>
      </c>
      <c r="BF2017" s="17"/>
      <c r="BG2017" s="17">
        <v>0.33745835742564501</v>
      </c>
      <c r="BH2017" s="17">
        <v>0.30547545825465999</v>
      </c>
      <c r="BI2017" s="17">
        <v>0.34619181565885598</v>
      </c>
      <c r="BJ2017" s="17">
        <v>0.24181392684497599</v>
      </c>
      <c r="BK2017" s="17">
        <v>0.27205690348056</v>
      </c>
      <c r="BL2017" s="17"/>
      <c r="BM2017" s="17">
        <v>0.30069448674542698</v>
      </c>
      <c r="BN2017" s="17">
        <v>0.29494266925818402</v>
      </c>
      <c r="BO2017" s="17">
        <v>0.25866126644719301</v>
      </c>
      <c r="BP2017" s="17"/>
      <c r="BQ2017" s="17">
        <v>0.31363224919544302</v>
      </c>
      <c r="BR2017" s="17">
        <v>0.28584041930263099</v>
      </c>
      <c r="BS2017" s="17"/>
      <c r="BT2017" s="17">
        <v>0.352470695365247</v>
      </c>
      <c r="BU2017" s="17">
        <v>0.20767146392397401</v>
      </c>
    </row>
    <row r="2018" spans="2:73" x14ac:dyDescent="0.3">
      <c r="B2018" t="s">
        <v>720</v>
      </c>
      <c r="C2018" s="17">
        <v>0.274729162184711</v>
      </c>
      <c r="D2018" s="17">
        <v>0.258185615989658</v>
      </c>
      <c r="E2018" s="17">
        <v>0.29128254967846101</v>
      </c>
      <c r="F2018" s="17"/>
      <c r="G2018" s="17">
        <v>0.19214683746549499</v>
      </c>
      <c r="H2018" s="17">
        <v>0.25555902304669698</v>
      </c>
      <c r="I2018" s="17">
        <v>0.25070632430775602</v>
      </c>
      <c r="J2018" s="17">
        <v>0.28670183788006498</v>
      </c>
      <c r="K2018" s="17">
        <v>0.31568083761740501</v>
      </c>
      <c r="L2018" s="17">
        <v>0.32731326591761301</v>
      </c>
      <c r="M2018" s="17"/>
      <c r="N2018" s="17">
        <v>0.32179377408398002</v>
      </c>
      <c r="O2018" s="17">
        <v>0.27477016169530299</v>
      </c>
      <c r="P2018" s="17">
        <v>0.25569204210789898</v>
      </c>
      <c r="Q2018" s="17">
        <v>0.236522278379102</v>
      </c>
      <c r="R2018" s="17"/>
      <c r="S2018" s="17">
        <v>0.235145957019185</v>
      </c>
      <c r="T2018" s="17">
        <v>0.271609443330529</v>
      </c>
      <c r="U2018" s="17">
        <v>0.27235237696223802</v>
      </c>
      <c r="V2018" s="17">
        <v>0.25855865893095997</v>
      </c>
      <c r="W2018" s="17">
        <v>0.339913823764387</v>
      </c>
      <c r="X2018" s="17">
        <v>0.26258352797506501</v>
      </c>
      <c r="Y2018" s="17">
        <v>0.28393760945400498</v>
      </c>
      <c r="Z2018" s="17">
        <v>0.31475727619567401</v>
      </c>
      <c r="AA2018" s="17">
        <v>0.28467522278341201</v>
      </c>
      <c r="AB2018" s="17"/>
      <c r="AC2018" s="17">
        <v>0.27765188215780201</v>
      </c>
      <c r="AD2018" s="17">
        <v>0.17267582154723701</v>
      </c>
      <c r="AE2018" s="17">
        <v>0.26937415960413003</v>
      </c>
      <c r="AF2018" s="17">
        <v>0.25638012631243401</v>
      </c>
      <c r="AG2018" s="17">
        <v>0.23706328271836299</v>
      </c>
      <c r="AH2018" s="17">
        <v>0.31286305670402598</v>
      </c>
      <c r="AI2018" s="17">
        <v>0.25650752067025701</v>
      </c>
      <c r="AJ2018" s="17">
        <v>0.25681049537364298</v>
      </c>
      <c r="AK2018" s="17">
        <v>0.25945252485958198</v>
      </c>
      <c r="AL2018" s="17">
        <v>0.27864485618238</v>
      </c>
      <c r="AM2018" s="17">
        <v>0.25656784351163597</v>
      </c>
      <c r="AN2018" s="17">
        <v>0.28860306707968703</v>
      </c>
      <c r="AO2018" s="17">
        <v>0.29951006505566902</v>
      </c>
      <c r="AP2018" s="17">
        <v>0.35467462546281803</v>
      </c>
      <c r="AQ2018" s="17">
        <v>0.25064431455300401</v>
      </c>
      <c r="AR2018" s="17">
        <v>0.42632988600565802</v>
      </c>
      <c r="AS2018" s="17"/>
      <c r="AT2018" s="17">
        <v>0.293238818780093</v>
      </c>
      <c r="AU2018" s="17">
        <v>0.270676693479804</v>
      </c>
      <c r="AV2018" s="17">
        <v>0.24160738981910901</v>
      </c>
      <c r="AW2018" s="17">
        <v>0.255062604132473</v>
      </c>
      <c r="AX2018" s="17">
        <v>0.30541097442313703</v>
      </c>
      <c r="AY2018" s="17">
        <v>0.31547635377261501</v>
      </c>
      <c r="AZ2018" s="17"/>
      <c r="BA2018" s="17">
        <v>0.19117602311529899</v>
      </c>
      <c r="BB2018" s="17">
        <v>0.243100837666264</v>
      </c>
      <c r="BC2018" s="17">
        <v>0.33755343998155601</v>
      </c>
      <c r="BD2018" s="17">
        <v>0.327750721933942</v>
      </c>
      <c r="BE2018" s="17">
        <v>0.40672894250275499</v>
      </c>
      <c r="BF2018" s="17"/>
      <c r="BG2018" s="17">
        <v>0.29884996782890799</v>
      </c>
      <c r="BH2018" s="17">
        <v>0.28732678259205402</v>
      </c>
      <c r="BI2018" s="17">
        <v>0.33453256112351898</v>
      </c>
      <c r="BJ2018" s="17">
        <v>0.26201383671262601</v>
      </c>
      <c r="BK2018" s="17">
        <v>0.27454593363931901</v>
      </c>
      <c r="BL2018" s="17"/>
      <c r="BM2018" s="17">
        <v>0.293427963524382</v>
      </c>
      <c r="BN2018" s="17">
        <v>0.26026020740891398</v>
      </c>
      <c r="BO2018" s="17">
        <v>0.25404017518664901</v>
      </c>
      <c r="BP2018" s="17"/>
      <c r="BQ2018" s="17">
        <v>0.29067319550895099</v>
      </c>
      <c r="BR2018" s="17">
        <v>0.266993011350111</v>
      </c>
      <c r="BS2018" s="17"/>
      <c r="BT2018" s="17">
        <v>0.324076600596788</v>
      </c>
      <c r="BU2018" s="17">
        <v>0.21579389699402399</v>
      </c>
    </row>
    <row r="2019" spans="2:73" x14ac:dyDescent="0.3">
      <c r="B2019" t="s">
        <v>721</v>
      </c>
      <c r="C2019" s="17">
        <v>0.269845328819522</v>
      </c>
      <c r="D2019" s="17">
        <v>0.25337159636392198</v>
      </c>
      <c r="E2019" s="17">
        <v>0.28557334891764302</v>
      </c>
      <c r="F2019" s="17"/>
      <c r="G2019" s="17">
        <v>0.23833728789799499</v>
      </c>
      <c r="H2019" s="17">
        <v>0.34496842244471199</v>
      </c>
      <c r="I2019" s="17">
        <v>0.25045093586800399</v>
      </c>
      <c r="J2019" s="17">
        <v>0.27682541960172802</v>
      </c>
      <c r="K2019" s="17">
        <v>0.28195110240946603</v>
      </c>
      <c r="L2019" s="17">
        <v>0.23160031191166799</v>
      </c>
      <c r="M2019" s="17"/>
      <c r="N2019" s="17">
        <v>0.29611078768036198</v>
      </c>
      <c r="O2019" s="17">
        <v>0.28832146699438499</v>
      </c>
      <c r="P2019" s="17">
        <v>0.26283139151420898</v>
      </c>
      <c r="Q2019" s="17">
        <v>0.22436765289437099</v>
      </c>
      <c r="R2019" s="17"/>
      <c r="S2019" s="17">
        <v>0.29423554818306702</v>
      </c>
      <c r="T2019" s="17">
        <v>0.260420486814117</v>
      </c>
      <c r="U2019" s="17">
        <v>0.26075681192823502</v>
      </c>
      <c r="V2019" s="17">
        <v>0.22969279712903701</v>
      </c>
      <c r="W2019" s="17">
        <v>0.25780209244942698</v>
      </c>
      <c r="X2019" s="17">
        <v>0.24956128170653499</v>
      </c>
      <c r="Y2019" s="17">
        <v>0.30097833465088297</v>
      </c>
      <c r="Z2019" s="17">
        <v>0.280161951502855</v>
      </c>
      <c r="AA2019" s="17">
        <v>0.28848753736221</v>
      </c>
      <c r="AB2019" s="17"/>
      <c r="AC2019" s="17">
        <v>0.19056161363045501</v>
      </c>
      <c r="AD2019" s="17">
        <v>0.18205065671307799</v>
      </c>
      <c r="AE2019" s="17">
        <v>0.21316195192907</v>
      </c>
      <c r="AF2019" s="17">
        <v>0.28916239479929101</v>
      </c>
      <c r="AG2019" s="17">
        <v>0.24747655993847201</v>
      </c>
      <c r="AH2019" s="17">
        <v>0.27672575725416798</v>
      </c>
      <c r="AI2019" s="17">
        <v>0.296743338824277</v>
      </c>
      <c r="AJ2019" s="17">
        <v>0.26086884470785598</v>
      </c>
      <c r="AK2019" s="17">
        <v>0.26111335324934898</v>
      </c>
      <c r="AL2019" s="17">
        <v>0.26195258756121198</v>
      </c>
      <c r="AM2019" s="17">
        <v>0.24383289448832901</v>
      </c>
      <c r="AN2019" s="17">
        <v>0.29677843235322199</v>
      </c>
      <c r="AO2019" s="17">
        <v>0.305935596981951</v>
      </c>
      <c r="AP2019" s="17">
        <v>0.32637240935023998</v>
      </c>
      <c r="AQ2019" s="17">
        <v>0.25247013251398398</v>
      </c>
      <c r="AR2019" s="17">
        <v>0.36754301111698701</v>
      </c>
      <c r="AS2019" s="17"/>
      <c r="AT2019" s="17">
        <v>0.33182428349187598</v>
      </c>
      <c r="AU2019" s="17">
        <v>0.24333015503057601</v>
      </c>
      <c r="AV2019" s="17">
        <v>0.30531388813805399</v>
      </c>
      <c r="AW2019" s="17">
        <v>0.24622464605181199</v>
      </c>
      <c r="AX2019" s="17">
        <v>0.21470497908330899</v>
      </c>
      <c r="AY2019" s="17">
        <v>0.22731062318915299</v>
      </c>
      <c r="AZ2019" s="17"/>
      <c r="BA2019" s="17">
        <v>0.21441877298193401</v>
      </c>
      <c r="BB2019" s="17">
        <v>0.25217016890319299</v>
      </c>
      <c r="BC2019" s="17">
        <v>0.32105318207360201</v>
      </c>
      <c r="BD2019" s="17">
        <v>0.312793892028843</v>
      </c>
      <c r="BE2019" s="17">
        <v>0.35647186884216803</v>
      </c>
      <c r="BF2019" s="17"/>
      <c r="BG2019" s="17">
        <v>0.26520297218809602</v>
      </c>
      <c r="BH2019" s="17">
        <v>0.28987729566940901</v>
      </c>
      <c r="BI2019" s="17">
        <v>0.28911217485370699</v>
      </c>
      <c r="BJ2019" s="17">
        <v>0.221379371969534</v>
      </c>
      <c r="BK2019" s="17">
        <v>0.27962869613588398</v>
      </c>
      <c r="BL2019" s="17"/>
      <c r="BM2019" s="17">
        <v>0.25778967404707598</v>
      </c>
      <c r="BN2019" s="17">
        <v>0.27433717082965697</v>
      </c>
      <c r="BO2019" s="17">
        <v>0.2948771582211</v>
      </c>
      <c r="BP2019" s="17"/>
      <c r="BQ2019" s="17">
        <v>0.315615251482112</v>
      </c>
      <c r="BR2019" s="17">
        <v>0.248190198960141</v>
      </c>
      <c r="BS2019" s="17"/>
      <c r="BT2019" s="17">
        <v>0.319366021239741</v>
      </c>
      <c r="BU2019" s="17">
        <v>0.20811696807633001</v>
      </c>
    </row>
    <row r="2020" spans="2:73" x14ac:dyDescent="0.3">
      <c r="B2020" t="s">
        <v>722</v>
      </c>
      <c r="C2020" s="17">
        <v>0.25781710581664702</v>
      </c>
      <c r="D2020" s="17">
        <v>0.26285168174639301</v>
      </c>
      <c r="E2020" s="17">
        <v>0.25333313400161001</v>
      </c>
      <c r="F2020" s="17"/>
      <c r="G2020" s="17">
        <v>0.209747487333037</v>
      </c>
      <c r="H2020" s="17">
        <v>0.24594969453698801</v>
      </c>
      <c r="I2020" s="17">
        <v>0.23598043995328699</v>
      </c>
      <c r="J2020" s="17">
        <v>0.26547989737426803</v>
      </c>
      <c r="K2020" s="17">
        <v>0.29049263081516102</v>
      </c>
      <c r="L2020" s="17">
        <v>0.288887045668071</v>
      </c>
      <c r="M2020" s="17"/>
      <c r="N2020" s="17">
        <v>0.25811285120768002</v>
      </c>
      <c r="O2020" s="17">
        <v>0.27651662989508402</v>
      </c>
      <c r="P2020" s="17">
        <v>0.28477091283488698</v>
      </c>
      <c r="Q2020" s="17">
        <v>0.21406949818337201</v>
      </c>
      <c r="R2020" s="17"/>
      <c r="S2020" s="17">
        <v>0.19237348636725601</v>
      </c>
      <c r="T2020" s="17">
        <v>0.24362968001385099</v>
      </c>
      <c r="U2020" s="17">
        <v>0.34054147063978901</v>
      </c>
      <c r="V2020" s="17">
        <v>0.26367274131647001</v>
      </c>
      <c r="W2020" s="17">
        <v>0.267324056711152</v>
      </c>
      <c r="X2020" s="17">
        <v>0.21914360934247401</v>
      </c>
      <c r="Y2020" s="17">
        <v>0.27485674044158698</v>
      </c>
      <c r="Z2020" s="17">
        <v>0.27117251156407002</v>
      </c>
      <c r="AA2020" s="17">
        <v>0.29223647292664701</v>
      </c>
      <c r="AB2020" s="17"/>
      <c r="AC2020" s="17">
        <v>0.107090375797477</v>
      </c>
      <c r="AD2020" s="17">
        <v>0.16828232994089401</v>
      </c>
      <c r="AE2020" s="17">
        <v>0.21169542286704199</v>
      </c>
      <c r="AF2020" s="17">
        <v>0.24000444021805301</v>
      </c>
      <c r="AG2020" s="17">
        <v>0.23547151871278199</v>
      </c>
      <c r="AH2020" s="17">
        <v>0.29487612679069503</v>
      </c>
      <c r="AI2020" s="17">
        <v>0.28163540560682399</v>
      </c>
      <c r="AJ2020" s="17">
        <v>0.24114633084597301</v>
      </c>
      <c r="AK2020" s="17">
        <v>0.31373111056043901</v>
      </c>
      <c r="AL2020" s="17">
        <v>0.22497428800376501</v>
      </c>
      <c r="AM2020" s="17">
        <v>0.30820945355139401</v>
      </c>
      <c r="AN2020" s="17">
        <v>0.24171797940640999</v>
      </c>
      <c r="AO2020" s="17">
        <v>0.23510292896145299</v>
      </c>
      <c r="AP2020" s="17">
        <v>0.30995722661105202</v>
      </c>
      <c r="AQ2020" s="17">
        <v>0.25400027450093199</v>
      </c>
      <c r="AR2020" s="17">
        <v>0.31803658604649998</v>
      </c>
      <c r="AS2020" s="17"/>
      <c r="AT2020" s="17">
        <v>0.249949040871001</v>
      </c>
      <c r="AU2020" s="17">
        <v>0.233888466835556</v>
      </c>
      <c r="AV2020" s="17">
        <v>0.26711285846775401</v>
      </c>
      <c r="AW2020" s="17">
        <v>0.27066696377848098</v>
      </c>
      <c r="AX2020" s="17">
        <v>0.29207742854382102</v>
      </c>
      <c r="AY2020" s="17">
        <v>0.28517342584773298</v>
      </c>
      <c r="AZ2020" s="17"/>
      <c r="BA2020" s="17">
        <v>0.222238710692921</v>
      </c>
      <c r="BB2020" s="17">
        <v>0.26274650407946998</v>
      </c>
      <c r="BC2020" s="17">
        <v>0.28551149959726202</v>
      </c>
      <c r="BD2020" s="17">
        <v>0.25711485713563098</v>
      </c>
      <c r="BE2020" s="17">
        <v>0.294692771978113</v>
      </c>
      <c r="BF2020" s="17"/>
      <c r="BG2020" s="17">
        <v>0.25787702028853199</v>
      </c>
      <c r="BH2020" s="17">
        <v>0.263846642796005</v>
      </c>
      <c r="BI2020" s="17">
        <v>0.30455217283508801</v>
      </c>
      <c r="BJ2020" s="17">
        <v>0.244761162788387</v>
      </c>
      <c r="BK2020" s="17">
        <v>0.324947514283635</v>
      </c>
      <c r="BL2020" s="17"/>
      <c r="BM2020" s="17">
        <v>0.27374282323437399</v>
      </c>
      <c r="BN2020" s="17">
        <v>0.24589732561394501</v>
      </c>
      <c r="BO2020" s="17">
        <v>0.23922113580038401</v>
      </c>
      <c r="BP2020" s="17"/>
      <c r="BQ2020" s="17">
        <v>0.30073963501498102</v>
      </c>
      <c r="BR2020" s="17">
        <v>0.23981961477368499</v>
      </c>
      <c r="BS2020" s="17"/>
      <c r="BT2020" s="17">
        <v>0.29497443017265801</v>
      </c>
      <c r="BU2020" s="17">
        <v>0.215352752306888</v>
      </c>
    </row>
    <row r="2021" spans="2:73" x14ac:dyDescent="0.3">
      <c r="B2021" t="s">
        <v>723</v>
      </c>
      <c r="C2021" s="17">
        <v>0.25204330764972199</v>
      </c>
      <c r="D2021" s="17">
        <v>0.25061824538107103</v>
      </c>
      <c r="E2021" s="17">
        <v>0.253836282757672</v>
      </c>
      <c r="F2021" s="17"/>
      <c r="G2021" s="17">
        <v>0.326756554547739</v>
      </c>
      <c r="H2021" s="17">
        <v>0.31268625521110899</v>
      </c>
      <c r="I2021" s="17">
        <v>0.292344022926259</v>
      </c>
      <c r="J2021" s="17">
        <v>0.209041834182708</v>
      </c>
      <c r="K2021" s="17">
        <v>0.211095854065037</v>
      </c>
      <c r="L2021" s="17">
        <v>0.18297166345057</v>
      </c>
      <c r="M2021" s="17"/>
      <c r="N2021" s="17">
        <v>0.31930252155250699</v>
      </c>
      <c r="O2021" s="17">
        <v>0.258506275288864</v>
      </c>
      <c r="P2021" s="17">
        <v>0.21672431391673</v>
      </c>
      <c r="Q2021" s="17">
        <v>0.20034273672661501</v>
      </c>
      <c r="R2021" s="17"/>
      <c r="S2021" s="17">
        <v>0.307725841140783</v>
      </c>
      <c r="T2021" s="17">
        <v>0.22663911473040399</v>
      </c>
      <c r="U2021" s="17">
        <v>0.243195130141202</v>
      </c>
      <c r="V2021" s="17">
        <v>0.23446922416476401</v>
      </c>
      <c r="W2021" s="17">
        <v>0.21800737804436801</v>
      </c>
      <c r="X2021" s="17">
        <v>0.27495262715666202</v>
      </c>
      <c r="Y2021" s="17">
        <v>0.22687571264470199</v>
      </c>
      <c r="Z2021" s="17">
        <v>0.243741468688388</v>
      </c>
      <c r="AA2021" s="17">
        <v>0.26484037494068002</v>
      </c>
      <c r="AB2021" s="17"/>
      <c r="AC2021" s="17">
        <v>0.29974468360902801</v>
      </c>
      <c r="AD2021" s="17">
        <v>0.217554854773369</v>
      </c>
      <c r="AE2021" s="17">
        <v>0.190387617746855</v>
      </c>
      <c r="AF2021" s="17">
        <v>0.214212558533942</v>
      </c>
      <c r="AG2021" s="17">
        <v>0.217766136149738</v>
      </c>
      <c r="AH2021" s="17">
        <v>0.28649160674067398</v>
      </c>
      <c r="AI2021" s="17">
        <v>0.27513695666343702</v>
      </c>
      <c r="AJ2021" s="17">
        <v>0.22155848943110801</v>
      </c>
      <c r="AK2021" s="17">
        <v>0.29821098552683001</v>
      </c>
      <c r="AL2021" s="17">
        <v>0.21908462313381399</v>
      </c>
      <c r="AM2021" s="17">
        <v>0.24039160895825101</v>
      </c>
      <c r="AN2021" s="17">
        <v>0.25394854065286798</v>
      </c>
      <c r="AO2021" s="17">
        <v>0.32634281340341997</v>
      </c>
      <c r="AP2021" s="17">
        <v>0.27842716773522702</v>
      </c>
      <c r="AQ2021" s="17">
        <v>0.31907602858553702</v>
      </c>
      <c r="AR2021" s="17">
        <v>0.352598036390668</v>
      </c>
      <c r="AS2021" s="17"/>
      <c r="AT2021" s="17">
        <v>0.33603617227246602</v>
      </c>
      <c r="AU2021" s="17">
        <v>0.22664191931491301</v>
      </c>
      <c r="AV2021" s="17">
        <v>0.28208643711918902</v>
      </c>
      <c r="AW2021" s="17">
        <v>0.19974719971602101</v>
      </c>
      <c r="AX2021" s="17">
        <v>0.18140228205130701</v>
      </c>
      <c r="AY2021" s="17">
        <v>0.26180125917019798</v>
      </c>
      <c r="AZ2021" s="17"/>
      <c r="BA2021" s="17">
        <v>0.171072757576924</v>
      </c>
      <c r="BB2021" s="17">
        <v>0.248142053505465</v>
      </c>
      <c r="BC2021" s="17">
        <v>0.31768582770138598</v>
      </c>
      <c r="BD2021" s="17">
        <v>0.33141711963613701</v>
      </c>
      <c r="BE2021" s="17">
        <v>0.32211306467374901</v>
      </c>
      <c r="BF2021" s="17"/>
      <c r="BG2021" s="17">
        <v>0.20814423007793301</v>
      </c>
      <c r="BH2021" s="17">
        <v>0.30915486024097699</v>
      </c>
      <c r="BI2021" s="17">
        <v>0.26477927704410098</v>
      </c>
      <c r="BJ2021" s="17">
        <v>0.13350186548046999</v>
      </c>
      <c r="BK2021" s="17">
        <v>0.341467289938157</v>
      </c>
      <c r="BL2021" s="17"/>
      <c r="BM2021" s="17">
        <v>0.267145604370009</v>
      </c>
      <c r="BN2021" s="17">
        <v>0.223531616240984</v>
      </c>
      <c r="BO2021" s="17">
        <v>0.27601073646204</v>
      </c>
      <c r="BP2021" s="17"/>
      <c r="BQ2021" s="17">
        <v>0.31175432406251302</v>
      </c>
      <c r="BR2021" s="17">
        <v>0.21807506487147801</v>
      </c>
      <c r="BS2021" s="17"/>
      <c r="BT2021" s="17">
        <v>0.29602682450161799</v>
      </c>
      <c r="BU2021" s="17">
        <v>0.18322768544864701</v>
      </c>
    </row>
    <row r="2022" spans="2:73" x14ac:dyDescent="0.3">
      <c r="B2022" t="s">
        <v>724</v>
      </c>
      <c r="C2022" s="17">
        <v>0.239541131114693</v>
      </c>
      <c r="D2022" s="17">
        <v>0.25240378887618298</v>
      </c>
      <c r="E2022" s="17">
        <v>0.22774591059174501</v>
      </c>
      <c r="F2022" s="17"/>
      <c r="G2022" s="17">
        <v>0.28540431756858198</v>
      </c>
      <c r="H2022" s="17">
        <v>0.32211944935616399</v>
      </c>
      <c r="I2022" s="17">
        <v>0.23935471611258799</v>
      </c>
      <c r="J2022" s="17">
        <v>0.189826251026746</v>
      </c>
      <c r="K2022" s="17">
        <v>0.231200468506985</v>
      </c>
      <c r="L2022" s="17">
        <v>0.18823199464776399</v>
      </c>
      <c r="M2022" s="17"/>
      <c r="N2022" s="17">
        <v>0.27416925701784101</v>
      </c>
      <c r="O2022" s="17">
        <v>0.24492809650481001</v>
      </c>
      <c r="P2022" s="17">
        <v>0.22825160335783601</v>
      </c>
      <c r="Q2022" s="17">
        <v>0.206945037836306</v>
      </c>
      <c r="R2022" s="17"/>
      <c r="S2022" s="17">
        <v>0.27836019456814098</v>
      </c>
      <c r="T2022" s="17">
        <v>0.198483756615878</v>
      </c>
      <c r="U2022" s="17">
        <v>0.209067691137995</v>
      </c>
      <c r="V2022" s="17">
        <v>0.25249756546695501</v>
      </c>
      <c r="W2022" s="17">
        <v>0.22337533609861701</v>
      </c>
      <c r="X2022" s="17">
        <v>0.22020421024464401</v>
      </c>
      <c r="Y2022" s="17">
        <v>0.23583022397175099</v>
      </c>
      <c r="Z2022" s="17">
        <v>0.24450206756216</v>
      </c>
      <c r="AA2022" s="17">
        <v>0.28181434999116201</v>
      </c>
      <c r="AB2022" s="17"/>
      <c r="AC2022" s="17">
        <v>0.150043879483123</v>
      </c>
      <c r="AD2022" s="17">
        <v>0.19577846988446501</v>
      </c>
      <c r="AE2022" s="17">
        <v>0.208237179581132</v>
      </c>
      <c r="AF2022" s="17">
        <v>0.24940222030324</v>
      </c>
      <c r="AG2022" s="17">
        <v>0.21471195133887899</v>
      </c>
      <c r="AH2022" s="17">
        <v>0.24840594928109999</v>
      </c>
      <c r="AI2022" s="17">
        <v>0.23913242697808501</v>
      </c>
      <c r="AJ2022" s="17">
        <v>0.21706171344274999</v>
      </c>
      <c r="AK2022" s="17">
        <v>0.260325498349053</v>
      </c>
      <c r="AL2022" s="17">
        <v>0.19102379526423399</v>
      </c>
      <c r="AM2022" s="17">
        <v>0.26689588197835201</v>
      </c>
      <c r="AN2022" s="17">
        <v>0.20016855990811699</v>
      </c>
      <c r="AO2022" s="17">
        <v>0.23953746799185099</v>
      </c>
      <c r="AP2022" s="17">
        <v>0.355864230423456</v>
      </c>
      <c r="AQ2022" s="17">
        <v>0.23170807975208399</v>
      </c>
      <c r="AR2022" s="17">
        <v>0.39187709776950702</v>
      </c>
      <c r="AS2022" s="17"/>
      <c r="AT2022" s="17">
        <v>0.32740800042075102</v>
      </c>
      <c r="AU2022" s="17">
        <v>0.19514066418769899</v>
      </c>
      <c r="AV2022" s="17">
        <v>0.27052073390673098</v>
      </c>
      <c r="AW2022" s="17">
        <v>0.20993000330602199</v>
      </c>
      <c r="AX2022" s="17">
        <v>0.189301954789657</v>
      </c>
      <c r="AY2022" s="17">
        <v>0.211954655894493</v>
      </c>
      <c r="AZ2022" s="17"/>
      <c r="BA2022" s="17">
        <v>0.199706431927095</v>
      </c>
      <c r="BB2022" s="17">
        <v>0.20549936684025699</v>
      </c>
      <c r="BC2022" s="17">
        <v>0.25177650248987499</v>
      </c>
      <c r="BD2022" s="17">
        <v>0.315226566676168</v>
      </c>
      <c r="BE2022" s="17">
        <v>0.37277334978322402</v>
      </c>
      <c r="BF2022" s="17"/>
      <c r="BG2022" s="17">
        <v>0.21260677277919501</v>
      </c>
      <c r="BH2022" s="17">
        <v>0.29878112273367002</v>
      </c>
      <c r="BI2022" s="17">
        <v>0.194190584210297</v>
      </c>
      <c r="BJ2022" s="17">
        <v>0.1931045043523</v>
      </c>
      <c r="BK2022" s="17">
        <v>0.219260352047145</v>
      </c>
      <c r="BL2022" s="17"/>
      <c r="BM2022" s="17">
        <v>0.23528376067407999</v>
      </c>
      <c r="BN2022" s="17">
        <v>0.23672925154004101</v>
      </c>
      <c r="BO2022" s="17">
        <v>0.25901372935934303</v>
      </c>
      <c r="BP2022" s="17"/>
      <c r="BQ2022" s="17">
        <v>0.32855581500096198</v>
      </c>
      <c r="BR2022" s="17">
        <v>0.188019519342049</v>
      </c>
      <c r="BS2022" s="17"/>
      <c r="BT2022" s="17">
        <v>0.27792665043211601</v>
      </c>
      <c r="BU2022" s="17">
        <v>0.191356030175065</v>
      </c>
    </row>
    <row r="2023" spans="2:73" x14ac:dyDescent="0.3">
      <c r="B2023" t="s">
        <v>725</v>
      </c>
      <c r="C2023" s="17">
        <v>0.19808444488791299</v>
      </c>
      <c r="D2023" s="17">
        <v>0.20638856972077199</v>
      </c>
      <c r="E2023" s="17">
        <v>0.19060348617537401</v>
      </c>
      <c r="F2023" s="17"/>
      <c r="G2023" s="17">
        <v>0.251530436244148</v>
      </c>
      <c r="H2023" s="17">
        <v>0.206670649326267</v>
      </c>
      <c r="I2023" s="17">
        <v>0.17844586485779099</v>
      </c>
      <c r="J2023" s="17">
        <v>0.185393961203417</v>
      </c>
      <c r="K2023" s="17">
        <v>0.171519425340451</v>
      </c>
      <c r="L2023" s="17">
        <v>0.19982508463759499</v>
      </c>
      <c r="M2023" s="17"/>
      <c r="N2023" s="17">
        <v>0.23419951049573401</v>
      </c>
      <c r="O2023" s="17">
        <v>0.20787416815661899</v>
      </c>
      <c r="P2023" s="17">
        <v>0.17699347107327401</v>
      </c>
      <c r="Q2023" s="17">
        <v>0.16703428637585699</v>
      </c>
      <c r="R2023" s="17"/>
      <c r="S2023" s="17">
        <v>0.19916159664203301</v>
      </c>
      <c r="T2023" s="17">
        <v>0.17151175364753299</v>
      </c>
      <c r="U2023" s="17">
        <v>0.21551325657262399</v>
      </c>
      <c r="V2023" s="17">
        <v>0.225641340134874</v>
      </c>
      <c r="W2023" s="17">
        <v>0.20372382874568501</v>
      </c>
      <c r="X2023" s="17">
        <v>0.17245811234736</v>
      </c>
      <c r="Y2023" s="17">
        <v>0.19522079659041</v>
      </c>
      <c r="Z2023" s="17">
        <v>0.17712654368369399</v>
      </c>
      <c r="AA2023" s="17">
        <v>0.21884831631218701</v>
      </c>
      <c r="AB2023" s="17"/>
      <c r="AC2023" s="17">
        <v>0.27913052832357899</v>
      </c>
      <c r="AD2023" s="17">
        <v>0.141991609801391</v>
      </c>
      <c r="AE2023" s="17">
        <v>0.15853765985740101</v>
      </c>
      <c r="AF2023" s="17">
        <v>0.158745398960494</v>
      </c>
      <c r="AG2023" s="17">
        <v>0.18033857831904901</v>
      </c>
      <c r="AH2023" s="17">
        <v>0.18528004322059399</v>
      </c>
      <c r="AI2023" s="17">
        <v>0.19471311206056599</v>
      </c>
      <c r="AJ2023" s="17">
        <v>0.20912484061210901</v>
      </c>
      <c r="AK2023" s="17">
        <v>0.196292004681244</v>
      </c>
      <c r="AL2023" s="17">
        <v>0.23464304938644201</v>
      </c>
      <c r="AM2023" s="17">
        <v>0.21955323765745999</v>
      </c>
      <c r="AN2023" s="17">
        <v>0.20643509194005799</v>
      </c>
      <c r="AO2023" s="17">
        <v>0.163106251092345</v>
      </c>
      <c r="AP2023" s="17">
        <v>0.28011825613789698</v>
      </c>
      <c r="AQ2023" s="17">
        <v>0.17040322722370899</v>
      </c>
      <c r="AR2023" s="17">
        <v>0.31664146923853498</v>
      </c>
      <c r="AS2023" s="17"/>
      <c r="AT2023" s="17">
        <v>0.24371901119049899</v>
      </c>
      <c r="AU2023" s="17">
        <v>0.18608677645185301</v>
      </c>
      <c r="AV2023" s="17">
        <v>0.19193260281615401</v>
      </c>
      <c r="AW2023" s="17">
        <v>0.17902276750076601</v>
      </c>
      <c r="AX2023" s="17">
        <v>0.15850770766133099</v>
      </c>
      <c r="AY2023" s="17">
        <v>0.22136193772578699</v>
      </c>
      <c r="AZ2023" s="17"/>
      <c r="BA2023" s="17">
        <v>0.17200755554105501</v>
      </c>
      <c r="BB2023" s="17">
        <v>0.19082564861350701</v>
      </c>
      <c r="BC2023" s="17">
        <v>0.20814178383094201</v>
      </c>
      <c r="BD2023" s="17">
        <v>0.239910290452471</v>
      </c>
      <c r="BE2023" s="17">
        <v>0.236838725673998</v>
      </c>
      <c r="BF2023" s="17"/>
      <c r="BG2023" s="17">
        <v>0.231944144861985</v>
      </c>
      <c r="BH2023" s="17">
        <v>0.20988563640138999</v>
      </c>
      <c r="BI2023" s="17">
        <v>0.19493263607094299</v>
      </c>
      <c r="BJ2023" s="17">
        <v>0.156997594746245</v>
      </c>
      <c r="BK2023" s="17">
        <v>0.15866200110943601</v>
      </c>
      <c r="BL2023" s="17"/>
      <c r="BM2023" s="17">
        <v>0.211839943412403</v>
      </c>
      <c r="BN2023" s="17">
        <v>0.18211078371165501</v>
      </c>
      <c r="BO2023" s="17">
        <v>0.195749987079569</v>
      </c>
      <c r="BP2023" s="17"/>
      <c r="BQ2023" s="17">
        <v>0.23667128665805801</v>
      </c>
      <c r="BR2023" s="17">
        <v>0.177749664210618</v>
      </c>
      <c r="BS2023" s="17"/>
      <c r="BT2023" s="17">
        <v>0.237568888056296</v>
      </c>
      <c r="BU2023" s="17">
        <v>0.14222353640055399</v>
      </c>
    </row>
    <row r="2024" spans="2:73" x14ac:dyDescent="0.3">
      <c r="B2024" t="s">
        <v>726</v>
      </c>
      <c r="C2024" s="17">
        <v>0.19128989002903901</v>
      </c>
      <c r="D2024" s="17">
        <v>0.213813641654829</v>
      </c>
      <c r="E2024" s="17">
        <v>0.16954172176146501</v>
      </c>
      <c r="F2024" s="17"/>
      <c r="G2024" s="17">
        <v>0.21105587981330701</v>
      </c>
      <c r="H2024" s="17">
        <v>0.23834728605684799</v>
      </c>
      <c r="I2024" s="17">
        <v>0.208710023125385</v>
      </c>
      <c r="J2024" s="17">
        <v>0.16249048877019201</v>
      </c>
      <c r="K2024" s="17">
        <v>0.1806870748269</v>
      </c>
      <c r="L2024" s="17">
        <v>0.156333023618829</v>
      </c>
      <c r="M2024" s="17"/>
      <c r="N2024" s="17">
        <v>0.24121800123404899</v>
      </c>
      <c r="O2024" s="17">
        <v>0.17108228914722801</v>
      </c>
      <c r="P2024" s="17">
        <v>0.183483221754346</v>
      </c>
      <c r="Q2024" s="17">
        <v>0.16517114868904501</v>
      </c>
      <c r="R2024" s="17"/>
      <c r="S2024" s="17">
        <v>0.24190607236446299</v>
      </c>
      <c r="T2024" s="17">
        <v>0.150375111864917</v>
      </c>
      <c r="U2024" s="17">
        <v>0.20375523520925501</v>
      </c>
      <c r="V2024" s="17">
        <v>0.15156022006637199</v>
      </c>
      <c r="W2024" s="17">
        <v>0.163198393931651</v>
      </c>
      <c r="X2024" s="17">
        <v>0.15515228703234199</v>
      </c>
      <c r="Y2024" s="17">
        <v>0.20043946473775801</v>
      </c>
      <c r="Z2024" s="17">
        <v>0.213782050506303</v>
      </c>
      <c r="AA2024" s="17">
        <v>0.23495302045373501</v>
      </c>
      <c r="AB2024" s="17"/>
      <c r="AC2024" s="17">
        <v>0.349415000291183</v>
      </c>
      <c r="AD2024" s="17">
        <v>0.158989847150911</v>
      </c>
      <c r="AE2024" s="17">
        <v>0.11509534409566501</v>
      </c>
      <c r="AF2024" s="17">
        <v>0.1753649628001</v>
      </c>
      <c r="AG2024" s="17">
        <v>0.15709711167426199</v>
      </c>
      <c r="AH2024" s="17">
        <v>0.14702219756479101</v>
      </c>
      <c r="AI2024" s="17">
        <v>0.17927572198684999</v>
      </c>
      <c r="AJ2024" s="17">
        <v>0.170491339666235</v>
      </c>
      <c r="AK2024" s="17">
        <v>0.188274804107078</v>
      </c>
      <c r="AL2024" s="17">
        <v>0.13187182968634201</v>
      </c>
      <c r="AM2024" s="17">
        <v>0.20536972963068501</v>
      </c>
      <c r="AN2024" s="17">
        <v>0.26042940515506202</v>
      </c>
      <c r="AO2024" s="17">
        <v>0.25917440084982502</v>
      </c>
      <c r="AP2024" s="17">
        <v>0.21804986530441001</v>
      </c>
      <c r="AQ2024" s="17">
        <v>0.27573838308665999</v>
      </c>
      <c r="AR2024" s="17">
        <v>0.37799119632516098</v>
      </c>
      <c r="AS2024" s="17"/>
      <c r="AT2024" s="17">
        <v>0.26144187599819002</v>
      </c>
      <c r="AU2024" s="17">
        <v>0.17472825100425901</v>
      </c>
      <c r="AV2024" s="17">
        <v>0.179208854463934</v>
      </c>
      <c r="AW2024" s="17">
        <v>0.15409156773645699</v>
      </c>
      <c r="AX2024" s="17">
        <v>0.16967482475212001</v>
      </c>
      <c r="AY2024" s="17">
        <v>0.17912844297316199</v>
      </c>
      <c r="AZ2024" s="17"/>
      <c r="BA2024" s="17">
        <v>0.14864485141275199</v>
      </c>
      <c r="BB2024" s="17">
        <v>0.16594036482247801</v>
      </c>
      <c r="BC2024" s="17">
        <v>0.21619648903232</v>
      </c>
      <c r="BD2024" s="17">
        <v>0.25521500289619697</v>
      </c>
      <c r="BE2024" s="17">
        <v>0.29844813938421899</v>
      </c>
      <c r="BF2024" s="17"/>
      <c r="BG2024" s="17">
        <v>0.20506327554689599</v>
      </c>
      <c r="BH2024" s="17">
        <v>0.22072688594307699</v>
      </c>
      <c r="BI2024" s="17">
        <v>0.180567477575721</v>
      </c>
      <c r="BJ2024" s="17">
        <v>0.143311627198417</v>
      </c>
      <c r="BK2024" s="17">
        <v>0.142122898306214</v>
      </c>
      <c r="BL2024" s="17"/>
      <c r="BM2024" s="17">
        <v>0.20897443593347201</v>
      </c>
      <c r="BN2024" s="17">
        <v>0.17588249876583201</v>
      </c>
      <c r="BO2024" s="17">
        <v>0.1758891921589</v>
      </c>
      <c r="BP2024" s="17"/>
      <c r="BQ2024" s="17">
        <v>0.25749565940977598</v>
      </c>
      <c r="BR2024" s="17">
        <v>0.156536631739365</v>
      </c>
      <c r="BS2024" s="17"/>
      <c r="BT2024" s="17">
        <v>0.24210110653018499</v>
      </c>
      <c r="BU2024" s="17">
        <v>0.12381444915178901</v>
      </c>
    </row>
    <row r="2025" spans="2:73" x14ac:dyDescent="0.3">
      <c r="B2025" t="s">
        <v>727</v>
      </c>
      <c r="C2025" s="17">
        <v>0.186688304477273</v>
      </c>
      <c r="D2025" s="17">
        <v>0.20159413787959701</v>
      </c>
      <c r="E2025" s="17">
        <v>0.172325259750299</v>
      </c>
      <c r="F2025" s="17"/>
      <c r="G2025" s="17">
        <v>0.217936052435344</v>
      </c>
      <c r="H2025" s="17">
        <v>0.25893370428831303</v>
      </c>
      <c r="I2025" s="17">
        <v>0.198306063002685</v>
      </c>
      <c r="J2025" s="17">
        <v>0.177570899650318</v>
      </c>
      <c r="K2025" s="17">
        <v>0.130060761499532</v>
      </c>
      <c r="L2025" s="17">
        <v>0.14324701914478499</v>
      </c>
      <c r="M2025" s="17"/>
      <c r="N2025" s="17">
        <v>0.21161239502756099</v>
      </c>
      <c r="O2025" s="17">
        <v>0.200539611363721</v>
      </c>
      <c r="P2025" s="17">
        <v>0.18077853749126599</v>
      </c>
      <c r="Q2025" s="17">
        <v>0.14998006113783699</v>
      </c>
      <c r="R2025" s="17"/>
      <c r="S2025" s="17">
        <v>0.211879651425319</v>
      </c>
      <c r="T2025" s="17">
        <v>0.157491866932083</v>
      </c>
      <c r="U2025" s="17">
        <v>0.15820708557469801</v>
      </c>
      <c r="V2025" s="17">
        <v>0.18665127199693901</v>
      </c>
      <c r="W2025" s="17">
        <v>0.17867347312958101</v>
      </c>
      <c r="X2025" s="17">
        <v>0.153414351070079</v>
      </c>
      <c r="Y2025" s="17">
        <v>0.216102020848599</v>
      </c>
      <c r="Z2025" s="17">
        <v>0.19739127559938399</v>
      </c>
      <c r="AA2025" s="17">
        <v>0.21806368973054199</v>
      </c>
      <c r="AB2025" s="17"/>
      <c r="AC2025" s="17">
        <v>0.205174220427918</v>
      </c>
      <c r="AD2025" s="17">
        <v>0.15473746860065701</v>
      </c>
      <c r="AE2025" s="17">
        <v>0.14788093329531901</v>
      </c>
      <c r="AF2025" s="17">
        <v>0.15359813359771499</v>
      </c>
      <c r="AG2025" s="17">
        <v>0.19950891299660201</v>
      </c>
      <c r="AH2025" s="17">
        <v>0.16792710617081699</v>
      </c>
      <c r="AI2025" s="17">
        <v>0.21164007432965501</v>
      </c>
      <c r="AJ2025" s="17">
        <v>0.17276965907932701</v>
      </c>
      <c r="AK2025" s="17">
        <v>0.21860507737941601</v>
      </c>
      <c r="AL2025" s="17">
        <v>0.207458758444899</v>
      </c>
      <c r="AM2025" s="17">
        <v>0.15973098237024599</v>
      </c>
      <c r="AN2025" s="17">
        <v>0.21334061202083199</v>
      </c>
      <c r="AO2025" s="17">
        <v>0.144482208066952</v>
      </c>
      <c r="AP2025" s="17">
        <v>0.26401234848284899</v>
      </c>
      <c r="AQ2025" s="17">
        <v>0.18526360231307301</v>
      </c>
      <c r="AR2025" s="17">
        <v>0.24726490933610601</v>
      </c>
      <c r="AS2025" s="17"/>
      <c r="AT2025" s="17">
        <v>0.22026197369493</v>
      </c>
      <c r="AU2025" s="17">
        <v>0.169264362994831</v>
      </c>
      <c r="AV2025" s="17">
        <v>0.21701565515083199</v>
      </c>
      <c r="AW2025" s="17">
        <v>0.18319630435216899</v>
      </c>
      <c r="AX2025" s="17">
        <v>0.145798162300766</v>
      </c>
      <c r="AY2025" s="17">
        <v>0.13994208885772</v>
      </c>
      <c r="AZ2025" s="17"/>
      <c r="BA2025" s="17">
        <v>0.13750730525591201</v>
      </c>
      <c r="BB2025" s="17">
        <v>0.150820754454977</v>
      </c>
      <c r="BC2025" s="17">
        <v>0.20850006928602399</v>
      </c>
      <c r="BD2025" s="17">
        <v>0.26501763618922902</v>
      </c>
      <c r="BE2025" s="17">
        <v>0.32729537217754401</v>
      </c>
      <c r="BF2025" s="17"/>
      <c r="BG2025" s="17">
        <v>0.19290740872475601</v>
      </c>
      <c r="BH2025" s="17">
        <v>0.21498402813230899</v>
      </c>
      <c r="BI2025" s="17">
        <v>0.13893812296246799</v>
      </c>
      <c r="BJ2025" s="17">
        <v>0.16521961081025499</v>
      </c>
      <c r="BK2025" s="17">
        <v>0.17829442647320001</v>
      </c>
      <c r="BL2025" s="17"/>
      <c r="BM2025" s="17">
        <v>0.19463114938214299</v>
      </c>
      <c r="BN2025" s="17">
        <v>0.180448034345877</v>
      </c>
      <c r="BO2025" s="17">
        <v>0.178127739117624</v>
      </c>
      <c r="BP2025" s="17"/>
      <c r="BQ2025" s="17">
        <v>0.23228670616911601</v>
      </c>
      <c r="BR2025" s="17">
        <v>0.15819591089583601</v>
      </c>
      <c r="BS2025" s="17"/>
      <c r="BT2025" s="17">
        <v>0.20542221105908701</v>
      </c>
      <c r="BU2025" s="17">
        <v>0.16464709478407499</v>
      </c>
    </row>
    <row r="2026" spans="2:73" x14ac:dyDescent="0.3">
      <c r="B2026" t="s">
        <v>728</v>
      </c>
      <c r="C2026" s="17">
        <v>0.15382670263117201</v>
      </c>
      <c r="D2026" s="17">
        <v>0.17037519137413501</v>
      </c>
      <c r="E2026" s="17">
        <v>0.13817524658497901</v>
      </c>
      <c r="F2026" s="17"/>
      <c r="G2026" s="17">
        <v>0.182962349669894</v>
      </c>
      <c r="H2026" s="17">
        <v>0.22322953108098401</v>
      </c>
      <c r="I2026" s="17">
        <v>0.161964969129898</v>
      </c>
      <c r="J2026" s="17">
        <v>0.12775509382928599</v>
      </c>
      <c r="K2026" s="17">
        <v>0.110577365794718</v>
      </c>
      <c r="L2026" s="17">
        <v>0.12173995387374199</v>
      </c>
      <c r="M2026" s="17"/>
      <c r="N2026" s="17">
        <v>0.191442151416617</v>
      </c>
      <c r="O2026" s="17">
        <v>0.14932182901006699</v>
      </c>
      <c r="P2026" s="17">
        <v>0.13719203728614299</v>
      </c>
      <c r="Q2026" s="17">
        <v>0.131232863705909</v>
      </c>
      <c r="R2026" s="17"/>
      <c r="S2026" s="17">
        <v>0.20138519560898299</v>
      </c>
      <c r="T2026" s="17">
        <v>0.10353707853705101</v>
      </c>
      <c r="U2026" s="17">
        <v>0.15535322357392001</v>
      </c>
      <c r="V2026" s="17">
        <v>0.15209576996798899</v>
      </c>
      <c r="W2026" s="17">
        <v>0.135043437821842</v>
      </c>
      <c r="X2026" s="17">
        <v>0.13148571259173</v>
      </c>
      <c r="Y2026" s="17">
        <v>0.13894622187230099</v>
      </c>
      <c r="Z2026" s="17">
        <v>0.167294386703218</v>
      </c>
      <c r="AA2026" s="17">
        <v>0.19391711247954499</v>
      </c>
      <c r="AB2026" s="17"/>
      <c r="AC2026" s="17">
        <v>0.18623828738818099</v>
      </c>
      <c r="AD2026" s="17">
        <v>0.120146032011995</v>
      </c>
      <c r="AE2026" s="17">
        <v>0.12216037641609399</v>
      </c>
      <c r="AF2026" s="17">
        <v>0.115634996470208</v>
      </c>
      <c r="AG2026" s="17">
        <v>0.149158991286231</v>
      </c>
      <c r="AH2026" s="17">
        <v>0.10270772383242099</v>
      </c>
      <c r="AI2026" s="17">
        <v>0.165812271166006</v>
      </c>
      <c r="AJ2026" s="17">
        <v>0.14396270818208201</v>
      </c>
      <c r="AK2026" s="17">
        <v>0.185580612148805</v>
      </c>
      <c r="AL2026" s="17">
        <v>0.114498528116957</v>
      </c>
      <c r="AM2026" s="17">
        <v>0.166045573320447</v>
      </c>
      <c r="AN2026" s="17">
        <v>0.14411456308120499</v>
      </c>
      <c r="AO2026" s="17">
        <v>0.187532228716451</v>
      </c>
      <c r="AP2026" s="17">
        <v>0.26035718427028998</v>
      </c>
      <c r="AQ2026" s="17">
        <v>0.147740692135857</v>
      </c>
      <c r="AR2026" s="17">
        <v>0.30151293928356299</v>
      </c>
      <c r="AS2026" s="17"/>
      <c r="AT2026" s="17">
        <v>0.21554223821853299</v>
      </c>
      <c r="AU2026" s="17">
        <v>0.14789780892908999</v>
      </c>
      <c r="AV2026" s="17">
        <v>0.13567721724842199</v>
      </c>
      <c r="AW2026" s="17">
        <v>0.130043951459343</v>
      </c>
      <c r="AX2026" s="17">
        <v>0.11450475338854001</v>
      </c>
      <c r="AY2026" s="17">
        <v>0.122679669083642</v>
      </c>
      <c r="AZ2026" s="17"/>
      <c r="BA2026" s="17">
        <v>0.1269163102375</v>
      </c>
      <c r="BB2026" s="17">
        <v>0.122038036750236</v>
      </c>
      <c r="BC2026" s="17">
        <v>0.189487042902174</v>
      </c>
      <c r="BD2026" s="17">
        <v>0.22826760313800601</v>
      </c>
      <c r="BE2026" s="17">
        <v>0.243431297114483</v>
      </c>
      <c r="BF2026" s="17"/>
      <c r="BG2026" s="17">
        <v>0.15972546704995699</v>
      </c>
      <c r="BH2026" s="17">
        <v>0.17765127440698</v>
      </c>
      <c r="BI2026" s="17">
        <v>0.118591689333816</v>
      </c>
      <c r="BJ2026" s="17">
        <v>0.140105504251719</v>
      </c>
      <c r="BK2026" s="17">
        <v>0.12927503082257799</v>
      </c>
      <c r="BL2026" s="17"/>
      <c r="BM2026" s="17">
        <v>0.165929637111146</v>
      </c>
      <c r="BN2026" s="17">
        <v>0.14780234046708901</v>
      </c>
      <c r="BO2026" s="17">
        <v>0.13235907853446299</v>
      </c>
      <c r="BP2026" s="17"/>
      <c r="BQ2026" s="17">
        <v>0.20136302051163399</v>
      </c>
      <c r="BR2026" s="17">
        <v>0.12805253813904199</v>
      </c>
      <c r="BS2026" s="17"/>
      <c r="BT2026" s="17">
        <v>0.17145066248365501</v>
      </c>
      <c r="BU2026" s="17">
        <v>0.13794033408729101</v>
      </c>
    </row>
    <row r="2027" spans="2:73" x14ac:dyDescent="0.3">
      <c r="B2027" t="s">
        <v>729</v>
      </c>
      <c r="C2027" s="17">
        <v>0.145639922734626</v>
      </c>
      <c r="D2027" s="17">
        <v>0.157193317434278</v>
      </c>
      <c r="E2027" s="17">
        <v>0.13441708976655001</v>
      </c>
      <c r="F2027" s="17"/>
      <c r="G2027" s="17">
        <v>0.165569145057642</v>
      </c>
      <c r="H2027" s="17">
        <v>0.195914351242889</v>
      </c>
      <c r="I2027" s="17">
        <v>0.14193895371978599</v>
      </c>
      <c r="J2027" s="17">
        <v>0.15965370058352199</v>
      </c>
      <c r="K2027" s="17">
        <v>0.10483667959915501</v>
      </c>
      <c r="L2027" s="17">
        <v>0.110562729913847</v>
      </c>
      <c r="M2027" s="17"/>
      <c r="N2027" s="17">
        <v>0.17349259899705899</v>
      </c>
      <c r="O2027" s="17">
        <v>0.156381362380767</v>
      </c>
      <c r="P2027" s="17">
        <v>0.13046648730805499</v>
      </c>
      <c r="Q2027" s="17">
        <v>0.116334371057542</v>
      </c>
      <c r="R2027" s="17"/>
      <c r="S2027" s="17">
        <v>0.18411892738763899</v>
      </c>
      <c r="T2027" s="17">
        <v>0.119017428005098</v>
      </c>
      <c r="U2027" s="17">
        <v>0.159529587245829</v>
      </c>
      <c r="V2027" s="17">
        <v>0.13442350034335601</v>
      </c>
      <c r="W2027" s="17">
        <v>0.12601532523296</v>
      </c>
      <c r="X2027" s="17">
        <v>0.124771520840175</v>
      </c>
      <c r="Y2027" s="17">
        <v>0.12697518028218099</v>
      </c>
      <c r="Z2027" s="17">
        <v>0.15258451046461999</v>
      </c>
      <c r="AA2027" s="17">
        <v>0.17113088057277701</v>
      </c>
      <c r="AB2027" s="17"/>
      <c r="AC2027" s="17">
        <v>0.19411211383711399</v>
      </c>
      <c r="AD2027" s="17">
        <v>0.117457171804376</v>
      </c>
      <c r="AE2027" s="17">
        <v>0.13320426448450901</v>
      </c>
      <c r="AF2027" s="17">
        <v>0.104996708808969</v>
      </c>
      <c r="AG2027" s="17">
        <v>0.1439691891698</v>
      </c>
      <c r="AH2027" s="17">
        <v>0.124825043932242</v>
      </c>
      <c r="AI2027" s="17">
        <v>0.18297049905968299</v>
      </c>
      <c r="AJ2027" s="17">
        <v>0.118707138927428</v>
      </c>
      <c r="AK2027" s="17">
        <v>0.162119011982159</v>
      </c>
      <c r="AL2027" s="17">
        <v>0.12032850601499</v>
      </c>
      <c r="AM2027" s="17">
        <v>0.152784606230876</v>
      </c>
      <c r="AN2027" s="17">
        <v>0.152252704406758</v>
      </c>
      <c r="AO2027" s="17">
        <v>0.11513105882059101</v>
      </c>
      <c r="AP2027" s="17">
        <v>0.249428505098822</v>
      </c>
      <c r="AQ2027" s="17">
        <v>0.15488507467593501</v>
      </c>
      <c r="AR2027" s="17">
        <v>0.26215241003259399</v>
      </c>
      <c r="AS2027" s="17"/>
      <c r="AT2027" s="17">
        <v>0.19732141899933001</v>
      </c>
      <c r="AU2027" s="17">
        <v>0.133751409503478</v>
      </c>
      <c r="AV2027" s="17">
        <v>0.15852604523960401</v>
      </c>
      <c r="AW2027" s="17">
        <v>0.110264564582765</v>
      </c>
      <c r="AX2027" s="17">
        <v>0.128137665660741</v>
      </c>
      <c r="AY2027" s="17">
        <v>0.102993930791046</v>
      </c>
      <c r="AZ2027" s="17"/>
      <c r="BA2027" s="17">
        <v>0.119494235595104</v>
      </c>
      <c r="BB2027" s="17">
        <v>0.123091749611517</v>
      </c>
      <c r="BC2027" s="17">
        <v>0.164803786437559</v>
      </c>
      <c r="BD2027" s="17">
        <v>0.21089547896732699</v>
      </c>
      <c r="BE2027" s="17">
        <v>0.31114816701166498</v>
      </c>
      <c r="BF2027" s="17"/>
      <c r="BG2027" s="17">
        <v>0.15607696565706</v>
      </c>
      <c r="BH2027" s="17">
        <v>0.179209533845956</v>
      </c>
      <c r="BI2027" s="17">
        <v>0.123534423686617</v>
      </c>
      <c r="BJ2027" s="17">
        <v>0.11541486325585799</v>
      </c>
      <c r="BK2027" s="17">
        <v>9.2027343205931103E-2</v>
      </c>
      <c r="BL2027" s="17"/>
      <c r="BM2027" s="17">
        <v>0.16662922674887001</v>
      </c>
      <c r="BN2027" s="17">
        <v>0.13424893088107001</v>
      </c>
      <c r="BO2027" s="17">
        <v>0.110690666745769</v>
      </c>
      <c r="BP2027" s="17"/>
      <c r="BQ2027" s="17">
        <v>0.18956213257344201</v>
      </c>
      <c r="BR2027" s="17">
        <v>0.118681922476793</v>
      </c>
      <c r="BS2027" s="17"/>
      <c r="BT2027" s="17">
        <v>0.17578428227204601</v>
      </c>
      <c r="BU2027" s="17">
        <v>0.103252612612312</v>
      </c>
    </row>
    <row r="2028" spans="2:73" x14ac:dyDescent="0.3">
      <c r="B2028" t="s">
        <v>730</v>
      </c>
      <c r="C2028" s="17">
        <v>0.10604422029656201</v>
      </c>
      <c r="D2028" s="17">
        <v>0.118965128940869</v>
      </c>
      <c r="E2028" s="17">
        <v>9.3780315877869502E-2</v>
      </c>
      <c r="F2028" s="17"/>
      <c r="G2028" s="17">
        <v>0.120746541419383</v>
      </c>
      <c r="H2028" s="17">
        <v>0.17526899080850999</v>
      </c>
      <c r="I2028" s="17">
        <v>0.116269550074249</v>
      </c>
      <c r="J2028" s="17">
        <v>8.0536983157054196E-2</v>
      </c>
      <c r="K2028" s="17">
        <v>7.5020931820740697E-2</v>
      </c>
      <c r="L2028" s="17">
        <v>7.3299501417000798E-2</v>
      </c>
      <c r="M2028" s="17"/>
      <c r="N2028" s="17">
        <v>0.148790246290641</v>
      </c>
      <c r="O2028" s="17">
        <v>7.7719434587942005E-2</v>
      </c>
      <c r="P2028" s="17">
        <v>0.102436292523209</v>
      </c>
      <c r="Q2028" s="17">
        <v>9.3356586049128595E-2</v>
      </c>
      <c r="R2028" s="17"/>
      <c r="S2028" s="17">
        <v>0.14300602622362199</v>
      </c>
      <c r="T2028" s="17">
        <v>7.71749642437108E-2</v>
      </c>
      <c r="U2028" s="17">
        <v>0.11806647999063601</v>
      </c>
      <c r="V2028" s="17">
        <v>9.3367364786678494E-2</v>
      </c>
      <c r="W2028" s="17">
        <v>6.4017368428899296E-2</v>
      </c>
      <c r="X2028" s="17">
        <v>9.6460705123556006E-2</v>
      </c>
      <c r="Y2028" s="17">
        <v>9.0828437669569398E-2</v>
      </c>
      <c r="Z2028" s="17">
        <v>0.139381978304881</v>
      </c>
      <c r="AA2028" s="17">
        <v>0.132826714895077</v>
      </c>
      <c r="AB2028" s="17"/>
      <c r="AC2028" s="17">
        <v>0.122249448434118</v>
      </c>
      <c r="AD2028" s="17">
        <v>0.14131433341778599</v>
      </c>
      <c r="AE2028" s="17">
        <v>0.12501953276758301</v>
      </c>
      <c r="AF2028" s="17">
        <v>7.6698878261906106E-2</v>
      </c>
      <c r="AG2028" s="17">
        <v>0.133234142851089</v>
      </c>
      <c r="AH2028" s="17">
        <v>0.110645006588796</v>
      </c>
      <c r="AI2028" s="17">
        <v>7.99623496524276E-2</v>
      </c>
      <c r="AJ2028" s="17">
        <v>0.110052937203064</v>
      </c>
      <c r="AK2028" s="17">
        <v>0.117635671163177</v>
      </c>
      <c r="AL2028" s="17">
        <v>7.6081173220710493E-2</v>
      </c>
      <c r="AM2028" s="17">
        <v>4.5357590844998102E-2</v>
      </c>
      <c r="AN2028" s="17">
        <v>9.3990989756598198E-2</v>
      </c>
      <c r="AO2028" s="17">
        <v>7.79255691349372E-2</v>
      </c>
      <c r="AP2028" s="17">
        <v>0.132463539274704</v>
      </c>
      <c r="AQ2028" s="17">
        <v>8.6498208337928706E-2</v>
      </c>
      <c r="AR2028" s="17">
        <v>0.26095132622230699</v>
      </c>
      <c r="AS2028" s="17"/>
      <c r="AT2028" s="17">
        <v>0.16163304215551799</v>
      </c>
      <c r="AU2028" s="17">
        <v>0.10067168676107</v>
      </c>
      <c r="AV2028" s="17">
        <v>9.3252242081972997E-2</v>
      </c>
      <c r="AW2028" s="17">
        <v>7.9535761802629196E-2</v>
      </c>
      <c r="AX2028" s="17">
        <v>6.0885436747053497E-2</v>
      </c>
      <c r="AY2028" s="17">
        <v>0.107425745624951</v>
      </c>
      <c r="AZ2028" s="17"/>
      <c r="BA2028" s="17">
        <v>8.5332054991813594E-2</v>
      </c>
      <c r="BB2028" s="17">
        <v>9.4713107767707805E-2</v>
      </c>
      <c r="BC2028" s="17">
        <v>0.123804908709746</v>
      </c>
      <c r="BD2028" s="17">
        <v>0.13929656547809599</v>
      </c>
      <c r="BE2028" s="17">
        <v>0.20145542901247099</v>
      </c>
      <c r="BF2028" s="17"/>
      <c r="BG2028" s="17">
        <v>9.7212522421061195E-2</v>
      </c>
      <c r="BH2028" s="17">
        <v>0.140408786380468</v>
      </c>
      <c r="BI2028" s="17">
        <v>9.2304871624063103E-2</v>
      </c>
      <c r="BJ2028" s="17">
        <v>9.2298791302641195E-2</v>
      </c>
      <c r="BK2028" s="17">
        <v>6.8850469270418199E-2</v>
      </c>
      <c r="BL2028" s="17"/>
      <c r="BM2028" s="17">
        <v>0.12156652714586701</v>
      </c>
      <c r="BN2028" s="17">
        <v>8.8313625773468199E-2</v>
      </c>
      <c r="BO2028" s="17">
        <v>0.10269725679283299</v>
      </c>
      <c r="BP2028" s="17"/>
      <c r="BQ2028" s="17">
        <v>0.156120122581975</v>
      </c>
      <c r="BR2028" s="17">
        <v>7.5471321315201303E-2</v>
      </c>
      <c r="BS2028" s="17"/>
      <c r="BT2028" s="17">
        <v>0.12805013986594199</v>
      </c>
      <c r="BU2028" s="17">
        <v>7.5533098686553099E-2</v>
      </c>
    </row>
    <row r="2029" spans="2:73" x14ac:dyDescent="0.3">
      <c r="B2029" t="s">
        <v>165</v>
      </c>
      <c r="C2029" s="17">
        <v>5.9338991541200301E-2</v>
      </c>
      <c r="D2029" s="17">
        <v>5.7282134377842402E-2</v>
      </c>
      <c r="E2029" s="17">
        <v>6.15264467226838E-2</v>
      </c>
      <c r="F2029" s="17"/>
      <c r="G2029" s="17">
        <v>2.6927889474807599E-2</v>
      </c>
      <c r="H2029" s="17">
        <v>1.8299615984018199E-2</v>
      </c>
      <c r="I2029" s="17">
        <v>5.7978281412960402E-2</v>
      </c>
      <c r="J2029" s="17">
        <v>5.7162026776020801E-2</v>
      </c>
      <c r="K2029" s="17">
        <v>8.5767870477231695E-2</v>
      </c>
      <c r="L2029" s="17">
        <v>9.93094769271404E-2</v>
      </c>
      <c r="M2029" s="17"/>
      <c r="N2029" s="17">
        <v>4.1847076332896201E-2</v>
      </c>
      <c r="O2029" s="17">
        <v>5.5044645943227999E-2</v>
      </c>
      <c r="P2029" s="17">
        <v>5.53478041282911E-2</v>
      </c>
      <c r="Q2029" s="17">
        <v>8.2290210282439505E-2</v>
      </c>
      <c r="R2029" s="17"/>
      <c r="S2029" s="17">
        <v>5.7733945628905901E-2</v>
      </c>
      <c r="T2029" s="17">
        <v>6.0861358810906603E-2</v>
      </c>
      <c r="U2029" s="17">
        <v>2.0995255551433799E-2</v>
      </c>
      <c r="V2029" s="17">
        <v>5.1876183031009999E-2</v>
      </c>
      <c r="W2029" s="17">
        <v>8.3833915430003306E-2</v>
      </c>
      <c r="X2029" s="17">
        <v>7.48929932616796E-2</v>
      </c>
      <c r="Y2029" s="17">
        <v>6.3591817191868405E-2</v>
      </c>
      <c r="Z2029" s="17">
        <v>5.4802785188229002E-2</v>
      </c>
      <c r="AA2029" s="17">
        <v>6.4866600568508903E-2</v>
      </c>
      <c r="AB2029" s="17"/>
      <c r="AC2029" s="17">
        <v>0.104525030396352</v>
      </c>
      <c r="AD2029" s="17">
        <v>0.10009039678567599</v>
      </c>
      <c r="AE2029" s="17">
        <v>4.7264811372835301E-2</v>
      </c>
      <c r="AF2029" s="17">
        <v>7.6456510703196798E-2</v>
      </c>
      <c r="AG2029" s="17">
        <v>7.9685127075513201E-2</v>
      </c>
      <c r="AH2029" s="17">
        <v>6.8239442033390205E-2</v>
      </c>
      <c r="AI2029" s="17">
        <v>7.0434142825309701E-2</v>
      </c>
      <c r="AJ2029" s="17">
        <v>6.16252815812664E-2</v>
      </c>
      <c r="AK2029" s="17">
        <v>5.03348747892296E-2</v>
      </c>
      <c r="AL2029" s="17">
        <v>5.3425649312497998E-2</v>
      </c>
      <c r="AM2029" s="17">
        <v>3.7015882801227203E-2</v>
      </c>
      <c r="AN2029" s="17">
        <v>2.7660405814240101E-2</v>
      </c>
      <c r="AO2029" s="17">
        <v>4.5636689708468403E-2</v>
      </c>
      <c r="AP2029" s="17">
        <v>4.4533492946654797E-2</v>
      </c>
      <c r="AQ2029" s="17">
        <v>2.7351617312560101E-2</v>
      </c>
      <c r="AR2029" s="17">
        <v>2.4315963132862401E-2</v>
      </c>
      <c r="AS2029" s="17"/>
      <c r="AT2029" s="17">
        <v>3.4256188661159002E-2</v>
      </c>
      <c r="AU2029" s="17">
        <v>7.92082451258595E-2</v>
      </c>
      <c r="AV2029" s="17">
        <v>4.4736778755290502E-2</v>
      </c>
      <c r="AW2029" s="17">
        <v>5.7678749867871103E-2</v>
      </c>
      <c r="AX2029" s="17">
        <v>7.9260918699723695E-2</v>
      </c>
      <c r="AY2029" s="17">
        <v>6.8873228996156804E-2</v>
      </c>
      <c r="AZ2029" s="17"/>
      <c r="BA2029" s="17">
        <v>8.4156761924496504E-2</v>
      </c>
      <c r="BB2029" s="17">
        <v>6.1771051318239199E-2</v>
      </c>
      <c r="BC2029" s="17">
        <v>3.4145353946073098E-2</v>
      </c>
      <c r="BD2029" s="17">
        <v>2.6421816955750101E-2</v>
      </c>
      <c r="BE2029" s="17">
        <v>2.6019584100666401E-2</v>
      </c>
      <c r="BF2029" s="17"/>
      <c r="BG2029" s="17">
        <v>7.7161349165627197E-2</v>
      </c>
      <c r="BH2029" s="17">
        <v>3.7064298813374301E-2</v>
      </c>
      <c r="BI2029" s="17">
        <v>4.6698730537249399E-2</v>
      </c>
      <c r="BJ2029" s="17">
        <v>9.2344398295221702E-2</v>
      </c>
      <c r="BK2029" s="17">
        <v>2.8663062808062901E-2</v>
      </c>
      <c r="BL2029" s="17"/>
      <c r="BM2029" s="17">
        <v>5.2233542181727002E-2</v>
      </c>
      <c r="BN2029" s="17">
        <v>5.9007990930222999E-2</v>
      </c>
      <c r="BO2029" s="17">
        <v>8.1292984786831696E-2</v>
      </c>
      <c r="BP2029" s="17"/>
      <c r="BQ2029" s="17">
        <v>2.1104699696722601E-2</v>
      </c>
      <c r="BR2029" s="17">
        <v>8.3968056173434502E-2</v>
      </c>
      <c r="BS2029" s="17"/>
      <c r="BT2029" s="17">
        <v>1.9959013990844598E-2</v>
      </c>
      <c r="BU2029" s="17">
        <v>0.119021702773911</v>
      </c>
    </row>
    <row r="2030" spans="2:73" x14ac:dyDescent="0.3">
      <c r="B2030" t="s">
        <v>129</v>
      </c>
      <c r="C2030" s="17">
        <v>5.8790481490210503E-2</v>
      </c>
      <c r="D2030" s="17">
        <v>4.7998208251816103E-2</v>
      </c>
      <c r="E2030" s="17">
        <v>6.9082813903475801E-2</v>
      </c>
      <c r="F2030" s="17"/>
      <c r="G2030" s="17">
        <v>4.3445908109808397E-2</v>
      </c>
      <c r="H2030" s="17">
        <v>5.0376851629065703E-2</v>
      </c>
      <c r="I2030" s="17">
        <v>6.3069211650449097E-2</v>
      </c>
      <c r="J2030" s="17">
        <v>5.5681310620267099E-2</v>
      </c>
      <c r="K2030" s="17">
        <v>7.1764188329063103E-2</v>
      </c>
      <c r="L2030" s="17">
        <v>6.6137857547576007E-2</v>
      </c>
      <c r="M2030" s="17"/>
      <c r="N2030" s="17">
        <v>3.44189046485191E-2</v>
      </c>
      <c r="O2030" s="17">
        <v>4.0689488663723898E-2</v>
      </c>
      <c r="P2030" s="17">
        <v>6.0638765835237703E-2</v>
      </c>
      <c r="Q2030" s="17">
        <v>0.103542766517854</v>
      </c>
      <c r="R2030" s="17"/>
      <c r="S2030" s="17">
        <v>3.6485217920390299E-2</v>
      </c>
      <c r="T2030" s="17">
        <v>7.6052806242371596E-2</v>
      </c>
      <c r="U2030" s="17">
        <v>6.0828930437087397E-2</v>
      </c>
      <c r="V2030" s="17">
        <v>4.4634346094246297E-2</v>
      </c>
      <c r="W2030" s="17">
        <v>6.9439621521063893E-2</v>
      </c>
      <c r="X2030" s="17">
        <v>7.5755261774658203E-2</v>
      </c>
      <c r="Y2030" s="17">
        <v>8.7817012943042394E-2</v>
      </c>
      <c r="Z2030" s="17">
        <v>2.5115444323590801E-2</v>
      </c>
      <c r="AA2030" s="17">
        <v>4.5674746921201798E-2</v>
      </c>
      <c r="AB2030" s="17"/>
      <c r="AC2030" s="17">
        <v>6.6082581106916602E-2</v>
      </c>
      <c r="AD2030" s="17">
        <v>0.104117825493437</v>
      </c>
      <c r="AE2030" s="17">
        <v>7.3463239159829996E-2</v>
      </c>
      <c r="AF2030" s="17">
        <v>0.105817042720504</v>
      </c>
      <c r="AG2030" s="17">
        <v>6.8071226754972097E-2</v>
      </c>
      <c r="AH2030" s="17">
        <v>5.5111772535246399E-2</v>
      </c>
      <c r="AI2030" s="17">
        <v>4.1102492127898002E-2</v>
      </c>
      <c r="AJ2030" s="17">
        <v>4.7586920963072502E-2</v>
      </c>
      <c r="AK2030" s="17">
        <v>2.8322564520438302E-2</v>
      </c>
      <c r="AL2030" s="17">
        <v>6.5296299211130698E-2</v>
      </c>
      <c r="AM2030" s="17">
        <v>4.3256073267716098E-2</v>
      </c>
      <c r="AN2030" s="17">
        <v>3.0473980071614299E-2</v>
      </c>
      <c r="AO2030" s="17">
        <v>3.9641782806600502E-2</v>
      </c>
      <c r="AP2030" s="17">
        <v>2.4556740343997401E-2</v>
      </c>
      <c r="AQ2030" s="17">
        <v>6.27196993131241E-2</v>
      </c>
      <c r="AR2030" s="17">
        <v>7.8872317619579201E-3</v>
      </c>
      <c r="AS2030" s="17"/>
      <c r="AT2030" s="17">
        <v>4.8533111397348797E-2</v>
      </c>
      <c r="AU2030" s="17">
        <v>5.8975764299424298E-2</v>
      </c>
      <c r="AV2030" s="17">
        <v>5.6407398591598497E-2</v>
      </c>
      <c r="AW2030" s="17">
        <v>6.3773621463881602E-2</v>
      </c>
      <c r="AX2030" s="17">
        <v>8.7475904060203405E-2</v>
      </c>
      <c r="AY2030" s="17">
        <v>3.4548622254802E-2</v>
      </c>
      <c r="AZ2030" s="17"/>
      <c r="BA2030" s="17">
        <v>9.6241109980581593E-2</v>
      </c>
      <c r="BB2030" s="17">
        <v>6.1188579806140703E-2</v>
      </c>
      <c r="BC2030" s="17">
        <v>3.5385738101097103E-2</v>
      </c>
      <c r="BD2030" s="17">
        <v>3.01152737463357E-2</v>
      </c>
      <c r="BE2030" s="17">
        <v>1.0281888620299001E-2</v>
      </c>
      <c r="BF2030" s="17"/>
      <c r="BG2030" s="17">
        <v>5.20223177156873E-2</v>
      </c>
      <c r="BH2030" s="17">
        <v>4.1063817902160897E-2</v>
      </c>
      <c r="BI2030" s="17">
        <v>7.05437474619552E-2</v>
      </c>
      <c r="BJ2030" s="17">
        <v>4.3106212480043399E-2</v>
      </c>
      <c r="BK2030" s="17">
        <v>6.2946892209872304E-2</v>
      </c>
      <c r="BL2030" s="17"/>
      <c r="BM2030" s="17">
        <v>4.3779261000633903E-2</v>
      </c>
      <c r="BN2030" s="17">
        <v>7.4913031977404093E-2</v>
      </c>
      <c r="BO2030" s="17">
        <v>6.4503425699628802E-2</v>
      </c>
      <c r="BP2030" s="17"/>
      <c r="BQ2030" s="17">
        <v>1.4188544873131301E-2</v>
      </c>
      <c r="BR2030" s="17">
        <v>7.3790522320934998E-2</v>
      </c>
      <c r="BS2030" s="17"/>
      <c r="BT2030" s="17">
        <v>2.2529117067200899E-2</v>
      </c>
      <c r="BU2030" s="17">
        <v>8.2612622766647006E-2</v>
      </c>
    </row>
    <row r="2031" spans="2:73" x14ac:dyDescent="0.3">
      <c r="C2031" s="17"/>
      <c r="D2031" s="17"/>
      <c r="E2031" s="17"/>
      <c r="F2031" s="17"/>
      <c r="G2031" s="17"/>
      <c r="H2031" s="17"/>
      <c r="I2031" s="17"/>
      <c r="J2031" s="17"/>
      <c r="K2031" s="17"/>
      <c r="L2031" s="17"/>
      <c r="M2031" s="17"/>
      <c r="N2031" s="17"/>
      <c r="O2031" s="17"/>
      <c r="P2031" s="17"/>
      <c r="Q2031" s="17"/>
      <c r="R2031" s="17"/>
      <c r="S2031" s="17"/>
      <c r="T2031" s="17"/>
      <c r="U2031" s="17"/>
      <c r="V2031" s="17"/>
      <c r="W2031" s="17"/>
      <c r="X2031" s="17"/>
      <c r="Y2031" s="17"/>
      <c r="Z2031" s="17"/>
      <c r="AA2031" s="17"/>
      <c r="AB2031" s="17"/>
      <c r="AC2031" s="17"/>
      <c r="AD2031" s="17"/>
      <c r="AE2031" s="17"/>
      <c r="AF2031" s="17"/>
      <c r="AG2031" s="17"/>
      <c r="AH2031" s="17"/>
      <c r="AI2031" s="17"/>
      <c r="AJ2031" s="17"/>
      <c r="AK2031" s="17"/>
      <c r="AL2031" s="17"/>
      <c r="AM2031" s="17"/>
      <c r="AN2031" s="17"/>
      <c r="AO2031" s="17"/>
      <c r="AP2031" s="17"/>
      <c r="AQ2031" s="17"/>
      <c r="AR2031" s="17"/>
      <c r="AS2031" s="17"/>
      <c r="AT2031" s="17"/>
      <c r="AU2031" s="17"/>
      <c r="AV2031" s="17"/>
      <c r="AW2031" s="17"/>
      <c r="AX2031" s="17"/>
      <c r="AY2031" s="17"/>
      <c r="AZ2031" s="17"/>
      <c r="BA2031" s="17"/>
      <c r="BB2031" s="17"/>
      <c r="BC2031" s="17"/>
      <c r="BD2031" s="17"/>
      <c r="BE2031" s="17"/>
      <c r="BF2031" s="17"/>
      <c r="BG2031" s="17"/>
      <c r="BH2031" s="17"/>
      <c r="BI2031" s="17"/>
      <c r="BJ2031" s="17"/>
      <c r="BK2031" s="17"/>
      <c r="BL2031" s="17"/>
      <c r="BM2031" s="17"/>
      <c r="BN2031" s="17"/>
      <c r="BO2031" s="17"/>
      <c r="BP2031" s="17"/>
      <c r="BQ2031" s="17"/>
      <c r="BR2031" s="17"/>
      <c r="BS2031" s="17"/>
      <c r="BT2031" s="17"/>
      <c r="BU2031" s="17"/>
    </row>
    <row r="2032" spans="2:73" x14ac:dyDescent="0.3">
      <c r="B2032" s="6" t="s">
        <v>746</v>
      </c>
      <c r="C2032" s="17"/>
      <c r="D2032" s="17"/>
      <c r="E2032" s="17"/>
      <c r="F2032" s="17"/>
      <c r="G2032" s="17"/>
      <c r="H2032" s="17"/>
      <c r="I2032" s="17"/>
      <c r="J2032" s="17"/>
      <c r="K2032" s="17"/>
      <c r="L2032" s="17"/>
      <c r="M2032" s="17"/>
      <c r="N2032" s="17"/>
      <c r="O2032" s="17"/>
      <c r="P2032" s="17"/>
      <c r="Q2032" s="17"/>
      <c r="R2032" s="17"/>
      <c r="S2032" s="17"/>
      <c r="T2032" s="17"/>
      <c r="U2032" s="17"/>
      <c r="V2032" s="17"/>
      <c r="W2032" s="17"/>
      <c r="X2032" s="17"/>
      <c r="Y2032" s="17"/>
      <c r="Z2032" s="17"/>
      <c r="AA2032" s="17"/>
      <c r="AB2032" s="17"/>
      <c r="AC2032" s="17"/>
      <c r="AD2032" s="17"/>
      <c r="AE2032" s="17"/>
      <c r="AF2032" s="17"/>
      <c r="AG2032" s="17"/>
      <c r="AH2032" s="17"/>
      <c r="AI2032" s="17"/>
      <c r="AJ2032" s="17"/>
      <c r="AK2032" s="17"/>
      <c r="AL2032" s="17"/>
      <c r="AM2032" s="17"/>
      <c r="AN2032" s="17"/>
      <c r="AO2032" s="17"/>
      <c r="AP2032" s="17"/>
      <c r="AQ2032" s="17"/>
      <c r="AR2032" s="17"/>
      <c r="AS2032" s="17"/>
      <c r="AT2032" s="17"/>
      <c r="AU2032" s="17"/>
      <c r="AV2032" s="17"/>
      <c r="AW2032" s="17"/>
      <c r="AX2032" s="17"/>
      <c r="AY2032" s="17"/>
      <c r="AZ2032" s="17"/>
      <c r="BA2032" s="17"/>
      <c r="BB2032" s="17"/>
      <c r="BC2032" s="17"/>
      <c r="BD2032" s="17"/>
      <c r="BE2032" s="17"/>
      <c r="BF2032" s="17"/>
      <c r="BG2032" s="17"/>
      <c r="BH2032" s="17"/>
      <c r="BI2032" s="17"/>
      <c r="BJ2032" s="17"/>
      <c r="BK2032" s="17"/>
      <c r="BL2032" s="17"/>
      <c r="BM2032" s="17"/>
      <c r="BN2032" s="17"/>
      <c r="BO2032" s="17"/>
      <c r="BP2032" s="17"/>
      <c r="BQ2032" s="17"/>
      <c r="BR2032" s="17"/>
      <c r="BS2032" s="17"/>
      <c r="BT2032" s="17"/>
      <c r="BU2032" s="17"/>
    </row>
    <row r="2033" spans="2:73" x14ac:dyDescent="0.3">
      <c r="B2033" s="24" t="s">
        <v>94</v>
      </c>
      <c r="C2033" s="17"/>
      <c r="D2033" s="17"/>
      <c r="E2033" s="17"/>
      <c r="F2033" s="17"/>
      <c r="G2033" s="17"/>
      <c r="H2033" s="17"/>
      <c r="I2033" s="17"/>
      <c r="J2033" s="17"/>
      <c r="K2033" s="17"/>
      <c r="L2033" s="17"/>
      <c r="M2033" s="17"/>
      <c r="N2033" s="17"/>
      <c r="O2033" s="17"/>
      <c r="P2033" s="17"/>
      <c r="Q2033" s="17"/>
      <c r="R2033" s="17"/>
      <c r="S2033" s="17"/>
      <c r="T2033" s="17"/>
      <c r="U2033" s="17"/>
      <c r="V2033" s="17"/>
      <c r="W2033" s="17"/>
      <c r="X2033" s="17"/>
      <c r="Y2033" s="17"/>
      <c r="Z2033" s="17"/>
      <c r="AA2033" s="17"/>
      <c r="AB2033" s="17"/>
      <c r="AC2033" s="17"/>
      <c r="AD2033" s="17"/>
      <c r="AE2033" s="17"/>
      <c r="AF2033" s="17"/>
      <c r="AG2033" s="17"/>
      <c r="AH2033" s="17"/>
      <c r="AI2033" s="17"/>
      <c r="AJ2033" s="17"/>
      <c r="AK2033" s="17"/>
      <c r="AL2033" s="17"/>
      <c r="AM2033" s="17"/>
      <c r="AN2033" s="17"/>
      <c r="AO2033" s="17"/>
      <c r="AP2033" s="17"/>
      <c r="AQ2033" s="17"/>
      <c r="AR2033" s="17"/>
      <c r="AS2033" s="17"/>
      <c r="AT2033" s="17"/>
      <c r="AU2033" s="17"/>
      <c r="AV2033" s="17"/>
      <c r="AW2033" s="17"/>
      <c r="AX2033" s="17"/>
      <c r="AY2033" s="17"/>
      <c r="AZ2033" s="17"/>
      <c r="BA2033" s="17"/>
      <c r="BB2033" s="17"/>
      <c r="BC2033" s="17"/>
      <c r="BD2033" s="17"/>
      <c r="BE2033" s="17"/>
      <c r="BF2033" s="17"/>
      <c r="BG2033" s="17"/>
      <c r="BH2033" s="17"/>
      <c r="BI2033" s="17"/>
      <c r="BJ2033" s="17"/>
      <c r="BK2033" s="17"/>
      <c r="BL2033" s="17"/>
      <c r="BM2033" s="17"/>
      <c r="BN2033" s="17"/>
      <c r="BO2033" s="17"/>
      <c r="BP2033" s="17"/>
      <c r="BQ2033" s="17"/>
      <c r="BR2033" s="17"/>
      <c r="BS2033" s="17"/>
      <c r="BT2033" s="17"/>
      <c r="BU2033" s="17"/>
    </row>
    <row r="2034" spans="2:73" x14ac:dyDescent="0.3">
      <c r="B2034" t="s">
        <v>732</v>
      </c>
      <c r="C2034" s="17">
        <v>0.46066094515107398</v>
      </c>
      <c r="D2034" s="17">
        <v>0.44758451040965602</v>
      </c>
      <c r="E2034" s="17">
        <v>0.47253486838291198</v>
      </c>
      <c r="F2034" s="17"/>
      <c r="G2034" s="17">
        <v>0.37020949193192798</v>
      </c>
      <c r="H2034" s="17">
        <v>0.41734541714207102</v>
      </c>
      <c r="I2034" s="17">
        <v>0.44287022760912997</v>
      </c>
      <c r="J2034" s="17">
        <v>0.48798804107690202</v>
      </c>
      <c r="K2034" s="17">
        <v>0.52622053042075401</v>
      </c>
      <c r="L2034" s="17">
        <v>0.50400459196008895</v>
      </c>
      <c r="M2034" s="17"/>
      <c r="N2034" s="17">
        <v>0.47072387497832502</v>
      </c>
      <c r="O2034" s="17">
        <v>0.46740826781898698</v>
      </c>
      <c r="P2034" s="17">
        <v>0.46255878681606399</v>
      </c>
      <c r="Q2034" s="17">
        <v>0.437295624161951</v>
      </c>
      <c r="R2034" s="17"/>
      <c r="S2034" s="17">
        <v>0.38743292290518799</v>
      </c>
      <c r="T2034" s="17">
        <v>0.47773402137704901</v>
      </c>
      <c r="U2034" s="17">
        <v>0.53293097944492995</v>
      </c>
      <c r="V2034" s="17">
        <v>0.50828178201615004</v>
      </c>
      <c r="W2034" s="17">
        <v>0.51947359025359996</v>
      </c>
      <c r="X2034" s="17">
        <v>0.37934581275587198</v>
      </c>
      <c r="Y2034" s="17">
        <v>0.476137064969121</v>
      </c>
      <c r="Z2034" s="17">
        <v>0.43562624779737302</v>
      </c>
      <c r="AA2034" s="17">
        <v>0.45358964766304999</v>
      </c>
      <c r="AB2034" s="17"/>
      <c r="AC2034" s="17">
        <v>0.59442967204299801</v>
      </c>
      <c r="AD2034" s="17">
        <v>0.31775018874760502</v>
      </c>
      <c r="AE2034" s="17">
        <v>0.48489802178026198</v>
      </c>
      <c r="AF2034" s="17">
        <v>0.40376116804782902</v>
      </c>
      <c r="AG2034" s="17">
        <v>0.42127281037727499</v>
      </c>
      <c r="AH2034" s="17">
        <v>0.50796733660445303</v>
      </c>
      <c r="AI2034" s="17">
        <v>0.49316186528665201</v>
      </c>
      <c r="AJ2034" s="17">
        <v>0.45763940911647699</v>
      </c>
      <c r="AK2034" s="17">
        <v>0.43069521321950099</v>
      </c>
      <c r="AL2034" s="17">
        <v>0.46231824732481402</v>
      </c>
      <c r="AM2034" s="17">
        <v>0.49933249640133098</v>
      </c>
      <c r="AN2034" s="17">
        <v>0.49399318263855702</v>
      </c>
      <c r="AO2034" s="17">
        <v>0.42152612857303301</v>
      </c>
      <c r="AP2034" s="17">
        <v>0.39342562618896898</v>
      </c>
      <c r="AQ2034" s="17">
        <v>0.50417262227139503</v>
      </c>
      <c r="AR2034" s="17">
        <v>0.504662119093928</v>
      </c>
      <c r="AS2034" s="17"/>
      <c r="AT2034" s="17">
        <v>0.40679152211951197</v>
      </c>
      <c r="AU2034" s="17">
        <v>0.44912015756902401</v>
      </c>
      <c r="AV2034" s="17">
        <v>0.45577680951785399</v>
      </c>
      <c r="AW2034" s="17">
        <v>0.47879253915074199</v>
      </c>
      <c r="AX2034" s="17">
        <v>0.57634803434403403</v>
      </c>
      <c r="AY2034" s="17">
        <v>0.48555576281371099</v>
      </c>
      <c r="AZ2034" s="17"/>
      <c r="BA2034" s="17">
        <v>0.445952841529346</v>
      </c>
      <c r="BB2034" s="17">
        <v>0.44761492945145598</v>
      </c>
      <c r="BC2034" s="17">
        <v>0.47203023714757197</v>
      </c>
      <c r="BD2034" s="17">
        <v>0.45883193626325403</v>
      </c>
      <c r="BE2034" s="17">
        <v>0.61011702676498802</v>
      </c>
      <c r="BF2034" s="17"/>
      <c r="BG2034" s="17">
        <v>0.50179709910329495</v>
      </c>
      <c r="BH2034" s="17">
        <v>0.412332433293774</v>
      </c>
      <c r="BI2034" s="17">
        <v>0.52829158866793202</v>
      </c>
      <c r="BJ2034" s="17">
        <v>0.50425108646191297</v>
      </c>
      <c r="BK2034" s="17">
        <v>0.465693492131659</v>
      </c>
      <c r="BL2034" s="17"/>
      <c r="BM2034" s="17">
        <v>0.45115975302316003</v>
      </c>
      <c r="BN2034" s="17">
        <v>0.46135218071219303</v>
      </c>
      <c r="BO2034" s="17">
        <v>0.48727603376319401</v>
      </c>
      <c r="BP2034" s="17"/>
      <c r="BQ2034" s="17">
        <v>0.451448190996249</v>
      </c>
      <c r="BR2034" s="17">
        <v>0.47078013285884401</v>
      </c>
      <c r="BS2034" s="17"/>
      <c r="BT2034" s="17">
        <v>0.50082001137794796</v>
      </c>
      <c r="BU2034" s="17">
        <v>0.41503241509641697</v>
      </c>
    </row>
    <row r="2035" spans="2:73" x14ac:dyDescent="0.3">
      <c r="B2035" t="s">
        <v>733</v>
      </c>
      <c r="C2035" s="17">
        <v>0.341103448157485</v>
      </c>
      <c r="D2035" s="17">
        <v>0.31180234592768902</v>
      </c>
      <c r="E2035" s="17">
        <v>0.36878785681398002</v>
      </c>
      <c r="F2035" s="17"/>
      <c r="G2035" s="17">
        <v>0.32259086223935501</v>
      </c>
      <c r="H2035" s="17">
        <v>0.30940998651129098</v>
      </c>
      <c r="I2035" s="17">
        <v>0.29878823754544398</v>
      </c>
      <c r="J2035" s="17">
        <v>0.34869776086210902</v>
      </c>
      <c r="K2035" s="17">
        <v>0.37090941029102498</v>
      </c>
      <c r="L2035" s="17">
        <v>0.38734073808851099</v>
      </c>
      <c r="M2035" s="17"/>
      <c r="N2035" s="17">
        <v>0.37163916666197</v>
      </c>
      <c r="O2035" s="17">
        <v>0.31690527246170502</v>
      </c>
      <c r="P2035" s="17">
        <v>0.36977672684511498</v>
      </c>
      <c r="Q2035" s="17">
        <v>0.30162106001607197</v>
      </c>
      <c r="R2035" s="17"/>
      <c r="S2035" s="17">
        <v>0.25944571360736401</v>
      </c>
      <c r="T2035" s="17">
        <v>0.37120816132989798</v>
      </c>
      <c r="U2035" s="17">
        <v>0.45883125647796802</v>
      </c>
      <c r="V2035" s="17">
        <v>0.36982132194341499</v>
      </c>
      <c r="W2035" s="17">
        <v>0.37144957386552002</v>
      </c>
      <c r="X2035" s="17">
        <v>0.32832900295376199</v>
      </c>
      <c r="Y2035" s="17">
        <v>0.31370106080524301</v>
      </c>
      <c r="Z2035" s="17">
        <v>0.32258990328688197</v>
      </c>
      <c r="AA2035" s="17">
        <v>0.30663850638241402</v>
      </c>
      <c r="AB2035" s="17"/>
      <c r="AC2035" s="17">
        <v>0.340814602186232</v>
      </c>
      <c r="AD2035" s="17">
        <v>0.32064222445139301</v>
      </c>
      <c r="AE2035" s="17">
        <v>0.35835126603779199</v>
      </c>
      <c r="AF2035" s="17">
        <v>0.30501413879322797</v>
      </c>
      <c r="AG2035" s="17">
        <v>0.337557047361426</v>
      </c>
      <c r="AH2035" s="17">
        <v>0.34905904778553898</v>
      </c>
      <c r="AI2035" s="17">
        <v>0.303941355788513</v>
      </c>
      <c r="AJ2035" s="17">
        <v>0.35319875205484202</v>
      </c>
      <c r="AK2035" s="17">
        <v>0.36280287696841701</v>
      </c>
      <c r="AL2035" s="17">
        <v>0.33202990230691498</v>
      </c>
      <c r="AM2035" s="17">
        <v>0.35679111459489199</v>
      </c>
      <c r="AN2035" s="17">
        <v>0.36755841594045402</v>
      </c>
      <c r="AO2035" s="17">
        <v>0.427494521174687</v>
      </c>
      <c r="AP2035" s="17">
        <v>0.387795459774741</v>
      </c>
      <c r="AQ2035" s="17">
        <v>0.221053416986917</v>
      </c>
      <c r="AR2035" s="17">
        <v>0.33706511207269002</v>
      </c>
      <c r="AS2035" s="17"/>
      <c r="AT2035" s="17">
        <v>0.29688746972079599</v>
      </c>
      <c r="AU2035" s="17">
        <v>0.34195747606805998</v>
      </c>
      <c r="AV2035" s="17">
        <v>0.350548852528</v>
      </c>
      <c r="AW2035" s="17">
        <v>0.330126929344978</v>
      </c>
      <c r="AX2035" s="17">
        <v>0.45179431595749198</v>
      </c>
      <c r="AY2035" s="17">
        <v>0.32297930298876598</v>
      </c>
      <c r="AZ2035" s="17"/>
      <c r="BA2035" s="17">
        <v>0.32344566454165202</v>
      </c>
      <c r="BB2035" s="17">
        <v>0.35609266185586602</v>
      </c>
      <c r="BC2035" s="17">
        <v>0.32641273794822701</v>
      </c>
      <c r="BD2035" s="17">
        <v>0.36651053151243101</v>
      </c>
      <c r="BE2035" s="17">
        <v>0.35363711834742001</v>
      </c>
      <c r="BF2035" s="17"/>
      <c r="BG2035" s="17">
        <v>0.34177434703282</v>
      </c>
      <c r="BH2035" s="17">
        <v>0.308714159248417</v>
      </c>
      <c r="BI2035" s="17">
        <v>0.37701023913217402</v>
      </c>
      <c r="BJ2035" s="17">
        <v>0.33436415601383601</v>
      </c>
      <c r="BK2035" s="17">
        <v>0.49480038091099499</v>
      </c>
      <c r="BL2035" s="17"/>
      <c r="BM2035" s="17">
        <v>0.32192910114311901</v>
      </c>
      <c r="BN2035" s="17">
        <v>0.35625868492753698</v>
      </c>
      <c r="BO2035" s="17">
        <v>0.361549062555101</v>
      </c>
      <c r="BP2035" s="17"/>
      <c r="BQ2035" s="17">
        <v>0.35226545591687197</v>
      </c>
      <c r="BR2035" s="17">
        <v>0.33891704815839302</v>
      </c>
      <c r="BS2035" s="17"/>
      <c r="BT2035" s="17">
        <v>0.38569108965043303</v>
      </c>
      <c r="BU2035" s="17">
        <v>0.28383197570320801</v>
      </c>
    </row>
    <row r="2036" spans="2:73" x14ac:dyDescent="0.3">
      <c r="B2036" t="s">
        <v>734</v>
      </c>
      <c r="C2036" s="17">
        <v>0.29713176887842702</v>
      </c>
      <c r="D2036" s="17">
        <v>0.28794007331003901</v>
      </c>
      <c r="E2036" s="17">
        <v>0.30549807817916902</v>
      </c>
      <c r="F2036" s="17"/>
      <c r="G2036" s="17">
        <v>0.32882391302457398</v>
      </c>
      <c r="H2036" s="17">
        <v>0.29977686551168597</v>
      </c>
      <c r="I2036" s="17">
        <v>0.29018449366076099</v>
      </c>
      <c r="J2036" s="17">
        <v>0.29532495057871899</v>
      </c>
      <c r="K2036" s="17">
        <v>0.29335623635725699</v>
      </c>
      <c r="L2036" s="17">
        <v>0.28363869970371303</v>
      </c>
      <c r="M2036" s="17"/>
      <c r="N2036" s="17">
        <v>0.29436112587597302</v>
      </c>
      <c r="O2036" s="17">
        <v>0.293322878127938</v>
      </c>
      <c r="P2036" s="17">
        <v>0.319043889421673</v>
      </c>
      <c r="Q2036" s="17">
        <v>0.282644732208233</v>
      </c>
      <c r="R2036" s="17"/>
      <c r="S2036" s="17">
        <v>0.30919508211397601</v>
      </c>
      <c r="T2036" s="17">
        <v>0.31663399815173399</v>
      </c>
      <c r="U2036" s="17">
        <v>0.31597553846697901</v>
      </c>
      <c r="V2036" s="17">
        <v>0.28761545870438199</v>
      </c>
      <c r="W2036" s="17">
        <v>0.30824593101507097</v>
      </c>
      <c r="X2036" s="17">
        <v>0.29246719225602402</v>
      </c>
      <c r="Y2036" s="17">
        <v>0.24040099559848099</v>
      </c>
      <c r="Z2036" s="17">
        <v>0.29048936707009998</v>
      </c>
      <c r="AA2036" s="17">
        <v>0.29381077171254499</v>
      </c>
      <c r="AB2036" s="17"/>
      <c r="AC2036" s="17">
        <v>0.33194551183133197</v>
      </c>
      <c r="AD2036" s="17">
        <v>0.233983627877207</v>
      </c>
      <c r="AE2036" s="17">
        <v>0.30251171061228399</v>
      </c>
      <c r="AF2036" s="17">
        <v>0.23916242227575699</v>
      </c>
      <c r="AG2036" s="17">
        <v>0.29419216464113501</v>
      </c>
      <c r="AH2036" s="17">
        <v>0.29874073833748199</v>
      </c>
      <c r="AI2036" s="17">
        <v>0.28061714397140403</v>
      </c>
      <c r="AJ2036" s="17">
        <v>0.28667068328669998</v>
      </c>
      <c r="AK2036" s="17">
        <v>0.30958350764978299</v>
      </c>
      <c r="AL2036" s="17">
        <v>0.31136069929899002</v>
      </c>
      <c r="AM2036" s="17">
        <v>0.36521801766685602</v>
      </c>
      <c r="AN2036" s="17">
        <v>0.31042476858061402</v>
      </c>
      <c r="AO2036" s="17">
        <v>0.36340256015090899</v>
      </c>
      <c r="AP2036" s="17">
        <v>0.24417063491566601</v>
      </c>
      <c r="AQ2036" s="17">
        <v>0.28532209459407898</v>
      </c>
      <c r="AR2036" s="17">
        <v>0.31158388344419402</v>
      </c>
      <c r="AS2036" s="17"/>
      <c r="AT2036" s="17">
        <v>0.33622149222862102</v>
      </c>
      <c r="AU2036" s="17">
        <v>0.289182072276296</v>
      </c>
      <c r="AV2036" s="17">
        <v>0.29910436209590402</v>
      </c>
      <c r="AW2036" s="17">
        <v>0.26353231113665698</v>
      </c>
      <c r="AX2036" s="17">
        <v>0.287664613199624</v>
      </c>
      <c r="AY2036" s="17">
        <v>0.29525866739638501</v>
      </c>
      <c r="AZ2036" s="17"/>
      <c r="BA2036" s="17">
        <v>0.29147238912860102</v>
      </c>
      <c r="BB2036" s="17">
        <v>0.32093235854243302</v>
      </c>
      <c r="BC2036" s="17">
        <v>0.28047296038511399</v>
      </c>
      <c r="BD2036" s="17">
        <v>0.32042677838706302</v>
      </c>
      <c r="BE2036" s="17">
        <v>0.28618561290581102</v>
      </c>
      <c r="BF2036" s="17"/>
      <c r="BG2036" s="17">
        <v>0.27958362056722802</v>
      </c>
      <c r="BH2036" s="17">
        <v>0.27865169673873402</v>
      </c>
      <c r="BI2036" s="17">
        <v>0.306772509642525</v>
      </c>
      <c r="BJ2036" s="17">
        <v>0.29839010817926398</v>
      </c>
      <c r="BK2036" s="17">
        <v>0.36611662741697598</v>
      </c>
      <c r="BL2036" s="17"/>
      <c r="BM2036" s="17">
        <v>0.28302384322596202</v>
      </c>
      <c r="BN2036" s="17">
        <v>0.29637864012116599</v>
      </c>
      <c r="BO2036" s="17">
        <v>0.34095349862457802</v>
      </c>
      <c r="BP2036" s="17"/>
      <c r="BQ2036" s="17">
        <v>0.32902915190176601</v>
      </c>
      <c r="BR2036" s="17">
        <v>0.28645876989322</v>
      </c>
      <c r="BS2036" s="17"/>
      <c r="BT2036" s="17">
        <v>0.322495765745895</v>
      </c>
      <c r="BU2036" s="17">
        <v>0.26630737535181798</v>
      </c>
    </row>
    <row r="2037" spans="2:73" x14ac:dyDescent="0.3">
      <c r="B2037" t="s">
        <v>735</v>
      </c>
      <c r="C2037" s="17">
        <v>0.26816694105258199</v>
      </c>
      <c r="D2037" s="17">
        <v>0.25653328866352898</v>
      </c>
      <c r="E2037" s="17">
        <v>0.27843584046100101</v>
      </c>
      <c r="F2037" s="17"/>
      <c r="G2037" s="17">
        <v>0.31408073001216202</v>
      </c>
      <c r="H2037" s="17">
        <v>0.29918191461885202</v>
      </c>
      <c r="I2037" s="17">
        <v>0.27463925331795003</v>
      </c>
      <c r="J2037" s="17">
        <v>0.27275231410873801</v>
      </c>
      <c r="K2037" s="17">
        <v>0.22578754173944701</v>
      </c>
      <c r="L2037" s="17">
        <v>0.23199507411984599</v>
      </c>
      <c r="M2037" s="17"/>
      <c r="N2037" s="17">
        <v>0.26697643616927902</v>
      </c>
      <c r="O2037" s="17">
        <v>0.29067373665914498</v>
      </c>
      <c r="P2037" s="17">
        <v>0.27406820894841299</v>
      </c>
      <c r="Q2037" s="17">
        <v>0.23662113522293499</v>
      </c>
      <c r="R2037" s="17"/>
      <c r="S2037" s="17">
        <v>0.28906157701197499</v>
      </c>
      <c r="T2037" s="17">
        <v>0.27091378853001002</v>
      </c>
      <c r="U2037" s="17">
        <v>0.306097096222544</v>
      </c>
      <c r="V2037" s="17">
        <v>0.29780252082805297</v>
      </c>
      <c r="W2037" s="17">
        <v>0.26844689285034301</v>
      </c>
      <c r="X2037" s="17">
        <v>0.22221551233064099</v>
      </c>
      <c r="Y2037" s="17">
        <v>0.245056260893914</v>
      </c>
      <c r="Z2037" s="17">
        <v>0.210072172145091</v>
      </c>
      <c r="AA2037" s="17">
        <v>0.26004790653493198</v>
      </c>
      <c r="AB2037" s="17"/>
      <c r="AC2037" s="17">
        <v>0.30995003003206101</v>
      </c>
      <c r="AD2037" s="17">
        <v>0.27624689091107701</v>
      </c>
      <c r="AE2037" s="17">
        <v>0.270447605966808</v>
      </c>
      <c r="AF2037" s="17">
        <v>0.212668946481291</v>
      </c>
      <c r="AG2037" s="17">
        <v>0.29087943003910799</v>
      </c>
      <c r="AH2037" s="17">
        <v>0.281485939689057</v>
      </c>
      <c r="AI2037" s="17">
        <v>0.27244549162847598</v>
      </c>
      <c r="AJ2037" s="17">
        <v>0.24999420978422901</v>
      </c>
      <c r="AK2037" s="17">
        <v>0.29741238852677598</v>
      </c>
      <c r="AL2037" s="17">
        <v>0.274958705302495</v>
      </c>
      <c r="AM2037" s="17">
        <v>0.298756290104083</v>
      </c>
      <c r="AN2037" s="17">
        <v>0.215868708821361</v>
      </c>
      <c r="AO2037" s="17">
        <v>0.26656902767816798</v>
      </c>
      <c r="AP2037" s="17">
        <v>0.222541253051312</v>
      </c>
      <c r="AQ2037" s="17">
        <v>0.22630155685039799</v>
      </c>
      <c r="AR2037" s="17">
        <v>0.289415561804368</v>
      </c>
      <c r="AS2037" s="17"/>
      <c r="AT2037" s="17">
        <v>0.28266024817340701</v>
      </c>
      <c r="AU2037" s="17">
        <v>0.287409783034974</v>
      </c>
      <c r="AV2037" s="17">
        <v>0.27418651725967402</v>
      </c>
      <c r="AW2037" s="17">
        <v>0.24120808019986201</v>
      </c>
      <c r="AX2037" s="17">
        <v>0.221268996844289</v>
      </c>
      <c r="AY2037" s="17">
        <v>0.26282756370482102</v>
      </c>
      <c r="AZ2037" s="17"/>
      <c r="BA2037" s="17">
        <v>0.25813228052210502</v>
      </c>
      <c r="BB2037" s="17">
        <v>0.26010516422556901</v>
      </c>
      <c r="BC2037" s="17">
        <v>0.27269950251381497</v>
      </c>
      <c r="BD2037" s="17">
        <v>0.31282548268549598</v>
      </c>
      <c r="BE2037" s="17">
        <v>0.15241637196324301</v>
      </c>
      <c r="BF2037" s="17"/>
      <c r="BG2037" s="17">
        <v>0.24921988067703801</v>
      </c>
      <c r="BH2037" s="17">
        <v>0.23589724650938801</v>
      </c>
      <c r="BI2037" s="17">
        <v>0.27520874401585899</v>
      </c>
      <c r="BJ2037" s="17">
        <v>0.329449118762768</v>
      </c>
      <c r="BK2037" s="17">
        <v>0.26383487912088199</v>
      </c>
      <c r="BL2037" s="17"/>
      <c r="BM2037" s="17">
        <v>0.24697775981341</v>
      </c>
      <c r="BN2037" s="17">
        <v>0.27563429500088299</v>
      </c>
      <c r="BO2037" s="17">
        <v>0.31319689403525303</v>
      </c>
      <c r="BP2037" s="17"/>
      <c r="BQ2037" s="17">
        <v>0.29467918124396503</v>
      </c>
      <c r="BR2037" s="17">
        <v>0.25273285022994701</v>
      </c>
      <c r="BS2037" s="17"/>
      <c r="BT2037" s="17">
        <v>0.28744092327916898</v>
      </c>
      <c r="BU2037" s="17">
        <v>0.24512262528034201</v>
      </c>
    </row>
    <row r="2038" spans="2:73" x14ac:dyDescent="0.3">
      <c r="B2038" t="s">
        <v>736</v>
      </c>
      <c r="C2038" s="17">
        <v>0.205992321305873</v>
      </c>
      <c r="D2038" s="17">
        <v>0.199990787610655</v>
      </c>
      <c r="E2038" s="17">
        <v>0.21164695981589399</v>
      </c>
      <c r="F2038" s="17"/>
      <c r="G2038" s="17">
        <v>0.242604771027189</v>
      </c>
      <c r="H2038" s="17">
        <v>0.24707560473843301</v>
      </c>
      <c r="I2038" s="17">
        <v>0.221199901908538</v>
      </c>
      <c r="J2038" s="17">
        <v>0.17587468259182601</v>
      </c>
      <c r="K2038" s="17">
        <v>0.171064037878567</v>
      </c>
      <c r="L2038" s="17">
        <v>0.183935702940663</v>
      </c>
      <c r="M2038" s="17"/>
      <c r="N2038" s="17">
        <v>0.21545833282521201</v>
      </c>
      <c r="O2038" s="17">
        <v>0.19402190602282099</v>
      </c>
      <c r="P2038" s="17">
        <v>0.23557616378217699</v>
      </c>
      <c r="Q2038" s="17">
        <v>0.18251355932184599</v>
      </c>
      <c r="R2038" s="17"/>
      <c r="S2038" s="17">
        <v>0.19004299834958699</v>
      </c>
      <c r="T2038" s="17">
        <v>0.18480881073199101</v>
      </c>
      <c r="U2038" s="17">
        <v>0.290924033718508</v>
      </c>
      <c r="V2038" s="17">
        <v>0.234490300593373</v>
      </c>
      <c r="W2038" s="17">
        <v>0.217383810816487</v>
      </c>
      <c r="X2038" s="17">
        <v>0.16383050549630301</v>
      </c>
      <c r="Y2038" s="17">
        <v>0.15686519929904899</v>
      </c>
      <c r="Z2038" s="17">
        <v>0.199102583019971</v>
      </c>
      <c r="AA2038" s="17">
        <v>0.227160306428908</v>
      </c>
      <c r="AB2038" s="17"/>
      <c r="AC2038" s="17">
        <v>0.44011655649654602</v>
      </c>
      <c r="AD2038" s="17">
        <v>0.15524363597733601</v>
      </c>
      <c r="AE2038" s="17">
        <v>0.16638069310277701</v>
      </c>
      <c r="AF2038" s="17">
        <v>0.14207782899305699</v>
      </c>
      <c r="AG2038" s="17">
        <v>0.21287053470844999</v>
      </c>
      <c r="AH2038" s="17">
        <v>0.19780458329384601</v>
      </c>
      <c r="AI2038" s="17">
        <v>0.26315387434836401</v>
      </c>
      <c r="AJ2038" s="17">
        <v>0.18927091415149</v>
      </c>
      <c r="AK2038" s="17">
        <v>0.19633331011782901</v>
      </c>
      <c r="AL2038" s="17">
        <v>0.15585715450583201</v>
      </c>
      <c r="AM2038" s="17">
        <v>0.24199716006005501</v>
      </c>
      <c r="AN2038" s="17">
        <v>0.18869788456296499</v>
      </c>
      <c r="AO2038" s="17">
        <v>0.19232709916639401</v>
      </c>
      <c r="AP2038" s="17">
        <v>0.238106938064612</v>
      </c>
      <c r="AQ2038" s="17">
        <v>0.250211272712349</v>
      </c>
      <c r="AR2038" s="17">
        <v>0.23455550701046801</v>
      </c>
      <c r="AS2038" s="17"/>
      <c r="AT2038" s="17">
        <v>0.23203453186533601</v>
      </c>
      <c r="AU2038" s="17">
        <v>0.18140507280652499</v>
      </c>
      <c r="AV2038" s="17">
        <v>0.20830670851687599</v>
      </c>
      <c r="AW2038" s="17">
        <v>0.20036694129129201</v>
      </c>
      <c r="AX2038" s="17">
        <v>0.20862572153685799</v>
      </c>
      <c r="AY2038" s="17">
        <v>0.238804609890332</v>
      </c>
      <c r="AZ2038" s="17"/>
      <c r="BA2038" s="17">
        <v>0.16701106848088501</v>
      </c>
      <c r="BB2038" s="17">
        <v>0.18058014163741301</v>
      </c>
      <c r="BC2038" s="17">
        <v>0.24365831079370301</v>
      </c>
      <c r="BD2038" s="17">
        <v>0.242280693306196</v>
      </c>
      <c r="BE2038" s="17">
        <v>0.13524586461202801</v>
      </c>
      <c r="BF2038" s="17"/>
      <c r="BG2038" s="17">
        <v>0.16163768825080499</v>
      </c>
      <c r="BH2038" s="17">
        <v>0.19589377678474901</v>
      </c>
      <c r="BI2038" s="17">
        <v>0.22500671993655699</v>
      </c>
      <c r="BJ2038" s="17">
        <v>0.24383561750507901</v>
      </c>
      <c r="BK2038" s="17">
        <v>0.24191839452278299</v>
      </c>
      <c r="BL2038" s="17"/>
      <c r="BM2038" s="17">
        <v>0.19421001187379</v>
      </c>
      <c r="BN2038" s="17">
        <v>0.202075036679109</v>
      </c>
      <c r="BO2038" s="17">
        <v>0.250539954815792</v>
      </c>
      <c r="BP2038" s="17"/>
      <c r="BQ2038" s="17">
        <v>0.24987168213146799</v>
      </c>
      <c r="BR2038" s="17">
        <v>0.18207266218617099</v>
      </c>
      <c r="BS2038" s="17"/>
      <c r="BT2038" s="17">
        <v>0.225227796470298</v>
      </c>
      <c r="BU2038" s="17">
        <v>0.18041378050611101</v>
      </c>
    </row>
    <row r="2039" spans="2:73" x14ac:dyDescent="0.3">
      <c r="B2039" t="s">
        <v>737</v>
      </c>
      <c r="C2039" s="17">
        <v>0.202081404041101</v>
      </c>
      <c r="D2039" s="17">
        <v>0.20936726006220799</v>
      </c>
      <c r="E2039" s="17">
        <v>0.19445365397228101</v>
      </c>
      <c r="F2039" s="17"/>
      <c r="G2039" s="17">
        <v>0.225788156255048</v>
      </c>
      <c r="H2039" s="17">
        <v>0.16776378593855801</v>
      </c>
      <c r="I2039" s="17">
        <v>0.19403831160857499</v>
      </c>
      <c r="J2039" s="17">
        <v>0.23796441812677199</v>
      </c>
      <c r="K2039" s="17">
        <v>0.204293052671398</v>
      </c>
      <c r="L2039" s="17">
        <v>0.190127123584895</v>
      </c>
      <c r="M2039" s="17"/>
      <c r="N2039" s="17">
        <v>0.218111442160174</v>
      </c>
      <c r="O2039" s="17">
        <v>0.22276149148765301</v>
      </c>
      <c r="P2039" s="17">
        <v>0.19450546714554001</v>
      </c>
      <c r="Q2039" s="17">
        <v>0.16602335507277199</v>
      </c>
      <c r="R2039" s="17"/>
      <c r="S2039" s="17">
        <v>0.179006384426838</v>
      </c>
      <c r="T2039" s="17">
        <v>0.23780647288363699</v>
      </c>
      <c r="U2039" s="17">
        <v>0.274769745560903</v>
      </c>
      <c r="V2039" s="17">
        <v>0.19640906979720099</v>
      </c>
      <c r="W2039" s="17">
        <v>0.21493306678551599</v>
      </c>
      <c r="X2039" s="17">
        <v>0.16775622076097901</v>
      </c>
      <c r="Y2039" s="17">
        <v>0.19525238628743</v>
      </c>
      <c r="Z2039" s="17">
        <v>0.21658687477240099</v>
      </c>
      <c r="AA2039" s="17">
        <v>0.152515040076105</v>
      </c>
      <c r="AB2039" s="17"/>
      <c r="AC2039" s="17">
        <v>0.142481193334866</v>
      </c>
      <c r="AD2039" s="17">
        <v>0.18344481550315</v>
      </c>
      <c r="AE2039" s="17">
        <v>0.14522203054421401</v>
      </c>
      <c r="AF2039" s="17">
        <v>0.22363851188558001</v>
      </c>
      <c r="AG2039" s="17">
        <v>0.176661253498757</v>
      </c>
      <c r="AH2039" s="17">
        <v>0.16795850278615401</v>
      </c>
      <c r="AI2039" s="17">
        <v>0.187946691670525</v>
      </c>
      <c r="AJ2039" s="17">
        <v>0.23127041885460101</v>
      </c>
      <c r="AK2039" s="17">
        <v>0.26201027415105799</v>
      </c>
      <c r="AL2039" s="17">
        <v>0.217504320485366</v>
      </c>
      <c r="AM2039" s="17">
        <v>0.221242999036423</v>
      </c>
      <c r="AN2039" s="17">
        <v>0.239073161641043</v>
      </c>
      <c r="AO2039" s="17">
        <v>0.220271717134393</v>
      </c>
      <c r="AP2039" s="17">
        <v>0.185779654051</v>
      </c>
      <c r="AQ2039" s="17">
        <v>0.20986838094711499</v>
      </c>
      <c r="AR2039" s="17">
        <v>0.18194715114124599</v>
      </c>
      <c r="AS2039" s="17"/>
      <c r="AT2039" s="17">
        <v>0.17147571709936499</v>
      </c>
      <c r="AU2039" s="17">
        <v>0.19564421464353199</v>
      </c>
      <c r="AV2039" s="17">
        <v>0.16466956749067399</v>
      </c>
      <c r="AW2039" s="17">
        <v>0.21708264694649701</v>
      </c>
      <c r="AX2039" s="17">
        <v>0.26441693769021002</v>
      </c>
      <c r="AY2039" s="17">
        <v>0.31224057842389802</v>
      </c>
      <c r="AZ2039" s="17"/>
      <c r="BA2039" s="17">
        <v>0.168355385607692</v>
      </c>
      <c r="BB2039" s="17">
        <v>0.20835778964621601</v>
      </c>
      <c r="BC2039" s="17">
        <v>0.21919555533137</v>
      </c>
      <c r="BD2039" s="17">
        <v>0.247102695130755</v>
      </c>
      <c r="BE2039" s="17">
        <v>0.10206466584142</v>
      </c>
      <c r="BF2039" s="17"/>
      <c r="BG2039" s="17">
        <v>0.202510286959627</v>
      </c>
      <c r="BH2039" s="17">
        <v>0.169777422331782</v>
      </c>
      <c r="BI2039" s="17">
        <v>0.256699013517596</v>
      </c>
      <c r="BJ2039" s="17">
        <v>0.23118021456556601</v>
      </c>
      <c r="BK2039" s="17">
        <v>0.22060012043055699</v>
      </c>
      <c r="BL2039" s="17"/>
      <c r="BM2039" s="17">
        <v>0.181285927113603</v>
      </c>
      <c r="BN2039" s="17">
        <v>0.21992473736412901</v>
      </c>
      <c r="BO2039" s="17">
        <v>0.22085467704804401</v>
      </c>
      <c r="BP2039" s="17"/>
      <c r="BQ2039" s="17">
        <v>0.19972600225166001</v>
      </c>
      <c r="BR2039" s="17">
        <v>0.208240344608732</v>
      </c>
      <c r="BS2039" s="17"/>
      <c r="BT2039" s="17">
        <v>0.21438866082466501</v>
      </c>
      <c r="BU2039" s="17">
        <v>0.18961714825602799</v>
      </c>
    </row>
    <row r="2040" spans="2:73" x14ac:dyDescent="0.3">
      <c r="B2040" t="s">
        <v>738</v>
      </c>
      <c r="C2040" s="17">
        <v>0.19604821963791599</v>
      </c>
      <c r="D2040" s="17">
        <v>0.18237316706607201</v>
      </c>
      <c r="E2040" s="17">
        <v>0.209149834760431</v>
      </c>
      <c r="F2040" s="17"/>
      <c r="G2040" s="17">
        <v>0.22844930570802899</v>
      </c>
      <c r="H2040" s="17">
        <v>0.19414984580554101</v>
      </c>
      <c r="I2040" s="17">
        <v>0.171210890159954</v>
      </c>
      <c r="J2040" s="17">
        <v>0.20331069869775401</v>
      </c>
      <c r="K2040" s="17">
        <v>0.17972482558526701</v>
      </c>
      <c r="L2040" s="17">
        <v>0.201366125200624</v>
      </c>
      <c r="M2040" s="17"/>
      <c r="N2040" s="17">
        <v>0.204024416595389</v>
      </c>
      <c r="O2040" s="17">
        <v>0.20283615371472</v>
      </c>
      <c r="P2040" s="17">
        <v>0.208935324596772</v>
      </c>
      <c r="Q2040" s="17">
        <v>0.16500496966857101</v>
      </c>
      <c r="R2040" s="17"/>
      <c r="S2040" s="17">
        <v>0.21348133445905501</v>
      </c>
      <c r="T2040" s="17">
        <v>0.188697781730986</v>
      </c>
      <c r="U2040" s="17">
        <v>0.29312575593791301</v>
      </c>
      <c r="V2040" s="17">
        <v>0.17533968779478101</v>
      </c>
      <c r="W2040" s="17">
        <v>0.21262251831697301</v>
      </c>
      <c r="X2040" s="17">
        <v>0.16237219201457101</v>
      </c>
      <c r="Y2040" s="17">
        <v>0.159041932397498</v>
      </c>
      <c r="Z2040" s="17">
        <v>0.15971543663965701</v>
      </c>
      <c r="AA2040" s="17">
        <v>0.183271593382653</v>
      </c>
      <c r="AB2040" s="17"/>
      <c r="AC2040" s="17">
        <v>0.14656042106285699</v>
      </c>
      <c r="AD2040" s="17">
        <v>0.208433877433405</v>
      </c>
      <c r="AE2040" s="17">
        <v>0.20319773028357099</v>
      </c>
      <c r="AF2040" s="17">
        <v>0.142775440673372</v>
      </c>
      <c r="AG2040" s="17">
        <v>0.164834333005556</v>
      </c>
      <c r="AH2040" s="17">
        <v>0.191569214131356</v>
      </c>
      <c r="AI2040" s="17">
        <v>0.22259829410412901</v>
      </c>
      <c r="AJ2040" s="17">
        <v>0.144447413398992</v>
      </c>
      <c r="AK2040" s="17">
        <v>0.24686412493042401</v>
      </c>
      <c r="AL2040" s="17">
        <v>0.157791962504779</v>
      </c>
      <c r="AM2040" s="17">
        <v>0.245840580570379</v>
      </c>
      <c r="AN2040" s="17">
        <v>0.202563013254909</v>
      </c>
      <c r="AO2040" s="17">
        <v>0.18765124737411501</v>
      </c>
      <c r="AP2040" s="17">
        <v>0.30767953019102801</v>
      </c>
      <c r="AQ2040" s="17">
        <v>0.16900364467363799</v>
      </c>
      <c r="AR2040" s="17">
        <v>0.17242114613683801</v>
      </c>
      <c r="AS2040" s="17"/>
      <c r="AT2040" s="17">
        <v>0.21295016611780401</v>
      </c>
      <c r="AU2040" s="17">
        <v>0.16244673096041001</v>
      </c>
      <c r="AV2040" s="17">
        <v>0.195685499088118</v>
      </c>
      <c r="AW2040" s="17">
        <v>0.18577860618636499</v>
      </c>
      <c r="AX2040" s="17">
        <v>0.236780481194904</v>
      </c>
      <c r="AY2040" s="17">
        <v>0.27188016833945</v>
      </c>
      <c r="AZ2040" s="17"/>
      <c r="BA2040" s="17">
        <v>0.16749108273831101</v>
      </c>
      <c r="BB2040" s="17">
        <v>0.167916738029391</v>
      </c>
      <c r="BC2040" s="17">
        <v>0.240267597271907</v>
      </c>
      <c r="BD2040" s="17">
        <v>0.23129923169303601</v>
      </c>
      <c r="BE2040" s="17">
        <v>0.248111380892196</v>
      </c>
      <c r="BF2040" s="17"/>
      <c r="BG2040" s="17">
        <v>0.15748281493584801</v>
      </c>
      <c r="BH2040" s="17">
        <v>0.20221178378017901</v>
      </c>
      <c r="BI2040" s="17">
        <v>0.228776455061029</v>
      </c>
      <c r="BJ2040" s="17">
        <v>0.22737882711867199</v>
      </c>
      <c r="BK2040" s="17">
        <v>0.21051177789428199</v>
      </c>
      <c r="BL2040" s="17"/>
      <c r="BM2040" s="17">
        <v>0.191810418880516</v>
      </c>
      <c r="BN2040" s="17">
        <v>0.19471671854249001</v>
      </c>
      <c r="BO2040" s="17">
        <v>0.211883649626707</v>
      </c>
      <c r="BP2040" s="17"/>
      <c r="BQ2040" s="17">
        <v>0.24182919589055099</v>
      </c>
      <c r="BR2040" s="17">
        <v>0.17378921674991901</v>
      </c>
      <c r="BS2040" s="17"/>
      <c r="BT2040" s="17">
        <v>0.22728674639132801</v>
      </c>
      <c r="BU2040" s="17">
        <v>0.15841796269775199</v>
      </c>
    </row>
    <row r="2041" spans="2:73" x14ac:dyDescent="0.3">
      <c r="B2041" t="s">
        <v>739</v>
      </c>
      <c r="C2041" s="17">
        <v>0.193847564209984</v>
      </c>
      <c r="D2041" s="17">
        <v>0.19659686940319501</v>
      </c>
      <c r="E2041" s="17">
        <v>0.19141683500251699</v>
      </c>
      <c r="F2041" s="17"/>
      <c r="G2041" s="17">
        <v>0.184073994198968</v>
      </c>
      <c r="H2041" s="17">
        <v>0.19053648914461799</v>
      </c>
      <c r="I2041" s="17">
        <v>0.18716851239562299</v>
      </c>
      <c r="J2041" s="17">
        <v>0.204340898664955</v>
      </c>
      <c r="K2041" s="17">
        <v>0.19537154152304201</v>
      </c>
      <c r="L2041" s="17">
        <v>0.19888068646453499</v>
      </c>
      <c r="M2041" s="17"/>
      <c r="N2041" s="17">
        <v>0.19512909225755801</v>
      </c>
      <c r="O2041" s="17">
        <v>0.17265569674234499</v>
      </c>
      <c r="P2041" s="17">
        <v>0.226156197858807</v>
      </c>
      <c r="Q2041" s="17">
        <v>0.181804106006586</v>
      </c>
      <c r="R2041" s="17"/>
      <c r="S2041" s="17">
        <v>0.19309684396794599</v>
      </c>
      <c r="T2041" s="17">
        <v>0.18268865650836399</v>
      </c>
      <c r="U2041" s="17">
        <v>0.26836838720697698</v>
      </c>
      <c r="V2041" s="17">
        <v>0.19670529227458999</v>
      </c>
      <c r="W2041" s="17">
        <v>0.20800304101495501</v>
      </c>
      <c r="X2041" s="17">
        <v>0.16024815564445599</v>
      </c>
      <c r="Y2041" s="17">
        <v>0.16299318824252201</v>
      </c>
      <c r="Z2041" s="17">
        <v>0.18478338274984099</v>
      </c>
      <c r="AA2041" s="17">
        <v>0.19197269132831801</v>
      </c>
      <c r="AB2041" s="17"/>
      <c r="AC2041" s="17">
        <v>0.217507990352797</v>
      </c>
      <c r="AD2041" s="17">
        <v>0.22600420514501601</v>
      </c>
      <c r="AE2041" s="17">
        <v>0.18265269838881701</v>
      </c>
      <c r="AF2041" s="17">
        <v>0.17945145508464699</v>
      </c>
      <c r="AG2041" s="17">
        <v>0.211087456852463</v>
      </c>
      <c r="AH2041" s="17">
        <v>0.215127653111853</v>
      </c>
      <c r="AI2041" s="17">
        <v>0.195009010194031</v>
      </c>
      <c r="AJ2041" s="17">
        <v>0.17480667876859901</v>
      </c>
      <c r="AK2041" s="17">
        <v>0.2013573890641</v>
      </c>
      <c r="AL2041" s="17">
        <v>0.197522345234144</v>
      </c>
      <c r="AM2041" s="17">
        <v>0.21255563546046</v>
      </c>
      <c r="AN2041" s="17">
        <v>0.15005954339698299</v>
      </c>
      <c r="AO2041" s="17">
        <v>0.16902054701477801</v>
      </c>
      <c r="AP2041" s="17">
        <v>0.132465913904631</v>
      </c>
      <c r="AQ2041" s="17">
        <v>0.164298235858679</v>
      </c>
      <c r="AR2041" s="17">
        <v>0.22324764588107701</v>
      </c>
      <c r="AS2041" s="17"/>
      <c r="AT2041" s="17">
        <v>0.17915201453794699</v>
      </c>
      <c r="AU2041" s="17">
        <v>0.19006826882617001</v>
      </c>
      <c r="AV2041" s="17">
        <v>0.23175596896851</v>
      </c>
      <c r="AW2041" s="17">
        <v>0.18700351162869799</v>
      </c>
      <c r="AX2041" s="17">
        <v>0.18986487307990299</v>
      </c>
      <c r="AY2041" s="17">
        <v>0.20278367208246401</v>
      </c>
      <c r="AZ2041" s="17"/>
      <c r="BA2041" s="17">
        <v>0.19006811479830099</v>
      </c>
      <c r="BB2041" s="17">
        <v>0.18610742877122</v>
      </c>
      <c r="BC2041" s="17">
        <v>0.20313248057377201</v>
      </c>
      <c r="BD2041" s="17">
        <v>0.18944106465955299</v>
      </c>
      <c r="BE2041" s="17">
        <v>0.22420579169788801</v>
      </c>
      <c r="BF2041" s="17"/>
      <c r="BG2041" s="17">
        <v>0.181600667967004</v>
      </c>
      <c r="BH2041" s="17">
        <v>0.18257332837301199</v>
      </c>
      <c r="BI2041" s="17">
        <v>0.17308317349975499</v>
      </c>
      <c r="BJ2041" s="17">
        <v>0.24339130427629499</v>
      </c>
      <c r="BK2041" s="17">
        <v>0.203820982105613</v>
      </c>
      <c r="BL2041" s="17"/>
      <c r="BM2041" s="17">
        <v>0.17308535411453799</v>
      </c>
      <c r="BN2041" s="17">
        <v>0.198422835030163</v>
      </c>
      <c r="BO2041" s="17">
        <v>0.2445981633139</v>
      </c>
      <c r="BP2041" s="17"/>
      <c r="BQ2041" s="17">
        <v>0.21195138095570601</v>
      </c>
      <c r="BR2041" s="17">
        <v>0.187512986937315</v>
      </c>
      <c r="BS2041" s="17"/>
      <c r="BT2041" s="17">
        <v>0.207104357086452</v>
      </c>
      <c r="BU2041" s="17">
        <v>0.181733510199347</v>
      </c>
    </row>
    <row r="2042" spans="2:73" x14ac:dyDescent="0.3">
      <c r="B2042" t="s">
        <v>740</v>
      </c>
      <c r="C2042" s="17">
        <v>0.1871904141788</v>
      </c>
      <c r="D2042" s="17">
        <v>0.18413851536943601</v>
      </c>
      <c r="E2042" s="17">
        <v>0.190328298481001</v>
      </c>
      <c r="F2042" s="17"/>
      <c r="G2042" s="17">
        <v>0.19699037736680799</v>
      </c>
      <c r="H2042" s="17">
        <v>0.206938577924554</v>
      </c>
      <c r="I2042" s="17">
        <v>0.18967355496951799</v>
      </c>
      <c r="J2042" s="17">
        <v>0.171041970015606</v>
      </c>
      <c r="K2042" s="17">
        <v>0.19173718457661201</v>
      </c>
      <c r="L2042" s="17">
        <v>0.172713587844503</v>
      </c>
      <c r="M2042" s="17"/>
      <c r="N2042" s="17">
        <v>0.202373415607078</v>
      </c>
      <c r="O2042" s="17">
        <v>0.183221594669851</v>
      </c>
      <c r="P2042" s="17">
        <v>0.18960308416024599</v>
      </c>
      <c r="Q2042" s="17">
        <v>0.16859591904659599</v>
      </c>
      <c r="R2042" s="17"/>
      <c r="S2042" s="17">
        <v>0.17270633773340099</v>
      </c>
      <c r="T2042" s="17">
        <v>0.18810443779629199</v>
      </c>
      <c r="U2042" s="17">
        <v>0.23065012018391101</v>
      </c>
      <c r="V2042" s="17">
        <v>0.181141724067342</v>
      </c>
      <c r="W2042" s="17">
        <v>0.20073193968880601</v>
      </c>
      <c r="X2042" s="17">
        <v>0.20317457148387</v>
      </c>
      <c r="Y2042" s="17">
        <v>0.143539782544399</v>
      </c>
      <c r="Z2042" s="17">
        <v>0.21266245354535601</v>
      </c>
      <c r="AA2042" s="17">
        <v>0.17758140306808601</v>
      </c>
      <c r="AB2042" s="17"/>
      <c r="AC2042" s="17">
        <v>0.14267750528251899</v>
      </c>
      <c r="AD2042" s="17">
        <v>0.14746620046092099</v>
      </c>
      <c r="AE2042" s="17">
        <v>0.205268435383961</v>
      </c>
      <c r="AF2042" s="17">
        <v>0.129980818323297</v>
      </c>
      <c r="AG2042" s="17">
        <v>0.17348024879564999</v>
      </c>
      <c r="AH2042" s="17">
        <v>0.18583212187845799</v>
      </c>
      <c r="AI2042" s="17">
        <v>0.21869475045227599</v>
      </c>
      <c r="AJ2042" s="17">
        <v>0.19763862797297599</v>
      </c>
      <c r="AK2042" s="17">
        <v>0.21164288285565699</v>
      </c>
      <c r="AL2042" s="17">
        <v>0.17112562339100301</v>
      </c>
      <c r="AM2042" s="17">
        <v>0.189212811801864</v>
      </c>
      <c r="AN2042" s="17">
        <v>0.175144468216656</v>
      </c>
      <c r="AO2042" s="17">
        <v>0.24321375224376199</v>
      </c>
      <c r="AP2042" s="17">
        <v>0.23784765034709501</v>
      </c>
      <c r="AQ2042" s="17">
        <v>0.19026211427016701</v>
      </c>
      <c r="AR2042" s="17">
        <v>0.17008890227026</v>
      </c>
      <c r="AS2042" s="17"/>
      <c r="AT2042" s="17">
        <v>0.155954424113254</v>
      </c>
      <c r="AU2042" s="17">
        <v>0.18767244059881</v>
      </c>
      <c r="AV2042" s="17">
        <v>0.20102519106327399</v>
      </c>
      <c r="AW2042" s="17">
        <v>0.171305900383842</v>
      </c>
      <c r="AX2042" s="17">
        <v>0.217446422639054</v>
      </c>
      <c r="AY2042" s="17">
        <v>0.290486588728253</v>
      </c>
      <c r="AZ2042" s="17"/>
      <c r="BA2042" s="17">
        <v>0.17197543572876101</v>
      </c>
      <c r="BB2042" s="17">
        <v>0.19272367463298001</v>
      </c>
      <c r="BC2042" s="17">
        <v>0.18143960711679699</v>
      </c>
      <c r="BD2042" s="17">
        <v>0.22185570916061101</v>
      </c>
      <c r="BE2042" s="17">
        <v>0.164260731776118</v>
      </c>
      <c r="BF2042" s="17"/>
      <c r="BG2042" s="17">
        <v>0.19324192816776101</v>
      </c>
      <c r="BH2042" s="17">
        <v>0.17254522365438599</v>
      </c>
      <c r="BI2042" s="17">
        <v>0.17996545534779801</v>
      </c>
      <c r="BJ2042" s="17">
        <v>0.208919367581898</v>
      </c>
      <c r="BK2042" s="17">
        <v>0.156430366387841</v>
      </c>
      <c r="BL2042" s="17"/>
      <c r="BM2042" s="17">
        <v>0.18492614684414199</v>
      </c>
      <c r="BN2042" s="17">
        <v>0.17835403697573801</v>
      </c>
      <c r="BO2042" s="17">
        <v>0.21529390170425899</v>
      </c>
      <c r="BP2042" s="17"/>
      <c r="BQ2042" s="17">
        <v>0.19102263501695699</v>
      </c>
      <c r="BR2042" s="17">
        <v>0.18872752804120599</v>
      </c>
      <c r="BS2042" s="17"/>
      <c r="BT2042" s="17">
        <v>0.195107314563012</v>
      </c>
      <c r="BU2042" s="17">
        <v>0.18100477405872201</v>
      </c>
    </row>
    <row r="2043" spans="2:73" x14ac:dyDescent="0.3">
      <c r="B2043" t="s">
        <v>741</v>
      </c>
      <c r="C2043" s="17">
        <v>0.18249456563829999</v>
      </c>
      <c r="D2043" s="17">
        <v>0.159318153495554</v>
      </c>
      <c r="E2043" s="17">
        <v>0.204463470899515</v>
      </c>
      <c r="F2043" s="17"/>
      <c r="G2043" s="17">
        <v>0.17409783958241601</v>
      </c>
      <c r="H2043" s="17">
        <v>0.187823104283627</v>
      </c>
      <c r="I2043" s="17">
        <v>0.199374187217154</v>
      </c>
      <c r="J2043" s="17">
        <v>0.195622659624898</v>
      </c>
      <c r="K2043" s="17">
        <v>0.17755001953449701</v>
      </c>
      <c r="L2043" s="17">
        <v>0.16263915805307699</v>
      </c>
      <c r="M2043" s="17"/>
      <c r="N2043" s="17">
        <v>0.187091249096238</v>
      </c>
      <c r="O2043" s="17">
        <v>0.19205946701568199</v>
      </c>
      <c r="P2043" s="17">
        <v>0.20237393287055999</v>
      </c>
      <c r="Q2043" s="17">
        <v>0.14749290873125001</v>
      </c>
      <c r="R2043" s="17"/>
      <c r="S2043" s="17">
        <v>0.156599066434923</v>
      </c>
      <c r="T2043" s="17">
        <v>0.185367633207845</v>
      </c>
      <c r="U2043" s="17">
        <v>0.27507322271402601</v>
      </c>
      <c r="V2043" s="17">
        <v>0.157230793998479</v>
      </c>
      <c r="W2043" s="17">
        <v>0.187597007556212</v>
      </c>
      <c r="X2043" s="17">
        <v>0.14526516068397299</v>
      </c>
      <c r="Y2043" s="17">
        <v>0.18638731531788699</v>
      </c>
      <c r="Z2043" s="17">
        <v>0.27833268964535401</v>
      </c>
      <c r="AA2043" s="17">
        <v>0.14618310269825299</v>
      </c>
      <c r="AB2043" s="17"/>
      <c r="AC2043" s="17">
        <v>8.1830134344592298E-2</v>
      </c>
      <c r="AD2043" s="17">
        <v>0.18608448720972401</v>
      </c>
      <c r="AE2043" s="17">
        <v>0.17561091496968201</v>
      </c>
      <c r="AF2043" s="17">
        <v>0.120808325998292</v>
      </c>
      <c r="AG2043" s="17">
        <v>0.212328126903845</v>
      </c>
      <c r="AH2043" s="17">
        <v>0.16882554294636601</v>
      </c>
      <c r="AI2043" s="17">
        <v>0.198281615223314</v>
      </c>
      <c r="AJ2043" s="17">
        <v>0.18382728985942601</v>
      </c>
      <c r="AK2043" s="17">
        <v>0.22217535433671501</v>
      </c>
      <c r="AL2043" s="17">
        <v>0.14559184070162501</v>
      </c>
      <c r="AM2043" s="17">
        <v>0.20449347255807601</v>
      </c>
      <c r="AN2043" s="17">
        <v>0.12455876628863601</v>
      </c>
      <c r="AO2043" s="17">
        <v>0.21714026057650801</v>
      </c>
      <c r="AP2043" s="17">
        <v>0.223555182734758</v>
      </c>
      <c r="AQ2043" s="17">
        <v>0.22099972569663301</v>
      </c>
      <c r="AR2043" s="17">
        <v>0.17769436347464199</v>
      </c>
      <c r="AS2043" s="17"/>
      <c r="AT2043" s="17">
        <v>0.18010335248370901</v>
      </c>
      <c r="AU2043" s="17">
        <v>0.169845143543009</v>
      </c>
      <c r="AV2043" s="17">
        <v>0.17868899018230699</v>
      </c>
      <c r="AW2043" s="17">
        <v>0.19924598099643101</v>
      </c>
      <c r="AX2043" s="17">
        <v>0.19951727215578899</v>
      </c>
      <c r="AY2043" s="17">
        <v>0.18244864856095999</v>
      </c>
      <c r="AZ2043" s="17"/>
      <c r="BA2043" s="17">
        <v>0.15260157241987199</v>
      </c>
      <c r="BB2043" s="17">
        <v>0.18427898729682399</v>
      </c>
      <c r="BC2043" s="17">
        <v>0.19238224579907301</v>
      </c>
      <c r="BD2043" s="17">
        <v>0.225137812928937</v>
      </c>
      <c r="BE2043" s="17">
        <v>0.22225622260209199</v>
      </c>
      <c r="BF2043" s="17"/>
      <c r="BG2043" s="17">
        <v>0.175210265187663</v>
      </c>
      <c r="BH2043" s="17">
        <v>0.17292351422784699</v>
      </c>
      <c r="BI2043" s="17">
        <v>0.18813807601676</v>
      </c>
      <c r="BJ2043" s="17">
        <v>0.204783927181278</v>
      </c>
      <c r="BK2043" s="17">
        <v>0.23158045445144401</v>
      </c>
      <c r="BL2043" s="17"/>
      <c r="BM2043" s="17">
        <v>0.16594781314256499</v>
      </c>
      <c r="BN2043" s="17">
        <v>0.184212655070223</v>
      </c>
      <c r="BO2043" s="17">
        <v>0.227602653178301</v>
      </c>
      <c r="BP2043" s="17"/>
      <c r="BQ2043" s="17">
        <v>0.19559610398069799</v>
      </c>
      <c r="BR2043" s="17">
        <v>0.180915860560668</v>
      </c>
      <c r="BS2043" s="17"/>
      <c r="BT2043" s="17">
        <v>0.204086870084419</v>
      </c>
      <c r="BU2043" s="17">
        <v>0.156520631170673</v>
      </c>
    </row>
    <row r="2044" spans="2:73" x14ac:dyDescent="0.3">
      <c r="B2044" t="s">
        <v>742</v>
      </c>
      <c r="C2044" s="17">
        <v>0.18072573147738</v>
      </c>
      <c r="D2044" s="17">
        <v>0.18614152780632801</v>
      </c>
      <c r="E2044" s="17">
        <v>0.175221363766904</v>
      </c>
      <c r="F2044" s="17"/>
      <c r="G2044" s="17">
        <v>0.26788156301705801</v>
      </c>
      <c r="H2044" s="17">
        <v>0.22727097640535501</v>
      </c>
      <c r="I2044" s="17">
        <v>0.21090645954808701</v>
      </c>
      <c r="J2044" s="17">
        <v>0.15098091721684001</v>
      </c>
      <c r="K2044" s="17">
        <v>0.12739688473269201</v>
      </c>
      <c r="L2044" s="17">
        <v>0.120623475793794</v>
      </c>
      <c r="M2044" s="17"/>
      <c r="N2044" s="17">
        <v>0.18868032088624201</v>
      </c>
      <c r="O2044" s="17">
        <v>0.193599041798971</v>
      </c>
      <c r="P2044" s="17">
        <v>0.182694442917608</v>
      </c>
      <c r="Q2044" s="17">
        <v>0.15373792543229001</v>
      </c>
      <c r="R2044" s="17"/>
      <c r="S2044" s="17">
        <v>0.24053254494355999</v>
      </c>
      <c r="T2044" s="17">
        <v>0.165957597004772</v>
      </c>
      <c r="U2044" s="17">
        <v>0.19556513054951999</v>
      </c>
      <c r="V2044" s="17">
        <v>0.16879842268208001</v>
      </c>
      <c r="W2044" s="17">
        <v>0.19341309728641901</v>
      </c>
      <c r="X2044" s="17">
        <v>0.16637495774803601</v>
      </c>
      <c r="Y2044" s="17">
        <v>0.139574771320847</v>
      </c>
      <c r="Z2044" s="17">
        <v>0.166814329877714</v>
      </c>
      <c r="AA2044" s="17">
        <v>0.163142576325987</v>
      </c>
      <c r="AB2044" s="17"/>
      <c r="AC2044" s="17">
        <v>0.46645316115179097</v>
      </c>
      <c r="AD2044" s="17">
        <v>0.157294145574391</v>
      </c>
      <c r="AE2044" s="17">
        <v>0.17750989343892301</v>
      </c>
      <c r="AF2044" s="17">
        <v>0.14311591404526</v>
      </c>
      <c r="AG2044" s="17">
        <v>0.178765383886588</v>
      </c>
      <c r="AH2044" s="17">
        <v>0.18774839606046401</v>
      </c>
      <c r="AI2044" s="17">
        <v>0.196208546963068</v>
      </c>
      <c r="AJ2044" s="17">
        <v>0.14077170422532501</v>
      </c>
      <c r="AK2044" s="17">
        <v>0.20130044729876301</v>
      </c>
      <c r="AL2044" s="17">
        <v>0.13753048168457299</v>
      </c>
      <c r="AM2044" s="17">
        <v>0.24142434177026501</v>
      </c>
      <c r="AN2044" s="17">
        <v>0.16694813800977401</v>
      </c>
      <c r="AO2044" s="17">
        <v>0.19035609492623801</v>
      </c>
      <c r="AP2044" s="17">
        <v>0.20474137368796999</v>
      </c>
      <c r="AQ2044" s="17">
        <v>0.18395678821565201</v>
      </c>
      <c r="AR2044" s="17">
        <v>0.20452839610279699</v>
      </c>
      <c r="AS2044" s="17"/>
      <c r="AT2044" s="17">
        <v>0.25959598890857499</v>
      </c>
      <c r="AU2044" s="17">
        <v>0.15605528764259499</v>
      </c>
      <c r="AV2044" s="17">
        <v>0.14692554278597</v>
      </c>
      <c r="AW2044" s="17">
        <v>0.16559894529198299</v>
      </c>
      <c r="AX2044" s="17">
        <v>0.14302141608487001</v>
      </c>
      <c r="AY2044" s="17">
        <v>0.190594372527506</v>
      </c>
      <c r="AZ2044" s="17"/>
      <c r="BA2044" s="17">
        <v>0.149443764467838</v>
      </c>
      <c r="BB2044" s="17">
        <v>0.168055510963946</v>
      </c>
      <c r="BC2044" s="17">
        <v>0.21674201663473899</v>
      </c>
      <c r="BD2044" s="17">
        <v>0.214035215509052</v>
      </c>
      <c r="BE2044" s="17">
        <v>0.27459694749777602</v>
      </c>
      <c r="BF2044" s="17"/>
      <c r="BG2044" s="17">
        <v>0.15085039391969099</v>
      </c>
      <c r="BH2044" s="17">
        <v>0.184759318765019</v>
      </c>
      <c r="BI2044" s="17">
        <v>0.155723128011132</v>
      </c>
      <c r="BJ2044" s="17">
        <v>0.17724032462355099</v>
      </c>
      <c r="BK2044" s="17">
        <v>0.19350791338371501</v>
      </c>
      <c r="BL2044" s="17"/>
      <c r="BM2044" s="17">
        <v>0.15538340419031199</v>
      </c>
      <c r="BN2044" s="17">
        <v>0.17750728838027399</v>
      </c>
      <c r="BO2044" s="17">
        <v>0.26395367883496501</v>
      </c>
      <c r="BP2044" s="17"/>
      <c r="BQ2044" s="17">
        <v>0.232497981982212</v>
      </c>
      <c r="BR2044" s="17">
        <v>0.15202406630142401</v>
      </c>
      <c r="BS2044" s="17"/>
      <c r="BT2044" s="17">
        <v>0.20475361538878201</v>
      </c>
      <c r="BU2044" s="17">
        <v>0.15583613711541699</v>
      </c>
    </row>
    <row r="2045" spans="2:73" x14ac:dyDescent="0.3">
      <c r="B2045" t="s">
        <v>743</v>
      </c>
      <c r="C2045" s="17">
        <v>0.13959919150942701</v>
      </c>
      <c r="D2045" s="17">
        <v>0.126506796640632</v>
      </c>
      <c r="E2045" s="17">
        <v>0.15278816565456699</v>
      </c>
      <c r="F2045" s="17"/>
      <c r="G2045" s="17">
        <v>0.122160201108165</v>
      </c>
      <c r="H2045" s="17">
        <v>0.14964233292957499</v>
      </c>
      <c r="I2045" s="17">
        <v>0.14343221481624499</v>
      </c>
      <c r="J2045" s="17">
        <v>0.15385915673050801</v>
      </c>
      <c r="K2045" s="17">
        <v>0.14347969959551199</v>
      </c>
      <c r="L2045" s="17">
        <v>0.12566043147734701</v>
      </c>
      <c r="M2045" s="17"/>
      <c r="N2045" s="17">
        <v>0.14631381909249899</v>
      </c>
      <c r="O2045" s="17">
        <v>0.12937109353315401</v>
      </c>
      <c r="P2045" s="17">
        <v>0.15768322302306101</v>
      </c>
      <c r="Q2045" s="17">
        <v>0.12339971043064001</v>
      </c>
      <c r="R2045" s="17"/>
      <c r="S2045" s="17">
        <v>0.14051621572370501</v>
      </c>
      <c r="T2045" s="17">
        <v>0.14913802681386901</v>
      </c>
      <c r="U2045" s="17">
        <v>0.180867650559806</v>
      </c>
      <c r="V2045" s="17">
        <v>0.12716993264763601</v>
      </c>
      <c r="W2045" s="17">
        <v>0.165024727187494</v>
      </c>
      <c r="X2045" s="17">
        <v>0.110776768381479</v>
      </c>
      <c r="Y2045" s="17">
        <v>0.12469967129184401</v>
      </c>
      <c r="Z2045" s="17">
        <v>0.11775114992790001</v>
      </c>
      <c r="AA2045" s="17">
        <v>0.129933692858023</v>
      </c>
      <c r="AB2045" s="17"/>
      <c r="AC2045" s="17">
        <v>8.7430035497839897E-2</v>
      </c>
      <c r="AD2045" s="17">
        <v>0.16568915195697301</v>
      </c>
      <c r="AE2045" s="17">
        <v>9.7435402587917594E-2</v>
      </c>
      <c r="AF2045" s="17">
        <v>0.115902991210518</v>
      </c>
      <c r="AG2045" s="17">
        <v>0.13839225650050399</v>
      </c>
      <c r="AH2045" s="17">
        <v>0.144875331677701</v>
      </c>
      <c r="AI2045" s="17">
        <v>0.162542886599787</v>
      </c>
      <c r="AJ2045" s="17">
        <v>0.100852406870945</v>
      </c>
      <c r="AK2045" s="17">
        <v>0.18103166291942199</v>
      </c>
      <c r="AL2045" s="17">
        <v>0.176962134380966</v>
      </c>
      <c r="AM2045" s="17">
        <v>0.140794975993174</v>
      </c>
      <c r="AN2045" s="17">
        <v>0.133722226762926</v>
      </c>
      <c r="AO2045" s="17">
        <v>0.13929546248027599</v>
      </c>
      <c r="AP2045" s="17">
        <v>0.14801602748357801</v>
      </c>
      <c r="AQ2045" s="17">
        <v>6.7689623350452102E-2</v>
      </c>
      <c r="AR2045" s="17">
        <v>0.179075544225859</v>
      </c>
      <c r="AS2045" s="17"/>
      <c r="AT2045" s="17">
        <v>0.13609343951547201</v>
      </c>
      <c r="AU2045" s="17">
        <v>0.13583827231416501</v>
      </c>
      <c r="AV2045" s="17">
        <v>0.14284722696161301</v>
      </c>
      <c r="AW2045" s="17">
        <v>0.12287288046688601</v>
      </c>
      <c r="AX2045" s="17">
        <v>0.17969014230282701</v>
      </c>
      <c r="AY2045" s="17">
        <v>0.148911972995036</v>
      </c>
      <c r="AZ2045" s="17"/>
      <c r="BA2045" s="17">
        <v>0.127450939642126</v>
      </c>
      <c r="BB2045" s="17">
        <v>0.14995948121363001</v>
      </c>
      <c r="BC2045" s="17">
        <v>0.119566966254504</v>
      </c>
      <c r="BD2045" s="17">
        <v>0.16671949360674199</v>
      </c>
      <c r="BE2045" s="17">
        <v>0.14785868814389699</v>
      </c>
      <c r="BF2045" s="17"/>
      <c r="BG2045" s="17">
        <v>0.121562845849347</v>
      </c>
      <c r="BH2045" s="17">
        <v>0.13298396033246401</v>
      </c>
      <c r="BI2045" s="17">
        <v>0.121957059452481</v>
      </c>
      <c r="BJ2045" s="17">
        <v>0.18687753503163301</v>
      </c>
      <c r="BK2045" s="17">
        <v>0.150946655439129</v>
      </c>
      <c r="BL2045" s="17"/>
      <c r="BM2045" s="17">
        <v>0.13036521268176399</v>
      </c>
      <c r="BN2045" s="17">
        <v>0.14921265260757899</v>
      </c>
      <c r="BO2045" s="17">
        <v>0.14384871935093699</v>
      </c>
      <c r="BP2045" s="17"/>
      <c r="BQ2045" s="17">
        <v>0.16553279906547</v>
      </c>
      <c r="BR2045" s="17">
        <v>0.127208528969141</v>
      </c>
      <c r="BS2045" s="17"/>
      <c r="BT2045" s="17">
        <v>0.15333143023385801</v>
      </c>
      <c r="BU2045" s="17">
        <v>0.12802949296667401</v>
      </c>
    </row>
    <row r="2046" spans="2:73" x14ac:dyDescent="0.3">
      <c r="B2046" t="s">
        <v>744</v>
      </c>
      <c r="C2046" s="17">
        <v>0.124002974976505</v>
      </c>
      <c r="D2046" s="17">
        <v>0.119699431216147</v>
      </c>
      <c r="E2046" s="17">
        <v>0.12822956469042401</v>
      </c>
      <c r="F2046" s="17"/>
      <c r="G2046" s="17">
        <v>0.114594692329159</v>
      </c>
      <c r="H2046" s="17">
        <v>0.15724982362093301</v>
      </c>
      <c r="I2046" s="17">
        <v>0.117660502339584</v>
      </c>
      <c r="J2046" s="17">
        <v>0.117652884916784</v>
      </c>
      <c r="K2046" s="17">
        <v>0.128441750513488</v>
      </c>
      <c r="L2046" s="17">
        <v>0.110549340396159</v>
      </c>
      <c r="M2046" s="17"/>
      <c r="N2046" s="17">
        <v>0.15142287140879299</v>
      </c>
      <c r="O2046" s="17">
        <v>0.10116515240568399</v>
      </c>
      <c r="P2046" s="17">
        <v>0.13486274128805101</v>
      </c>
      <c r="Q2046" s="17">
        <v>0.104252881273699</v>
      </c>
      <c r="R2046" s="17"/>
      <c r="S2046" s="17">
        <v>0.112539393985742</v>
      </c>
      <c r="T2046" s="17">
        <v>0.14808404085938401</v>
      </c>
      <c r="U2046" s="17">
        <v>0.16512921896723301</v>
      </c>
      <c r="V2046" s="17">
        <v>0.107863444334778</v>
      </c>
      <c r="W2046" s="17">
        <v>0.12950772380704501</v>
      </c>
      <c r="X2046" s="17">
        <v>0.123530906538762</v>
      </c>
      <c r="Y2046" s="17">
        <v>0.10056795901019</v>
      </c>
      <c r="Z2046" s="17">
        <v>8.1267486138040898E-2</v>
      </c>
      <c r="AA2046" s="17">
        <v>0.12145638146285601</v>
      </c>
      <c r="AB2046" s="17"/>
      <c r="AC2046" s="17">
        <v>8.7430035497839897E-2</v>
      </c>
      <c r="AD2046" s="17">
        <v>0.14054521325261399</v>
      </c>
      <c r="AE2046" s="17">
        <v>0.114902791727358</v>
      </c>
      <c r="AF2046" s="17">
        <v>8.1590183505357697E-2</v>
      </c>
      <c r="AG2046" s="17">
        <v>0.12651478662677601</v>
      </c>
      <c r="AH2046" s="17">
        <v>0.12308026202859799</v>
      </c>
      <c r="AI2046" s="17">
        <v>0.115268967270673</v>
      </c>
      <c r="AJ2046" s="17">
        <v>0.12391842271756801</v>
      </c>
      <c r="AK2046" s="17">
        <v>0.124094321435036</v>
      </c>
      <c r="AL2046" s="17">
        <v>0.158449170343925</v>
      </c>
      <c r="AM2046" s="17">
        <v>0.121390918987059</v>
      </c>
      <c r="AN2046" s="17">
        <v>0.14413337782380001</v>
      </c>
      <c r="AO2046" s="17">
        <v>0.10797966231424599</v>
      </c>
      <c r="AP2046" s="17">
        <v>0.175914165216251</v>
      </c>
      <c r="AQ2046" s="17">
        <v>0.14226553771018299</v>
      </c>
      <c r="AR2046" s="17">
        <v>0.13445388088554999</v>
      </c>
      <c r="AS2046" s="17"/>
      <c r="AT2046" s="17">
        <v>0.127577772866486</v>
      </c>
      <c r="AU2046" s="17">
        <v>0.112458063108391</v>
      </c>
      <c r="AV2046" s="17">
        <v>0.119075037898924</v>
      </c>
      <c r="AW2046" s="17">
        <v>0.123096995749494</v>
      </c>
      <c r="AX2046" s="17">
        <v>0.140735103374965</v>
      </c>
      <c r="AY2046" s="17">
        <v>0.153704837968653</v>
      </c>
      <c r="AZ2046" s="17"/>
      <c r="BA2046" s="17">
        <v>0.100713805987271</v>
      </c>
      <c r="BB2046" s="17">
        <v>0.112759434931627</v>
      </c>
      <c r="BC2046" s="17">
        <v>0.13384673432057001</v>
      </c>
      <c r="BD2046" s="17">
        <v>0.139752910034663</v>
      </c>
      <c r="BE2046" s="17">
        <v>0.226171258073561</v>
      </c>
      <c r="BF2046" s="17"/>
      <c r="BG2046" s="17">
        <v>0.11831889773059</v>
      </c>
      <c r="BH2046" s="17">
        <v>0.12455222431907501</v>
      </c>
      <c r="BI2046" s="17">
        <v>0.13997564438128399</v>
      </c>
      <c r="BJ2046" s="17">
        <v>0.13019150879671701</v>
      </c>
      <c r="BK2046" s="17">
        <v>0.17035916028801101</v>
      </c>
      <c r="BL2046" s="17"/>
      <c r="BM2046" s="17">
        <v>0.124161754889402</v>
      </c>
      <c r="BN2046" s="17">
        <v>0.119343078190464</v>
      </c>
      <c r="BO2046" s="17">
        <v>0.13479585805435201</v>
      </c>
      <c r="BP2046" s="17"/>
      <c r="BQ2046" s="17">
        <v>0.14955923731773399</v>
      </c>
      <c r="BR2046" s="17">
        <v>0.109475048333649</v>
      </c>
      <c r="BS2046" s="17"/>
      <c r="BT2046" s="17">
        <v>0.14400004626156401</v>
      </c>
      <c r="BU2046" s="17">
        <v>0.103706296335835</v>
      </c>
    </row>
    <row r="2047" spans="2:73" x14ac:dyDescent="0.3">
      <c r="B2047" t="s">
        <v>745</v>
      </c>
      <c r="C2047" s="17">
        <v>7.6682895092485506E-2</v>
      </c>
      <c r="D2047" s="17">
        <v>9.5140511617250303E-2</v>
      </c>
      <c r="E2047" s="17">
        <v>5.89330038349615E-2</v>
      </c>
      <c r="F2047" s="17"/>
      <c r="G2047" s="17">
        <v>9.2166790045209099E-2</v>
      </c>
      <c r="H2047" s="17">
        <v>0.10052070969626201</v>
      </c>
      <c r="I2047" s="17">
        <v>7.5461566033454205E-2</v>
      </c>
      <c r="J2047" s="17">
        <v>6.7369527332718296E-2</v>
      </c>
      <c r="K2047" s="17">
        <v>7.1782600120474396E-2</v>
      </c>
      <c r="L2047" s="17">
        <v>5.89072123823563E-2</v>
      </c>
      <c r="M2047" s="17"/>
      <c r="N2047" s="17">
        <v>8.6626376700910196E-2</v>
      </c>
      <c r="O2047" s="17">
        <v>6.9569609247691996E-2</v>
      </c>
      <c r="P2047" s="17">
        <v>7.5798844726920694E-2</v>
      </c>
      <c r="Q2047" s="17">
        <v>7.1547704366332093E-2</v>
      </c>
      <c r="R2047" s="17"/>
      <c r="S2047" s="17">
        <v>9.6653732262363401E-2</v>
      </c>
      <c r="T2047" s="17">
        <v>8.6787388475292104E-2</v>
      </c>
      <c r="U2047" s="17">
        <v>7.5452549528076701E-2</v>
      </c>
      <c r="V2047" s="17">
        <v>4.8400740837479299E-2</v>
      </c>
      <c r="W2047" s="17">
        <v>0.104449650234112</v>
      </c>
      <c r="X2047" s="17">
        <v>4.8851792028809203E-2</v>
      </c>
      <c r="Y2047" s="17">
        <v>4.6869185466633601E-2</v>
      </c>
      <c r="Z2047" s="17">
        <v>7.8072851701300197E-2</v>
      </c>
      <c r="AA2047" s="17">
        <v>8.9129566858981296E-2</v>
      </c>
      <c r="AB2047" s="17"/>
      <c r="AC2047" s="17">
        <v>0.11466902396801699</v>
      </c>
      <c r="AD2047" s="17">
        <v>8.7980988591486398E-2</v>
      </c>
      <c r="AE2047" s="17">
        <v>9.1303291343381998E-2</v>
      </c>
      <c r="AF2047" s="17">
        <v>5.0518826297612701E-2</v>
      </c>
      <c r="AG2047" s="17">
        <v>5.2381346599288399E-2</v>
      </c>
      <c r="AH2047" s="17">
        <v>7.0062662277845397E-2</v>
      </c>
      <c r="AI2047" s="17">
        <v>8.2686357048036202E-2</v>
      </c>
      <c r="AJ2047" s="17">
        <v>5.6518977332989197E-2</v>
      </c>
      <c r="AK2047" s="17">
        <v>8.9115011638574895E-2</v>
      </c>
      <c r="AL2047" s="17">
        <v>7.0124818397555203E-2</v>
      </c>
      <c r="AM2047" s="17">
        <v>0.11145131299680699</v>
      </c>
      <c r="AN2047" s="17">
        <v>6.3914009953859596E-2</v>
      </c>
      <c r="AO2047" s="17">
        <v>6.5974572042033497E-2</v>
      </c>
      <c r="AP2047" s="17">
        <v>0.18154237585796601</v>
      </c>
      <c r="AQ2047" s="17">
        <v>6.7285938631780007E-2</v>
      </c>
      <c r="AR2047" s="17">
        <v>8.2444546350110198E-2</v>
      </c>
      <c r="AS2047" s="17"/>
      <c r="AT2047" s="17">
        <v>9.9010337429743495E-2</v>
      </c>
      <c r="AU2047" s="17">
        <v>7.4132274270650597E-2</v>
      </c>
      <c r="AV2047" s="17">
        <v>5.83215343463609E-2</v>
      </c>
      <c r="AW2047" s="17">
        <v>6.0646184723372999E-2</v>
      </c>
      <c r="AX2047" s="17">
        <v>8.2753451221182703E-2</v>
      </c>
      <c r="AY2047" s="17">
        <v>8.8824525010128205E-2</v>
      </c>
      <c r="AZ2047" s="17"/>
      <c r="BA2047" s="17">
        <v>5.3916418930963703E-2</v>
      </c>
      <c r="BB2047" s="17">
        <v>5.6825619939717298E-2</v>
      </c>
      <c r="BC2047" s="17">
        <v>9.7061261793809195E-2</v>
      </c>
      <c r="BD2047" s="17">
        <v>0.110929067493622</v>
      </c>
      <c r="BE2047" s="17">
        <v>8.27793175902546E-2</v>
      </c>
      <c r="BF2047" s="17"/>
      <c r="BG2047" s="17">
        <v>6.9846674682481402E-2</v>
      </c>
      <c r="BH2047" s="17">
        <v>7.6749403192423502E-2</v>
      </c>
      <c r="BI2047" s="17">
        <v>5.5665359046132797E-2</v>
      </c>
      <c r="BJ2047" s="17">
        <v>8.8662419354384597E-2</v>
      </c>
      <c r="BK2047" s="17">
        <v>0.11977032901380801</v>
      </c>
      <c r="BL2047" s="17"/>
      <c r="BM2047" s="17">
        <v>7.5998208741208495E-2</v>
      </c>
      <c r="BN2047" s="17">
        <v>7.6688066638336397E-2</v>
      </c>
      <c r="BO2047" s="17">
        <v>7.87087863077581E-2</v>
      </c>
      <c r="BP2047" s="17"/>
      <c r="BQ2047" s="17">
        <v>9.4682158637789005E-2</v>
      </c>
      <c r="BR2047" s="17">
        <v>6.5620334206906994E-2</v>
      </c>
      <c r="BS2047" s="17"/>
      <c r="BT2047" s="17">
        <v>8.0969515274946002E-2</v>
      </c>
      <c r="BU2047" s="17">
        <v>7.2973711514283501E-2</v>
      </c>
    </row>
    <row r="2048" spans="2:73" x14ac:dyDescent="0.3">
      <c r="B2048" t="s">
        <v>165</v>
      </c>
      <c r="C2048" s="17">
        <v>0.115626361542062</v>
      </c>
      <c r="D2048" s="17">
        <v>0.12767275526922101</v>
      </c>
      <c r="E2048" s="17">
        <v>0.10383833381983799</v>
      </c>
      <c r="F2048" s="17"/>
      <c r="G2048" s="17">
        <v>6.7662080657945295E-2</v>
      </c>
      <c r="H2048" s="17">
        <v>7.48124190857824E-2</v>
      </c>
      <c r="I2048" s="17">
        <v>8.4001996531970505E-2</v>
      </c>
      <c r="J2048" s="17">
        <v>0.12769384371730799</v>
      </c>
      <c r="K2048" s="17">
        <v>0.14402151734593799</v>
      </c>
      <c r="L2048" s="17">
        <v>0.17740599847383401</v>
      </c>
      <c r="M2048" s="17"/>
      <c r="N2048" s="17">
        <v>9.8423928057042406E-2</v>
      </c>
      <c r="O2048" s="17">
        <v>0.10536909246503</v>
      </c>
      <c r="P2048" s="17">
        <v>0.125237159860286</v>
      </c>
      <c r="Q2048" s="17">
        <v>0.136267952042745</v>
      </c>
      <c r="R2048" s="17"/>
      <c r="S2048" s="17">
        <v>0.10870508065725901</v>
      </c>
      <c r="T2048" s="17">
        <v>0.120955473131807</v>
      </c>
      <c r="U2048" s="17">
        <v>6.8920849079953495E-2</v>
      </c>
      <c r="V2048" s="17">
        <v>0.119976986549256</v>
      </c>
      <c r="W2048" s="17">
        <v>9.1828455001716297E-2</v>
      </c>
      <c r="X2048" s="17">
        <v>0.14974660594584799</v>
      </c>
      <c r="Y2048" s="17">
        <v>0.1238973278496</v>
      </c>
      <c r="Z2048" s="17">
        <v>0.111341380093608</v>
      </c>
      <c r="AA2048" s="17">
        <v>0.13535100599444699</v>
      </c>
      <c r="AB2048" s="17"/>
      <c r="AC2048" s="17">
        <v>0.21199211982353899</v>
      </c>
      <c r="AD2048" s="17">
        <v>0.123760201578915</v>
      </c>
      <c r="AE2048" s="17">
        <v>0.123404004410843</v>
      </c>
      <c r="AF2048" s="17">
        <v>0.20278533715673799</v>
      </c>
      <c r="AG2048" s="17">
        <v>0.148091932296609</v>
      </c>
      <c r="AH2048" s="17">
        <v>0.107088797685386</v>
      </c>
      <c r="AI2048" s="17">
        <v>9.9177030179670805E-2</v>
      </c>
      <c r="AJ2048" s="17">
        <v>0.11881574609051999</v>
      </c>
      <c r="AK2048" s="17">
        <v>7.1517146225481207E-2</v>
      </c>
      <c r="AL2048" s="17">
        <v>0.14381844030294</v>
      </c>
      <c r="AM2048" s="17">
        <v>7.3064416473336502E-2</v>
      </c>
      <c r="AN2048" s="17">
        <v>9.2525789871383393E-2</v>
      </c>
      <c r="AO2048" s="17">
        <v>7.2382575518801395E-2</v>
      </c>
      <c r="AP2048" s="17">
        <v>0.105167957037518</v>
      </c>
      <c r="AQ2048" s="17">
        <v>9.0733216486244397E-2</v>
      </c>
      <c r="AR2048" s="17">
        <v>0.12743751597422101</v>
      </c>
      <c r="AS2048" s="17"/>
      <c r="AT2048" s="17">
        <v>9.5099853305604998E-2</v>
      </c>
      <c r="AU2048" s="17">
        <v>0.15549866215856101</v>
      </c>
      <c r="AV2048" s="17">
        <v>8.0420425349791103E-2</v>
      </c>
      <c r="AW2048" s="17">
        <v>0.12369377261279101</v>
      </c>
      <c r="AX2048" s="17">
        <v>9.9424037529335901E-2</v>
      </c>
      <c r="AY2048" s="17">
        <v>8.4900137026676703E-2</v>
      </c>
      <c r="AZ2048" s="17"/>
      <c r="BA2048" s="17">
        <v>0.127511084794207</v>
      </c>
      <c r="BB2048" s="17">
        <v>0.13290550237999399</v>
      </c>
      <c r="BC2048" s="17">
        <v>8.3377374295328002E-2</v>
      </c>
      <c r="BD2048" s="17">
        <v>6.3232796291119706E-2</v>
      </c>
      <c r="BE2048" s="17">
        <v>0.11849417182534</v>
      </c>
      <c r="BF2048" s="17"/>
      <c r="BG2048" s="17">
        <v>0.14516328595102901</v>
      </c>
      <c r="BH2048" s="17">
        <v>0.124881067350171</v>
      </c>
      <c r="BI2048" s="17">
        <v>0.12063598513823</v>
      </c>
      <c r="BJ2048" s="17">
        <v>0.107030294348945</v>
      </c>
      <c r="BK2048" s="17">
        <v>4.8299567824469501E-2</v>
      </c>
      <c r="BL2048" s="17"/>
      <c r="BM2048" s="17">
        <v>0.117729308885184</v>
      </c>
      <c r="BN2048" s="17">
        <v>0.110467248432225</v>
      </c>
      <c r="BO2048" s="17">
        <v>0.12183811045523101</v>
      </c>
      <c r="BP2048" s="17"/>
      <c r="BQ2048" s="17">
        <v>8.2957905725306105E-2</v>
      </c>
      <c r="BR2048" s="17">
        <v>0.138557462161609</v>
      </c>
      <c r="BS2048" s="17"/>
      <c r="BT2048" s="17">
        <v>9.1293002702431805E-2</v>
      </c>
      <c r="BU2048" s="17">
        <v>0.14952829077209401</v>
      </c>
    </row>
    <row r="2049" spans="2:73" x14ac:dyDescent="0.3">
      <c r="B2049" t="s">
        <v>129</v>
      </c>
      <c r="C2049" s="17">
        <v>7.9327934938154807E-2</v>
      </c>
      <c r="D2049" s="17">
        <v>7.2474549064942606E-2</v>
      </c>
      <c r="E2049" s="17">
        <v>8.6251170550542405E-2</v>
      </c>
      <c r="F2049" s="17"/>
      <c r="G2049" s="17">
        <v>4.1435474463306997E-2</v>
      </c>
      <c r="H2049" s="17">
        <v>6.8646226491486897E-2</v>
      </c>
      <c r="I2049" s="17">
        <v>7.8762050882187101E-2</v>
      </c>
      <c r="J2049" s="17">
        <v>7.5800367821101305E-2</v>
      </c>
      <c r="K2049" s="17">
        <v>0.100369757478196</v>
      </c>
      <c r="L2049" s="17">
        <v>0.102318585973193</v>
      </c>
      <c r="M2049" s="17"/>
      <c r="N2049" s="17">
        <v>4.8499379796236398E-2</v>
      </c>
      <c r="O2049" s="17">
        <v>6.6321903886224304E-2</v>
      </c>
      <c r="P2049" s="17">
        <v>6.9100218975499506E-2</v>
      </c>
      <c r="Q2049" s="17">
        <v>0.13679444164625901</v>
      </c>
      <c r="R2049" s="17"/>
      <c r="S2049" s="17">
        <v>7.2764133977092693E-2</v>
      </c>
      <c r="T2049" s="17">
        <v>9.8305661879000902E-2</v>
      </c>
      <c r="U2049" s="17">
        <v>5.7534810851788E-2</v>
      </c>
      <c r="V2049" s="17">
        <v>7.0151622640964598E-2</v>
      </c>
      <c r="W2049" s="17">
        <v>7.2702043794909396E-2</v>
      </c>
      <c r="X2049" s="17">
        <v>0.105368629233728</v>
      </c>
      <c r="Y2049" s="17">
        <v>0.100602998782891</v>
      </c>
      <c r="Z2049" s="17">
        <v>5.6256291360490998E-2</v>
      </c>
      <c r="AA2049" s="17">
        <v>6.56633523708718E-2</v>
      </c>
      <c r="AB2049" s="17"/>
      <c r="AC2049" s="17">
        <v>2.7313591357829799E-2</v>
      </c>
      <c r="AD2049" s="17">
        <v>0.111510001406318</v>
      </c>
      <c r="AE2049" s="17">
        <v>9.6854686889152206E-2</v>
      </c>
      <c r="AF2049" s="17">
        <v>0.12656306454059699</v>
      </c>
      <c r="AG2049" s="17">
        <v>7.6391424978490205E-2</v>
      </c>
      <c r="AH2049" s="17">
        <v>9.9682430351855103E-2</v>
      </c>
      <c r="AI2049" s="17">
        <v>4.5485221133403003E-2</v>
      </c>
      <c r="AJ2049" s="17">
        <v>7.9194060376392303E-2</v>
      </c>
      <c r="AK2049" s="17">
        <v>6.9764963838257005E-2</v>
      </c>
      <c r="AL2049" s="17">
        <v>8.2410281643998301E-2</v>
      </c>
      <c r="AM2049" s="17">
        <v>5.5341773246188802E-2</v>
      </c>
      <c r="AN2049" s="17">
        <v>5.8391170967280297E-2</v>
      </c>
      <c r="AO2049" s="17">
        <v>4.3388762963021299E-2</v>
      </c>
      <c r="AP2049" s="17">
        <v>0.108791023976494</v>
      </c>
      <c r="AQ2049" s="17">
        <v>4.1300275597537101E-2</v>
      </c>
      <c r="AR2049" s="17">
        <v>3.77937422447868E-2</v>
      </c>
      <c r="AS2049" s="17"/>
      <c r="AT2049" s="17">
        <v>7.3256709929985495E-2</v>
      </c>
      <c r="AU2049" s="17">
        <v>8.1713964220549898E-2</v>
      </c>
      <c r="AV2049" s="17">
        <v>8.2906327400125795E-2</v>
      </c>
      <c r="AW2049" s="17">
        <v>7.3934845948742306E-2</v>
      </c>
      <c r="AX2049" s="17">
        <v>8.55242977394748E-2</v>
      </c>
      <c r="AY2049" s="17">
        <v>9.1338374050933299E-2</v>
      </c>
      <c r="AZ2049" s="17"/>
      <c r="BA2049" s="17">
        <v>0.12444539380664001</v>
      </c>
      <c r="BB2049" s="17">
        <v>6.5050386043231004E-2</v>
      </c>
      <c r="BC2049" s="17">
        <v>7.4962566975810704E-2</v>
      </c>
      <c r="BD2049" s="17">
        <v>3.5098252493567197E-2</v>
      </c>
      <c r="BE2049" s="17">
        <v>3.3084019813111598E-2</v>
      </c>
      <c r="BF2049" s="17"/>
      <c r="BG2049" s="17">
        <v>8.1070929838931299E-2</v>
      </c>
      <c r="BH2049" s="17">
        <v>6.5396397550628399E-2</v>
      </c>
      <c r="BI2049" s="17">
        <v>5.79673769752901E-2</v>
      </c>
      <c r="BJ2049" s="17">
        <v>5.5702312880992998E-2</v>
      </c>
      <c r="BK2049" s="17">
        <v>9.3226006010970197E-2</v>
      </c>
      <c r="BL2049" s="17"/>
      <c r="BM2049" s="17">
        <v>6.2267546797121098E-2</v>
      </c>
      <c r="BN2049" s="17">
        <v>9.8631353592812498E-2</v>
      </c>
      <c r="BO2049" s="17">
        <v>8.3451551672979199E-2</v>
      </c>
      <c r="BP2049" s="17"/>
      <c r="BQ2049" s="17">
        <v>3.3669930387076101E-2</v>
      </c>
      <c r="BR2049" s="17">
        <v>9.2117793546668603E-2</v>
      </c>
      <c r="BS2049" s="17"/>
      <c r="BT2049" s="17">
        <v>3.6806042339403398E-2</v>
      </c>
      <c r="BU2049" s="17">
        <v>0.113317288630156</v>
      </c>
    </row>
    <row r="2050" spans="2:73" x14ac:dyDescent="0.3">
      <c r="C2050" s="17"/>
      <c r="D2050" s="17"/>
      <c r="E2050" s="17"/>
      <c r="F2050" s="17"/>
      <c r="G2050" s="17"/>
      <c r="H2050" s="17"/>
      <c r="I2050" s="17"/>
      <c r="J2050" s="17"/>
      <c r="K2050" s="17"/>
      <c r="L2050" s="17"/>
      <c r="M2050" s="17"/>
      <c r="N2050" s="17"/>
      <c r="O2050" s="17"/>
      <c r="P2050" s="17"/>
      <c r="Q2050" s="17"/>
      <c r="R2050" s="17"/>
      <c r="S2050" s="17"/>
      <c r="T2050" s="17"/>
      <c r="U2050" s="17"/>
      <c r="V2050" s="17"/>
      <c r="W2050" s="17"/>
      <c r="X2050" s="17"/>
      <c r="Y2050" s="17"/>
      <c r="Z2050" s="17"/>
      <c r="AA2050" s="17"/>
      <c r="AB2050" s="17"/>
      <c r="AC2050" s="17"/>
      <c r="AD2050" s="17"/>
      <c r="AE2050" s="17"/>
      <c r="AF2050" s="17"/>
      <c r="AG2050" s="17"/>
      <c r="AH2050" s="17"/>
      <c r="AI2050" s="17"/>
      <c r="AJ2050" s="17"/>
      <c r="AK2050" s="17"/>
      <c r="AL2050" s="17"/>
      <c r="AM2050" s="17"/>
      <c r="AN2050" s="17"/>
      <c r="AO2050" s="17"/>
      <c r="AP2050" s="17"/>
      <c r="AQ2050" s="17"/>
      <c r="AR2050" s="17"/>
      <c r="AS2050" s="17"/>
      <c r="AT2050" s="17"/>
      <c r="AU2050" s="17"/>
      <c r="AV2050" s="17"/>
      <c r="AW2050" s="17"/>
      <c r="AX2050" s="17"/>
      <c r="AY2050" s="17"/>
      <c r="AZ2050" s="17"/>
      <c r="BA2050" s="17"/>
      <c r="BB2050" s="17"/>
      <c r="BC2050" s="17"/>
      <c r="BD2050" s="17"/>
      <c r="BE2050" s="17"/>
      <c r="BF2050" s="17"/>
      <c r="BG2050" s="17"/>
      <c r="BH2050" s="17"/>
      <c r="BI2050" s="17"/>
      <c r="BJ2050" s="17"/>
      <c r="BK2050" s="17"/>
      <c r="BL2050" s="17"/>
      <c r="BM2050" s="17"/>
      <c r="BN2050" s="17"/>
      <c r="BO2050" s="17"/>
      <c r="BP2050" s="17"/>
      <c r="BQ2050" s="17"/>
      <c r="BR2050" s="17"/>
      <c r="BS2050" s="17"/>
      <c r="BT2050" s="17"/>
      <c r="BU2050" s="17"/>
    </row>
    <row r="2051" spans="2:73" x14ac:dyDescent="0.3">
      <c r="B2051" s="6" t="s">
        <v>752</v>
      </c>
      <c r="C2051" s="17"/>
      <c r="D2051" s="17"/>
      <c r="E2051" s="17"/>
      <c r="F2051" s="17"/>
      <c r="G2051" s="17"/>
      <c r="H2051" s="17"/>
      <c r="I2051" s="17"/>
      <c r="J2051" s="17"/>
      <c r="K2051" s="17"/>
      <c r="L2051" s="17"/>
      <c r="M2051" s="17"/>
      <c r="N2051" s="17"/>
      <c r="O2051" s="17"/>
      <c r="P2051" s="17"/>
      <c r="Q2051" s="17"/>
      <c r="R2051" s="17"/>
      <c r="S2051" s="17"/>
      <c r="T2051" s="17"/>
      <c r="U2051" s="17"/>
      <c r="V2051" s="17"/>
      <c r="W2051" s="17"/>
      <c r="X2051" s="17"/>
      <c r="Y2051" s="17"/>
      <c r="Z2051" s="17"/>
      <c r="AA2051" s="17"/>
      <c r="AB2051" s="17"/>
      <c r="AC2051" s="17"/>
      <c r="AD2051" s="17"/>
      <c r="AE2051" s="17"/>
      <c r="AF2051" s="17"/>
      <c r="AG2051" s="17"/>
      <c r="AH2051" s="17"/>
      <c r="AI2051" s="17"/>
      <c r="AJ2051" s="17"/>
      <c r="AK2051" s="17"/>
      <c r="AL2051" s="17"/>
      <c r="AM2051" s="17"/>
      <c r="AN2051" s="17"/>
      <c r="AO2051" s="17"/>
      <c r="AP2051" s="17"/>
      <c r="AQ2051" s="17"/>
      <c r="AR2051" s="17"/>
      <c r="AS2051" s="17"/>
      <c r="AT2051" s="17"/>
      <c r="AU2051" s="17"/>
      <c r="AV2051" s="17"/>
      <c r="AW2051" s="17"/>
      <c r="AX2051" s="17"/>
      <c r="AY2051" s="17"/>
      <c r="AZ2051" s="17"/>
      <c r="BA2051" s="17"/>
      <c r="BB2051" s="17"/>
      <c r="BC2051" s="17"/>
      <c r="BD2051" s="17"/>
      <c r="BE2051" s="17"/>
      <c r="BF2051" s="17"/>
      <c r="BG2051" s="17"/>
      <c r="BH2051" s="17"/>
      <c r="BI2051" s="17"/>
      <c r="BJ2051" s="17"/>
      <c r="BK2051" s="17"/>
      <c r="BL2051" s="17"/>
      <c r="BM2051" s="17"/>
      <c r="BN2051" s="17"/>
      <c r="BO2051" s="17"/>
      <c r="BP2051" s="17"/>
      <c r="BQ2051" s="17"/>
      <c r="BR2051" s="17"/>
      <c r="BS2051" s="17"/>
      <c r="BT2051" s="17"/>
      <c r="BU2051" s="17"/>
    </row>
    <row r="2052" spans="2:73" x14ac:dyDescent="0.3">
      <c r="B2052" s="24" t="s">
        <v>94</v>
      </c>
      <c r="C2052" s="17"/>
      <c r="D2052" s="17"/>
      <c r="E2052" s="17"/>
      <c r="F2052" s="17"/>
      <c r="G2052" s="17"/>
      <c r="H2052" s="17"/>
      <c r="I2052" s="17"/>
      <c r="J2052" s="17"/>
      <c r="K2052" s="17"/>
      <c r="L2052" s="17"/>
      <c r="M2052" s="17"/>
      <c r="N2052" s="17"/>
      <c r="O2052" s="17"/>
      <c r="P2052" s="17"/>
      <c r="Q2052" s="17"/>
      <c r="R2052" s="17"/>
      <c r="S2052" s="17"/>
      <c r="T2052" s="17"/>
      <c r="U2052" s="17"/>
      <c r="V2052" s="17"/>
      <c r="W2052" s="17"/>
      <c r="X2052" s="17"/>
      <c r="Y2052" s="17"/>
      <c r="Z2052" s="17"/>
      <c r="AA2052" s="17"/>
      <c r="AB2052" s="17"/>
      <c r="AC2052" s="17"/>
      <c r="AD2052" s="17"/>
      <c r="AE2052" s="17"/>
      <c r="AF2052" s="17"/>
      <c r="AG2052" s="17"/>
      <c r="AH2052" s="17"/>
      <c r="AI2052" s="17"/>
      <c r="AJ2052" s="17"/>
      <c r="AK2052" s="17"/>
      <c r="AL2052" s="17"/>
      <c r="AM2052" s="17"/>
      <c r="AN2052" s="17"/>
      <c r="AO2052" s="17"/>
      <c r="AP2052" s="17"/>
      <c r="AQ2052" s="17"/>
      <c r="AR2052" s="17"/>
      <c r="AS2052" s="17"/>
      <c r="AT2052" s="17"/>
      <c r="AU2052" s="17"/>
      <c r="AV2052" s="17"/>
      <c r="AW2052" s="17"/>
      <c r="AX2052" s="17"/>
      <c r="AY2052" s="17"/>
      <c r="AZ2052" s="17"/>
      <c r="BA2052" s="17"/>
      <c r="BB2052" s="17"/>
      <c r="BC2052" s="17"/>
      <c r="BD2052" s="17"/>
      <c r="BE2052" s="17"/>
      <c r="BF2052" s="17"/>
      <c r="BG2052" s="17"/>
      <c r="BH2052" s="17"/>
      <c r="BI2052" s="17"/>
      <c r="BJ2052" s="17"/>
      <c r="BK2052" s="17"/>
      <c r="BL2052" s="17"/>
      <c r="BM2052" s="17"/>
      <c r="BN2052" s="17"/>
      <c r="BO2052" s="17"/>
      <c r="BP2052" s="17"/>
      <c r="BQ2052" s="17"/>
      <c r="BR2052" s="17"/>
      <c r="BS2052" s="17"/>
      <c r="BT2052" s="17"/>
      <c r="BU2052" s="17"/>
    </row>
    <row r="2053" spans="2:73" x14ac:dyDescent="0.3">
      <c r="B2053" t="s">
        <v>575</v>
      </c>
      <c r="C2053" s="17">
        <v>0.14366868688627699</v>
      </c>
      <c r="D2053" s="17">
        <v>0.163984552654658</v>
      </c>
      <c r="E2053" s="17">
        <v>0.12394582457804899</v>
      </c>
      <c r="F2053" s="17"/>
      <c r="G2053" s="17">
        <v>0.21442989617021099</v>
      </c>
      <c r="H2053" s="17">
        <v>0.256582741905658</v>
      </c>
      <c r="I2053" s="17">
        <v>0.14012140456775399</v>
      </c>
      <c r="J2053" s="17">
        <v>0.102904126674881</v>
      </c>
      <c r="K2053" s="17">
        <v>9.0448235598155693E-2</v>
      </c>
      <c r="L2053" s="17">
        <v>7.6782352459668496E-2</v>
      </c>
      <c r="M2053" s="17"/>
      <c r="N2053" s="17">
        <v>0.202572323744768</v>
      </c>
      <c r="O2053" s="17">
        <v>0.13822008395457999</v>
      </c>
      <c r="P2053" s="17">
        <v>0.107182466058461</v>
      </c>
      <c r="Q2053" s="17">
        <v>0.116314067000669</v>
      </c>
      <c r="R2053" s="17"/>
      <c r="S2053" s="17">
        <v>0.226876481623283</v>
      </c>
      <c r="T2053" s="17">
        <v>0.10671455853810501</v>
      </c>
      <c r="U2053" s="17">
        <v>0.11419302914652101</v>
      </c>
      <c r="V2053" s="17">
        <v>0.16556237531321899</v>
      </c>
      <c r="W2053" s="17">
        <v>0.1255719286244</v>
      </c>
      <c r="X2053" s="17">
        <v>0.12960290105745001</v>
      </c>
      <c r="Y2053" s="17">
        <v>9.9337437473747806E-2</v>
      </c>
      <c r="Z2053" s="17">
        <v>0.114986433359434</v>
      </c>
      <c r="AA2053" s="17">
        <v>0.159278971079089</v>
      </c>
      <c r="AB2053" s="17"/>
      <c r="AC2053" s="17">
        <v>0.118765990013853</v>
      </c>
      <c r="AD2053" s="17">
        <v>0.15628095816104101</v>
      </c>
      <c r="AE2053" s="17">
        <v>0.11668229139837701</v>
      </c>
      <c r="AF2053" s="17">
        <v>0.106335217329091</v>
      </c>
      <c r="AG2053" s="17">
        <v>8.85207533712635E-2</v>
      </c>
      <c r="AH2053" s="17">
        <v>0.12796806432956501</v>
      </c>
      <c r="AI2053" s="17">
        <v>0.15664275638122499</v>
      </c>
      <c r="AJ2053" s="17">
        <v>0.132522634319577</v>
      </c>
      <c r="AK2053" s="17">
        <v>9.6864772375058694E-2</v>
      </c>
      <c r="AL2053" s="17">
        <v>0.161636248672096</v>
      </c>
      <c r="AM2053" s="17">
        <v>0.103161999630752</v>
      </c>
      <c r="AN2053" s="17">
        <v>0.16798076359244199</v>
      </c>
      <c r="AO2053" s="17">
        <v>0.190955873783686</v>
      </c>
      <c r="AP2053" s="17">
        <v>0.24335414512201201</v>
      </c>
      <c r="AQ2053" s="17">
        <v>0.179095528625586</v>
      </c>
      <c r="AR2053" s="17">
        <v>0.35792690933488902</v>
      </c>
      <c r="AS2053" s="17"/>
      <c r="AT2053" s="17">
        <v>0.269221530408502</v>
      </c>
      <c r="AU2053" s="17">
        <v>0.11751743093239</v>
      </c>
      <c r="AV2053" s="17">
        <v>0.126043309974774</v>
      </c>
      <c r="AW2053" s="17">
        <v>9.9373276839380298E-2</v>
      </c>
      <c r="AX2053" s="17">
        <v>5.0918656564737E-2</v>
      </c>
      <c r="AY2053" s="17">
        <v>0.117362845013515</v>
      </c>
      <c r="AZ2053" s="17"/>
      <c r="BA2053" s="17">
        <v>0.109121957845308</v>
      </c>
      <c r="BB2053" s="17">
        <v>0.10511736155767799</v>
      </c>
      <c r="BC2053" s="17">
        <v>0.156528396031274</v>
      </c>
      <c r="BD2053" s="17">
        <v>0.25780935154447598</v>
      </c>
      <c r="BE2053" s="17">
        <v>0.27316514692264099</v>
      </c>
      <c r="BF2053" s="17"/>
      <c r="BG2053" s="17">
        <v>0.13176438484012901</v>
      </c>
      <c r="BH2053" s="17">
        <v>0.20085627366339401</v>
      </c>
      <c r="BI2053" s="17">
        <v>0.102641589528016</v>
      </c>
      <c r="BJ2053" s="17">
        <v>9.0512099106404398E-2</v>
      </c>
      <c r="BK2053" s="17">
        <v>0.100490127093343</v>
      </c>
      <c r="BL2053" s="17"/>
      <c r="BM2053" s="17">
        <v>0.174774596642575</v>
      </c>
      <c r="BN2053" s="17">
        <v>0.121311144373433</v>
      </c>
      <c r="BO2053" s="17">
        <v>0.105113394489217</v>
      </c>
      <c r="BP2053" s="17"/>
      <c r="BQ2053" s="17">
        <v>0.21981624623186399</v>
      </c>
      <c r="BR2053" s="17">
        <v>0.101683816684506</v>
      </c>
      <c r="BS2053" s="17"/>
      <c r="BT2053" s="17">
        <v>0.16544500823194</v>
      </c>
      <c r="BU2053" s="17">
        <v>0.118677565216144</v>
      </c>
    </row>
    <row r="2054" spans="2:73" x14ac:dyDescent="0.3">
      <c r="B2054" t="s">
        <v>574</v>
      </c>
      <c r="C2054" s="17">
        <v>0.40748707446862398</v>
      </c>
      <c r="D2054" s="17">
        <v>0.40373926942597499</v>
      </c>
      <c r="E2054" s="17">
        <v>0.41202314606012402</v>
      </c>
      <c r="F2054" s="17"/>
      <c r="G2054" s="17">
        <v>0.43771291750652502</v>
      </c>
      <c r="H2054" s="17">
        <v>0.41551325848315002</v>
      </c>
      <c r="I2054" s="17">
        <v>0.41969377990497803</v>
      </c>
      <c r="J2054" s="17">
        <v>0.41747873560728999</v>
      </c>
      <c r="K2054" s="17">
        <v>0.36215926926275799</v>
      </c>
      <c r="L2054" s="17">
        <v>0.39331648990490098</v>
      </c>
      <c r="M2054" s="17"/>
      <c r="N2054" s="17">
        <v>0.45528523517622799</v>
      </c>
      <c r="O2054" s="17">
        <v>0.40328666271305902</v>
      </c>
      <c r="P2054" s="17">
        <v>0.40751388507608699</v>
      </c>
      <c r="Q2054" s="17">
        <v>0.36303481308514002</v>
      </c>
      <c r="R2054" s="17"/>
      <c r="S2054" s="17">
        <v>0.432752695378603</v>
      </c>
      <c r="T2054" s="17">
        <v>0.37253314796394299</v>
      </c>
      <c r="U2054" s="17">
        <v>0.35818770320306897</v>
      </c>
      <c r="V2054" s="17">
        <v>0.41080966961940202</v>
      </c>
      <c r="W2054" s="17">
        <v>0.44157953558837099</v>
      </c>
      <c r="X2054" s="17">
        <v>0.41583534093303498</v>
      </c>
      <c r="Y2054" s="17">
        <v>0.46399293759375998</v>
      </c>
      <c r="Z2054" s="17">
        <v>0.43861822829717501</v>
      </c>
      <c r="AA2054" s="17">
        <v>0.36921016775018001</v>
      </c>
      <c r="AB2054" s="17"/>
      <c r="AC2054" s="17">
        <v>0.31500548469020001</v>
      </c>
      <c r="AD2054" s="17">
        <v>0.32179694957787103</v>
      </c>
      <c r="AE2054" s="17">
        <v>0.38376031888168199</v>
      </c>
      <c r="AF2054" s="17">
        <v>0.37203989818536498</v>
      </c>
      <c r="AG2054" s="17">
        <v>0.38938639874536701</v>
      </c>
      <c r="AH2054" s="17">
        <v>0.43208577179385999</v>
      </c>
      <c r="AI2054" s="17">
        <v>0.38674304226918998</v>
      </c>
      <c r="AJ2054" s="17">
        <v>0.44627357277035601</v>
      </c>
      <c r="AK2054" s="17">
        <v>0.43072413726289199</v>
      </c>
      <c r="AL2054" s="17">
        <v>0.41265801477356501</v>
      </c>
      <c r="AM2054" s="17">
        <v>0.44511777411219799</v>
      </c>
      <c r="AN2054" s="17">
        <v>0.45778552272874801</v>
      </c>
      <c r="AO2054" s="17">
        <v>0.42947834273159602</v>
      </c>
      <c r="AP2054" s="17">
        <v>0.36548800634404</v>
      </c>
      <c r="AQ2054" s="17">
        <v>0.482432130460208</v>
      </c>
      <c r="AR2054" s="17">
        <v>0.44724236258385103</v>
      </c>
      <c r="AS2054" s="17"/>
      <c r="AT2054" s="17">
        <v>0.40644067691797597</v>
      </c>
      <c r="AU2054" s="17">
        <v>0.41291528959368601</v>
      </c>
      <c r="AV2054" s="17">
        <v>0.43366790312430298</v>
      </c>
      <c r="AW2054" s="17">
        <v>0.36699257298750598</v>
      </c>
      <c r="AX2054" s="17">
        <v>0.41016442330087099</v>
      </c>
      <c r="AY2054" s="17">
        <v>0.446522455312234</v>
      </c>
      <c r="AZ2054" s="17"/>
      <c r="BA2054" s="17">
        <v>0.35495453937176402</v>
      </c>
      <c r="BB2054" s="17">
        <v>0.41723651894486002</v>
      </c>
      <c r="BC2054" s="17">
        <v>0.45034893870349502</v>
      </c>
      <c r="BD2054" s="17">
        <v>0.45077490191818498</v>
      </c>
      <c r="BE2054" s="17">
        <v>0.43480118339382601</v>
      </c>
      <c r="BF2054" s="17"/>
      <c r="BG2054" s="17">
        <v>0.43127567873336398</v>
      </c>
      <c r="BH2054" s="17">
        <v>0.45809060201365398</v>
      </c>
      <c r="BI2054" s="17">
        <v>0.42272382605493303</v>
      </c>
      <c r="BJ2054" s="17">
        <v>0.31990351649426302</v>
      </c>
      <c r="BK2054" s="17">
        <v>0.39292100575393801</v>
      </c>
      <c r="BL2054" s="17"/>
      <c r="BM2054" s="17">
        <v>0.42371106497833999</v>
      </c>
      <c r="BN2054" s="17">
        <v>0.39583142851675102</v>
      </c>
      <c r="BO2054" s="17">
        <v>0.38736454856355601</v>
      </c>
      <c r="BP2054" s="17"/>
      <c r="BQ2054" s="17">
        <v>0.44405701860729901</v>
      </c>
      <c r="BR2054" s="17">
        <v>0.38800833038114901</v>
      </c>
      <c r="BS2054" s="17"/>
      <c r="BT2054" s="17">
        <v>0.43364071890886002</v>
      </c>
      <c r="BU2054" s="17">
        <v>0.38525065363453198</v>
      </c>
    </row>
    <row r="2055" spans="2:73" x14ac:dyDescent="0.3">
      <c r="B2055" t="s">
        <v>573</v>
      </c>
      <c r="C2055" s="17">
        <v>0.27768367297392299</v>
      </c>
      <c r="D2055" s="17">
        <v>0.267528159785966</v>
      </c>
      <c r="E2055" s="17">
        <v>0.28765234793379701</v>
      </c>
      <c r="F2055" s="17"/>
      <c r="G2055" s="17">
        <v>0.19327754881509801</v>
      </c>
      <c r="H2055" s="17">
        <v>0.23402991364185199</v>
      </c>
      <c r="I2055" s="17">
        <v>0.273949545279428</v>
      </c>
      <c r="J2055" s="17">
        <v>0.30964172106108201</v>
      </c>
      <c r="K2055" s="17">
        <v>0.34721587957873501</v>
      </c>
      <c r="L2055" s="17">
        <v>0.29943458302200099</v>
      </c>
      <c r="M2055" s="17"/>
      <c r="N2055" s="17">
        <v>0.212288195088599</v>
      </c>
      <c r="O2055" s="17">
        <v>0.29687693229655099</v>
      </c>
      <c r="P2055" s="17">
        <v>0.299068219749344</v>
      </c>
      <c r="Q2055" s="17">
        <v>0.30726635218530601</v>
      </c>
      <c r="R2055" s="17"/>
      <c r="S2055" s="17">
        <v>0.2336204552759</v>
      </c>
      <c r="T2055" s="17">
        <v>0.34828518691022797</v>
      </c>
      <c r="U2055" s="17">
        <v>0.31022470828802501</v>
      </c>
      <c r="V2055" s="17">
        <v>0.24324861693108599</v>
      </c>
      <c r="W2055" s="17">
        <v>0.24878860396404801</v>
      </c>
      <c r="X2055" s="17">
        <v>0.28382666008801799</v>
      </c>
      <c r="Y2055" s="17">
        <v>0.25251563489317203</v>
      </c>
      <c r="Z2055" s="17">
        <v>0.29265184552593199</v>
      </c>
      <c r="AA2055" s="17">
        <v>0.277882193124523</v>
      </c>
      <c r="AB2055" s="17"/>
      <c r="AC2055" s="17">
        <v>0.22754460487609099</v>
      </c>
      <c r="AD2055" s="17">
        <v>0.26305228277765502</v>
      </c>
      <c r="AE2055" s="17">
        <v>0.30989866462965099</v>
      </c>
      <c r="AF2055" s="17">
        <v>0.306646876650355</v>
      </c>
      <c r="AG2055" s="17">
        <v>0.306726486398959</v>
      </c>
      <c r="AH2055" s="17">
        <v>0.26202321313667998</v>
      </c>
      <c r="AI2055" s="17">
        <v>0.28254476437656501</v>
      </c>
      <c r="AJ2055" s="17">
        <v>0.31386728297394501</v>
      </c>
      <c r="AK2055" s="17">
        <v>0.269338300577387</v>
      </c>
      <c r="AL2055" s="17">
        <v>0.30479859804127302</v>
      </c>
      <c r="AM2055" s="17">
        <v>0.29553603913877402</v>
      </c>
      <c r="AN2055" s="17">
        <v>0.26393073160515801</v>
      </c>
      <c r="AO2055" s="17">
        <v>0.25276443949338101</v>
      </c>
      <c r="AP2055" s="17">
        <v>0.286865549654091</v>
      </c>
      <c r="AQ2055" s="17">
        <v>0.24631936188774201</v>
      </c>
      <c r="AR2055" s="17">
        <v>0.115677364254497</v>
      </c>
      <c r="AS2055" s="17"/>
      <c r="AT2055" s="17">
        <v>0.21355323881094401</v>
      </c>
      <c r="AU2055" s="17">
        <v>0.28515646483004797</v>
      </c>
      <c r="AV2055" s="17">
        <v>0.27766298114017601</v>
      </c>
      <c r="AW2055" s="17">
        <v>0.33325743825226001</v>
      </c>
      <c r="AX2055" s="17">
        <v>0.31393942286294502</v>
      </c>
      <c r="AY2055" s="17">
        <v>0.253486969202596</v>
      </c>
      <c r="AZ2055" s="17"/>
      <c r="BA2055" s="17">
        <v>0.32378956653202701</v>
      </c>
      <c r="BB2055" s="17">
        <v>0.30860148737137</v>
      </c>
      <c r="BC2055" s="17">
        <v>0.235575433598845</v>
      </c>
      <c r="BD2055" s="17">
        <v>0.198439392362418</v>
      </c>
      <c r="BE2055" s="17">
        <v>0.216052079523746</v>
      </c>
      <c r="BF2055" s="17"/>
      <c r="BG2055" s="17">
        <v>0.27555415531330302</v>
      </c>
      <c r="BH2055" s="17">
        <v>0.22527452672032899</v>
      </c>
      <c r="BI2055" s="17">
        <v>0.28643740544407498</v>
      </c>
      <c r="BJ2055" s="17">
        <v>0.38000802135718298</v>
      </c>
      <c r="BK2055" s="17">
        <v>0.25747461898283303</v>
      </c>
      <c r="BL2055" s="17"/>
      <c r="BM2055" s="17">
        <v>0.248845494396707</v>
      </c>
      <c r="BN2055" s="17">
        <v>0.299540528300558</v>
      </c>
      <c r="BO2055" s="17">
        <v>0.31069809884902999</v>
      </c>
      <c r="BP2055" s="17"/>
      <c r="BQ2055" s="17">
        <v>0.20989202346987701</v>
      </c>
      <c r="BR2055" s="17">
        <v>0.32029561893307001</v>
      </c>
      <c r="BS2055" s="17"/>
      <c r="BT2055" s="17">
        <v>0.25462808372774998</v>
      </c>
      <c r="BU2055" s="17">
        <v>0.30493911049274502</v>
      </c>
    </row>
    <row r="2056" spans="2:73" x14ac:dyDescent="0.3">
      <c r="B2056" t="s">
        <v>572</v>
      </c>
      <c r="C2056" s="17">
        <v>8.2800461468653996E-2</v>
      </c>
      <c r="D2056" s="17">
        <v>8.7815237111424194E-2</v>
      </c>
      <c r="E2056" s="17">
        <v>7.7779614329444705E-2</v>
      </c>
      <c r="F2056" s="17"/>
      <c r="G2056" s="17">
        <v>8.3827772305549997E-2</v>
      </c>
      <c r="H2056" s="17">
        <v>4.3372842458593998E-2</v>
      </c>
      <c r="I2056" s="17">
        <v>6.6648608958035094E-2</v>
      </c>
      <c r="J2056" s="17">
        <v>9.4430427119739493E-2</v>
      </c>
      <c r="K2056" s="17">
        <v>9.0080351843567205E-2</v>
      </c>
      <c r="L2056" s="17">
        <v>0.11295224207075399</v>
      </c>
      <c r="M2056" s="17"/>
      <c r="N2056" s="17">
        <v>7.23056380833354E-2</v>
      </c>
      <c r="O2056" s="17">
        <v>8.5259157612637901E-2</v>
      </c>
      <c r="P2056" s="17">
        <v>8.8209136722627104E-2</v>
      </c>
      <c r="Q2056" s="17">
        <v>8.8484916577253298E-2</v>
      </c>
      <c r="R2056" s="17"/>
      <c r="S2056" s="17">
        <v>5.1317042936375699E-2</v>
      </c>
      <c r="T2056" s="17">
        <v>9.2598462790624697E-2</v>
      </c>
      <c r="U2056" s="17">
        <v>0.104272621830876</v>
      </c>
      <c r="V2056" s="17">
        <v>0.10603498390782699</v>
      </c>
      <c r="W2056" s="17">
        <v>5.1577372658698002E-2</v>
      </c>
      <c r="X2056" s="17">
        <v>4.2459809851316803E-2</v>
      </c>
      <c r="Y2056" s="17">
        <v>0.111409231904275</v>
      </c>
      <c r="Z2056" s="17">
        <v>8.0076185523283896E-2</v>
      </c>
      <c r="AA2056" s="17">
        <v>0.10504552757688</v>
      </c>
      <c r="AB2056" s="17"/>
      <c r="AC2056" s="17">
        <v>3.5079677236713402E-2</v>
      </c>
      <c r="AD2056" s="17">
        <v>4.17563555015441E-2</v>
      </c>
      <c r="AE2056" s="17">
        <v>0.104070717686316</v>
      </c>
      <c r="AF2056" s="17">
        <v>8.9621140897867504E-2</v>
      </c>
      <c r="AG2056" s="17">
        <v>0.120354667313577</v>
      </c>
      <c r="AH2056" s="17">
        <v>8.4968694110922005E-2</v>
      </c>
      <c r="AI2056" s="17">
        <v>6.8109027379273795E-2</v>
      </c>
      <c r="AJ2056" s="17">
        <v>4.4639532323876997E-2</v>
      </c>
      <c r="AK2056" s="17">
        <v>0.13153564014883401</v>
      </c>
      <c r="AL2056" s="17">
        <v>7.4684321714823101E-2</v>
      </c>
      <c r="AM2056" s="17">
        <v>0.108007576177725</v>
      </c>
      <c r="AN2056" s="17">
        <v>5.00227641672603E-2</v>
      </c>
      <c r="AO2056" s="17">
        <v>9.3478304125583001E-2</v>
      </c>
      <c r="AP2056" s="17">
        <v>3.7365890759630399E-2</v>
      </c>
      <c r="AQ2056" s="17">
        <v>3.4941294491263597E-2</v>
      </c>
      <c r="AR2056" s="17">
        <v>6.0441990130579798E-2</v>
      </c>
      <c r="AS2056" s="17"/>
      <c r="AT2056" s="17">
        <v>4.6256176184475598E-2</v>
      </c>
      <c r="AU2056" s="17">
        <v>8.3230006528347694E-2</v>
      </c>
      <c r="AV2056" s="17">
        <v>8.5483723672187206E-2</v>
      </c>
      <c r="AW2056" s="17">
        <v>9.9240831047503406E-2</v>
      </c>
      <c r="AX2056" s="17">
        <v>0.124498298986018</v>
      </c>
      <c r="AY2056" s="17">
        <v>9.6991745636587703E-2</v>
      </c>
      <c r="AZ2056" s="17"/>
      <c r="BA2056" s="17">
        <v>8.2376045519333696E-2</v>
      </c>
      <c r="BB2056" s="17">
        <v>9.2520450210462096E-2</v>
      </c>
      <c r="BC2056" s="17">
        <v>8.1597608894494203E-2</v>
      </c>
      <c r="BD2056" s="17">
        <v>5.0090419422487299E-2</v>
      </c>
      <c r="BE2056" s="17">
        <v>3.5547769262552299E-2</v>
      </c>
      <c r="BF2056" s="17"/>
      <c r="BG2056" s="17">
        <v>8.7915373508676703E-2</v>
      </c>
      <c r="BH2056" s="17">
        <v>5.5748122776117598E-2</v>
      </c>
      <c r="BI2056" s="17">
        <v>9.82106059345077E-2</v>
      </c>
      <c r="BJ2056" s="17">
        <v>0.10127336307640999</v>
      </c>
      <c r="BK2056" s="17">
        <v>0.13720519307517001</v>
      </c>
      <c r="BL2056" s="17"/>
      <c r="BM2056" s="17">
        <v>8.61270394988084E-2</v>
      </c>
      <c r="BN2056" s="17">
        <v>8.21700451860643E-2</v>
      </c>
      <c r="BO2056" s="17">
        <v>7.4420908467527497E-2</v>
      </c>
      <c r="BP2056" s="17"/>
      <c r="BQ2056" s="17">
        <v>7.0818224585890099E-2</v>
      </c>
      <c r="BR2056" s="17">
        <v>9.1772607112238294E-2</v>
      </c>
      <c r="BS2056" s="17"/>
      <c r="BT2056" s="17">
        <v>7.9371125636082895E-2</v>
      </c>
      <c r="BU2056" s="17">
        <v>8.9682509633908294E-2</v>
      </c>
    </row>
    <row r="2057" spans="2:73" x14ac:dyDescent="0.3">
      <c r="B2057" t="s">
        <v>571</v>
      </c>
      <c r="C2057" s="17">
        <v>2.5248436736436699E-2</v>
      </c>
      <c r="D2057" s="17">
        <v>2.9626891976537201E-2</v>
      </c>
      <c r="E2057" s="17">
        <v>2.0645928799285701E-2</v>
      </c>
      <c r="F2057" s="17"/>
      <c r="G2057" s="17">
        <v>1.24769646529616E-2</v>
      </c>
      <c r="H2057" s="17">
        <v>1.2116946056861699E-2</v>
      </c>
      <c r="I2057" s="17">
        <v>2.2027329207088799E-2</v>
      </c>
      <c r="J2057" s="17">
        <v>1.78633498218644E-2</v>
      </c>
      <c r="K2057" s="17">
        <v>3.8441351638774698E-2</v>
      </c>
      <c r="L2057" s="17">
        <v>4.4156254194569998E-2</v>
      </c>
      <c r="M2057" s="17"/>
      <c r="N2057" s="17">
        <v>1.8223214494924301E-2</v>
      </c>
      <c r="O2057" s="17">
        <v>2.03354202894852E-2</v>
      </c>
      <c r="P2057" s="17">
        <v>3.7949306997046003E-2</v>
      </c>
      <c r="Q2057" s="17">
        <v>2.5893900265359301E-2</v>
      </c>
      <c r="R2057" s="17"/>
      <c r="S2057" s="17">
        <v>1.66629396253145E-2</v>
      </c>
      <c r="T2057" s="17">
        <v>3.4468987267443997E-2</v>
      </c>
      <c r="U2057" s="17">
        <v>3.66795118618937E-2</v>
      </c>
      <c r="V2057" s="17">
        <v>2.0124453692728798E-2</v>
      </c>
      <c r="W2057" s="17">
        <v>3.4198970227817101E-2</v>
      </c>
      <c r="X2057" s="17">
        <v>2.95825134813145E-2</v>
      </c>
      <c r="Y2057" s="17">
        <v>1.4479945285431201E-2</v>
      </c>
      <c r="Z2057" s="17">
        <v>2.5217869856071801E-2</v>
      </c>
      <c r="AA2057" s="17">
        <v>1.8752758640279001E-2</v>
      </c>
      <c r="AB2057" s="17"/>
      <c r="AC2057" s="17">
        <v>8.3180251955376497E-2</v>
      </c>
      <c r="AD2057" s="17">
        <v>5.3662508824453697E-2</v>
      </c>
      <c r="AE2057" s="17">
        <v>3.8309577117555602E-2</v>
      </c>
      <c r="AF2057" s="17">
        <v>3.8411743090433E-2</v>
      </c>
      <c r="AG2057" s="17">
        <v>2.51808772087657E-2</v>
      </c>
      <c r="AH2057" s="17">
        <v>2.62766242615785E-2</v>
      </c>
      <c r="AI2057" s="17">
        <v>2.9866718051306199E-2</v>
      </c>
      <c r="AJ2057" s="17">
        <v>2.53403382243453E-2</v>
      </c>
      <c r="AK2057" s="17">
        <v>2.6080670576992499E-2</v>
      </c>
      <c r="AL2057" s="17">
        <v>0</v>
      </c>
      <c r="AM2057" s="17">
        <v>1.71219777680163E-2</v>
      </c>
      <c r="AN2057" s="17">
        <v>1.5144334112084301E-2</v>
      </c>
      <c r="AO2057" s="17">
        <v>1.128358355277E-2</v>
      </c>
      <c r="AP2057" s="17">
        <v>2.2216531498801598E-2</v>
      </c>
      <c r="AQ2057" s="17">
        <v>2.1494046973746201E-2</v>
      </c>
      <c r="AR2057" s="17">
        <v>1.2187873341645601E-2</v>
      </c>
      <c r="AS2057" s="17"/>
      <c r="AT2057" s="17">
        <v>1.32963513714276E-2</v>
      </c>
      <c r="AU2057" s="17">
        <v>2.5813368742780701E-2</v>
      </c>
      <c r="AV2057" s="17">
        <v>3.1637587345423199E-2</v>
      </c>
      <c r="AW2057" s="17">
        <v>2.87472024447206E-2</v>
      </c>
      <c r="AX2057" s="17">
        <v>2.38221179634177E-2</v>
      </c>
      <c r="AY2057" s="17">
        <v>4.9913064873241202E-2</v>
      </c>
      <c r="AZ2057" s="17"/>
      <c r="BA2057" s="17">
        <v>2.72229807038574E-2</v>
      </c>
      <c r="BB2057" s="17">
        <v>2.56338289774828E-2</v>
      </c>
      <c r="BC2057" s="17">
        <v>2.05683768207796E-2</v>
      </c>
      <c r="BD2057" s="17">
        <v>1.4865594342231199E-2</v>
      </c>
      <c r="BE2057" s="17">
        <v>1.5801156518046301E-2</v>
      </c>
      <c r="BF2057" s="17"/>
      <c r="BG2057" s="17">
        <v>3.1497364775535101E-2</v>
      </c>
      <c r="BH2057" s="17">
        <v>1.14198082423967E-2</v>
      </c>
      <c r="BI2057" s="17">
        <v>3.0784711237493399E-2</v>
      </c>
      <c r="BJ2057" s="17">
        <v>5.1353436979393603E-2</v>
      </c>
      <c r="BK2057" s="17">
        <v>2.06910938376762E-2</v>
      </c>
      <c r="BL2057" s="17"/>
      <c r="BM2057" s="17">
        <v>2.2629530996076799E-2</v>
      </c>
      <c r="BN2057" s="17">
        <v>2.3074553209220701E-2</v>
      </c>
      <c r="BO2057" s="17">
        <v>3.83007331060903E-2</v>
      </c>
      <c r="BP2057" s="17"/>
      <c r="BQ2057" s="17">
        <v>2.42698315060581E-2</v>
      </c>
      <c r="BR2057" s="17">
        <v>2.7754539821055201E-2</v>
      </c>
      <c r="BS2057" s="17"/>
      <c r="BT2057" s="17">
        <v>2.1811664233276601E-2</v>
      </c>
      <c r="BU2057" s="17">
        <v>3.36046391446655E-2</v>
      </c>
    </row>
    <row r="2058" spans="2:73" x14ac:dyDescent="0.3">
      <c r="B2058" t="s">
        <v>92</v>
      </c>
      <c r="C2058" s="17">
        <v>6.3111667466085195E-2</v>
      </c>
      <c r="D2058" s="17">
        <v>4.73058890454401E-2</v>
      </c>
      <c r="E2058" s="17">
        <v>7.7953138299298702E-2</v>
      </c>
      <c r="F2058" s="17"/>
      <c r="G2058" s="17">
        <v>5.8274900549654597E-2</v>
      </c>
      <c r="H2058" s="17">
        <v>3.8384297453883498E-2</v>
      </c>
      <c r="I2058" s="17">
        <v>7.7559332082716897E-2</v>
      </c>
      <c r="J2058" s="17">
        <v>5.7681639715143E-2</v>
      </c>
      <c r="K2058" s="17">
        <v>7.1654912078009197E-2</v>
      </c>
      <c r="L2058" s="17">
        <v>7.3358078348105205E-2</v>
      </c>
      <c r="M2058" s="17"/>
      <c r="N2058" s="17">
        <v>3.9325393412145401E-2</v>
      </c>
      <c r="O2058" s="17">
        <v>5.6021743133687102E-2</v>
      </c>
      <c r="P2058" s="17">
        <v>6.0076985396435099E-2</v>
      </c>
      <c r="Q2058" s="17">
        <v>9.9005950886272301E-2</v>
      </c>
      <c r="R2058" s="17"/>
      <c r="S2058" s="17">
        <v>3.8770385160524799E-2</v>
      </c>
      <c r="T2058" s="17">
        <v>4.5399656529655698E-2</v>
      </c>
      <c r="U2058" s="17">
        <v>7.6442425669614997E-2</v>
      </c>
      <c r="V2058" s="17">
        <v>5.42199005357374E-2</v>
      </c>
      <c r="W2058" s="17">
        <v>9.8283588936664806E-2</v>
      </c>
      <c r="X2058" s="17">
        <v>9.8692774588865495E-2</v>
      </c>
      <c r="Y2058" s="17">
        <v>5.8264812849613601E-2</v>
      </c>
      <c r="Z2058" s="17">
        <v>4.8449437438102497E-2</v>
      </c>
      <c r="AA2058" s="17">
        <v>6.9830381829048896E-2</v>
      </c>
      <c r="AB2058" s="17"/>
      <c r="AC2058" s="17">
        <v>0.22042399122776599</v>
      </c>
      <c r="AD2058" s="17">
        <v>0.163450945157436</v>
      </c>
      <c r="AE2058" s="17">
        <v>4.7278430286419502E-2</v>
      </c>
      <c r="AF2058" s="17">
        <v>8.6945123846887906E-2</v>
      </c>
      <c r="AG2058" s="17">
        <v>6.9830816962068207E-2</v>
      </c>
      <c r="AH2058" s="17">
        <v>6.6677632367393797E-2</v>
      </c>
      <c r="AI2058" s="17">
        <v>7.6093691542439904E-2</v>
      </c>
      <c r="AJ2058" s="17">
        <v>3.7356639387900202E-2</v>
      </c>
      <c r="AK2058" s="17">
        <v>4.5456479058836298E-2</v>
      </c>
      <c r="AL2058" s="17">
        <v>4.6222816798243999E-2</v>
      </c>
      <c r="AM2058" s="17">
        <v>3.1054633172534901E-2</v>
      </c>
      <c r="AN2058" s="17">
        <v>4.5135883794307698E-2</v>
      </c>
      <c r="AO2058" s="17">
        <v>2.2039456312983902E-2</v>
      </c>
      <c r="AP2058" s="17">
        <v>4.4709876621424699E-2</v>
      </c>
      <c r="AQ2058" s="17">
        <v>3.5717637561453901E-2</v>
      </c>
      <c r="AR2058" s="17">
        <v>6.5235003545381096E-3</v>
      </c>
      <c r="AS2058" s="17"/>
      <c r="AT2058" s="17">
        <v>5.1232026306674901E-2</v>
      </c>
      <c r="AU2058" s="17">
        <v>7.5367439372748202E-2</v>
      </c>
      <c r="AV2058" s="17">
        <v>4.5504494743135698E-2</v>
      </c>
      <c r="AW2058" s="17">
        <v>7.2388678428630004E-2</v>
      </c>
      <c r="AX2058" s="17">
        <v>7.6657080322011795E-2</v>
      </c>
      <c r="AY2058" s="17">
        <v>3.5722919961826298E-2</v>
      </c>
      <c r="AZ2058" s="17"/>
      <c r="BA2058" s="17">
        <v>0.10253491002771099</v>
      </c>
      <c r="BB2058" s="17">
        <v>5.0890352938146401E-2</v>
      </c>
      <c r="BC2058" s="17">
        <v>5.5381245951111699E-2</v>
      </c>
      <c r="BD2058" s="17">
        <v>2.8020340410202502E-2</v>
      </c>
      <c r="BE2058" s="17">
        <v>2.46326643791887E-2</v>
      </c>
      <c r="BF2058" s="17"/>
      <c r="BG2058" s="17">
        <v>4.1993042828993098E-2</v>
      </c>
      <c r="BH2058" s="17">
        <v>4.8610666584108397E-2</v>
      </c>
      <c r="BI2058" s="17">
        <v>5.9201861800975301E-2</v>
      </c>
      <c r="BJ2058" s="17">
        <v>5.6949562986345501E-2</v>
      </c>
      <c r="BK2058" s="17">
        <v>9.1217961257039501E-2</v>
      </c>
      <c r="BL2058" s="17"/>
      <c r="BM2058" s="17">
        <v>4.3912273487492201E-2</v>
      </c>
      <c r="BN2058" s="17">
        <v>7.8072300413973103E-2</v>
      </c>
      <c r="BO2058" s="17">
        <v>8.4102316524578405E-2</v>
      </c>
      <c r="BP2058" s="17"/>
      <c r="BQ2058" s="17">
        <v>3.1146655599011999E-2</v>
      </c>
      <c r="BR2058" s="17">
        <v>7.0485087067981997E-2</v>
      </c>
      <c r="BS2058" s="17"/>
      <c r="BT2058" s="17">
        <v>4.5103399262089602E-2</v>
      </c>
      <c r="BU2058" s="17">
        <v>6.7845521878005494E-2</v>
      </c>
    </row>
    <row r="2059" spans="2:73" x14ac:dyDescent="0.3">
      <c r="B2059" t="s">
        <v>577</v>
      </c>
      <c r="C2059" s="17">
        <v>0.55115576135490096</v>
      </c>
      <c r="D2059" s="17">
        <v>0.56772382208063299</v>
      </c>
      <c r="E2059" s="17">
        <v>0.53596897063817395</v>
      </c>
      <c r="F2059" s="17"/>
      <c r="G2059" s="17">
        <v>0.65214281367673599</v>
      </c>
      <c r="H2059" s="17">
        <v>0.67209600038880801</v>
      </c>
      <c r="I2059" s="17">
        <v>0.55981518447273104</v>
      </c>
      <c r="J2059" s="17">
        <v>0.52038286228217101</v>
      </c>
      <c r="K2059" s="17">
        <v>0.452607504860914</v>
      </c>
      <c r="L2059" s="17">
        <v>0.470098842364569</v>
      </c>
      <c r="M2059" s="17"/>
      <c r="N2059" s="17">
        <v>0.65785755892099596</v>
      </c>
      <c r="O2059" s="17">
        <v>0.54150674666763898</v>
      </c>
      <c r="P2059" s="17">
        <v>0.51469635113454704</v>
      </c>
      <c r="Q2059" s="17">
        <v>0.479348880085809</v>
      </c>
      <c r="R2059" s="17"/>
      <c r="S2059" s="17">
        <v>0.65962917700188595</v>
      </c>
      <c r="T2059" s="17">
        <v>0.47924770650204701</v>
      </c>
      <c r="U2059" s="17">
        <v>0.47238073234958999</v>
      </c>
      <c r="V2059" s="17">
        <v>0.57637204493262095</v>
      </c>
      <c r="W2059" s="17">
        <v>0.56715146421277196</v>
      </c>
      <c r="X2059" s="17">
        <v>0.54543824199048496</v>
      </c>
      <c r="Y2059" s="17">
        <v>0.56333037506750805</v>
      </c>
      <c r="Z2059" s="17">
        <v>0.55360466165660904</v>
      </c>
      <c r="AA2059" s="17">
        <v>0.52848913882926896</v>
      </c>
      <c r="AB2059" s="17"/>
      <c r="AC2059" s="17">
        <v>0.43377147470405297</v>
      </c>
      <c r="AD2059" s="17">
        <v>0.47807790773891201</v>
      </c>
      <c r="AE2059" s="17">
        <v>0.50044261028005899</v>
      </c>
      <c r="AF2059" s="17">
        <v>0.478375115514456</v>
      </c>
      <c r="AG2059" s="17">
        <v>0.47790715211662999</v>
      </c>
      <c r="AH2059" s="17">
        <v>0.56005383612342596</v>
      </c>
      <c r="AI2059" s="17">
        <v>0.54338579865041503</v>
      </c>
      <c r="AJ2059" s="17">
        <v>0.57879620708993296</v>
      </c>
      <c r="AK2059" s="17">
        <v>0.52758890963795002</v>
      </c>
      <c r="AL2059" s="17">
        <v>0.57429426344566004</v>
      </c>
      <c r="AM2059" s="17">
        <v>0.54827977374295001</v>
      </c>
      <c r="AN2059" s="17">
        <v>0.62576628632119002</v>
      </c>
      <c r="AO2059" s="17">
        <v>0.62043421651528197</v>
      </c>
      <c r="AP2059" s="17">
        <v>0.60884215146605303</v>
      </c>
      <c r="AQ2059" s="17">
        <v>0.66152765908579403</v>
      </c>
      <c r="AR2059" s="17">
        <v>0.80516927191873999</v>
      </c>
      <c r="AS2059" s="17"/>
      <c r="AT2059" s="17">
        <v>0.67566220732647797</v>
      </c>
      <c r="AU2059" s="17">
        <v>0.53043272052607604</v>
      </c>
      <c r="AV2059" s="17">
        <v>0.55971121309907801</v>
      </c>
      <c r="AW2059" s="17">
        <v>0.466365849826886</v>
      </c>
      <c r="AX2059" s="17">
        <v>0.46108307986560798</v>
      </c>
      <c r="AY2059" s="17">
        <v>0.56388530032574902</v>
      </c>
      <c r="AZ2059" s="17"/>
      <c r="BA2059" s="17">
        <v>0.464076497217072</v>
      </c>
      <c r="BB2059" s="17">
        <v>0.52235388050253795</v>
      </c>
      <c r="BC2059" s="17">
        <v>0.60687733473476901</v>
      </c>
      <c r="BD2059" s="17">
        <v>0.70858425346266096</v>
      </c>
      <c r="BE2059" s="17">
        <v>0.70796633031646705</v>
      </c>
      <c r="BF2059" s="17"/>
      <c r="BG2059" s="17">
        <v>0.56304006357349201</v>
      </c>
      <c r="BH2059" s="17">
        <v>0.65894687567704802</v>
      </c>
      <c r="BI2059" s="17">
        <v>0.52536541558294902</v>
      </c>
      <c r="BJ2059" s="17">
        <v>0.41041561560066803</v>
      </c>
      <c r="BK2059" s="17">
        <v>0.493411132847281</v>
      </c>
      <c r="BL2059" s="17"/>
      <c r="BM2059" s="17">
        <v>0.59848566162091499</v>
      </c>
      <c r="BN2059" s="17">
        <v>0.51714257289018395</v>
      </c>
      <c r="BO2059" s="17">
        <v>0.49247794305277298</v>
      </c>
      <c r="BP2059" s="17"/>
      <c r="BQ2059" s="17">
        <v>0.66387326483916298</v>
      </c>
      <c r="BR2059" s="17">
        <v>0.489692147065655</v>
      </c>
      <c r="BS2059" s="17"/>
      <c r="BT2059" s="17">
        <v>0.59908572714080099</v>
      </c>
      <c r="BU2059" s="17">
        <v>0.50392821885067596</v>
      </c>
    </row>
    <row r="2060" spans="2:73" x14ac:dyDescent="0.3">
      <c r="B2060" t="s">
        <v>576</v>
      </c>
      <c r="C2060" s="17">
        <v>0.108048898205091</v>
      </c>
      <c r="D2060" s="17">
        <v>0.11744212908796101</v>
      </c>
      <c r="E2060" s="17">
        <v>9.8425543128730406E-2</v>
      </c>
      <c r="F2060" s="17"/>
      <c r="G2060" s="17">
        <v>9.6304736958511605E-2</v>
      </c>
      <c r="H2060" s="17">
        <v>5.5489788515455801E-2</v>
      </c>
      <c r="I2060" s="17">
        <v>8.8675938165123896E-2</v>
      </c>
      <c r="J2060" s="17">
        <v>0.112293776941604</v>
      </c>
      <c r="K2060" s="17">
        <v>0.12852170348234199</v>
      </c>
      <c r="L2060" s="17">
        <v>0.157108496265324</v>
      </c>
      <c r="M2060" s="17"/>
      <c r="N2060" s="17">
        <v>9.05288525782596E-2</v>
      </c>
      <c r="O2060" s="17">
        <v>0.105594577902123</v>
      </c>
      <c r="P2060" s="17">
        <v>0.126158443719673</v>
      </c>
      <c r="Q2060" s="17">
        <v>0.114378816842613</v>
      </c>
      <c r="R2060" s="17"/>
      <c r="S2060" s="17">
        <v>6.7979982561690203E-2</v>
      </c>
      <c r="T2060" s="17">
        <v>0.12706745005806899</v>
      </c>
      <c r="U2060" s="17">
        <v>0.14095213369276999</v>
      </c>
      <c r="V2060" s="17">
        <v>0.12615943760055601</v>
      </c>
      <c r="W2060" s="17">
        <v>8.5776342886515103E-2</v>
      </c>
      <c r="X2060" s="17">
        <v>7.2042323332631303E-2</v>
      </c>
      <c r="Y2060" s="17">
        <v>0.12588917718970699</v>
      </c>
      <c r="Z2060" s="17">
        <v>0.105294055379356</v>
      </c>
      <c r="AA2060" s="17">
        <v>0.12379828621715901</v>
      </c>
      <c r="AB2060" s="17"/>
      <c r="AC2060" s="17">
        <v>0.11825992919209</v>
      </c>
      <c r="AD2060" s="17">
        <v>9.5418864325997804E-2</v>
      </c>
      <c r="AE2060" s="17">
        <v>0.14238029480387099</v>
      </c>
      <c r="AF2060" s="17">
        <v>0.12803288398830101</v>
      </c>
      <c r="AG2060" s="17">
        <v>0.14553554452234199</v>
      </c>
      <c r="AH2060" s="17">
        <v>0.1112453183725</v>
      </c>
      <c r="AI2060" s="17">
        <v>9.7975745430580005E-2</v>
      </c>
      <c r="AJ2060" s="17">
        <v>6.9979870548222203E-2</v>
      </c>
      <c r="AK2060" s="17">
        <v>0.15761631072582699</v>
      </c>
      <c r="AL2060" s="17">
        <v>7.4684321714823101E-2</v>
      </c>
      <c r="AM2060" s="17">
        <v>0.12512955394574099</v>
      </c>
      <c r="AN2060" s="17">
        <v>6.5167098279344596E-2</v>
      </c>
      <c r="AO2060" s="17">
        <v>0.104761887678353</v>
      </c>
      <c r="AP2060" s="17">
        <v>5.9582422258432001E-2</v>
      </c>
      <c r="AQ2060" s="17">
        <v>5.6435341465009697E-2</v>
      </c>
      <c r="AR2060" s="17">
        <v>7.2629863472225401E-2</v>
      </c>
      <c r="AS2060" s="17"/>
      <c r="AT2060" s="17">
        <v>5.9552527555903199E-2</v>
      </c>
      <c r="AU2060" s="17">
        <v>0.10904337527112801</v>
      </c>
      <c r="AV2060" s="17">
        <v>0.11712131101761</v>
      </c>
      <c r="AW2060" s="17">
        <v>0.12798803349222401</v>
      </c>
      <c r="AX2060" s="17">
        <v>0.14832041694943501</v>
      </c>
      <c r="AY2060" s="17">
        <v>0.14690481050982901</v>
      </c>
      <c r="AZ2060" s="17"/>
      <c r="BA2060" s="17">
        <v>0.109599026223191</v>
      </c>
      <c r="BB2060" s="17">
        <v>0.11815427918794499</v>
      </c>
      <c r="BC2060" s="17">
        <v>0.10216598571527399</v>
      </c>
      <c r="BD2060" s="17">
        <v>6.4956013764718504E-2</v>
      </c>
      <c r="BE2060" s="17">
        <v>5.1348925780598603E-2</v>
      </c>
      <c r="BF2060" s="17"/>
      <c r="BG2060" s="17">
        <v>0.11941273828421201</v>
      </c>
      <c r="BH2060" s="17">
        <v>6.7167931018514301E-2</v>
      </c>
      <c r="BI2060" s="17">
        <v>0.128995317172001</v>
      </c>
      <c r="BJ2060" s="17">
        <v>0.15262680005580401</v>
      </c>
      <c r="BK2060" s="17">
        <v>0.15789628691284599</v>
      </c>
      <c r="BL2060" s="17"/>
      <c r="BM2060" s="17">
        <v>0.108756570494885</v>
      </c>
      <c r="BN2060" s="17">
        <v>0.10524459839528499</v>
      </c>
      <c r="BO2060" s="17">
        <v>0.112721641573618</v>
      </c>
      <c r="BP2060" s="17"/>
      <c r="BQ2060" s="17">
        <v>9.5088056091948106E-2</v>
      </c>
      <c r="BR2060" s="17">
        <v>0.119527146933293</v>
      </c>
      <c r="BS2060" s="17"/>
      <c r="BT2060" s="17">
        <v>0.101182789869359</v>
      </c>
      <c r="BU2060" s="17">
        <v>0.123287148778574</v>
      </c>
    </row>
    <row r="2061" spans="2:73" x14ac:dyDescent="0.3">
      <c r="B2061" t="s">
        <v>443</v>
      </c>
      <c r="C2061" s="17">
        <v>0.44310686314981002</v>
      </c>
      <c r="D2061" s="17">
        <v>0.45028169299267201</v>
      </c>
      <c r="E2061" s="17">
        <v>0.43754342750944297</v>
      </c>
      <c r="F2061" s="17"/>
      <c r="G2061" s="17">
        <v>0.55583807671822405</v>
      </c>
      <c r="H2061" s="17">
        <v>0.61660621187335296</v>
      </c>
      <c r="I2061" s="17">
        <v>0.47113924630760801</v>
      </c>
      <c r="J2061" s="17">
        <v>0.40808908534056798</v>
      </c>
      <c r="K2061" s="17">
        <v>0.32408580137857201</v>
      </c>
      <c r="L2061" s="17">
        <v>0.31299034609924498</v>
      </c>
      <c r="M2061" s="17"/>
      <c r="N2061" s="17">
        <v>0.56732870634273602</v>
      </c>
      <c r="O2061" s="17">
        <v>0.43591216876551597</v>
      </c>
      <c r="P2061" s="17">
        <v>0.38853790741487398</v>
      </c>
      <c r="Q2061" s="17">
        <v>0.36497006324319597</v>
      </c>
      <c r="R2061" s="17"/>
      <c r="S2061" s="17">
        <v>0.59164919444019504</v>
      </c>
      <c r="T2061" s="17">
        <v>0.35218025644397899</v>
      </c>
      <c r="U2061" s="17">
        <v>0.33142859865682101</v>
      </c>
      <c r="V2061" s="17">
        <v>0.45021260733206497</v>
      </c>
      <c r="W2061" s="17">
        <v>0.48137512132625598</v>
      </c>
      <c r="X2061" s="17">
        <v>0.47339591865785402</v>
      </c>
      <c r="Y2061" s="17">
        <v>0.437441197877801</v>
      </c>
      <c r="Z2061" s="17">
        <v>0.448310606277254</v>
      </c>
      <c r="AA2061" s="17">
        <v>0.40469085261210902</v>
      </c>
      <c r="AB2061" s="17"/>
      <c r="AC2061" s="17">
        <v>0.31551154551196298</v>
      </c>
      <c r="AD2061" s="17">
        <v>0.38265904341291401</v>
      </c>
      <c r="AE2061" s="17">
        <v>0.358062315476187</v>
      </c>
      <c r="AF2061" s="17">
        <v>0.35034223152615601</v>
      </c>
      <c r="AG2061" s="17">
        <v>0.33237160759428802</v>
      </c>
      <c r="AH2061" s="17">
        <v>0.44880851775092501</v>
      </c>
      <c r="AI2061" s="17">
        <v>0.44541005321983501</v>
      </c>
      <c r="AJ2061" s="17">
        <v>0.50881633654171099</v>
      </c>
      <c r="AK2061" s="17">
        <v>0.36997259891212397</v>
      </c>
      <c r="AL2061" s="17">
        <v>0.499609941730837</v>
      </c>
      <c r="AM2061" s="17">
        <v>0.42315021979720902</v>
      </c>
      <c r="AN2061" s="17">
        <v>0.56059918804184505</v>
      </c>
      <c r="AO2061" s="17">
        <v>0.51567232883692904</v>
      </c>
      <c r="AP2061" s="17">
        <v>0.54925972920762101</v>
      </c>
      <c r="AQ2061" s="17">
        <v>0.60509231762078397</v>
      </c>
      <c r="AR2061" s="17">
        <v>0.732539408446514</v>
      </c>
      <c r="AS2061" s="17"/>
      <c r="AT2061" s="17">
        <v>0.61610967977057496</v>
      </c>
      <c r="AU2061" s="17">
        <v>0.42138934525494698</v>
      </c>
      <c r="AV2061" s="17">
        <v>0.44258990208146698</v>
      </c>
      <c r="AW2061" s="17">
        <v>0.33837781633466202</v>
      </c>
      <c r="AX2061" s="17">
        <v>0.312762662916172</v>
      </c>
      <c r="AY2061" s="17">
        <v>0.41698048981592001</v>
      </c>
      <c r="AZ2061" s="17"/>
      <c r="BA2061" s="17">
        <v>0.35447747099388099</v>
      </c>
      <c r="BB2061" s="17">
        <v>0.40419960131459298</v>
      </c>
      <c r="BC2061" s="17">
        <v>0.50471134901949499</v>
      </c>
      <c r="BD2061" s="17">
        <v>0.64362823969794203</v>
      </c>
      <c r="BE2061" s="17">
        <v>0.65661740453586803</v>
      </c>
      <c r="BF2061" s="17"/>
      <c r="BG2061" s="17">
        <v>0.44362732528928001</v>
      </c>
      <c r="BH2061" s="17">
        <v>0.59177894465853398</v>
      </c>
      <c r="BI2061" s="17">
        <v>0.396370098410948</v>
      </c>
      <c r="BJ2061" s="17">
        <v>0.25778881554486399</v>
      </c>
      <c r="BK2061" s="17">
        <v>0.33551484593443498</v>
      </c>
      <c r="BL2061" s="17"/>
      <c r="BM2061" s="17">
        <v>0.48972909112603003</v>
      </c>
      <c r="BN2061" s="17">
        <v>0.41189797449489901</v>
      </c>
      <c r="BO2061" s="17">
        <v>0.37975630147915501</v>
      </c>
      <c r="BP2061" s="17"/>
      <c r="BQ2061" s="17">
        <v>0.56878520874721505</v>
      </c>
      <c r="BR2061" s="17">
        <v>0.37016500013236098</v>
      </c>
      <c r="BS2061" s="17"/>
      <c r="BT2061" s="17">
        <v>0.49790293727144103</v>
      </c>
      <c r="BU2061" s="17">
        <v>0.38064107007210202</v>
      </c>
    </row>
    <row r="2062" spans="2:73" x14ac:dyDescent="0.3">
      <c r="C2062" s="17"/>
      <c r="D2062" s="17"/>
      <c r="E2062" s="17"/>
      <c r="F2062" s="17"/>
      <c r="G2062" s="17"/>
      <c r="H2062" s="17"/>
      <c r="I2062" s="17"/>
      <c r="J2062" s="17"/>
      <c r="K2062" s="17"/>
      <c r="L2062" s="17"/>
      <c r="M2062" s="17"/>
      <c r="N2062" s="17"/>
      <c r="O2062" s="17"/>
      <c r="P2062" s="17"/>
      <c r="Q2062" s="17"/>
      <c r="R2062" s="17"/>
      <c r="S2062" s="17"/>
      <c r="T2062" s="17"/>
      <c r="U2062" s="17"/>
      <c r="V2062" s="17"/>
      <c r="W2062" s="17"/>
      <c r="X2062" s="17"/>
      <c r="Y2062" s="17"/>
      <c r="Z2062" s="17"/>
      <c r="AA2062" s="17"/>
      <c r="AB2062" s="17"/>
      <c r="AC2062" s="17"/>
      <c r="AD2062" s="17"/>
      <c r="AE2062" s="17"/>
      <c r="AF2062" s="17"/>
      <c r="AG2062" s="17"/>
      <c r="AH2062" s="17"/>
      <c r="AI2062" s="17"/>
      <c r="AJ2062" s="17"/>
      <c r="AK2062" s="17"/>
      <c r="AL2062" s="17"/>
      <c r="AM2062" s="17"/>
      <c r="AN2062" s="17"/>
      <c r="AO2062" s="17"/>
      <c r="AP2062" s="17"/>
      <c r="AQ2062" s="17"/>
      <c r="AR2062" s="17"/>
      <c r="AS2062" s="17"/>
      <c r="AT2062" s="17"/>
      <c r="AU2062" s="17"/>
      <c r="AV2062" s="17"/>
      <c r="AW2062" s="17"/>
      <c r="AX2062" s="17"/>
      <c r="AY2062" s="17"/>
      <c r="AZ2062" s="17"/>
      <c r="BA2062" s="17"/>
      <c r="BB2062" s="17"/>
      <c r="BC2062" s="17"/>
      <c r="BD2062" s="17"/>
      <c r="BE2062" s="17"/>
      <c r="BF2062" s="17"/>
      <c r="BG2062" s="17"/>
      <c r="BH2062" s="17"/>
      <c r="BI2062" s="17"/>
      <c r="BJ2062" s="17"/>
      <c r="BK2062" s="17"/>
      <c r="BL2062" s="17"/>
      <c r="BM2062" s="17"/>
      <c r="BN2062" s="17"/>
      <c r="BO2062" s="17"/>
      <c r="BP2062" s="17"/>
      <c r="BQ2062" s="17"/>
      <c r="BR2062" s="17"/>
      <c r="BS2062" s="17"/>
      <c r="BT2062" s="17"/>
      <c r="BU2062" s="17"/>
    </row>
    <row r="2063" spans="2:73" x14ac:dyDescent="0.3">
      <c r="B2063" s="6" t="s">
        <v>753</v>
      </c>
      <c r="C2063" s="17"/>
      <c r="D2063" s="17"/>
      <c r="E2063" s="17"/>
      <c r="F2063" s="17"/>
      <c r="G2063" s="17"/>
      <c r="H2063" s="17"/>
      <c r="I2063" s="17"/>
      <c r="J2063" s="17"/>
      <c r="K2063" s="17"/>
      <c r="L2063" s="17"/>
      <c r="M2063" s="17"/>
      <c r="N2063" s="17"/>
      <c r="O2063" s="17"/>
      <c r="P2063" s="17"/>
      <c r="Q2063" s="17"/>
      <c r="R2063" s="17"/>
      <c r="S2063" s="17"/>
      <c r="T2063" s="17"/>
      <c r="U2063" s="17"/>
      <c r="V2063" s="17"/>
      <c r="W2063" s="17"/>
      <c r="X2063" s="17"/>
      <c r="Y2063" s="17"/>
      <c r="Z2063" s="17"/>
      <c r="AA2063" s="17"/>
      <c r="AB2063" s="17"/>
      <c r="AC2063" s="17"/>
      <c r="AD2063" s="17"/>
      <c r="AE2063" s="17"/>
      <c r="AF2063" s="17"/>
      <c r="AG2063" s="17"/>
      <c r="AH2063" s="17"/>
      <c r="AI2063" s="17"/>
      <c r="AJ2063" s="17"/>
      <c r="AK2063" s="17"/>
      <c r="AL2063" s="17"/>
      <c r="AM2063" s="17"/>
      <c r="AN2063" s="17"/>
      <c r="AO2063" s="17"/>
      <c r="AP2063" s="17"/>
      <c r="AQ2063" s="17"/>
      <c r="AR2063" s="17"/>
      <c r="AS2063" s="17"/>
      <c r="AT2063" s="17"/>
      <c r="AU2063" s="17"/>
      <c r="AV2063" s="17"/>
      <c r="AW2063" s="17"/>
      <c r="AX2063" s="17"/>
      <c r="AY2063" s="17"/>
      <c r="AZ2063" s="17"/>
      <c r="BA2063" s="17"/>
      <c r="BB2063" s="17"/>
      <c r="BC2063" s="17"/>
      <c r="BD2063" s="17"/>
      <c r="BE2063" s="17"/>
      <c r="BF2063" s="17"/>
      <c r="BG2063" s="17"/>
      <c r="BH2063" s="17"/>
      <c r="BI2063" s="17"/>
      <c r="BJ2063" s="17"/>
      <c r="BK2063" s="17"/>
      <c r="BL2063" s="17"/>
      <c r="BM2063" s="17"/>
      <c r="BN2063" s="17"/>
      <c r="BO2063" s="17"/>
      <c r="BP2063" s="17"/>
      <c r="BQ2063" s="17"/>
      <c r="BR2063" s="17"/>
      <c r="BS2063" s="17"/>
      <c r="BT2063" s="17"/>
      <c r="BU2063" s="17"/>
    </row>
    <row r="2064" spans="2:73" x14ac:dyDescent="0.3">
      <c r="B2064" s="24" t="s">
        <v>197</v>
      </c>
      <c r="C2064" s="17"/>
      <c r="D2064" s="17"/>
      <c r="E2064" s="17"/>
      <c r="F2064" s="17"/>
      <c r="G2064" s="17"/>
      <c r="H2064" s="17"/>
      <c r="I2064" s="17"/>
      <c r="J2064" s="17"/>
      <c r="K2064" s="17"/>
      <c r="L2064" s="17"/>
      <c r="M2064" s="17"/>
      <c r="N2064" s="17"/>
      <c r="O2064" s="17"/>
      <c r="P2064" s="17"/>
      <c r="Q2064" s="17"/>
      <c r="R2064" s="17"/>
      <c r="S2064" s="17"/>
      <c r="T2064" s="17"/>
      <c r="U2064" s="17"/>
      <c r="V2064" s="17"/>
      <c r="W2064" s="17"/>
      <c r="X2064" s="17"/>
      <c r="Y2064" s="17"/>
      <c r="Z2064" s="17"/>
      <c r="AA2064" s="17"/>
      <c r="AB2064" s="17"/>
      <c r="AC2064" s="17"/>
      <c r="AD2064" s="17"/>
      <c r="AE2064" s="17"/>
      <c r="AF2064" s="17"/>
      <c r="AG2064" s="17"/>
      <c r="AH2064" s="17"/>
      <c r="AI2064" s="17"/>
      <c r="AJ2064" s="17"/>
      <c r="AK2064" s="17"/>
      <c r="AL2064" s="17"/>
      <c r="AM2064" s="17"/>
      <c r="AN2064" s="17"/>
      <c r="AO2064" s="17"/>
      <c r="AP2064" s="17"/>
      <c r="AQ2064" s="17"/>
      <c r="AR2064" s="17"/>
      <c r="AS2064" s="17"/>
      <c r="AT2064" s="17"/>
      <c r="AU2064" s="17"/>
      <c r="AV2064" s="17"/>
      <c r="AW2064" s="17"/>
      <c r="AX2064" s="17"/>
      <c r="AY2064" s="17"/>
      <c r="AZ2064" s="17"/>
      <c r="BA2064" s="17"/>
      <c r="BB2064" s="17"/>
      <c r="BC2064" s="17"/>
      <c r="BD2064" s="17"/>
      <c r="BE2064" s="17"/>
      <c r="BF2064" s="17"/>
      <c r="BG2064" s="17"/>
      <c r="BH2064" s="17"/>
      <c r="BI2064" s="17"/>
      <c r="BJ2064" s="17"/>
      <c r="BK2064" s="17"/>
      <c r="BL2064" s="17"/>
      <c r="BM2064" s="17"/>
      <c r="BN2064" s="17"/>
      <c r="BO2064" s="17"/>
      <c r="BP2064" s="17"/>
      <c r="BQ2064" s="17"/>
      <c r="BR2064" s="17"/>
      <c r="BS2064" s="17"/>
      <c r="BT2064" s="17"/>
      <c r="BU2064" s="17"/>
    </row>
    <row r="2065" spans="2:73" x14ac:dyDescent="0.3">
      <c r="B2065" t="s">
        <v>575</v>
      </c>
      <c r="C2065" s="17">
        <v>0.187594829469867</v>
      </c>
      <c r="D2065" s="17">
        <v>0.21501711310388899</v>
      </c>
      <c r="E2065" s="17">
        <v>0.161061293960303</v>
      </c>
      <c r="F2065" s="17"/>
      <c r="G2065" s="17">
        <v>0.24292362239797599</v>
      </c>
      <c r="H2065" s="17">
        <v>0.29544228187299298</v>
      </c>
      <c r="I2065" s="17">
        <v>0.178703007002355</v>
      </c>
      <c r="J2065" s="17">
        <v>0.15600281543561501</v>
      </c>
      <c r="K2065" s="17">
        <v>0.141832284621452</v>
      </c>
      <c r="L2065" s="17">
        <v>0.127131545084051</v>
      </c>
      <c r="M2065" s="17"/>
      <c r="N2065" s="17">
        <v>0.241181808207037</v>
      </c>
      <c r="O2065" s="17">
        <v>0.17861613925459699</v>
      </c>
      <c r="P2065" s="17">
        <v>0.16055627638429301</v>
      </c>
      <c r="Q2065" s="17">
        <v>0.16221528415311401</v>
      </c>
      <c r="R2065" s="17"/>
      <c r="S2065" s="17">
        <v>0.28454633865376999</v>
      </c>
      <c r="T2065" s="17">
        <v>0.15158361952944099</v>
      </c>
      <c r="U2065" s="17">
        <v>0.14087978154799699</v>
      </c>
      <c r="V2065" s="17">
        <v>0.178495795872018</v>
      </c>
      <c r="W2065" s="17">
        <v>0.16577377064962601</v>
      </c>
      <c r="X2065" s="17">
        <v>0.18682622433474799</v>
      </c>
      <c r="Y2065" s="17">
        <v>0.127757645694628</v>
      </c>
      <c r="Z2065" s="17">
        <v>0.177952580904642</v>
      </c>
      <c r="AA2065" s="17">
        <v>0.22147409721257599</v>
      </c>
      <c r="AB2065" s="17"/>
      <c r="AC2065" s="17">
        <v>0.27946367862957699</v>
      </c>
      <c r="AD2065" s="17">
        <v>0.25271444498213802</v>
      </c>
      <c r="AE2065" s="17">
        <v>0.158056854016664</v>
      </c>
      <c r="AF2065" s="17">
        <v>0.18392035176980301</v>
      </c>
      <c r="AG2065" s="17">
        <v>0.13262673779314901</v>
      </c>
      <c r="AH2065" s="17">
        <v>0.16777009210146299</v>
      </c>
      <c r="AI2065" s="17">
        <v>0.168002657157136</v>
      </c>
      <c r="AJ2065" s="17">
        <v>0.19746859142731599</v>
      </c>
      <c r="AK2065" s="17">
        <v>0.16944866249218901</v>
      </c>
      <c r="AL2065" s="17">
        <v>0.18830134320603301</v>
      </c>
      <c r="AM2065" s="17">
        <v>0.135181165512896</v>
      </c>
      <c r="AN2065" s="17">
        <v>0.22920566541043</v>
      </c>
      <c r="AO2065" s="17">
        <v>0.21291512730574599</v>
      </c>
      <c r="AP2065" s="17">
        <v>0.30532636279287301</v>
      </c>
      <c r="AQ2065" s="17">
        <v>0.21114119149917501</v>
      </c>
      <c r="AR2065" s="17">
        <v>0.37234344676902298</v>
      </c>
      <c r="AS2065" s="17"/>
      <c r="AT2065" s="17">
        <v>0.28758207264081198</v>
      </c>
      <c r="AU2065" s="17">
        <v>0.177144064771842</v>
      </c>
      <c r="AV2065" s="17">
        <v>0.18004814978910899</v>
      </c>
      <c r="AW2065" s="17">
        <v>0.14921176985346199</v>
      </c>
      <c r="AX2065" s="17">
        <v>0.101255749400929</v>
      </c>
      <c r="AY2065" s="17">
        <v>0.123406620755401</v>
      </c>
      <c r="AZ2065" s="17"/>
      <c r="BA2065" s="17">
        <v>0.14139659386005601</v>
      </c>
      <c r="BB2065" s="17">
        <v>0.14531060997950601</v>
      </c>
      <c r="BC2065" s="17">
        <v>0.22114393182408901</v>
      </c>
      <c r="BD2065" s="17">
        <v>0.29635601780804499</v>
      </c>
      <c r="BE2065" s="17">
        <v>0.36866032167648</v>
      </c>
      <c r="BF2065" s="17"/>
      <c r="BG2065" s="17">
        <v>0.17350188749655299</v>
      </c>
      <c r="BH2065" s="17">
        <v>0.25107864640981198</v>
      </c>
      <c r="BI2065" s="17">
        <v>0.161516821542629</v>
      </c>
      <c r="BJ2065" s="17">
        <v>0.12857008388032901</v>
      </c>
      <c r="BK2065" s="17">
        <v>0.155885931074836</v>
      </c>
      <c r="BL2065" s="17"/>
      <c r="BM2065" s="17">
        <v>0.209622715157295</v>
      </c>
      <c r="BN2065" s="17">
        <v>0.17106206627159001</v>
      </c>
      <c r="BO2065" s="17">
        <v>0.162040996156606</v>
      </c>
      <c r="BP2065" s="17"/>
      <c r="BQ2065" s="17">
        <v>0.25841721505216098</v>
      </c>
      <c r="BR2065" s="17">
        <v>0.150531165425282</v>
      </c>
      <c r="BS2065" s="17"/>
      <c r="BT2065" s="17">
        <v>0.202732532475837</v>
      </c>
      <c r="BU2065" s="17">
        <v>0.16780262558056999</v>
      </c>
    </row>
    <row r="2066" spans="2:73" x14ac:dyDescent="0.3">
      <c r="B2066" t="s">
        <v>574</v>
      </c>
      <c r="C2066" s="17">
        <v>0.432013009825919</v>
      </c>
      <c r="D2066" s="17">
        <v>0.41255227838262398</v>
      </c>
      <c r="E2066" s="17">
        <v>0.45156267460031801</v>
      </c>
      <c r="F2066" s="17"/>
      <c r="G2066" s="17">
        <v>0.42451984656039499</v>
      </c>
      <c r="H2066" s="17">
        <v>0.41272210930473402</v>
      </c>
      <c r="I2066" s="17">
        <v>0.44894639966602701</v>
      </c>
      <c r="J2066" s="17">
        <v>0.46628106511240902</v>
      </c>
      <c r="K2066" s="17">
        <v>0.40990281426491998</v>
      </c>
      <c r="L2066" s="17">
        <v>0.42581460215278299</v>
      </c>
      <c r="M2066" s="17"/>
      <c r="N2066" s="17">
        <v>0.45578538321872702</v>
      </c>
      <c r="O2066" s="17">
        <v>0.44837470732335999</v>
      </c>
      <c r="P2066" s="17">
        <v>0.42287490326815802</v>
      </c>
      <c r="Q2066" s="17">
        <v>0.39791508336935999</v>
      </c>
      <c r="R2066" s="17"/>
      <c r="S2066" s="17">
        <v>0.419811477037974</v>
      </c>
      <c r="T2066" s="17">
        <v>0.41425397112672402</v>
      </c>
      <c r="U2066" s="17">
        <v>0.41611047240462501</v>
      </c>
      <c r="V2066" s="17">
        <v>0.43869088990049299</v>
      </c>
      <c r="W2066" s="17">
        <v>0.46358806855109402</v>
      </c>
      <c r="X2066" s="17">
        <v>0.42293968709806101</v>
      </c>
      <c r="Y2066" s="17">
        <v>0.48140865270279098</v>
      </c>
      <c r="Z2066" s="17">
        <v>0.50770907568339696</v>
      </c>
      <c r="AA2066" s="17">
        <v>0.39369673928523402</v>
      </c>
      <c r="AB2066" s="17"/>
      <c r="AC2066" s="17">
        <v>0.198232659398907</v>
      </c>
      <c r="AD2066" s="17">
        <v>0.335580282026952</v>
      </c>
      <c r="AE2066" s="17">
        <v>0.42890521176086299</v>
      </c>
      <c r="AF2066" s="17">
        <v>0.37807221735168001</v>
      </c>
      <c r="AG2066" s="17">
        <v>0.41465638818418998</v>
      </c>
      <c r="AH2066" s="17">
        <v>0.46610807042244401</v>
      </c>
      <c r="AI2066" s="17">
        <v>0.46184673556980299</v>
      </c>
      <c r="AJ2066" s="17">
        <v>0.45348752254774699</v>
      </c>
      <c r="AK2066" s="17">
        <v>0.441791054852263</v>
      </c>
      <c r="AL2066" s="17">
        <v>0.44502411323396102</v>
      </c>
      <c r="AM2066" s="17">
        <v>0.462539911452724</v>
      </c>
      <c r="AN2066" s="17">
        <v>0.433474345847986</v>
      </c>
      <c r="AO2066" s="17">
        <v>0.49763311840980701</v>
      </c>
      <c r="AP2066" s="17">
        <v>0.39941930427195299</v>
      </c>
      <c r="AQ2066" s="17">
        <v>0.44737846141230803</v>
      </c>
      <c r="AR2066" s="17">
        <v>0.460910292410245</v>
      </c>
      <c r="AS2066" s="17"/>
      <c r="AT2066" s="17">
        <v>0.430613695791702</v>
      </c>
      <c r="AU2066" s="17">
        <v>0.44496751459255202</v>
      </c>
      <c r="AV2066" s="17">
        <v>0.416357430974373</v>
      </c>
      <c r="AW2066" s="17">
        <v>0.405590637752265</v>
      </c>
      <c r="AX2066" s="17">
        <v>0.44576300681678699</v>
      </c>
      <c r="AY2066" s="17">
        <v>0.47647612022923103</v>
      </c>
      <c r="AZ2066" s="17"/>
      <c r="BA2066" s="17">
        <v>0.39892366602320101</v>
      </c>
      <c r="BB2066" s="17">
        <v>0.41914017088725802</v>
      </c>
      <c r="BC2066" s="17">
        <v>0.47415560327630801</v>
      </c>
      <c r="BD2066" s="17">
        <v>0.47021208459164898</v>
      </c>
      <c r="BE2066" s="17">
        <v>0.46003358247870202</v>
      </c>
      <c r="BF2066" s="17"/>
      <c r="BG2066" s="17">
        <v>0.453068374495254</v>
      </c>
      <c r="BH2066" s="17">
        <v>0.46053167533856298</v>
      </c>
      <c r="BI2066" s="17">
        <v>0.44598367360212499</v>
      </c>
      <c r="BJ2066" s="17">
        <v>0.388868959440196</v>
      </c>
      <c r="BK2066" s="17">
        <v>0.39728742784148902</v>
      </c>
      <c r="BL2066" s="17"/>
      <c r="BM2066" s="17">
        <v>0.44665723332928697</v>
      </c>
      <c r="BN2066" s="17">
        <v>0.41476537825365101</v>
      </c>
      <c r="BO2066" s="17">
        <v>0.43015040986585501</v>
      </c>
      <c r="BP2066" s="17"/>
      <c r="BQ2066" s="17">
        <v>0.43959748230715401</v>
      </c>
      <c r="BR2066" s="17">
        <v>0.42733936836432701</v>
      </c>
      <c r="BS2066" s="17"/>
      <c r="BT2066" s="17">
        <v>0.46158702398151502</v>
      </c>
      <c r="BU2066" s="17">
        <v>0.40624707199625198</v>
      </c>
    </row>
    <row r="2067" spans="2:73" x14ac:dyDescent="0.3">
      <c r="B2067" t="s">
        <v>573</v>
      </c>
      <c r="C2067" s="17">
        <v>0.24091673229590299</v>
      </c>
      <c r="D2067" s="17">
        <v>0.23086104727048601</v>
      </c>
      <c r="E2067" s="17">
        <v>0.25026842769396201</v>
      </c>
      <c r="F2067" s="17"/>
      <c r="G2067" s="17">
        <v>0.205727877688684</v>
      </c>
      <c r="H2067" s="17">
        <v>0.20281188084138499</v>
      </c>
      <c r="I2067" s="17">
        <v>0.23354160616545799</v>
      </c>
      <c r="J2067" s="17">
        <v>0.241562605489724</v>
      </c>
      <c r="K2067" s="17">
        <v>0.27864384364504702</v>
      </c>
      <c r="L2067" s="17">
        <v>0.275274349075397</v>
      </c>
      <c r="M2067" s="17"/>
      <c r="N2067" s="17">
        <v>0.19801911143630699</v>
      </c>
      <c r="O2067" s="17">
        <v>0.24051983248379</v>
      </c>
      <c r="P2067" s="17">
        <v>0.274033780115718</v>
      </c>
      <c r="Q2067" s="17">
        <v>0.25830678113469602</v>
      </c>
      <c r="R2067" s="17"/>
      <c r="S2067" s="17">
        <v>0.21282456210977699</v>
      </c>
      <c r="T2067" s="17">
        <v>0.29385572621086797</v>
      </c>
      <c r="U2067" s="17">
        <v>0.26287414100385598</v>
      </c>
      <c r="V2067" s="17">
        <v>0.247828314317108</v>
      </c>
      <c r="W2067" s="17">
        <v>0.20516448722021199</v>
      </c>
      <c r="X2067" s="17">
        <v>0.24846868247957801</v>
      </c>
      <c r="Y2067" s="17">
        <v>0.23139826639530001</v>
      </c>
      <c r="Z2067" s="17">
        <v>0.212912995837574</v>
      </c>
      <c r="AA2067" s="17">
        <v>0.224415364848631</v>
      </c>
      <c r="AB2067" s="17"/>
      <c r="AC2067" s="17">
        <v>0.27618617049398902</v>
      </c>
      <c r="AD2067" s="17">
        <v>0.217256118756914</v>
      </c>
      <c r="AE2067" s="17">
        <v>0.26080782416937498</v>
      </c>
      <c r="AF2067" s="17">
        <v>0.29063507068688299</v>
      </c>
      <c r="AG2067" s="17">
        <v>0.28207230485269802</v>
      </c>
      <c r="AH2067" s="17">
        <v>0.22009777654107801</v>
      </c>
      <c r="AI2067" s="17">
        <v>0.23909791006120101</v>
      </c>
      <c r="AJ2067" s="17">
        <v>0.24059533712338599</v>
      </c>
      <c r="AK2067" s="17">
        <v>0.24978747965144901</v>
      </c>
      <c r="AL2067" s="17">
        <v>0.23118239892474299</v>
      </c>
      <c r="AM2067" s="17">
        <v>0.25733122850038398</v>
      </c>
      <c r="AN2067" s="17">
        <v>0.22848907866195001</v>
      </c>
      <c r="AO2067" s="17">
        <v>0.206285568032124</v>
      </c>
      <c r="AP2067" s="17">
        <v>0.17235097641830199</v>
      </c>
      <c r="AQ2067" s="17">
        <v>0.25562749576084998</v>
      </c>
      <c r="AR2067" s="17">
        <v>0.10668072650166199</v>
      </c>
      <c r="AS2067" s="17"/>
      <c r="AT2067" s="17">
        <v>0.189892122352016</v>
      </c>
      <c r="AU2067" s="17">
        <v>0.23180883950733999</v>
      </c>
      <c r="AV2067" s="17">
        <v>0.25371088570488898</v>
      </c>
      <c r="AW2067" s="17">
        <v>0.27341932951148001</v>
      </c>
      <c r="AX2067" s="17">
        <v>0.30801928845751803</v>
      </c>
      <c r="AY2067" s="17">
        <v>0.237159084037075</v>
      </c>
      <c r="AZ2067" s="17"/>
      <c r="BA2067" s="17">
        <v>0.29394599568898799</v>
      </c>
      <c r="BB2067" s="17">
        <v>0.27848104708635102</v>
      </c>
      <c r="BC2067" s="17">
        <v>0.186514425130482</v>
      </c>
      <c r="BD2067" s="17">
        <v>0.14976403228225799</v>
      </c>
      <c r="BE2067" s="17">
        <v>0.109195942536154</v>
      </c>
      <c r="BF2067" s="17"/>
      <c r="BG2067" s="17">
        <v>0.23548844248114101</v>
      </c>
      <c r="BH2067" s="17">
        <v>0.196344945040725</v>
      </c>
      <c r="BI2067" s="17">
        <v>0.24457135886687201</v>
      </c>
      <c r="BJ2067" s="17">
        <v>0.29713808866008501</v>
      </c>
      <c r="BK2067" s="17">
        <v>0.26569359868956599</v>
      </c>
      <c r="BL2067" s="17"/>
      <c r="BM2067" s="17">
        <v>0.216389686091706</v>
      </c>
      <c r="BN2067" s="17">
        <v>0.26050256795653998</v>
      </c>
      <c r="BO2067" s="17">
        <v>0.26652342485362901</v>
      </c>
      <c r="BP2067" s="17"/>
      <c r="BQ2067" s="17">
        <v>0.203988966327322</v>
      </c>
      <c r="BR2067" s="17">
        <v>0.26639177679023601</v>
      </c>
      <c r="BS2067" s="17"/>
      <c r="BT2067" s="17">
        <v>0.223234450852278</v>
      </c>
      <c r="BU2067" s="17">
        <v>0.26137563475861503</v>
      </c>
    </row>
    <row r="2068" spans="2:73" x14ac:dyDescent="0.3">
      <c r="B2068" t="s">
        <v>572</v>
      </c>
      <c r="C2068" s="17">
        <v>6.0177822331790497E-2</v>
      </c>
      <c r="D2068" s="17">
        <v>6.7938611498255905E-2</v>
      </c>
      <c r="E2068" s="17">
        <v>5.27949118929723E-2</v>
      </c>
      <c r="F2068" s="17"/>
      <c r="G2068" s="17">
        <v>5.8493248979900103E-2</v>
      </c>
      <c r="H2068" s="17">
        <v>2.7422216940144201E-2</v>
      </c>
      <c r="I2068" s="17">
        <v>4.8689449250436001E-2</v>
      </c>
      <c r="J2068" s="17">
        <v>5.8405083624519703E-2</v>
      </c>
      <c r="K2068" s="17">
        <v>8.0180984173560094E-2</v>
      </c>
      <c r="L2068" s="17">
        <v>8.5212815155930599E-2</v>
      </c>
      <c r="M2068" s="17"/>
      <c r="N2068" s="17">
        <v>4.9187470791815499E-2</v>
      </c>
      <c r="O2068" s="17">
        <v>6.3875068618190103E-2</v>
      </c>
      <c r="P2068" s="17">
        <v>5.8705583416835801E-2</v>
      </c>
      <c r="Q2068" s="17">
        <v>7.0717119569069495E-2</v>
      </c>
      <c r="R2068" s="17"/>
      <c r="S2068" s="17">
        <v>2.3671566575506699E-2</v>
      </c>
      <c r="T2068" s="17">
        <v>6.3841808949853501E-2</v>
      </c>
      <c r="U2068" s="17">
        <v>7.7290891035180401E-2</v>
      </c>
      <c r="V2068" s="17">
        <v>6.4773161851581301E-2</v>
      </c>
      <c r="W2068" s="17">
        <v>6.0964782022134803E-2</v>
      </c>
      <c r="X2068" s="17">
        <v>3.2242400030307601E-2</v>
      </c>
      <c r="Y2068" s="17">
        <v>8.7491155772805806E-2</v>
      </c>
      <c r="Z2068" s="17">
        <v>4.2574837607221E-2</v>
      </c>
      <c r="AA2068" s="17">
        <v>9.0356255641834096E-2</v>
      </c>
      <c r="AB2068" s="17"/>
      <c r="AC2068" s="17">
        <v>3.5079677236713402E-2</v>
      </c>
      <c r="AD2068" s="17">
        <v>4.9325261518083502E-2</v>
      </c>
      <c r="AE2068" s="17">
        <v>9.9417499567325707E-2</v>
      </c>
      <c r="AF2068" s="17">
        <v>4.18737401800299E-2</v>
      </c>
      <c r="AG2068" s="17">
        <v>8.4412940706933906E-2</v>
      </c>
      <c r="AH2068" s="17">
        <v>5.8076507149905698E-2</v>
      </c>
      <c r="AI2068" s="17">
        <v>3.15553022406505E-2</v>
      </c>
      <c r="AJ2068" s="17">
        <v>3.7679634428248898E-2</v>
      </c>
      <c r="AK2068" s="17">
        <v>7.36549976315993E-2</v>
      </c>
      <c r="AL2068" s="17">
        <v>7.9985290875796103E-2</v>
      </c>
      <c r="AM2068" s="17">
        <v>8.3783811909424993E-2</v>
      </c>
      <c r="AN2068" s="17">
        <v>5.9675980540620899E-2</v>
      </c>
      <c r="AO2068" s="17">
        <v>4.8145827465289802E-2</v>
      </c>
      <c r="AP2068" s="17">
        <v>6.0907506107208201E-2</v>
      </c>
      <c r="AQ2068" s="17">
        <v>3.1000861390511902E-2</v>
      </c>
      <c r="AR2068" s="17">
        <v>3.1763874520428698E-2</v>
      </c>
      <c r="AS2068" s="17"/>
      <c r="AT2068" s="17">
        <v>3.7000255391270102E-2</v>
      </c>
      <c r="AU2068" s="17">
        <v>4.9843842597422798E-2</v>
      </c>
      <c r="AV2068" s="17">
        <v>7.3606565630279605E-2</v>
      </c>
      <c r="AW2068" s="17">
        <v>8.7720011689917096E-2</v>
      </c>
      <c r="AX2068" s="17">
        <v>6.8853132581889506E-2</v>
      </c>
      <c r="AY2068" s="17">
        <v>6.99256106158678E-2</v>
      </c>
      <c r="AZ2068" s="17"/>
      <c r="BA2068" s="17">
        <v>5.9954442958039103E-2</v>
      </c>
      <c r="BB2068" s="17">
        <v>7.8831925423372501E-2</v>
      </c>
      <c r="BC2068" s="17">
        <v>5.7863357739147803E-2</v>
      </c>
      <c r="BD2068" s="17">
        <v>2.4483286523384499E-2</v>
      </c>
      <c r="BE2068" s="17">
        <v>1.3175833867631499E-2</v>
      </c>
      <c r="BF2068" s="17"/>
      <c r="BG2068" s="17">
        <v>5.6254703509164498E-2</v>
      </c>
      <c r="BH2068" s="17">
        <v>4.29150919553083E-2</v>
      </c>
      <c r="BI2068" s="17">
        <v>7.1967260653097401E-2</v>
      </c>
      <c r="BJ2068" s="17">
        <v>8.0800867730961498E-2</v>
      </c>
      <c r="BK2068" s="17">
        <v>8.0203585814921E-2</v>
      </c>
      <c r="BL2068" s="17"/>
      <c r="BM2068" s="17">
        <v>6.2940077154731003E-2</v>
      </c>
      <c r="BN2068" s="17">
        <v>6.2943486379416505E-2</v>
      </c>
      <c r="BO2068" s="17">
        <v>4.5275221648788701E-2</v>
      </c>
      <c r="BP2068" s="17"/>
      <c r="BQ2068" s="17">
        <v>5.03033286497407E-2</v>
      </c>
      <c r="BR2068" s="17">
        <v>6.3692854240266994E-2</v>
      </c>
      <c r="BS2068" s="17"/>
      <c r="BT2068" s="17">
        <v>5.5604894144344497E-2</v>
      </c>
      <c r="BU2068" s="17">
        <v>7.0126800958304494E-2</v>
      </c>
    </row>
    <row r="2069" spans="2:73" x14ac:dyDescent="0.3">
      <c r="B2069" t="s">
        <v>571</v>
      </c>
      <c r="C2069" s="17">
        <v>2.20191757859594E-2</v>
      </c>
      <c r="D2069" s="17">
        <v>2.85852876810723E-2</v>
      </c>
      <c r="E2069" s="17">
        <v>1.56835428119706E-2</v>
      </c>
      <c r="F2069" s="17"/>
      <c r="G2069" s="17">
        <v>1.2581183691252501E-2</v>
      </c>
      <c r="H2069" s="17">
        <v>1.43607904008841E-2</v>
      </c>
      <c r="I2069" s="17">
        <v>2.62315412818157E-2</v>
      </c>
      <c r="J2069" s="17">
        <v>1.65598786458214E-2</v>
      </c>
      <c r="K2069" s="17">
        <v>2.74465016618228E-2</v>
      </c>
      <c r="L2069" s="17">
        <v>3.1858030971616602E-2</v>
      </c>
      <c r="M2069" s="17"/>
      <c r="N2069" s="17">
        <v>1.8185827733143801E-2</v>
      </c>
      <c r="O2069" s="17">
        <v>1.8100489587542099E-2</v>
      </c>
      <c r="P2069" s="17">
        <v>2.5736244157098701E-2</v>
      </c>
      <c r="Q2069" s="17">
        <v>2.6012528158910701E-2</v>
      </c>
      <c r="R2069" s="17"/>
      <c r="S2069" s="17">
        <v>1.6428937707817101E-2</v>
      </c>
      <c r="T2069" s="17">
        <v>3.12449205199157E-2</v>
      </c>
      <c r="U2069" s="17">
        <v>2.1993460675858199E-2</v>
      </c>
      <c r="V2069" s="17">
        <v>2.0124453692728798E-2</v>
      </c>
      <c r="W2069" s="17">
        <v>2.4046910791369398E-2</v>
      </c>
      <c r="X2069" s="17">
        <v>1.9858622547520698E-2</v>
      </c>
      <c r="Y2069" s="17">
        <v>2.2686398059048499E-2</v>
      </c>
      <c r="Z2069" s="17">
        <v>1.27584041391487E-2</v>
      </c>
      <c r="AA2069" s="17">
        <v>2.2488172794492101E-2</v>
      </c>
      <c r="AB2069" s="17"/>
      <c r="AC2069" s="17">
        <v>0.105910223438345</v>
      </c>
      <c r="AD2069" s="17">
        <v>3.32809287048349E-2</v>
      </c>
      <c r="AE2069" s="17">
        <v>1.8634545024254399E-2</v>
      </c>
      <c r="AF2069" s="17">
        <v>3.0158812269766799E-2</v>
      </c>
      <c r="AG2069" s="17">
        <v>2.7790131267871599E-2</v>
      </c>
      <c r="AH2069" s="17">
        <v>2.48146352797196E-2</v>
      </c>
      <c r="AI2069" s="17">
        <v>2.6807640236441301E-2</v>
      </c>
      <c r="AJ2069" s="17">
        <v>1.8437728108077402E-2</v>
      </c>
      <c r="AK2069" s="17">
        <v>2.1947162573010201E-2</v>
      </c>
      <c r="AL2069" s="17">
        <v>8.56722736008695E-3</v>
      </c>
      <c r="AM2069" s="17">
        <v>2.7737719128859799E-2</v>
      </c>
      <c r="AN2069" s="17">
        <v>9.5785317413274399E-3</v>
      </c>
      <c r="AO2069" s="17">
        <v>1.128358355277E-2</v>
      </c>
      <c r="AP2069" s="17">
        <v>1.5855196274866701E-2</v>
      </c>
      <c r="AQ2069" s="17">
        <v>8.1096988686432392E-3</v>
      </c>
      <c r="AR2069" s="17">
        <v>1.2187873341645601E-2</v>
      </c>
      <c r="AS2069" s="17"/>
      <c r="AT2069" s="17">
        <v>1.9676211487900701E-2</v>
      </c>
      <c r="AU2069" s="17">
        <v>1.8959095598312398E-2</v>
      </c>
      <c r="AV2069" s="17">
        <v>2.5302326987258299E-2</v>
      </c>
      <c r="AW2069" s="17">
        <v>2.44634738261746E-2</v>
      </c>
      <c r="AX2069" s="17">
        <v>2.37053518096845E-2</v>
      </c>
      <c r="AY2069" s="17">
        <v>2.8986999967399601E-2</v>
      </c>
      <c r="AZ2069" s="17"/>
      <c r="BA2069" s="17">
        <v>2.5644891724639001E-2</v>
      </c>
      <c r="BB2069" s="17">
        <v>2.0358214712021299E-2</v>
      </c>
      <c r="BC2069" s="17">
        <v>1.7978196853126599E-2</v>
      </c>
      <c r="BD2069" s="17">
        <v>1.8237955156405701E-2</v>
      </c>
      <c r="BE2069" s="17">
        <v>1.5801156518046301E-2</v>
      </c>
      <c r="BF2069" s="17"/>
      <c r="BG2069" s="17">
        <v>2.8505346291547599E-2</v>
      </c>
      <c r="BH2069" s="17">
        <v>1.07837512305225E-2</v>
      </c>
      <c r="BI2069" s="17">
        <v>2.4521178907124099E-2</v>
      </c>
      <c r="BJ2069" s="17">
        <v>4.5139902888796497E-2</v>
      </c>
      <c r="BK2069" s="17">
        <v>1.4694350363250499E-2</v>
      </c>
      <c r="BL2069" s="17"/>
      <c r="BM2069" s="17">
        <v>2.3025146048427099E-2</v>
      </c>
      <c r="BN2069" s="17">
        <v>1.9029195407092699E-2</v>
      </c>
      <c r="BO2069" s="17">
        <v>2.62553408661255E-2</v>
      </c>
      <c r="BP2069" s="17"/>
      <c r="BQ2069" s="17">
        <v>1.9920388314279999E-2</v>
      </c>
      <c r="BR2069" s="17">
        <v>2.4894962765609999E-2</v>
      </c>
      <c r="BS2069" s="17"/>
      <c r="BT2069" s="17">
        <v>1.9709491510591499E-2</v>
      </c>
      <c r="BU2069" s="17">
        <v>2.6147717560188199E-2</v>
      </c>
    </row>
    <row r="2070" spans="2:73" x14ac:dyDescent="0.3">
      <c r="B2070" t="s">
        <v>92</v>
      </c>
      <c r="C2070" s="17">
        <v>5.7278430290561802E-2</v>
      </c>
      <c r="D2070" s="17">
        <v>4.5045662063672401E-2</v>
      </c>
      <c r="E2070" s="17">
        <v>6.8629149040474E-2</v>
      </c>
      <c r="F2070" s="17"/>
      <c r="G2070" s="17">
        <v>5.5754220681792498E-2</v>
      </c>
      <c r="H2070" s="17">
        <v>4.7240720639859499E-2</v>
      </c>
      <c r="I2070" s="17">
        <v>6.38879966339084E-2</v>
      </c>
      <c r="J2070" s="17">
        <v>6.1188551691911203E-2</v>
      </c>
      <c r="K2070" s="17">
        <v>6.1993571633198602E-2</v>
      </c>
      <c r="L2070" s="17">
        <v>5.4708657560221703E-2</v>
      </c>
      <c r="M2070" s="17"/>
      <c r="N2070" s="17">
        <v>3.7640398612970201E-2</v>
      </c>
      <c r="O2070" s="17">
        <v>5.0513762732520603E-2</v>
      </c>
      <c r="P2070" s="17">
        <v>5.8093212657896E-2</v>
      </c>
      <c r="Q2070" s="17">
        <v>8.4833203614849001E-2</v>
      </c>
      <c r="R2070" s="17"/>
      <c r="S2070" s="17">
        <v>4.2717117915155298E-2</v>
      </c>
      <c r="T2070" s="17">
        <v>4.52199536631974E-2</v>
      </c>
      <c r="U2070" s="17">
        <v>8.0851253332482803E-2</v>
      </c>
      <c r="V2070" s="17">
        <v>5.0087384366071699E-2</v>
      </c>
      <c r="W2070" s="17">
        <v>8.0461980765563601E-2</v>
      </c>
      <c r="X2070" s="17">
        <v>8.9664383509785298E-2</v>
      </c>
      <c r="Y2070" s="17">
        <v>4.9257881375426797E-2</v>
      </c>
      <c r="Z2070" s="17">
        <v>4.6092105828018003E-2</v>
      </c>
      <c r="AA2070" s="17">
        <v>4.7569370217233897E-2</v>
      </c>
      <c r="AB2070" s="17"/>
      <c r="AC2070" s="17">
        <v>0.105127590802468</v>
      </c>
      <c r="AD2070" s="17">
        <v>0.111842964011078</v>
      </c>
      <c r="AE2070" s="17">
        <v>3.4178065461517901E-2</v>
      </c>
      <c r="AF2070" s="17">
        <v>7.5339807741836601E-2</v>
      </c>
      <c r="AG2070" s="17">
        <v>5.8441497195158398E-2</v>
      </c>
      <c r="AH2070" s="17">
        <v>6.3132918505388894E-2</v>
      </c>
      <c r="AI2070" s="17">
        <v>7.2689754734767603E-2</v>
      </c>
      <c r="AJ2070" s="17">
        <v>5.2331186365224401E-2</v>
      </c>
      <c r="AK2070" s="17">
        <v>4.33706427994896E-2</v>
      </c>
      <c r="AL2070" s="17">
        <v>4.6939626399380097E-2</v>
      </c>
      <c r="AM2070" s="17">
        <v>3.3426163495711897E-2</v>
      </c>
      <c r="AN2070" s="17">
        <v>3.9576397797686201E-2</v>
      </c>
      <c r="AO2070" s="17">
        <v>2.3736775234262101E-2</v>
      </c>
      <c r="AP2070" s="17">
        <v>4.6140654134796399E-2</v>
      </c>
      <c r="AQ2070" s="17">
        <v>4.6742291068511597E-2</v>
      </c>
      <c r="AR2070" s="17">
        <v>1.61137864569957E-2</v>
      </c>
      <c r="AS2070" s="17"/>
      <c r="AT2070" s="17">
        <v>3.5235642336299201E-2</v>
      </c>
      <c r="AU2070" s="17">
        <v>7.7276642932529699E-2</v>
      </c>
      <c r="AV2070" s="17">
        <v>5.0974640914090902E-2</v>
      </c>
      <c r="AW2070" s="17">
        <v>5.9594777366702302E-2</v>
      </c>
      <c r="AX2070" s="17">
        <v>5.2403470933192399E-2</v>
      </c>
      <c r="AY2070" s="17">
        <v>6.4045564395025595E-2</v>
      </c>
      <c r="AZ2070" s="17"/>
      <c r="BA2070" s="17">
        <v>8.0134409745076296E-2</v>
      </c>
      <c r="BB2070" s="17">
        <v>5.7878031911491899E-2</v>
      </c>
      <c r="BC2070" s="17">
        <v>4.2344485176847198E-2</v>
      </c>
      <c r="BD2070" s="17">
        <v>4.0946623638257101E-2</v>
      </c>
      <c r="BE2070" s="17">
        <v>3.3133162922985099E-2</v>
      </c>
      <c r="BF2070" s="17"/>
      <c r="BG2070" s="17">
        <v>5.3181245726339602E-2</v>
      </c>
      <c r="BH2070" s="17">
        <v>3.8345890025068503E-2</v>
      </c>
      <c r="BI2070" s="17">
        <v>5.14397064281528E-2</v>
      </c>
      <c r="BJ2070" s="17">
        <v>5.9482097399632297E-2</v>
      </c>
      <c r="BK2070" s="17">
        <v>8.6235106215937496E-2</v>
      </c>
      <c r="BL2070" s="17"/>
      <c r="BM2070" s="17">
        <v>4.1365142218553599E-2</v>
      </c>
      <c r="BN2070" s="17">
        <v>7.1697305731710195E-2</v>
      </c>
      <c r="BO2070" s="17">
        <v>6.9754606608995906E-2</v>
      </c>
      <c r="BP2070" s="17"/>
      <c r="BQ2070" s="17">
        <v>2.77726193493418E-2</v>
      </c>
      <c r="BR2070" s="17">
        <v>6.7149872414277695E-2</v>
      </c>
      <c r="BS2070" s="17"/>
      <c r="BT2070" s="17">
        <v>3.7131607035434E-2</v>
      </c>
      <c r="BU2070" s="17">
        <v>6.8300149146070299E-2</v>
      </c>
    </row>
    <row r="2071" spans="2:73" x14ac:dyDescent="0.3">
      <c r="B2071" t="s">
        <v>577</v>
      </c>
      <c r="C2071" s="17">
        <v>0.619607839295786</v>
      </c>
      <c r="D2071" s="17">
        <v>0.62756939148651303</v>
      </c>
      <c r="E2071" s="17">
        <v>0.61262396856062196</v>
      </c>
      <c r="F2071" s="17"/>
      <c r="G2071" s="17">
        <v>0.66744346895837103</v>
      </c>
      <c r="H2071" s="17">
        <v>0.708164391177727</v>
      </c>
      <c r="I2071" s="17">
        <v>0.62764940666838198</v>
      </c>
      <c r="J2071" s="17">
        <v>0.62228388054802297</v>
      </c>
      <c r="K2071" s="17">
        <v>0.55173509888637196</v>
      </c>
      <c r="L2071" s="17">
        <v>0.552946147236834</v>
      </c>
      <c r="M2071" s="17"/>
      <c r="N2071" s="17">
        <v>0.69696719142576402</v>
      </c>
      <c r="O2071" s="17">
        <v>0.62699084657795701</v>
      </c>
      <c r="P2071" s="17">
        <v>0.58343117965245095</v>
      </c>
      <c r="Q2071" s="17">
        <v>0.56013036752247403</v>
      </c>
      <c r="R2071" s="17"/>
      <c r="S2071" s="17">
        <v>0.70435781569174405</v>
      </c>
      <c r="T2071" s="17">
        <v>0.56583759065616501</v>
      </c>
      <c r="U2071" s="17">
        <v>0.55699025395262203</v>
      </c>
      <c r="V2071" s="17">
        <v>0.61718668577251101</v>
      </c>
      <c r="W2071" s="17">
        <v>0.62936183920071997</v>
      </c>
      <c r="X2071" s="17">
        <v>0.609765911432809</v>
      </c>
      <c r="Y2071" s="17">
        <v>0.60916629839741898</v>
      </c>
      <c r="Z2071" s="17">
        <v>0.68566165658803901</v>
      </c>
      <c r="AA2071" s="17">
        <v>0.61517083649780901</v>
      </c>
      <c r="AB2071" s="17"/>
      <c r="AC2071" s="17">
        <v>0.47769633802848399</v>
      </c>
      <c r="AD2071" s="17">
        <v>0.58829472700908902</v>
      </c>
      <c r="AE2071" s="17">
        <v>0.58696206577752696</v>
      </c>
      <c r="AF2071" s="17">
        <v>0.56199256912148399</v>
      </c>
      <c r="AG2071" s="17">
        <v>0.54728312597733797</v>
      </c>
      <c r="AH2071" s="17">
        <v>0.63387816252390805</v>
      </c>
      <c r="AI2071" s="17">
        <v>0.62984939272693896</v>
      </c>
      <c r="AJ2071" s="17">
        <v>0.65095611397506303</v>
      </c>
      <c r="AK2071" s="17">
        <v>0.61123971734445204</v>
      </c>
      <c r="AL2071" s="17">
        <v>0.63332545643999405</v>
      </c>
      <c r="AM2071" s="17">
        <v>0.59772107696562005</v>
      </c>
      <c r="AN2071" s="17">
        <v>0.66268001125841602</v>
      </c>
      <c r="AO2071" s="17">
        <v>0.71054824571555397</v>
      </c>
      <c r="AP2071" s="17">
        <v>0.704745667064826</v>
      </c>
      <c r="AQ2071" s="17">
        <v>0.65851965291148296</v>
      </c>
      <c r="AR2071" s="17">
        <v>0.83325373917926804</v>
      </c>
      <c r="AS2071" s="17"/>
      <c r="AT2071" s="17">
        <v>0.71819576843251398</v>
      </c>
      <c r="AU2071" s="17">
        <v>0.62211157936439498</v>
      </c>
      <c r="AV2071" s="17">
        <v>0.59640558076348305</v>
      </c>
      <c r="AW2071" s="17">
        <v>0.55480240760572697</v>
      </c>
      <c r="AX2071" s="17">
        <v>0.54701875621771501</v>
      </c>
      <c r="AY2071" s="17">
        <v>0.59988274098463201</v>
      </c>
      <c r="AZ2071" s="17"/>
      <c r="BA2071" s="17">
        <v>0.54032025988325705</v>
      </c>
      <c r="BB2071" s="17">
        <v>0.56445078086676304</v>
      </c>
      <c r="BC2071" s="17">
        <v>0.69529953510039599</v>
      </c>
      <c r="BD2071" s="17">
        <v>0.76656810239969397</v>
      </c>
      <c r="BE2071" s="17">
        <v>0.82869390415518296</v>
      </c>
      <c r="BF2071" s="17"/>
      <c r="BG2071" s="17">
        <v>0.62657026199180699</v>
      </c>
      <c r="BH2071" s="17">
        <v>0.71161032174837502</v>
      </c>
      <c r="BI2071" s="17">
        <v>0.60750049514475402</v>
      </c>
      <c r="BJ2071" s="17">
        <v>0.51743904332052504</v>
      </c>
      <c r="BK2071" s="17">
        <v>0.55317335891632502</v>
      </c>
      <c r="BL2071" s="17"/>
      <c r="BM2071" s="17">
        <v>0.656279948486582</v>
      </c>
      <c r="BN2071" s="17">
        <v>0.58582744452524005</v>
      </c>
      <c r="BO2071" s="17">
        <v>0.59219140602246101</v>
      </c>
      <c r="BP2071" s="17"/>
      <c r="BQ2071" s="17">
        <v>0.69801469735931498</v>
      </c>
      <c r="BR2071" s="17">
        <v>0.57787053378960895</v>
      </c>
      <c r="BS2071" s="17"/>
      <c r="BT2071" s="17">
        <v>0.66431955645735197</v>
      </c>
      <c r="BU2071" s="17">
        <v>0.574049697576822</v>
      </c>
    </row>
    <row r="2072" spans="2:73" x14ac:dyDescent="0.3">
      <c r="B2072" t="s">
        <v>576</v>
      </c>
      <c r="C2072" s="17">
        <v>8.21969981177499E-2</v>
      </c>
      <c r="D2072" s="17">
        <v>9.6523899179328201E-2</v>
      </c>
      <c r="E2072" s="17">
        <v>6.8478454704942904E-2</v>
      </c>
      <c r="F2072" s="17"/>
      <c r="G2072" s="17">
        <v>7.1074432671152599E-2</v>
      </c>
      <c r="H2072" s="17">
        <v>4.17830073410283E-2</v>
      </c>
      <c r="I2072" s="17">
        <v>7.4920990532251694E-2</v>
      </c>
      <c r="J2072" s="17">
        <v>7.4964962270341204E-2</v>
      </c>
      <c r="K2072" s="17">
        <v>0.10762748583538299</v>
      </c>
      <c r="L2072" s="17">
        <v>0.11707084612754701</v>
      </c>
      <c r="M2072" s="17"/>
      <c r="N2072" s="17">
        <v>6.7373298524959394E-2</v>
      </c>
      <c r="O2072" s="17">
        <v>8.1975558205732296E-2</v>
      </c>
      <c r="P2072" s="17">
        <v>8.4441827573934605E-2</v>
      </c>
      <c r="Q2072" s="17">
        <v>9.6729647727980206E-2</v>
      </c>
      <c r="R2072" s="17"/>
      <c r="S2072" s="17">
        <v>4.0100504283323797E-2</v>
      </c>
      <c r="T2072" s="17">
        <v>9.5086729469769204E-2</v>
      </c>
      <c r="U2072" s="17">
        <v>9.9284351711038596E-2</v>
      </c>
      <c r="V2072" s="17">
        <v>8.4897615544310107E-2</v>
      </c>
      <c r="W2072" s="17">
        <v>8.5011692813504305E-2</v>
      </c>
      <c r="X2072" s="17">
        <v>5.21010225778284E-2</v>
      </c>
      <c r="Y2072" s="17">
        <v>0.110177553831854</v>
      </c>
      <c r="Z2072" s="17">
        <v>5.53332417463697E-2</v>
      </c>
      <c r="AA2072" s="17">
        <v>0.112844428436326</v>
      </c>
      <c r="AB2072" s="17"/>
      <c r="AC2072" s="17">
        <v>0.14098990067505801</v>
      </c>
      <c r="AD2072" s="17">
        <v>8.2606190222918499E-2</v>
      </c>
      <c r="AE2072" s="17">
        <v>0.11805204459158</v>
      </c>
      <c r="AF2072" s="17">
        <v>7.20325524497967E-2</v>
      </c>
      <c r="AG2072" s="17">
        <v>0.112203071974806</v>
      </c>
      <c r="AH2072" s="17">
        <v>8.2891142429625295E-2</v>
      </c>
      <c r="AI2072" s="17">
        <v>5.8362942477091902E-2</v>
      </c>
      <c r="AJ2072" s="17">
        <v>5.61173625363263E-2</v>
      </c>
      <c r="AK2072" s="17">
        <v>9.5602160204609501E-2</v>
      </c>
      <c r="AL2072" s="17">
        <v>8.8552518235883101E-2</v>
      </c>
      <c r="AM2072" s="17">
        <v>0.11152153103828499</v>
      </c>
      <c r="AN2072" s="17">
        <v>6.9254512281948302E-2</v>
      </c>
      <c r="AO2072" s="17">
        <v>5.9429411018059798E-2</v>
      </c>
      <c r="AP2072" s="17">
        <v>7.6762702382074804E-2</v>
      </c>
      <c r="AQ2072" s="17">
        <v>3.9110560259155103E-2</v>
      </c>
      <c r="AR2072" s="17">
        <v>4.39517478620743E-2</v>
      </c>
      <c r="AS2072" s="17"/>
      <c r="AT2072" s="17">
        <v>5.6676466879170703E-2</v>
      </c>
      <c r="AU2072" s="17">
        <v>6.88029381957352E-2</v>
      </c>
      <c r="AV2072" s="17">
        <v>9.8908892617537797E-2</v>
      </c>
      <c r="AW2072" s="17">
        <v>0.112183485516092</v>
      </c>
      <c r="AX2072" s="17">
        <v>9.2558484391574006E-2</v>
      </c>
      <c r="AY2072" s="17">
        <v>9.8912610583267405E-2</v>
      </c>
      <c r="AZ2072" s="17"/>
      <c r="BA2072" s="17">
        <v>8.5599334682678094E-2</v>
      </c>
      <c r="BB2072" s="17">
        <v>9.9190140135393706E-2</v>
      </c>
      <c r="BC2072" s="17">
        <v>7.5841554592274402E-2</v>
      </c>
      <c r="BD2072" s="17">
        <v>4.2721241679790301E-2</v>
      </c>
      <c r="BE2072" s="17">
        <v>2.89769903856778E-2</v>
      </c>
      <c r="BF2072" s="17"/>
      <c r="BG2072" s="17">
        <v>8.4760049800712098E-2</v>
      </c>
      <c r="BH2072" s="17">
        <v>5.3698843185830798E-2</v>
      </c>
      <c r="BI2072" s="17">
        <v>9.6488439560221503E-2</v>
      </c>
      <c r="BJ2072" s="17">
        <v>0.125940770619758</v>
      </c>
      <c r="BK2072" s="17">
        <v>9.4897936178171494E-2</v>
      </c>
      <c r="BL2072" s="17"/>
      <c r="BM2072" s="17">
        <v>8.5965223203158095E-2</v>
      </c>
      <c r="BN2072" s="17">
        <v>8.1972681786509197E-2</v>
      </c>
      <c r="BO2072" s="17">
        <v>7.15305625149142E-2</v>
      </c>
      <c r="BP2072" s="17"/>
      <c r="BQ2072" s="17">
        <v>7.0223716964020702E-2</v>
      </c>
      <c r="BR2072" s="17">
        <v>8.8587817005877006E-2</v>
      </c>
      <c r="BS2072" s="17"/>
      <c r="BT2072" s="17">
        <v>7.5314385654936006E-2</v>
      </c>
      <c r="BU2072" s="17">
        <v>9.6274518518492697E-2</v>
      </c>
    </row>
    <row r="2073" spans="2:73" x14ac:dyDescent="0.3">
      <c r="B2073" t="s">
        <v>443</v>
      </c>
      <c r="C2073" s="17">
        <v>0.53741084117803595</v>
      </c>
      <c r="D2073" s="17">
        <v>0.53104549230718501</v>
      </c>
      <c r="E2073" s="17">
        <v>0.544145513855679</v>
      </c>
      <c r="F2073" s="17"/>
      <c r="G2073" s="17">
        <v>0.59636903628721805</v>
      </c>
      <c r="H2073" s="17">
        <v>0.66638138383669898</v>
      </c>
      <c r="I2073" s="17">
        <v>0.552728416136131</v>
      </c>
      <c r="J2073" s="17">
        <v>0.54731891827768198</v>
      </c>
      <c r="K2073" s="17">
        <v>0.444107613050989</v>
      </c>
      <c r="L2073" s="17">
        <v>0.43587530110928702</v>
      </c>
      <c r="M2073" s="17"/>
      <c r="N2073" s="17">
        <v>0.62959389290080403</v>
      </c>
      <c r="O2073" s="17">
        <v>0.54501528837222502</v>
      </c>
      <c r="P2073" s="17">
        <v>0.49898935207851702</v>
      </c>
      <c r="Q2073" s="17">
        <v>0.46340071979449399</v>
      </c>
      <c r="R2073" s="17"/>
      <c r="S2073" s="17">
        <v>0.66425731140842004</v>
      </c>
      <c r="T2073" s="17">
        <v>0.47075086118639597</v>
      </c>
      <c r="U2073" s="17">
        <v>0.45770590224158397</v>
      </c>
      <c r="V2073" s="17">
        <v>0.53228907022820005</v>
      </c>
      <c r="W2073" s="17">
        <v>0.54435014638721602</v>
      </c>
      <c r="X2073" s="17">
        <v>0.55766488885498</v>
      </c>
      <c r="Y2073" s="17">
        <v>0.49898874456556402</v>
      </c>
      <c r="Z2073" s="17">
        <v>0.63032841484166902</v>
      </c>
      <c r="AA2073" s="17">
        <v>0.50232640806148299</v>
      </c>
      <c r="AB2073" s="17"/>
      <c r="AC2073" s="17">
        <v>0.33670643735342598</v>
      </c>
      <c r="AD2073" s="17">
        <v>0.50568853678617098</v>
      </c>
      <c r="AE2073" s="17">
        <v>0.46891002118594699</v>
      </c>
      <c r="AF2073" s="17">
        <v>0.48996001667168698</v>
      </c>
      <c r="AG2073" s="17">
        <v>0.43508005400253302</v>
      </c>
      <c r="AH2073" s="17">
        <v>0.55098702009428202</v>
      </c>
      <c r="AI2073" s="17">
        <v>0.57148645024984701</v>
      </c>
      <c r="AJ2073" s="17">
        <v>0.59483875143873699</v>
      </c>
      <c r="AK2073" s="17">
        <v>0.51563755713984205</v>
      </c>
      <c r="AL2073" s="17">
        <v>0.54477293820411099</v>
      </c>
      <c r="AM2073" s="17">
        <v>0.486199545927335</v>
      </c>
      <c r="AN2073" s="17">
        <v>0.59342549897646701</v>
      </c>
      <c r="AO2073" s="17">
        <v>0.65111883469749399</v>
      </c>
      <c r="AP2073" s="17">
        <v>0.62798296468275105</v>
      </c>
      <c r="AQ2073" s="17">
        <v>0.61940909265232802</v>
      </c>
      <c r="AR2073" s="17">
        <v>0.78930199131719403</v>
      </c>
      <c r="AS2073" s="17"/>
      <c r="AT2073" s="17">
        <v>0.66151930155334404</v>
      </c>
      <c r="AU2073" s="17">
        <v>0.55330864116865897</v>
      </c>
      <c r="AV2073" s="17">
        <v>0.497496688145945</v>
      </c>
      <c r="AW2073" s="17">
        <v>0.44261892208963499</v>
      </c>
      <c r="AX2073" s="17">
        <v>0.45446027182614102</v>
      </c>
      <c r="AY2073" s="17">
        <v>0.50097013040136396</v>
      </c>
      <c r="AZ2073" s="17"/>
      <c r="BA2073" s="17">
        <v>0.454720925200579</v>
      </c>
      <c r="BB2073" s="17">
        <v>0.46526064073137002</v>
      </c>
      <c r="BC2073" s="17">
        <v>0.61945798050812195</v>
      </c>
      <c r="BD2073" s="17">
        <v>0.72384686071990401</v>
      </c>
      <c r="BE2073" s="17">
        <v>0.79971691376950504</v>
      </c>
      <c r="BF2073" s="17"/>
      <c r="BG2073" s="17">
        <v>0.54181021219109504</v>
      </c>
      <c r="BH2073" s="17">
        <v>0.65791147856254395</v>
      </c>
      <c r="BI2073" s="17">
        <v>0.511012055584532</v>
      </c>
      <c r="BJ2073" s="17">
        <v>0.39149827270076698</v>
      </c>
      <c r="BK2073" s="17">
        <v>0.45827542273815403</v>
      </c>
      <c r="BL2073" s="17"/>
      <c r="BM2073" s="17">
        <v>0.57031472528342397</v>
      </c>
      <c r="BN2073" s="17">
        <v>0.50385476273873098</v>
      </c>
      <c r="BO2073" s="17">
        <v>0.52066084350754704</v>
      </c>
      <c r="BP2073" s="17"/>
      <c r="BQ2073" s="17">
        <v>0.62779098039529502</v>
      </c>
      <c r="BR2073" s="17">
        <v>0.48928271678373197</v>
      </c>
      <c r="BS2073" s="17"/>
      <c r="BT2073" s="17">
        <v>0.58900517080241599</v>
      </c>
      <c r="BU2073" s="17">
        <v>0.477775179058329</v>
      </c>
    </row>
    <row r="2074" spans="2:73" x14ac:dyDescent="0.3">
      <c r="C2074" s="17"/>
      <c r="D2074" s="17"/>
      <c r="E2074" s="17"/>
      <c r="F2074" s="17"/>
      <c r="G2074" s="17"/>
      <c r="H2074" s="17"/>
      <c r="I2074" s="17"/>
      <c r="J2074" s="17"/>
      <c r="K2074" s="17"/>
      <c r="L2074" s="17"/>
      <c r="M2074" s="17"/>
      <c r="N2074" s="17"/>
      <c r="O2074" s="17"/>
      <c r="P2074" s="17"/>
      <c r="Q2074" s="17"/>
      <c r="R2074" s="17"/>
      <c r="S2074" s="17"/>
      <c r="T2074" s="17"/>
      <c r="U2074" s="17"/>
      <c r="V2074" s="17"/>
      <c r="W2074" s="17"/>
      <c r="X2074" s="17"/>
      <c r="Y2074" s="17"/>
      <c r="Z2074" s="17"/>
      <c r="AA2074" s="17"/>
      <c r="AB2074" s="17"/>
      <c r="AC2074" s="17"/>
      <c r="AD2074" s="17"/>
      <c r="AE2074" s="17"/>
      <c r="AF2074" s="17"/>
      <c r="AG2074" s="17"/>
      <c r="AH2074" s="17"/>
      <c r="AI2074" s="17"/>
      <c r="AJ2074" s="17"/>
      <c r="AK2074" s="17"/>
      <c r="AL2074" s="17"/>
      <c r="AM2074" s="17"/>
      <c r="AN2074" s="17"/>
      <c r="AO2074" s="17"/>
      <c r="AP2074" s="17"/>
      <c r="AQ2074" s="17"/>
      <c r="AR2074" s="17"/>
      <c r="AS2074" s="17"/>
      <c r="AT2074" s="17"/>
      <c r="AU2074" s="17"/>
      <c r="AV2074" s="17"/>
      <c r="AW2074" s="17"/>
      <c r="AX2074" s="17"/>
      <c r="AY2074" s="17"/>
      <c r="AZ2074" s="17"/>
      <c r="BA2074" s="17"/>
      <c r="BB2074" s="17"/>
      <c r="BC2074" s="17"/>
      <c r="BD2074" s="17"/>
      <c r="BE2074" s="17"/>
      <c r="BF2074" s="17"/>
      <c r="BG2074" s="17"/>
      <c r="BH2074" s="17"/>
      <c r="BI2074" s="17"/>
      <c r="BJ2074" s="17"/>
      <c r="BK2074" s="17"/>
      <c r="BL2074" s="17"/>
      <c r="BM2074" s="17"/>
      <c r="BN2074" s="17"/>
      <c r="BO2074" s="17"/>
      <c r="BP2074" s="17"/>
      <c r="BQ2074" s="17"/>
      <c r="BR2074" s="17"/>
      <c r="BS2074" s="17"/>
      <c r="BT2074" s="17"/>
      <c r="BU2074" s="17"/>
    </row>
    <row r="2075" spans="2:73" x14ac:dyDescent="0.3">
      <c r="B2075" s="6" t="s">
        <v>754</v>
      </c>
      <c r="C2075" s="17"/>
      <c r="D2075" s="17"/>
      <c r="E2075" s="17"/>
      <c r="F2075" s="17"/>
      <c r="G2075" s="17"/>
      <c r="H2075" s="17"/>
      <c r="I2075" s="17"/>
      <c r="J2075" s="17"/>
      <c r="K2075" s="17"/>
      <c r="L2075" s="17"/>
      <c r="M2075" s="17"/>
      <c r="N2075" s="17"/>
      <c r="O2075" s="17"/>
      <c r="P2075" s="17"/>
      <c r="Q2075" s="17"/>
      <c r="R2075" s="17"/>
      <c r="S2075" s="17"/>
      <c r="T2075" s="17"/>
      <c r="U2075" s="17"/>
      <c r="V2075" s="17"/>
      <c r="W2075" s="17"/>
      <c r="X2075" s="17"/>
      <c r="Y2075" s="17"/>
      <c r="Z2075" s="17"/>
      <c r="AA2075" s="17"/>
      <c r="AB2075" s="17"/>
      <c r="AC2075" s="17"/>
      <c r="AD2075" s="17"/>
      <c r="AE2075" s="17"/>
      <c r="AF2075" s="17"/>
      <c r="AG2075" s="17"/>
      <c r="AH2075" s="17"/>
      <c r="AI2075" s="17"/>
      <c r="AJ2075" s="17"/>
      <c r="AK2075" s="17"/>
      <c r="AL2075" s="17"/>
      <c r="AM2075" s="17"/>
      <c r="AN2075" s="17"/>
      <c r="AO2075" s="17"/>
      <c r="AP2075" s="17"/>
      <c r="AQ2075" s="17"/>
      <c r="AR2075" s="17"/>
      <c r="AS2075" s="17"/>
      <c r="AT2075" s="17"/>
      <c r="AU2075" s="17"/>
      <c r="AV2075" s="17"/>
      <c r="AW2075" s="17"/>
      <c r="AX2075" s="17"/>
      <c r="AY2075" s="17"/>
      <c r="AZ2075" s="17"/>
      <c r="BA2075" s="17"/>
      <c r="BB2075" s="17"/>
      <c r="BC2075" s="17"/>
      <c r="BD2075" s="17"/>
      <c r="BE2075" s="17"/>
      <c r="BF2075" s="17"/>
      <c r="BG2075" s="17"/>
      <c r="BH2075" s="17"/>
      <c r="BI2075" s="17"/>
      <c r="BJ2075" s="17"/>
      <c r="BK2075" s="17"/>
      <c r="BL2075" s="17"/>
      <c r="BM2075" s="17"/>
      <c r="BN2075" s="17"/>
      <c r="BO2075" s="17"/>
      <c r="BP2075" s="17"/>
      <c r="BQ2075" s="17"/>
      <c r="BR2075" s="17"/>
      <c r="BS2075" s="17"/>
      <c r="BT2075" s="17"/>
      <c r="BU2075" s="17"/>
    </row>
    <row r="2076" spans="2:73" x14ac:dyDescent="0.3">
      <c r="B2076" s="24" t="s">
        <v>94</v>
      </c>
      <c r="C2076" s="17"/>
      <c r="D2076" s="17"/>
      <c r="E2076" s="17"/>
      <c r="F2076" s="17"/>
      <c r="G2076" s="17"/>
      <c r="H2076" s="17"/>
      <c r="I2076" s="17"/>
      <c r="J2076" s="17"/>
      <c r="K2076" s="17"/>
      <c r="L2076" s="17"/>
      <c r="M2076" s="17"/>
      <c r="N2076" s="17"/>
      <c r="O2076" s="17"/>
      <c r="P2076" s="17"/>
      <c r="Q2076" s="17"/>
      <c r="R2076" s="17"/>
      <c r="S2076" s="17"/>
      <c r="T2076" s="17"/>
      <c r="U2076" s="17"/>
      <c r="V2076" s="17"/>
      <c r="W2076" s="17"/>
      <c r="X2076" s="17"/>
      <c r="Y2076" s="17"/>
      <c r="Z2076" s="17"/>
      <c r="AA2076" s="17"/>
      <c r="AB2076" s="17"/>
      <c r="AC2076" s="17"/>
      <c r="AD2076" s="17"/>
      <c r="AE2076" s="17"/>
      <c r="AF2076" s="17"/>
      <c r="AG2076" s="17"/>
      <c r="AH2076" s="17"/>
      <c r="AI2076" s="17"/>
      <c r="AJ2076" s="17"/>
      <c r="AK2076" s="17"/>
      <c r="AL2076" s="17"/>
      <c r="AM2076" s="17"/>
      <c r="AN2076" s="17"/>
      <c r="AO2076" s="17"/>
      <c r="AP2076" s="17"/>
      <c r="AQ2076" s="17"/>
      <c r="AR2076" s="17"/>
      <c r="AS2076" s="17"/>
      <c r="AT2076" s="17"/>
      <c r="AU2076" s="17"/>
      <c r="AV2076" s="17"/>
      <c r="AW2076" s="17"/>
      <c r="AX2076" s="17"/>
      <c r="AY2076" s="17"/>
      <c r="AZ2076" s="17"/>
      <c r="BA2076" s="17"/>
      <c r="BB2076" s="17"/>
      <c r="BC2076" s="17"/>
      <c r="BD2076" s="17"/>
      <c r="BE2076" s="17"/>
      <c r="BF2076" s="17"/>
      <c r="BG2076" s="17"/>
      <c r="BH2076" s="17"/>
      <c r="BI2076" s="17"/>
      <c r="BJ2076" s="17"/>
      <c r="BK2076" s="17"/>
      <c r="BL2076" s="17"/>
      <c r="BM2076" s="17"/>
      <c r="BN2076" s="17"/>
      <c r="BO2076" s="17"/>
      <c r="BP2076" s="17"/>
      <c r="BQ2076" s="17"/>
      <c r="BR2076" s="17"/>
      <c r="BS2076" s="17"/>
      <c r="BT2076" s="17"/>
      <c r="BU2076" s="17"/>
    </row>
    <row r="2077" spans="2:73" x14ac:dyDescent="0.3">
      <c r="B2077" t="s">
        <v>575</v>
      </c>
      <c r="C2077" s="17">
        <v>0.157524288128467</v>
      </c>
      <c r="D2077" s="17">
        <v>0.18110606525110201</v>
      </c>
      <c r="E2077" s="17">
        <v>0.13428820445568501</v>
      </c>
      <c r="F2077" s="17"/>
      <c r="G2077" s="17">
        <v>0.20783877581469201</v>
      </c>
      <c r="H2077" s="17">
        <v>0.29327667585671802</v>
      </c>
      <c r="I2077" s="17">
        <v>0.15498292000457201</v>
      </c>
      <c r="J2077" s="17">
        <v>0.12541402150567199</v>
      </c>
      <c r="K2077" s="17">
        <v>9.8066638737497297E-2</v>
      </c>
      <c r="L2077" s="17">
        <v>8.1942518040897194E-2</v>
      </c>
      <c r="M2077" s="17"/>
      <c r="N2077" s="17">
        <v>0.21953492327938801</v>
      </c>
      <c r="O2077" s="17">
        <v>0.16925893572402101</v>
      </c>
      <c r="P2077" s="17">
        <v>0.102859178097683</v>
      </c>
      <c r="Q2077" s="17">
        <v>0.12689423535810701</v>
      </c>
      <c r="R2077" s="17"/>
      <c r="S2077" s="17">
        <v>0.25643860002972801</v>
      </c>
      <c r="T2077" s="17">
        <v>0.122529976518734</v>
      </c>
      <c r="U2077" s="17">
        <v>0.116355359709635</v>
      </c>
      <c r="V2077" s="17">
        <v>0.16203401786566399</v>
      </c>
      <c r="W2077" s="17">
        <v>0.118367288036881</v>
      </c>
      <c r="X2077" s="17">
        <v>0.11841869418234301</v>
      </c>
      <c r="Y2077" s="17">
        <v>0.118626327092086</v>
      </c>
      <c r="Z2077" s="17">
        <v>0.16892202378979901</v>
      </c>
      <c r="AA2077" s="17">
        <v>0.189338264388792</v>
      </c>
      <c r="AB2077" s="17"/>
      <c r="AC2077" s="17">
        <v>0.30219365011254501</v>
      </c>
      <c r="AD2077" s="17">
        <v>0.17056862471574799</v>
      </c>
      <c r="AE2077" s="17">
        <v>0.136847331430483</v>
      </c>
      <c r="AF2077" s="17">
        <v>0.11645936482302501</v>
      </c>
      <c r="AG2077" s="17">
        <v>0.117331111859706</v>
      </c>
      <c r="AH2077" s="17">
        <v>0.12463240770865799</v>
      </c>
      <c r="AI2077" s="17">
        <v>0.15340483788178699</v>
      </c>
      <c r="AJ2077" s="17">
        <v>0.12887240943540701</v>
      </c>
      <c r="AK2077" s="17">
        <v>0.14049388604506799</v>
      </c>
      <c r="AL2077" s="17">
        <v>0.11993814373263099</v>
      </c>
      <c r="AM2077" s="17">
        <v>0.13999401547541601</v>
      </c>
      <c r="AN2077" s="17">
        <v>0.20489149284574501</v>
      </c>
      <c r="AO2077" s="17">
        <v>0.16933378900950399</v>
      </c>
      <c r="AP2077" s="17">
        <v>0.315446420949757</v>
      </c>
      <c r="AQ2077" s="17">
        <v>0.22280869977778001</v>
      </c>
      <c r="AR2077" s="17">
        <v>0.38254624550166499</v>
      </c>
      <c r="AS2077" s="17"/>
      <c r="AT2077" s="17">
        <v>0.27069961471640203</v>
      </c>
      <c r="AU2077" s="17">
        <v>0.13787781656332099</v>
      </c>
      <c r="AV2077" s="17">
        <v>0.14406934904297</v>
      </c>
      <c r="AW2077" s="17">
        <v>0.111965834559482</v>
      </c>
      <c r="AX2077" s="17">
        <v>8.7807076898504505E-2</v>
      </c>
      <c r="AY2077" s="17">
        <v>9.5028656014532906E-2</v>
      </c>
      <c r="AZ2077" s="17"/>
      <c r="BA2077" s="17">
        <v>0.103379791661427</v>
      </c>
      <c r="BB2077" s="17">
        <v>0.12979879005585501</v>
      </c>
      <c r="BC2077" s="17">
        <v>0.18694510225035499</v>
      </c>
      <c r="BD2077" s="17">
        <v>0.28887522791240899</v>
      </c>
      <c r="BE2077" s="17">
        <v>0.31397886122504298</v>
      </c>
      <c r="BF2077" s="17"/>
      <c r="BG2077" s="17">
        <v>0.14834008557116199</v>
      </c>
      <c r="BH2077" s="17">
        <v>0.223518286349491</v>
      </c>
      <c r="BI2077" s="17">
        <v>0.13271789673791801</v>
      </c>
      <c r="BJ2077" s="17">
        <v>8.8151265972607501E-2</v>
      </c>
      <c r="BK2077" s="17">
        <v>0.11267026072139801</v>
      </c>
      <c r="BL2077" s="17"/>
      <c r="BM2077" s="17">
        <v>0.18094792303094001</v>
      </c>
      <c r="BN2077" s="17">
        <v>0.137745582501132</v>
      </c>
      <c r="BO2077" s="17">
        <v>0.135605555021233</v>
      </c>
      <c r="BP2077" s="17"/>
      <c r="BQ2077" s="17">
        <v>0.235016704788334</v>
      </c>
      <c r="BR2077" s="17">
        <v>0.11525348489925299</v>
      </c>
      <c r="BS2077" s="17"/>
      <c r="BT2077" s="17">
        <v>0.184994425250783</v>
      </c>
      <c r="BU2077" s="17">
        <v>0.12362228589029001</v>
      </c>
    </row>
    <row r="2078" spans="2:73" x14ac:dyDescent="0.3">
      <c r="B2078" t="s">
        <v>574</v>
      </c>
      <c r="C2078" s="17">
        <v>0.42765917682422699</v>
      </c>
      <c r="D2078" s="17">
        <v>0.419030762333505</v>
      </c>
      <c r="E2078" s="17">
        <v>0.43658367694296302</v>
      </c>
      <c r="F2078" s="17"/>
      <c r="G2078" s="17">
        <v>0.45225177330647698</v>
      </c>
      <c r="H2078" s="17">
        <v>0.39908534476999402</v>
      </c>
      <c r="I2078" s="17">
        <v>0.48637294842643197</v>
      </c>
      <c r="J2078" s="17">
        <v>0.45065301694365101</v>
      </c>
      <c r="K2078" s="17">
        <v>0.38735119374001298</v>
      </c>
      <c r="L2078" s="17">
        <v>0.39521869969640699</v>
      </c>
      <c r="M2078" s="17"/>
      <c r="N2078" s="17">
        <v>0.442038068690846</v>
      </c>
      <c r="O2078" s="17">
        <v>0.42133397395548</v>
      </c>
      <c r="P2078" s="17">
        <v>0.46604555285751098</v>
      </c>
      <c r="Q2078" s="17">
        <v>0.38774008036670499</v>
      </c>
      <c r="R2078" s="17"/>
      <c r="S2078" s="17">
        <v>0.419801627053147</v>
      </c>
      <c r="T2078" s="17">
        <v>0.41076097471928902</v>
      </c>
      <c r="U2078" s="17">
        <v>0.43323822272106499</v>
      </c>
      <c r="V2078" s="17">
        <v>0.42293142414573898</v>
      </c>
      <c r="W2078" s="17">
        <v>0.44839480916826702</v>
      </c>
      <c r="X2078" s="17">
        <v>0.45301721654641203</v>
      </c>
      <c r="Y2078" s="17">
        <v>0.43293383915941203</v>
      </c>
      <c r="Z2078" s="17">
        <v>0.45488029394517798</v>
      </c>
      <c r="AA2078" s="17">
        <v>0.40946077250037499</v>
      </c>
      <c r="AB2078" s="17"/>
      <c r="AC2078" s="17">
        <v>0.16329561845943599</v>
      </c>
      <c r="AD2078" s="17">
        <v>0.35635985798489</v>
      </c>
      <c r="AE2078" s="17">
        <v>0.39687954588966501</v>
      </c>
      <c r="AF2078" s="17">
        <v>0.396476510713062</v>
      </c>
      <c r="AG2078" s="17">
        <v>0.409318851777068</v>
      </c>
      <c r="AH2078" s="17">
        <v>0.476893826092187</v>
      </c>
      <c r="AI2078" s="17">
        <v>0.41691630402620999</v>
      </c>
      <c r="AJ2078" s="17">
        <v>0.50835795755087998</v>
      </c>
      <c r="AK2078" s="17">
        <v>0.42114931135376699</v>
      </c>
      <c r="AL2078" s="17">
        <v>0.474860855521756</v>
      </c>
      <c r="AM2078" s="17">
        <v>0.49359146509022001</v>
      </c>
      <c r="AN2078" s="17">
        <v>0.45452586363935699</v>
      </c>
      <c r="AO2078" s="17">
        <v>0.45194618729962199</v>
      </c>
      <c r="AP2078" s="17">
        <v>0.37644076626539802</v>
      </c>
      <c r="AQ2078" s="17">
        <v>0.382249940353244</v>
      </c>
      <c r="AR2078" s="17">
        <v>0.41851917553774098</v>
      </c>
      <c r="AS2078" s="17"/>
      <c r="AT2078" s="17">
        <v>0.43043952799255902</v>
      </c>
      <c r="AU2078" s="17">
        <v>0.42076151615583901</v>
      </c>
      <c r="AV2078" s="17">
        <v>0.44659117634383499</v>
      </c>
      <c r="AW2078" s="17">
        <v>0.43079552925592002</v>
      </c>
      <c r="AX2078" s="17">
        <v>0.41238176666265203</v>
      </c>
      <c r="AY2078" s="17">
        <v>0.415717026266614</v>
      </c>
      <c r="AZ2078" s="17"/>
      <c r="BA2078" s="17">
        <v>0.400985949133155</v>
      </c>
      <c r="BB2078" s="17">
        <v>0.43839946623718001</v>
      </c>
      <c r="BC2078" s="17">
        <v>0.45949102554872701</v>
      </c>
      <c r="BD2078" s="17">
        <v>0.42010539768144201</v>
      </c>
      <c r="BE2078" s="17">
        <v>0.432392205470775</v>
      </c>
      <c r="BF2078" s="17"/>
      <c r="BG2078" s="17">
        <v>0.42849082343769701</v>
      </c>
      <c r="BH2078" s="17">
        <v>0.45191958697516199</v>
      </c>
      <c r="BI2078" s="17">
        <v>0.45472341466053201</v>
      </c>
      <c r="BJ2078" s="17">
        <v>0.37696176882606602</v>
      </c>
      <c r="BK2078" s="17">
        <v>0.38797535336650302</v>
      </c>
      <c r="BL2078" s="17"/>
      <c r="BM2078" s="17">
        <v>0.43172476503748902</v>
      </c>
      <c r="BN2078" s="17">
        <v>0.423811138580792</v>
      </c>
      <c r="BO2078" s="17">
        <v>0.42485830248851802</v>
      </c>
      <c r="BP2078" s="17"/>
      <c r="BQ2078" s="17">
        <v>0.44093671433769699</v>
      </c>
      <c r="BR2078" s="17">
        <v>0.42211997699614301</v>
      </c>
      <c r="BS2078" s="17"/>
      <c r="BT2078" s="17">
        <v>0.43758202555046299</v>
      </c>
      <c r="BU2078" s="17">
        <v>0.42493227588312299</v>
      </c>
    </row>
    <row r="2079" spans="2:73" x14ac:dyDescent="0.3">
      <c r="B2079" t="s">
        <v>573</v>
      </c>
      <c r="C2079" s="17">
        <v>0.241166128828047</v>
      </c>
      <c r="D2079" s="17">
        <v>0.231289687180498</v>
      </c>
      <c r="E2079" s="17">
        <v>0.25075017624955698</v>
      </c>
      <c r="F2079" s="17"/>
      <c r="G2079" s="17">
        <v>0.183144569295114</v>
      </c>
      <c r="H2079" s="17">
        <v>0.18020616242537901</v>
      </c>
      <c r="I2079" s="17">
        <v>0.18966652859634001</v>
      </c>
      <c r="J2079" s="17">
        <v>0.27683929313934103</v>
      </c>
      <c r="K2079" s="17">
        <v>0.318668904677052</v>
      </c>
      <c r="L2079" s="17">
        <v>0.289961843488376</v>
      </c>
      <c r="M2079" s="17"/>
      <c r="N2079" s="17">
        <v>0.19684793925362301</v>
      </c>
      <c r="O2079" s="17">
        <v>0.25060582889224398</v>
      </c>
      <c r="P2079" s="17">
        <v>0.25069917688048299</v>
      </c>
      <c r="Q2079" s="17">
        <v>0.269137829681104</v>
      </c>
      <c r="R2079" s="17"/>
      <c r="S2079" s="17">
        <v>0.21973532198902099</v>
      </c>
      <c r="T2079" s="17">
        <v>0.29707185826816801</v>
      </c>
      <c r="U2079" s="17">
        <v>0.25203932885342001</v>
      </c>
      <c r="V2079" s="17">
        <v>0.22665660705753199</v>
      </c>
      <c r="W2079" s="17">
        <v>0.22037287929534499</v>
      </c>
      <c r="X2079" s="17">
        <v>0.245278857267581</v>
      </c>
      <c r="Y2079" s="17">
        <v>0.25414152250331401</v>
      </c>
      <c r="Z2079" s="17">
        <v>0.18910474595743301</v>
      </c>
      <c r="AA2079" s="17">
        <v>0.223897439532042</v>
      </c>
      <c r="AB2079" s="17"/>
      <c r="AC2079" s="17">
        <v>0.311123211433461</v>
      </c>
      <c r="AD2079" s="17">
        <v>0.23580849762794001</v>
      </c>
      <c r="AE2079" s="17">
        <v>0.28966236529660599</v>
      </c>
      <c r="AF2079" s="17">
        <v>0.27247184187218898</v>
      </c>
      <c r="AG2079" s="17">
        <v>0.25494051251481598</v>
      </c>
      <c r="AH2079" s="17">
        <v>0.223199826049026</v>
      </c>
      <c r="AI2079" s="17">
        <v>0.261209592683458</v>
      </c>
      <c r="AJ2079" s="17">
        <v>0.26568100923076998</v>
      </c>
      <c r="AK2079" s="17">
        <v>0.224153137798941</v>
      </c>
      <c r="AL2079" s="17">
        <v>0.24938767227581099</v>
      </c>
      <c r="AM2079" s="17">
        <v>0.219638887808845</v>
      </c>
      <c r="AN2079" s="17">
        <v>0.220967631735832</v>
      </c>
      <c r="AO2079" s="17">
        <v>0.22652987584939999</v>
      </c>
      <c r="AP2079" s="17">
        <v>0.17560212585384899</v>
      </c>
      <c r="AQ2079" s="17">
        <v>0.24145060452505099</v>
      </c>
      <c r="AR2079" s="17">
        <v>0.120910242770919</v>
      </c>
      <c r="AS2079" s="17"/>
      <c r="AT2079" s="17">
        <v>0.18698020198321499</v>
      </c>
      <c r="AU2079" s="17">
        <v>0.25860004201034498</v>
      </c>
      <c r="AV2079" s="17">
        <v>0.22099660711560101</v>
      </c>
      <c r="AW2079" s="17">
        <v>0.26956681609579403</v>
      </c>
      <c r="AX2079" s="17">
        <v>0.27621845552164098</v>
      </c>
      <c r="AY2079" s="17">
        <v>0.27617125187320302</v>
      </c>
      <c r="AZ2079" s="17"/>
      <c r="BA2079" s="17">
        <v>0.286235162852089</v>
      </c>
      <c r="BB2079" s="17">
        <v>0.26141602571949901</v>
      </c>
      <c r="BC2079" s="17">
        <v>0.20759771554453599</v>
      </c>
      <c r="BD2079" s="17">
        <v>0.16425831174818001</v>
      </c>
      <c r="BE2079" s="17">
        <v>0.18270470517120799</v>
      </c>
      <c r="BF2079" s="17"/>
      <c r="BG2079" s="17">
        <v>0.248041841859513</v>
      </c>
      <c r="BH2079" s="17">
        <v>0.19776473869879699</v>
      </c>
      <c r="BI2079" s="17">
        <v>0.228908997211345</v>
      </c>
      <c r="BJ2079" s="17">
        <v>0.32133197429599702</v>
      </c>
      <c r="BK2079" s="17">
        <v>0.233845128817878</v>
      </c>
      <c r="BL2079" s="17"/>
      <c r="BM2079" s="17">
        <v>0.23460371552900899</v>
      </c>
      <c r="BN2079" s="17">
        <v>0.24786381087679499</v>
      </c>
      <c r="BO2079" s="17">
        <v>0.244511161273233</v>
      </c>
      <c r="BP2079" s="17"/>
      <c r="BQ2079" s="17">
        <v>0.19281732278083999</v>
      </c>
      <c r="BR2079" s="17">
        <v>0.271955179013326</v>
      </c>
      <c r="BS2079" s="17"/>
      <c r="BT2079" s="17">
        <v>0.23447213127722699</v>
      </c>
      <c r="BU2079" s="17">
        <v>0.248146772124092</v>
      </c>
    </row>
    <row r="2080" spans="2:73" x14ac:dyDescent="0.3">
      <c r="B2080" t="s">
        <v>572</v>
      </c>
      <c r="C2080" s="17">
        <v>8.5756266231699504E-2</v>
      </c>
      <c r="D2080" s="17">
        <v>9.1085676760311998E-2</v>
      </c>
      <c r="E2080" s="17">
        <v>8.0827494033818295E-2</v>
      </c>
      <c r="F2080" s="17"/>
      <c r="G2080" s="17">
        <v>8.9531731774134898E-2</v>
      </c>
      <c r="H2080" s="17">
        <v>5.4917569992895002E-2</v>
      </c>
      <c r="I2080" s="17">
        <v>7.3559268557829294E-2</v>
      </c>
      <c r="J2080" s="17">
        <v>7.86288008029013E-2</v>
      </c>
      <c r="K2080" s="17">
        <v>9.7831496717187494E-2</v>
      </c>
      <c r="L2080" s="17">
        <v>0.1159355162164</v>
      </c>
      <c r="M2080" s="17"/>
      <c r="N2080" s="17">
        <v>7.2828367994594301E-2</v>
      </c>
      <c r="O2080" s="17">
        <v>8.6173877435805707E-2</v>
      </c>
      <c r="P2080" s="17">
        <v>9.2961074666161006E-2</v>
      </c>
      <c r="Q2080" s="17">
        <v>9.3419319123628206E-2</v>
      </c>
      <c r="R2080" s="17"/>
      <c r="S2080" s="17">
        <v>3.2375731349323103E-2</v>
      </c>
      <c r="T2080" s="17">
        <v>8.1925730791107904E-2</v>
      </c>
      <c r="U2080" s="17">
        <v>0.108562849507369</v>
      </c>
      <c r="V2080" s="17">
        <v>0.104575144675778</v>
      </c>
      <c r="W2080" s="17">
        <v>7.4280276006772006E-2</v>
      </c>
      <c r="X2080" s="17">
        <v>7.3870244711852495E-2</v>
      </c>
      <c r="Y2080" s="17">
        <v>0.115739485706505</v>
      </c>
      <c r="Z2080" s="17">
        <v>0.12882877908964799</v>
      </c>
      <c r="AA2080" s="17">
        <v>0.100215880483622</v>
      </c>
      <c r="AB2080" s="17"/>
      <c r="AC2080" s="17">
        <v>8.45547674088412E-2</v>
      </c>
      <c r="AD2080" s="17">
        <v>6.2679860085975897E-2</v>
      </c>
      <c r="AE2080" s="17">
        <v>0.12517541789783401</v>
      </c>
      <c r="AF2080" s="17">
        <v>7.9184323325579203E-2</v>
      </c>
      <c r="AG2080" s="17">
        <v>0.12008984225217099</v>
      </c>
      <c r="AH2080" s="17">
        <v>7.8953461218322002E-2</v>
      </c>
      <c r="AI2080" s="17">
        <v>8.7424856227377806E-2</v>
      </c>
      <c r="AJ2080" s="17">
        <v>3.6781439103786499E-2</v>
      </c>
      <c r="AK2080" s="17">
        <v>0.138961277028289</v>
      </c>
      <c r="AL2080" s="17">
        <v>0.107557685170821</v>
      </c>
      <c r="AM2080" s="17">
        <v>8.8354453165211705E-2</v>
      </c>
      <c r="AN2080" s="17">
        <v>7.2532605808227596E-2</v>
      </c>
      <c r="AO2080" s="17">
        <v>9.5754091955326207E-2</v>
      </c>
      <c r="AP2080" s="17">
        <v>3.1679199831481299E-2</v>
      </c>
      <c r="AQ2080" s="17">
        <v>6.7323609753483504E-2</v>
      </c>
      <c r="AR2080" s="17">
        <v>2.8685795999200101E-2</v>
      </c>
      <c r="AS2080" s="17"/>
      <c r="AT2080" s="17">
        <v>5.6007082827738697E-2</v>
      </c>
      <c r="AU2080" s="17">
        <v>7.7924176234058298E-2</v>
      </c>
      <c r="AV2080" s="17">
        <v>0.108631391672423</v>
      </c>
      <c r="AW2080" s="17">
        <v>9.7160884876388201E-2</v>
      </c>
      <c r="AX2080" s="17">
        <v>0.119278392494408</v>
      </c>
      <c r="AY2080" s="17">
        <v>9.2746422538541304E-2</v>
      </c>
      <c r="AZ2080" s="17"/>
      <c r="BA2080" s="17">
        <v>9.3273037231092204E-2</v>
      </c>
      <c r="BB2080" s="17">
        <v>9.12366987521918E-2</v>
      </c>
      <c r="BC2080" s="17">
        <v>7.1136338770847393E-2</v>
      </c>
      <c r="BD2080" s="17">
        <v>6.5980773286532499E-2</v>
      </c>
      <c r="BE2080" s="17">
        <v>3.8659414041675201E-2</v>
      </c>
      <c r="BF2080" s="17"/>
      <c r="BG2080" s="17">
        <v>8.4473634062736599E-2</v>
      </c>
      <c r="BH2080" s="17">
        <v>7.2752900333134696E-2</v>
      </c>
      <c r="BI2080" s="17">
        <v>8.9962009881046606E-2</v>
      </c>
      <c r="BJ2080" s="17">
        <v>0.109673078100208</v>
      </c>
      <c r="BK2080" s="17">
        <v>0.13911351277124501</v>
      </c>
      <c r="BL2080" s="17"/>
      <c r="BM2080" s="17">
        <v>8.3063291297743494E-2</v>
      </c>
      <c r="BN2080" s="17">
        <v>9.1013673571835804E-2</v>
      </c>
      <c r="BO2080" s="17">
        <v>8.1063468125376695E-2</v>
      </c>
      <c r="BP2080" s="17"/>
      <c r="BQ2080" s="17">
        <v>8.08061324630934E-2</v>
      </c>
      <c r="BR2080" s="17">
        <v>8.8815808623925296E-2</v>
      </c>
      <c r="BS2080" s="17"/>
      <c r="BT2080" s="17">
        <v>7.9599697292321803E-2</v>
      </c>
      <c r="BU2080" s="17">
        <v>9.7653635717946802E-2</v>
      </c>
    </row>
    <row r="2081" spans="2:73" x14ac:dyDescent="0.3">
      <c r="B2081" t="s">
        <v>571</v>
      </c>
      <c r="C2081" s="17">
        <v>2.66426790185533E-2</v>
      </c>
      <c r="D2081" s="17">
        <v>2.78385837317205E-2</v>
      </c>
      <c r="E2081" s="17">
        <v>2.5559507530752399E-2</v>
      </c>
      <c r="F2081" s="17"/>
      <c r="G2081" s="17">
        <v>2.2253804986357401E-2</v>
      </c>
      <c r="H2081" s="17">
        <v>2.06161615992984E-2</v>
      </c>
      <c r="I2081" s="17">
        <v>1.7160801006747599E-2</v>
      </c>
      <c r="J2081" s="17">
        <v>1.8256198014437001E-2</v>
      </c>
      <c r="K2081" s="17">
        <v>2.92211208683523E-2</v>
      </c>
      <c r="L2081" s="17">
        <v>4.72517952254543E-2</v>
      </c>
      <c r="M2081" s="17"/>
      <c r="N2081" s="17">
        <v>2.8740670025502998E-2</v>
      </c>
      <c r="O2081" s="17">
        <v>1.97208439253179E-2</v>
      </c>
      <c r="P2081" s="17">
        <v>3.1680167045494798E-2</v>
      </c>
      <c r="Q2081" s="17">
        <v>2.4978452890482498E-2</v>
      </c>
      <c r="R2081" s="17"/>
      <c r="S2081" s="17">
        <v>2.37138982621568E-2</v>
      </c>
      <c r="T2081" s="17">
        <v>3.3961489626813897E-2</v>
      </c>
      <c r="U2081" s="17">
        <v>2.9463844658559599E-2</v>
      </c>
      <c r="V2081" s="17">
        <v>2.18687738124227E-2</v>
      </c>
      <c r="W2081" s="17">
        <v>3.7622703466087898E-2</v>
      </c>
      <c r="X2081" s="17">
        <v>2.6041255712179499E-2</v>
      </c>
      <c r="Y2081" s="17">
        <v>2.6490072753616499E-2</v>
      </c>
      <c r="Z2081" s="17">
        <v>1.27584041391487E-2</v>
      </c>
      <c r="AA2081" s="17">
        <v>2.14413113285634E-2</v>
      </c>
      <c r="AB2081" s="17"/>
      <c r="AC2081" s="17">
        <v>3.3705161783248699E-2</v>
      </c>
      <c r="AD2081" s="17">
        <v>3.5816334933022199E-2</v>
      </c>
      <c r="AE2081" s="17">
        <v>1.42129451829695E-2</v>
      </c>
      <c r="AF2081" s="17">
        <v>3.6294583408967802E-2</v>
      </c>
      <c r="AG2081" s="17">
        <v>2.9753643341295401E-2</v>
      </c>
      <c r="AH2081" s="17">
        <v>2.7912991519128301E-2</v>
      </c>
      <c r="AI2081" s="17">
        <v>2.9931444372449701E-2</v>
      </c>
      <c r="AJ2081" s="17">
        <v>2.5998772800750299E-2</v>
      </c>
      <c r="AK2081" s="17">
        <v>3.3241166556558399E-2</v>
      </c>
      <c r="AL2081" s="17">
        <v>6.5488994128492404E-3</v>
      </c>
      <c r="AM2081" s="17">
        <v>2.2200912178881101E-2</v>
      </c>
      <c r="AN2081" s="17">
        <v>2.02562700537888E-2</v>
      </c>
      <c r="AO2081" s="17">
        <v>2.8120383722025001E-2</v>
      </c>
      <c r="AP2081" s="17">
        <v>3.8018554911008903E-2</v>
      </c>
      <c r="AQ2081" s="17">
        <v>8.1096988686432392E-3</v>
      </c>
      <c r="AR2081" s="17">
        <v>2.8501419364101499E-2</v>
      </c>
      <c r="AS2081" s="17"/>
      <c r="AT2081" s="17">
        <v>1.0862070487592799E-2</v>
      </c>
      <c r="AU2081" s="17">
        <v>2.51350678154122E-2</v>
      </c>
      <c r="AV2081" s="17">
        <v>3.6101519981527802E-2</v>
      </c>
      <c r="AW2081" s="17">
        <v>3.4395044867621599E-2</v>
      </c>
      <c r="AX2081" s="17">
        <v>3.0108805378345999E-2</v>
      </c>
      <c r="AY2081" s="17">
        <v>4.6290963638624803E-2</v>
      </c>
      <c r="AZ2081" s="17"/>
      <c r="BA2081" s="17">
        <v>2.4276628490424501E-2</v>
      </c>
      <c r="BB2081" s="17">
        <v>2.90782075391781E-2</v>
      </c>
      <c r="BC2081" s="17">
        <v>2.2326133592170502E-2</v>
      </c>
      <c r="BD2081" s="17">
        <v>2.41095460115806E-2</v>
      </c>
      <c r="BE2081" s="17">
        <v>1.5801156518046301E-2</v>
      </c>
      <c r="BF2081" s="17"/>
      <c r="BG2081" s="17">
        <v>3.6655164228643802E-2</v>
      </c>
      <c r="BH2081" s="17">
        <v>1.6952933266233001E-2</v>
      </c>
      <c r="BI2081" s="17">
        <v>2.8542141022292199E-2</v>
      </c>
      <c r="BJ2081" s="17">
        <v>4.4727957518717297E-2</v>
      </c>
      <c r="BK2081" s="17">
        <v>1.23287435836323E-2</v>
      </c>
      <c r="BL2081" s="17"/>
      <c r="BM2081" s="17">
        <v>2.6768045713663601E-2</v>
      </c>
      <c r="BN2081" s="17">
        <v>2.1352476045213401E-2</v>
      </c>
      <c r="BO2081" s="17">
        <v>3.9058841640463297E-2</v>
      </c>
      <c r="BP2081" s="17"/>
      <c r="BQ2081" s="17">
        <v>1.99350870773711E-2</v>
      </c>
      <c r="BR2081" s="17">
        <v>3.1561757609661199E-2</v>
      </c>
      <c r="BS2081" s="17"/>
      <c r="BT2081" s="17">
        <v>2.65314265064624E-2</v>
      </c>
      <c r="BU2081" s="17">
        <v>2.9079383753706799E-2</v>
      </c>
    </row>
    <row r="2082" spans="2:73" x14ac:dyDescent="0.3">
      <c r="B2082" t="s">
        <v>92</v>
      </c>
      <c r="C2082" s="17">
        <v>6.1251460969005703E-2</v>
      </c>
      <c r="D2082" s="17">
        <v>4.9649224742862597E-2</v>
      </c>
      <c r="E2082" s="17">
        <v>7.1990940787223096E-2</v>
      </c>
      <c r="F2082" s="17"/>
      <c r="G2082" s="17">
        <v>4.4979344823224798E-2</v>
      </c>
      <c r="H2082" s="17">
        <v>5.1898085355715197E-2</v>
      </c>
      <c r="I2082" s="17">
        <v>7.8257533408079297E-2</v>
      </c>
      <c r="J2082" s="17">
        <v>5.0208669593997599E-2</v>
      </c>
      <c r="K2082" s="17">
        <v>6.8860645259898101E-2</v>
      </c>
      <c r="L2082" s="17">
        <v>6.96896273324661E-2</v>
      </c>
      <c r="M2082" s="17"/>
      <c r="N2082" s="17">
        <v>4.0010030756045999E-2</v>
      </c>
      <c r="O2082" s="17">
        <v>5.2906540067131198E-2</v>
      </c>
      <c r="P2082" s="17">
        <v>5.5754850452666503E-2</v>
      </c>
      <c r="Q2082" s="17">
        <v>9.7830082579972402E-2</v>
      </c>
      <c r="R2082" s="17"/>
      <c r="S2082" s="17">
        <v>4.7934821316623903E-2</v>
      </c>
      <c r="T2082" s="17">
        <v>5.3749970075887499E-2</v>
      </c>
      <c r="U2082" s="17">
        <v>6.03403945499522E-2</v>
      </c>
      <c r="V2082" s="17">
        <v>6.1934032442863399E-2</v>
      </c>
      <c r="W2082" s="17">
        <v>0.100962044026647</v>
      </c>
      <c r="X2082" s="17">
        <v>8.3373731579632293E-2</v>
      </c>
      <c r="Y2082" s="17">
        <v>5.2068752785066501E-2</v>
      </c>
      <c r="Z2082" s="17">
        <v>4.5505753078792198E-2</v>
      </c>
      <c r="AA2082" s="17">
        <v>5.5646331766605397E-2</v>
      </c>
      <c r="AB2082" s="17"/>
      <c r="AC2082" s="17">
        <v>0.105127590802468</v>
      </c>
      <c r="AD2082" s="17">
        <v>0.13876682465242299</v>
      </c>
      <c r="AE2082" s="17">
        <v>3.7222394302443E-2</v>
      </c>
      <c r="AF2082" s="17">
        <v>9.91133758571765E-2</v>
      </c>
      <c r="AG2082" s="17">
        <v>6.8566038254943396E-2</v>
      </c>
      <c r="AH2082" s="17">
        <v>6.8407487412678603E-2</v>
      </c>
      <c r="AI2082" s="17">
        <v>5.11129648087165E-2</v>
      </c>
      <c r="AJ2082" s="17">
        <v>3.4308411878406303E-2</v>
      </c>
      <c r="AK2082" s="17">
        <v>4.20012212173776E-2</v>
      </c>
      <c r="AL2082" s="17">
        <v>4.1706743886131901E-2</v>
      </c>
      <c r="AM2082" s="17">
        <v>3.6220266281427001E-2</v>
      </c>
      <c r="AN2082" s="17">
        <v>2.6826135917050201E-2</v>
      </c>
      <c r="AO2082" s="17">
        <v>2.8315672164123399E-2</v>
      </c>
      <c r="AP2082" s="17">
        <v>6.2812932188506101E-2</v>
      </c>
      <c r="AQ2082" s="17">
        <v>7.8057446721798401E-2</v>
      </c>
      <c r="AR2082" s="17">
        <v>2.08371208263732E-2</v>
      </c>
      <c r="AS2082" s="17"/>
      <c r="AT2082" s="17">
        <v>4.50115019924925E-2</v>
      </c>
      <c r="AU2082" s="17">
        <v>7.9701381221024201E-2</v>
      </c>
      <c r="AV2082" s="17">
        <v>4.36099558436428E-2</v>
      </c>
      <c r="AW2082" s="17">
        <v>5.6115890344794098E-2</v>
      </c>
      <c r="AX2082" s="17">
        <v>7.4205503044448298E-2</v>
      </c>
      <c r="AY2082" s="17">
        <v>7.4045679668483896E-2</v>
      </c>
      <c r="AZ2082" s="17"/>
      <c r="BA2082" s="17">
        <v>9.1849430631811793E-2</v>
      </c>
      <c r="BB2082" s="17">
        <v>5.0070811696096403E-2</v>
      </c>
      <c r="BC2082" s="17">
        <v>5.2503684293363502E-2</v>
      </c>
      <c r="BD2082" s="17">
        <v>3.6670743359856803E-2</v>
      </c>
      <c r="BE2082" s="17">
        <v>1.64636575732518E-2</v>
      </c>
      <c r="BF2082" s="17"/>
      <c r="BG2082" s="17">
        <v>5.3998450840247701E-2</v>
      </c>
      <c r="BH2082" s="17">
        <v>3.7091554377182201E-2</v>
      </c>
      <c r="BI2082" s="17">
        <v>6.5145540486865494E-2</v>
      </c>
      <c r="BJ2082" s="17">
        <v>5.9153955286403499E-2</v>
      </c>
      <c r="BK2082" s="17">
        <v>0.114067000739344</v>
      </c>
      <c r="BL2082" s="17"/>
      <c r="BM2082" s="17">
        <v>4.2892259391155402E-2</v>
      </c>
      <c r="BN2082" s="17">
        <v>7.8213318424231307E-2</v>
      </c>
      <c r="BO2082" s="17">
        <v>7.4902671451176295E-2</v>
      </c>
      <c r="BP2082" s="17"/>
      <c r="BQ2082" s="17">
        <v>3.04880385526646E-2</v>
      </c>
      <c r="BR2082" s="17">
        <v>7.0293792857690995E-2</v>
      </c>
      <c r="BS2082" s="17"/>
      <c r="BT2082" s="17">
        <v>3.6820294122741903E-2</v>
      </c>
      <c r="BU2082" s="17">
        <v>7.6565646630841699E-2</v>
      </c>
    </row>
    <row r="2083" spans="2:73" x14ac:dyDescent="0.3">
      <c r="B2083" t="s">
        <v>577</v>
      </c>
      <c r="C2083" s="17">
        <v>0.58518346495269402</v>
      </c>
      <c r="D2083" s="17">
        <v>0.60013682758460596</v>
      </c>
      <c r="E2083" s="17">
        <v>0.57087188139864897</v>
      </c>
      <c r="F2083" s="17"/>
      <c r="G2083" s="17">
        <v>0.66009054912116905</v>
      </c>
      <c r="H2083" s="17">
        <v>0.69236202062671204</v>
      </c>
      <c r="I2083" s="17">
        <v>0.64135586843100401</v>
      </c>
      <c r="J2083" s="17">
        <v>0.57606703844932305</v>
      </c>
      <c r="K2083" s="17">
        <v>0.48541783247751003</v>
      </c>
      <c r="L2083" s="17">
        <v>0.47716121773730402</v>
      </c>
      <c r="M2083" s="17"/>
      <c r="N2083" s="17">
        <v>0.661572991970233</v>
      </c>
      <c r="O2083" s="17">
        <v>0.59059290967950095</v>
      </c>
      <c r="P2083" s="17">
        <v>0.568904730955195</v>
      </c>
      <c r="Q2083" s="17">
        <v>0.514634315724813</v>
      </c>
      <c r="R2083" s="17"/>
      <c r="S2083" s="17">
        <v>0.67624022708287501</v>
      </c>
      <c r="T2083" s="17">
        <v>0.53329095123802295</v>
      </c>
      <c r="U2083" s="17">
        <v>0.5495935824307</v>
      </c>
      <c r="V2083" s="17">
        <v>0.58496544201140299</v>
      </c>
      <c r="W2083" s="17">
        <v>0.56676209720514803</v>
      </c>
      <c r="X2083" s="17">
        <v>0.57143591072875499</v>
      </c>
      <c r="Y2083" s="17">
        <v>0.55156016625149795</v>
      </c>
      <c r="Z2083" s="17">
        <v>0.62380231773497796</v>
      </c>
      <c r="AA2083" s="17">
        <v>0.59879903688916702</v>
      </c>
      <c r="AB2083" s="17"/>
      <c r="AC2083" s="17">
        <v>0.46548926857198097</v>
      </c>
      <c r="AD2083" s="17">
        <v>0.52692848270063897</v>
      </c>
      <c r="AE2083" s="17">
        <v>0.53372687732014701</v>
      </c>
      <c r="AF2083" s="17">
        <v>0.51293587553608699</v>
      </c>
      <c r="AG2083" s="17">
        <v>0.52664996363677397</v>
      </c>
      <c r="AH2083" s="17">
        <v>0.60152623380084502</v>
      </c>
      <c r="AI2083" s="17">
        <v>0.57032114190799799</v>
      </c>
      <c r="AJ2083" s="17">
        <v>0.63723036698628699</v>
      </c>
      <c r="AK2083" s="17">
        <v>0.56164319739883495</v>
      </c>
      <c r="AL2083" s="17">
        <v>0.59479899925438695</v>
      </c>
      <c r="AM2083" s="17">
        <v>0.63358548056563502</v>
      </c>
      <c r="AN2083" s="17">
        <v>0.65941735648510202</v>
      </c>
      <c r="AO2083" s="17">
        <v>0.62127997630912601</v>
      </c>
      <c r="AP2083" s="17">
        <v>0.69188718721515496</v>
      </c>
      <c r="AQ2083" s="17">
        <v>0.60505864013102395</v>
      </c>
      <c r="AR2083" s="17">
        <v>0.80106542103940603</v>
      </c>
      <c r="AS2083" s="17"/>
      <c r="AT2083" s="17">
        <v>0.70113914270896105</v>
      </c>
      <c r="AU2083" s="17">
        <v>0.55863933271916</v>
      </c>
      <c r="AV2083" s="17">
        <v>0.59066052538680502</v>
      </c>
      <c r="AW2083" s="17">
        <v>0.54276136381540196</v>
      </c>
      <c r="AX2083" s="17">
        <v>0.500188843561156</v>
      </c>
      <c r="AY2083" s="17">
        <v>0.51074568228114703</v>
      </c>
      <c r="AZ2083" s="17"/>
      <c r="BA2083" s="17">
        <v>0.50436574079458296</v>
      </c>
      <c r="BB2083" s="17">
        <v>0.568198256293034</v>
      </c>
      <c r="BC2083" s="17">
        <v>0.64643612779908299</v>
      </c>
      <c r="BD2083" s="17">
        <v>0.70898062559385</v>
      </c>
      <c r="BE2083" s="17">
        <v>0.74637106669581799</v>
      </c>
      <c r="BF2083" s="17"/>
      <c r="BG2083" s="17">
        <v>0.57683090900885903</v>
      </c>
      <c r="BH2083" s="17">
        <v>0.67543787332465399</v>
      </c>
      <c r="BI2083" s="17">
        <v>0.58744131139845102</v>
      </c>
      <c r="BJ2083" s="17">
        <v>0.465113034798674</v>
      </c>
      <c r="BK2083" s="17">
        <v>0.50064561408790098</v>
      </c>
      <c r="BL2083" s="17"/>
      <c r="BM2083" s="17">
        <v>0.61267268806842901</v>
      </c>
      <c r="BN2083" s="17">
        <v>0.561556721081924</v>
      </c>
      <c r="BO2083" s="17">
        <v>0.56046385750975103</v>
      </c>
      <c r="BP2083" s="17"/>
      <c r="BQ2083" s="17">
        <v>0.67595341912603102</v>
      </c>
      <c r="BR2083" s="17">
        <v>0.53737346189539603</v>
      </c>
      <c r="BS2083" s="17"/>
      <c r="BT2083" s="17">
        <v>0.62257645080124702</v>
      </c>
      <c r="BU2083" s="17">
        <v>0.548554561773412</v>
      </c>
    </row>
    <row r="2084" spans="2:73" x14ac:dyDescent="0.3">
      <c r="B2084" t="s">
        <v>576</v>
      </c>
      <c r="C2084" s="17">
        <v>0.112398945250253</v>
      </c>
      <c r="D2084" s="17">
        <v>0.118924260492033</v>
      </c>
      <c r="E2084" s="17">
        <v>0.106387001564571</v>
      </c>
      <c r="F2084" s="17"/>
      <c r="G2084" s="17">
        <v>0.11178553676049199</v>
      </c>
      <c r="H2084" s="17">
        <v>7.5533731592193398E-2</v>
      </c>
      <c r="I2084" s="17">
        <v>9.07200695645769E-2</v>
      </c>
      <c r="J2084" s="17">
        <v>9.6884998817338294E-2</v>
      </c>
      <c r="K2084" s="17">
        <v>0.12705261758554001</v>
      </c>
      <c r="L2084" s="17">
        <v>0.163187311441854</v>
      </c>
      <c r="M2084" s="17"/>
      <c r="N2084" s="17">
        <v>0.10156903802009699</v>
      </c>
      <c r="O2084" s="17">
        <v>0.105894721361124</v>
      </c>
      <c r="P2084" s="17">
        <v>0.124641241711656</v>
      </c>
      <c r="Q2084" s="17">
        <v>0.118397772014111</v>
      </c>
      <c r="R2084" s="17"/>
      <c r="S2084" s="17">
        <v>5.6089629611479903E-2</v>
      </c>
      <c r="T2084" s="17">
        <v>0.115887220417922</v>
      </c>
      <c r="U2084" s="17">
        <v>0.138026694165928</v>
      </c>
      <c r="V2084" s="17">
        <v>0.126443918488201</v>
      </c>
      <c r="W2084" s="17">
        <v>0.11190297947286</v>
      </c>
      <c r="X2084" s="17">
        <v>9.9911500424032004E-2</v>
      </c>
      <c r="Y2084" s="17">
        <v>0.142229558460122</v>
      </c>
      <c r="Z2084" s="17">
        <v>0.14158718322879699</v>
      </c>
      <c r="AA2084" s="17">
        <v>0.121657191812186</v>
      </c>
      <c r="AB2084" s="17"/>
      <c r="AC2084" s="17">
        <v>0.11825992919209</v>
      </c>
      <c r="AD2084" s="17">
        <v>9.8496195018998006E-2</v>
      </c>
      <c r="AE2084" s="17">
        <v>0.13938836308080299</v>
      </c>
      <c r="AF2084" s="17">
        <v>0.115478906734547</v>
      </c>
      <c r="AG2084" s="17">
        <v>0.149843485593466</v>
      </c>
      <c r="AH2084" s="17">
        <v>0.10686645273745</v>
      </c>
      <c r="AI2084" s="17">
        <v>0.117356300599828</v>
      </c>
      <c r="AJ2084" s="17">
        <v>6.2780211904536795E-2</v>
      </c>
      <c r="AK2084" s="17">
        <v>0.17220244358484699</v>
      </c>
      <c r="AL2084" s="17">
        <v>0.114106584583671</v>
      </c>
      <c r="AM2084" s="17">
        <v>0.11055536534409301</v>
      </c>
      <c r="AN2084" s="17">
        <v>9.2788875862016507E-2</v>
      </c>
      <c r="AO2084" s="17">
        <v>0.12387447567735101</v>
      </c>
      <c r="AP2084" s="17">
        <v>6.9697754742490195E-2</v>
      </c>
      <c r="AQ2084" s="17">
        <v>7.5433308622126799E-2</v>
      </c>
      <c r="AR2084" s="17">
        <v>5.7187215363301597E-2</v>
      </c>
      <c r="AS2084" s="17"/>
      <c r="AT2084" s="17">
        <v>6.6869153315331498E-2</v>
      </c>
      <c r="AU2084" s="17">
        <v>0.103059244049471</v>
      </c>
      <c r="AV2084" s="17">
        <v>0.14473291165395</v>
      </c>
      <c r="AW2084" s="17">
        <v>0.13155592974401001</v>
      </c>
      <c r="AX2084" s="17">
        <v>0.14938719787275401</v>
      </c>
      <c r="AY2084" s="17">
        <v>0.13903738617716599</v>
      </c>
      <c r="AZ2084" s="17"/>
      <c r="BA2084" s="17">
        <v>0.117549665721517</v>
      </c>
      <c r="BB2084" s="17">
        <v>0.12031490629137</v>
      </c>
      <c r="BC2084" s="17">
        <v>9.3462472363017898E-2</v>
      </c>
      <c r="BD2084" s="17">
        <v>9.0090319298113106E-2</v>
      </c>
      <c r="BE2084" s="17">
        <v>5.4460570559721498E-2</v>
      </c>
      <c r="BF2084" s="17"/>
      <c r="BG2084" s="17">
        <v>0.12112879829138</v>
      </c>
      <c r="BH2084" s="17">
        <v>8.9705833599367693E-2</v>
      </c>
      <c r="BI2084" s="17">
        <v>0.118504150903339</v>
      </c>
      <c r="BJ2084" s="17">
        <v>0.15440103561892601</v>
      </c>
      <c r="BK2084" s="17">
        <v>0.15144225635487699</v>
      </c>
      <c r="BL2084" s="17"/>
      <c r="BM2084" s="17">
        <v>0.109831337011407</v>
      </c>
      <c r="BN2084" s="17">
        <v>0.11236614961704899</v>
      </c>
      <c r="BO2084" s="17">
        <v>0.12012230976584</v>
      </c>
      <c r="BP2084" s="17"/>
      <c r="BQ2084" s="17">
        <v>0.100741219540464</v>
      </c>
      <c r="BR2084" s="17">
        <v>0.120377566233586</v>
      </c>
      <c r="BS2084" s="17"/>
      <c r="BT2084" s="17">
        <v>0.10613112379878401</v>
      </c>
      <c r="BU2084" s="17">
        <v>0.126733019471654</v>
      </c>
    </row>
    <row r="2085" spans="2:73" x14ac:dyDescent="0.3">
      <c r="B2085" t="s">
        <v>443</v>
      </c>
      <c r="C2085" s="17">
        <v>0.47278451970244101</v>
      </c>
      <c r="D2085" s="17">
        <v>0.48121256709257398</v>
      </c>
      <c r="E2085" s="17">
        <v>0.46448487983407799</v>
      </c>
      <c r="F2085" s="17"/>
      <c r="G2085" s="17">
        <v>0.54830501236067697</v>
      </c>
      <c r="H2085" s="17">
        <v>0.61682828903451903</v>
      </c>
      <c r="I2085" s="17">
        <v>0.550635798866427</v>
      </c>
      <c r="J2085" s="17">
        <v>0.47918203963198502</v>
      </c>
      <c r="K2085" s="17">
        <v>0.35836521489197098</v>
      </c>
      <c r="L2085" s="17">
        <v>0.31397390629545002</v>
      </c>
      <c r="M2085" s="17"/>
      <c r="N2085" s="17">
        <v>0.56000395395013602</v>
      </c>
      <c r="O2085" s="17">
        <v>0.48469818831837802</v>
      </c>
      <c r="P2085" s="17">
        <v>0.44426348924353898</v>
      </c>
      <c r="Q2085" s="17">
        <v>0.39623654371070199</v>
      </c>
      <c r="R2085" s="17"/>
      <c r="S2085" s="17">
        <v>0.620150597471395</v>
      </c>
      <c r="T2085" s="17">
        <v>0.41740373082010102</v>
      </c>
      <c r="U2085" s="17">
        <v>0.411566888264771</v>
      </c>
      <c r="V2085" s="17">
        <v>0.45852152352320302</v>
      </c>
      <c r="W2085" s="17">
        <v>0.45485911773228799</v>
      </c>
      <c r="X2085" s="17">
        <v>0.47152441030472297</v>
      </c>
      <c r="Y2085" s="17">
        <v>0.40933060779137598</v>
      </c>
      <c r="Z2085" s="17">
        <v>0.48221513450618098</v>
      </c>
      <c r="AA2085" s="17">
        <v>0.47714184507698199</v>
      </c>
      <c r="AB2085" s="17"/>
      <c r="AC2085" s="17">
        <v>0.34722933937989098</v>
      </c>
      <c r="AD2085" s="17">
        <v>0.42843228768164099</v>
      </c>
      <c r="AE2085" s="17">
        <v>0.39433851423934402</v>
      </c>
      <c r="AF2085" s="17">
        <v>0.39745696880154002</v>
      </c>
      <c r="AG2085" s="17">
        <v>0.37680647804330802</v>
      </c>
      <c r="AH2085" s="17">
        <v>0.49465978106339498</v>
      </c>
      <c r="AI2085" s="17">
        <v>0.45296484130817</v>
      </c>
      <c r="AJ2085" s="17">
        <v>0.57445015508175001</v>
      </c>
      <c r="AK2085" s="17">
        <v>0.38944075381398802</v>
      </c>
      <c r="AL2085" s="17">
        <v>0.480692414670716</v>
      </c>
      <c r="AM2085" s="17">
        <v>0.52303011522154297</v>
      </c>
      <c r="AN2085" s="17">
        <v>0.56662848062308502</v>
      </c>
      <c r="AO2085" s="17">
        <v>0.49740550063177402</v>
      </c>
      <c r="AP2085" s="17">
        <v>0.62218943247266401</v>
      </c>
      <c r="AQ2085" s="17">
        <v>0.52962533150889701</v>
      </c>
      <c r="AR2085" s="17">
        <v>0.74387820567610496</v>
      </c>
      <c r="AS2085" s="17"/>
      <c r="AT2085" s="17">
        <v>0.634269989393629</v>
      </c>
      <c r="AU2085" s="17">
        <v>0.45558008866969002</v>
      </c>
      <c r="AV2085" s="17">
        <v>0.445927613732855</v>
      </c>
      <c r="AW2085" s="17">
        <v>0.41120543407139198</v>
      </c>
      <c r="AX2085" s="17">
        <v>0.350801645688402</v>
      </c>
      <c r="AY2085" s="17">
        <v>0.37170829610398098</v>
      </c>
      <c r="AZ2085" s="17"/>
      <c r="BA2085" s="17">
        <v>0.38681607507306598</v>
      </c>
      <c r="BB2085" s="17">
        <v>0.44788335000166402</v>
      </c>
      <c r="BC2085" s="17">
        <v>0.55297365543606503</v>
      </c>
      <c r="BD2085" s="17">
        <v>0.61889030629573705</v>
      </c>
      <c r="BE2085" s="17">
        <v>0.69191049613609701</v>
      </c>
      <c r="BF2085" s="17"/>
      <c r="BG2085" s="17">
        <v>0.45570211071747901</v>
      </c>
      <c r="BH2085" s="17">
        <v>0.58573203972528598</v>
      </c>
      <c r="BI2085" s="17">
        <v>0.46893716049511203</v>
      </c>
      <c r="BJ2085" s="17">
        <v>0.31071199917974801</v>
      </c>
      <c r="BK2085" s="17">
        <v>0.34920335773302502</v>
      </c>
      <c r="BL2085" s="17"/>
      <c r="BM2085" s="17">
        <v>0.50284135105702199</v>
      </c>
      <c r="BN2085" s="17">
        <v>0.44919057146487501</v>
      </c>
      <c r="BO2085" s="17">
        <v>0.44034154774391099</v>
      </c>
      <c r="BP2085" s="17"/>
      <c r="BQ2085" s="17">
        <v>0.57521219958556602</v>
      </c>
      <c r="BR2085" s="17">
        <v>0.41699589566181</v>
      </c>
      <c r="BS2085" s="17"/>
      <c r="BT2085" s="17">
        <v>0.51644532700246204</v>
      </c>
      <c r="BU2085" s="17">
        <v>0.421821542301759</v>
      </c>
    </row>
    <row r="2086" spans="2:73" x14ac:dyDescent="0.3">
      <c r="C2086" s="17"/>
      <c r="D2086" s="17"/>
      <c r="E2086" s="17"/>
      <c r="F2086" s="17"/>
      <c r="G2086" s="17"/>
      <c r="H2086" s="17"/>
      <c r="I2086" s="17"/>
      <c r="J2086" s="17"/>
      <c r="K2086" s="17"/>
      <c r="L2086" s="17"/>
      <c r="M2086" s="17"/>
      <c r="N2086" s="17"/>
      <c r="O2086" s="17"/>
      <c r="P2086" s="17"/>
      <c r="Q2086" s="17"/>
      <c r="R2086" s="17"/>
      <c r="S2086" s="17"/>
      <c r="T2086" s="17"/>
      <c r="U2086" s="17"/>
      <c r="V2086" s="17"/>
      <c r="W2086" s="17"/>
      <c r="X2086" s="17"/>
      <c r="Y2086" s="17"/>
      <c r="Z2086" s="17"/>
      <c r="AA2086" s="17"/>
      <c r="AB2086" s="17"/>
      <c r="AC2086" s="17"/>
      <c r="AD2086" s="17"/>
      <c r="AE2086" s="17"/>
      <c r="AF2086" s="17"/>
      <c r="AG2086" s="17"/>
      <c r="AH2086" s="17"/>
      <c r="AI2086" s="17"/>
      <c r="AJ2086" s="17"/>
      <c r="AK2086" s="17"/>
      <c r="AL2086" s="17"/>
      <c r="AM2086" s="17"/>
      <c r="AN2086" s="17"/>
      <c r="AO2086" s="17"/>
      <c r="AP2086" s="17"/>
      <c r="AQ2086" s="17"/>
      <c r="AR2086" s="17"/>
      <c r="AS2086" s="17"/>
      <c r="AT2086" s="17"/>
      <c r="AU2086" s="17"/>
      <c r="AV2086" s="17"/>
      <c r="AW2086" s="17"/>
      <c r="AX2086" s="17"/>
      <c r="AY2086" s="17"/>
      <c r="AZ2086" s="17"/>
      <c r="BA2086" s="17"/>
      <c r="BB2086" s="17"/>
      <c r="BC2086" s="17"/>
      <c r="BD2086" s="17"/>
      <c r="BE2086" s="17"/>
      <c r="BF2086" s="17"/>
      <c r="BG2086" s="17"/>
      <c r="BH2086" s="17"/>
      <c r="BI2086" s="17"/>
      <c r="BJ2086" s="17"/>
      <c r="BK2086" s="17"/>
      <c r="BL2086" s="17"/>
      <c r="BM2086" s="17"/>
      <c r="BN2086" s="17"/>
      <c r="BO2086" s="17"/>
      <c r="BP2086" s="17"/>
      <c r="BQ2086" s="17"/>
      <c r="BR2086" s="17"/>
      <c r="BS2086" s="17"/>
      <c r="BT2086" s="17"/>
      <c r="BU2086" s="17"/>
    </row>
    <row r="2087" spans="2:73" x14ac:dyDescent="0.3">
      <c r="B2087" s="6" t="s">
        <v>755</v>
      </c>
      <c r="C2087" s="17"/>
      <c r="D2087" s="17"/>
      <c r="E2087" s="17"/>
      <c r="F2087" s="17"/>
      <c r="G2087" s="17"/>
      <c r="H2087" s="17"/>
      <c r="I2087" s="17"/>
      <c r="J2087" s="17"/>
      <c r="K2087" s="17"/>
      <c r="L2087" s="17"/>
      <c r="M2087" s="17"/>
      <c r="N2087" s="17"/>
      <c r="O2087" s="17"/>
      <c r="P2087" s="17"/>
      <c r="Q2087" s="17"/>
      <c r="R2087" s="17"/>
      <c r="S2087" s="17"/>
      <c r="T2087" s="17"/>
      <c r="U2087" s="17"/>
      <c r="V2087" s="17"/>
      <c r="W2087" s="17"/>
      <c r="X2087" s="17"/>
      <c r="Y2087" s="17"/>
      <c r="Z2087" s="17"/>
      <c r="AA2087" s="17"/>
      <c r="AB2087" s="17"/>
      <c r="AC2087" s="17"/>
      <c r="AD2087" s="17"/>
      <c r="AE2087" s="17"/>
      <c r="AF2087" s="17"/>
      <c r="AG2087" s="17"/>
      <c r="AH2087" s="17"/>
      <c r="AI2087" s="17"/>
      <c r="AJ2087" s="17"/>
      <c r="AK2087" s="17"/>
      <c r="AL2087" s="17"/>
      <c r="AM2087" s="17"/>
      <c r="AN2087" s="17"/>
      <c r="AO2087" s="17"/>
      <c r="AP2087" s="17"/>
      <c r="AQ2087" s="17"/>
      <c r="AR2087" s="17"/>
      <c r="AS2087" s="17"/>
      <c r="AT2087" s="17"/>
      <c r="AU2087" s="17"/>
      <c r="AV2087" s="17"/>
      <c r="AW2087" s="17"/>
      <c r="AX2087" s="17"/>
      <c r="AY2087" s="17"/>
      <c r="AZ2087" s="17"/>
      <c r="BA2087" s="17"/>
      <c r="BB2087" s="17"/>
      <c r="BC2087" s="17"/>
      <c r="BD2087" s="17"/>
      <c r="BE2087" s="17"/>
      <c r="BF2087" s="17"/>
      <c r="BG2087" s="17"/>
      <c r="BH2087" s="17"/>
      <c r="BI2087" s="17"/>
      <c r="BJ2087" s="17"/>
      <c r="BK2087" s="17"/>
      <c r="BL2087" s="17"/>
      <c r="BM2087" s="17"/>
      <c r="BN2087" s="17"/>
      <c r="BO2087" s="17"/>
      <c r="BP2087" s="17"/>
      <c r="BQ2087" s="17"/>
      <c r="BR2087" s="17"/>
      <c r="BS2087" s="17"/>
      <c r="BT2087" s="17"/>
      <c r="BU2087" s="17"/>
    </row>
    <row r="2088" spans="2:73" x14ac:dyDescent="0.3">
      <c r="B2088" s="24" t="s">
        <v>94</v>
      </c>
      <c r="C2088" s="17"/>
      <c r="D2088" s="17"/>
      <c r="E2088" s="17"/>
      <c r="F2088" s="17"/>
      <c r="G2088" s="17"/>
      <c r="H2088" s="17"/>
      <c r="I2088" s="17"/>
      <c r="J2088" s="17"/>
      <c r="K2088" s="17"/>
      <c r="L2088" s="17"/>
      <c r="M2088" s="17"/>
      <c r="N2088" s="17"/>
      <c r="O2088" s="17"/>
      <c r="P2088" s="17"/>
      <c r="Q2088" s="17"/>
      <c r="R2088" s="17"/>
      <c r="S2088" s="17"/>
      <c r="T2088" s="17"/>
      <c r="U2088" s="17"/>
      <c r="V2088" s="17"/>
      <c r="W2088" s="17"/>
      <c r="X2088" s="17"/>
      <c r="Y2088" s="17"/>
      <c r="Z2088" s="17"/>
      <c r="AA2088" s="17"/>
      <c r="AB2088" s="17"/>
      <c r="AC2088" s="17"/>
      <c r="AD2088" s="17"/>
      <c r="AE2088" s="17"/>
      <c r="AF2088" s="17"/>
      <c r="AG2088" s="17"/>
      <c r="AH2088" s="17"/>
      <c r="AI2088" s="17"/>
      <c r="AJ2088" s="17"/>
      <c r="AK2088" s="17"/>
      <c r="AL2088" s="17"/>
      <c r="AM2088" s="17"/>
      <c r="AN2088" s="17"/>
      <c r="AO2088" s="17"/>
      <c r="AP2088" s="17"/>
      <c r="AQ2088" s="17"/>
      <c r="AR2088" s="17"/>
      <c r="AS2088" s="17"/>
      <c r="AT2088" s="17"/>
      <c r="AU2088" s="17"/>
      <c r="AV2088" s="17"/>
      <c r="AW2088" s="17"/>
      <c r="AX2088" s="17"/>
      <c r="AY2088" s="17"/>
      <c r="AZ2088" s="17"/>
      <c r="BA2088" s="17"/>
      <c r="BB2088" s="17"/>
      <c r="BC2088" s="17"/>
      <c r="BD2088" s="17"/>
      <c r="BE2088" s="17"/>
      <c r="BF2088" s="17"/>
      <c r="BG2088" s="17"/>
      <c r="BH2088" s="17"/>
      <c r="BI2088" s="17"/>
      <c r="BJ2088" s="17"/>
      <c r="BK2088" s="17"/>
      <c r="BL2088" s="17"/>
      <c r="BM2088" s="17"/>
      <c r="BN2088" s="17"/>
      <c r="BO2088" s="17"/>
      <c r="BP2088" s="17"/>
      <c r="BQ2088" s="17"/>
      <c r="BR2088" s="17"/>
      <c r="BS2088" s="17"/>
      <c r="BT2088" s="17"/>
      <c r="BU2088" s="17"/>
    </row>
    <row r="2089" spans="2:73" x14ac:dyDescent="0.3">
      <c r="B2089" t="s">
        <v>575</v>
      </c>
      <c r="C2089" s="17">
        <v>9.7814450080427606E-2</v>
      </c>
      <c r="D2089" s="17">
        <v>0.112767836543975</v>
      </c>
      <c r="E2089" s="17">
        <v>8.3130835712442105E-2</v>
      </c>
      <c r="F2089" s="17"/>
      <c r="G2089" s="17">
        <v>0.196122012499166</v>
      </c>
      <c r="H2089" s="17">
        <v>0.11380834638717301</v>
      </c>
      <c r="I2089" s="17">
        <v>9.7887187988966201E-2</v>
      </c>
      <c r="J2089" s="17">
        <v>7.5303053301283701E-2</v>
      </c>
      <c r="K2089" s="17">
        <v>5.5816201510905501E-2</v>
      </c>
      <c r="L2089" s="17">
        <v>6.6143710368028297E-2</v>
      </c>
      <c r="M2089" s="17"/>
      <c r="N2089" s="17">
        <v>0.11924835486440299</v>
      </c>
      <c r="O2089" s="17">
        <v>9.1089081182964604E-2</v>
      </c>
      <c r="P2089" s="17">
        <v>9.2810484121190806E-2</v>
      </c>
      <c r="Q2089" s="17">
        <v>8.8000384231650394E-2</v>
      </c>
      <c r="R2089" s="17"/>
      <c r="S2089" s="17">
        <v>0.118205397305837</v>
      </c>
      <c r="T2089" s="17">
        <v>7.2244898289538201E-2</v>
      </c>
      <c r="U2089" s="17">
        <v>0.12617991486475699</v>
      </c>
      <c r="V2089" s="17">
        <v>7.5649717974517305E-2</v>
      </c>
      <c r="W2089" s="17">
        <v>0.11267350174394899</v>
      </c>
      <c r="X2089" s="17">
        <v>0.10637531761121199</v>
      </c>
      <c r="Y2089" s="17">
        <v>8.6459478848689097E-2</v>
      </c>
      <c r="Z2089" s="17">
        <v>9.4152174700137606E-2</v>
      </c>
      <c r="AA2089" s="17">
        <v>9.4376322933418397E-2</v>
      </c>
      <c r="AB2089" s="17"/>
      <c r="AC2089" s="17">
        <v>0.102672427471263</v>
      </c>
      <c r="AD2089" s="17">
        <v>0.123883108153202</v>
      </c>
      <c r="AE2089" s="17">
        <v>9.2359958162241004E-2</v>
      </c>
      <c r="AF2089" s="17">
        <v>6.0221685941069601E-2</v>
      </c>
      <c r="AG2089" s="17">
        <v>0.109901782458771</v>
      </c>
      <c r="AH2089" s="17">
        <v>7.8449513853233399E-2</v>
      </c>
      <c r="AI2089" s="17">
        <v>0.10055337832864</v>
      </c>
      <c r="AJ2089" s="17">
        <v>8.2023592020444999E-2</v>
      </c>
      <c r="AK2089" s="17">
        <v>0.115246289715008</v>
      </c>
      <c r="AL2089" s="17">
        <v>9.3464462738011095E-2</v>
      </c>
      <c r="AM2089" s="17">
        <v>9.4257309642940795E-2</v>
      </c>
      <c r="AN2089" s="17">
        <v>6.9787733302849805E-2</v>
      </c>
      <c r="AO2089" s="17">
        <v>0.122016951873056</v>
      </c>
      <c r="AP2089" s="17">
        <v>0.13796326269289799</v>
      </c>
      <c r="AQ2089" s="17">
        <v>8.9150880455957093E-2</v>
      </c>
      <c r="AR2089" s="17">
        <v>0.15823610677111899</v>
      </c>
      <c r="AS2089" s="17"/>
      <c r="AT2089" s="17">
        <v>0.114971693434484</v>
      </c>
      <c r="AU2089" s="17">
        <v>8.1427437434263006E-2</v>
      </c>
      <c r="AV2089" s="17">
        <v>0.11272237924570901</v>
      </c>
      <c r="AW2089" s="17">
        <v>9.3299045817173104E-2</v>
      </c>
      <c r="AX2089" s="17">
        <v>7.6410566833472998E-2</v>
      </c>
      <c r="AY2089" s="17">
        <v>0.13227052664873301</v>
      </c>
      <c r="AZ2089" s="17"/>
      <c r="BA2089" s="17">
        <v>7.5949064878354705E-2</v>
      </c>
      <c r="BB2089" s="17">
        <v>0.102913870293079</v>
      </c>
      <c r="BC2089" s="17">
        <v>0.101160411244166</v>
      </c>
      <c r="BD2089" s="17">
        <v>0.12179157285194001</v>
      </c>
      <c r="BE2089" s="17">
        <v>0.18633709519495001</v>
      </c>
      <c r="BF2089" s="17"/>
      <c r="BG2089" s="17">
        <v>7.6498849690497306E-2</v>
      </c>
      <c r="BH2089" s="17">
        <v>0.11153177788931901</v>
      </c>
      <c r="BI2089" s="17">
        <v>7.9519085132625095E-2</v>
      </c>
      <c r="BJ2089" s="17">
        <v>0.116342938339852</v>
      </c>
      <c r="BK2089" s="17">
        <v>8.4268487687142707E-2</v>
      </c>
      <c r="BL2089" s="17"/>
      <c r="BM2089" s="17">
        <v>0.106889765182117</v>
      </c>
      <c r="BN2089" s="17">
        <v>8.6764324171326498E-2</v>
      </c>
      <c r="BO2089" s="17">
        <v>9.7510509707027099E-2</v>
      </c>
      <c r="BP2089" s="17"/>
      <c r="BQ2089" s="17">
        <v>0.13515324432602999</v>
      </c>
      <c r="BR2089" s="17">
        <v>7.6707644783919393E-2</v>
      </c>
      <c r="BS2089" s="17"/>
      <c r="BT2089" s="17">
        <v>0.102057967248286</v>
      </c>
      <c r="BU2089" s="17">
        <v>9.9982952737328601E-2</v>
      </c>
    </row>
    <row r="2090" spans="2:73" x14ac:dyDescent="0.3">
      <c r="B2090" t="s">
        <v>574</v>
      </c>
      <c r="C2090" s="17">
        <v>0.33894095001056901</v>
      </c>
      <c r="D2090" s="17">
        <v>0.34390216636162302</v>
      </c>
      <c r="E2090" s="17">
        <v>0.33404109428887002</v>
      </c>
      <c r="F2090" s="17"/>
      <c r="G2090" s="17">
        <v>0.36123922045435702</v>
      </c>
      <c r="H2090" s="17">
        <v>0.37131141936392897</v>
      </c>
      <c r="I2090" s="17">
        <v>0.38776184665763203</v>
      </c>
      <c r="J2090" s="17">
        <v>0.33811236308595799</v>
      </c>
      <c r="K2090" s="17">
        <v>0.29802494557068998</v>
      </c>
      <c r="L2090" s="17">
        <v>0.28630992055409699</v>
      </c>
      <c r="M2090" s="17"/>
      <c r="N2090" s="17">
        <v>0.38916005277943</v>
      </c>
      <c r="O2090" s="17">
        <v>0.351724058269759</v>
      </c>
      <c r="P2090" s="17">
        <v>0.334070091400063</v>
      </c>
      <c r="Q2090" s="17">
        <v>0.27302826405566</v>
      </c>
      <c r="R2090" s="17"/>
      <c r="S2090" s="17">
        <v>0.35232632778004802</v>
      </c>
      <c r="T2090" s="17">
        <v>0.336045612267379</v>
      </c>
      <c r="U2090" s="17">
        <v>0.40224392097544998</v>
      </c>
      <c r="V2090" s="17">
        <v>0.38409505801048199</v>
      </c>
      <c r="W2090" s="17">
        <v>0.32212178166852901</v>
      </c>
      <c r="X2090" s="17">
        <v>0.31566813115992798</v>
      </c>
      <c r="Y2090" s="17">
        <v>0.31625045742611202</v>
      </c>
      <c r="Z2090" s="17">
        <v>0.30301901596591302</v>
      </c>
      <c r="AA2090" s="17">
        <v>0.29982130027946802</v>
      </c>
      <c r="AB2090" s="17"/>
      <c r="AC2090" s="17">
        <v>0.19456399617317099</v>
      </c>
      <c r="AD2090" s="17">
        <v>0.221536777538904</v>
      </c>
      <c r="AE2090" s="17">
        <v>0.31278570478860601</v>
      </c>
      <c r="AF2090" s="17">
        <v>0.27552077875551101</v>
      </c>
      <c r="AG2090" s="17">
        <v>0.29233783964793097</v>
      </c>
      <c r="AH2090" s="17">
        <v>0.36001470049579398</v>
      </c>
      <c r="AI2090" s="17">
        <v>0.372562957665248</v>
      </c>
      <c r="AJ2090" s="17">
        <v>0.34275103065996099</v>
      </c>
      <c r="AK2090" s="17">
        <v>0.351046085927541</v>
      </c>
      <c r="AL2090" s="17">
        <v>0.39076078237804601</v>
      </c>
      <c r="AM2090" s="17">
        <v>0.37665075515400998</v>
      </c>
      <c r="AN2090" s="17">
        <v>0.37293740076446102</v>
      </c>
      <c r="AO2090" s="17">
        <v>0.398263294156537</v>
      </c>
      <c r="AP2090" s="17">
        <v>0.39294844626874997</v>
      </c>
      <c r="AQ2090" s="17">
        <v>0.36258561436682502</v>
      </c>
      <c r="AR2090" s="17">
        <v>0.34902563655163998</v>
      </c>
      <c r="AS2090" s="17"/>
      <c r="AT2090" s="17">
        <v>0.334663632701097</v>
      </c>
      <c r="AU2090" s="17">
        <v>0.33735900929127299</v>
      </c>
      <c r="AV2090" s="17">
        <v>0.35084097798901698</v>
      </c>
      <c r="AW2090" s="17">
        <v>0.30248216863127902</v>
      </c>
      <c r="AX2090" s="17">
        <v>0.37677994691417099</v>
      </c>
      <c r="AY2090" s="17">
        <v>0.39423915835260698</v>
      </c>
      <c r="AZ2090" s="17"/>
      <c r="BA2090" s="17">
        <v>0.29244997804605399</v>
      </c>
      <c r="BB2090" s="17">
        <v>0.33159625679015597</v>
      </c>
      <c r="BC2090" s="17">
        <v>0.38564049361510599</v>
      </c>
      <c r="BD2090" s="17">
        <v>0.39427967905003197</v>
      </c>
      <c r="BE2090" s="17">
        <v>0.354889573051342</v>
      </c>
      <c r="BF2090" s="17"/>
      <c r="BG2090" s="17">
        <v>0.32510622567817798</v>
      </c>
      <c r="BH2090" s="17">
        <v>0.339710073231136</v>
      </c>
      <c r="BI2090" s="17">
        <v>0.39968085075804399</v>
      </c>
      <c r="BJ2090" s="17">
        <v>0.38094700618967198</v>
      </c>
      <c r="BK2090" s="17">
        <v>0.370462576206321</v>
      </c>
      <c r="BL2090" s="17"/>
      <c r="BM2090" s="17">
        <v>0.35707552540790699</v>
      </c>
      <c r="BN2090" s="17">
        <v>0.32077666673784699</v>
      </c>
      <c r="BO2090" s="17">
        <v>0.328865417849596</v>
      </c>
      <c r="BP2090" s="17"/>
      <c r="BQ2090" s="17">
        <v>0.37382720818953102</v>
      </c>
      <c r="BR2090" s="17">
        <v>0.321523295236812</v>
      </c>
      <c r="BS2090" s="17"/>
      <c r="BT2090" s="17">
        <v>0.36353855609985303</v>
      </c>
      <c r="BU2090" s="17">
        <v>0.318130822569961</v>
      </c>
    </row>
    <row r="2091" spans="2:73" x14ac:dyDescent="0.3">
      <c r="B2091" t="s">
        <v>573</v>
      </c>
      <c r="C2091" s="17">
        <v>0.32091496775633599</v>
      </c>
      <c r="D2091" s="17">
        <v>0.30731019813496302</v>
      </c>
      <c r="E2091" s="17">
        <v>0.33474709942502701</v>
      </c>
      <c r="F2091" s="17"/>
      <c r="G2091" s="17">
        <v>0.242758231898271</v>
      </c>
      <c r="H2091" s="17">
        <v>0.27651549496377897</v>
      </c>
      <c r="I2091" s="17">
        <v>0.29128240144338602</v>
      </c>
      <c r="J2091" s="17">
        <v>0.33815349612721401</v>
      </c>
      <c r="K2091" s="17">
        <v>0.37454643928676001</v>
      </c>
      <c r="L2091" s="17">
        <v>0.382840254974327</v>
      </c>
      <c r="M2091" s="17"/>
      <c r="N2091" s="17">
        <v>0.29003599791434498</v>
      </c>
      <c r="O2091" s="17">
        <v>0.29967969188055099</v>
      </c>
      <c r="P2091" s="17">
        <v>0.33768398056822502</v>
      </c>
      <c r="Q2091" s="17">
        <v>0.36244691481990499</v>
      </c>
      <c r="R2091" s="17"/>
      <c r="S2091" s="17">
        <v>0.291563412656697</v>
      </c>
      <c r="T2091" s="17">
        <v>0.32757047480087298</v>
      </c>
      <c r="U2091" s="17">
        <v>0.25877925467079799</v>
      </c>
      <c r="V2091" s="17">
        <v>0.28401426859138101</v>
      </c>
      <c r="W2091" s="17">
        <v>0.354498222402229</v>
      </c>
      <c r="X2091" s="17">
        <v>0.304437130994753</v>
      </c>
      <c r="Y2091" s="17">
        <v>0.37292651544779198</v>
      </c>
      <c r="Z2091" s="17">
        <v>0.35948956864366899</v>
      </c>
      <c r="AA2091" s="17">
        <v>0.362683337089381</v>
      </c>
      <c r="AB2091" s="17"/>
      <c r="AC2091" s="17">
        <v>0.52899378283037701</v>
      </c>
      <c r="AD2091" s="17">
        <v>0.347194392548273</v>
      </c>
      <c r="AE2091" s="17">
        <v>0.27793792735287998</v>
      </c>
      <c r="AF2091" s="17">
        <v>0.35157827128059599</v>
      </c>
      <c r="AG2091" s="17">
        <v>0.34454754949446897</v>
      </c>
      <c r="AH2091" s="17">
        <v>0.32897351367703298</v>
      </c>
      <c r="AI2091" s="17">
        <v>0.27257874797024101</v>
      </c>
      <c r="AJ2091" s="17">
        <v>0.38336579937534698</v>
      </c>
      <c r="AK2091" s="17">
        <v>0.33253110035898498</v>
      </c>
      <c r="AL2091" s="17">
        <v>0.26073325643350398</v>
      </c>
      <c r="AM2091" s="17">
        <v>0.35934934651278</v>
      </c>
      <c r="AN2091" s="17">
        <v>0.34438816200528899</v>
      </c>
      <c r="AO2091" s="17">
        <v>0.27706398454206899</v>
      </c>
      <c r="AP2091" s="17">
        <v>0.23639740835568901</v>
      </c>
      <c r="AQ2091" s="17">
        <v>0.34152810846583598</v>
      </c>
      <c r="AR2091" s="17">
        <v>0.21322587786893801</v>
      </c>
      <c r="AS2091" s="17"/>
      <c r="AT2091" s="17">
        <v>0.29720483420636401</v>
      </c>
      <c r="AU2091" s="17">
        <v>0.32269322806012501</v>
      </c>
      <c r="AV2091" s="17">
        <v>0.32267170277621998</v>
      </c>
      <c r="AW2091" s="17">
        <v>0.34125619815414099</v>
      </c>
      <c r="AX2091" s="17">
        <v>0.36615195169082199</v>
      </c>
      <c r="AY2091" s="17">
        <v>0.24702190041679301</v>
      </c>
      <c r="AZ2091" s="17"/>
      <c r="BA2091" s="17">
        <v>0.35910540509805999</v>
      </c>
      <c r="BB2091" s="17">
        <v>0.33763857588796198</v>
      </c>
      <c r="BC2091" s="17">
        <v>0.28891728360669999</v>
      </c>
      <c r="BD2091" s="17">
        <v>0.25603230490162199</v>
      </c>
      <c r="BE2091" s="17">
        <v>0.247416182181984</v>
      </c>
      <c r="BF2091" s="17"/>
      <c r="BG2091" s="17">
        <v>0.34766618584886499</v>
      </c>
      <c r="BH2091" s="17">
        <v>0.29600021523991199</v>
      </c>
      <c r="BI2091" s="17">
        <v>0.29837475853193801</v>
      </c>
      <c r="BJ2091" s="17">
        <v>0.295603724780379</v>
      </c>
      <c r="BK2091" s="17">
        <v>0.35383868749255998</v>
      </c>
      <c r="BL2091" s="17"/>
      <c r="BM2091" s="17">
        <v>0.30644502828227099</v>
      </c>
      <c r="BN2091" s="17">
        <v>0.33644869144732797</v>
      </c>
      <c r="BO2091" s="17">
        <v>0.32643997854143803</v>
      </c>
      <c r="BP2091" s="17"/>
      <c r="BQ2091" s="17">
        <v>0.28315578648881301</v>
      </c>
      <c r="BR2091" s="17">
        <v>0.34530282450951699</v>
      </c>
      <c r="BS2091" s="17"/>
      <c r="BT2091" s="17">
        <v>0.31201095575335003</v>
      </c>
      <c r="BU2091" s="17">
        <v>0.32862358023140698</v>
      </c>
    </row>
    <row r="2092" spans="2:73" x14ac:dyDescent="0.3">
      <c r="B2092" t="s">
        <v>572</v>
      </c>
      <c r="C2092" s="17">
        <v>0.125725969546573</v>
      </c>
      <c r="D2092" s="17">
        <v>0.132039002401555</v>
      </c>
      <c r="E2092" s="17">
        <v>0.119572453371321</v>
      </c>
      <c r="F2092" s="17"/>
      <c r="G2092" s="17">
        <v>0.113980135716852</v>
      </c>
      <c r="H2092" s="17">
        <v>0.101966091640525</v>
      </c>
      <c r="I2092" s="17">
        <v>0.107823801453689</v>
      </c>
      <c r="J2092" s="17">
        <v>0.13187447511182501</v>
      </c>
      <c r="K2092" s="17">
        <v>0.14050268046011</v>
      </c>
      <c r="L2092" s="17">
        <v>0.15245214497631501</v>
      </c>
      <c r="M2092" s="17"/>
      <c r="N2092" s="17">
        <v>0.115635064369456</v>
      </c>
      <c r="O2092" s="17">
        <v>0.14101345443865501</v>
      </c>
      <c r="P2092" s="17">
        <v>0.113475727891684</v>
      </c>
      <c r="Q2092" s="17">
        <v>0.13015117684588401</v>
      </c>
      <c r="R2092" s="17"/>
      <c r="S2092" s="17">
        <v>0.122636403424599</v>
      </c>
      <c r="T2092" s="17">
        <v>0.145667789898586</v>
      </c>
      <c r="U2092" s="17">
        <v>0.113227307283611</v>
      </c>
      <c r="V2092" s="17">
        <v>0.14409418257890599</v>
      </c>
      <c r="W2092" s="17">
        <v>8.19392634494477E-2</v>
      </c>
      <c r="X2092" s="17">
        <v>0.138608301326546</v>
      </c>
      <c r="Y2092" s="17">
        <v>0.12958937836501699</v>
      </c>
      <c r="Z2092" s="17">
        <v>0.129150307226543</v>
      </c>
      <c r="AA2092" s="17">
        <v>0.115094550444134</v>
      </c>
      <c r="AB2092" s="17"/>
      <c r="AC2092" s="17">
        <v>3.4937040939471697E-2</v>
      </c>
      <c r="AD2092" s="17">
        <v>8.2242277782054202E-2</v>
      </c>
      <c r="AE2092" s="17">
        <v>0.19254029631437899</v>
      </c>
      <c r="AF2092" s="17">
        <v>0.13935140664227999</v>
      </c>
      <c r="AG2092" s="17">
        <v>0.14275057041025499</v>
      </c>
      <c r="AH2092" s="17">
        <v>0.117496933196794</v>
      </c>
      <c r="AI2092" s="17">
        <v>0.14487814371414201</v>
      </c>
      <c r="AJ2092" s="17">
        <v>9.9405833863390997E-2</v>
      </c>
      <c r="AK2092" s="17">
        <v>0.13371583150020599</v>
      </c>
      <c r="AL2092" s="17">
        <v>0.133552902846611</v>
      </c>
      <c r="AM2092" s="17">
        <v>0.102376849758294</v>
      </c>
      <c r="AN2092" s="17">
        <v>0.1303416076419</v>
      </c>
      <c r="AO2092" s="17">
        <v>0.122929268212025</v>
      </c>
      <c r="AP2092" s="17">
        <v>0.100236921107762</v>
      </c>
      <c r="AQ2092" s="17">
        <v>0.10723487545360499</v>
      </c>
      <c r="AR2092" s="17">
        <v>0.15913742638901299</v>
      </c>
      <c r="AS2092" s="17"/>
      <c r="AT2092" s="17">
        <v>0.118882246479021</v>
      </c>
      <c r="AU2092" s="17">
        <v>0.13376537441835601</v>
      </c>
      <c r="AV2092" s="17">
        <v>0.127833743447513</v>
      </c>
      <c r="AW2092" s="17">
        <v>0.140637008438147</v>
      </c>
      <c r="AX2092" s="17">
        <v>9.49750030195117E-2</v>
      </c>
      <c r="AY2092" s="17">
        <v>0.106959023229119</v>
      </c>
      <c r="AZ2092" s="17"/>
      <c r="BA2092" s="17">
        <v>0.136685025931604</v>
      </c>
      <c r="BB2092" s="17">
        <v>0.126832574466996</v>
      </c>
      <c r="BC2092" s="17">
        <v>0.119210564213864</v>
      </c>
      <c r="BD2092" s="17">
        <v>0.11282619978704</v>
      </c>
      <c r="BE2092" s="17">
        <v>0.138508767563149</v>
      </c>
      <c r="BF2092" s="17"/>
      <c r="BG2092" s="17">
        <v>0.15255705918293799</v>
      </c>
      <c r="BH2092" s="17">
        <v>0.137094552908753</v>
      </c>
      <c r="BI2092" s="17">
        <v>0.11622669358830499</v>
      </c>
      <c r="BJ2092" s="17">
        <v>9.7472324101308294E-2</v>
      </c>
      <c r="BK2092" s="17">
        <v>9.6025534699292994E-2</v>
      </c>
      <c r="BL2092" s="17"/>
      <c r="BM2092" s="17">
        <v>0.12892723854659699</v>
      </c>
      <c r="BN2092" s="17">
        <v>0.12672717117828999</v>
      </c>
      <c r="BO2092" s="17">
        <v>0.113774938941045</v>
      </c>
      <c r="BP2092" s="17"/>
      <c r="BQ2092" s="17">
        <v>0.117324197692019</v>
      </c>
      <c r="BR2092" s="17">
        <v>0.13374425124935099</v>
      </c>
      <c r="BS2092" s="17"/>
      <c r="BT2092" s="17">
        <v>0.123077641286797</v>
      </c>
      <c r="BU2092" s="17">
        <v>0.12926578077596201</v>
      </c>
    </row>
    <row r="2093" spans="2:73" x14ac:dyDescent="0.3">
      <c r="B2093" t="s">
        <v>571</v>
      </c>
      <c r="C2093" s="17">
        <v>4.0530489192817098E-2</v>
      </c>
      <c r="D2093" s="17">
        <v>4.51247472929312E-2</v>
      </c>
      <c r="E2093" s="17">
        <v>3.6178556173265597E-2</v>
      </c>
      <c r="F2093" s="17"/>
      <c r="G2093" s="17">
        <v>3.3417470072668903E-2</v>
      </c>
      <c r="H2093" s="17">
        <v>8.3979677296146096E-2</v>
      </c>
      <c r="I2093" s="17">
        <v>2.1012217822057699E-2</v>
      </c>
      <c r="J2093" s="17">
        <v>3.9694498181114798E-2</v>
      </c>
      <c r="K2093" s="17">
        <v>3.7280066800625497E-2</v>
      </c>
      <c r="L2093" s="17">
        <v>2.8647392442544301E-2</v>
      </c>
      <c r="M2093" s="17"/>
      <c r="N2093" s="17">
        <v>4.0602903355915501E-2</v>
      </c>
      <c r="O2093" s="17">
        <v>3.9639849800842203E-2</v>
      </c>
      <c r="P2093" s="17">
        <v>3.3634665698497102E-2</v>
      </c>
      <c r="Q2093" s="17">
        <v>4.8258572290154601E-2</v>
      </c>
      <c r="R2093" s="17"/>
      <c r="S2093" s="17">
        <v>5.4427856382831999E-2</v>
      </c>
      <c r="T2093" s="17">
        <v>4.75108453986254E-2</v>
      </c>
      <c r="U2093" s="17">
        <v>2.4116720720774899E-2</v>
      </c>
      <c r="V2093" s="17">
        <v>3.8172433559258798E-2</v>
      </c>
      <c r="W2093" s="17">
        <v>2.0652296718662599E-2</v>
      </c>
      <c r="X2093" s="17">
        <v>3.629338210112E-2</v>
      </c>
      <c r="Y2093" s="17">
        <v>3.0507181512603398E-2</v>
      </c>
      <c r="Z2093" s="17">
        <v>4.34068672741851E-2</v>
      </c>
      <c r="AA2093" s="17">
        <v>5.3043672236407297E-2</v>
      </c>
      <c r="AB2093" s="17"/>
      <c r="AC2093" s="17">
        <v>3.3705161783248699E-2</v>
      </c>
      <c r="AD2093" s="17">
        <v>5.73295620781889E-2</v>
      </c>
      <c r="AE2093" s="17">
        <v>3.7071785933252902E-2</v>
      </c>
      <c r="AF2093" s="17">
        <v>6.4946468696456996E-2</v>
      </c>
      <c r="AG2093" s="17">
        <v>2.5286963313179998E-2</v>
      </c>
      <c r="AH2093" s="17">
        <v>3.3318136866319403E-2</v>
      </c>
      <c r="AI2093" s="17">
        <v>4.74903232282275E-2</v>
      </c>
      <c r="AJ2093" s="17">
        <v>3.0774815448868599E-2</v>
      </c>
      <c r="AK2093" s="17">
        <v>2.5787851220350599E-2</v>
      </c>
      <c r="AL2093" s="17">
        <v>2.3344428022377399E-2</v>
      </c>
      <c r="AM2093" s="17">
        <v>2.71389078716937E-2</v>
      </c>
      <c r="AN2093" s="17">
        <v>4.4293983839260302E-2</v>
      </c>
      <c r="AO2093" s="17">
        <v>4.1183955360776202E-2</v>
      </c>
      <c r="AP2093" s="17">
        <v>6.3143420132949296E-2</v>
      </c>
      <c r="AQ2093" s="17">
        <v>2.08396688958974E-2</v>
      </c>
      <c r="AR2093" s="17">
        <v>9.6699359393729103E-2</v>
      </c>
      <c r="AS2093" s="17"/>
      <c r="AT2093" s="17">
        <v>7.5547322326717098E-2</v>
      </c>
      <c r="AU2093" s="17">
        <v>3.36790389233627E-2</v>
      </c>
      <c r="AV2093" s="17">
        <v>3.04419144679824E-2</v>
      </c>
      <c r="AW2093" s="17">
        <v>3.1340835234624602E-2</v>
      </c>
      <c r="AX2093" s="17">
        <v>1.12013926352651E-2</v>
      </c>
      <c r="AY2093" s="17">
        <v>4.1383727995470701E-2</v>
      </c>
      <c r="AZ2093" s="17"/>
      <c r="BA2093" s="17">
        <v>3.5867197166496299E-2</v>
      </c>
      <c r="BB2093" s="17">
        <v>3.8536713969921699E-2</v>
      </c>
      <c r="BC2093" s="17">
        <v>4.0266948194526302E-2</v>
      </c>
      <c r="BD2093" s="17">
        <v>5.33591953133448E-2</v>
      </c>
      <c r="BE2093" s="17">
        <v>5.8131849666427003E-2</v>
      </c>
      <c r="BF2093" s="17"/>
      <c r="BG2093" s="17">
        <v>3.9941006137684698E-2</v>
      </c>
      <c r="BH2093" s="17">
        <v>5.53842144072609E-2</v>
      </c>
      <c r="BI2093" s="17">
        <v>2.6457008022478998E-2</v>
      </c>
      <c r="BJ2093" s="17">
        <v>3.3935112482800601E-2</v>
      </c>
      <c r="BK2093" s="17">
        <v>0</v>
      </c>
      <c r="BL2093" s="17"/>
      <c r="BM2093" s="17">
        <v>4.7507006444452597E-2</v>
      </c>
      <c r="BN2093" s="17">
        <v>4.0483524268388298E-2</v>
      </c>
      <c r="BO2093" s="17">
        <v>1.9874097529420098E-2</v>
      </c>
      <c r="BP2093" s="17"/>
      <c r="BQ2093" s="17">
        <v>5.4705729271119802E-2</v>
      </c>
      <c r="BR2093" s="17">
        <v>3.2341198984391799E-2</v>
      </c>
      <c r="BS2093" s="17"/>
      <c r="BT2093" s="17">
        <v>4.6231656690798699E-2</v>
      </c>
      <c r="BU2093" s="17">
        <v>3.4993876055906703E-2</v>
      </c>
    </row>
    <row r="2094" spans="2:73" x14ac:dyDescent="0.3">
      <c r="B2094" t="s">
        <v>92</v>
      </c>
      <c r="C2094" s="17">
        <v>7.6073173413277406E-2</v>
      </c>
      <c r="D2094" s="17">
        <v>5.8856049264953199E-2</v>
      </c>
      <c r="E2094" s="17">
        <v>9.2329961029074703E-2</v>
      </c>
      <c r="F2094" s="17"/>
      <c r="G2094" s="17">
        <v>5.2482929358685301E-2</v>
      </c>
      <c r="H2094" s="17">
        <v>5.2418970348447697E-2</v>
      </c>
      <c r="I2094" s="17">
        <v>9.4232544634269999E-2</v>
      </c>
      <c r="J2094" s="17">
        <v>7.6862114192605496E-2</v>
      </c>
      <c r="K2094" s="17">
        <v>9.3829666370909698E-2</v>
      </c>
      <c r="L2094" s="17">
        <v>8.3606576684688599E-2</v>
      </c>
      <c r="M2094" s="17"/>
      <c r="N2094" s="17">
        <v>4.5317626716448997E-2</v>
      </c>
      <c r="O2094" s="17">
        <v>7.6853864427227803E-2</v>
      </c>
      <c r="P2094" s="17">
        <v>8.8325050320340007E-2</v>
      </c>
      <c r="Q2094" s="17">
        <v>9.8114687756746796E-2</v>
      </c>
      <c r="R2094" s="17"/>
      <c r="S2094" s="17">
        <v>6.0840602449986701E-2</v>
      </c>
      <c r="T2094" s="17">
        <v>7.0960379344997701E-2</v>
      </c>
      <c r="U2094" s="17">
        <v>7.5452881484609505E-2</v>
      </c>
      <c r="V2094" s="17">
        <v>7.3974339285455298E-2</v>
      </c>
      <c r="W2094" s="17">
        <v>0.108114934017182</v>
      </c>
      <c r="X2094" s="17">
        <v>9.8617736806441106E-2</v>
      </c>
      <c r="Y2094" s="17">
        <v>6.4266988399786396E-2</v>
      </c>
      <c r="Z2094" s="17">
        <v>7.0782066189552198E-2</v>
      </c>
      <c r="AA2094" s="17">
        <v>7.4980817017191101E-2</v>
      </c>
      <c r="AB2094" s="17"/>
      <c r="AC2094" s="17">
        <v>0.105127590802468</v>
      </c>
      <c r="AD2094" s="17">
        <v>0.16781388189937799</v>
      </c>
      <c r="AE2094" s="17">
        <v>8.7304327448641306E-2</v>
      </c>
      <c r="AF2094" s="17">
        <v>0.108381388684087</v>
      </c>
      <c r="AG2094" s="17">
        <v>8.5175294675394295E-2</v>
      </c>
      <c r="AH2094" s="17">
        <v>8.17472019108271E-2</v>
      </c>
      <c r="AI2094" s="17">
        <v>6.19364490935016E-2</v>
      </c>
      <c r="AJ2094" s="17">
        <v>6.1678928631987401E-2</v>
      </c>
      <c r="AK2094" s="17">
        <v>4.1672841277910599E-2</v>
      </c>
      <c r="AL2094" s="17">
        <v>9.8144167581450795E-2</v>
      </c>
      <c r="AM2094" s="17">
        <v>4.0226831060281298E-2</v>
      </c>
      <c r="AN2094" s="17">
        <v>3.8251112446240201E-2</v>
      </c>
      <c r="AO2094" s="17">
        <v>3.8542545855537097E-2</v>
      </c>
      <c r="AP2094" s="17">
        <v>6.9310541441951506E-2</v>
      </c>
      <c r="AQ2094" s="17">
        <v>7.8660852361879405E-2</v>
      </c>
      <c r="AR2094" s="17">
        <v>2.36755930255617E-2</v>
      </c>
      <c r="AS2094" s="17"/>
      <c r="AT2094" s="17">
        <v>5.8730270852317697E-2</v>
      </c>
      <c r="AU2094" s="17">
        <v>9.1075911872619597E-2</v>
      </c>
      <c r="AV2094" s="17">
        <v>5.5489282073558598E-2</v>
      </c>
      <c r="AW2094" s="17">
        <v>9.0984743724635206E-2</v>
      </c>
      <c r="AX2094" s="17">
        <v>7.4481138906757699E-2</v>
      </c>
      <c r="AY2094" s="17">
        <v>7.8125663357276803E-2</v>
      </c>
      <c r="AZ2094" s="17"/>
      <c r="BA2094" s="17">
        <v>9.9943328879431206E-2</v>
      </c>
      <c r="BB2094" s="17">
        <v>6.2482008591884797E-2</v>
      </c>
      <c r="BC2094" s="17">
        <v>6.4804299125636899E-2</v>
      </c>
      <c r="BD2094" s="17">
        <v>6.1711048096021501E-2</v>
      </c>
      <c r="BE2094" s="17">
        <v>1.47165323421477E-2</v>
      </c>
      <c r="BF2094" s="17"/>
      <c r="BG2094" s="17">
        <v>5.8230673461837197E-2</v>
      </c>
      <c r="BH2094" s="17">
        <v>6.0279166323619099E-2</v>
      </c>
      <c r="BI2094" s="17">
        <v>7.9741603966609301E-2</v>
      </c>
      <c r="BJ2094" s="17">
        <v>7.5698894105987596E-2</v>
      </c>
      <c r="BK2094" s="17">
        <v>9.5404713914683803E-2</v>
      </c>
      <c r="BL2094" s="17"/>
      <c r="BM2094" s="17">
        <v>5.3155436136655097E-2</v>
      </c>
      <c r="BN2094" s="17">
        <v>8.8799622196820999E-2</v>
      </c>
      <c r="BO2094" s="17">
        <v>0.113535057431474</v>
      </c>
      <c r="BP2094" s="17"/>
      <c r="BQ2094" s="17">
        <v>3.58338340324868E-2</v>
      </c>
      <c r="BR2094" s="17">
        <v>9.0380785236008496E-2</v>
      </c>
      <c r="BS2094" s="17"/>
      <c r="BT2094" s="17">
        <v>5.3083222920916003E-2</v>
      </c>
      <c r="BU2094" s="17">
        <v>8.9002987629434496E-2</v>
      </c>
    </row>
    <row r="2095" spans="2:73" x14ac:dyDescent="0.3">
      <c r="B2095" t="s">
        <v>577</v>
      </c>
      <c r="C2095" s="17">
        <v>0.436755400090997</v>
      </c>
      <c r="D2095" s="17">
        <v>0.456670002905598</v>
      </c>
      <c r="E2095" s="17">
        <v>0.41717193000131197</v>
      </c>
      <c r="F2095" s="17"/>
      <c r="G2095" s="17">
        <v>0.55736123295352202</v>
      </c>
      <c r="H2095" s="17">
        <v>0.48511976575110199</v>
      </c>
      <c r="I2095" s="17">
        <v>0.48564903464659798</v>
      </c>
      <c r="J2095" s="17">
        <v>0.413415416387241</v>
      </c>
      <c r="K2095" s="17">
        <v>0.35384114708159498</v>
      </c>
      <c r="L2095" s="17">
        <v>0.35245363092212501</v>
      </c>
      <c r="M2095" s="17"/>
      <c r="N2095" s="17">
        <v>0.50840840764383399</v>
      </c>
      <c r="O2095" s="17">
        <v>0.44281313945272399</v>
      </c>
      <c r="P2095" s="17">
        <v>0.42688057552125402</v>
      </c>
      <c r="Q2095" s="17">
        <v>0.36102864828731002</v>
      </c>
      <c r="R2095" s="17"/>
      <c r="S2095" s="17">
        <v>0.47053172508588498</v>
      </c>
      <c r="T2095" s="17">
        <v>0.40829051055691701</v>
      </c>
      <c r="U2095" s="17">
        <v>0.52842383584020702</v>
      </c>
      <c r="V2095" s="17">
        <v>0.45974477598499902</v>
      </c>
      <c r="W2095" s="17">
        <v>0.43479528341247797</v>
      </c>
      <c r="X2095" s="17">
        <v>0.42204344877113997</v>
      </c>
      <c r="Y2095" s="17">
        <v>0.40270993627480101</v>
      </c>
      <c r="Z2095" s="17">
        <v>0.397171190666051</v>
      </c>
      <c r="AA2095" s="17">
        <v>0.39419762321288598</v>
      </c>
      <c r="AB2095" s="17"/>
      <c r="AC2095" s="17">
        <v>0.29723642364443398</v>
      </c>
      <c r="AD2095" s="17">
        <v>0.34541988569210602</v>
      </c>
      <c r="AE2095" s="17">
        <v>0.40514566295084697</v>
      </c>
      <c r="AF2095" s="17">
        <v>0.33574246469658098</v>
      </c>
      <c r="AG2095" s="17">
        <v>0.402239622106702</v>
      </c>
      <c r="AH2095" s="17">
        <v>0.43846421434902699</v>
      </c>
      <c r="AI2095" s="17">
        <v>0.47311633599388803</v>
      </c>
      <c r="AJ2095" s="17">
        <v>0.424774622680406</v>
      </c>
      <c r="AK2095" s="17">
        <v>0.466292375642548</v>
      </c>
      <c r="AL2095" s="17">
        <v>0.48422524511605702</v>
      </c>
      <c r="AM2095" s="17">
        <v>0.47090806479695102</v>
      </c>
      <c r="AN2095" s="17">
        <v>0.44272513406731101</v>
      </c>
      <c r="AO2095" s="17">
        <v>0.520280246029593</v>
      </c>
      <c r="AP2095" s="17">
        <v>0.53091170896164797</v>
      </c>
      <c r="AQ2095" s="17">
        <v>0.451736494822782</v>
      </c>
      <c r="AR2095" s="17">
        <v>0.50726174332275797</v>
      </c>
      <c r="AS2095" s="17"/>
      <c r="AT2095" s="17">
        <v>0.44963532613558099</v>
      </c>
      <c r="AU2095" s="17">
        <v>0.418786446725536</v>
      </c>
      <c r="AV2095" s="17">
        <v>0.46356335723472603</v>
      </c>
      <c r="AW2095" s="17">
        <v>0.39578121444845199</v>
      </c>
      <c r="AX2095" s="17">
        <v>0.45319051374764402</v>
      </c>
      <c r="AY2095" s="17">
        <v>0.52650968500134099</v>
      </c>
      <c r="AZ2095" s="17"/>
      <c r="BA2095" s="17">
        <v>0.368399042924408</v>
      </c>
      <c r="BB2095" s="17">
        <v>0.434510127083236</v>
      </c>
      <c r="BC2095" s="17">
        <v>0.48680090485927202</v>
      </c>
      <c r="BD2095" s="17">
        <v>0.51607125190197201</v>
      </c>
      <c r="BE2095" s="17">
        <v>0.54122666824629195</v>
      </c>
      <c r="BF2095" s="17"/>
      <c r="BG2095" s="17">
        <v>0.40160507536867501</v>
      </c>
      <c r="BH2095" s="17">
        <v>0.45124185112045501</v>
      </c>
      <c r="BI2095" s="17">
        <v>0.479199935890669</v>
      </c>
      <c r="BJ2095" s="17">
        <v>0.49728994452952402</v>
      </c>
      <c r="BK2095" s="17">
        <v>0.45473106389346302</v>
      </c>
      <c r="BL2095" s="17"/>
      <c r="BM2095" s="17">
        <v>0.463965290590024</v>
      </c>
      <c r="BN2095" s="17">
        <v>0.40754099090917301</v>
      </c>
      <c r="BO2095" s="17">
        <v>0.42637592755662301</v>
      </c>
      <c r="BP2095" s="17"/>
      <c r="BQ2095" s="17">
        <v>0.50898045251556201</v>
      </c>
      <c r="BR2095" s="17">
        <v>0.398230940020732</v>
      </c>
      <c r="BS2095" s="17"/>
      <c r="BT2095" s="17">
        <v>0.465596523348139</v>
      </c>
      <c r="BU2095" s="17">
        <v>0.41811377530728999</v>
      </c>
    </row>
    <row r="2096" spans="2:73" x14ac:dyDescent="0.3">
      <c r="B2096" t="s">
        <v>576</v>
      </c>
      <c r="C2096" s="17">
        <v>0.16625645873938999</v>
      </c>
      <c r="D2096" s="17">
        <v>0.17716374969448601</v>
      </c>
      <c r="E2096" s="17">
        <v>0.15575100954458701</v>
      </c>
      <c r="F2096" s="17"/>
      <c r="G2096" s="17">
        <v>0.14739760578952099</v>
      </c>
      <c r="H2096" s="17">
        <v>0.185945768936671</v>
      </c>
      <c r="I2096" s="17">
        <v>0.128836019275747</v>
      </c>
      <c r="J2096" s="17">
        <v>0.17156897329293899</v>
      </c>
      <c r="K2096" s="17">
        <v>0.17778274726073501</v>
      </c>
      <c r="L2096" s="17">
        <v>0.18109953741885901</v>
      </c>
      <c r="M2096" s="17"/>
      <c r="N2096" s="17">
        <v>0.15623796772537199</v>
      </c>
      <c r="O2096" s="17">
        <v>0.18065330423949699</v>
      </c>
      <c r="P2096" s="17">
        <v>0.14711039359018099</v>
      </c>
      <c r="Q2096" s="17">
        <v>0.17840974913603799</v>
      </c>
      <c r="R2096" s="17"/>
      <c r="S2096" s="17">
        <v>0.17706425980743101</v>
      </c>
      <c r="T2096" s="17">
        <v>0.19317863529721199</v>
      </c>
      <c r="U2096" s="17">
        <v>0.137344028004386</v>
      </c>
      <c r="V2096" s="17">
        <v>0.182266616138165</v>
      </c>
      <c r="W2096" s="17">
        <v>0.10259156016811</v>
      </c>
      <c r="X2096" s="17">
        <v>0.17490168342766599</v>
      </c>
      <c r="Y2096" s="17">
        <v>0.160096559877621</v>
      </c>
      <c r="Z2096" s="17">
        <v>0.17255717450072799</v>
      </c>
      <c r="AA2096" s="17">
        <v>0.16813822268054199</v>
      </c>
      <c r="AB2096" s="17"/>
      <c r="AC2096" s="17">
        <v>6.8642202722720494E-2</v>
      </c>
      <c r="AD2096" s="17">
        <v>0.13957183986024299</v>
      </c>
      <c r="AE2096" s="17">
        <v>0.22961208224763199</v>
      </c>
      <c r="AF2096" s="17">
        <v>0.204297875338737</v>
      </c>
      <c r="AG2096" s="17">
        <v>0.168037533723435</v>
      </c>
      <c r="AH2096" s="17">
        <v>0.15081507006311301</v>
      </c>
      <c r="AI2096" s="17">
        <v>0.19236846694237</v>
      </c>
      <c r="AJ2096" s="17">
        <v>0.13018064931226001</v>
      </c>
      <c r="AK2096" s="17">
        <v>0.15950368272055601</v>
      </c>
      <c r="AL2096" s="17">
        <v>0.15689733086898799</v>
      </c>
      <c r="AM2096" s="17">
        <v>0.12951575762998799</v>
      </c>
      <c r="AN2096" s="17">
        <v>0.17463559148116001</v>
      </c>
      <c r="AO2096" s="17">
        <v>0.164113223572802</v>
      </c>
      <c r="AP2096" s="17">
        <v>0.16338034124071099</v>
      </c>
      <c r="AQ2096" s="17">
        <v>0.128074544349502</v>
      </c>
      <c r="AR2096" s="17">
        <v>0.25583678578274199</v>
      </c>
      <c r="AS2096" s="17"/>
      <c r="AT2096" s="17">
        <v>0.194429568805738</v>
      </c>
      <c r="AU2096" s="17">
        <v>0.167444413341719</v>
      </c>
      <c r="AV2096" s="17">
        <v>0.158275657915495</v>
      </c>
      <c r="AW2096" s="17">
        <v>0.171977843672772</v>
      </c>
      <c r="AX2096" s="17">
        <v>0.106176395654777</v>
      </c>
      <c r="AY2096" s="17">
        <v>0.14834275122459001</v>
      </c>
      <c r="AZ2096" s="17"/>
      <c r="BA2096" s="17">
        <v>0.172552223098101</v>
      </c>
      <c r="BB2096" s="17">
        <v>0.165369288436918</v>
      </c>
      <c r="BC2096" s="17">
        <v>0.15947751240839</v>
      </c>
      <c r="BD2096" s="17">
        <v>0.16618539510038499</v>
      </c>
      <c r="BE2096" s="17">
        <v>0.19664061722957599</v>
      </c>
      <c r="BF2096" s="17"/>
      <c r="BG2096" s="17">
        <v>0.192498065320622</v>
      </c>
      <c r="BH2096" s="17">
        <v>0.19247876731601399</v>
      </c>
      <c r="BI2096" s="17">
        <v>0.142683701610784</v>
      </c>
      <c r="BJ2096" s="17">
        <v>0.131407436584109</v>
      </c>
      <c r="BK2096" s="17">
        <v>9.6025534699292994E-2</v>
      </c>
      <c r="BL2096" s="17"/>
      <c r="BM2096" s="17">
        <v>0.17643424499105001</v>
      </c>
      <c r="BN2096" s="17">
        <v>0.16721069544667799</v>
      </c>
      <c r="BO2096" s="17">
        <v>0.133649036470465</v>
      </c>
      <c r="BP2096" s="17"/>
      <c r="BQ2096" s="17">
        <v>0.17202992696313901</v>
      </c>
      <c r="BR2096" s="17">
        <v>0.16608545023374299</v>
      </c>
      <c r="BS2096" s="17"/>
      <c r="BT2096" s="17">
        <v>0.169309297977595</v>
      </c>
      <c r="BU2096" s="17">
        <v>0.16425965683186899</v>
      </c>
    </row>
    <row r="2097" spans="2:73" x14ac:dyDescent="0.3">
      <c r="B2097" t="s">
        <v>443</v>
      </c>
      <c r="C2097" s="17">
        <v>0.16625645873938999</v>
      </c>
      <c r="D2097" s="17">
        <v>0.17716374969448601</v>
      </c>
      <c r="E2097" s="17">
        <v>0.15575100954458701</v>
      </c>
      <c r="F2097" s="17"/>
      <c r="G2097" s="17">
        <v>0.14739760578952099</v>
      </c>
      <c r="H2097" s="17">
        <v>0.185945768936671</v>
      </c>
      <c r="I2097" s="17">
        <v>0.128836019275747</v>
      </c>
      <c r="J2097" s="17">
        <v>0.17156897329293899</v>
      </c>
      <c r="K2097" s="17">
        <v>0.17778274726073501</v>
      </c>
      <c r="L2097" s="17">
        <v>0.18109953741885901</v>
      </c>
      <c r="M2097" s="17"/>
      <c r="N2097" s="17">
        <v>0.15623796772537199</v>
      </c>
      <c r="O2097" s="17">
        <v>0.18065330423949699</v>
      </c>
      <c r="P2097" s="17">
        <v>0.14711039359018099</v>
      </c>
      <c r="Q2097" s="17">
        <v>0.17840974913603799</v>
      </c>
      <c r="R2097" s="17"/>
      <c r="S2097" s="17">
        <v>0.17706425980743101</v>
      </c>
      <c r="T2097" s="17">
        <v>0.19317863529721199</v>
      </c>
      <c r="U2097" s="17">
        <v>0.137344028004386</v>
      </c>
      <c r="V2097" s="17">
        <v>0.182266616138165</v>
      </c>
      <c r="W2097" s="17">
        <v>0.10259156016811</v>
      </c>
      <c r="X2097" s="17">
        <v>0.17490168342766599</v>
      </c>
      <c r="Y2097" s="17">
        <v>0.160096559877621</v>
      </c>
      <c r="Z2097" s="17">
        <v>0.17255717450072799</v>
      </c>
      <c r="AA2097" s="17">
        <v>0.16813822268054199</v>
      </c>
      <c r="AB2097" s="17"/>
      <c r="AC2097" s="17">
        <v>6.8642202722720494E-2</v>
      </c>
      <c r="AD2097" s="17">
        <v>0.13957183986024299</v>
      </c>
      <c r="AE2097" s="17">
        <v>0.22961208224763199</v>
      </c>
      <c r="AF2097" s="17">
        <v>0.204297875338737</v>
      </c>
      <c r="AG2097" s="17">
        <v>0.168037533723435</v>
      </c>
      <c r="AH2097" s="17">
        <v>0.15081507006311301</v>
      </c>
      <c r="AI2097" s="17">
        <v>0.19236846694237</v>
      </c>
      <c r="AJ2097" s="17">
        <v>0.13018064931226001</v>
      </c>
      <c r="AK2097" s="17">
        <v>0.15950368272055601</v>
      </c>
      <c r="AL2097" s="17">
        <v>0.15689733086898799</v>
      </c>
      <c r="AM2097" s="17">
        <v>0.12951575762998799</v>
      </c>
      <c r="AN2097" s="17">
        <v>0.17463559148116001</v>
      </c>
      <c r="AO2097" s="17">
        <v>0.164113223572802</v>
      </c>
      <c r="AP2097" s="17">
        <v>0.16338034124071099</v>
      </c>
      <c r="AQ2097" s="17">
        <v>0.128074544349502</v>
      </c>
      <c r="AR2097" s="17">
        <v>0.25583678578274199</v>
      </c>
      <c r="AS2097" s="17"/>
      <c r="AT2097" s="17">
        <v>0.194429568805738</v>
      </c>
      <c r="AU2097" s="17">
        <v>0.167444413341719</v>
      </c>
      <c r="AV2097" s="17">
        <v>0.158275657915495</v>
      </c>
      <c r="AW2097" s="17">
        <v>0.171977843672772</v>
      </c>
      <c r="AX2097" s="17">
        <v>0.106176395654777</v>
      </c>
      <c r="AY2097" s="17">
        <v>0.14834275122459001</v>
      </c>
      <c r="AZ2097" s="17"/>
      <c r="BA2097" s="17">
        <v>0.172552223098101</v>
      </c>
      <c r="BB2097" s="17">
        <v>0.165369288436918</v>
      </c>
      <c r="BC2097" s="17">
        <v>0.15947751240839</v>
      </c>
      <c r="BD2097" s="17">
        <v>0.16618539510038499</v>
      </c>
      <c r="BE2097" s="17">
        <v>0.19664061722957599</v>
      </c>
      <c r="BF2097" s="17"/>
      <c r="BG2097" s="17">
        <v>0.192498065320622</v>
      </c>
      <c r="BH2097" s="17">
        <v>0.19247876731601399</v>
      </c>
      <c r="BI2097" s="17">
        <v>0.142683701610784</v>
      </c>
      <c r="BJ2097" s="17">
        <v>0.131407436584109</v>
      </c>
      <c r="BK2097" s="17">
        <v>9.6025534699292994E-2</v>
      </c>
      <c r="BL2097" s="17"/>
      <c r="BM2097" s="17">
        <v>0.17643424499105001</v>
      </c>
      <c r="BN2097" s="17">
        <v>0.16721069544667799</v>
      </c>
      <c r="BO2097" s="17">
        <v>0.133649036470465</v>
      </c>
      <c r="BP2097" s="17"/>
      <c r="BQ2097" s="17">
        <v>0.17202992696313901</v>
      </c>
      <c r="BR2097" s="17">
        <v>0.16608545023374299</v>
      </c>
      <c r="BS2097" s="17"/>
      <c r="BT2097" s="17">
        <v>0.169309297977595</v>
      </c>
      <c r="BU2097" s="17">
        <v>0.16425965683186899</v>
      </c>
    </row>
    <row r="2098" spans="2:73" x14ac:dyDescent="0.3">
      <c r="C2098" s="17"/>
      <c r="D2098" s="17"/>
      <c r="E2098" s="17"/>
      <c r="F2098" s="17"/>
      <c r="G2098" s="17"/>
      <c r="H2098" s="17"/>
      <c r="I2098" s="17"/>
      <c r="J2098" s="17"/>
      <c r="K2098" s="17"/>
      <c r="L2098" s="17"/>
      <c r="M2098" s="17"/>
      <c r="N2098" s="17"/>
      <c r="O2098" s="17"/>
      <c r="P2098" s="17"/>
      <c r="Q2098" s="17"/>
      <c r="R2098" s="17"/>
      <c r="S2098" s="17"/>
      <c r="T2098" s="17"/>
      <c r="U2098" s="17"/>
      <c r="V2098" s="17"/>
      <c r="W2098" s="17"/>
      <c r="X2098" s="17"/>
      <c r="Y2098" s="17"/>
      <c r="Z2098" s="17"/>
      <c r="AA2098" s="17"/>
      <c r="AB2098" s="17"/>
      <c r="AC2098" s="17"/>
      <c r="AD2098" s="17"/>
      <c r="AE2098" s="17"/>
      <c r="AF2098" s="17"/>
      <c r="AG2098" s="17"/>
      <c r="AH2098" s="17"/>
      <c r="AI2098" s="17"/>
      <c r="AJ2098" s="17"/>
      <c r="AK2098" s="17"/>
      <c r="AL2098" s="17"/>
      <c r="AM2098" s="17"/>
      <c r="AN2098" s="17"/>
      <c r="AO2098" s="17"/>
      <c r="AP2098" s="17"/>
      <c r="AQ2098" s="17"/>
      <c r="AR2098" s="17"/>
      <c r="AS2098" s="17"/>
      <c r="AT2098" s="17"/>
      <c r="AU2098" s="17"/>
      <c r="AV2098" s="17"/>
      <c r="AW2098" s="17"/>
      <c r="AX2098" s="17"/>
      <c r="AY2098" s="17"/>
      <c r="AZ2098" s="17"/>
      <c r="BA2098" s="17"/>
      <c r="BB2098" s="17"/>
      <c r="BC2098" s="17"/>
      <c r="BD2098" s="17"/>
      <c r="BE2098" s="17"/>
      <c r="BF2098" s="17"/>
      <c r="BG2098" s="17"/>
      <c r="BH2098" s="17"/>
      <c r="BI2098" s="17"/>
      <c r="BJ2098" s="17"/>
      <c r="BK2098" s="17"/>
      <c r="BL2098" s="17"/>
      <c r="BM2098" s="17"/>
      <c r="BN2098" s="17"/>
      <c r="BO2098" s="17"/>
      <c r="BP2098" s="17"/>
      <c r="BQ2098" s="17"/>
      <c r="BR2098" s="17"/>
      <c r="BS2098" s="17"/>
      <c r="BT2098" s="17"/>
      <c r="BU2098" s="17"/>
    </row>
    <row r="2099" spans="2:73" x14ac:dyDescent="0.3">
      <c r="C2099" s="17"/>
      <c r="D2099" s="17"/>
      <c r="E2099" s="17"/>
      <c r="F2099" s="17"/>
      <c r="G2099" s="17"/>
      <c r="H2099" s="17"/>
      <c r="I2099" s="17"/>
      <c r="J2099" s="17"/>
      <c r="K2099" s="17"/>
      <c r="L2099" s="17"/>
      <c r="M2099" s="17"/>
      <c r="N2099" s="17"/>
      <c r="O2099" s="17"/>
      <c r="P2099" s="17"/>
      <c r="Q2099" s="17"/>
      <c r="R2099" s="17"/>
      <c r="S2099" s="17"/>
      <c r="T2099" s="17"/>
      <c r="U2099" s="17"/>
      <c r="V2099" s="17"/>
      <c r="W2099" s="17"/>
      <c r="X2099" s="17"/>
      <c r="Y2099" s="17"/>
      <c r="Z2099" s="17"/>
      <c r="AA2099" s="17"/>
      <c r="AB2099" s="17"/>
      <c r="AC2099" s="17"/>
      <c r="AD2099" s="17"/>
      <c r="AE2099" s="17"/>
      <c r="AF2099" s="17"/>
      <c r="AG2099" s="17"/>
      <c r="AH2099" s="17"/>
      <c r="AI2099" s="17"/>
      <c r="AJ2099" s="17"/>
      <c r="AK2099" s="17"/>
      <c r="AL2099" s="17"/>
      <c r="AM2099" s="17"/>
      <c r="AN2099" s="17"/>
      <c r="AO2099" s="17"/>
      <c r="AP2099" s="17"/>
      <c r="AQ2099" s="17"/>
      <c r="AR2099" s="17"/>
      <c r="AS2099" s="17"/>
      <c r="AT2099" s="17"/>
      <c r="AU2099" s="17"/>
      <c r="AV2099" s="17"/>
      <c r="AW2099" s="17"/>
      <c r="AX2099" s="17"/>
      <c r="AY2099" s="17"/>
      <c r="AZ2099" s="17"/>
      <c r="BA2099" s="17"/>
      <c r="BB2099" s="17"/>
      <c r="BC2099" s="17"/>
      <c r="BD2099" s="17"/>
      <c r="BE2099" s="17"/>
      <c r="BF2099" s="17"/>
      <c r="BG2099" s="17"/>
      <c r="BH2099" s="17"/>
      <c r="BI2099" s="17"/>
      <c r="BJ2099" s="17"/>
      <c r="BK2099" s="17"/>
      <c r="BL2099" s="17"/>
      <c r="BM2099" s="17"/>
      <c r="BN2099" s="17"/>
      <c r="BO2099" s="17"/>
      <c r="BP2099" s="17"/>
      <c r="BQ2099" s="17"/>
      <c r="BR2099" s="17"/>
      <c r="BS2099" s="17"/>
      <c r="BT2099" s="17"/>
      <c r="BU2099" s="17"/>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87</v>
      </c>
      <c r="C9" s="17">
        <v>1.6816258746856501E-2</v>
      </c>
      <c r="D9" s="17">
        <v>1.62621601799884E-2</v>
      </c>
      <c r="E9" s="17">
        <v>1.7058367241662101E-2</v>
      </c>
      <c r="F9" s="17"/>
      <c r="G9" s="17">
        <v>1.6629721849216701E-2</v>
      </c>
      <c r="H9" s="17">
        <v>7.8395332304362006E-3</v>
      </c>
      <c r="I9" s="17">
        <v>2.12781298061532E-2</v>
      </c>
      <c r="J9" s="17">
        <v>2.2472268750232401E-2</v>
      </c>
      <c r="K9" s="17">
        <v>2.6816656340691299E-2</v>
      </c>
      <c r="L9" s="17">
        <v>9.2935092209813705E-3</v>
      </c>
      <c r="M9" s="17"/>
      <c r="N9" s="17">
        <v>1.1459038420470699E-2</v>
      </c>
      <c r="O9" s="17">
        <v>1.54087095403516E-2</v>
      </c>
      <c r="P9" s="17">
        <v>1.6113164222841501E-2</v>
      </c>
      <c r="Q9" s="17">
        <v>2.5029975922898899E-2</v>
      </c>
      <c r="R9" s="17"/>
      <c r="S9" s="17">
        <v>1.49124409567351E-2</v>
      </c>
      <c r="T9" s="17">
        <v>1.23597613540424E-2</v>
      </c>
      <c r="U9" s="17">
        <v>2.8789862150236E-2</v>
      </c>
      <c r="V9" s="17">
        <v>2.40013690391443E-2</v>
      </c>
      <c r="W9" s="17">
        <v>1.35975768659374E-2</v>
      </c>
      <c r="X9" s="17">
        <v>1.1886470949217E-2</v>
      </c>
      <c r="Y9" s="17">
        <v>1.16245024598279E-2</v>
      </c>
      <c r="Z9" s="17">
        <v>2.93972835613351E-2</v>
      </c>
      <c r="AA9" s="17">
        <v>1.4506543084047E-2</v>
      </c>
      <c r="AB9" s="17"/>
      <c r="AC9" s="17">
        <v>7.6788681529957603E-2</v>
      </c>
      <c r="AD9" s="17">
        <v>3.6877256586264097E-2</v>
      </c>
      <c r="AE9" s="17">
        <v>2.5433606725728499E-2</v>
      </c>
      <c r="AF9" s="17">
        <v>2.2065264340103599E-2</v>
      </c>
      <c r="AG9" s="17">
        <v>1.82714373164507E-2</v>
      </c>
      <c r="AH9" s="17">
        <v>2.6814362510134599E-2</v>
      </c>
      <c r="AI9" s="17">
        <v>1.7336253871457499E-2</v>
      </c>
      <c r="AJ9" s="17">
        <v>1.94715899591003E-2</v>
      </c>
      <c r="AK9" s="17">
        <v>1.9760469338550999E-2</v>
      </c>
      <c r="AL9" s="17">
        <v>1.13914107234626E-2</v>
      </c>
      <c r="AM9" s="17">
        <v>1.4753458987007599E-2</v>
      </c>
      <c r="AN9" s="17">
        <v>7.6754902547192501E-3</v>
      </c>
      <c r="AO9" s="17">
        <v>5.6026171765586798E-3</v>
      </c>
      <c r="AP9" s="17">
        <v>0</v>
      </c>
      <c r="AQ9" s="17">
        <v>0</v>
      </c>
      <c r="AR9" s="17">
        <v>0</v>
      </c>
      <c r="AS9" s="17"/>
      <c r="AT9" s="17">
        <v>1.57481635546423E-2</v>
      </c>
      <c r="AU9" s="17">
        <v>1.9145958262598899E-2</v>
      </c>
      <c r="AV9" s="17">
        <v>8.72151251856065E-3</v>
      </c>
      <c r="AW9" s="17">
        <v>1.8900983235002101E-2</v>
      </c>
      <c r="AX9" s="17">
        <v>1.66757961874913E-2</v>
      </c>
      <c r="AY9" s="17">
        <v>2.4767004342687499E-2</v>
      </c>
      <c r="AZ9" s="17"/>
      <c r="BA9" s="17">
        <v>2.4167974403789101E-2</v>
      </c>
      <c r="BB9" s="17">
        <v>2.1566377598366701E-2</v>
      </c>
      <c r="BC9" s="17">
        <v>1.03726516751344E-2</v>
      </c>
      <c r="BD9" s="17">
        <v>5.9275588078120901E-3</v>
      </c>
      <c r="BE9" s="17">
        <v>7.2678834190227004E-3</v>
      </c>
      <c r="BF9" s="17"/>
      <c r="BG9" s="17">
        <v>8.4374183317570493E-3</v>
      </c>
      <c r="BH9" s="17">
        <v>1.05789227816832E-2</v>
      </c>
      <c r="BI9" s="17">
        <v>2.8453050982122401E-2</v>
      </c>
      <c r="BJ9" s="17">
        <v>2.6988758678085999E-2</v>
      </c>
      <c r="BK9" s="17">
        <v>1.6395114475021001E-2</v>
      </c>
      <c r="BL9" s="17"/>
      <c r="BM9" s="17">
        <v>9.9735837175006399E-3</v>
      </c>
      <c r="BN9" s="17">
        <v>1.6629646658725201E-2</v>
      </c>
      <c r="BO9" s="17">
        <v>3.7638872931509297E-2</v>
      </c>
      <c r="BP9" s="17"/>
      <c r="BQ9" s="17">
        <v>1.11248312654021E-2</v>
      </c>
      <c r="BR9" s="17">
        <v>2.0725968561664601E-2</v>
      </c>
      <c r="BS9" s="17"/>
      <c r="BT9" s="17">
        <v>1.49523061413278E-2</v>
      </c>
      <c r="BU9" s="17">
        <v>1.9291152109822299E-2</v>
      </c>
    </row>
    <row r="10" spans="2:73" x14ac:dyDescent="0.3">
      <c r="B10" s="18" t="s">
        <v>88</v>
      </c>
      <c r="C10" s="17">
        <v>7.1357278701016505E-2</v>
      </c>
      <c r="D10" s="17">
        <v>7.44641938462864E-2</v>
      </c>
      <c r="E10" s="17">
        <v>6.8181001368288405E-2</v>
      </c>
      <c r="F10" s="17"/>
      <c r="G10" s="17">
        <v>5.6458032326964301E-2</v>
      </c>
      <c r="H10" s="17">
        <v>3.2708062664497599E-2</v>
      </c>
      <c r="I10" s="17">
        <v>7.5745883449256105E-2</v>
      </c>
      <c r="J10" s="17">
        <v>6.1288481274965501E-2</v>
      </c>
      <c r="K10" s="17">
        <v>0.10610081724994901</v>
      </c>
      <c r="L10" s="17">
        <v>9.3949757634590902E-2</v>
      </c>
      <c r="M10" s="17"/>
      <c r="N10" s="17">
        <v>3.7055869102596901E-2</v>
      </c>
      <c r="O10" s="17">
        <v>6.0946187861087998E-2</v>
      </c>
      <c r="P10" s="17">
        <v>8.5481964257211204E-2</v>
      </c>
      <c r="Q10" s="17">
        <v>0.10697940840006499</v>
      </c>
      <c r="R10" s="17"/>
      <c r="S10" s="17">
        <v>5.3420228941926599E-2</v>
      </c>
      <c r="T10" s="17">
        <v>7.9078657954071402E-2</v>
      </c>
      <c r="U10" s="17">
        <v>0.10199323972355499</v>
      </c>
      <c r="V10" s="17">
        <v>6.1852952427963397E-2</v>
      </c>
      <c r="W10" s="17">
        <v>6.1181682924846999E-2</v>
      </c>
      <c r="X10" s="17">
        <v>8.0684008388587497E-2</v>
      </c>
      <c r="Y10" s="17">
        <v>7.2124106631795304E-2</v>
      </c>
      <c r="Z10" s="17">
        <v>8.2903598589368396E-2</v>
      </c>
      <c r="AA10" s="17">
        <v>6.3204611978246894E-2</v>
      </c>
      <c r="AB10" s="17"/>
      <c r="AC10" s="17">
        <v>0</v>
      </c>
      <c r="AD10" s="17">
        <v>0.139397386552157</v>
      </c>
      <c r="AE10" s="17">
        <v>0.13652861424791601</v>
      </c>
      <c r="AF10" s="17">
        <v>0.108744185394337</v>
      </c>
      <c r="AG10" s="17">
        <v>0.104893269609401</v>
      </c>
      <c r="AH10" s="17">
        <v>0.104238926588464</v>
      </c>
      <c r="AI10" s="17">
        <v>6.1207800931258299E-2</v>
      </c>
      <c r="AJ10" s="17">
        <v>6.1022393129019199E-2</v>
      </c>
      <c r="AK10" s="17">
        <v>7.9422180160061195E-2</v>
      </c>
      <c r="AL10" s="17">
        <v>2.6855456836057799E-2</v>
      </c>
      <c r="AM10" s="17">
        <v>3.3092697725967797E-2</v>
      </c>
      <c r="AN10" s="17">
        <v>2.8361244956163701E-2</v>
      </c>
      <c r="AO10" s="17">
        <v>3.0880242356235699E-2</v>
      </c>
      <c r="AP10" s="17">
        <v>3.48999716687746E-2</v>
      </c>
      <c r="AQ10" s="17">
        <v>2.5657406863336001E-2</v>
      </c>
      <c r="AR10" s="17">
        <v>1.6685660626330399E-2</v>
      </c>
      <c r="AS10" s="17"/>
      <c r="AT10" s="17">
        <v>6.4789440321768296E-2</v>
      </c>
      <c r="AU10" s="17">
        <v>6.4737191014757306E-2</v>
      </c>
      <c r="AV10" s="17">
        <v>7.9960031436865406E-2</v>
      </c>
      <c r="AW10" s="17">
        <v>7.6643069870381095E-2</v>
      </c>
      <c r="AX10" s="17">
        <v>9.5342403883287602E-2</v>
      </c>
      <c r="AY10" s="17">
        <v>4.6102733551227702E-2</v>
      </c>
      <c r="AZ10" s="17"/>
      <c r="BA10" s="17">
        <v>8.96710154874093E-2</v>
      </c>
      <c r="BB10" s="17">
        <v>8.5309620961909693E-2</v>
      </c>
      <c r="BC10" s="17">
        <v>6.1713891500891002E-2</v>
      </c>
      <c r="BD10" s="17">
        <v>3.2124462749227603E-2</v>
      </c>
      <c r="BE10" s="17">
        <v>1.5706861109868499E-2</v>
      </c>
      <c r="BF10" s="17"/>
      <c r="BG10" s="17">
        <v>5.0286256465106802E-2</v>
      </c>
      <c r="BH10" s="17">
        <v>6.4661915520921806E-2</v>
      </c>
      <c r="BI10" s="17">
        <v>5.0386595948208199E-2</v>
      </c>
      <c r="BJ10" s="17">
        <v>0.109288037558983</v>
      </c>
      <c r="BK10" s="17">
        <v>7.5120746677212899E-2</v>
      </c>
      <c r="BL10" s="17"/>
      <c r="BM10" s="17">
        <v>3.3010631465567597E-2</v>
      </c>
      <c r="BN10" s="17">
        <v>8.5475952686451806E-2</v>
      </c>
      <c r="BO10" s="17">
        <v>0.15138709538811701</v>
      </c>
      <c r="BP10" s="17"/>
      <c r="BQ10" s="17">
        <v>4.9440933790240199E-2</v>
      </c>
      <c r="BR10" s="17">
        <v>8.38319659103791E-2</v>
      </c>
      <c r="BS10" s="17"/>
      <c r="BT10" s="17">
        <v>6.3184530435899E-2</v>
      </c>
      <c r="BU10" s="17">
        <v>8.2413898521059098E-2</v>
      </c>
    </row>
    <row r="11" spans="2:73" x14ac:dyDescent="0.3">
      <c r="B11" s="18" t="s">
        <v>89</v>
      </c>
      <c r="C11" s="17">
        <v>0.25823729118234801</v>
      </c>
      <c r="D11" s="17">
        <v>0.226217532724557</v>
      </c>
      <c r="E11" s="17">
        <v>0.28986775492310601</v>
      </c>
      <c r="F11" s="17"/>
      <c r="G11" s="17">
        <v>0.198998611672316</v>
      </c>
      <c r="H11" s="17">
        <v>0.18734041379015701</v>
      </c>
      <c r="I11" s="17">
        <v>0.225198549813384</v>
      </c>
      <c r="J11" s="17">
        <v>0.274771249545327</v>
      </c>
      <c r="K11" s="17">
        <v>0.29478170969142498</v>
      </c>
      <c r="L11" s="17">
        <v>0.343987036926856</v>
      </c>
      <c r="M11" s="17"/>
      <c r="N11" s="17">
        <v>0.18870211124491701</v>
      </c>
      <c r="O11" s="17">
        <v>0.23858936659015201</v>
      </c>
      <c r="P11" s="17">
        <v>0.28993277763184899</v>
      </c>
      <c r="Q11" s="17">
        <v>0.324256700020982</v>
      </c>
      <c r="R11" s="17"/>
      <c r="S11" s="17">
        <v>0.17853583132510401</v>
      </c>
      <c r="T11" s="17">
        <v>0.26572659771264701</v>
      </c>
      <c r="U11" s="17">
        <v>0.228316746563032</v>
      </c>
      <c r="V11" s="17">
        <v>0.28286845821018303</v>
      </c>
      <c r="W11" s="17">
        <v>0.33188971604325401</v>
      </c>
      <c r="X11" s="17">
        <v>0.27496030913538999</v>
      </c>
      <c r="Y11" s="17">
        <v>0.24691843821199499</v>
      </c>
      <c r="Z11" s="17">
        <v>0.28945248991900302</v>
      </c>
      <c r="AA11" s="17">
        <v>0.28226852547673997</v>
      </c>
      <c r="AB11" s="17"/>
      <c r="AC11" s="17">
        <v>0.170562372306162</v>
      </c>
      <c r="AD11" s="17">
        <v>0.38326824558279499</v>
      </c>
      <c r="AE11" s="17">
        <v>0.36587055539371699</v>
      </c>
      <c r="AF11" s="17">
        <v>0.32092989038183101</v>
      </c>
      <c r="AG11" s="17">
        <v>0.312564180639957</v>
      </c>
      <c r="AH11" s="17">
        <v>0.24197805676958301</v>
      </c>
      <c r="AI11" s="17">
        <v>0.27547375842540101</v>
      </c>
      <c r="AJ11" s="17">
        <v>0.231992434711841</v>
      </c>
      <c r="AK11" s="17">
        <v>0.27015999809957503</v>
      </c>
      <c r="AL11" s="17">
        <v>0.28261877659968498</v>
      </c>
      <c r="AM11" s="17">
        <v>0.239371983813671</v>
      </c>
      <c r="AN11" s="17">
        <v>0.214136012364645</v>
      </c>
      <c r="AO11" s="17">
        <v>0.21601472141724801</v>
      </c>
      <c r="AP11" s="17">
        <v>8.7324500083952594E-2</v>
      </c>
      <c r="AQ11" s="17">
        <v>0.18973473994662499</v>
      </c>
      <c r="AR11" s="17">
        <v>0.101983470887429</v>
      </c>
      <c r="AS11" s="17"/>
      <c r="AT11" s="17">
        <v>0.18216929036789101</v>
      </c>
      <c r="AU11" s="17">
        <v>0.247232365455159</v>
      </c>
      <c r="AV11" s="17">
        <v>0.27746028670513201</v>
      </c>
      <c r="AW11" s="17">
        <v>0.32967892181248598</v>
      </c>
      <c r="AX11" s="17">
        <v>0.29956980997078098</v>
      </c>
      <c r="AY11" s="17">
        <v>0.273071600309088</v>
      </c>
      <c r="AZ11" s="17"/>
      <c r="BA11" s="17">
        <v>0.31352190620458598</v>
      </c>
      <c r="BB11" s="17">
        <v>0.27657264798050102</v>
      </c>
      <c r="BC11" s="17">
        <v>0.22407624680767299</v>
      </c>
      <c r="BD11" s="17">
        <v>0.15769307434867399</v>
      </c>
      <c r="BE11" s="17">
        <v>0.19436899244397399</v>
      </c>
      <c r="BF11" s="17"/>
      <c r="BG11" s="17">
        <v>0.25354584307619998</v>
      </c>
      <c r="BH11" s="17">
        <v>0.23510045909020899</v>
      </c>
      <c r="BI11" s="17">
        <v>0.30084249296602</v>
      </c>
      <c r="BJ11" s="17">
        <v>0.27440844238427398</v>
      </c>
      <c r="BK11" s="17">
        <v>0.27152003954221798</v>
      </c>
      <c r="BL11" s="17"/>
      <c r="BM11" s="17">
        <v>0.19423915357639099</v>
      </c>
      <c r="BN11" s="17">
        <v>0.29241177821379699</v>
      </c>
      <c r="BO11" s="17">
        <v>0.36614851068252702</v>
      </c>
      <c r="BP11" s="17"/>
      <c r="BQ11" s="17">
        <v>0.20863012818780699</v>
      </c>
      <c r="BR11" s="17">
        <v>0.29216748046646501</v>
      </c>
      <c r="BS11" s="17"/>
      <c r="BT11" s="17">
        <v>0.230569878014976</v>
      </c>
      <c r="BU11" s="17">
        <v>0.30426701826104702</v>
      </c>
    </row>
    <row r="12" spans="2:73" x14ac:dyDescent="0.3">
      <c r="B12" s="18" t="s">
        <v>90</v>
      </c>
      <c r="C12" s="17">
        <v>0.43590859097395002</v>
      </c>
      <c r="D12" s="17">
        <v>0.446728058757627</v>
      </c>
      <c r="E12" s="17">
        <v>0.424712134688156</v>
      </c>
      <c r="F12" s="17"/>
      <c r="G12" s="17">
        <v>0.39544994874907402</v>
      </c>
      <c r="H12" s="17">
        <v>0.43951764372164598</v>
      </c>
      <c r="I12" s="17">
        <v>0.442841061745744</v>
      </c>
      <c r="J12" s="17">
        <v>0.44701193914556397</v>
      </c>
      <c r="K12" s="17">
        <v>0.43473182635916002</v>
      </c>
      <c r="L12" s="17">
        <v>0.44589578538496599</v>
      </c>
      <c r="M12" s="17"/>
      <c r="N12" s="17">
        <v>0.45779139415000097</v>
      </c>
      <c r="O12" s="17">
        <v>0.46539435361250397</v>
      </c>
      <c r="P12" s="17">
        <v>0.42792579381788798</v>
      </c>
      <c r="Q12" s="17">
        <v>0.38799276916263897</v>
      </c>
      <c r="R12" s="17"/>
      <c r="S12" s="17">
        <v>0.451128133987033</v>
      </c>
      <c r="T12" s="17">
        <v>0.44072293660102602</v>
      </c>
      <c r="U12" s="17">
        <v>0.41324279376673301</v>
      </c>
      <c r="V12" s="17">
        <v>0.41214433505064202</v>
      </c>
      <c r="W12" s="17">
        <v>0.40502934870628898</v>
      </c>
      <c r="X12" s="17">
        <v>0.46354017288169402</v>
      </c>
      <c r="Y12" s="17">
        <v>0.47654509318807597</v>
      </c>
      <c r="Z12" s="17">
        <v>0.41535903635653998</v>
      </c>
      <c r="AA12" s="17">
        <v>0.42558554959967998</v>
      </c>
      <c r="AB12" s="17"/>
      <c r="AC12" s="17">
        <v>0.46916177256393499</v>
      </c>
      <c r="AD12" s="17">
        <v>0.27107635998616703</v>
      </c>
      <c r="AE12" s="17">
        <v>0.33446674237787999</v>
      </c>
      <c r="AF12" s="17">
        <v>0.34059011767833702</v>
      </c>
      <c r="AG12" s="17">
        <v>0.43025952342463503</v>
      </c>
      <c r="AH12" s="17">
        <v>0.43777222478567401</v>
      </c>
      <c r="AI12" s="17">
        <v>0.512808695235481</v>
      </c>
      <c r="AJ12" s="17">
        <v>0.51555880368787899</v>
      </c>
      <c r="AK12" s="17">
        <v>0.53013971114679204</v>
      </c>
      <c r="AL12" s="17">
        <v>0.44490672198763098</v>
      </c>
      <c r="AM12" s="17">
        <v>0.50507061701548195</v>
      </c>
      <c r="AN12" s="17">
        <v>0.43295270473744202</v>
      </c>
      <c r="AO12" s="17">
        <v>0.49049391180246998</v>
      </c>
      <c r="AP12" s="17">
        <v>0.422522555306521</v>
      </c>
      <c r="AQ12" s="17">
        <v>0.45811600821527998</v>
      </c>
      <c r="AR12" s="17">
        <v>0.35582143450306802</v>
      </c>
      <c r="AS12" s="17"/>
      <c r="AT12" s="17">
        <v>0.41782006161594798</v>
      </c>
      <c r="AU12" s="17">
        <v>0.46742995596950299</v>
      </c>
      <c r="AV12" s="17">
        <v>0.42247212302349002</v>
      </c>
      <c r="AW12" s="17">
        <v>0.41988638357967201</v>
      </c>
      <c r="AX12" s="17">
        <v>0.42608375854860397</v>
      </c>
      <c r="AY12" s="17">
        <v>0.45252544640397102</v>
      </c>
      <c r="AZ12" s="17"/>
      <c r="BA12" s="17">
        <v>0.41465095539603702</v>
      </c>
      <c r="BB12" s="17">
        <v>0.45087613340831201</v>
      </c>
      <c r="BC12" s="17">
        <v>0.45619828563643799</v>
      </c>
      <c r="BD12" s="17">
        <v>0.44408723938010403</v>
      </c>
      <c r="BE12" s="17">
        <v>0.30255620238601599</v>
      </c>
      <c r="BF12" s="17"/>
      <c r="BG12" s="17">
        <v>0.476553969798925</v>
      </c>
      <c r="BH12" s="17">
        <v>0.41937071544535498</v>
      </c>
      <c r="BI12" s="17">
        <v>0.41457211595974403</v>
      </c>
      <c r="BJ12" s="17">
        <v>0.41745537094032897</v>
      </c>
      <c r="BK12" s="17">
        <v>0.50038583377210699</v>
      </c>
      <c r="BL12" s="17"/>
      <c r="BM12" s="17">
        <v>0.47487697054585698</v>
      </c>
      <c r="BN12" s="17">
        <v>0.43077886283311401</v>
      </c>
      <c r="BO12" s="17">
        <v>0.33229646714925098</v>
      </c>
      <c r="BP12" s="17"/>
      <c r="BQ12" s="17">
        <v>0.43494818606582197</v>
      </c>
      <c r="BR12" s="17">
        <v>0.43287655096337602</v>
      </c>
      <c r="BS12" s="17"/>
      <c r="BT12" s="17">
        <v>0.446212547488265</v>
      </c>
      <c r="BU12" s="17">
        <v>0.41346506732094701</v>
      </c>
    </row>
    <row r="13" spans="2:73" x14ac:dyDescent="0.3">
      <c r="B13" s="18" t="s">
        <v>91</v>
      </c>
      <c r="C13" s="17">
        <v>0.214218827963294</v>
      </c>
      <c r="D13" s="17">
        <v>0.231799896560659</v>
      </c>
      <c r="E13" s="17">
        <v>0.19774749432136501</v>
      </c>
      <c r="F13" s="17"/>
      <c r="G13" s="17">
        <v>0.32082958697642799</v>
      </c>
      <c r="H13" s="17">
        <v>0.33022449392431802</v>
      </c>
      <c r="I13" s="17">
        <v>0.22645930020909899</v>
      </c>
      <c r="J13" s="17">
        <v>0.19445606128391099</v>
      </c>
      <c r="K13" s="17">
        <v>0.13756899035877401</v>
      </c>
      <c r="L13" s="17">
        <v>0.106873910832605</v>
      </c>
      <c r="M13" s="17"/>
      <c r="N13" s="17">
        <v>0.30499158708201402</v>
      </c>
      <c r="O13" s="17">
        <v>0.20951956702722699</v>
      </c>
      <c r="P13" s="17">
        <v>0.18054630007021</v>
      </c>
      <c r="Q13" s="17">
        <v>0.15237668077871799</v>
      </c>
      <c r="R13" s="17"/>
      <c r="S13" s="17">
        <v>0.29672612283702099</v>
      </c>
      <c r="T13" s="17">
        <v>0.20211204637821401</v>
      </c>
      <c r="U13" s="17">
        <v>0.219787631625187</v>
      </c>
      <c r="V13" s="17">
        <v>0.21913288527206801</v>
      </c>
      <c r="W13" s="17">
        <v>0.18380829509504401</v>
      </c>
      <c r="X13" s="17">
        <v>0.168929038645112</v>
      </c>
      <c r="Y13" s="17">
        <v>0.18815594168057601</v>
      </c>
      <c r="Z13" s="17">
        <v>0.16363839537275901</v>
      </c>
      <c r="AA13" s="17">
        <v>0.21443476986128601</v>
      </c>
      <c r="AB13" s="17"/>
      <c r="AC13" s="17">
        <v>0.28348717359994602</v>
      </c>
      <c r="AD13" s="17">
        <v>0.160451736841042</v>
      </c>
      <c r="AE13" s="17">
        <v>0.13770048125475801</v>
      </c>
      <c r="AF13" s="17">
        <v>0.20767054220539</v>
      </c>
      <c r="AG13" s="17">
        <v>0.13401158900955601</v>
      </c>
      <c r="AH13" s="17">
        <v>0.18486836926875799</v>
      </c>
      <c r="AI13" s="17">
        <v>0.13317349153640201</v>
      </c>
      <c r="AJ13" s="17">
        <v>0.17195477851216101</v>
      </c>
      <c r="AK13" s="17">
        <v>0.100517641255021</v>
      </c>
      <c r="AL13" s="17">
        <v>0.234227633853164</v>
      </c>
      <c r="AM13" s="17">
        <v>0.20771124245787201</v>
      </c>
      <c r="AN13" s="17">
        <v>0.30803588476823901</v>
      </c>
      <c r="AO13" s="17">
        <v>0.238930526062853</v>
      </c>
      <c r="AP13" s="17">
        <v>0.45525297294075201</v>
      </c>
      <c r="AQ13" s="17">
        <v>0.32649184497475803</v>
      </c>
      <c r="AR13" s="17">
        <v>0.52550943398317296</v>
      </c>
      <c r="AS13" s="17"/>
      <c r="AT13" s="17">
        <v>0.31361344068195002</v>
      </c>
      <c r="AU13" s="17">
        <v>0.19733624482821999</v>
      </c>
      <c r="AV13" s="17">
        <v>0.20826333514673101</v>
      </c>
      <c r="AW13" s="17">
        <v>0.15489064150245899</v>
      </c>
      <c r="AX13" s="17">
        <v>0.157806038000011</v>
      </c>
      <c r="AY13" s="17">
        <v>0.20353321539302599</v>
      </c>
      <c r="AZ13" s="17"/>
      <c r="BA13" s="17">
        <v>0.15646472926791199</v>
      </c>
      <c r="BB13" s="17">
        <v>0.160197401617823</v>
      </c>
      <c r="BC13" s="17">
        <v>0.24406216942522299</v>
      </c>
      <c r="BD13" s="17">
        <v>0.35603859481472799</v>
      </c>
      <c r="BE13" s="17">
        <v>0.48010006064111899</v>
      </c>
      <c r="BF13" s="17"/>
      <c r="BG13" s="17">
        <v>0.21117651232801099</v>
      </c>
      <c r="BH13" s="17">
        <v>0.26876551542405502</v>
      </c>
      <c r="BI13" s="17">
        <v>0.20574574414390501</v>
      </c>
      <c r="BJ13" s="17">
        <v>0.17185939043832801</v>
      </c>
      <c r="BK13" s="17">
        <v>0.127581279789382</v>
      </c>
      <c r="BL13" s="17"/>
      <c r="BM13" s="17">
        <v>0.28323256430143401</v>
      </c>
      <c r="BN13" s="17">
        <v>0.17470375960791201</v>
      </c>
      <c r="BO13" s="17">
        <v>0.104286754000139</v>
      </c>
      <c r="BP13" s="17"/>
      <c r="BQ13" s="17">
        <v>0.29318349702132401</v>
      </c>
      <c r="BR13" s="17">
        <v>0.16825805702709501</v>
      </c>
      <c r="BS13" s="17"/>
      <c r="BT13" s="17">
        <v>0.24341723143819399</v>
      </c>
      <c r="BU13" s="17">
        <v>0.17723370469979</v>
      </c>
    </row>
    <row r="14" spans="2:73" x14ac:dyDescent="0.3">
      <c r="B14" s="18" t="s">
        <v>92</v>
      </c>
      <c r="C14" s="19">
        <v>3.4617524325353801E-3</v>
      </c>
      <c r="D14" s="19">
        <v>4.5281579308821401E-3</v>
      </c>
      <c r="E14" s="19">
        <v>2.4332474574227199E-3</v>
      </c>
      <c r="F14" s="19"/>
      <c r="G14" s="19">
        <v>1.1634098426000401E-2</v>
      </c>
      <c r="H14" s="19">
        <v>2.3698526689456402E-3</v>
      </c>
      <c r="I14" s="19">
        <v>8.4770749763643707E-3</v>
      </c>
      <c r="J14" s="19">
        <v>0</v>
      </c>
      <c r="K14" s="19">
        <v>0</v>
      </c>
      <c r="L14" s="19">
        <v>0</v>
      </c>
      <c r="M14" s="19"/>
      <c r="N14" s="19">
        <v>0</v>
      </c>
      <c r="O14" s="19">
        <v>1.01418153686775E-2</v>
      </c>
      <c r="P14" s="19">
        <v>0</v>
      </c>
      <c r="Q14" s="19">
        <v>3.36446571469614E-3</v>
      </c>
      <c r="R14" s="19"/>
      <c r="S14" s="19">
        <v>5.27724195218036E-3</v>
      </c>
      <c r="T14" s="19">
        <v>0</v>
      </c>
      <c r="U14" s="19">
        <v>7.8697261712571201E-3</v>
      </c>
      <c r="V14" s="19">
        <v>0</v>
      </c>
      <c r="W14" s="19">
        <v>4.4933803646286302E-3</v>
      </c>
      <c r="X14" s="19">
        <v>0</v>
      </c>
      <c r="Y14" s="19">
        <v>4.6319178277296497E-3</v>
      </c>
      <c r="Z14" s="19">
        <v>1.9249196200993801E-2</v>
      </c>
      <c r="AA14" s="19">
        <v>0</v>
      </c>
      <c r="AB14" s="19"/>
      <c r="AC14" s="19">
        <v>0</v>
      </c>
      <c r="AD14" s="19">
        <v>8.9290144515748703E-3</v>
      </c>
      <c r="AE14" s="19">
        <v>0</v>
      </c>
      <c r="AF14" s="19">
        <v>0</v>
      </c>
      <c r="AG14" s="19">
        <v>0</v>
      </c>
      <c r="AH14" s="19">
        <v>4.3280600773861304E-3</v>
      </c>
      <c r="AI14" s="19">
        <v>0</v>
      </c>
      <c r="AJ14" s="19">
        <v>0</v>
      </c>
      <c r="AK14" s="19">
        <v>0</v>
      </c>
      <c r="AL14" s="19">
        <v>0</v>
      </c>
      <c r="AM14" s="19">
        <v>0</v>
      </c>
      <c r="AN14" s="19">
        <v>8.8386629187903794E-3</v>
      </c>
      <c r="AO14" s="19">
        <v>1.8077981184635099E-2</v>
      </c>
      <c r="AP14" s="19">
        <v>0</v>
      </c>
      <c r="AQ14" s="19">
        <v>0</v>
      </c>
      <c r="AR14" s="19">
        <v>0</v>
      </c>
      <c r="AS14" s="19"/>
      <c r="AT14" s="19">
        <v>5.8596034577996997E-3</v>
      </c>
      <c r="AU14" s="19">
        <v>4.1182844697624796E-3</v>
      </c>
      <c r="AV14" s="19">
        <v>3.1227111692213399E-3</v>
      </c>
      <c r="AW14" s="19">
        <v>0</v>
      </c>
      <c r="AX14" s="19">
        <v>4.5221934098249698E-3</v>
      </c>
      <c r="AY14" s="19">
        <v>0</v>
      </c>
      <c r="AZ14" s="19"/>
      <c r="BA14" s="19">
        <v>1.52341924026628E-3</v>
      </c>
      <c r="BB14" s="19">
        <v>5.4778184330878501E-3</v>
      </c>
      <c r="BC14" s="19">
        <v>3.5767549546409801E-3</v>
      </c>
      <c r="BD14" s="19">
        <v>4.1290698994536201E-3</v>
      </c>
      <c r="BE14" s="19">
        <v>0</v>
      </c>
      <c r="BF14" s="19"/>
      <c r="BG14" s="19">
        <v>0</v>
      </c>
      <c r="BH14" s="19">
        <v>1.5224717377757299E-3</v>
      </c>
      <c r="BI14" s="19">
        <v>0</v>
      </c>
      <c r="BJ14" s="19">
        <v>0</v>
      </c>
      <c r="BK14" s="19">
        <v>8.9969857440592594E-3</v>
      </c>
      <c r="BL14" s="19"/>
      <c r="BM14" s="19">
        <v>4.6670963932499299E-3</v>
      </c>
      <c r="BN14" s="19">
        <v>0</v>
      </c>
      <c r="BO14" s="19">
        <v>8.2422998484568393E-3</v>
      </c>
      <c r="BP14" s="19"/>
      <c r="BQ14" s="19">
        <v>2.6724236694049401E-3</v>
      </c>
      <c r="BR14" s="19">
        <v>2.1399770710200999E-3</v>
      </c>
      <c r="BS14" s="19"/>
      <c r="BT14" s="19">
        <v>1.6635064813381099E-3</v>
      </c>
      <c r="BU14" s="19">
        <v>3.32915908733476E-3</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115</v>
      </c>
      <c r="E2" s="26"/>
      <c r="F2" s="26"/>
      <c r="G2" s="26"/>
      <c r="H2" s="26"/>
      <c r="I2" s="26"/>
    </row>
    <row r="6" spans="2:9" ht="49.95" customHeight="1" x14ac:dyDescent="0.3">
      <c r="B6" s="20" t="s">
        <v>14</v>
      </c>
      <c r="C6" s="20" t="s">
        <v>97</v>
      </c>
      <c r="D6" s="20" t="s">
        <v>98</v>
      </c>
      <c r="E6" s="20" t="s">
        <v>99</v>
      </c>
      <c r="F6" s="20" t="s">
        <v>100</v>
      </c>
      <c r="G6" s="20" t="s">
        <v>101</v>
      </c>
      <c r="H6" s="20" t="s">
        <v>102</v>
      </c>
    </row>
    <row r="7" spans="2:9" x14ac:dyDescent="0.3">
      <c r="B7" s="18" t="s">
        <v>103</v>
      </c>
      <c r="C7" s="17">
        <v>2.4076218735355599E-2</v>
      </c>
      <c r="D7" s="17">
        <v>0.13526345465470699</v>
      </c>
      <c r="E7" s="17">
        <v>0.21903478027834899</v>
      </c>
      <c r="F7" s="17">
        <v>0.33031328026709</v>
      </c>
      <c r="G7" s="17">
        <v>3.6694916770782599E-2</v>
      </c>
      <c r="H7" s="17">
        <v>3.7018222991062402E-2</v>
      </c>
    </row>
    <row r="8" spans="2:9" x14ac:dyDescent="0.3">
      <c r="B8" s="18" t="s">
        <v>104</v>
      </c>
      <c r="C8" s="17">
        <v>1.5302281096194701E-2</v>
      </c>
      <c r="D8" s="17">
        <v>7.6260303364400706E-2</v>
      </c>
      <c r="E8" s="17">
        <v>0.10913921668160401</v>
      </c>
      <c r="F8" s="17">
        <v>0.10244621597796599</v>
      </c>
      <c r="G8" s="17">
        <v>2.8038305175303101E-2</v>
      </c>
      <c r="H8" s="17">
        <v>3.1409851449011997E-2</v>
      </c>
    </row>
    <row r="9" spans="2:9" x14ac:dyDescent="0.3">
      <c r="B9" s="18" t="s">
        <v>105</v>
      </c>
      <c r="C9" s="17">
        <v>3.73784260598755E-2</v>
      </c>
      <c r="D9" s="17">
        <v>0.10903204394504699</v>
      </c>
      <c r="E9" s="17">
        <v>0.13177636055619801</v>
      </c>
      <c r="F9" s="17">
        <v>0.115838303452615</v>
      </c>
      <c r="G9" s="17">
        <v>4.7653083741367598E-2</v>
      </c>
      <c r="H9" s="17">
        <v>5.0983800010414797E-2</v>
      </c>
    </row>
    <row r="10" spans="2:9" x14ac:dyDescent="0.3">
      <c r="B10" s="18" t="s">
        <v>106</v>
      </c>
      <c r="C10" s="17">
        <v>5.6591148499038797E-2</v>
      </c>
      <c r="D10" s="17">
        <v>0.10361143214047799</v>
      </c>
      <c r="E10" s="17">
        <v>0.10956959522983301</v>
      </c>
      <c r="F10" s="17">
        <v>8.8080884450694105E-2</v>
      </c>
      <c r="G10" s="17">
        <v>7.6614862076939599E-2</v>
      </c>
      <c r="H10" s="17">
        <v>6.6984435841048504E-2</v>
      </c>
    </row>
    <row r="11" spans="2:9" x14ac:dyDescent="0.3">
      <c r="B11" s="18" t="s">
        <v>107</v>
      </c>
      <c r="C11" s="17">
        <v>5.2381814393013697E-2</v>
      </c>
      <c r="D11" s="17">
        <v>9.1844405227192005E-2</v>
      </c>
      <c r="E11" s="17">
        <v>7.7291787901975897E-2</v>
      </c>
      <c r="F11" s="17">
        <v>5.53132343978106E-2</v>
      </c>
      <c r="G11" s="17">
        <v>7.8918002208169705E-2</v>
      </c>
      <c r="H11" s="17">
        <v>7.6450083550320402E-2</v>
      </c>
    </row>
    <row r="12" spans="2:9" x14ac:dyDescent="0.3">
      <c r="B12" s="18" t="s">
        <v>108</v>
      </c>
      <c r="C12" s="17">
        <v>0.113934985927875</v>
      </c>
      <c r="D12" s="17">
        <v>0.12591569052693999</v>
      </c>
      <c r="E12" s="17">
        <v>0.108959288399907</v>
      </c>
      <c r="F12" s="17">
        <v>8.4095679310489002E-2</v>
      </c>
      <c r="G12" s="17">
        <v>0.140911139269224</v>
      </c>
      <c r="H12" s="17">
        <v>0.15549584334376501</v>
      </c>
    </row>
    <row r="13" spans="2:9" x14ac:dyDescent="0.3">
      <c r="B13" s="18" t="s">
        <v>109</v>
      </c>
      <c r="C13" s="17">
        <v>0.118108001180593</v>
      </c>
      <c r="D13" s="17">
        <v>0.10481472304516</v>
      </c>
      <c r="E13" s="17">
        <v>7.8958416935364401E-2</v>
      </c>
      <c r="F13" s="17">
        <v>5.5019802612223098E-2</v>
      </c>
      <c r="G13" s="17">
        <v>0.126150434020775</v>
      </c>
      <c r="H13" s="17">
        <v>0.12695253839523701</v>
      </c>
    </row>
    <row r="14" spans="2:9" x14ac:dyDescent="0.3">
      <c r="B14" s="18" t="s">
        <v>110</v>
      </c>
      <c r="C14" s="17">
        <v>0.18786135213232999</v>
      </c>
      <c r="D14" s="17">
        <v>9.8381202574854804E-2</v>
      </c>
      <c r="E14" s="17">
        <v>7.0734903664325999E-2</v>
      </c>
      <c r="F14" s="17">
        <v>6.5543328976095605E-2</v>
      </c>
      <c r="G14" s="17">
        <v>0.15667262027318599</v>
      </c>
      <c r="H14" s="17">
        <v>0.160488714962118</v>
      </c>
    </row>
    <row r="15" spans="2:9" x14ac:dyDescent="0.3">
      <c r="B15" s="18" t="s">
        <v>111</v>
      </c>
      <c r="C15" s="17">
        <v>0.20953521116138199</v>
      </c>
      <c r="D15" s="17">
        <v>7.0412855501665594E-2</v>
      </c>
      <c r="E15" s="17">
        <v>4.3279557155972002E-2</v>
      </c>
      <c r="F15" s="17">
        <v>4.3964115676377299E-2</v>
      </c>
      <c r="G15" s="17">
        <v>0.15207528074941401</v>
      </c>
      <c r="H15" s="17">
        <v>0.145280304647423</v>
      </c>
    </row>
    <row r="16" spans="2:9" x14ac:dyDescent="0.3">
      <c r="B16" s="18" t="s">
        <v>112</v>
      </c>
      <c r="C16" s="17">
        <v>0.102037867453214</v>
      </c>
      <c r="D16" s="17">
        <v>4.5088960985478301E-2</v>
      </c>
      <c r="E16" s="17">
        <v>2.4863312236253501E-2</v>
      </c>
      <c r="F16" s="17">
        <v>2.0566228568765499E-2</v>
      </c>
      <c r="G16" s="17">
        <v>8.1269078284042603E-2</v>
      </c>
      <c r="H16" s="17">
        <v>8.3650138663913395E-2</v>
      </c>
    </row>
    <row r="17" spans="2:8" x14ac:dyDescent="0.3">
      <c r="B17" s="18" t="s">
        <v>113</v>
      </c>
      <c r="C17" s="17">
        <v>7.7809429205368305E-2</v>
      </c>
      <c r="D17" s="17">
        <v>3.4484949695082097E-2</v>
      </c>
      <c r="E17" s="17">
        <v>2.2756477767786699E-2</v>
      </c>
      <c r="F17" s="17">
        <v>3.5865400320070601E-2</v>
      </c>
      <c r="G17" s="17">
        <v>7.1969807893201204E-2</v>
      </c>
      <c r="H17" s="17">
        <v>6.0507116954860003E-2</v>
      </c>
    </row>
    <row r="18" spans="2:8" x14ac:dyDescent="0.3">
      <c r="B18" s="18" t="s">
        <v>114</v>
      </c>
      <c r="C18" s="17">
        <v>4.9832641557602001E-3</v>
      </c>
      <c r="D18" s="17">
        <v>4.8899783389954599E-3</v>
      </c>
      <c r="E18" s="17">
        <v>3.6363031924306001E-3</v>
      </c>
      <c r="F18" s="17">
        <v>2.9535259898028298E-3</v>
      </c>
      <c r="G18" s="17">
        <v>3.0324695375943999E-3</v>
      </c>
      <c r="H18" s="17">
        <v>4.7789491908256697E-3</v>
      </c>
    </row>
    <row r="19" spans="2:8" x14ac:dyDescent="0.3">
      <c r="B19" s="16"/>
      <c r="C19" s="16"/>
      <c r="D19" s="16"/>
      <c r="E19" s="16"/>
      <c r="F19" s="16"/>
      <c r="G19" s="16"/>
      <c r="H19" s="16"/>
    </row>
    <row r="20" spans="2:8" x14ac:dyDescent="0.3">
      <c r="B20" t="s">
        <v>95</v>
      </c>
    </row>
    <row r="21" spans="2:8" x14ac:dyDescent="0.3">
      <c r="B21" t="s">
        <v>96</v>
      </c>
    </row>
    <row r="25" spans="2:8" x14ac:dyDescent="0.3">
      <c r="B25"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U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103</v>
      </c>
      <c r="C9" s="17">
        <v>2.4076218735355599E-2</v>
      </c>
      <c r="D9" s="17">
        <v>2.3201147081016501E-2</v>
      </c>
      <c r="E9" s="17">
        <v>2.42239390375006E-2</v>
      </c>
      <c r="F9" s="17"/>
      <c r="G9" s="17">
        <v>2.3869121349706299E-2</v>
      </c>
      <c r="H9" s="17">
        <v>2.3729694908226701E-2</v>
      </c>
      <c r="I9" s="17">
        <v>1.7005977258401399E-2</v>
      </c>
      <c r="J9" s="17">
        <v>3.1472584865564902E-2</v>
      </c>
      <c r="K9" s="17">
        <v>2.7483129158583999E-2</v>
      </c>
      <c r="L9" s="17">
        <v>2.1935741543386601E-2</v>
      </c>
      <c r="M9" s="17"/>
      <c r="N9" s="17">
        <v>1.67396459327083E-2</v>
      </c>
      <c r="O9" s="17">
        <v>2.96806497855036E-2</v>
      </c>
      <c r="P9" s="17">
        <v>1.54453906647925E-2</v>
      </c>
      <c r="Q9" s="17">
        <v>3.4250071669200001E-2</v>
      </c>
      <c r="R9" s="17"/>
      <c r="S9" s="17">
        <v>1.4492474779729401E-2</v>
      </c>
      <c r="T9" s="17">
        <v>2.9228508278418601E-2</v>
      </c>
      <c r="U9" s="17">
        <v>2.5203510720120101E-2</v>
      </c>
      <c r="V9" s="17">
        <v>1.47806341149729E-2</v>
      </c>
      <c r="W9" s="17">
        <v>4.5540833228486198E-2</v>
      </c>
      <c r="X9" s="17">
        <v>2.32050307422518E-2</v>
      </c>
      <c r="Y9" s="17">
        <v>2.00662810840379E-2</v>
      </c>
      <c r="Z9" s="17">
        <v>2.3218914394729E-2</v>
      </c>
      <c r="AA9" s="17">
        <v>2.5782127274909101E-2</v>
      </c>
      <c r="AB9" s="17"/>
      <c r="AC9" s="17">
        <v>3.0881717478663698E-2</v>
      </c>
      <c r="AD9" s="17">
        <v>4.3596245847127298E-2</v>
      </c>
      <c r="AE9" s="17">
        <v>3.5574652603350299E-2</v>
      </c>
      <c r="AF9" s="17">
        <v>5.39724427195762E-2</v>
      </c>
      <c r="AG9" s="17">
        <v>2.6444396679127801E-2</v>
      </c>
      <c r="AH9" s="17">
        <v>3.5919947822451802E-2</v>
      </c>
      <c r="AI9" s="17">
        <v>1.3709488901821399E-2</v>
      </c>
      <c r="AJ9" s="17">
        <v>1.7464706704202401E-2</v>
      </c>
      <c r="AK9" s="17">
        <v>2.07834907088283E-2</v>
      </c>
      <c r="AL9" s="17">
        <v>0</v>
      </c>
      <c r="AM9" s="17">
        <v>3.2996482534839798E-2</v>
      </c>
      <c r="AN9" s="17">
        <v>9.8202261389182203E-3</v>
      </c>
      <c r="AO9" s="17">
        <v>7.4839474276693699E-3</v>
      </c>
      <c r="AP9" s="17">
        <v>1.25913436461148E-2</v>
      </c>
      <c r="AQ9" s="17">
        <v>7.9199215018372106E-3</v>
      </c>
      <c r="AR9" s="17">
        <v>0</v>
      </c>
      <c r="AS9" s="17"/>
      <c r="AT9" s="17">
        <v>3.1740755663170903E-2</v>
      </c>
      <c r="AU9" s="17">
        <v>2.62887592904456E-2</v>
      </c>
      <c r="AV9" s="17">
        <v>2.2835844131939401E-2</v>
      </c>
      <c r="AW9" s="17">
        <v>1.53496691382752E-2</v>
      </c>
      <c r="AX9" s="17">
        <v>2.2546479786269301E-2</v>
      </c>
      <c r="AY9" s="17">
        <v>1.43885255317411E-2</v>
      </c>
      <c r="AZ9" s="17"/>
      <c r="BA9" s="17">
        <v>3.08104481800048E-2</v>
      </c>
      <c r="BB9" s="17">
        <v>1.8901283908037501E-2</v>
      </c>
      <c r="BC9" s="17">
        <v>3.2160809517558203E-2</v>
      </c>
      <c r="BD9" s="17">
        <v>2.06926262967067E-2</v>
      </c>
      <c r="BE9" s="17">
        <v>0</v>
      </c>
      <c r="BF9" s="17"/>
      <c r="BG9" s="17">
        <v>2.2067598498005901E-2</v>
      </c>
      <c r="BH9" s="17">
        <v>2.41025277227911E-2</v>
      </c>
      <c r="BI9" s="17">
        <v>1.6048266311679701E-2</v>
      </c>
      <c r="BJ9" s="17">
        <v>3.0750756697400999E-2</v>
      </c>
      <c r="BK9" s="17">
        <v>3.64460170674554E-2</v>
      </c>
      <c r="BL9" s="17"/>
      <c r="BM9" s="17">
        <v>1.18580222108876E-2</v>
      </c>
      <c r="BN9" s="17">
        <v>2.59484650247516E-2</v>
      </c>
      <c r="BO9" s="17">
        <v>5.5924989927284702E-2</v>
      </c>
      <c r="BP9" s="17"/>
      <c r="BQ9" s="17">
        <v>1.6408815585209201E-2</v>
      </c>
      <c r="BR9" s="17">
        <v>3.0030384115455399E-2</v>
      </c>
      <c r="BS9" s="17"/>
      <c r="BT9" s="17">
        <v>2.1668806525874901E-2</v>
      </c>
      <c r="BU9" s="17">
        <v>2.8108590803452401E-2</v>
      </c>
    </row>
    <row r="10" spans="2:73" x14ac:dyDescent="0.3">
      <c r="B10" s="18" t="s">
        <v>104</v>
      </c>
      <c r="C10" s="17">
        <v>1.5302281096194701E-2</v>
      </c>
      <c r="D10" s="17">
        <v>1.4969981713861101E-2</v>
      </c>
      <c r="E10" s="17">
        <v>1.56733157990799E-2</v>
      </c>
      <c r="F10" s="17"/>
      <c r="G10" s="17">
        <v>1.2697141033508901E-2</v>
      </c>
      <c r="H10" s="17">
        <v>1.1378329750386201E-2</v>
      </c>
      <c r="I10" s="17">
        <v>2.9119631691956301E-2</v>
      </c>
      <c r="J10" s="17">
        <v>1.61950561875772E-2</v>
      </c>
      <c r="K10" s="17">
        <v>1.78283483454179E-2</v>
      </c>
      <c r="L10" s="17">
        <v>6.5635173716866602E-3</v>
      </c>
      <c r="M10" s="17"/>
      <c r="N10" s="17">
        <v>1.37171704364098E-2</v>
      </c>
      <c r="O10" s="17">
        <v>6.4872216026544503E-3</v>
      </c>
      <c r="P10" s="17">
        <v>2.0892478463364301E-2</v>
      </c>
      <c r="Q10" s="17">
        <v>2.1582401314396499E-2</v>
      </c>
      <c r="R10" s="17"/>
      <c r="S10" s="17">
        <v>1.1047522330052999E-2</v>
      </c>
      <c r="T10" s="17">
        <v>9.1240596610008603E-3</v>
      </c>
      <c r="U10" s="17">
        <v>1.8972120424321701E-2</v>
      </c>
      <c r="V10" s="17">
        <v>1.9795860264443101E-2</v>
      </c>
      <c r="W10" s="17">
        <v>3.0391130716019999E-2</v>
      </c>
      <c r="X10" s="17">
        <v>5.56562976994927E-3</v>
      </c>
      <c r="Y10" s="17">
        <v>9.66741146620184E-3</v>
      </c>
      <c r="Z10" s="17">
        <v>1.1163763727245E-2</v>
      </c>
      <c r="AA10" s="17">
        <v>2.4514963608273699E-2</v>
      </c>
      <c r="AB10" s="17"/>
      <c r="AC10" s="17">
        <v>4.9475090172127797E-2</v>
      </c>
      <c r="AD10" s="17">
        <v>5.0940616599527998E-2</v>
      </c>
      <c r="AE10" s="17">
        <v>2.1362549117445302E-2</v>
      </c>
      <c r="AF10" s="17">
        <v>1.78307820640007E-2</v>
      </c>
      <c r="AG10" s="17">
        <v>2.6914936829460501E-2</v>
      </c>
      <c r="AH10" s="17">
        <v>4.9445033843105802E-3</v>
      </c>
      <c r="AI10" s="17">
        <v>1.6521646369612598E-2</v>
      </c>
      <c r="AJ10" s="17">
        <v>1.9560914279272899E-2</v>
      </c>
      <c r="AK10" s="17">
        <v>4.8295733226135099E-3</v>
      </c>
      <c r="AL10" s="17">
        <v>6.0982290938920002E-3</v>
      </c>
      <c r="AM10" s="17">
        <v>2.00036094491505E-2</v>
      </c>
      <c r="AN10" s="17">
        <v>1.2201338319312799E-2</v>
      </c>
      <c r="AO10" s="17">
        <v>1.55853249335465E-2</v>
      </c>
      <c r="AP10" s="17">
        <v>7.3467588903940303E-3</v>
      </c>
      <c r="AQ10" s="17">
        <v>8.6120023712649794E-3</v>
      </c>
      <c r="AR10" s="17">
        <v>0</v>
      </c>
      <c r="AS10" s="17"/>
      <c r="AT10" s="17">
        <v>1.62479646083734E-2</v>
      </c>
      <c r="AU10" s="17">
        <v>1.6496008477755199E-2</v>
      </c>
      <c r="AV10" s="17">
        <v>1.5633234018407799E-2</v>
      </c>
      <c r="AW10" s="17">
        <v>1.52522498177446E-2</v>
      </c>
      <c r="AX10" s="17">
        <v>8.5189232448649593E-3</v>
      </c>
      <c r="AY10" s="17">
        <v>1.72732782270133E-2</v>
      </c>
      <c r="AZ10" s="17"/>
      <c r="BA10" s="17">
        <v>1.6373350856426098E-2</v>
      </c>
      <c r="BB10" s="17">
        <v>2.2164746237066199E-2</v>
      </c>
      <c r="BC10" s="17">
        <v>1.57668208586207E-2</v>
      </c>
      <c r="BD10" s="17">
        <v>6.4823454268955203E-3</v>
      </c>
      <c r="BE10" s="17">
        <v>4.0847435968620303E-2</v>
      </c>
      <c r="BF10" s="17"/>
      <c r="BG10" s="17">
        <v>8.8321356232505793E-3</v>
      </c>
      <c r="BH10" s="17">
        <v>8.4315207870050302E-3</v>
      </c>
      <c r="BI10" s="17">
        <v>1.5956557045347201E-2</v>
      </c>
      <c r="BJ10" s="17">
        <v>2.0140671321828299E-2</v>
      </c>
      <c r="BK10" s="17">
        <v>2.8242131530772999E-2</v>
      </c>
      <c r="BL10" s="17"/>
      <c r="BM10" s="17">
        <v>6.1111442901862897E-3</v>
      </c>
      <c r="BN10" s="17">
        <v>1.15821557628965E-2</v>
      </c>
      <c r="BO10" s="17">
        <v>5.1659036710235702E-2</v>
      </c>
      <c r="BP10" s="17"/>
      <c r="BQ10" s="17">
        <v>1.2539525909683699E-2</v>
      </c>
      <c r="BR10" s="17">
        <v>1.61639517491457E-2</v>
      </c>
      <c r="BS10" s="17"/>
      <c r="BT10" s="17">
        <v>1.30192516933899E-2</v>
      </c>
      <c r="BU10" s="17">
        <v>1.8531968306023699E-2</v>
      </c>
    </row>
    <row r="11" spans="2:73" x14ac:dyDescent="0.3">
      <c r="B11" s="18" t="s">
        <v>105</v>
      </c>
      <c r="C11" s="17">
        <v>3.73784260598755E-2</v>
      </c>
      <c r="D11" s="17">
        <v>2.9335742168464799E-2</v>
      </c>
      <c r="E11" s="17">
        <v>4.4962320216535297E-2</v>
      </c>
      <c r="F11" s="17"/>
      <c r="G11" s="17">
        <v>3.0632748664158001E-2</v>
      </c>
      <c r="H11" s="17">
        <v>3.47126737278768E-2</v>
      </c>
      <c r="I11" s="17">
        <v>3.6481373817368698E-2</v>
      </c>
      <c r="J11" s="17">
        <v>5.1984261028958201E-2</v>
      </c>
      <c r="K11" s="17">
        <v>4.55362137483592E-2</v>
      </c>
      <c r="L11" s="17">
        <v>2.73798486855217E-2</v>
      </c>
      <c r="M11" s="17"/>
      <c r="N11" s="17">
        <v>3.2674406014079699E-2</v>
      </c>
      <c r="O11" s="17">
        <v>4.3660782366954101E-2</v>
      </c>
      <c r="P11" s="17">
        <v>3.2767305554446902E-2</v>
      </c>
      <c r="Q11" s="17">
        <v>3.8164065338116497E-2</v>
      </c>
      <c r="R11" s="17"/>
      <c r="S11" s="17">
        <v>3.04145227873906E-2</v>
      </c>
      <c r="T11" s="17">
        <v>4.5055396428070903E-2</v>
      </c>
      <c r="U11" s="17">
        <v>5.4264395998258802E-2</v>
      </c>
      <c r="V11" s="17">
        <v>2.4640012544851101E-2</v>
      </c>
      <c r="W11" s="17">
        <v>4.0399066569076297E-2</v>
      </c>
      <c r="X11" s="17">
        <v>4.2177633921825303E-2</v>
      </c>
      <c r="Y11" s="17">
        <v>2.5326884476608E-2</v>
      </c>
      <c r="Z11" s="17">
        <v>5.0116175550802902E-2</v>
      </c>
      <c r="AA11" s="17">
        <v>3.2841028408039701E-2</v>
      </c>
      <c r="AB11" s="17"/>
      <c r="AC11" s="17">
        <v>2.7313591357829799E-2</v>
      </c>
      <c r="AD11" s="17">
        <v>7.4970397617734497E-2</v>
      </c>
      <c r="AE11" s="17">
        <v>6.4380209186035306E-2</v>
      </c>
      <c r="AF11" s="17">
        <v>4.6451230217004702E-2</v>
      </c>
      <c r="AG11" s="17">
        <v>3.9041965850891397E-2</v>
      </c>
      <c r="AH11" s="17">
        <v>3.9881940374270203E-2</v>
      </c>
      <c r="AI11" s="17">
        <v>4.8996615662997997E-2</v>
      </c>
      <c r="AJ11" s="17">
        <v>3.2433833197729099E-2</v>
      </c>
      <c r="AK11" s="17">
        <v>4.9713493868798198E-2</v>
      </c>
      <c r="AL11" s="17">
        <v>2.59230406913546E-2</v>
      </c>
      <c r="AM11" s="17">
        <v>2.42089738928307E-2</v>
      </c>
      <c r="AN11" s="17">
        <v>3.4363603565662197E-2</v>
      </c>
      <c r="AO11" s="17">
        <v>2.97190653621742E-2</v>
      </c>
      <c r="AP11" s="17">
        <v>8.9276092298447001E-3</v>
      </c>
      <c r="AQ11" s="17">
        <v>1.2583066287571901E-2</v>
      </c>
      <c r="AR11" s="17">
        <v>1.28904066206559E-2</v>
      </c>
      <c r="AS11" s="17"/>
      <c r="AT11" s="17">
        <v>3.82174401012201E-2</v>
      </c>
      <c r="AU11" s="17">
        <v>3.7886349353376397E-2</v>
      </c>
      <c r="AV11" s="17">
        <v>2.3392016156117801E-2</v>
      </c>
      <c r="AW11" s="17">
        <v>3.8030540910287097E-2</v>
      </c>
      <c r="AX11" s="17">
        <v>4.9666710098625597E-2</v>
      </c>
      <c r="AY11" s="17">
        <v>4.4059314148964898E-2</v>
      </c>
      <c r="AZ11" s="17"/>
      <c r="BA11" s="17">
        <v>3.86177174234466E-2</v>
      </c>
      <c r="BB11" s="17">
        <v>4.8146936995909703E-2</v>
      </c>
      <c r="BC11" s="17">
        <v>3.0933726621710102E-2</v>
      </c>
      <c r="BD11" s="17">
        <v>3.8009513436675697E-2</v>
      </c>
      <c r="BE11" s="17">
        <v>0</v>
      </c>
      <c r="BF11" s="17"/>
      <c r="BG11" s="17">
        <v>2.06172175834262E-2</v>
      </c>
      <c r="BH11" s="17">
        <v>2.6338572048001899E-2</v>
      </c>
      <c r="BI11" s="17">
        <v>4.0413613543909502E-2</v>
      </c>
      <c r="BJ11" s="17">
        <v>6.4698314517160002E-2</v>
      </c>
      <c r="BK11" s="17">
        <v>6.6197130341713706E-2</v>
      </c>
      <c r="BL11" s="17"/>
      <c r="BM11" s="17">
        <v>1.44625355946668E-2</v>
      </c>
      <c r="BN11" s="17">
        <v>3.9777286993859198E-2</v>
      </c>
      <c r="BO11" s="17">
        <v>9.9802397191469994E-2</v>
      </c>
      <c r="BP11" s="17"/>
      <c r="BQ11" s="17">
        <v>2.5651812857589398E-2</v>
      </c>
      <c r="BR11" s="17">
        <v>4.5070564753756703E-2</v>
      </c>
      <c r="BS11" s="17"/>
      <c r="BT11" s="17">
        <v>3.1795400847746597E-2</v>
      </c>
      <c r="BU11" s="17">
        <v>4.6831786145902998E-2</v>
      </c>
    </row>
    <row r="12" spans="2:73" x14ac:dyDescent="0.3">
      <c r="B12" s="18" t="s">
        <v>106</v>
      </c>
      <c r="C12" s="17">
        <v>5.6591148499038797E-2</v>
      </c>
      <c r="D12" s="17">
        <v>6.2745410620142397E-2</v>
      </c>
      <c r="E12" s="17">
        <v>5.0768585923435097E-2</v>
      </c>
      <c r="F12" s="17"/>
      <c r="G12" s="17">
        <v>8.2462894830909295E-2</v>
      </c>
      <c r="H12" s="17">
        <v>5.3319296377808703E-2</v>
      </c>
      <c r="I12" s="17">
        <v>6.4927975930567303E-2</v>
      </c>
      <c r="J12" s="17">
        <v>5.7762812874905103E-2</v>
      </c>
      <c r="K12" s="17">
        <v>6.4503107485337205E-2</v>
      </c>
      <c r="L12" s="17">
        <v>2.9068892534495801E-2</v>
      </c>
      <c r="M12" s="17"/>
      <c r="N12" s="17">
        <v>3.6313692642129997E-2</v>
      </c>
      <c r="O12" s="17">
        <v>5.8215050260272801E-2</v>
      </c>
      <c r="P12" s="17">
        <v>6.3498319754714705E-2</v>
      </c>
      <c r="Q12" s="17">
        <v>7.1880326663263897E-2</v>
      </c>
      <c r="R12" s="17"/>
      <c r="S12" s="17">
        <v>3.96078110722645E-2</v>
      </c>
      <c r="T12" s="17">
        <v>6.39013066511466E-2</v>
      </c>
      <c r="U12" s="17">
        <v>8.68137031205546E-2</v>
      </c>
      <c r="V12" s="17">
        <v>6.8136625096009706E-2</v>
      </c>
      <c r="W12" s="17">
        <v>3.7834359439034702E-2</v>
      </c>
      <c r="X12" s="17">
        <v>6.6902001683286194E-2</v>
      </c>
      <c r="Y12" s="17">
        <v>6.8380386159199405E-2</v>
      </c>
      <c r="Z12" s="17">
        <v>2.80039864419727E-2</v>
      </c>
      <c r="AA12" s="17">
        <v>4.2430833972396102E-2</v>
      </c>
      <c r="AB12" s="17"/>
      <c r="AC12" s="17">
        <v>0</v>
      </c>
      <c r="AD12" s="17">
        <v>0.124455839744557</v>
      </c>
      <c r="AE12" s="17">
        <v>5.3388539812735697E-2</v>
      </c>
      <c r="AF12" s="17">
        <v>6.2606721222179904E-2</v>
      </c>
      <c r="AG12" s="17">
        <v>7.2956847942926395E-2</v>
      </c>
      <c r="AH12" s="17">
        <v>6.1151117996021097E-2</v>
      </c>
      <c r="AI12" s="17">
        <v>7.5841809770589602E-2</v>
      </c>
      <c r="AJ12" s="17">
        <v>3.8105962404581903E-2</v>
      </c>
      <c r="AK12" s="17">
        <v>7.4867040640742302E-2</v>
      </c>
      <c r="AL12" s="17">
        <v>6.5128012098386701E-2</v>
      </c>
      <c r="AM12" s="17">
        <v>6.0285075016767199E-2</v>
      </c>
      <c r="AN12" s="17">
        <v>3.8772909248649103E-2</v>
      </c>
      <c r="AO12" s="17">
        <v>4.3697340963667397E-2</v>
      </c>
      <c r="AP12" s="17">
        <v>2.8458794368474E-2</v>
      </c>
      <c r="AQ12" s="17">
        <v>1.6431231919983399E-2</v>
      </c>
      <c r="AR12" s="17">
        <v>1.8489915287366199E-2</v>
      </c>
      <c r="AS12" s="17"/>
      <c r="AT12" s="17">
        <v>5.3116364225002898E-2</v>
      </c>
      <c r="AU12" s="17">
        <v>4.8698729029448197E-2</v>
      </c>
      <c r="AV12" s="17">
        <v>6.7376714129701504E-2</v>
      </c>
      <c r="AW12" s="17">
        <v>6.4470648429031802E-2</v>
      </c>
      <c r="AX12" s="17">
        <v>6.4913819708477302E-2</v>
      </c>
      <c r="AY12" s="17">
        <v>4.0809685564377099E-2</v>
      </c>
      <c r="AZ12" s="17"/>
      <c r="BA12" s="17">
        <v>5.5045158146664899E-2</v>
      </c>
      <c r="BB12" s="17">
        <v>7.1733593326261197E-2</v>
      </c>
      <c r="BC12" s="17">
        <v>5.6263871155489399E-2</v>
      </c>
      <c r="BD12" s="17">
        <v>2.9124124574491799E-2</v>
      </c>
      <c r="BE12" s="17">
        <v>5.8608861897292697E-2</v>
      </c>
      <c r="BF12" s="17"/>
      <c r="BG12" s="17">
        <v>3.3190523785867697E-2</v>
      </c>
      <c r="BH12" s="17">
        <v>5.3033856176215102E-2</v>
      </c>
      <c r="BI12" s="17">
        <v>6.2632704596329095E-2</v>
      </c>
      <c r="BJ12" s="17">
        <v>5.35438881280196E-2</v>
      </c>
      <c r="BK12" s="17">
        <v>7.3625968132037395E-2</v>
      </c>
      <c r="BL12" s="17"/>
      <c r="BM12" s="17">
        <v>3.3854413394685E-2</v>
      </c>
      <c r="BN12" s="17">
        <v>6.5425331907833895E-2</v>
      </c>
      <c r="BO12" s="17">
        <v>0.102923960621135</v>
      </c>
      <c r="BP12" s="17"/>
      <c r="BQ12" s="17">
        <v>5.2296057920458099E-2</v>
      </c>
      <c r="BR12" s="17">
        <v>5.8079630852405098E-2</v>
      </c>
      <c r="BS12" s="17"/>
      <c r="BT12" s="17">
        <v>5.4101643983725099E-2</v>
      </c>
      <c r="BU12" s="17">
        <v>5.9673663530005E-2</v>
      </c>
    </row>
    <row r="13" spans="2:73" x14ac:dyDescent="0.3">
      <c r="B13" s="18" t="s">
        <v>107</v>
      </c>
      <c r="C13" s="17">
        <v>5.2381814393013697E-2</v>
      </c>
      <c r="D13" s="17">
        <v>5.2126172748825902E-2</v>
      </c>
      <c r="E13" s="17">
        <v>5.2792561057816503E-2</v>
      </c>
      <c r="F13" s="17"/>
      <c r="G13" s="17">
        <v>7.7017164566568694E-2</v>
      </c>
      <c r="H13" s="17">
        <v>4.0586382164734001E-2</v>
      </c>
      <c r="I13" s="17">
        <v>6.5074314691652299E-2</v>
      </c>
      <c r="J13" s="17">
        <v>5.4859349985771501E-2</v>
      </c>
      <c r="K13" s="17">
        <v>5.0570941461742201E-2</v>
      </c>
      <c r="L13" s="17">
        <v>3.4532839614896498E-2</v>
      </c>
      <c r="M13" s="17"/>
      <c r="N13" s="17">
        <v>4.4471995422749003E-2</v>
      </c>
      <c r="O13" s="17">
        <v>6.1014649793547697E-2</v>
      </c>
      <c r="P13" s="17">
        <v>4.3755421232459901E-2</v>
      </c>
      <c r="Q13" s="17">
        <v>5.9218614183901203E-2</v>
      </c>
      <c r="R13" s="17"/>
      <c r="S13" s="17">
        <v>6.3846018129752699E-2</v>
      </c>
      <c r="T13" s="17">
        <v>5.9115252950347301E-2</v>
      </c>
      <c r="U13" s="17">
        <v>3.58226517185481E-2</v>
      </c>
      <c r="V13" s="17">
        <v>3.6932892520916701E-2</v>
      </c>
      <c r="W13" s="17">
        <v>6.0305248092161499E-2</v>
      </c>
      <c r="X13" s="17">
        <v>5.6830422005163903E-2</v>
      </c>
      <c r="Y13" s="17">
        <v>3.9159390710285603E-2</v>
      </c>
      <c r="Z13" s="17">
        <v>8.8034084809580901E-2</v>
      </c>
      <c r="AA13" s="17">
        <v>4.33159227672704E-2</v>
      </c>
      <c r="AB13" s="17"/>
      <c r="AC13" s="17">
        <v>0.13468494680352799</v>
      </c>
      <c r="AD13" s="17">
        <v>6.6514069741652596E-2</v>
      </c>
      <c r="AE13" s="17">
        <v>0.118372287483465</v>
      </c>
      <c r="AF13" s="17">
        <v>2.5933472150187702E-2</v>
      </c>
      <c r="AG13" s="17">
        <v>4.9849283588108903E-2</v>
      </c>
      <c r="AH13" s="17">
        <v>2.8523163409658402E-2</v>
      </c>
      <c r="AI13" s="17">
        <v>5.9145074892633202E-2</v>
      </c>
      <c r="AJ13" s="17">
        <v>5.1047629911464103E-2</v>
      </c>
      <c r="AK13" s="17">
        <v>4.03688934968576E-2</v>
      </c>
      <c r="AL13" s="17">
        <v>5.5065967063108401E-2</v>
      </c>
      <c r="AM13" s="17">
        <v>4.9688228507285298E-2</v>
      </c>
      <c r="AN13" s="17">
        <v>5.78775335533038E-2</v>
      </c>
      <c r="AO13" s="17">
        <v>4.5207311282934599E-2</v>
      </c>
      <c r="AP13" s="17">
        <v>4.9933591908258898E-2</v>
      </c>
      <c r="AQ13" s="17">
        <v>3.5860078484108597E-2</v>
      </c>
      <c r="AR13" s="17">
        <v>2.4074180620616201E-2</v>
      </c>
      <c r="AS13" s="17"/>
      <c r="AT13" s="17">
        <v>5.03618811524685E-2</v>
      </c>
      <c r="AU13" s="17">
        <v>5.4646743295800798E-2</v>
      </c>
      <c r="AV13" s="17">
        <v>6.3645660720038896E-2</v>
      </c>
      <c r="AW13" s="17">
        <v>5.5975259764493399E-2</v>
      </c>
      <c r="AX13" s="17">
        <v>4.1247611401222697E-2</v>
      </c>
      <c r="AY13" s="17">
        <v>2.4760444451382899E-2</v>
      </c>
      <c r="AZ13" s="17"/>
      <c r="BA13" s="17">
        <v>4.4095058031421497E-2</v>
      </c>
      <c r="BB13" s="17">
        <v>4.7386247578200598E-2</v>
      </c>
      <c r="BC13" s="17">
        <v>6.0734716825477403E-2</v>
      </c>
      <c r="BD13" s="17">
        <v>6.2573568857661799E-2</v>
      </c>
      <c r="BE13" s="17">
        <v>5.2528338110424601E-2</v>
      </c>
      <c r="BF13" s="17"/>
      <c r="BG13" s="17">
        <v>3.7620963877381099E-2</v>
      </c>
      <c r="BH13" s="17">
        <v>5.3555913685878198E-2</v>
      </c>
      <c r="BI13" s="17">
        <v>5.1629334239633798E-2</v>
      </c>
      <c r="BJ13" s="17">
        <v>5.5112060401510898E-2</v>
      </c>
      <c r="BK13" s="17">
        <v>4.1852918725111002E-2</v>
      </c>
      <c r="BL13" s="17"/>
      <c r="BM13" s="17">
        <v>2.8858099348713199E-2</v>
      </c>
      <c r="BN13" s="17">
        <v>7.1408369257411994E-2</v>
      </c>
      <c r="BO13" s="17">
        <v>7.6416869340203197E-2</v>
      </c>
      <c r="BP13" s="17"/>
      <c r="BQ13" s="17">
        <v>4.0039192310271497E-2</v>
      </c>
      <c r="BR13" s="17">
        <v>6.2141151344062402E-2</v>
      </c>
      <c r="BS13" s="17"/>
      <c r="BT13" s="17">
        <v>4.2254111752769399E-2</v>
      </c>
      <c r="BU13" s="17">
        <v>6.95958285684634E-2</v>
      </c>
    </row>
    <row r="14" spans="2:73" x14ac:dyDescent="0.3">
      <c r="B14" s="18" t="s">
        <v>108</v>
      </c>
      <c r="C14" s="17">
        <v>0.113934985927875</v>
      </c>
      <c r="D14" s="17">
        <v>0.101358416217855</v>
      </c>
      <c r="E14" s="17">
        <v>0.12654211100976001</v>
      </c>
      <c r="F14" s="17"/>
      <c r="G14" s="17">
        <v>0.134837980023404</v>
      </c>
      <c r="H14" s="17">
        <v>7.5376584440316599E-2</v>
      </c>
      <c r="I14" s="17">
        <v>0.12764962848605799</v>
      </c>
      <c r="J14" s="17">
        <v>0.130225086600673</v>
      </c>
      <c r="K14" s="17">
        <v>0.126375327745469</v>
      </c>
      <c r="L14" s="17">
        <v>9.8676740783634406E-2</v>
      </c>
      <c r="M14" s="17"/>
      <c r="N14" s="17">
        <v>8.9612538304429903E-2</v>
      </c>
      <c r="O14" s="17">
        <v>0.11239323315890901</v>
      </c>
      <c r="P14" s="17">
        <v>0.104660382070334</v>
      </c>
      <c r="Q14" s="17">
        <v>0.14834340246769301</v>
      </c>
      <c r="R14" s="17"/>
      <c r="S14" s="17">
        <v>0.114476260775712</v>
      </c>
      <c r="T14" s="17">
        <v>0.119909789789342</v>
      </c>
      <c r="U14" s="17">
        <v>5.7069448174102998E-2</v>
      </c>
      <c r="V14" s="17">
        <v>9.3676045595930499E-2</v>
      </c>
      <c r="W14" s="17">
        <v>0.14743824640577899</v>
      </c>
      <c r="X14" s="17">
        <v>0.12701169752465</v>
      </c>
      <c r="Y14" s="17">
        <v>0.13484139904935399</v>
      </c>
      <c r="Z14" s="17">
        <v>0.120500701236142</v>
      </c>
      <c r="AA14" s="17">
        <v>0.115055603844556</v>
      </c>
      <c r="AB14" s="17"/>
      <c r="AC14" s="17">
        <v>0.15935602873996099</v>
      </c>
      <c r="AD14" s="17">
        <v>0.18276020198470999</v>
      </c>
      <c r="AE14" s="17">
        <v>0.16215460734874901</v>
      </c>
      <c r="AF14" s="17">
        <v>0.15015162550691</v>
      </c>
      <c r="AG14" s="17">
        <v>0.12765461144067999</v>
      </c>
      <c r="AH14" s="17">
        <v>0.15189364443834999</v>
      </c>
      <c r="AI14" s="17">
        <v>0.121413458385256</v>
      </c>
      <c r="AJ14" s="17">
        <v>9.0843064610332494E-2</v>
      </c>
      <c r="AK14" s="17">
        <v>8.4878923734318601E-2</v>
      </c>
      <c r="AL14" s="17">
        <v>0.10312213910300801</v>
      </c>
      <c r="AM14" s="17">
        <v>8.1339375984314094E-2</v>
      </c>
      <c r="AN14" s="17">
        <v>6.5520664602066694E-2</v>
      </c>
      <c r="AO14" s="17">
        <v>9.6316941552714697E-2</v>
      </c>
      <c r="AP14" s="17">
        <v>6.2739069850375903E-2</v>
      </c>
      <c r="AQ14" s="17">
        <v>0.100096769218102</v>
      </c>
      <c r="AR14" s="17">
        <v>5.41269940612914E-2</v>
      </c>
      <c r="AS14" s="17"/>
      <c r="AT14" s="17">
        <v>0.124764327291111</v>
      </c>
      <c r="AU14" s="17">
        <v>0.100679855705006</v>
      </c>
      <c r="AV14" s="17">
        <v>0.128234562926899</v>
      </c>
      <c r="AW14" s="17">
        <v>0.10835284012329199</v>
      </c>
      <c r="AX14" s="17">
        <v>0.119567720069281</v>
      </c>
      <c r="AY14" s="17">
        <v>0.108541323961743</v>
      </c>
      <c r="AZ14" s="17"/>
      <c r="BA14" s="17">
        <v>0.134281062917712</v>
      </c>
      <c r="BB14" s="17">
        <v>0.11496687503214199</v>
      </c>
      <c r="BC14" s="17">
        <v>0.103731842887668</v>
      </c>
      <c r="BD14" s="17">
        <v>9.7329395105903799E-2</v>
      </c>
      <c r="BE14" s="17">
        <v>4.4257687426055903E-2</v>
      </c>
      <c r="BF14" s="17"/>
      <c r="BG14" s="17">
        <v>0.101973023381322</v>
      </c>
      <c r="BH14" s="17">
        <v>9.6026330298771695E-2</v>
      </c>
      <c r="BI14" s="17">
        <v>0.121191625841143</v>
      </c>
      <c r="BJ14" s="17">
        <v>0.13458013729243001</v>
      </c>
      <c r="BK14" s="17">
        <v>9.4690635579710497E-2</v>
      </c>
      <c r="BL14" s="17"/>
      <c r="BM14" s="17">
        <v>8.6713489509368399E-2</v>
      </c>
      <c r="BN14" s="17">
        <v>0.119956597577279</v>
      </c>
      <c r="BO14" s="17">
        <v>0.180419039717468</v>
      </c>
      <c r="BP14" s="17"/>
      <c r="BQ14" s="17">
        <v>0.106185617767129</v>
      </c>
      <c r="BR14" s="17">
        <v>0.11681923820394199</v>
      </c>
      <c r="BS14" s="17"/>
      <c r="BT14" s="17">
        <v>0.11266241862014099</v>
      </c>
      <c r="BU14" s="17">
        <v>0.11310601636317801</v>
      </c>
    </row>
    <row r="15" spans="2:73" x14ac:dyDescent="0.3">
      <c r="B15" s="18" t="s">
        <v>109</v>
      </c>
      <c r="C15" s="17">
        <v>0.118108001180593</v>
      </c>
      <c r="D15" s="17">
        <v>0.118005589054119</v>
      </c>
      <c r="E15" s="17">
        <v>0.117768961168586</v>
      </c>
      <c r="F15" s="17"/>
      <c r="G15" s="17">
        <v>0.151712808345427</v>
      </c>
      <c r="H15" s="17">
        <v>0.12201411039645001</v>
      </c>
      <c r="I15" s="17">
        <v>0.12910441968979899</v>
      </c>
      <c r="J15" s="17">
        <v>0.117712492637999</v>
      </c>
      <c r="K15" s="17">
        <v>0.11529166947326901</v>
      </c>
      <c r="L15" s="17">
        <v>8.5943443092055496E-2</v>
      </c>
      <c r="M15" s="17"/>
      <c r="N15" s="17">
        <v>0.118117849861908</v>
      </c>
      <c r="O15" s="17">
        <v>0.109842899547171</v>
      </c>
      <c r="P15" s="17">
        <v>0.11916677560736599</v>
      </c>
      <c r="Q15" s="17">
        <v>0.12682654974293101</v>
      </c>
      <c r="R15" s="17"/>
      <c r="S15" s="17">
        <v>0.104179908155713</v>
      </c>
      <c r="T15" s="17">
        <v>0.105611153183264</v>
      </c>
      <c r="U15" s="17">
        <v>0.144770054275145</v>
      </c>
      <c r="V15" s="17">
        <v>0.11823837018608301</v>
      </c>
      <c r="W15" s="17">
        <v>0.10049746845754701</v>
      </c>
      <c r="X15" s="17">
        <v>0.139330836018421</v>
      </c>
      <c r="Y15" s="17">
        <v>0.124787374838614</v>
      </c>
      <c r="Z15" s="17">
        <v>0.12606990248088401</v>
      </c>
      <c r="AA15" s="17">
        <v>0.117644861247568</v>
      </c>
      <c r="AB15" s="17"/>
      <c r="AC15" s="17">
        <v>6.9951321661605795E-2</v>
      </c>
      <c r="AD15" s="17">
        <v>0.13170300617852501</v>
      </c>
      <c r="AE15" s="17">
        <v>9.1689165118467003E-2</v>
      </c>
      <c r="AF15" s="17">
        <v>9.90143654661335E-2</v>
      </c>
      <c r="AG15" s="17">
        <v>0.112916754020965</v>
      </c>
      <c r="AH15" s="17">
        <v>0.14211984102459899</v>
      </c>
      <c r="AI15" s="17">
        <v>0.117881355685135</v>
      </c>
      <c r="AJ15" s="17">
        <v>0.13661007887799201</v>
      </c>
      <c r="AK15" s="17">
        <v>0.102814979157575</v>
      </c>
      <c r="AL15" s="17">
        <v>0.106792187592415</v>
      </c>
      <c r="AM15" s="17">
        <v>0.171925520552559</v>
      </c>
      <c r="AN15" s="17">
        <v>0.10919122180676</v>
      </c>
      <c r="AO15" s="17">
        <v>0.109174020231759</v>
      </c>
      <c r="AP15" s="17">
        <v>0.152131199048162</v>
      </c>
      <c r="AQ15" s="17">
        <v>0.101737400620675</v>
      </c>
      <c r="AR15" s="17">
        <v>0.104011388148118</v>
      </c>
      <c r="AS15" s="17"/>
      <c r="AT15" s="17">
        <v>0.109034967687182</v>
      </c>
      <c r="AU15" s="17">
        <v>0.104137951475091</v>
      </c>
      <c r="AV15" s="17">
        <v>0.128637516089254</v>
      </c>
      <c r="AW15" s="17">
        <v>0.143322263224262</v>
      </c>
      <c r="AX15" s="17">
        <v>0.117964489538575</v>
      </c>
      <c r="AY15" s="17">
        <v>0.11868314356706</v>
      </c>
      <c r="AZ15" s="17"/>
      <c r="BA15" s="17">
        <v>0.13780052531154199</v>
      </c>
      <c r="BB15" s="17">
        <v>0.12628869875618101</v>
      </c>
      <c r="BC15" s="17">
        <v>0.105547430230422</v>
      </c>
      <c r="BD15" s="17">
        <v>0.11359018839648399</v>
      </c>
      <c r="BE15" s="17">
        <v>5.6784308757071598E-2</v>
      </c>
      <c r="BF15" s="17"/>
      <c r="BG15" s="17">
        <v>0.109166084780706</v>
      </c>
      <c r="BH15" s="17">
        <v>0.135670833661</v>
      </c>
      <c r="BI15" s="17">
        <v>0.12331132347368599</v>
      </c>
      <c r="BJ15" s="17">
        <v>0.10612579127869</v>
      </c>
      <c r="BK15" s="17">
        <v>0.11220446915980101</v>
      </c>
      <c r="BL15" s="17"/>
      <c r="BM15" s="17">
        <v>0.104931958366331</v>
      </c>
      <c r="BN15" s="17">
        <v>0.133602359181549</v>
      </c>
      <c r="BO15" s="17">
        <v>0.11987609474135499</v>
      </c>
      <c r="BP15" s="17"/>
      <c r="BQ15" s="17">
        <v>0.144994624164757</v>
      </c>
      <c r="BR15" s="17">
        <v>0.102272381442911</v>
      </c>
      <c r="BS15" s="17"/>
      <c r="BT15" s="17">
        <v>0.116670089274518</v>
      </c>
      <c r="BU15" s="17">
        <v>0.12349632617763701</v>
      </c>
    </row>
    <row r="16" spans="2:73" x14ac:dyDescent="0.3">
      <c r="B16" s="18" t="s">
        <v>110</v>
      </c>
      <c r="C16" s="17">
        <v>0.18786135213232999</v>
      </c>
      <c r="D16" s="17">
        <v>0.19797678590496001</v>
      </c>
      <c r="E16" s="17">
        <v>0.17823403600737001</v>
      </c>
      <c r="F16" s="17"/>
      <c r="G16" s="17">
        <v>0.16016737259753699</v>
      </c>
      <c r="H16" s="17">
        <v>0.19730715740148799</v>
      </c>
      <c r="I16" s="17">
        <v>0.17867063535884301</v>
      </c>
      <c r="J16" s="17">
        <v>0.21570018614070499</v>
      </c>
      <c r="K16" s="17">
        <v>0.19547321699308901</v>
      </c>
      <c r="L16" s="17">
        <v>0.17823282757666201</v>
      </c>
      <c r="M16" s="17"/>
      <c r="N16" s="17">
        <v>0.196972540456576</v>
      </c>
      <c r="O16" s="17">
        <v>0.21028075771364799</v>
      </c>
      <c r="P16" s="17">
        <v>0.17638301509670501</v>
      </c>
      <c r="Q16" s="17">
        <v>0.16732899739028501</v>
      </c>
      <c r="R16" s="17"/>
      <c r="S16" s="17">
        <v>0.19832217143793701</v>
      </c>
      <c r="T16" s="17">
        <v>0.19818116049753601</v>
      </c>
      <c r="U16" s="17">
        <v>0.193123106938278</v>
      </c>
      <c r="V16" s="17">
        <v>0.20868487102178501</v>
      </c>
      <c r="W16" s="17">
        <v>0.15126538187437299</v>
      </c>
      <c r="X16" s="17">
        <v>0.17655336741998701</v>
      </c>
      <c r="Y16" s="17">
        <v>0.20194144189941701</v>
      </c>
      <c r="Z16" s="17">
        <v>0.19579306956716999</v>
      </c>
      <c r="AA16" s="17">
        <v>0.160711414982182</v>
      </c>
      <c r="AB16" s="17"/>
      <c r="AC16" s="17">
        <v>3.5079677236713402E-2</v>
      </c>
      <c r="AD16" s="17">
        <v>0.13864239551431501</v>
      </c>
      <c r="AE16" s="17">
        <v>0.159728549199809</v>
      </c>
      <c r="AF16" s="17">
        <v>0.16895314128247199</v>
      </c>
      <c r="AG16" s="17">
        <v>0.20034468622051499</v>
      </c>
      <c r="AH16" s="17">
        <v>0.14550419809566201</v>
      </c>
      <c r="AI16" s="17">
        <v>0.19894211473057899</v>
      </c>
      <c r="AJ16" s="17">
        <v>0.29342553660998399</v>
      </c>
      <c r="AK16" s="17">
        <v>0.17501816776263801</v>
      </c>
      <c r="AL16" s="17">
        <v>0.200612348515505</v>
      </c>
      <c r="AM16" s="17">
        <v>0.17200525839683101</v>
      </c>
      <c r="AN16" s="17">
        <v>0.214338204557459</v>
      </c>
      <c r="AO16" s="17">
        <v>0.200647452312889</v>
      </c>
      <c r="AP16" s="17">
        <v>0.22043400059872501</v>
      </c>
      <c r="AQ16" s="17">
        <v>0.26965572393573201</v>
      </c>
      <c r="AR16" s="17">
        <v>0.173650435064862</v>
      </c>
      <c r="AS16" s="17"/>
      <c r="AT16" s="17">
        <v>0.18871713009793001</v>
      </c>
      <c r="AU16" s="17">
        <v>0.198321886222591</v>
      </c>
      <c r="AV16" s="17">
        <v>0.17203490987002501</v>
      </c>
      <c r="AW16" s="17">
        <v>0.182788136174907</v>
      </c>
      <c r="AX16" s="17">
        <v>0.178366161173519</v>
      </c>
      <c r="AY16" s="17">
        <v>0.20923316447042301</v>
      </c>
      <c r="AZ16" s="17"/>
      <c r="BA16" s="17">
        <v>0.158805839837107</v>
      </c>
      <c r="BB16" s="17">
        <v>0.18322476329531201</v>
      </c>
      <c r="BC16" s="17">
        <v>0.23017576156779801</v>
      </c>
      <c r="BD16" s="17">
        <v>0.176893751421587</v>
      </c>
      <c r="BE16" s="17">
        <v>0.16457876249402201</v>
      </c>
      <c r="BF16" s="17"/>
      <c r="BG16" s="17">
        <v>0.18422300349576801</v>
      </c>
      <c r="BH16" s="17">
        <v>0.19735127076122999</v>
      </c>
      <c r="BI16" s="17">
        <v>0.20980076238465301</v>
      </c>
      <c r="BJ16" s="17">
        <v>0.15750616440948001</v>
      </c>
      <c r="BK16" s="17">
        <v>0.19572407950811399</v>
      </c>
      <c r="BL16" s="17"/>
      <c r="BM16" s="17">
        <v>0.19706752855742099</v>
      </c>
      <c r="BN16" s="17">
        <v>0.19735758194035499</v>
      </c>
      <c r="BO16" s="17">
        <v>0.13749573031561199</v>
      </c>
      <c r="BP16" s="17"/>
      <c r="BQ16" s="17">
        <v>0.184868362411481</v>
      </c>
      <c r="BR16" s="17">
        <v>0.18422305319785401</v>
      </c>
      <c r="BS16" s="17"/>
      <c r="BT16" s="17">
        <v>0.201248375073771</v>
      </c>
      <c r="BU16" s="17">
        <v>0.168712868173505</v>
      </c>
    </row>
    <row r="17" spans="2:73" x14ac:dyDescent="0.3">
      <c r="B17" s="18" t="s">
        <v>111</v>
      </c>
      <c r="C17" s="17">
        <v>0.20953521116138199</v>
      </c>
      <c r="D17" s="17">
        <v>0.19853359861487499</v>
      </c>
      <c r="E17" s="17">
        <v>0.22011810988963901</v>
      </c>
      <c r="F17" s="17"/>
      <c r="G17" s="17">
        <v>0.16238874978349799</v>
      </c>
      <c r="H17" s="17">
        <v>0.246755012291238</v>
      </c>
      <c r="I17" s="17">
        <v>0.19492156120766799</v>
      </c>
      <c r="J17" s="17">
        <v>0.176752351693822</v>
      </c>
      <c r="K17" s="17">
        <v>0.208519519069197</v>
      </c>
      <c r="L17" s="17">
        <v>0.24975021658114299</v>
      </c>
      <c r="M17" s="17"/>
      <c r="N17" s="17">
        <v>0.23208249513906801</v>
      </c>
      <c r="O17" s="17">
        <v>0.225049383758196</v>
      </c>
      <c r="P17" s="17">
        <v>0.202686726825414</v>
      </c>
      <c r="Q17" s="17">
        <v>0.17374057025613501</v>
      </c>
      <c r="R17" s="17"/>
      <c r="S17" s="17">
        <v>0.18128216631154401</v>
      </c>
      <c r="T17" s="17">
        <v>0.19885166054947501</v>
      </c>
      <c r="U17" s="17">
        <v>0.218443254461438</v>
      </c>
      <c r="V17" s="17">
        <v>0.23755548367318499</v>
      </c>
      <c r="W17" s="17">
        <v>0.19999022707132</v>
      </c>
      <c r="X17" s="17">
        <v>0.213583285846555</v>
      </c>
      <c r="Y17" s="17">
        <v>0.20185471432667901</v>
      </c>
      <c r="Z17" s="17">
        <v>0.185912833619052</v>
      </c>
      <c r="AA17" s="17">
        <v>0.245393371855674</v>
      </c>
      <c r="AB17" s="17"/>
      <c r="AC17" s="17">
        <v>0.247450100805227</v>
      </c>
      <c r="AD17" s="17">
        <v>4.4515707315544398E-2</v>
      </c>
      <c r="AE17" s="17">
        <v>0.16435193897283501</v>
      </c>
      <c r="AF17" s="17">
        <v>0.20250089333396301</v>
      </c>
      <c r="AG17" s="17">
        <v>0.164717597626373</v>
      </c>
      <c r="AH17" s="17">
        <v>0.190632276717632</v>
      </c>
      <c r="AI17" s="17">
        <v>0.20034316564663701</v>
      </c>
      <c r="AJ17" s="17">
        <v>0.184617837367374</v>
      </c>
      <c r="AK17" s="17">
        <v>0.268868823906592</v>
      </c>
      <c r="AL17" s="17">
        <v>0.27298613892610302</v>
      </c>
      <c r="AM17" s="17">
        <v>0.25462800228990901</v>
      </c>
      <c r="AN17" s="17">
        <v>0.23966324732731001</v>
      </c>
      <c r="AO17" s="17">
        <v>0.275596503653252</v>
      </c>
      <c r="AP17" s="17">
        <v>0.246242946121461</v>
      </c>
      <c r="AQ17" s="17">
        <v>0.27621874667228702</v>
      </c>
      <c r="AR17" s="17">
        <v>0.22544029190416701</v>
      </c>
      <c r="AS17" s="17"/>
      <c r="AT17" s="17">
        <v>0.17408463680782599</v>
      </c>
      <c r="AU17" s="17">
        <v>0.23844644683910701</v>
      </c>
      <c r="AV17" s="17">
        <v>0.21900531053466701</v>
      </c>
      <c r="AW17" s="17">
        <v>0.217378505198938</v>
      </c>
      <c r="AX17" s="17">
        <v>0.20159253171705699</v>
      </c>
      <c r="AY17" s="17">
        <v>0.15971174464334201</v>
      </c>
      <c r="AZ17" s="17"/>
      <c r="BA17" s="17">
        <v>0.19782486244952099</v>
      </c>
      <c r="BB17" s="17">
        <v>0.21525625432662501</v>
      </c>
      <c r="BC17" s="17">
        <v>0.205757133414222</v>
      </c>
      <c r="BD17" s="17">
        <v>0.23221414275621</v>
      </c>
      <c r="BE17" s="17">
        <v>0.286560246699048</v>
      </c>
      <c r="BF17" s="17"/>
      <c r="BG17" s="17">
        <v>0.23790214949859301</v>
      </c>
      <c r="BH17" s="17">
        <v>0.21208260241907401</v>
      </c>
      <c r="BI17" s="17">
        <v>0.193301517996221</v>
      </c>
      <c r="BJ17" s="17">
        <v>0.20415832987874699</v>
      </c>
      <c r="BK17" s="17">
        <v>0.221906995359401</v>
      </c>
      <c r="BL17" s="17"/>
      <c r="BM17" s="17">
        <v>0.26976588566769899</v>
      </c>
      <c r="BN17" s="17">
        <v>0.18647075235386901</v>
      </c>
      <c r="BO17" s="17">
        <v>8.5980999644715006E-2</v>
      </c>
      <c r="BP17" s="17"/>
      <c r="BQ17" s="17">
        <v>0.21061337768181199</v>
      </c>
      <c r="BR17" s="17">
        <v>0.21310661147000901</v>
      </c>
      <c r="BS17" s="17"/>
      <c r="BT17" s="17">
        <v>0.215161534624319</v>
      </c>
      <c r="BU17" s="17">
        <v>0.202833556671664</v>
      </c>
    </row>
    <row r="18" spans="2:73" x14ac:dyDescent="0.3">
      <c r="B18" s="18" t="s">
        <v>112</v>
      </c>
      <c r="C18" s="17">
        <v>0.102037867453214</v>
      </c>
      <c r="D18" s="17">
        <v>0.11563177934215001</v>
      </c>
      <c r="E18" s="17">
        <v>8.9105775445538604E-2</v>
      </c>
      <c r="F18" s="17"/>
      <c r="G18" s="17">
        <v>5.9119845092737697E-2</v>
      </c>
      <c r="H18" s="17">
        <v>0.111473967294767</v>
      </c>
      <c r="I18" s="17">
        <v>8.6783691359504506E-2</v>
      </c>
      <c r="J18" s="17">
        <v>9.0091426595860002E-2</v>
      </c>
      <c r="K18" s="17">
        <v>8.6969498017555394E-2</v>
      </c>
      <c r="L18" s="17">
        <v>0.155038313357625</v>
      </c>
      <c r="M18" s="17"/>
      <c r="N18" s="17">
        <v>0.117894410036689</v>
      </c>
      <c r="O18" s="17">
        <v>8.8748305714289197E-2</v>
      </c>
      <c r="P18" s="17">
        <v>0.119334716761093</v>
      </c>
      <c r="Q18" s="17">
        <v>8.1393630553427798E-2</v>
      </c>
      <c r="R18" s="17"/>
      <c r="S18" s="17">
        <v>0.113023406129731</v>
      </c>
      <c r="T18" s="17">
        <v>9.7832837273439999E-2</v>
      </c>
      <c r="U18" s="17">
        <v>8.9805556919005103E-2</v>
      </c>
      <c r="V18" s="17">
        <v>0.11762614048481</v>
      </c>
      <c r="W18" s="17">
        <v>0.10548574712070601</v>
      </c>
      <c r="X18" s="17">
        <v>7.6221476644207198E-2</v>
      </c>
      <c r="Y18" s="17">
        <v>0.12718029041710699</v>
      </c>
      <c r="Z18" s="17">
        <v>6.0573083366684301E-2</v>
      </c>
      <c r="AA18" s="17">
        <v>0.104077031779211</v>
      </c>
      <c r="AB18" s="17"/>
      <c r="AC18" s="17">
        <v>7.1721133132619103E-2</v>
      </c>
      <c r="AD18" s="17">
        <v>5.3094415634197201E-2</v>
      </c>
      <c r="AE18" s="17">
        <v>4.8017682193289599E-2</v>
      </c>
      <c r="AF18" s="17">
        <v>8.5674649810974807E-2</v>
      </c>
      <c r="AG18" s="17">
        <v>0.116540981191164</v>
      </c>
      <c r="AH18" s="17">
        <v>0.101801160548722</v>
      </c>
      <c r="AI18" s="17">
        <v>8.2594868565853893E-2</v>
      </c>
      <c r="AJ18" s="17">
        <v>7.0677791259435199E-2</v>
      </c>
      <c r="AK18" s="17">
        <v>0.12829602173167001</v>
      </c>
      <c r="AL18" s="17">
        <v>9.8121798513167602E-2</v>
      </c>
      <c r="AM18" s="17">
        <v>8.6033335756985893E-2</v>
      </c>
      <c r="AN18" s="17">
        <v>0.119700550503109</v>
      </c>
      <c r="AO18" s="17">
        <v>0.11443696691946099</v>
      </c>
      <c r="AP18" s="17">
        <v>0.104256537927851</v>
      </c>
      <c r="AQ18" s="17">
        <v>0.109107981077758</v>
      </c>
      <c r="AR18" s="17">
        <v>0.18409239935087601</v>
      </c>
      <c r="AS18" s="17"/>
      <c r="AT18" s="17">
        <v>0.10243336279505499</v>
      </c>
      <c r="AU18" s="17">
        <v>0.100278429106545</v>
      </c>
      <c r="AV18" s="17">
        <v>8.5975920607532202E-2</v>
      </c>
      <c r="AW18" s="17">
        <v>8.6291075114275195E-2</v>
      </c>
      <c r="AX18" s="17">
        <v>0.12665684645952799</v>
      </c>
      <c r="AY18" s="17">
        <v>0.16765496711741801</v>
      </c>
      <c r="AZ18" s="17"/>
      <c r="BA18" s="17">
        <v>0.11124242746591401</v>
      </c>
      <c r="BB18" s="17">
        <v>8.2313218076420294E-2</v>
      </c>
      <c r="BC18" s="17">
        <v>8.5530679869030499E-2</v>
      </c>
      <c r="BD18" s="17">
        <v>0.12830299626490199</v>
      </c>
      <c r="BE18" s="17">
        <v>0.136855538793311</v>
      </c>
      <c r="BF18" s="17"/>
      <c r="BG18" s="17">
        <v>0.14318704237346999</v>
      </c>
      <c r="BH18" s="17">
        <v>0.10146708403862099</v>
      </c>
      <c r="BI18" s="17">
        <v>8.3197342582247993E-2</v>
      </c>
      <c r="BJ18" s="17">
        <v>9.7821302924484405E-2</v>
      </c>
      <c r="BK18" s="17">
        <v>6.7978952636224499E-2</v>
      </c>
      <c r="BL18" s="17"/>
      <c r="BM18" s="17">
        <v>0.13132678281468699</v>
      </c>
      <c r="BN18" s="17">
        <v>8.9757268794369099E-2</v>
      </c>
      <c r="BO18" s="17">
        <v>4.4530348392949101E-2</v>
      </c>
      <c r="BP18" s="17"/>
      <c r="BQ18" s="17">
        <v>0.114079081847868</v>
      </c>
      <c r="BR18" s="17">
        <v>9.4421747342200699E-2</v>
      </c>
      <c r="BS18" s="17"/>
      <c r="BT18" s="17">
        <v>0.11035558092254701</v>
      </c>
      <c r="BU18" s="17">
        <v>8.8327822199674402E-2</v>
      </c>
    </row>
    <row r="19" spans="2:73" x14ac:dyDescent="0.3">
      <c r="B19" s="18" t="s">
        <v>113</v>
      </c>
      <c r="C19" s="17">
        <v>7.7809429205368305E-2</v>
      </c>
      <c r="D19" s="17">
        <v>8.2591069621623103E-2</v>
      </c>
      <c r="E19" s="17">
        <v>7.3389924991768302E-2</v>
      </c>
      <c r="F19" s="17"/>
      <c r="G19" s="17">
        <v>9.8843536147865202E-2</v>
      </c>
      <c r="H19" s="17">
        <v>7.33998445896933E-2</v>
      </c>
      <c r="I19" s="17">
        <v>6.1727082963192903E-2</v>
      </c>
      <c r="J19" s="17">
        <v>5.3406305863150198E-2</v>
      </c>
      <c r="K19" s="17">
        <v>6.14490285019803E-2</v>
      </c>
      <c r="L19" s="17">
        <v>0.111377891181263</v>
      </c>
      <c r="M19" s="17"/>
      <c r="N19" s="17">
        <v>9.5598215812723195E-2</v>
      </c>
      <c r="O19" s="17">
        <v>4.6417765945477703E-2</v>
      </c>
      <c r="P19" s="17">
        <v>0.10140946796931</v>
      </c>
      <c r="Q19" s="17">
        <v>7.2051161100419897E-2</v>
      </c>
      <c r="R19" s="17"/>
      <c r="S19" s="17">
        <v>0.11738074019811</v>
      </c>
      <c r="T19" s="17">
        <v>7.3188874737959E-2</v>
      </c>
      <c r="U19" s="17">
        <v>6.92040641146386E-2</v>
      </c>
      <c r="V19" s="17">
        <v>5.9933064497014001E-2</v>
      </c>
      <c r="W19" s="17">
        <v>7.2861324538105801E-2</v>
      </c>
      <c r="X19" s="17">
        <v>7.2618618423703804E-2</v>
      </c>
      <c r="Y19" s="17">
        <v>4.2162507744766597E-2</v>
      </c>
      <c r="Z19" s="17">
        <v>0.101571412020571</v>
      </c>
      <c r="AA19" s="17">
        <v>8.2153251003818706E-2</v>
      </c>
      <c r="AB19" s="17"/>
      <c r="AC19" s="17">
        <v>0.151356421128756</v>
      </c>
      <c r="AD19" s="17">
        <v>8.3802349163955694E-2</v>
      </c>
      <c r="AE19" s="17">
        <v>8.0979818963818201E-2</v>
      </c>
      <c r="AF19" s="17">
        <v>8.0983956213344296E-2</v>
      </c>
      <c r="AG19" s="17">
        <v>6.26179386097869E-2</v>
      </c>
      <c r="AH19" s="17">
        <v>9.0953785085185104E-2</v>
      </c>
      <c r="AI19" s="17">
        <v>6.4610401388884894E-2</v>
      </c>
      <c r="AJ19" s="17">
        <v>6.5212644777631695E-2</v>
      </c>
      <c r="AK19" s="17">
        <v>4.95605916693663E-2</v>
      </c>
      <c r="AL19" s="17">
        <v>6.1896268616158198E-2</v>
      </c>
      <c r="AM19" s="17">
        <v>4.6886137618527897E-2</v>
      </c>
      <c r="AN19" s="17">
        <v>8.2711891036507196E-2</v>
      </c>
      <c r="AO19" s="17">
        <v>6.2135125359931299E-2</v>
      </c>
      <c r="AP19" s="17">
        <v>0.106938148410338</v>
      </c>
      <c r="AQ19" s="17">
        <v>5.2808855137487801E-2</v>
      </c>
      <c r="AR19" s="17">
        <v>0.20322398894204799</v>
      </c>
      <c r="AS19" s="17"/>
      <c r="AT19" s="17">
        <v>0.10354296176295499</v>
      </c>
      <c r="AU19" s="17">
        <v>6.8858552335071904E-2</v>
      </c>
      <c r="AV19" s="17">
        <v>7.0105599646195907E-2</v>
      </c>
      <c r="AW19" s="17">
        <v>7.0749189171571095E-2</v>
      </c>
      <c r="AX19" s="17">
        <v>6.4436513392754802E-2</v>
      </c>
      <c r="AY19" s="17">
        <v>8.6949358313516398E-2</v>
      </c>
      <c r="AZ19" s="17"/>
      <c r="BA19" s="17">
        <v>7.0423509383444396E-2</v>
      </c>
      <c r="BB19" s="17">
        <v>6.5260390359780499E-2</v>
      </c>
      <c r="BC19" s="17">
        <v>6.6278628989983504E-2</v>
      </c>
      <c r="BD19" s="17">
        <v>8.9574107813331E-2</v>
      </c>
      <c r="BE19" s="17">
        <v>0.15897881985415399</v>
      </c>
      <c r="BF19" s="17"/>
      <c r="BG19" s="17">
        <v>9.9982905219092894E-2</v>
      </c>
      <c r="BH19" s="17">
        <v>9.0567703748840406E-2</v>
      </c>
      <c r="BI19" s="17">
        <v>7.5415508988872504E-2</v>
      </c>
      <c r="BJ19" s="17">
        <v>7.5562583150248594E-2</v>
      </c>
      <c r="BK19" s="17">
        <v>4.4840383444743698E-2</v>
      </c>
      <c r="BL19" s="17"/>
      <c r="BM19" s="17">
        <v>0.11040554813381399</v>
      </c>
      <c r="BN19" s="17">
        <v>5.4226494697374401E-2</v>
      </c>
      <c r="BO19" s="17">
        <v>3.7780065867920702E-2</v>
      </c>
      <c r="BP19" s="17"/>
      <c r="BQ19" s="17">
        <v>9.10681934465426E-2</v>
      </c>
      <c r="BR19" s="17">
        <v>7.2412030314621206E-2</v>
      </c>
      <c r="BS19" s="17"/>
      <c r="BT19" s="17">
        <v>7.8955922452406804E-2</v>
      </c>
      <c r="BU19" s="17">
        <v>7.40856717063514E-2</v>
      </c>
    </row>
    <row r="20" spans="2:73" x14ac:dyDescent="0.3">
      <c r="B20" s="18" t="s">
        <v>114</v>
      </c>
      <c r="C20" s="19">
        <v>4.9832641557602001E-3</v>
      </c>
      <c r="D20" s="19">
        <v>3.5243069121076698E-3</v>
      </c>
      <c r="E20" s="19">
        <v>6.4203594529701003E-3</v>
      </c>
      <c r="F20" s="19"/>
      <c r="G20" s="19">
        <v>6.2506375646795096E-3</v>
      </c>
      <c r="H20" s="19">
        <v>9.9469466570139692E-3</v>
      </c>
      <c r="I20" s="19">
        <v>8.5337075449896799E-3</v>
      </c>
      <c r="J20" s="19">
        <v>3.8380855250136499E-3</v>
      </c>
      <c r="K20" s="19">
        <v>0</v>
      </c>
      <c r="L20" s="19">
        <v>1.4997276776302301E-3</v>
      </c>
      <c r="M20" s="19"/>
      <c r="N20" s="19">
        <v>5.8050399405284898E-3</v>
      </c>
      <c r="O20" s="19">
        <v>8.2093003533772694E-3</v>
      </c>
      <c r="P20" s="19">
        <v>0</v>
      </c>
      <c r="Q20" s="19">
        <v>5.2202093202297099E-3</v>
      </c>
      <c r="R20" s="19"/>
      <c r="S20" s="19">
        <v>1.1926997892062899E-2</v>
      </c>
      <c r="T20" s="19">
        <v>0</v>
      </c>
      <c r="U20" s="19">
        <v>6.5081331355888597E-3</v>
      </c>
      <c r="V20" s="19">
        <v>0</v>
      </c>
      <c r="W20" s="19">
        <v>7.9909664873895805E-3</v>
      </c>
      <c r="X20" s="19">
        <v>0</v>
      </c>
      <c r="Y20" s="19">
        <v>4.6319178277296497E-3</v>
      </c>
      <c r="Z20" s="19">
        <v>9.0420727851657397E-3</v>
      </c>
      <c r="AA20" s="19">
        <v>6.0795892561013899E-3</v>
      </c>
      <c r="AB20" s="19"/>
      <c r="AC20" s="19">
        <v>2.27299714829684E-2</v>
      </c>
      <c r="AD20" s="19">
        <v>5.0047546581530001E-3</v>
      </c>
      <c r="AE20" s="19">
        <v>0</v>
      </c>
      <c r="AF20" s="19">
        <v>5.9267200132539898E-3</v>
      </c>
      <c r="AG20" s="19">
        <v>0</v>
      </c>
      <c r="AH20" s="19">
        <v>6.6744211031369398E-3</v>
      </c>
      <c r="AI20" s="19">
        <v>0</v>
      </c>
      <c r="AJ20" s="19">
        <v>0</v>
      </c>
      <c r="AK20" s="19">
        <v>0</v>
      </c>
      <c r="AL20" s="19">
        <v>4.2538697869014801E-3</v>
      </c>
      <c r="AM20" s="19">
        <v>0</v>
      </c>
      <c r="AN20" s="19">
        <v>1.5838609340943801E-2</v>
      </c>
      <c r="AO20" s="19">
        <v>0</v>
      </c>
      <c r="AP20" s="19">
        <v>0</v>
      </c>
      <c r="AQ20" s="19">
        <v>8.9682227731910993E-3</v>
      </c>
      <c r="AR20" s="19">
        <v>0</v>
      </c>
      <c r="AS20" s="19"/>
      <c r="AT20" s="19">
        <v>7.7382078077055799E-3</v>
      </c>
      <c r="AU20" s="19">
        <v>5.26028886976129E-3</v>
      </c>
      <c r="AV20" s="19">
        <v>3.1227111692213399E-3</v>
      </c>
      <c r="AW20" s="19">
        <v>2.03962293292412E-3</v>
      </c>
      <c r="AX20" s="19">
        <v>4.5221934098249698E-3</v>
      </c>
      <c r="AY20" s="19">
        <v>7.9350500030183901E-3</v>
      </c>
      <c r="AZ20" s="19"/>
      <c r="BA20" s="19">
        <v>4.6800399967954799E-3</v>
      </c>
      <c r="BB20" s="19">
        <v>4.3569921080633496E-3</v>
      </c>
      <c r="BC20" s="19">
        <v>7.1185780620200501E-3</v>
      </c>
      <c r="BD20" s="19">
        <v>5.2132396491509497E-3</v>
      </c>
      <c r="BE20" s="19">
        <v>0</v>
      </c>
      <c r="BF20" s="19"/>
      <c r="BG20" s="19">
        <v>1.2373518831169899E-3</v>
      </c>
      <c r="BH20" s="19">
        <v>1.3717846525714201E-3</v>
      </c>
      <c r="BI20" s="19">
        <v>7.1014429962774003E-3</v>
      </c>
      <c r="BJ20" s="19">
        <v>0</v>
      </c>
      <c r="BK20" s="19">
        <v>1.6290318514915001E-2</v>
      </c>
      <c r="BL20" s="19"/>
      <c r="BM20" s="19">
        <v>4.6445921115415402E-3</v>
      </c>
      <c r="BN20" s="19">
        <v>4.4873365084512904E-3</v>
      </c>
      <c r="BO20" s="19">
        <v>7.1904675296521501E-3</v>
      </c>
      <c r="BP20" s="19"/>
      <c r="BQ20" s="19">
        <v>1.2553380971986499E-3</v>
      </c>
      <c r="BR20" s="19">
        <v>5.2592552136364896E-3</v>
      </c>
      <c r="BS20" s="19"/>
      <c r="BT20" s="19">
        <v>2.1068642287900099E-3</v>
      </c>
      <c r="BU20" s="19">
        <v>6.6959013541427097E-3</v>
      </c>
    </row>
    <row r="21" spans="2:73" x14ac:dyDescent="0.3">
      <c r="B21" s="16"/>
    </row>
    <row r="22" spans="2:73" x14ac:dyDescent="0.3">
      <c r="B22" t="s">
        <v>95</v>
      </c>
    </row>
    <row r="23" spans="2:73" x14ac:dyDescent="0.3">
      <c r="B23" t="s">
        <v>96</v>
      </c>
    </row>
    <row r="25" spans="2:73" x14ac:dyDescent="0.3">
      <c r="B25"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U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103</v>
      </c>
      <c r="C9" s="17">
        <v>0.13526345465470699</v>
      </c>
      <c r="D9" s="17">
        <v>0.158380903380784</v>
      </c>
      <c r="E9" s="17">
        <v>0.113153425519555</v>
      </c>
      <c r="F9" s="17"/>
      <c r="G9" s="17">
        <v>0.1029110941104</v>
      </c>
      <c r="H9" s="17">
        <v>6.8941731776378398E-2</v>
      </c>
      <c r="I9" s="17">
        <v>6.5356187102967797E-2</v>
      </c>
      <c r="J9" s="17">
        <v>0.11091562183787899</v>
      </c>
      <c r="K9" s="17">
        <v>0.16935181547654499</v>
      </c>
      <c r="L9" s="17">
        <v>0.264372762630188</v>
      </c>
      <c r="M9" s="17"/>
      <c r="N9" s="17">
        <v>0.11661739257982801</v>
      </c>
      <c r="O9" s="17">
        <v>0.108244631603357</v>
      </c>
      <c r="P9" s="17">
        <v>0.15828780575865101</v>
      </c>
      <c r="Q9" s="17">
        <v>0.160867718598699</v>
      </c>
      <c r="R9" s="17"/>
      <c r="S9" s="17">
        <v>0.101035970728745</v>
      </c>
      <c r="T9" s="17">
        <v>0.16572880144485799</v>
      </c>
      <c r="U9" s="17">
        <v>0.123774317282146</v>
      </c>
      <c r="V9" s="17">
        <v>0.148149362305697</v>
      </c>
      <c r="W9" s="17">
        <v>0.12623249160290401</v>
      </c>
      <c r="X9" s="17">
        <v>0.13310557665827899</v>
      </c>
      <c r="Y9" s="17">
        <v>0.133145536448222</v>
      </c>
      <c r="Z9" s="17">
        <v>0.16438653542650999</v>
      </c>
      <c r="AA9" s="17">
        <v>0.13615041308796799</v>
      </c>
      <c r="AB9" s="17"/>
      <c r="AC9" s="17">
        <v>0.18149904554450999</v>
      </c>
      <c r="AD9" s="17">
        <v>9.9696515996020807E-2</v>
      </c>
      <c r="AE9" s="17">
        <v>0.18347210052191301</v>
      </c>
      <c r="AF9" s="17">
        <v>0.20081200777991901</v>
      </c>
      <c r="AG9" s="17">
        <v>0.138179704670742</v>
      </c>
      <c r="AH9" s="17">
        <v>0.10079434840903199</v>
      </c>
      <c r="AI9" s="17">
        <v>0.12934889803347199</v>
      </c>
      <c r="AJ9" s="17">
        <v>0.13458417667563699</v>
      </c>
      <c r="AK9" s="17">
        <v>0.100654030244187</v>
      </c>
      <c r="AL9" s="17">
        <v>0.13834535928477701</v>
      </c>
      <c r="AM9" s="17">
        <v>0.14226072101739701</v>
      </c>
      <c r="AN9" s="17">
        <v>0.119070997715129</v>
      </c>
      <c r="AO9" s="17">
        <v>9.6046355136557807E-2</v>
      </c>
      <c r="AP9" s="17">
        <v>0.148790963979191</v>
      </c>
      <c r="AQ9" s="17">
        <v>0.14929710742524499</v>
      </c>
      <c r="AR9" s="17">
        <v>0.16261671516173201</v>
      </c>
      <c r="AS9" s="17"/>
      <c r="AT9" s="17">
        <v>9.17154798649676E-2</v>
      </c>
      <c r="AU9" s="17">
        <v>0.151494039256901</v>
      </c>
      <c r="AV9" s="17">
        <v>0.13350588212216999</v>
      </c>
      <c r="AW9" s="17">
        <v>0.14239540195723899</v>
      </c>
      <c r="AX9" s="17">
        <v>0.17111998962230399</v>
      </c>
      <c r="AY9" s="17">
        <v>0.14980189217770301</v>
      </c>
      <c r="AZ9" s="17"/>
      <c r="BA9" s="17">
        <v>0.18057944230338099</v>
      </c>
      <c r="BB9" s="17">
        <v>0.111436421722934</v>
      </c>
      <c r="BC9" s="17">
        <v>0.119028208445645</v>
      </c>
      <c r="BD9" s="17">
        <v>8.2580559465967901E-2</v>
      </c>
      <c r="BE9" s="17">
        <v>0.17305297760001001</v>
      </c>
      <c r="BF9" s="17"/>
      <c r="BG9" s="17">
        <v>0.20492365158026499</v>
      </c>
      <c r="BH9" s="17">
        <v>0.113787829185308</v>
      </c>
      <c r="BI9" s="17">
        <v>0.15407749278920199</v>
      </c>
      <c r="BJ9" s="17">
        <v>0.14265978386384601</v>
      </c>
      <c r="BK9" s="17">
        <v>0.109667071373098</v>
      </c>
      <c r="BL9" s="17"/>
      <c r="BM9" s="17">
        <v>0.177354099013592</v>
      </c>
      <c r="BN9" s="17">
        <v>0.11944459478383999</v>
      </c>
      <c r="BO9" s="17">
        <v>4.81976125223878E-2</v>
      </c>
      <c r="BP9" s="17"/>
      <c r="BQ9" s="17">
        <v>9.7003734023436095E-2</v>
      </c>
      <c r="BR9" s="17">
        <v>0.15988673936957501</v>
      </c>
      <c r="BS9" s="17"/>
      <c r="BT9" s="17">
        <v>0.12680660083893799</v>
      </c>
      <c r="BU9" s="17">
        <v>0.145622900665524</v>
      </c>
    </row>
    <row r="10" spans="2:73" x14ac:dyDescent="0.3">
      <c r="B10" s="18" t="s">
        <v>104</v>
      </c>
      <c r="C10" s="17">
        <v>7.6260303364400706E-2</v>
      </c>
      <c r="D10" s="17">
        <v>8.7182430073363806E-2</v>
      </c>
      <c r="E10" s="17">
        <v>6.5483418478216898E-2</v>
      </c>
      <c r="F10" s="17"/>
      <c r="G10" s="17">
        <v>5.9394023901600201E-2</v>
      </c>
      <c r="H10" s="17">
        <v>4.7602394016843602E-2</v>
      </c>
      <c r="I10" s="17">
        <v>3.8359943519797497E-2</v>
      </c>
      <c r="J10" s="17">
        <v>7.5916890938215104E-2</v>
      </c>
      <c r="K10" s="17">
        <v>9.3959682581023898E-2</v>
      </c>
      <c r="L10" s="17">
        <v>0.12993859470743299</v>
      </c>
      <c r="M10" s="17"/>
      <c r="N10" s="17">
        <v>8.5633153639802104E-2</v>
      </c>
      <c r="O10" s="17">
        <v>7.08694371533828E-2</v>
      </c>
      <c r="P10" s="17">
        <v>8.8039926398805798E-2</v>
      </c>
      <c r="Q10" s="17">
        <v>6.0107086103916199E-2</v>
      </c>
      <c r="R10" s="17"/>
      <c r="S10" s="17">
        <v>6.6695914119019595E-2</v>
      </c>
      <c r="T10" s="17">
        <v>7.23306059894471E-2</v>
      </c>
      <c r="U10" s="17">
        <v>6.2031664931965602E-2</v>
      </c>
      <c r="V10" s="17">
        <v>9.0110140521437301E-2</v>
      </c>
      <c r="W10" s="17">
        <v>9.5408381693041805E-2</v>
      </c>
      <c r="X10" s="17">
        <v>7.7159354084675294E-2</v>
      </c>
      <c r="Y10" s="17">
        <v>7.70336511701607E-2</v>
      </c>
      <c r="Z10" s="17">
        <v>6.4161346913717998E-2</v>
      </c>
      <c r="AA10" s="17">
        <v>8.2255373130494497E-2</v>
      </c>
      <c r="AB10" s="17"/>
      <c r="AC10" s="17">
        <v>0</v>
      </c>
      <c r="AD10" s="17">
        <v>7.06132469878928E-2</v>
      </c>
      <c r="AE10" s="17">
        <v>3.5915878085358698E-2</v>
      </c>
      <c r="AF10" s="17">
        <v>6.8439806327206601E-2</v>
      </c>
      <c r="AG10" s="17">
        <v>9.5835206498763495E-2</v>
      </c>
      <c r="AH10" s="17">
        <v>8.8262391791774406E-2</v>
      </c>
      <c r="AI10" s="17">
        <v>7.1360247690937698E-2</v>
      </c>
      <c r="AJ10" s="17">
        <v>6.8749607390261605E-2</v>
      </c>
      <c r="AK10" s="17">
        <v>6.8635273616776002E-2</v>
      </c>
      <c r="AL10" s="17">
        <v>6.1126262216851399E-2</v>
      </c>
      <c r="AM10" s="17">
        <v>9.59498197507134E-2</v>
      </c>
      <c r="AN10" s="17">
        <v>0.11088817993500601</v>
      </c>
      <c r="AO10" s="17">
        <v>6.5426383062274704E-2</v>
      </c>
      <c r="AP10" s="17">
        <v>9.6237742231381193E-2</v>
      </c>
      <c r="AQ10" s="17">
        <v>6.8617824249660606E-2</v>
      </c>
      <c r="AR10" s="17">
        <v>4.8781998747289203E-2</v>
      </c>
      <c r="AS10" s="17"/>
      <c r="AT10" s="17">
        <v>6.3926770135542502E-2</v>
      </c>
      <c r="AU10" s="17">
        <v>7.6384010933275598E-2</v>
      </c>
      <c r="AV10" s="17">
        <v>7.1555558446624201E-2</v>
      </c>
      <c r="AW10" s="17">
        <v>6.9617909223659097E-2</v>
      </c>
      <c r="AX10" s="17">
        <v>0.121296411047825</v>
      </c>
      <c r="AY10" s="17">
        <v>7.9193151579655105E-2</v>
      </c>
      <c r="AZ10" s="17"/>
      <c r="BA10" s="17">
        <v>8.0022655173287896E-2</v>
      </c>
      <c r="BB10" s="17">
        <v>8.31735152613374E-2</v>
      </c>
      <c r="BC10" s="17">
        <v>7.6960511460339706E-2</v>
      </c>
      <c r="BD10" s="17">
        <v>4.7634763363831399E-2</v>
      </c>
      <c r="BE10" s="17">
        <v>2.12532589946028E-2</v>
      </c>
      <c r="BF10" s="17"/>
      <c r="BG10" s="17">
        <v>9.6534048920927304E-2</v>
      </c>
      <c r="BH10" s="17">
        <v>6.8559028913007303E-2</v>
      </c>
      <c r="BI10" s="17">
        <v>6.0016263242400801E-2</v>
      </c>
      <c r="BJ10" s="17">
        <v>0.102356832300024</v>
      </c>
      <c r="BK10" s="17">
        <v>7.4553233113130196E-2</v>
      </c>
      <c r="BL10" s="17"/>
      <c r="BM10" s="17">
        <v>0.101050779645627</v>
      </c>
      <c r="BN10" s="17">
        <v>6.5657256207947504E-2</v>
      </c>
      <c r="BO10" s="17">
        <v>2.8089594366141599E-2</v>
      </c>
      <c r="BP10" s="17"/>
      <c r="BQ10" s="17">
        <v>6.0349088846828998E-2</v>
      </c>
      <c r="BR10" s="17">
        <v>8.7249273521659704E-2</v>
      </c>
      <c r="BS10" s="17"/>
      <c r="BT10" s="17">
        <v>6.5871803619005104E-2</v>
      </c>
      <c r="BU10" s="17">
        <v>8.9804821875971705E-2</v>
      </c>
    </row>
    <row r="11" spans="2:73" x14ac:dyDescent="0.3">
      <c r="B11" s="18" t="s">
        <v>105</v>
      </c>
      <c r="C11" s="17">
        <v>0.10903204394504699</v>
      </c>
      <c r="D11" s="17">
        <v>0.111674410073694</v>
      </c>
      <c r="E11" s="17">
        <v>0.106379837033879</v>
      </c>
      <c r="F11" s="17"/>
      <c r="G11" s="17">
        <v>8.43050730268496E-2</v>
      </c>
      <c r="H11" s="17">
        <v>9.6412061206514604E-2</v>
      </c>
      <c r="I11" s="17">
        <v>0.100981972846918</v>
      </c>
      <c r="J11" s="17">
        <v>0.10528513321638</v>
      </c>
      <c r="K11" s="17">
        <v>0.115048460060358</v>
      </c>
      <c r="L11" s="17">
        <v>0.14122725813276299</v>
      </c>
      <c r="M11" s="17"/>
      <c r="N11" s="17">
        <v>0.12861047286604099</v>
      </c>
      <c r="O11" s="17">
        <v>9.7265028879637505E-2</v>
      </c>
      <c r="P11" s="17">
        <v>0.107243928075779</v>
      </c>
      <c r="Q11" s="17">
        <v>0.101308445405495</v>
      </c>
      <c r="R11" s="17"/>
      <c r="S11" s="17">
        <v>0.11088276083201599</v>
      </c>
      <c r="T11" s="17">
        <v>0.100580230323275</v>
      </c>
      <c r="U11" s="17">
        <v>9.5413150302857797E-2</v>
      </c>
      <c r="V11" s="17">
        <v>0.149034079391829</v>
      </c>
      <c r="W11" s="17">
        <v>0.106263636505424</v>
      </c>
      <c r="X11" s="17">
        <v>9.8009053338839205E-2</v>
      </c>
      <c r="Y11" s="17">
        <v>0.11400127130148099</v>
      </c>
      <c r="Z11" s="17">
        <v>0.124597555846342</v>
      </c>
      <c r="AA11" s="17">
        <v>9.4372888966201496E-2</v>
      </c>
      <c r="AB11" s="17"/>
      <c r="AC11" s="17">
        <v>7.9413572751665995E-2</v>
      </c>
      <c r="AD11" s="17">
        <v>4.0290986946972897E-2</v>
      </c>
      <c r="AE11" s="17">
        <v>6.4296016323857105E-2</v>
      </c>
      <c r="AF11" s="17">
        <v>0.115043420093525</v>
      </c>
      <c r="AG11" s="17">
        <v>8.5881997278450001E-2</v>
      </c>
      <c r="AH11" s="17">
        <v>0.13374223029498999</v>
      </c>
      <c r="AI11" s="17">
        <v>7.1438082050408594E-2</v>
      </c>
      <c r="AJ11" s="17">
        <v>8.5583255016169493E-2</v>
      </c>
      <c r="AK11" s="17">
        <v>0.12635503164047299</v>
      </c>
      <c r="AL11" s="17">
        <v>0.12956646190926699</v>
      </c>
      <c r="AM11" s="17">
        <v>0.12646944159818499</v>
      </c>
      <c r="AN11" s="17">
        <v>0.10946226355692699</v>
      </c>
      <c r="AO11" s="17">
        <v>0.147362512961909</v>
      </c>
      <c r="AP11" s="17">
        <v>0.124308207355235</v>
      </c>
      <c r="AQ11" s="17">
        <v>0.12579733094474899</v>
      </c>
      <c r="AR11" s="17">
        <v>0.16947704005872299</v>
      </c>
      <c r="AS11" s="17"/>
      <c r="AT11" s="17">
        <v>9.5076438950765105E-2</v>
      </c>
      <c r="AU11" s="17">
        <v>0.10694756087280401</v>
      </c>
      <c r="AV11" s="17">
        <v>9.4685559240959005E-2</v>
      </c>
      <c r="AW11" s="17">
        <v>0.13251640355265301</v>
      </c>
      <c r="AX11" s="17">
        <v>0.11024286750418801</v>
      </c>
      <c r="AY11" s="17">
        <v>0.14025596115045999</v>
      </c>
      <c r="AZ11" s="17"/>
      <c r="BA11" s="17">
        <v>0.10014571310885099</v>
      </c>
      <c r="BB11" s="17">
        <v>0.117124711688516</v>
      </c>
      <c r="BC11" s="17">
        <v>9.2312283944591594E-2</v>
      </c>
      <c r="BD11" s="17">
        <v>0.12994145976013999</v>
      </c>
      <c r="BE11" s="17">
        <v>0.16275264249226001</v>
      </c>
      <c r="BF11" s="17"/>
      <c r="BG11" s="17">
        <v>0.13383665611297499</v>
      </c>
      <c r="BH11" s="17">
        <v>0.115216153473764</v>
      </c>
      <c r="BI11" s="17">
        <v>0.107596524409137</v>
      </c>
      <c r="BJ11" s="17">
        <v>8.8701433875199603E-2</v>
      </c>
      <c r="BK11" s="17">
        <v>7.8149623788018804E-2</v>
      </c>
      <c r="BL11" s="17"/>
      <c r="BM11" s="17">
        <v>0.132589494067724</v>
      </c>
      <c r="BN11" s="17">
        <v>0.104971684859739</v>
      </c>
      <c r="BO11" s="17">
        <v>4.8714847439485599E-2</v>
      </c>
      <c r="BP11" s="17"/>
      <c r="BQ11" s="17">
        <v>0.108012190536825</v>
      </c>
      <c r="BR11" s="17">
        <v>0.10918681674741</v>
      </c>
      <c r="BS11" s="17"/>
      <c r="BT11" s="17">
        <v>0.115770765765631</v>
      </c>
      <c r="BU11" s="17">
        <v>0.103393651851859</v>
      </c>
    </row>
    <row r="12" spans="2:73" x14ac:dyDescent="0.3">
      <c r="B12" s="18" t="s">
        <v>106</v>
      </c>
      <c r="C12" s="17">
        <v>0.10361143214047799</v>
      </c>
      <c r="D12" s="17">
        <v>0.11221313651803801</v>
      </c>
      <c r="E12" s="17">
        <v>9.5143098220543995E-2</v>
      </c>
      <c r="F12" s="17"/>
      <c r="G12" s="17">
        <v>0.126921855275999</v>
      </c>
      <c r="H12" s="17">
        <v>0.119115899223401</v>
      </c>
      <c r="I12" s="17">
        <v>8.8456829488721203E-2</v>
      </c>
      <c r="J12" s="17">
        <v>0.121724861906661</v>
      </c>
      <c r="K12" s="17">
        <v>9.8668754461073399E-2</v>
      </c>
      <c r="L12" s="17">
        <v>7.6459885744652401E-2</v>
      </c>
      <c r="M12" s="17"/>
      <c r="N12" s="17">
        <v>8.5125484239540403E-2</v>
      </c>
      <c r="O12" s="17">
        <v>0.127649457803935</v>
      </c>
      <c r="P12" s="17">
        <v>0.111332645177037</v>
      </c>
      <c r="Q12" s="17">
        <v>9.3846867583782398E-2</v>
      </c>
      <c r="R12" s="17"/>
      <c r="S12" s="17">
        <v>0.124732004725919</v>
      </c>
      <c r="T12" s="17">
        <v>0.115051163801047</v>
      </c>
      <c r="U12" s="17">
        <v>0.10969649932827499</v>
      </c>
      <c r="V12" s="17">
        <v>0.110448267845035</v>
      </c>
      <c r="W12" s="17">
        <v>0.120233393851675</v>
      </c>
      <c r="X12" s="17">
        <v>8.8170373646405703E-2</v>
      </c>
      <c r="Y12" s="17">
        <v>8.5527958913691096E-2</v>
      </c>
      <c r="Z12" s="17">
        <v>6.3856328550971495E-2</v>
      </c>
      <c r="AA12" s="17">
        <v>8.2618187907730498E-2</v>
      </c>
      <c r="AB12" s="17"/>
      <c r="AC12" s="17">
        <v>0.14619245054265301</v>
      </c>
      <c r="AD12" s="17">
        <v>8.3478365968619697E-2</v>
      </c>
      <c r="AE12" s="17">
        <v>0.121751425706456</v>
      </c>
      <c r="AF12" s="17">
        <v>0.11124390568906301</v>
      </c>
      <c r="AG12" s="17">
        <v>0.110816544322827</v>
      </c>
      <c r="AH12" s="17">
        <v>8.0667848573563794E-2</v>
      </c>
      <c r="AI12" s="17">
        <v>9.1911066820899903E-2</v>
      </c>
      <c r="AJ12" s="17">
        <v>0.125564216440715</v>
      </c>
      <c r="AK12" s="17">
        <v>0.100012827117993</v>
      </c>
      <c r="AL12" s="17">
        <v>0.10801125086162</v>
      </c>
      <c r="AM12" s="17">
        <v>9.41960987237766E-2</v>
      </c>
      <c r="AN12" s="17">
        <v>9.1697915834968793E-2</v>
      </c>
      <c r="AO12" s="17">
        <v>0.12566614623995301</v>
      </c>
      <c r="AP12" s="17">
        <v>5.1035103637003899E-2</v>
      </c>
      <c r="AQ12" s="17">
        <v>0.101148814617709</v>
      </c>
      <c r="AR12" s="17">
        <v>0.144526837040306</v>
      </c>
      <c r="AS12" s="17"/>
      <c r="AT12" s="17">
        <v>0.117380269849941</v>
      </c>
      <c r="AU12" s="17">
        <v>9.9110147178419206E-2</v>
      </c>
      <c r="AV12" s="17">
        <v>9.0473978030719507E-2</v>
      </c>
      <c r="AW12" s="17">
        <v>0.11235872429883</v>
      </c>
      <c r="AX12" s="17">
        <v>9.0593905568787395E-2</v>
      </c>
      <c r="AY12" s="17">
        <v>9.88813055291968E-2</v>
      </c>
      <c r="AZ12" s="17"/>
      <c r="BA12" s="17">
        <v>9.6813677103764095E-2</v>
      </c>
      <c r="BB12" s="17">
        <v>0.12465084502891401</v>
      </c>
      <c r="BC12" s="17">
        <v>8.3916521238040304E-2</v>
      </c>
      <c r="BD12" s="17">
        <v>0.124337104189471</v>
      </c>
      <c r="BE12" s="17">
        <v>0.101527155064778</v>
      </c>
      <c r="BF12" s="17"/>
      <c r="BG12" s="17">
        <v>8.4150060898853296E-2</v>
      </c>
      <c r="BH12" s="17">
        <v>0.10290947247617201</v>
      </c>
      <c r="BI12" s="17">
        <v>0.105998717012652</v>
      </c>
      <c r="BJ12" s="17">
        <v>0.101121213932949</v>
      </c>
      <c r="BK12" s="17">
        <v>0.105037420075107</v>
      </c>
      <c r="BL12" s="17"/>
      <c r="BM12" s="17">
        <v>0.109002723319211</v>
      </c>
      <c r="BN12" s="17">
        <v>0.10188829540925699</v>
      </c>
      <c r="BO12" s="17">
        <v>9.1726698946572899E-2</v>
      </c>
      <c r="BP12" s="17"/>
      <c r="BQ12" s="17">
        <v>0.11165724259314</v>
      </c>
      <c r="BR12" s="17">
        <v>9.59210810961173E-2</v>
      </c>
      <c r="BS12" s="17"/>
      <c r="BT12" s="17">
        <v>0.10677867184291601</v>
      </c>
      <c r="BU12" s="17">
        <v>9.3257200297162904E-2</v>
      </c>
    </row>
    <row r="13" spans="2:73" x14ac:dyDescent="0.3">
      <c r="B13" s="18" t="s">
        <v>107</v>
      </c>
      <c r="C13" s="17">
        <v>9.1844405227192005E-2</v>
      </c>
      <c r="D13" s="17">
        <v>8.7158539163181101E-2</v>
      </c>
      <c r="E13" s="17">
        <v>9.6278455995465806E-2</v>
      </c>
      <c r="F13" s="17"/>
      <c r="G13" s="17">
        <v>0.128086148025991</v>
      </c>
      <c r="H13" s="17">
        <v>9.3496352179225597E-2</v>
      </c>
      <c r="I13" s="17">
        <v>0.115243556195238</v>
      </c>
      <c r="J13" s="17">
        <v>8.9643403909108105E-2</v>
      </c>
      <c r="K13" s="17">
        <v>8.2931630608434601E-2</v>
      </c>
      <c r="L13" s="17">
        <v>5.5245863638851603E-2</v>
      </c>
      <c r="M13" s="17"/>
      <c r="N13" s="17">
        <v>9.2890177210571995E-2</v>
      </c>
      <c r="O13" s="17">
        <v>9.5637942399152895E-2</v>
      </c>
      <c r="P13" s="17">
        <v>8.6118960007305803E-2</v>
      </c>
      <c r="Q13" s="17">
        <v>9.3638520312138901E-2</v>
      </c>
      <c r="R13" s="17"/>
      <c r="S13" s="17">
        <v>0.110384020401736</v>
      </c>
      <c r="T13" s="17">
        <v>7.7940317203869597E-2</v>
      </c>
      <c r="U13" s="17">
        <v>8.7332391555947603E-2</v>
      </c>
      <c r="V13" s="17">
        <v>5.4553332593348297E-2</v>
      </c>
      <c r="W13" s="17">
        <v>4.8358899480917303E-2</v>
      </c>
      <c r="X13" s="17">
        <v>9.8580636626706103E-2</v>
      </c>
      <c r="Y13" s="17">
        <v>0.14364375285606601</v>
      </c>
      <c r="Z13" s="17">
        <v>0.10991894270084</v>
      </c>
      <c r="AA13" s="17">
        <v>9.9328271809879701E-2</v>
      </c>
      <c r="AB13" s="17"/>
      <c r="AC13" s="17">
        <v>8.4899682456406195E-2</v>
      </c>
      <c r="AD13" s="17">
        <v>0.122204321171834</v>
      </c>
      <c r="AE13" s="17">
        <v>7.0744342872607793E-2</v>
      </c>
      <c r="AF13" s="17">
        <v>8.7798830269307404E-2</v>
      </c>
      <c r="AG13" s="17">
        <v>9.1018532656372997E-2</v>
      </c>
      <c r="AH13" s="17">
        <v>8.9212194910228401E-2</v>
      </c>
      <c r="AI13" s="17">
        <v>8.1638951656938602E-2</v>
      </c>
      <c r="AJ13" s="17">
        <v>0.104711352914895</v>
      </c>
      <c r="AK13" s="17">
        <v>8.9411939668863197E-2</v>
      </c>
      <c r="AL13" s="17">
        <v>0.102863756404875</v>
      </c>
      <c r="AM13" s="17">
        <v>8.9602125073067002E-2</v>
      </c>
      <c r="AN13" s="17">
        <v>9.1312056660943997E-2</v>
      </c>
      <c r="AO13" s="17">
        <v>9.3507264544808302E-2</v>
      </c>
      <c r="AP13" s="17">
        <v>6.2574384591898805E-2</v>
      </c>
      <c r="AQ13" s="17">
        <v>0.161619882836989</v>
      </c>
      <c r="AR13" s="17">
        <v>8.1735852535540901E-2</v>
      </c>
      <c r="AS13" s="17"/>
      <c r="AT13" s="17">
        <v>9.5271112234783795E-2</v>
      </c>
      <c r="AU13" s="17">
        <v>9.4660387098440102E-2</v>
      </c>
      <c r="AV13" s="17">
        <v>8.9531947716229299E-2</v>
      </c>
      <c r="AW13" s="17">
        <v>9.8418143831389304E-2</v>
      </c>
      <c r="AX13" s="17">
        <v>7.1067420663494293E-2</v>
      </c>
      <c r="AY13" s="17">
        <v>8.4958609721819706E-2</v>
      </c>
      <c r="AZ13" s="17"/>
      <c r="BA13" s="17">
        <v>8.1078370524609797E-2</v>
      </c>
      <c r="BB13" s="17">
        <v>8.9632286165971298E-2</v>
      </c>
      <c r="BC13" s="17">
        <v>0.10407617694876301</v>
      </c>
      <c r="BD13" s="17">
        <v>9.9152188640477396E-2</v>
      </c>
      <c r="BE13" s="17">
        <v>0.123289785709901</v>
      </c>
      <c r="BF13" s="17"/>
      <c r="BG13" s="17">
        <v>7.3209905972744002E-2</v>
      </c>
      <c r="BH13" s="17">
        <v>0.109553700374337</v>
      </c>
      <c r="BI13" s="17">
        <v>9.1335684222818694E-2</v>
      </c>
      <c r="BJ13" s="17">
        <v>6.7869382208663703E-2</v>
      </c>
      <c r="BK13" s="17">
        <v>5.89095452312699E-2</v>
      </c>
      <c r="BL13" s="17"/>
      <c r="BM13" s="17">
        <v>9.6291754143740901E-2</v>
      </c>
      <c r="BN13" s="17">
        <v>9.5917164043651304E-2</v>
      </c>
      <c r="BO13" s="17">
        <v>6.8757964266649804E-2</v>
      </c>
      <c r="BP13" s="17"/>
      <c r="BQ13" s="17">
        <v>0.10657549295815801</v>
      </c>
      <c r="BR13" s="17">
        <v>8.2746934342452602E-2</v>
      </c>
      <c r="BS13" s="17"/>
      <c r="BT13" s="17">
        <v>9.2514310711955497E-2</v>
      </c>
      <c r="BU13" s="17">
        <v>9.6722857516341396E-2</v>
      </c>
    </row>
    <row r="14" spans="2:73" x14ac:dyDescent="0.3">
      <c r="B14" s="18" t="s">
        <v>108</v>
      </c>
      <c r="C14" s="17">
        <v>0.12591569052693999</v>
      </c>
      <c r="D14" s="17">
        <v>0.124937222437618</v>
      </c>
      <c r="E14" s="17">
        <v>0.12686815269867999</v>
      </c>
      <c r="F14" s="17"/>
      <c r="G14" s="17">
        <v>0.12874588586208199</v>
      </c>
      <c r="H14" s="17">
        <v>0.14149309467108401</v>
      </c>
      <c r="I14" s="17">
        <v>0.149940652643412</v>
      </c>
      <c r="J14" s="17">
        <v>0.13299041031140801</v>
      </c>
      <c r="K14" s="17">
        <v>0.109072361670061</v>
      </c>
      <c r="L14" s="17">
        <v>9.7397099912388693E-2</v>
      </c>
      <c r="M14" s="17"/>
      <c r="N14" s="17">
        <v>0.12252501475164999</v>
      </c>
      <c r="O14" s="17">
        <v>0.12749478810823001</v>
      </c>
      <c r="P14" s="17">
        <v>0.143620529409896</v>
      </c>
      <c r="Q14" s="17">
        <v>0.114875829910839</v>
      </c>
      <c r="R14" s="17"/>
      <c r="S14" s="17">
        <v>0.118665271210951</v>
      </c>
      <c r="T14" s="17">
        <v>0.122113561299472</v>
      </c>
      <c r="U14" s="17">
        <v>0.104209493675518</v>
      </c>
      <c r="V14" s="17">
        <v>0.12477413628480601</v>
      </c>
      <c r="W14" s="17">
        <v>0.13349132772088201</v>
      </c>
      <c r="X14" s="17">
        <v>0.16092869919544101</v>
      </c>
      <c r="Y14" s="17">
        <v>0.11817637676724101</v>
      </c>
      <c r="Z14" s="17">
        <v>0.12599990319904</v>
      </c>
      <c r="AA14" s="17">
        <v>0.130922163610006</v>
      </c>
      <c r="AB14" s="17"/>
      <c r="AC14" s="17">
        <v>9.3951621984322095E-2</v>
      </c>
      <c r="AD14" s="17">
        <v>0.135618218777388</v>
      </c>
      <c r="AE14" s="17">
        <v>0.112531674382379</v>
      </c>
      <c r="AF14" s="17">
        <v>6.95643143478583E-2</v>
      </c>
      <c r="AG14" s="17">
        <v>0.13556103023714999</v>
      </c>
      <c r="AH14" s="17">
        <v>0.116713009215294</v>
      </c>
      <c r="AI14" s="17">
        <v>0.15315320448448899</v>
      </c>
      <c r="AJ14" s="17">
        <v>0.144828756328584</v>
      </c>
      <c r="AK14" s="17">
        <v>0.116394224560996</v>
      </c>
      <c r="AL14" s="17">
        <v>0.102045583560619</v>
      </c>
      <c r="AM14" s="17">
        <v>0.12476144777833401</v>
      </c>
      <c r="AN14" s="17">
        <v>0.146637283570551</v>
      </c>
      <c r="AO14" s="17">
        <v>0.16788826376861499</v>
      </c>
      <c r="AP14" s="17">
        <v>0.139313767360628</v>
      </c>
      <c r="AQ14" s="17">
        <v>0.10211855584832601</v>
      </c>
      <c r="AR14" s="17">
        <v>0.12244239193833199</v>
      </c>
      <c r="AS14" s="17"/>
      <c r="AT14" s="17">
        <v>0.120353081145986</v>
      </c>
      <c r="AU14" s="17">
        <v>0.12514866164174099</v>
      </c>
      <c r="AV14" s="17">
        <v>0.13728817511347299</v>
      </c>
      <c r="AW14" s="17">
        <v>0.125266760863918</v>
      </c>
      <c r="AX14" s="17">
        <v>0.132529128950342</v>
      </c>
      <c r="AY14" s="17">
        <v>0.112208149430615</v>
      </c>
      <c r="AZ14" s="17"/>
      <c r="BA14" s="17">
        <v>0.12423856116832099</v>
      </c>
      <c r="BB14" s="17">
        <v>0.123121927809316</v>
      </c>
      <c r="BC14" s="17">
        <v>0.14859275084996301</v>
      </c>
      <c r="BD14" s="17">
        <v>0.120354116825546</v>
      </c>
      <c r="BE14" s="17">
        <v>7.19591264879927E-2</v>
      </c>
      <c r="BF14" s="17"/>
      <c r="BG14" s="17">
        <v>9.8521598280071607E-2</v>
      </c>
      <c r="BH14" s="17">
        <v>0.113450923582454</v>
      </c>
      <c r="BI14" s="17">
        <v>0.11673700993243299</v>
      </c>
      <c r="BJ14" s="17">
        <v>0.141698404587318</v>
      </c>
      <c r="BK14" s="17">
        <v>0.13413271102077401</v>
      </c>
      <c r="BL14" s="17"/>
      <c r="BM14" s="17">
        <v>0.111377317373745</v>
      </c>
      <c r="BN14" s="17">
        <v>0.145650766589069</v>
      </c>
      <c r="BO14" s="17">
        <v>0.121487406225708</v>
      </c>
      <c r="BP14" s="17"/>
      <c r="BQ14" s="17">
        <v>0.137342802338491</v>
      </c>
      <c r="BR14" s="17">
        <v>0.119830395272176</v>
      </c>
      <c r="BS14" s="17"/>
      <c r="BT14" s="17">
        <v>0.13095224897149499</v>
      </c>
      <c r="BU14" s="17">
        <v>0.116402537453473</v>
      </c>
    </row>
    <row r="15" spans="2:73" x14ac:dyDescent="0.3">
      <c r="B15" s="18" t="s">
        <v>109</v>
      </c>
      <c r="C15" s="17">
        <v>0.10481472304516</v>
      </c>
      <c r="D15" s="17">
        <v>9.8906524459396294E-2</v>
      </c>
      <c r="E15" s="17">
        <v>0.110176958989452</v>
      </c>
      <c r="F15" s="17"/>
      <c r="G15" s="17">
        <v>0.116095316291661</v>
      </c>
      <c r="H15" s="17">
        <v>0.13638032499800001</v>
      </c>
      <c r="I15" s="17">
        <v>0.11480584538649</v>
      </c>
      <c r="J15" s="17">
        <v>8.9370381833254797E-2</v>
      </c>
      <c r="K15" s="17">
        <v>9.1677637888414598E-2</v>
      </c>
      <c r="L15" s="17">
        <v>8.4946032410555594E-2</v>
      </c>
      <c r="M15" s="17"/>
      <c r="N15" s="17">
        <v>0.122172708965362</v>
      </c>
      <c r="O15" s="17">
        <v>9.9354243215566407E-2</v>
      </c>
      <c r="P15" s="17">
        <v>7.8612289544268896E-2</v>
      </c>
      <c r="Q15" s="17">
        <v>0.111190438404645</v>
      </c>
      <c r="R15" s="17"/>
      <c r="S15" s="17">
        <v>8.7075169551910706E-2</v>
      </c>
      <c r="T15" s="17">
        <v>0.11258452494299299</v>
      </c>
      <c r="U15" s="17">
        <v>0.129220957166717</v>
      </c>
      <c r="V15" s="17">
        <v>0.10092403684094001</v>
      </c>
      <c r="W15" s="17">
        <v>0.135312025744907</v>
      </c>
      <c r="X15" s="17">
        <v>8.7016299561296598E-2</v>
      </c>
      <c r="Y15" s="17">
        <v>0.10408690374139699</v>
      </c>
      <c r="Z15" s="17">
        <v>6.2308275818079698E-2</v>
      </c>
      <c r="AA15" s="17">
        <v>0.111152274400001</v>
      </c>
      <c r="AB15" s="17"/>
      <c r="AC15" s="17">
        <v>0.105301117498986</v>
      </c>
      <c r="AD15" s="17">
        <v>9.8293675044333104E-2</v>
      </c>
      <c r="AE15" s="17">
        <v>0.151888845920196</v>
      </c>
      <c r="AF15" s="17">
        <v>9.08958822800085E-2</v>
      </c>
      <c r="AG15" s="17">
        <v>7.8525544939129693E-2</v>
      </c>
      <c r="AH15" s="17">
        <v>9.6732817179719904E-2</v>
      </c>
      <c r="AI15" s="17">
        <v>0.135549715836115</v>
      </c>
      <c r="AJ15" s="17">
        <v>8.4077167354340607E-2</v>
      </c>
      <c r="AK15" s="17">
        <v>0.106638092221003</v>
      </c>
      <c r="AL15" s="17">
        <v>0.102401166890477</v>
      </c>
      <c r="AM15" s="17">
        <v>0.13363865191969601</v>
      </c>
      <c r="AN15" s="17">
        <v>9.0340870936131995E-2</v>
      </c>
      <c r="AO15" s="17">
        <v>8.3240333009858794E-2</v>
      </c>
      <c r="AP15" s="17">
        <v>0.13184690642274199</v>
      </c>
      <c r="AQ15" s="17">
        <v>7.5865311183499706E-2</v>
      </c>
      <c r="AR15" s="17">
        <v>9.2611270430222797E-2</v>
      </c>
      <c r="AS15" s="17"/>
      <c r="AT15" s="17">
        <v>0.102726479226062</v>
      </c>
      <c r="AU15" s="17">
        <v>9.7954202360643797E-2</v>
      </c>
      <c r="AV15" s="17">
        <v>0.14129498546212099</v>
      </c>
      <c r="AW15" s="17">
        <v>9.8480373768913804E-2</v>
      </c>
      <c r="AX15" s="17">
        <v>8.7443813283455005E-2</v>
      </c>
      <c r="AY15" s="17">
        <v>0.10189125484617299</v>
      </c>
      <c r="AZ15" s="17"/>
      <c r="BA15" s="17">
        <v>0.103223767063043</v>
      </c>
      <c r="BB15" s="17">
        <v>9.4710688890612904E-2</v>
      </c>
      <c r="BC15" s="17">
        <v>0.10671700230611</v>
      </c>
      <c r="BD15" s="17">
        <v>0.128771580827235</v>
      </c>
      <c r="BE15" s="17">
        <v>0.13141014851743399</v>
      </c>
      <c r="BF15" s="17"/>
      <c r="BG15" s="17">
        <v>0.115464804340822</v>
      </c>
      <c r="BH15" s="17">
        <v>0.104630104336153</v>
      </c>
      <c r="BI15" s="17">
        <v>0.116665509215583</v>
      </c>
      <c r="BJ15" s="17">
        <v>7.7288141870651403E-2</v>
      </c>
      <c r="BK15" s="17">
        <v>0.115488881421873</v>
      </c>
      <c r="BL15" s="17"/>
      <c r="BM15" s="17">
        <v>8.52524644119836E-2</v>
      </c>
      <c r="BN15" s="17">
        <v>0.123141633433589</v>
      </c>
      <c r="BO15" s="17">
        <v>0.118747479029012</v>
      </c>
      <c r="BP15" s="17"/>
      <c r="BQ15" s="17">
        <v>0.10630171829033599</v>
      </c>
      <c r="BR15" s="17">
        <v>0.105427128598097</v>
      </c>
      <c r="BS15" s="17"/>
      <c r="BT15" s="17">
        <v>0.109440375237428</v>
      </c>
      <c r="BU15" s="17">
        <v>9.7444863226010398E-2</v>
      </c>
    </row>
    <row r="16" spans="2:73" x14ac:dyDescent="0.3">
      <c r="B16" s="18" t="s">
        <v>110</v>
      </c>
      <c r="C16" s="17">
        <v>9.8381202574854804E-2</v>
      </c>
      <c r="D16" s="17">
        <v>8.9269079272673399E-2</v>
      </c>
      <c r="E16" s="17">
        <v>0.107564314695585</v>
      </c>
      <c r="F16" s="17"/>
      <c r="G16" s="17">
        <v>8.4832090733050106E-2</v>
      </c>
      <c r="H16" s="17">
        <v>0.101960329413935</v>
      </c>
      <c r="I16" s="17">
        <v>0.12533294811269199</v>
      </c>
      <c r="J16" s="17">
        <v>0.12351719639264599</v>
      </c>
      <c r="K16" s="17">
        <v>8.5798344064996798E-2</v>
      </c>
      <c r="L16" s="17">
        <v>7.05296557503136E-2</v>
      </c>
      <c r="M16" s="17"/>
      <c r="N16" s="17">
        <v>9.8177728592683797E-2</v>
      </c>
      <c r="O16" s="17">
        <v>0.111735272382272</v>
      </c>
      <c r="P16" s="17">
        <v>9.9380410232964497E-2</v>
      </c>
      <c r="Q16" s="17">
        <v>8.44179549327954E-2</v>
      </c>
      <c r="R16" s="17"/>
      <c r="S16" s="17">
        <v>0.11590998720741599</v>
      </c>
      <c r="T16" s="17">
        <v>0.104787138932841</v>
      </c>
      <c r="U16" s="17">
        <v>8.7181412369823602E-2</v>
      </c>
      <c r="V16" s="17">
        <v>7.7348531423867203E-2</v>
      </c>
      <c r="W16" s="17">
        <v>0.119207850155166</v>
      </c>
      <c r="X16" s="17">
        <v>9.1626390420538106E-2</v>
      </c>
      <c r="Y16" s="17">
        <v>8.4221654392151596E-2</v>
      </c>
      <c r="Z16" s="17">
        <v>7.8912075132601595E-2</v>
      </c>
      <c r="AA16" s="17">
        <v>0.104510037779164</v>
      </c>
      <c r="AB16" s="17"/>
      <c r="AC16" s="17">
        <v>0.14177411257651601</v>
      </c>
      <c r="AD16" s="17">
        <v>5.5245770351786898E-2</v>
      </c>
      <c r="AE16" s="17">
        <v>8.1778645671665207E-2</v>
      </c>
      <c r="AF16" s="17">
        <v>0.107812035515309</v>
      </c>
      <c r="AG16" s="17">
        <v>0.10446017393474499</v>
      </c>
      <c r="AH16" s="17">
        <v>0.11634939838677801</v>
      </c>
      <c r="AI16" s="17">
        <v>8.9057850857228504E-2</v>
      </c>
      <c r="AJ16" s="17">
        <v>0.13972719214356399</v>
      </c>
      <c r="AK16" s="17">
        <v>0.160249233107116</v>
      </c>
      <c r="AL16" s="17">
        <v>0.13824119730613099</v>
      </c>
      <c r="AM16" s="17">
        <v>7.23933421475874E-2</v>
      </c>
      <c r="AN16" s="17">
        <v>8.2846559604345393E-2</v>
      </c>
      <c r="AO16" s="17">
        <v>9.1421872078245495E-2</v>
      </c>
      <c r="AP16" s="17">
        <v>5.3671266263799901E-2</v>
      </c>
      <c r="AQ16" s="17">
        <v>0.106233514078573</v>
      </c>
      <c r="AR16" s="17">
        <v>3.62156335739253E-2</v>
      </c>
      <c r="AS16" s="17"/>
      <c r="AT16" s="17">
        <v>0.11229738932844099</v>
      </c>
      <c r="AU16" s="17">
        <v>9.13374244300134E-2</v>
      </c>
      <c r="AV16" s="17">
        <v>9.26959823427424E-2</v>
      </c>
      <c r="AW16" s="17">
        <v>0.11100616199805199</v>
      </c>
      <c r="AX16" s="17">
        <v>7.2211840538782504E-2</v>
      </c>
      <c r="AY16" s="17">
        <v>9.8869683774116895E-2</v>
      </c>
      <c r="AZ16" s="17"/>
      <c r="BA16" s="17">
        <v>9.6752598820079194E-2</v>
      </c>
      <c r="BB16" s="17">
        <v>9.5407534849867706E-2</v>
      </c>
      <c r="BC16" s="17">
        <v>0.115318112766003</v>
      </c>
      <c r="BD16" s="17">
        <v>8.9732823020116995E-2</v>
      </c>
      <c r="BE16" s="17">
        <v>4.6367508978396102E-2</v>
      </c>
      <c r="BF16" s="17"/>
      <c r="BG16" s="17">
        <v>9.4814413752129095E-2</v>
      </c>
      <c r="BH16" s="17">
        <v>0.10254444932165201</v>
      </c>
      <c r="BI16" s="17">
        <v>9.0368412016129898E-2</v>
      </c>
      <c r="BJ16" s="17">
        <v>9.1341999584179906E-2</v>
      </c>
      <c r="BK16" s="17">
        <v>0.10904071188287601</v>
      </c>
      <c r="BL16" s="17"/>
      <c r="BM16" s="17">
        <v>8.27359583753417E-2</v>
      </c>
      <c r="BN16" s="17">
        <v>9.1579021724185597E-2</v>
      </c>
      <c r="BO16" s="17">
        <v>0.16140367410075501</v>
      </c>
      <c r="BP16" s="17"/>
      <c r="BQ16" s="17">
        <v>0.10399384599433099</v>
      </c>
      <c r="BR16" s="17">
        <v>9.5168409591372294E-2</v>
      </c>
      <c r="BS16" s="17"/>
      <c r="BT16" s="17">
        <v>0.100466789486947</v>
      </c>
      <c r="BU16" s="17">
        <v>9.1635561324205E-2</v>
      </c>
    </row>
    <row r="17" spans="2:73" x14ac:dyDescent="0.3">
      <c r="B17" s="18" t="s">
        <v>111</v>
      </c>
      <c r="C17" s="17">
        <v>7.0412855501665594E-2</v>
      </c>
      <c r="D17" s="17">
        <v>5.8161264820190503E-2</v>
      </c>
      <c r="E17" s="17">
        <v>8.2195581819851996E-2</v>
      </c>
      <c r="F17" s="17"/>
      <c r="G17" s="17">
        <v>7.3324767186065204E-2</v>
      </c>
      <c r="H17" s="17">
        <v>8.5447536282868497E-2</v>
      </c>
      <c r="I17" s="17">
        <v>8.2767957006845805E-2</v>
      </c>
      <c r="J17" s="17">
        <v>7.0316233543507398E-2</v>
      </c>
      <c r="K17" s="17">
        <v>7.8304803296678396E-2</v>
      </c>
      <c r="L17" s="17">
        <v>4.0996792316312598E-2</v>
      </c>
      <c r="M17" s="17"/>
      <c r="N17" s="17">
        <v>7.9396146205285401E-2</v>
      </c>
      <c r="O17" s="17">
        <v>6.3543987798043503E-2</v>
      </c>
      <c r="P17" s="17">
        <v>5.7710013143028503E-2</v>
      </c>
      <c r="Q17" s="17">
        <v>8.0438463108490496E-2</v>
      </c>
      <c r="R17" s="17"/>
      <c r="S17" s="17">
        <v>6.2716437850877493E-2</v>
      </c>
      <c r="T17" s="17">
        <v>6.2129109927027602E-2</v>
      </c>
      <c r="U17" s="17">
        <v>9.4780917209157906E-2</v>
      </c>
      <c r="V17" s="17">
        <v>6.4057661178277395E-2</v>
      </c>
      <c r="W17" s="17">
        <v>6.1029151963954503E-2</v>
      </c>
      <c r="X17" s="17">
        <v>9.1488672344050698E-2</v>
      </c>
      <c r="Y17" s="17">
        <v>4.6765016054424097E-2</v>
      </c>
      <c r="Z17" s="17">
        <v>9.8548331128350805E-2</v>
      </c>
      <c r="AA17" s="17">
        <v>7.4282297894631505E-2</v>
      </c>
      <c r="AB17" s="17"/>
      <c r="AC17" s="17">
        <v>7.0403203997662894E-2</v>
      </c>
      <c r="AD17" s="17">
        <v>9.3932068819945494E-2</v>
      </c>
      <c r="AE17" s="17">
        <v>9.5751691620868995E-2</v>
      </c>
      <c r="AF17" s="17">
        <v>5.2152751500198602E-2</v>
      </c>
      <c r="AG17" s="17">
        <v>6.7704248037809805E-2</v>
      </c>
      <c r="AH17" s="17">
        <v>7.6367108926160596E-2</v>
      </c>
      <c r="AI17" s="17">
        <v>8.0725815337308895E-2</v>
      </c>
      <c r="AJ17" s="17">
        <v>5.96760796956003E-2</v>
      </c>
      <c r="AK17" s="17">
        <v>7.20174459114859E-2</v>
      </c>
      <c r="AL17" s="17">
        <v>7.3374230518532799E-2</v>
      </c>
      <c r="AM17" s="17">
        <v>5.0140350020397198E-2</v>
      </c>
      <c r="AN17" s="17">
        <v>6.4954442372331098E-2</v>
      </c>
      <c r="AO17" s="17">
        <v>0.100600423402286</v>
      </c>
      <c r="AP17" s="17">
        <v>7.1435145100697997E-2</v>
      </c>
      <c r="AQ17" s="17">
        <v>6.8425179026096405E-2</v>
      </c>
      <c r="AR17" s="17">
        <v>5.6833234015154201E-2</v>
      </c>
      <c r="AS17" s="17"/>
      <c r="AT17" s="17">
        <v>8.3482845627493807E-2</v>
      </c>
      <c r="AU17" s="17">
        <v>6.8769412514046502E-2</v>
      </c>
      <c r="AV17" s="17">
        <v>7.8354746447542895E-2</v>
      </c>
      <c r="AW17" s="17">
        <v>5.24427870476048E-2</v>
      </c>
      <c r="AX17" s="17">
        <v>8.1460496495358997E-2</v>
      </c>
      <c r="AY17" s="17">
        <v>3.9133331655749802E-2</v>
      </c>
      <c r="AZ17" s="17"/>
      <c r="BA17" s="17">
        <v>5.6115695140757503E-2</v>
      </c>
      <c r="BB17" s="17">
        <v>6.7039332475529997E-2</v>
      </c>
      <c r="BC17" s="17">
        <v>7.84128741629848E-2</v>
      </c>
      <c r="BD17" s="17">
        <v>8.8255319567992305E-2</v>
      </c>
      <c r="BE17" s="17">
        <v>8.8858559530640993E-2</v>
      </c>
      <c r="BF17" s="17"/>
      <c r="BG17" s="17">
        <v>5.5092591852788898E-2</v>
      </c>
      <c r="BH17" s="17">
        <v>7.15685317981615E-2</v>
      </c>
      <c r="BI17" s="17">
        <v>8.3031380926340104E-2</v>
      </c>
      <c r="BJ17" s="17">
        <v>8.4289575163139202E-2</v>
      </c>
      <c r="BK17" s="17">
        <v>0.100125748196023</v>
      </c>
      <c r="BL17" s="17"/>
      <c r="BM17" s="17">
        <v>5.4765063300965401E-2</v>
      </c>
      <c r="BN17" s="17">
        <v>7.4203469060995994E-2</v>
      </c>
      <c r="BO17" s="17">
        <v>0.107834174103084</v>
      </c>
      <c r="BP17" s="17"/>
      <c r="BQ17" s="17">
        <v>7.7495885342849902E-2</v>
      </c>
      <c r="BR17" s="17">
        <v>6.5629997652834504E-2</v>
      </c>
      <c r="BS17" s="17"/>
      <c r="BT17" s="17">
        <v>6.4528775514104394E-2</v>
      </c>
      <c r="BU17" s="17">
        <v>8.4804157821987705E-2</v>
      </c>
    </row>
    <row r="18" spans="2:73" x14ac:dyDescent="0.3">
      <c r="B18" s="18" t="s">
        <v>112</v>
      </c>
      <c r="C18" s="17">
        <v>4.5088960985478301E-2</v>
      </c>
      <c r="D18" s="17">
        <v>4.1650749758066298E-2</v>
      </c>
      <c r="E18" s="17">
        <v>4.8578542520680397E-2</v>
      </c>
      <c r="F18" s="17"/>
      <c r="G18" s="17">
        <v>4.5385497558096302E-2</v>
      </c>
      <c r="H18" s="17">
        <v>6.8355340376314702E-2</v>
      </c>
      <c r="I18" s="17">
        <v>6.0105367217168401E-2</v>
      </c>
      <c r="J18" s="17">
        <v>3.6907512694753203E-2</v>
      </c>
      <c r="K18" s="17">
        <v>5.4521462980394099E-2</v>
      </c>
      <c r="L18" s="17">
        <v>1.4095084293849199E-2</v>
      </c>
      <c r="M18" s="17"/>
      <c r="N18" s="17">
        <v>4.1903581752993899E-2</v>
      </c>
      <c r="O18" s="17">
        <v>5.6586917714001199E-2</v>
      </c>
      <c r="P18" s="17">
        <v>3.4870399797030202E-2</v>
      </c>
      <c r="Q18" s="17">
        <v>4.5146359095190103E-2</v>
      </c>
      <c r="R18" s="17"/>
      <c r="S18" s="17">
        <v>5.0087199123949599E-2</v>
      </c>
      <c r="T18" s="17">
        <v>3.5912201870515699E-2</v>
      </c>
      <c r="U18" s="17">
        <v>6.0924766897171398E-2</v>
      </c>
      <c r="V18" s="17">
        <v>4.5961420541245399E-2</v>
      </c>
      <c r="W18" s="17">
        <v>3.2461967648797802E-2</v>
      </c>
      <c r="X18" s="17">
        <v>4.5621897192741297E-2</v>
      </c>
      <c r="Y18" s="17">
        <v>4.4243005317360397E-2</v>
      </c>
      <c r="Z18" s="17">
        <v>4.6968476529834401E-2</v>
      </c>
      <c r="AA18" s="17">
        <v>4.5542920929590697E-2</v>
      </c>
      <c r="AB18" s="17"/>
      <c r="AC18" s="17">
        <v>3.0881717478663698E-2</v>
      </c>
      <c r="AD18" s="17">
        <v>6.8752723306982802E-2</v>
      </c>
      <c r="AE18" s="17">
        <v>3.8665596558614498E-2</v>
      </c>
      <c r="AF18" s="17">
        <v>5.9461361944974797E-2</v>
      </c>
      <c r="AG18" s="17">
        <v>4.04226363625316E-2</v>
      </c>
      <c r="AH18" s="17">
        <v>4.5086770355341803E-2</v>
      </c>
      <c r="AI18" s="17">
        <v>7.0951713758810195E-2</v>
      </c>
      <c r="AJ18" s="17">
        <v>4.5671749100806999E-2</v>
      </c>
      <c r="AK18" s="17">
        <v>4.4016978565779297E-2</v>
      </c>
      <c r="AL18" s="17">
        <v>3.1085272917247601E-2</v>
      </c>
      <c r="AM18" s="17">
        <v>3.6970581998756601E-2</v>
      </c>
      <c r="AN18" s="17">
        <v>5.6893609452767703E-2</v>
      </c>
      <c r="AO18" s="17">
        <v>1.00729148150537E-2</v>
      </c>
      <c r="AP18" s="17">
        <v>5.2066830699702998E-2</v>
      </c>
      <c r="AQ18" s="17">
        <v>1.63029341055166E-2</v>
      </c>
      <c r="AR18" s="17">
        <v>5.9310158041820001E-2</v>
      </c>
      <c r="AS18" s="17"/>
      <c r="AT18" s="17">
        <v>6.3010379651914195E-2</v>
      </c>
      <c r="AU18" s="17">
        <v>5.1764854316177202E-2</v>
      </c>
      <c r="AV18" s="17">
        <v>4.5484182882067001E-2</v>
      </c>
      <c r="AW18" s="17">
        <v>2.23356232965062E-2</v>
      </c>
      <c r="AX18" s="17">
        <v>3.3098132356718803E-2</v>
      </c>
      <c r="AY18" s="17">
        <v>3.0261067581857599E-2</v>
      </c>
      <c r="AZ18" s="17"/>
      <c r="BA18" s="17">
        <v>3.5344332151245599E-2</v>
      </c>
      <c r="BB18" s="17">
        <v>5.2224622104806898E-2</v>
      </c>
      <c r="BC18" s="17">
        <v>3.89718824138756E-2</v>
      </c>
      <c r="BD18" s="17">
        <v>5.6017382618349702E-2</v>
      </c>
      <c r="BE18" s="17">
        <v>3.9771014924859002E-2</v>
      </c>
      <c r="BF18" s="17"/>
      <c r="BG18" s="17">
        <v>2.0098869364313699E-2</v>
      </c>
      <c r="BH18" s="17">
        <v>5.3220080051060201E-2</v>
      </c>
      <c r="BI18" s="17">
        <v>3.6255671830323397E-2</v>
      </c>
      <c r="BJ18" s="17">
        <v>6.5964326919467603E-2</v>
      </c>
      <c r="BK18" s="17">
        <v>5.2683661174790397E-2</v>
      </c>
      <c r="BL18" s="17"/>
      <c r="BM18" s="17">
        <v>3.0401810840097E-2</v>
      </c>
      <c r="BN18" s="17">
        <v>5.1446384051956701E-2</v>
      </c>
      <c r="BO18" s="17">
        <v>7.3444911001289498E-2</v>
      </c>
      <c r="BP18" s="17"/>
      <c r="BQ18" s="17">
        <v>5.8837968964436403E-2</v>
      </c>
      <c r="BR18" s="17">
        <v>3.7204412029194098E-2</v>
      </c>
      <c r="BS18" s="17"/>
      <c r="BT18" s="17">
        <v>4.9564383856623997E-2</v>
      </c>
      <c r="BU18" s="17">
        <v>4.0572686094499801E-2</v>
      </c>
    </row>
    <row r="19" spans="2:73" x14ac:dyDescent="0.3">
      <c r="B19" s="18" t="s">
        <v>113</v>
      </c>
      <c r="C19" s="17">
        <v>3.4484949695082097E-2</v>
      </c>
      <c r="D19" s="17">
        <v>2.62802352845217E-2</v>
      </c>
      <c r="E19" s="17">
        <v>4.2586654485581903E-2</v>
      </c>
      <c r="F19" s="17"/>
      <c r="G19" s="17">
        <v>4.6737283175990497E-2</v>
      </c>
      <c r="H19" s="17">
        <v>3.3045118652988502E-2</v>
      </c>
      <c r="I19" s="17">
        <v>4.8514465795947197E-2</v>
      </c>
      <c r="J19" s="17">
        <v>4.0944826217534598E-2</v>
      </c>
      <c r="K19" s="17">
        <v>1.83109654315128E-2</v>
      </c>
      <c r="L19" s="17">
        <v>2.1735912909153599E-2</v>
      </c>
      <c r="M19" s="17"/>
      <c r="N19" s="17">
        <v>2.2538210280076899E-2</v>
      </c>
      <c r="O19" s="17">
        <v>3.3255540935910703E-2</v>
      </c>
      <c r="P19" s="17">
        <v>3.3293717874357601E-2</v>
      </c>
      <c r="Q19" s="17">
        <v>4.9279228867639802E-2</v>
      </c>
      <c r="R19" s="17"/>
      <c r="S19" s="17">
        <v>4.1347797945303702E-2</v>
      </c>
      <c r="T19" s="17">
        <v>3.0842344264654101E-2</v>
      </c>
      <c r="U19" s="17">
        <v>3.5618602416256001E-2</v>
      </c>
      <c r="V19" s="17">
        <v>3.4639031073518303E-2</v>
      </c>
      <c r="W19" s="17">
        <v>1.8503287509568301E-2</v>
      </c>
      <c r="X19" s="17">
        <v>2.8293046931027299E-2</v>
      </c>
      <c r="Y19" s="17">
        <v>4.1790994757923597E-2</v>
      </c>
      <c r="Z19" s="17">
        <v>4.4790308202276002E-2</v>
      </c>
      <c r="AA19" s="17">
        <v>3.5752452188848503E-2</v>
      </c>
      <c r="AB19" s="17"/>
      <c r="AC19" s="17">
        <v>4.29535036856456E-2</v>
      </c>
      <c r="AD19" s="17">
        <v>0.12686935197007099</v>
      </c>
      <c r="AE19" s="17">
        <v>4.3203782336083497E-2</v>
      </c>
      <c r="AF19" s="17">
        <v>3.6775684252629302E-2</v>
      </c>
      <c r="AG19" s="17">
        <v>4.7927672625951302E-2</v>
      </c>
      <c r="AH19" s="17">
        <v>4.6844719331848098E-2</v>
      </c>
      <c r="AI19" s="17">
        <v>2.48644534733918E-2</v>
      </c>
      <c r="AJ19" s="17">
        <v>6.8264469394259198E-3</v>
      </c>
      <c r="AK19" s="17">
        <v>1.56149233453277E-2</v>
      </c>
      <c r="AL19" s="17">
        <v>1.29394581296026E-2</v>
      </c>
      <c r="AM19" s="17">
        <v>2.8545046038613301E-2</v>
      </c>
      <c r="AN19" s="17">
        <v>2.0057211019954301E-2</v>
      </c>
      <c r="AO19" s="17">
        <v>1.87675309804393E-2</v>
      </c>
      <c r="AP19" s="17">
        <v>6.87196823577189E-2</v>
      </c>
      <c r="AQ19" s="17">
        <v>1.56053229104461E-2</v>
      </c>
      <c r="AR19" s="17">
        <v>2.54488684569549E-2</v>
      </c>
      <c r="AS19" s="17"/>
      <c r="AT19" s="17">
        <v>4.6898646655072297E-2</v>
      </c>
      <c r="AU19" s="17">
        <v>3.2564212215449799E-2</v>
      </c>
      <c r="AV19" s="17">
        <v>2.2006291026130002E-2</v>
      </c>
      <c r="AW19" s="17">
        <v>3.5161710161235399E-2</v>
      </c>
      <c r="AX19" s="17">
        <v>2.1225423385075801E-2</v>
      </c>
      <c r="AY19" s="17">
        <v>4.9723449535471802E-2</v>
      </c>
      <c r="AZ19" s="17"/>
      <c r="BA19" s="17">
        <v>4.2694006481377E-2</v>
      </c>
      <c r="BB19" s="17">
        <v>3.56588275921969E-2</v>
      </c>
      <c r="BC19" s="17">
        <v>2.9527743803915599E-2</v>
      </c>
      <c r="BD19" s="17">
        <v>3.1040570369457898E-2</v>
      </c>
      <c r="BE19" s="17">
        <v>3.9757821699125298E-2</v>
      </c>
      <c r="BF19" s="17"/>
      <c r="BG19" s="17">
        <v>2.3353398924110199E-2</v>
      </c>
      <c r="BH19" s="17">
        <v>4.2201206037822299E-2</v>
      </c>
      <c r="BI19" s="17">
        <v>3.49448484929974E-2</v>
      </c>
      <c r="BJ19" s="17">
        <v>3.4323941324578701E-2</v>
      </c>
      <c r="BK19" s="17">
        <v>4.5921074208124399E-2</v>
      </c>
      <c r="BL19" s="17"/>
      <c r="BM19" s="17">
        <v>1.50340674204171E-2</v>
      </c>
      <c r="BN19" s="17">
        <v>2.2840001798505299E-2</v>
      </c>
      <c r="BO19" s="17">
        <v>0.120544954439167</v>
      </c>
      <c r="BP19" s="17"/>
      <c r="BQ19" s="17">
        <v>3.1174692013967598E-2</v>
      </c>
      <c r="BR19" s="17">
        <v>3.5782800615315399E-2</v>
      </c>
      <c r="BS19" s="17"/>
      <c r="BT19" s="17">
        <v>3.4331836834171202E-2</v>
      </c>
      <c r="BU19" s="17">
        <v>3.38801541041025E-2</v>
      </c>
    </row>
    <row r="20" spans="2:73" x14ac:dyDescent="0.3">
      <c r="B20" s="18" t="s">
        <v>114</v>
      </c>
      <c r="C20" s="19">
        <v>4.8899783389954599E-3</v>
      </c>
      <c r="D20" s="19">
        <v>4.18550475847238E-3</v>
      </c>
      <c r="E20" s="19">
        <v>5.5915595425078202E-3</v>
      </c>
      <c r="F20" s="19"/>
      <c r="G20" s="19">
        <v>3.2609648522143801E-3</v>
      </c>
      <c r="H20" s="19">
        <v>7.7498172024456904E-3</v>
      </c>
      <c r="I20" s="19">
        <v>1.0134274683803001E-2</v>
      </c>
      <c r="J20" s="19">
        <v>2.4675271986519401E-3</v>
      </c>
      <c r="K20" s="19">
        <v>2.35408148050688E-3</v>
      </c>
      <c r="L20" s="19">
        <v>3.05505755353735E-3</v>
      </c>
      <c r="M20" s="19"/>
      <c r="N20" s="19">
        <v>4.40992891616423E-3</v>
      </c>
      <c r="O20" s="19">
        <v>8.3627520065099308E-3</v>
      </c>
      <c r="P20" s="19">
        <v>1.4893745808764599E-3</v>
      </c>
      <c r="Q20" s="19">
        <v>4.8830876763698502E-3</v>
      </c>
      <c r="R20" s="19"/>
      <c r="S20" s="19">
        <v>1.04674663021544E-2</v>
      </c>
      <c r="T20" s="19">
        <v>0</v>
      </c>
      <c r="U20" s="19">
        <v>9.8158268641645608E-3</v>
      </c>
      <c r="V20" s="19">
        <v>0</v>
      </c>
      <c r="W20" s="19">
        <v>3.4975861227609499E-3</v>
      </c>
      <c r="X20" s="19">
        <v>0</v>
      </c>
      <c r="Y20" s="19">
        <v>7.3638782798803098E-3</v>
      </c>
      <c r="Z20" s="19">
        <v>1.5551920551435099E-2</v>
      </c>
      <c r="AA20" s="19">
        <v>3.1127182954842798E-3</v>
      </c>
      <c r="AB20" s="19"/>
      <c r="AC20" s="19">
        <v>2.27299714829684E-2</v>
      </c>
      <c r="AD20" s="19">
        <v>5.0047546581530001E-3</v>
      </c>
      <c r="AE20" s="19">
        <v>0</v>
      </c>
      <c r="AF20" s="19">
        <v>0</v>
      </c>
      <c r="AG20" s="19">
        <v>3.6667084355276902E-3</v>
      </c>
      <c r="AH20" s="19">
        <v>9.2271626252693906E-3</v>
      </c>
      <c r="AI20" s="19">
        <v>0</v>
      </c>
      <c r="AJ20" s="19">
        <v>0</v>
      </c>
      <c r="AK20" s="19">
        <v>0</v>
      </c>
      <c r="AL20" s="19">
        <v>0</v>
      </c>
      <c r="AM20" s="19">
        <v>5.0723739334771999E-3</v>
      </c>
      <c r="AN20" s="19">
        <v>1.5838609340943801E-2</v>
      </c>
      <c r="AO20" s="19">
        <v>0</v>
      </c>
      <c r="AP20" s="19">
        <v>0</v>
      </c>
      <c r="AQ20" s="19">
        <v>8.9682227731910993E-3</v>
      </c>
      <c r="AR20" s="19">
        <v>0</v>
      </c>
      <c r="AS20" s="19"/>
      <c r="AT20" s="19">
        <v>7.8611073290299795E-3</v>
      </c>
      <c r="AU20" s="19">
        <v>3.8650871820880501E-3</v>
      </c>
      <c r="AV20" s="19">
        <v>3.1227111692213399E-3</v>
      </c>
      <c r="AW20" s="19">
        <v>0</v>
      </c>
      <c r="AX20" s="19">
        <v>7.7105705836678197E-3</v>
      </c>
      <c r="AY20" s="19">
        <v>1.48221430171812E-2</v>
      </c>
      <c r="AZ20" s="19"/>
      <c r="BA20" s="19">
        <v>2.9911809612821702E-3</v>
      </c>
      <c r="BB20" s="19">
        <v>5.8192864099971603E-3</v>
      </c>
      <c r="BC20" s="19">
        <v>6.1659316597694703E-3</v>
      </c>
      <c r="BD20" s="19">
        <v>2.1821313514148E-3</v>
      </c>
      <c r="BE20" s="19">
        <v>0</v>
      </c>
      <c r="BF20" s="19"/>
      <c r="BG20" s="19">
        <v>0</v>
      </c>
      <c r="BH20" s="19">
        <v>2.3585204501078102E-3</v>
      </c>
      <c r="BI20" s="19">
        <v>2.9724859099822401E-3</v>
      </c>
      <c r="BJ20" s="19">
        <v>2.3849643699824898E-3</v>
      </c>
      <c r="BK20" s="19">
        <v>1.6290318514915001E-2</v>
      </c>
      <c r="BL20" s="19"/>
      <c r="BM20" s="19">
        <v>4.1444680875550397E-3</v>
      </c>
      <c r="BN20" s="19">
        <v>3.2597280372634201E-3</v>
      </c>
      <c r="BO20" s="19">
        <v>1.10506835597477E-2</v>
      </c>
      <c r="BP20" s="19"/>
      <c r="BQ20" s="19">
        <v>1.2553380971986499E-3</v>
      </c>
      <c r="BR20" s="19">
        <v>5.9660111637973101E-3</v>
      </c>
      <c r="BS20" s="19"/>
      <c r="BT20" s="19">
        <v>2.9734373207868101E-3</v>
      </c>
      <c r="BU20" s="19">
        <v>6.45860776886219E-3</v>
      </c>
    </row>
    <row r="21" spans="2:73" x14ac:dyDescent="0.3">
      <c r="B21" s="16"/>
    </row>
    <row r="22" spans="2:73" x14ac:dyDescent="0.3">
      <c r="B22" t="s">
        <v>95</v>
      </c>
    </row>
    <row r="23" spans="2:73" x14ac:dyDescent="0.3">
      <c r="B23" t="s">
        <v>96</v>
      </c>
    </row>
    <row r="25" spans="2:73" x14ac:dyDescent="0.3">
      <c r="B25"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U25"/>
  <sheetViews>
    <sheetView showGridLines="0" workbookViewId="0">
      <pane xSplit="2" topLeftCell="C1" activePane="topRight" state="frozen"/>
      <selection pane="topRight" activeCell="B25" sqref="B2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103</v>
      </c>
      <c r="C9" s="17">
        <v>0.21903478027834899</v>
      </c>
      <c r="D9" s="17">
        <v>0.23193140883254401</v>
      </c>
      <c r="E9" s="17">
        <v>0.207143181368804</v>
      </c>
      <c r="F9" s="17"/>
      <c r="G9" s="17">
        <v>0.14999060173301901</v>
      </c>
      <c r="H9" s="17">
        <v>0.15595599121179199</v>
      </c>
      <c r="I9" s="17">
        <v>0.152832127666193</v>
      </c>
      <c r="J9" s="17">
        <v>0.206694685120766</v>
      </c>
      <c r="K9" s="17">
        <v>0.21353007370673899</v>
      </c>
      <c r="L9" s="17">
        <v>0.38361435087489398</v>
      </c>
      <c r="M9" s="17"/>
      <c r="N9" s="17">
        <v>0.19770120029538099</v>
      </c>
      <c r="O9" s="17">
        <v>0.19400350427942301</v>
      </c>
      <c r="P9" s="17">
        <v>0.240589842064207</v>
      </c>
      <c r="Q9" s="17">
        <v>0.24568286075401799</v>
      </c>
      <c r="R9" s="17"/>
      <c r="S9" s="17">
        <v>0.22489287358410001</v>
      </c>
      <c r="T9" s="17">
        <v>0.22911364181660099</v>
      </c>
      <c r="U9" s="17">
        <v>0.21230164134806601</v>
      </c>
      <c r="V9" s="17">
        <v>0.25720892202614198</v>
      </c>
      <c r="W9" s="17">
        <v>0.24215514417559</v>
      </c>
      <c r="X9" s="17">
        <v>0.17849008796943899</v>
      </c>
      <c r="Y9" s="17">
        <v>0.210355052871537</v>
      </c>
      <c r="Z9" s="17">
        <v>0.217325278326509</v>
      </c>
      <c r="AA9" s="17">
        <v>0.194829815346795</v>
      </c>
      <c r="AB9" s="17"/>
      <c r="AC9" s="17">
        <v>0.20557137202873699</v>
      </c>
      <c r="AD9" s="17">
        <v>0.18631569619741001</v>
      </c>
      <c r="AE9" s="17">
        <v>0.22728591918740201</v>
      </c>
      <c r="AF9" s="17">
        <v>0.26666497596285499</v>
      </c>
      <c r="AG9" s="17">
        <v>0.23883320642902101</v>
      </c>
      <c r="AH9" s="17">
        <v>0.20979890477955701</v>
      </c>
      <c r="AI9" s="17">
        <v>0.21571032724748099</v>
      </c>
      <c r="AJ9" s="17">
        <v>0.19152257224758901</v>
      </c>
      <c r="AK9" s="17">
        <v>0.17160176361131199</v>
      </c>
      <c r="AL9" s="17">
        <v>0.22340685311358599</v>
      </c>
      <c r="AM9" s="17">
        <v>0.20290061171023099</v>
      </c>
      <c r="AN9" s="17">
        <v>0.216394611369566</v>
      </c>
      <c r="AO9" s="17">
        <v>0.173436309174965</v>
      </c>
      <c r="AP9" s="17">
        <v>0.21180866861314701</v>
      </c>
      <c r="AQ9" s="17">
        <v>0.27520429925812701</v>
      </c>
      <c r="AR9" s="17">
        <v>0.302886116940907</v>
      </c>
      <c r="AS9" s="17"/>
      <c r="AT9" s="17">
        <v>0.19040279324141399</v>
      </c>
      <c r="AU9" s="17">
        <v>0.22218218645846299</v>
      </c>
      <c r="AV9" s="17">
        <v>0.197496177241029</v>
      </c>
      <c r="AW9" s="17">
        <v>0.22319799873674101</v>
      </c>
      <c r="AX9" s="17">
        <v>0.27309680810658499</v>
      </c>
      <c r="AY9" s="17">
        <v>0.27331087705045598</v>
      </c>
      <c r="AZ9" s="17"/>
      <c r="BA9" s="17">
        <v>0.245467703556876</v>
      </c>
      <c r="BB9" s="17">
        <v>0.21413679126934901</v>
      </c>
      <c r="BC9" s="17">
        <v>0.20697329287850899</v>
      </c>
      <c r="BD9" s="17">
        <v>0.17857959723780401</v>
      </c>
      <c r="BE9" s="17">
        <v>0.23309822920412401</v>
      </c>
      <c r="BF9" s="17"/>
      <c r="BG9" s="17">
        <v>0.30615302988696302</v>
      </c>
      <c r="BH9" s="17">
        <v>0.197926100873351</v>
      </c>
      <c r="BI9" s="17">
        <v>0.242550461235748</v>
      </c>
      <c r="BJ9" s="17">
        <v>0.21248966337580899</v>
      </c>
      <c r="BK9" s="17">
        <v>0.152965481232055</v>
      </c>
      <c r="BL9" s="17"/>
      <c r="BM9" s="17">
        <v>0.26882310588328601</v>
      </c>
      <c r="BN9" s="17">
        <v>0.211374632152495</v>
      </c>
      <c r="BO9" s="17">
        <v>8.9327821217760298E-2</v>
      </c>
      <c r="BP9" s="17"/>
      <c r="BQ9" s="17">
        <v>0.18442090467303901</v>
      </c>
      <c r="BR9" s="17">
        <v>0.23837704957016101</v>
      </c>
      <c r="BS9" s="17"/>
      <c r="BT9" s="17">
        <v>0.221986907738634</v>
      </c>
      <c r="BU9" s="17">
        <v>0.21344213163447801</v>
      </c>
    </row>
    <row r="10" spans="2:73" x14ac:dyDescent="0.3">
      <c r="B10" s="18" t="s">
        <v>104</v>
      </c>
      <c r="C10" s="17">
        <v>0.10913921668160401</v>
      </c>
      <c r="D10" s="17">
        <v>0.114515556460172</v>
      </c>
      <c r="E10" s="17">
        <v>0.103821254075829</v>
      </c>
      <c r="F10" s="17"/>
      <c r="G10" s="17">
        <v>8.6486153849779202E-2</v>
      </c>
      <c r="H10" s="17">
        <v>9.0979125070351899E-2</v>
      </c>
      <c r="I10" s="17">
        <v>8.43855935145119E-2</v>
      </c>
      <c r="J10" s="17">
        <v>0.115749878496056</v>
      </c>
      <c r="K10" s="17">
        <v>0.14006330417043</v>
      </c>
      <c r="L10" s="17">
        <v>0.13289058497405701</v>
      </c>
      <c r="M10" s="17"/>
      <c r="N10" s="17">
        <v>0.12976796627393899</v>
      </c>
      <c r="O10" s="17">
        <v>8.9209314503018694E-2</v>
      </c>
      <c r="P10" s="17">
        <v>0.13098239305416201</v>
      </c>
      <c r="Q10" s="17">
        <v>8.88438977557892E-2</v>
      </c>
      <c r="R10" s="17"/>
      <c r="S10" s="17">
        <v>9.0713680454478807E-2</v>
      </c>
      <c r="T10" s="17">
        <v>9.9342978042999699E-2</v>
      </c>
      <c r="U10" s="17">
        <v>0.12181541437947099</v>
      </c>
      <c r="V10" s="17">
        <v>0.113510140344078</v>
      </c>
      <c r="W10" s="17">
        <v>0.110195080385887</v>
      </c>
      <c r="X10" s="17">
        <v>0.11112893495727599</v>
      </c>
      <c r="Y10" s="17">
        <v>0.129705470499165</v>
      </c>
      <c r="Z10" s="17">
        <v>0.11370480396469</v>
      </c>
      <c r="AA10" s="17">
        <v>0.11063126211786301</v>
      </c>
      <c r="AB10" s="17"/>
      <c r="AC10" s="17">
        <v>6.2613843985282802E-2</v>
      </c>
      <c r="AD10" s="17">
        <v>5.5689203734409699E-2</v>
      </c>
      <c r="AE10" s="17">
        <v>7.3311449801432393E-2</v>
      </c>
      <c r="AF10" s="17">
        <v>9.5625973283190502E-2</v>
      </c>
      <c r="AG10" s="17">
        <v>0.114763188758759</v>
      </c>
      <c r="AH10" s="17">
        <v>0.114892315699719</v>
      </c>
      <c r="AI10" s="17">
        <v>9.1320983118374999E-2</v>
      </c>
      <c r="AJ10" s="17">
        <v>0.105935734040874</v>
      </c>
      <c r="AK10" s="17">
        <v>8.6929842479765596E-2</v>
      </c>
      <c r="AL10" s="17">
        <v>9.5691702463875802E-2</v>
      </c>
      <c r="AM10" s="17">
        <v>0.14404650344432701</v>
      </c>
      <c r="AN10" s="17">
        <v>0.16071941532731501</v>
      </c>
      <c r="AO10" s="17">
        <v>8.8299532783175705E-2</v>
      </c>
      <c r="AP10" s="17">
        <v>0.17389948110475301</v>
      </c>
      <c r="AQ10" s="17">
        <v>0.12313069055360699</v>
      </c>
      <c r="AR10" s="17">
        <v>0.108802291854392</v>
      </c>
      <c r="AS10" s="17"/>
      <c r="AT10" s="17">
        <v>0.12338411301828101</v>
      </c>
      <c r="AU10" s="17">
        <v>9.7712548557851595E-2</v>
      </c>
      <c r="AV10" s="17">
        <v>8.4791449926085602E-2</v>
      </c>
      <c r="AW10" s="17">
        <v>0.120647953638559</v>
      </c>
      <c r="AX10" s="17">
        <v>0.13149958541374299</v>
      </c>
      <c r="AY10" s="17">
        <v>9.1857353986374707E-2</v>
      </c>
      <c r="AZ10" s="17"/>
      <c r="BA10" s="17">
        <v>0.10608556053264</v>
      </c>
      <c r="BB10" s="17">
        <v>9.9753878174167004E-2</v>
      </c>
      <c r="BC10" s="17">
        <v>0.112872348902613</v>
      </c>
      <c r="BD10" s="17">
        <v>0.12599264478921701</v>
      </c>
      <c r="BE10" s="17">
        <v>0.103672042044353</v>
      </c>
      <c r="BF10" s="17"/>
      <c r="BG10" s="17">
        <v>0.108686691252562</v>
      </c>
      <c r="BH10" s="17">
        <v>0.10540371923538799</v>
      </c>
      <c r="BI10" s="17">
        <v>9.9535204859810197E-2</v>
      </c>
      <c r="BJ10" s="17">
        <v>0.14036768475161299</v>
      </c>
      <c r="BK10" s="17">
        <v>0.134644673989115</v>
      </c>
      <c r="BL10" s="17"/>
      <c r="BM10" s="17">
        <v>0.146065210765014</v>
      </c>
      <c r="BN10" s="17">
        <v>8.3533747200159603E-2</v>
      </c>
      <c r="BO10" s="17">
        <v>6.1108897369397903E-2</v>
      </c>
      <c r="BP10" s="17"/>
      <c r="BQ10" s="17">
        <v>0.102126881623839</v>
      </c>
      <c r="BR10" s="17">
        <v>0.11405816414521</v>
      </c>
      <c r="BS10" s="17"/>
      <c r="BT10" s="17">
        <v>0.110015384627969</v>
      </c>
      <c r="BU10" s="17">
        <v>0.110214966395574</v>
      </c>
    </row>
    <row r="11" spans="2:73" x14ac:dyDescent="0.3">
      <c r="B11" s="18" t="s">
        <v>105</v>
      </c>
      <c r="C11" s="17">
        <v>0.13177636055619801</v>
      </c>
      <c r="D11" s="17">
        <v>0.15223432520032401</v>
      </c>
      <c r="E11" s="17">
        <v>0.112247175105815</v>
      </c>
      <c r="F11" s="17"/>
      <c r="G11" s="17">
        <v>0.14700525746695001</v>
      </c>
      <c r="H11" s="17">
        <v>0.11631929801148</v>
      </c>
      <c r="I11" s="17">
        <v>0.131172359345893</v>
      </c>
      <c r="J11" s="17">
        <v>0.141373581852901</v>
      </c>
      <c r="K11" s="17">
        <v>0.12028799784090601</v>
      </c>
      <c r="L11" s="17">
        <v>0.13464801993622599</v>
      </c>
      <c r="M11" s="17"/>
      <c r="N11" s="17">
        <v>0.15111753249639601</v>
      </c>
      <c r="O11" s="17">
        <v>0.14881672461182399</v>
      </c>
      <c r="P11" s="17">
        <v>0.104693212107326</v>
      </c>
      <c r="Q11" s="17">
        <v>0.116886648459292</v>
      </c>
      <c r="R11" s="17"/>
      <c r="S11" s="17">
        <v>0.15628485845847601</v>
      </c>
      <c r="T11" s="17">
        <v>0.118724114052481</v>
      </c>
      <c r="U11" s="17">
        <v>0.14127702344440701</v>
      </c>
      <c r="V11" s="17">
        <v>0.15881976516542001</v>
      </c>
      <c r="W11" s="17">
        <v>0.12302771631583199</v>
      </c>
      <c r="X11" s="17">
        <v>0.122562726864985</v>
      </c>
      <c r="Y11" s="17">
        <v>0.11115277210768</v>
      </c>
      <c r="Z11" s="17">
        <v>0.123523968037591</v>
      </c>
      <c r="AA11" s="17">
        <v>0.11959838358875299</v>
      </c>
      <c r="AB11" s="17"/>
      <c r="AC11" s="17">
        <v>0.108774616805073</v>
      </c>
      <c r="AD11" s="17">
        <v>8.3071515536087298E-2</v>
      </c>
      <c r="AE11" s="17">
        <v>0.103164995389501</v>
      </c>
      <c r="AF11" s="17">
        <v>0.12130117094633799</v>
      </c>
      <c r="AG11" s="17">
        <v>0.106901082993272</v>
      </c>
      <c r="AH11" s="17">
        <v>0.17042406523376</v>
      </c>
      <c r="AI11" s="17">
        <v>8.4506785938018705E-2</v>
      </c>
      <c r="AJ11" s="17">
        <v>0.144087641680333</v>
      </c>
      <c r="AK11" s="17">
        <v>0.18856179018291</v>
      </c>
      <c r="AL11" s="17">
        <v>0.12784415351657499</v>
      </c>
      <c r="AM11" s="17">
        <v>0.14754766910970199</v>
      </c>
      <c r="AN11" s="17">
        <v>0.12334370127232699</v>
      </c>
      <c r="AO11" s="17">
        <v>0.151414048958352</v>
      </c>
      <c r="AP11" s="17">
        <v>7.4690366767415098E-2</v>
      </c>
      <c r="AQ11" s="17">
        <v>0.13824249248273099</v>
      </c>
      <c r="AR11" s="17">
        <v>0.19544386187624899</v>
      </c>
      <c r="AS11" s="17"/>
      <c r="AT11" s="17">
        <v>0.120740539481878</v>
      </c>
      <c r="AU11" s="17">
        <v>0.13166087431887999</v>
      </c>
      <c r="AV11" s="17">
        <v>0.14248688939306001</v>
      </c>
      <c r="AW11" s="17">
        <v>0.14060028629989901</v>
      </c>
      <c r="AX11" s="17">
        <v>0.102891246822257</v>
      </c>
      <c r="AY11" s="17">
        <v>0.17567375885544101</v>
      </c>
      <c r="AZ11" s="17"/>
      <c r="BA11" s="17">
        <v>0.13794326973739399</v>
      </c>
      <c r="BB11" s="17">
        <v>0.13853751101683401</v>
      </c>
      <c r="BC11" s="17">
        <v>0.113097881678244</v>
      </c>
      <c r="BD11" s="17">
        <v>0.129802755920673</v>
      </c>
      <c r="BE11" s="17">
        <v>0.188539770287562</v>
      </c>
      <c r="BF11" s="17"/>
      <c r="BG11" s="17">
        <v>0.128135259794425</v>
      </c>
      <c r="BH11" s="17">
        <v>0.13744147297873399</v>
      </c>
      <c r="BI11" s="17">
        <v>0.119230881452617</v>
      </c>
      <c r="BJ11" s="17">
        <v>0.116539938703438</v>
      </c>
      <c r="BK11" s="17">
        <v>0.115893030372415</v>
      </c>
      <c r="BL11" s="17"/>
      <c r="BM11" s="17">
        <v>0.13831008079948501</v>
      </c>
      <c r="BN11" s="17">
        <v>0.13626153267515601</v>
      </c>
      <c r="BO11" s="17">
        <v>0.10148150603806801</v>
      </c>
      <c r="BP11" s="17"/>
      <c r="BQ11" s="17">
        <v>0.12807931220828001</v>
      </c>
      <c r="BR11" s="17">
        <v>0.133643799529129</v>
      </c>
      <c r="BS11" s="17"/>
      <c r="BT11" s="17">
        <v>0.13317678678396999</v>
      </c>
      <c r="BU11" s="17">
        <v>0.126192020538446</v>
      </c>
    </row>
    <row r="12" spans="2:73" x14ac:dyDescent="0.3">
      <c r="B12" s="18" t="s">
        <v>106</v>
      </c>
      <c r="C12" s="17">
        <v>0.10956959522983301</v>
      </c>
      <c r="D12" s="17">
        <v>0.103186737704773</v>
      </c>
      <c r="E12" s="17">
        <v>0.11572174238937299</v>
      </c>
      <c r="F12" s="17"/>
      <c r="G12" s="17">
        <v>0.11528246188135099</v>
      </c>
      <c r="H12" s="17">
        <v>0.120638344905766</v>
      </c>
      <c r="I12" s="17">
        <v>0.11744803839614</v>
      </c>
      <c r="J12" s="17">
        <v>0.100036240576415</v>
      </c>
      <c r="K12" s="17">
        <v>0.114372581454966</v>
      </c>
      <c r="L12" s="17">
        <v>9.4915322322801698E-2</v>
      </c>
      <c r="M12" s="17"/>
      <c r="N12" s="17">
        <v>0.108301386827304</v>
      </c>
      <c r="O12" s="17">
        <v>0.109476886838586</v>
      </c>
      <c r="P12" s="17">
        <v>0.12799124089734301</v>
      </c>
      <c r="Q12" s="17">
        <v>9.7017835304371497E-2</v>
      </c>
      <c r="R12" s="17"/>
      <c r="S12" s="17">
        <v>0.121231710175984</v>
      </c>
      <c r="T12" s="17">
        <v>0.111983489806893</v>
      </c>
      <c r="U12" s="17">
        <v>8.7821883048709901E-2</v>
      </c>
      <c r="V12" s="17">
        <v>9.4581651927400395E-2</v>
      </c>
      <c r="W12" s="17">
        <v>8.45318816349441E-2</v>
      </c>
      <c r="X12" s="17">
        <v>0.124138039527557</v>
      </c>
      <c r="Y12" s="17">
        <v>0.11297203726357601</v>
      </c>
      <c r="Z12" s="17">
        <v>0.1177793739521</v>
      </c>
      <c r="AA12" s="17">
        <v>0.12198497506612101</v>
      </c>
      <c r="AB12" s="17"/>
      <c r="AC12" s="17">
        <v>0</v>
      </c>
      <c r="AD12" s="17">
        <v>0.105871910015674</v>
      </c>
      <c r="AE12" s="17">
        <v>9.8583737682062494E-2</v>
      </c>
      <c r="AF12" s="17">
        <v>8.0574950987193805E-2</v>
      </c>
      <c r="AG12" s="17">
        <v>0.107940623131997</v>
      </c>
      <c r="AH12" s="17">
        <v>8.5960946726271997E-2</v>
      </c>
      <c r="AI12" s="17">
        <v>0.109257096751504</v>
      </c>
      <c r="AJ12" s="17">
        <v>0.112015195498978</v>
      </c>
      <c r="AK12" s="17">
        <v>0.110058922905131</v>
      </c>
      <c r="AL12" s="17">
        <v>0.12947340159882401</v>
      </c>
      <c r="AM12" s="17">
        <v>0.124981251254212</v>
      </c>
      <c r="AN12" s="17">
        <v>0.116406687944445</v>
      </c>
      <c r="AO12" s="17">
        <v>0.13679307618481701</v>
      </c>
      <c r="AP12" s="17">
        <v>0.124606075637577</v>
      </c>
      <c r="AQ12" s="17">
        <v>0.195547758579206</v>
      </c>
      <c r="AR12" s="17">
        <v>9.7707706275541303E-2</v>
      </c>
      <c r="AS12" s="17"/>
      <c r="AT12" s="17">
        <v>0.112358375301404</v>
      </c>
      <c r="AU12" s="17">
        <v>0.10542807828635201</v>
      </c>
      <c r="AV12" s="17">
        <v>0.11572974291978901</v>
      </c>
      <c r="AW12" s="17">
        <v>0.119211131856417</v>
      </c>
      <c r="AX12" s="17">
        <v>0.11334393121647</v>
      </c>
      <c r="AY12" s="17">
        <v>5.8267447946287E-2</v>
      </c>
      <c r="AZ12" s="17"/>
      <c r="BA12" s="17">
        <v>9.8863048104675902E-2</v>
      </c>
      <c r="BB12" s="17">
        <v>0.103378303743173</v>
      </c>
      <c r="BC12" s="17">
        <v>0.100468163349791</v>
      </c>
      <c r="BD12" s="17">
        <v>0.139266647811776</v>
      </c>
      <c r="BE12" s="17">
        <v>0.120596866314374</v>
      </c>
      <c r="BF12" s="17"/>
      <c r="BG12" s="17">
        <v>0.12698295405117599</v>
      </c>
      <c r="BH12" s="17">
        <v>9.1494553219570895E-2</v>
      </c>
      <c r="BI12" s="17">
        <v>0.125805162149387</v>
      </c>
      <c r="BJ12" s="17">
        <v>0.10097620252624299</v>
      </c>
      <c r="BK12" s="17">
        <v>0.12193812594116001</v>
      </c>
      <c r="BL12" s="17"/>
      <c r="BM12" s="17">
        <v>0.107990672888788</v>
      </c>
      <c r="BN12" s="17">
        <v>0.12755737804407399</v>
      </c>
      <c r="BO12" s="17">
        <v>7.0783654685489694E-2</v>
      </c>
      <c r="BP12" s="17"/>
      <c r="BQ12" s="17">
        <v>0.121174230253697</v>
      </c>
      <c r="BR12" s="17">
        <v>0.106596327935261</v>
      </c>
      <c r="BS12" s="17"/>
      <c r="BT12" s="17">
        <v>0.11950291705011</v>
      </c>
      <c r="BU12" s="17">
        <v>9.9240190708774406E-2</v>
      </c>
    </row>
    <row r="13" spans="2:73" x14ac:dyDescent="0.3">
      <c r="B13" s="18" t="s">
        <v>107</v>
      </c>
      <c r="C13" s="17">
        <v>7.7291787901975897E-2</v>
      </c>
      <c r="D13" s="17">
        <v>7.4292818108393902E-2</v>
      </c>
      <c r="E13" s="17">
        <v>8.0452704647661702E-2</v>
      </c>
      <c r="F13" s="17"/>
      <c r="G13" s="17">
        <v>7.4428013434278698E-2</v>
      </c>
      <c r="H13" s="17">
        <v>0.116816807020533</v>
      </c>
      <c r="I13" s="17">
        <v>7.6017379115440806E-2</v>
      </c>
      <c r="J13" s="17">
        <v>8.0431949472468997E-2</v>
      </c>
      <c r="K13" s="17">
        <v>7.9560612135666897E-2</v>
      </c>
      <c r="L13" s="17">
        <v>4.4011847162051199E-2</v>
      </c>
      <c r="M13" s="17"/>
      <c r="N13" s="17">
        <v>7.5636399600804594E-2</v>
      </c>
      <c r="O13" s="17">
        <v>8.9506985561525601E-2</v>
      </c>
      <c r="P13" s="17">
        <v>6.8846818006137206E-2</v>
      </c>
      <c r="Q13" s="17">
        <v>7.1283101265736698E-2</v>
      </c>
      <c r="R13" s="17"/>
      <c r="S13" s="17">
        <v>7.2137811346884295E-2</v>
      </c>
      <c r="T13" s="17">
        <v>6.6736686541331802E-2</v>
      </c>
      <c r="U13" s="17">
        <v>7.3914612363880902E-2</v>
      </c>
      <c r="V13" s="17">
        <v>7.7492255630986301E-2</v>
      </c>
      <c r="W13" s="17">
        <v>4.78650060690387E-2</v>
      </c>
      <c r="X13" s="17">
        <v>0.116775363304588</v>
      </c>
      <c r="Y13" s="17">
        <v>8.2199481827957499E-2</v>
      </c>
      <c r="Z13" s="17">
        <v>6.4474631767849094E-2</v>
      </c>
      <c r="AA13" s="17">
        <v>9.0173500189880004E-2</v>
      </c>
      <c r="AB13" s="17"/>
      <c r="AC13" s="17">
        <v>0.15990769722772399</v>
      </c>
      <c r="AD13" s="17">
        <v>0.110827898444359</v>
      </c>
      <c r="AE13" s="17">
        <v>5.3406540349814E-2</v>
      </c>
      <c r="AF13" s="17">
        <v>7.6674921812183494E-2</v>
      </c>
      <c r="AG13" s="17">
        <v>7.3472713893178193E-2</v>
      </c>
      <c r="AH13" s="17">
        <v>6.7130424562438007E-2</v>
      </c>
      <c r="AI13" s="17">
        <v>9.0768368250401202E-2</v>
      </c>
      <c r="AJ13" s="17">
        <v>8.3220294515402402E-2</v>
      </c>
      <c r="AK13" s="17">
        <v>8.7873534240435106E-2</v>
      </c>
      <c r="AL13" s="17">
        <v>0.120295190357684</v>
      </c>
      <c r="AM13" s="17">
        <v>9.1008238766181304E-2</v>
      </c>
      <c r="AN13" s="17">
        <v>5.1525870714330499E-2</v>
      </c>
      <c r="AO13" s="17">
        <v>6.7559337899861002E-2</v>
      </c>
      <c r="AP13" s="17">
        <v>5.9053692907728599E-2</v>
      </c>
      <c r="AQ13" s="17">
        <v>6.2012582064499701E-2</v>
      </c>
      <c r="AR13" s="17">
        <v>6.9091271957009995E-2</v>
      </c>
      <c r="AS13" s="17"/>
      <c r="AT13" s="17">
        <v>8.9223497415810094E-2</v>
      </c>
      <c r="AU13" s="17">
        <v>7.7161017319612807E-2</v>
      </c>
      <c r="AV13" s="17">
        <v>8.6838163400990098E-2</v>
      </c>
      <c r="AW13" s="17">
        <v>6.3149277507541193E-2</v>
      </c>
      <c r="AX13" s="17">
        <v>6.6254421110016698E-2</v>
      </c>
      <c r="AY13" s="17">
        <v>6.9898153132410906E-2</v>
      </c>
      <c r="AZ13" s="17"/>
      <c r="BA13" s="17">
        <v>7.3490614296906703E-2</v>
      </c>
      <c r="BB13" s="17">
        <v>6.70196222413557E-2</v>
      </c>
      <c r="BC13" s="17">
        <v>9.0280125706392794E-2</v>
      </c>
      <c r="BD13" s="17">
        <v>8.6966375288085707E-2</v>
      </c>
      <c r="BE13" s="17">
        <v>5.5996335560084098E-2</v>
      </c>
      <c r="BF13" s="17"/>
      <c r="BG13" s="17">
        <v>5.98347762631204E-2</v>
      </c>
      <c r="BH13" s="17">
        <v>9.2651326065749801E-2</v>
      </c>
      <c r="BI13" s="17">
        <v>5.4124300191166402E-2</v>
      </c>
      <c r="BJ13" s="17">
        <v>7.3781007916099706E-2</v>
      </c>
      <c r="BK13" s="17">
        <v>6.7975929655229403E-2</v>
      </c>
      <c r="BL13" s="17"/>
      <c r="BM13" s="17">
        <v>7.3080324756974901E-2</v>
      </c>
      <c r="BN13" s="17">
        <v>7.3249737169586798E-2</v>
      </c>
      <c r="BO13" s="17">
        <v>9.9601729803400693E-2</v>
      </c>
      <c r="BP13" s="17"/>
      <c r="BQ13" s="17">
        <v>9.0236706010381598E-2</v>
      </c>
      <c r="BR13" s="17">
        <v>6.7418661862531801E-2</v>
      </c>
      <c r="BS13" s="17"/>
      <c r="BT13" s="17">
        <v>7.1991925361428205E-2</v>
      </c>
      <c r="BU13" s="17">
        <v>8.2703467020050894E-2</v>
      </c>
    </row>
    <row r="14" spans="2:73" x14ac:dyDescent="0.3">
      <c r="B14" s="18" t="s">
        <v>108</v>
      </c>
      <c r="C14" s="17">
        <v>0.108959288399907</v>
      </c>
      <c r="D14" s="17">
        <v>0.10444692326688999</v>
      </c>
      <c r="E14" s="17">
        <v>0.112953391914023</v>
      </c>
      <c r="F14" s="17"/>
      <c r="G14" s="17">
        <v>0.10975677487720099</v>
      </c>
      <c r="H14" s="17">
        <v>0.12893460582163799</v>
      </c>
      <c r="I14" s="17">
        <v>0.13937664985110401</v>
      </c>
      <c r="J14" s="17">
        <v>0.11078494204460899</v>
      </c>
      <c r="K14" s="17">
        <v>9.8889934488513104E-2</v>
      </c>
      <c r="L14" s="17">
        <v>7.2739147539897603E-2</v>
      </c>
      <c r="M14" s="17"/>
      <c r="N14" s="17">
        <v>9.8131837196566804E-2</v>
      </c>
      <c r="O14" s="17">
        <v>0.12330407310133799</v>
      </c>
      <c r="P14" s="17">
        <v>9.63158000257852E-2</v>
      </c>
      <c r="Q14" s="17">
        <v>0.11903512536925601</v>
      </c>
      <c r="R14" s="17"/>
      <c r="S14" s="17">
        <v>0.111609765000099</v>
      </c>
      <c r="T14" s="17">
        <v>0.119529925041365</v>
      </c>
      <c r="U14" s="17">
        <v>9.6216535665095804E-2</v>
      </c>
      <c r="V14" s="17">
        <v>0.10374851002897501</v>
      </c>
      <c r="W14" s="17">
        <v>0.125521662086756</v>
      </c>
      <c r="X14" s="17">
        <v>0.10195270059240399</v>
      </c>
      <c r="Y14" s="17">
        <v>9.3732219548724502E-2</v>
      </c>
      <c r="Z14" s="17">
        <v>0.121006446054625</v>
      </c>
      <c r="AA14" s="17">
        <v>0.10789883354862601</v>
      </c>
      <c r="AB14" s="17"/>
      <c r="AC14" s="17">
        <v>0.17295644448903499</v>
      </c>
      <c r="AD14" s="17">
        <v>0.14509237194675001</v>
      </c>
      <c r="AE14" s="17">
        <v>0.13425076555837401</v>
      </c>
      <c r="AF14" s="17">
        <v>0.11162619945288101</v>
      </c>
      <c r="AG14" s="17">
        <v>0.123957642177079</v>
      </c>
      <c r="AH14" s="17">
        <v>9.6697462941965198E-2</v>
      </c>
      <c r="AI14" s="17">
        <v>0.120219831920094</v>
      </c>
      <c r="AJ14" s="17">
        <v>0.14626305064877501</v>
      </c>
      <c r="AK14" s="17">
        <v>0.109471601661152</v>
      </c>
      <c r="AL14" s="17">
        <v>9.5440759828737898E-2</v>
      </c>
      <c r="AM14" s="17">
        <v>8.8918052416461099E-2</v>
      </c>
      <c r="AN14" s="17">
        <v>0.11465628513053</v>
      </c>
      <c r="AO14" s="17">
        <v>9.7659797079564903E-2</v>
      </c>
      <c r="AP14" s="17">
        <v>0.10771014051272</v>
      </c>
      <c r="AQ14" s="17">
        <v>4.3417239559286697E-2</v>
      </c>
      <c r="AR14" s="17">
        <v>3.9308049641990597E-2</v>
      </c>
      <c r="AS14" s="17"/>
      <c r="AT14" s="17">
        <v>0.105065183070715</v>
      </c>
      <c r="AU14" s="17">
        <v>0.112511651625802</v>
      </c>
      <c r="AV14" s="17">
        <v>0.142634930555635</v>
      </c>
      <c r="AW14" s="17">
        <v>9.9975448643778803E-2</v>
      </c>
      <c r="AX14" s="17">
        <v>8.42635992909051E-2</v>
      </c>
      <c r="AY14" s="17">
        <v>9.2322559800672097E-2</v>
      </c>
      <c r="AZ14" s="17"/>
      <c r="BA14" s="17">
        <v>8.9823003890872E-2</v>
      </c>
      <c r="BB14" s="17">
        <v>0.11550582653246801</v>
      </c>
      <c r="BC14" s="17">
        <v>0.12979978735755801</v>
      </c>
      <c r="BD14" s="17">
        <v>0.128748270452261</v>
      </c>
      <c r="BE14" s="17">
        <v>0</v>
      </c>
      <c r="BF14" s="17"/>
      <c r="BG14" s="17">
        <v>9.2827854048677105E-2</v>
      </c>
      <c r="BH14" s="17">
        <v>9.6379552205608301E-2</v>
      </c>
      <c r="BI14" s="17">
        <v>0.122250079132115</v>
      </c>
      <c r="BJ14" s="17">
        <v>0.109762491909105</v>
      </c>
      <c r="BK14" s="17">
        <v>0.14584891464894401</v>
      </c>
      <c r="BL14" s="17"/>
      <c r="BM14" s="17">
        <v>7.8988551438570004E-2</v>
      </c>
      <c r="BN14" s="17">
        <v>0.133485683658429</v>
      </c>
      <c r="BO14" s="17">
        <v>0.13889169837100199</v>
      </c>
      <c r="BP14" s="17"/>
      <c r="BQ14" s="17">
        <v>0.11139452978680101</v>
      </c>
      <c r="BR14" s="17">
        <v>0.10458715826708299</v>
      </c>
      <c r="BS14" s="17"/>
      <c r="BT14" s="17">
        <v>0.108056589667383</v>
      </c>
      <c r="BU14" s="17">
        <v>0.10996328100716</v>
      </c>
    </row>
    <row r="15" spans="2:73" x14ac:dyDescent="0.3">
      <c r="B15" s="18" t="s">
        <v>109</v>
      </c>
      <c r="C15" s="17">
        <v>7.8958416935364401E-2</v>
      </c>
      <c r="D15" s="17">
        <v>6.2397627345396403E-2</v>
      </c>
      <c r="E15" s="17">
        <v>9.4926429525023795E-2</v>
      </c>
      <c r="F15" s="17"/>
      <c r="G15" s="17">
        <v>0.112158964119175</v>
      </c>
      <c r="H15" s="17">
        <v>6.73605715302278E-2</v>
      </c>
      <c r="I15" s="17">
        <v>0.111397303023554</v>
      </c>
      <c r="J15" s="17">
        <v>8.0144475642180399E-2</v>
      </c>
      <c r="K15" s="17">
        <v>7.7050303754730001E-2</v>
      </c>
      <c r="L15" s="17">
        <v>4.0338857040338301E-2</v>
      </c>
      <c r="M15" s="17"/>
      <c r="N15" s="17">
        <v>6.8495146533602599E-2</v>
      </c>
      <c r="O15" s="17">
        <v>8.1682095779550504E-2</v>
      </c>
      <c r="P15" s="17">
        <v>8.2921534627070095E-2</v>
      </c>
      <c r="Q15" s="17">
        <v>8.4335854807320504E-2</v>
      </c>
      <c r="R15" s="17"/>
      <c r="S15" s="17">
        <v>6.8456474529678402E-2</v>
      </c>
      <c r="T15" s="17">
        <v>7.6273390122354595E-2</v>
      </c>
      <c r="U15" s="17">
        <v>9.3840630209134801E-2</v>
      </c>
      <c r="V15" s="17">
        <v>6.6908237412368204E-2</v>
      </c>
      <c r="W15" s="17">
        <v>7.7074635156635596E-2</v>
      </c>
      <c r="X15" s="17">
        <v>9.6696330586888701E-2</v>
      </c>
      <c r="Y15" s="17">
        <v>9.9880383996801006E-2</v>
      </c>
      <c r="Z15" s="17">
        <v>6.5679757924920298E-2</v>
      </c>
      <c r="AA15" s="17">
        <v>7.0633829689529498E-2</v>
      </c>
      <c r="AB15" s="17"/>
      <c r="AC15" s="17">
        <v>6.8312165196337302E-2</v>
      </c>
      <c r="AD15" s="17">
        <v>8.9876519840919503E-2</v>
      </c>
      <c r="AE15" s="17">
        <v>0.11171802268006401</v>
      </c>
      <c r="AF15" s="17">
        <v>9.4404159184806796E-2</v>
      </c>
      <c r="AG15" s="17">
        <v>6.6688368071281395E-2</v>
      </c>
      <c r="AH15" s="17">
        <v>8.0819052320001694E-2</v>
      </c>
      <c r="AI15" s="17">
        <v>9.9594453821314197E-2</v>
      </c>
      <c r="AJ15" s="17">
        <v>7.4982949196568505E-2</v>
      </c>
      <c r="AK15" s="17">
        <v>9.6199113896555305E-2</v>
      </c>
      <c r="AL15" s="17">
        <v>5.99709530548585E-2</v>
      </c>
      <c r="AM15" s="17">
        <v>7.9864989033047395E-2</v>
      </c>
      <c r="AN15" s="17">
        <v>8.5502562649845903E-2</v>
      </c>
      <c r="AO15" s="17">
        <v>5.9223864554481899E-2</v>
      </c>
      <c r="AP15" s="17">
        <v>6.9151594551493695E-2</v>
      </c>
      <c r="AQ15" s="17">
        <v>5.9803573222844401E-2</v>
      </c>
      <c r="AR15" s="17">
        <v>4.3953903404182197E-2</v>
      </c>
      <c r="AS15" s="17"/>
      <c r="AT15" s="17">
        <v>6.8770771567297995E-2</v>
      </c>
      <c r="AU15" s="17">
        <v>7.3756650545688807E-2</v>
      </c>
      <c r="AV15" s="17">
        <v>8.1202004220200297E-2</v>
      </c>
      <c r="AW15" s="17">
        <v>9.7142871682406706E-2</v>
      </c>
      <c r="AX15" s="17">
        <v>7.9569025873150095E-2</v>
      </c>
      <c r="AY15" s="17">
        <v>8.2158801943637394E-2</v>
      </c>
      <c r="AZ15" s="17"/>
      <c r="BA15" s="17">
        <v>7.2551219819373194E-2</v>
      </c>
      <c r="BB15" s="17">
        <v>9.8227543898390501E-2</v>
      </c>
      <c r="BC15" s="17">
        <v>8.26580578213265E-2</v>
      </c>
      <c r="BD15" s="17">
        <v>6.0223582001584598E-2</v>
      </c>
      <c r="BE15" s="17">
        <v>5.7068109408027E-2</v>
      </c>
      <c r="BF15" s="17"/>
      <c r="BG15" s="17">
        <v>6.09860714791092E-2</v>
      </c>
      <c r="BH15" s="17">
        <v>8.5861386576990106E-2</v>
      </c>
      <c r="BI15" s="17">
        <v>8.4594723872407504E-2</v>
      </c>
      <c r="BJ15" s="17">
        <v>6.6911034507593004E-2</v>
      </c>
      <c r="BK15" s="17">
        <v>8.2703084106704502E-2</v>
      </c>
      <c r="BL15" s="17"/>
      <c r="BM15" s="17">
        <v>6.1232512509225401E-2</v>
      </c>
      <c r="BN15" s="17">
        <v>7.6147570801032294E-2</v>
      </c>
      <c r="BO15" s="17">
        <v>0.13852596493941499</v>
      </c>
      <c r="BP15" s="17"/>
      <c r="BQ15" s="17">
        <v>7.55112618166595E-2</v>
      </c>
      <c r="BR15" s="17">
        <v>8.1747149089227505E-2</v>
      </c>
      <c r="BS15" s="17"/>
      <c r="BT15" s="17">
        <v>7.9975236980079703E-2</v>
      </c>
      <c r="BU15" s="17">
        <v>7.3420423141643307E-2</v>
      </c>
    </row>
    <row r="16" spans="2:73" x14ac:dyDescent="0.3">
      <c r="B16" s="18" t="s">
        <v>110</v>
      </c>
      <c r="C16" s="17">
        <v>7.0734903664325999E-2</v>
      </c>
      <c r="D16" s="17">
        <v>7.1674182236376199E-2</v>
      </c>
      <c r="E16" s="17">
        <v>6.9669015819858002E-2</v>
      </c>
      <c r="F16" s="17"/>
      <c r="G16" s="17">
        <v>9.2785133036542997E-2</v>
      </c>
      <c r="H16" s="17">
        <v>7.6311081833304095E-2</v>
      </c>
      <c r="I16" s="17">
        <v>8.0037760322643994E-2</v>
      </c>
      <c r="J16" s="17">
        <v>7.1362654031934702E-2</v>
      </c>
      <c r="K16" s="17">
        <v>6.3311266277376502E-2</v>
      </c>
      <c r="L16" s="17">
        <v>4.8504570238670497E-2</v>
      </c>
      <c r="M16" s="17"/>
      <c r="N16" s="17">
        <v>6.9559718318779606E-2</v>
      </c>
      <c r="O16" s="17">
        <v>6.8012629517341397E-2</v>
      </c>
      <c r="P16" s="17">
        <v>7.1937889305777394E-2</v>
      </c>
      <c r="Q16" s="17">
        <v>7.5196536271846096E-2</v>
      </c>
      <c r="R16" s="17"/>
      <c r="S16" s="17">
        <v>7.1005778592858407E-2</v>
      </c>
      <c r="T16" s="17">
        <v>8.7856742094810703E-2</v>
      </c>
      <c r="U16" s="17">
        <v>6.7108374462594794E-2</v>
      </c>
      <c r="V16" s="17">
        <v>5.1145664337422098E-2</v>
      </c>
      <c r="W16" s="17">
        <v>8.3417405118902499E-2</v>
      </c>
      <c r="X16" s="17">
        <v>6.1737091056134001E-2</v>
      </c>
      <c r="Y16" s="17">
        <v>5.9516079656200899E-2</v>
      </c>
      <c r="Z16" s="17">
        <v>8.5477881271551107E-2</v>
      </c>
      <c r="AA16" s="17">
        <v>6.9789020922145395E-2</v>
      </c>
      <c r="AB16" s="17"/>
      <c r="AC16" s="17">
        <v>0.123323757157928</v>
      </c>
      <c r="AD16" s="17">
        <v>0.105649024579604</v>
      </c>
      <c r="AE16" s="17">
        <v>8.2769484863861403E-2</v>
      </c>
      <c r="AF16" s="17">
        <v>5.11509695432577E-2</v>
      </c>
      <c r="AG16" s="17">
        <v>6.7902469621089201E-2</v>
      </c>
      <c r="AH16" s="17">
        <v>8.1863530263638698E-2</v>
      </c>
      <c r="AI16" s="17">
        <v>7.1287357860471107E-2</v>
      </c>
      <c r="AJ16" s="17">
        <v>6.6277125400197395E-2</v>
      </c>
      <c r="AK16" s="17">
        <v>7.5331983323306595E-2</v>
      </c>
      <c r="AL16" s="17">
        <v>5.7770492250306303E-2</v>
      </c>
      <c r="AM16" s="17">
        <v>4.7459045974851399E-2</v>
      </c>
      <c r="AN16" s="17">
        <v>7.2285686147608705E-2</v>
      </c>
      <c r="AO16" s="17">
        <v>0.113836348122236</v>
      </c>
      <c r="AP16" s="17">
        <v>6.9970355001976403E-2</v>
      </c>
      <c r="AQ16" s="17">
        <v>5.5347197795923703E-2</v>
      </c>
      <c r="AR16" s="17">
        <v>6.3705089428738204E-2</v>
      </c>
      <c r="AS16" s="17"/>
      <c r="AT16" s="17">
        <v>6.2905609359092604E-2</v>
      </c>
      <c r="AU16" s="17">
        <v>8.2604932006614507E-2</v>
      </c>
      <c r="AV16" s="17">
        <v>6.9972116348162805E-2</v>
      </c>
      <c r="AW16" s="17">
        <v>6.5631434542643197E-2</v>
      </c>
      <c r="AX16" s="17">
        <v>7.5224943558076907E-2</v>
      </c>
      <c r="AY16" s="17">
        <v>4.96907696428735E-2</v>
      </c>
      <c r="AZ16" s="17"/>
      <c r="BA16" s="17">
        <v>8.8361097375065395E-2</v>
      </c>
      <c r="BB16" s="17">
        <v>6.2037199324476197E-2</v>
      </c>
      <c r="BC16" s="17">
        <v>6.9844239767683794E-2</v>
      </c>
      <c r="BD16" s="17">
        <v>6.4853797589429996E-2</v>
      </c>
      <c r="BE16" s="17">
        <v>6.8034086356526705E-2</v>
      </c>
      <c r="BF16" s="17"/>
      <c r="BG16" s="17">
        <v>5.9331045835932301E-2</v>
      </c>
      <c r="BH16" s="17">
        <v>8.4306726862250006E-2</v>
      </c>
      <c r="BI16" s="17">
        <v>7.1286363779566597E-2</v>
      </c>
      <c r="BJ16" s="17">
        <v>7.0554467691502198E-2</v>
      </c>
      <c r="BK16" s="17">
        <v>5.0241852762641197E-2</v>
      </c>
      <c r="BL16" s="17"/>
      <c r="BM16" s="17">
        <v>5.2191053438248897E-2</v>
      </c>
      <c r="BN16" s="17">
        <v>7.3199640904900901E-2</v>
      </c>
      <c r="BO16" s="17">
        <v>0.11998352426082</v>
      </c>
      <c r="BP16" s="17"/>
      <c r="BQ16" s="17">
        <v>8.20952696483713E-2</v>
      </c>
      <c r="BR16" s="17">
        <v>6.4215508382931802E-2</v>
      </c>
      <c r="BS16" s="17"/>
      <c r="BT16" s="17">
        <v>6.4491798665141806E-2</v>
      </c>
      <c r="BU16" s="17">
        <v>8.2433483753418094E-2</v>
      </c>
    </row>
    <row r="17" spans="2:73" x14ac:dyDescent="0.3">
      <c r="B17" s="18" t="s">
        <v>111</v>
      </c>
      <c r="C17" s="17">
        <v>4.3279557155972002E-2</v>
      </c>
      <c r="D17" s="17">
        <v>3.8207625318101797E-2</v>
      </c>
      <c r="E17" s="17">
        <v>4.7986733232566303E-2</v>
      </c>
      <c r="F17" s="17"/>
      <c r="G17" s="17">
        <v>3.9027327293802601E-2</v>
      </c>
      <c r="H17" s="17">
        <v>5.8209752996830601E-2</v>
      </c>
      <c r="I17" s="17">
        <v>5.7376570114740101E-2</v>
      </c>
      <c r="J17" s="17">
        <v>4.2436401889172103E-2</v>
      </c>
      <c r="K17" s="17">
        <v>4.1415277143582598E-2</v>
      </c>
      <c r="L17" s="17">
        <v>2.4436482480096201E-2</v>
      </c>
      <c r="M17" s="17"/>
      <c r="N17" s="17">
        <v>4.2300078262379102E-2</v>
      </c>
      <c r="O17" s="17">
        <v>4.35341008491128E-2</v>
      </c>
      <c r="P17" s="17">
        <v>3.6704916193193299E-2</v>
      </c>
      <c r="Q17" s="17">
        <v>5.0724910690817998E-2</v>
      </c>
      <c r="R17" s="17"/>
      <c r="S17" s="17">
        <v>2.5613474367209101E-2</v>
      </c>
      <c r="T17" s="17">
        <v>3.0326123586300199E-2</v>
      </c>
      <c r="U17" s="17">
        <v>5.7462105647260002E-2</v>
      </c>
      <c r="V17" s="17">
        <v>4.47077765634675E-2</v>
      </c>
      <c r="W17" s="17">
        <v>6.5181814938689006E-2</v>
      </c>
      <c r="X17" s="17">
        <v>4.9169992892569701E-2</v>
      </c>
      <c r="Y17" s="17">
        <v>4.3329415507224099E-2</v>
      </c>
      <c r="Z17" s="17">
        <v>2.4838587745492999E-2</v>
      </c>
      <c r="AA17" s="17">
        <v>5.6256816436279403E-2</v>
      </c>
      <c r="AB17" s="17"/>
      <c r="AC17" s="17">
        <v>0</v>
      </c>
      <c r="AD17" s="17">
        <v>2.03200057374767E-2</v>
      </c>
      <c r="AE17" s="17">
        <v>8.1066210072380407E-2</v>
      </c>
      <c r="AF17" s="17">
        <v>5.8533900389989603E-2</v>
      </c>
      <c r="AG17" s="17">
        <v>5.8914503545055702E-2</v>
      </c>
      <c r="AH17" s="17">
        <v>3.3706594717516601E-2</v>
      </c>
      <c r="AI17" s="17">
        <v>6.3619115297880502E-2</v>
      </c>
      <c r="AJ17" s="17">
        <v>3.5437821324798599E-2</v>
      </c>
      <c r="AK17" s="17">
        <v>2.92534329427241E-2</v>
      </c>
      <c r="AL17" s="17">
        <v>6.4811433706930904E-2</v>
      </c>
      <c r="AM17" s="17">
        <v>2.2660100567595699E-2</v>
      </c>
      <c r="AN17" s="17">
        <v>1.5699049472656601E-2</v>
      </c>
      <c r="AO17" s="17">
        <v>4.6061127965331697E-2</v>
      </c>
      <c r="AP17" s="17">
        <v>4.1499388160852399E-2</v>
      </c>
      <c r="AQ17" s="17">
        <v>3.0406022208745699E-2</v>
      </c>
      <c r="AR17" s="17">
        <v>1.4888232300543E-2</v>
      </c>
      <c r="AS17" s="17"/>
      <c r="AT17" s="17">
        <v>4.5596955599169001E-2</v>
      </c>
      <c r="AU17" s="17">
        <v>4.3884780180207202E-2</v>
      </c>
      <c r="AV17" s="17">
        <v>3.5109032376715199E-2</v>
      </c>
      <c r="AW17" s="17">
        <v>3.9873164672650702E-2</v>
      </c>
      <c r="AX17" s="17">
        <v>4.7765128979075602E-2</v>
      </c>
      <c r="AY17" s="17">
        <v>5.6871419978929798E-2</v>
      </c>
      <c r="AZ17" s="17"/>
      <c r="BA17" s="17">
        <v>3.7925865803649698E-2</v>
      </c>
      <c r="BB17" s="17">
        <v>5.2743076957283301E-2</v>
      </c>
      <c r="BC17" s="17">
        <v>3.5931786179013603E-2</v>
      </c>
      <c r="BD17" s="17">
        <v>3.9332209845079402E-2</v>
      </c>
      <c r="BE17" s="17">
        <v>8.5457356290287306E-2</v>
      </c>
      <c r="BF17" s="17"/>
      <c r="BG17" s="17">
        <v>2.40011225239391E-2</v>
      </c>
      <c r="BH17" s="17">
        <v>5.5396370574735898E-2</v>
      </c>
      <c r="BI17" s="17">
        <v>4.1072918259665102E-2</v>
      </c>
      <c r="BJ17" s="17">
        <v>4.5946766916361202E-2</v>
      </c>
      <c r="BK17" s="17">
        <v>3.21408434382622E-2</v>
      </c>
      <c r="BL17" s="17"/>
      <c r="BM17" s="17">
        <v>3.0494031567451601E-2</v>
      </c>
      <c r="BN17" s="17">
        <v>4.7242404481872301E-2</v>
      </c>
      <c r="BO17" s="17">
        <v>7.17631774173903E-2</v>
      </c>
      <c r="BP17" s="17"/>
      <c r="BQ17" s="17">
        <v>4.0891119357870903E-2</v>
      </c>
      <c r="BR17" s="17">
        <v>4.3922638365093102E-2</v>
      </c>
      <c r="BS17" s="17"/>
      <c r="BT17" s="17">
        <v>3.9031159568180103E-2</v>
      </c>
      <c r="BU17" s="17">
        <v>4.9574179887146803E-2</v>
      </c>
    </row>
    <row r="18" spans="2:73" x14ac:dyDescent="0.3">
      <c r="B18" s="18" t="s">
        <v>112</v>
      </c>
      <c r="C18" s="17">
        <v>2.4863312236253501E-2</v>
      </c>
      <c r="D18" s="17">
        <v>2.2847280047308599E-2</v>
      </c>
      <c r="E18" s="17">
        <v>2.6904605853492702E-2</v>
      </c>
      <c r="F18" s="17"/>
      <c r="G18" s="17">
        <v>3.5206262529064301E-2</v>
      </c>
      <c r="H18" s="17">
        <v>3.3315510151347101E-2</v>
      </c>
      <c r="I18" s="17">
        <v>1.8186522426394999E-2</v>
      </c>
      <c r="J18" s="17">
        <v>2.7091335801135801E-2</v>
      </c>
      <c r="K18" s="17">
        <v>3.5433378451503302E-2</v>
      </c>
      <c r="L18" s="17">
        <v>7.6571451272946997E-3</v>
      </c>
      <c r="M18" s="17"/>
      <c r="N18" s="17">
        <v>3.0402891047042999E-2</v>
      </c>
      <c r="O18" s="17">
        <v>2.2564342981931901E-2</v>
      </c>
      <c r="P18" s="17">
        <v>2.0289247221716399E-2</v>
      </c>
      <c r="Q18" s="17">
        <v>2.4481651697281299E-2</v>
      </c>
      <c r="R18" s="17"/>
      <c r="S18" s="17">
        <v>2.2429365786489901E-2</v>
      </c>
      <c r="T18" s="17">
        <v>3.5705585431190602E-2</v>
      </c>
      <c r="U18" s="17">
        <v>2.3548147761196899E-2</v>
      </c>
      <c r="V18" s="17">
        <v>1.5945436226746702E-2</v>
      </c>
      <c r="W18" s="17">
        <v>1.52138373381384E-2</v>
      </c>
      <c r="X18" s="17">
        <v>1.3034260979808501E-2</v>
      </c>
      <c r="Y18" s="17">
        <v>3.1805588399678897E-2</v>
      </c>
      <c r="Z18" s="17">
        <v>3.1182712950920601E-2</v>
      </c>
      <c r="AA18" s="17">
        <v>3.10883587944925E-2</v>
      </c>
      <c r="AB18" s="17"/>
      <c r="AC18" s="17">
        <v>3.0881717478663698E-2</v>
      </c>
      <c r="AD18" s="17">
        <v>3.5625868020608603E-2</v>
      </c>
      <c r="AE18" s="17">
        <v>1.6364849772149501E-2</v>
      </c>
      <c r="AF18" s="17">
        <v>2.6441764413570198E-2</v>
      </c>
      <c r="AG18" s="17">
        <v>2.1485910683067301E-2</v>
      </c>
      <c r="AH18" s="17">
        <v>2.49159850813775E-2</v>
      </c>
      <c r="AI18" s="17">
        <v>2.7914343188010199E-2</v>
      </c>
      <c r="AJ18" s="17">
        <v>3.31681339733585E-2</v>
      </c>
      <c r="AK18" s="17">
        <v>2.6836810560552399E-2</v>
      </c>
      <c r="AL18" s="17">
        <v>1.4597679513021201E-2</v>
      </c>
      <c r="AM18" s="17">
        <v>1.9463748387461802E-2</v>
      </c>
      <c r="AN18" s="17">
        <v>1.6261315470220299E-2</v>
      </c>
      <c r="AO18" s="17">
        <v>4.69490262967747E-2</v>
      </c>
      <c r="AP18" s="17">
        <v>3.29366735418474E-2</v>
      </c>
      <c r="AQ18" s="17">
        <v>0</v>
      </c>
      <c r="AR18" s="17">
        <v>3.12178428007257E-2</v>
      </c>
      <c r="AS18" s="17"/>
      <c r="AT18" s="17">
        <v>3.5657811802573998E-2</v>
      </c>
      <c r="AU18" s="17">
        <v>2.8343544981397999E-2</v>
      </c>
      <c r="AV18" s="17">
        <v>2.8128197277252302E-2</v>
      </c>
      <c r="AW18" s="17">
        <v>1.1120267188033699E-2</v>
      </c>
      <c r="AX18" s="17">
        <v>9.6010519146358508E-3</v>
      </c>
      <c r="AY18" s="17">
        <v>2.7283666641927402E-2</v>
      </c>
      <c r="AZ18" s="17"/>
      <c r="BA18" s="17">
        <v>2.06027743588383E-2</v>
      </c>
      <c r="BB18" s="17">
        <v>2.8553678598120299E-2</v>
      </c>
      <c r="BC18" s="17">
        <v>2.95513989055327E-2</v>
      </c>
      <c r="BD18" s="17">
        <v>2.3586224057095501E-2</v>
      </c>
      <c r="BE18" s="17">
        <v>3.9881571202449E-2</v>
      </c>
      <c r="BF18" s="17"/>
      <c r="BG18" s="17">
        <v>1.8333146615394799E-2</v>
      </c>
      <c r="BH18" s="17">
        <v>2.5751418161700401E-2</v>
      </c>
      <c r="BI18" s="17">
        <v>6.7603207385561704E-3</v>
      </c>
      <c r="BJ18" s="17">
        <v>2.8194362717345999E-2</v>
      </c>
      <c r="BK18" s="17">
        <v>5.8625214744512898E-2</v>
      </c>
      <c r="BL18" s="17"/>
      <c r="BM18" s="17">
        <v>2.3446417495933701E-2</v>
      </c>
      <c r="BN18" s="17">
        <v>1.6108870470937599E-2</v>
      </c>
      <c r="BO18" s="17">
        <v>5.0245985457880199E-2</v>
      </c>
      <c r="BP18" s="17"/>
      <c r="BQ18" s="17">
        <v>3.5269161906254197E-2</v>
      </c>
      <c r="BR18" s="17">
        <v>2.0120009112431701E-2</v>
      </c>
      <c r="BS18" s="17"/>
      <c r="BT18" s="17">
        <v>2.8487150215338201E-2</v>
      </c>
      <c r="BU18" s="17">
        <v>2.16307256399122E-2</v>
      </c>
    </row>
    <row r="19" spans="2:73" x14ac:dyDescent="0.3">
      <c r="B19" s="18" t="s">
        <v>113</v>
      </c>
      <c r="C19" s="17">
        <v>2.2756477767786699E-2</v>
      </c>
      <c r="D19" s="17">
        <v>2.1972805423657399E-2</v>
      </c>
      <c r="E19" s="17">
        <v>2.3216943336239599E-2</v>
      </c>
      <c r="F19" s="17"/>
      <c r="G19" s="17">
        <v>3.4612084926622599E-2</v>
      </c>
      <c r="H19" s="17">
        <v>2.7409094244285202E-2</v>
      </c>
      <c r="I19" s="17">
        <v>2.8713117733442602E-2</v>
      </c>
      <c r="J19" s="17">
        <v>2.1426327873708399E-2</v>
      </c>
      <c r="K19" s="17">
        <v>1.6085270575586199E-2</v>
      </c>
      <c r="L19" s="17">
        <v>1.1839149341925001E-2</v>
      </c>
      <c r="M19" s="17"/>
      <c r="N19" s="17">
        <v>2.4175914231640401E-2</v>
      </c>
      <c r="O19" s="17">
        <v>2.43973787660519E-2</v>
      </c>
      <c r="P19" s="17">
        <v>1.5945491917744099E-2</v>
      </c>
      <c r="Q19" s="17">
        <v>2.4819330303181598E-2</v>
      </c>
      <c r="R19" s="17"/>
      <c r="S19" s="17">
        <v>2.8096215244552102E-2</v>
      </c>
      <c r="T19" s="17">
        <v>2.2641529759730401E-2</v>
      </c>
      <c r="U19" s="17">
        <v>1.8185498534594599E-2</v>
      </c>
      <c r="V19" s="17">
        <v>1.59316403369942E-2</v>
      </c>
      <c r="W19" s="17">
        <v>2.2318230656825401E-2</v>
      </c>
      <c r="X19" s="17">
        <v>2.43144712683496E-2</v>
      </c>
      <c r="Y19" s="17">
        <v>2.5351498321454599E-2</v>
      </c>
      <c r="Z19" s="17">
        <v>1.9454637452315401E-2</v>
      </c>
      <c r="AA19" s="17">
        <v>2.40024860040303E-2</v>
      </c>
      <c r="AB19" s="17"/>
      <c r="AC19" s="17">
        <v>4.4928414148251397E-2</v>
      </c>
      <c r="AD19" s="17">
        <v>5.6655231288548102E-2</v>
      </c>
      <c r="AE19" s="17">
        <v>1.8078024642959298E-2</v>
      </c>
      <c r="AF19" s="17">
        <v>1.7001014023733899E-2</v>
      </c>
      <c r="AG19" s="17">
        <v>1.5473582260672599E-2</v>
      </c>
      <c r="AH19" s="17">
        <v>3.1444356648003102E-2</v>
      </c>
      <c r="AI19" s="17">
        <v>2.5801336606450301E-2</v>
      </c>
      <c r="AJ19" s="17">
        <v>7.0894814731246002E-3</v>
      </c>
      <c r="AK19" s="17">
        <v>1.7881204196155999E-2</v>
      </c>
      <c r="AL19" s="17">
        <v>1.06973805956004E-2</v>
      </c>
      <c r="AM19" s="17">
        <v>2.60774154024523E-2</v>
      </c>
      <c r="AN19" s="17">
        <v>1.13662051602105E-2</v>
      </c>
      <c r="AO19" s="17">
        <v>1.87675309804393E-2</v>
      </c>
      <c r="AP19" s="17">
        <v>3.46735632004887E-2</v>
      </c>
      <c r="AQ19" s="17">
        <v>7.9199215018372106E-3</v>
      </c>
      <c r="AR19" s="17">
        <v>3.2995633519721401E-2</v>
      </c>
      <c r="AS19" s="17"/>
      <c r="AT19" s="17">
        <v>4.1245258438132898E-2</v>
      </c>
      <c r="AU19" s="17">
        <v>1.9911452770455199E-2</v>
      </c>
      <c r="AV19" s="17">
        <v>1.24885851718592E-2</v>
      </c>
      <c r="AW19" s="17">
        <v>1.94501652313302E-2</v>
      </c>
      <c r="AX19" s="17">
        <v>1.3301880541241901E-2</v>
      </c>
      <c r="AY19" s="17">
        <v>1.47301410179719E-2</v>
      </c>
      <c r="AZ19" s="17"/>
      <c r="BA19" s="17">
        <v>2.47439725976321E-2</v>
      </c>
      <c r="BB19" s="17">
        <v>1.5749576136319599E-2</v>
      </c>
      <c r="BC19" s="17">
        <v>2.4282372915590902E-2</v>
      </c>
      <c r="BD19" s="17">
        <v>2.04657636555781E-2</v>
      </c>
      <c r="BE19" s="17">
        <v>4.76556333322119E-2</v>
      </c>
      <c r="BF19" s="17"/>
      <c r="BG19" s="17">
        <v>1.4728048248700399E-2</v>
      </c>
      <c r="BH19" s="17">
        <v>2.6015588593351201E-2</v>
      </c>
      <c r="BI19" s="17">
        <v>2.9817098418978401E-2</v>
      </c>
      <c r="BJ19" s="17">
        <v>3.2091414614906603E-2</v>
      </c>
      <c r="BK19" s="17">
        <v>2.9729516338105302E-2</v>
      </c>
      <c r="BL19" s="17"/>
      <c r="BM19" s="17">
        <v>1.6244367610631E-2</v>
      </c>
      <c r="BN19" s="17">
        <v>1.7831330030900899E-2</v>
      </c>
      <c r="BO19" s="17">
        <v>5.4050664848868397E-2</v>
      </c>
      <c r="BP19" s="17"/>
      <c r="BQ19" s="17">
        <v>2.7545284617608402E-2</v>
      </c>
      <c r="BR19" s="17">
        <v>2.02216204304832E-2</v>
      </c>
      <c r="BS19" s="17"/>
      <c r="BT19" s="17">
        <v>2.0394289534952498E-2</v>
      </c>
      <c r="BU19" s="17">
        <v>2.5957417633253599E-2</v>
      </c>
    </row>
    <row r="20" spans="2:73" x14ac:dyDescent="0.3">
      <c r="B20" s="18" t="s">
        <v>114</v>
      </c>
      <c r="C20" s="19">
        <v>3.6363031924306001E-3</v>
      </c>
      <c r="D20" s="19">
        <v>2.2927100560629801E-3</v>
      </c>
      <c r="E20" s="19">
        <v>4.9568227313137201E-3</v>
      </c>
      <c r="F20" s="19"/>
      <c r="G20" s="19">
        <v>3.2609648522143801E-3</v>
      </c>
      <c r="H20" s="19">
        <v>7.7498172024456904E-3</v>
      </c>
      <c r="I20" s="19">
        <v>3.0565784899419701E-3</v>
      </c>
      <c r="J20" s="19">
        <v>2.4675271986519401E-3</v>
      </c>
      <c r="K20" s="19">
        <v>0</v>
      </c>
      <c r="L20" s="19">
        <v>4.4045229617479002E-3</v>
      </c>
      <c r="M20" s="19"/>
      <c r="N20" s="19">
        <v>4.40992891616423E-3</v>
      </c>
      <c r="O20" s="19">
        <v>5.4919632102959602E-3</v>
      </c>
      <c r="P20" s="19">
        <v>2.7816145795382498E-3</v>
      </c>
      <c r="Q20" s="19">
        <v>1.6922473210900599E-3</v>
      </c>
      <c r="R20" s="19"/>
      <c r="S20" s="19">
        <v>7.5279924591894302E-3</v>
      </c>
      <c r="T20" s="19">
        <v>1.7657937039409601E-3</v>
      </c>
      <c r="U20" s="19">
        <v>6.5081331355888597E-3</v>
      </c>
      <c r="V20" s="19">
        <v>0</v>
      </c>
      <c r="W20" s="19">
        <v>3.4975861227609499E-3</v>
      </c>
      <c r="X20" s="19">
        <v>0</v>
      </c>
      <c r="Y20" s="19">
        <v>0</v>
      </c>
      <c r="Z20" s="19">
        <v>1.5551920551435099E-2</v>
      </c>
      <c r="AA20" s="19">
        <v>3.1127182954842798E-3</v>
      </c>
      <c r="AB20" s="19"/>
      <c r="AC20" s="19">
        <v>2.27299714829684E-2</v>
      </c>
      <c r="AD20" s="19">
        <v>5.0047546581530001E-3</v>
      </c>
      <c r="AE20" s="19">
        <v>0</v>
      </c>
      <c r="AF20" s="19">
        <v>0</v>
      </c>
      <c r="AG20" s="19">
        <v>3.6667084355276902E-3</v>
      </c>
      <c r="AH20" s="19">
        <v>2.3463610257508098E-3</v>
      </c>
      <c r="AI20" s="19">
        <v>0</v>
      </c>
      <c r="AJ20" s="19">
        <v>0</v>
      </c>
      <c r="AK20" s="19">
        <v>0</v>
      </c>
      <c r="AL20" s="19">
        <v>0</v>
      </c>
      <c r="AM20" s="19">
        <v>5.0723739334771999E-3</v>
      </c>
      <c r="AN20" s="19">
        <v>1.5838609340943801E-2</v>
      </c>
      <c r="AO20" s="19">
        <v>0</v>
      </c>
      <c r="AP20" s="19">
        <v>0</v>
      </c>
      <c r="AQ20" s="19">
        <v>8.9682227731910993E-3</v>
      </c>
      <c r="AR20" s="19">
        <v>0</v>
      </c>
      <c r="AS20" s="19"/>
      <c r="AT20" s="19">
        <v>4.6490917042319498E-3</v>
      </c>
      <c r="AU20" s="19">
        <v>4.8422829486753699E-3</v>
      </c>
      <c r="AV20" s="19">
        <v>3.1227111692213399E-3</v>
      </c>
      <c r="AW20" s="19">
        <v>0</v>
      </c>
      <c r="AX20" s="19">
        <v>3.1883771738428499E-3</v>
      </c>
      <c r="AY20" s="19">
        <v>7.9350500030183901E-3</v>
      </c>
      <c r="AZ20" s="19"/>
      <c r="BA20" s="19">
        <v>4.1418699260763201E-3</v>
      </c>
      <c r="BB20" s="19">
        <v>4.3569921080633496E-3</v>
      </c>
      <c r="BC20" s="19">
        <v>4.2405445377443098E-3</v>
      </c>
      <c r="BD20" s="19">
        <v>2.1821313514148E-3</v>
      </c>
      <c r="BE20" s="19">
        <v>0</v>
      </c>
      <c r="BF20" s="19"/>
      <c r="BG20" s="19">
        <v>0</v>
      </c>
      <c r="BH20" s="19">
        <v>1.3717846525714201E-3</v>
      </c>
      <c r="BI20" s="19">
        <v>2.9724859099822401E-3</v>
      </c>
      <c r="BJ20" s="19">
        <v>2.3849643699824898E-3</v>
      </c>
      <c r="BK20" s="19">
        <v>7.2933327708557599E-3</v>
      </c>
      <c r="BL20" s="19"/>
      <c r="BM20" s="19">
        <v>3.1336708463917599E-3</v>
      </c>
      <c r="BN20" s="19">
        <v>4.0074724104556302E-3</v>
      </c>
      <c r="BO20" s="19">
        <v>4.2353755905066596E-3</v>
      </c>
      <c r="BP20" s="19"/>
      <c r="BQ20" s="19">
        <v>1.2553380971986499E-3</v>
      </c>
      <c r="BR20" s="19">
        <v>5.0919133104570698E-3</v>
      </c>
      <c r="BS20" s="19"/>
      <c r="BT20" s="19">
        <v>2.8898538068137902E-3</v>
      </c>
      <c r="BU20" s="19">
        <v>5.2277126401427702E-3</v>
      </c>
    </row>
    <row r="21" spans="2:73" x14ac:dyDescent="0.3">
      <c r="B21" s="16"/>
    </row>
    <row r="22" spans="2:73" x14ac:dyDescent="0.3">
      <c r="B22" t="s">
        <v>95</v>
      </c>
    </row>
    <row r="23" spans="2:73" x14ac:dyDescent="0.3">
      <c r="B23" t="s">
        <v>96</v>
      </c>
    </row>
    <row r="25" spans="2:73" x14ac:dyDescent="0.3">
      <c r="B25"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U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103</v>
      </c>
      <c r="C9" s="17">
        <v>0.33031328026709</v>
      </c>
      <c r="D9" s="17">
        <v>0.313824631646407</v>
      </c>
      <c r="E9" s="17">
        <v>0.34663494672116901</v>
      </c>
      <c r="F9" s="17"/>
      <c r="G9" s="17">
        <v>0.17775909705488599</v>
      </c>
      <c r="H9" s="17">
        <v>0.22768170557856099</v>
      </c>
      <c r="I9" s="17">
        <v>0.25854652759486302</v>
      </c>
      <c r="J9" s="17">
        <v>0.36194171409110998</v>
      </c>
      <c r="K9" s="17">
        <v>0.36333016935949403</v>
      </c>
      <c r="L9" s="17">
        <v>0.52524969397335997</v>
      </c>
      <c r="M9" s="17"/>
      <c r="N9" s="17">
        <v>0.33589154864947202</v>
      </c>
      <c r="O9" s="17">
        <v>0.28990341768190298</v>
      </c>
      <c r="P9" s="17">
        <v>0.35838956234807601</v>
      </c>
      <c r="Q9" s="17">
        <v>0.33905384692299501</v>
      </c>
      <c r="R9" s="17"/>
      <c r="S9" s="17">
        <v>0.30578301692812598</v>
      </c>
      <c r="T9" s="17">
        <v>0.35005445701002702</v>
      </c>
      <c r="U9" s="17">
        <v>0.38258788777591302</v>
      </c>
      <c r="V9" s="17">
        <v>0.35561717457978897</v>
      </c>
      <c r="W9" s="17">
        <v>0.31745411082955699</v>
      </c>
      <c r="X9" s="17">
        <v>0.29610706496939898</v>
      </c>
      <c r="Y9" s="17">
        <v>0.315511606494705</v>
      </c>
      <c r="Z9" s="17">
        <v>0.35177732838495501</v>
      </c>
      <c r="AA9" s="17">
        <v>0.31285066887850399</v>
      </c>
      <c r="AB9" s="17"/>
      <c r="AC9" s="17">
        <v>0.38323013449016202</v>
      </c>
      <c r="AD9" s="17">
        <v>0.270615481974047</v>
      </c>
      <c r="AE9" s="17">
        <v>0.26115953701487399</v>
      </c>
      <c r="AF9" s="17">
        <v>0.37950171773272801</v>
      </c>
      <c r="AG9" s="17">
        <v>0.32628031973991201</v>
      </c>
      <c r="AH9" s="17">
        <v>0.27692593779749602</v>
      </c>
      <c r="AI9" s="17">
        <v>0.35848500332522598</v>
      </c>
      <c r="AJ9" s="17">
        <v>0.30787573246344802</v>
      </c>
      <c r="AK9" s="17">
        <v>0.34321314363383698</v>
      </c>
      <c r="AL9" s="17">
        <v>0.30552785804500598</v>
      </c>
      <c r="AM9" s="17">
        <v>0.320946018777165</v>
      </c>
      <c r="AN9" s="17">
        <v>0.30828769918425097</v>
      </c>
      <c r="AO9" s="17">
        <v>0.30074518027512198</v>
      </c>
      <c r="AP9" s="17">
        <v>0.44354071623962998</v>
      </c>
      <c r="AQ9" s="17">
        <v>0.37868512944426003</v>
      </c>
      <c r="AR9" s="17">
        <v>0.40197851901381998</v>
      </c>
      <c r="AS9" s="17"/>
      <c r="AT9" s="17">
        <v>0.26846972819277198</v>
      </c>
      <c r="AU9" s="17">
        <v>0.335286598276479</v>
      </c>
      <c r="AV9" s="17">
        <v>0.28508141475704302</v>
      </c>
      <c r="AW9" s="17">
        <v>0.34776102166192702</v>
      </c>
      <c r="AX9" s="17">
        <v>0.40601685241970797</v>
      </c>
      <c r="AY9" s="17">
        <v>0.50265397233570797</v>
      </c>
      <c r="AZ9" s="17"/>
      <c r="BA9" s="17">
        <v>0.37419067340576301</v>
      </c>
      <c r="BB9" s="17">
        <v>0.309826521492721</v>
      </c>
      <c r="BC9" s="17">
        <v>0.30681563344069501</v>
      </c>
      <c r="BD9" s="17">
        <v>0.26918700850336902</v>
      </c>
      <c r="BE9" s="17">
        <v>0.375844665879211</v>
      </c>
      <c r="BF9" s="17"/>
      <c r="BG9" s="17">
        <v>0.43372513484362801</v>
      </c>
      <c r="BH9" s="17">
        <v>0.28256632619669902</v>
      </c>
      <c r="BI9" s="17">
        <v>0.35394338757062299</v>
      </c>
      <c r="BJ9" s="17">
        <v>0.34176856539149703</v>
      </c>
      <c r="BK9" s="17">
        <v>0.269592678606414</v>
      </c>
      <c r="BL9" s="17"/>
      <c r="BM9" s="17">
        <v>0.398933723248866</v>
      </c>
      <c r="BN9" s="17">
        <v>0.303319502486598</v>
      </c>
      <c r="BO9" s="17">
        <v>0.19128109007433799</v>
      </c>
      <c r="BP9" s="17"/>
      <c r="BQ9" s="17">
        <v>0.25279191271260198</v>
      </c>
      <c r="BR9" s="17">
        <v>0.37966007215595698</v>
      </c>
      <c r="BS9" s="17"/>
      <c r="BT9" s="17">
        <v>0.33104659708116002</v>
      </c>
      <c r="BU9" s="17">
        <v>0.32973720118697097</v>
      </c>
    </row>
    <row r="10" spans="2:73" x14ac:dyDescent="0.3">
      <c r="B10" s="18" t="s">
        <v>104</v>
      </c>
      <c r="C10" s="17">
        <v>0.10244621597796599</v>
      </c>
      <c r="D10" s="17">
        <v>0.11339662559500401</v>
      </c>
      <c r="E10" s="17">
        <v>9.2091413592622698E-2</v>
      </c>
      <c r="F10" s="17"/>
      <c r="G10" s="17">
        <v>8.9758349443894006E-2</v>
      </c>
      <c r="H10" s="17">
        <v>8.6675345311896607E-2</v>
      </c>
      <c r="I10" s="17">
        <v>0.10777160356232</v>
      </c>
      <c r="J10" s="17">
        <v>0.10492500230641399</v>
      </c>
      <c r="K10" s="17">
        <v>0.108844153927286</v>
      </c>
      <c r="L10" s="17">
        <v>0.113031566955552</v>
      </c>
      <c r="M10" s="17"/>
      <c r="N10" s="17">
        <v>0.111701389304664</v>
      </c>
      <c r="O10" s="17">
        <v>9.4255867572378305E-2</v>
      </c>
      <c r="P10" s="17">
        <v>0.108159854105057</v>
      </c>
      <c r="Q10" s="17">
        <v>9.7988094128103595E-2</v>
      </c>
      <c r="R10" s="17"/>
      <c r="S10" s="17">
        <v>0.110435047230398</v>
      </c>
      <c r="T10" s="17">
        <v>0.103253332192416</v>
      </c>
      <c r="U10" s="17">
        <v>0.111544564762838</v>
      </c>
      <c r="V10" s="17">
        <v>0.10990538069001</v>
      </c>
      <c r="W10" s="17">
        <v>0.114337710298098</v>
      </c>
      <c r="X10" s="17">
        <v>7.7190598283877199E-2</v>
      </c>
      <c r="Y10" s="17">
        <v>0.10140688605263801</v>
      </c>
      <c r="Z10" s="17">
        <v>9.1894311687259006E-2</v>
      </c>
      <c r="AA10" s="17">
        <v>9.4380377546019897E-2</v>
      </c>
      <c r="AB10" s="17"/>
      <c r="AC10" s="17">
        <v>0</v>
      </c>
      <c r="AD10" s="17">
        <v>9.3540868774517297E-2</v>
      </c>
      <c r="AE10" s="17">
        <v>0.105471158187568</v>
      </c>
      <c r="AF10" s="17">
        <v>8.3759320104408896E-2</v>
      </c>
      <c r="AG10" s="17">
        <v>0.111562756251338</v>
      </c>
      <c r="AH10" s="17">
        <v>0.13175612600438599</v>
      </c>
      <c r="AI10" s="17">
        <v>4.8058714251827797E-2</v>
      </c>
      <c r="AJ10" s="17">
        <v>0.100170349261419</v>
      </c>
      <c r="AK10" s="17">
        <v>6.6295478852079398E-2</v>
      </c>
      <c r="AL10" s="17">
        <v>0.12037792453221501</v>
      </c>
      <c r="AM10" s="17">
        <v>0.123207106804698</v>
      </c>
      <c r="AN10" s="17">
        <v>0.13792806125006801</v>
      </c>
      <c r="AO10" s="17">
        <v>0.12540025525074899</v>
      </c>
      <c r="AP10" s="17">
        <v>7.0551070636279106E-2</v>
      </c>
      <c r="AQ10" s="17">
        <v>0.116288633849618</v>
      </c>
      <c r="AR10" s="17">
        <v>0.12511445402055099</v>
      </c>
      <c r="AS10" s="17"/>
      <c r="AT10" s="17">
        <v>0.117501248379229</v>
      </c>
      <c r="AU10" s="17">
        <v>0.110556949622441</v>
      </c>
      <c r="AV10" s="17">
        <v>6.6279307752667202E-2</v>
      </c>
      <c r="AW10" s="17">
        <v>9.3711422131167399E-2</v>
      </c>
      <c r="AX10" s="17">
        <v>0.12995691972478399</v>
      </c>
      <c r="AY10" s="17">
        <v>6.5764721921500693E-2</v>
      </c>
      <c r="AZ10" s="17"/>
      <c r="BA10" s="17">
        <v>0.10742865532774799</v>
      </c>
      <c r="BB10" s="17">
        <v>0.10335322882016799</v>
      </c>
      <c r="BC10" s="17">
        <v>8.9200333643688207E-2</v>
      </c>
      <c r="BD10" s="17">
        <v>0.121317899982347</v>
      </c>
      <c r="BE10" s="17">
        <v>0.11525212285389699</v>
      </c>
      <c r="BF10" s="17"/>
      <c r="BG10" s="17">
        <v>0.11493929298120099</v>
      </c>
      <c r="BH10" s="17">
        <v>9.7228681568052797E-2</v>
      </c>
      <c r="BI10" s="17">
        <v>0.121309382453213</v>
      </c>
      <c r="BJ10" s="17">
        <v>0.110549583763659</v>
      </c>
      <c r="BK10" s="17">
        <v>0.10468411219031799</v>
      </c>
      <c r="BL10" s="17"/>
      <c r="BM10" s="17">
        <v>0.11562930070029501</v>
      </c>
      <c r="BN10" s="17">
        <v>0.103139820360503</v>
      </c>
      <c r="BO10" s="17">
        <v>6.1521752966279E-2</v>
      </c>
      <c r="BP10" s="17"/>
      <c r="BQ10" s="17">
        <v>0.10360849614471</v>
      </c>
      <c r="BR10" s="17">
        <v>9.9580522537478594E-2</v>
      </c>
      <c r="BS10" s="17"/>
      <c r="BT10" s="17">
        <v>0.10412661888111201</v>
      </c>
      <c r="BU10" s="17">
        <v>0.100551078409136</v>
      </c>
    </row>
    <row r="11" spans="2:73" x14ac:dyDescent="0.3">
      <c r="B11" s="18" t="s">
        <v>105</v>
      </c>
      <c r="C11" s="17">
        <v>0.115838303452615</v>
      </c>
      <c r="D11" s="17">
        <v>0.123456677815245</v>
      </c>
      <c r="E11" s="17">
        <v>0.108771812375472</v>
      </c>
      <c r="F11" s="17"/>
      <c r="G11" s="17">
        <v>0.12489532533310201</v>
      </c>
      <c r="H11" s="17">
        <v>0.116320295182449</v>
      </c>
      <c r="I11" s="17">
        <v>0.13921295221719401</v>
      </c>
      <c r="J11" s="17">
        <v>0.112234698040535</v>
      </c>
      <c r="K11" s="17">
        <v>0.124522046907022</v>
      </c>
      <c r="L11" s="17">
        <v>8.7547316467359304E-2</v>
      </c>
      <c r="M11" s="17"/>
      <c r="N11" s="17">
        <v>0.11815421652074</v>
      </c>
      <c r="O11" s="17">
        <v>0.13554834046334099</v>
      </c>
      <c r="P11" s="17">
        <v>0.11118918685616699</v>
      </c>
      <c r="Q11" s="17">
        <v>9.9217299588372498E-2</v>
      </c>
      <c r="R11" s="17"/>
      <c r="S11" s="17">
        <v>0.126092060977571</v>
      </c>
      <c r="T11" s="17">
        <v>0.108670989779057</v>
      </c>
      <c r="U11" s="17">
        <v>9.9089690244688194E-2</v>
      </c>
      <c r="V11" s="17">
        <v>0.111535961396051</v>
      </c>
      <c r="W11" s="17">
        <v>0.11778101094806701</v>
      </c>
      <c r="X11" s="17">
        <v>0.12756448589559299</v>
      </c>
      <c r="Y11" s="17">
        <v>0.118432723810326</v>
      </c>
      <c r="Z11" s="17">
        <v>8.5462081738956697E-2</v>
      </c>
      <c r="AA11" s="17">
        <v>0.12791435584140501</v>
      </c>
      <c r="AB11" s="17"/>
      <c r="AC11" s="17">
        <v>7.9942455988294595E-2</v>
      </c>
      <c r="AD11" s="17">
        <v>9.1497069455382704E-2</v>
      </c>
      <c r="AE11" s="17">
        <v>0.10883100818357801</v>
      </c>
      <c r="AF11" s="17">
        <v>0.11249490173707299</v>
      </c>
      <c r="AG11" s="17">
        <v>7.2742878832009805E-2</v>
      </c>
      <c r="AH11" s="17">
        <v>0.13392154047354199</v>
      </c>
      <c r="AI11" s="17">
        <v>0.10758620524794101</v>
      </c>
      <c r="AJ11" s="17">
        <v>0.13771067545951801</v>
      </c>
      <c r="AK11" s="17">
        <v>0.100661207163862</v>
      </c>
      <c r="AL11" s="17">
        <v>9.8995987577053093E-2</v>
      </c>
      <c r="AM11" s="17">
        <v>0.127572328184305</v>
      </c>
      <c r="AN11" s="17">
        <v>0.14878016548875</v>
      </c>
      <c r="AO11" s="17">
        <v>0.14220371824803299</v>
      </c>
      <c r="AP11" s="17">
        <v>8.6664383616804203E-2</v>
      </c>
      <c r="AQ11" s="17">
        <v>0.16915557105134099</v>
      </c>
      <c r="AR11" s="17">
        <v>0.13669853053269501</v>
      </c>
      <c r="AS11" s="17"/>
      <c r="AT11" s="17">
        <v>0.128473315394739</v>
      </c>
      <c r="AU11" s="17">
        <v>0.11914047969489901</v>
      </c>
      <c r="AV11" s="17">
        <v>0.117940019629131</v>
      </c>
      <c r="AW11" s="17">
        <v>0.11804573089444199</v>
      </c>
      <c r="AX11" s="17">
        <v>7.8601611102812802E-2</v>
      </c>
      <c r="AY11" s="17">
        <v>0.100236324017867</v>
      </c>
      <c r="AZ11" s="17"/>
      <c r="BA11" s="17">
        <v>0.107096343613115</v>
      </c>
      <c r="BB11" s="17">
        <v>0.111441080486467</v>
      </c>
      <c r="BC11" s="17">
        <v>0.113548651428035</v>
      </c>
      <c r="BD11" s="17">
        <v>0.14016566864680399</v>
      </c>
      <c r="BE11" s="17">
        <v>9.9715873414205305E-2</v>
      </c>
      <c r="BF11" s="17"/>
      <c r="BG11" s="17">
        <v>0.105296204008605</v>
      </c>
      <c r="BH11" s="17">
        <v>0.114464036131273</v>
      </c>
      <c r="BI11" s="17">
        <v>0.120111007277071</v>
      </c>
      <c r="BJ11" s="17">
        <v>0.123118709183858</v>
      </c>
      <c r="BK11" s="17">
        <v>0.12592902606277501</v>
      </c>
      <c r="BL11" s="17"/>
      <c r="BM11" s="17">
        <v>0.11988344071243</v>
      </c>
      <c r="BN11" s="17">
        <v>0.114114828099634</v>
      </c>
      <c r="BO11" s="17">
        <v>0.107962051279275</v>
      </c>
      <c r="BP11" s="17"/>
      <c r="BQ11" s="17">
        <v>0.11755346628897601</v>
      </c>
      <c r="BR11" s="17">
        <v>0.116186991346865</v>
      </c>
      <c r="BS11" s="17"/>
      <c r="BT11" s="17">
        <v>0.111424099670156</v>
      </c>
      <c r="BU11" s="17">
        <v>0.118576634548959</v>
      </c>
    </row>
    <row r="12" spans="2:73" x14ac:dyDescent="0.3">
      <c r="B12" s="18" t="s">
        <v>106</v>
      </c>
      <c r="C12" s="17">
        <v>8.8080884450694105E-2</v>
      </c>
      <c r="D12" s="17">
        <v>9.4773116311874406E-2</v>
      </c>
      <c r="E12" s="17">
        <v>8.1441689766019204E-2</v>
      </c>
      <c r="F12" s="17"/>
      <c r="G12" s="17">
        <v>0.12446091956961899</v>
      </c>
      <c r="H12" s="17">
        <v>9.6378459436058106E-2</v>
      </c>
      <c r="I12" s="17">
        <v>7.5073176364265803E-2</v>
      </c>
      <c r="J12" s="17">
        <v>9.8510583653822398E-2</v>
      </c>
      <c r="K12" s="17">
        <v>8.6481664901459504E-2</v>
      </c>
      <c r="L12" s="17">
        <v>6.0393503242965503E-2</v>
      </c>
      <c r="M12" s="17"/>
      <c r="N12" s="17">
        <v>8.3763352993423301E-2</v>
      </c>
      <c r="O12" s="17">
        <v>9.58288498315613E-2</v>
      </c>
      <c r="P12" s="17">
        <v>8.4422061738717899E-2</v>
      </c>
      <c r="Q12" s="17">
        <v>8.83587194307036E-2</v>
      </c>
      <c r="R12" s="17"/>
      <c r="S12" s="17">
        <v>0.10097409059721001</v>
      </c>
      <c r="T12" s="17">
        <v>6.9979564863599894E-2</v>
      </c>
      <c r="U12" s="17">
        <v>3.0878682100242898E-2</v>
      </c>
      <c r="V12" s="17">
        <v>0.107681942686674</v>
      </c>
      <c r="W12" s="17">
        <v>9.2306434079726302E-2</v>
      </c>
      <c r="X12" s="17">
        <v>0.123186838392274</v>
      </c>
      <c r="Y12" s="17">
        <v>8.5691173101595394E-2</v>
      </c>
      <c r="Z12" s="17">
        <v>8.8047629959317197E-2</v>
      </c>
      <c r="AA12" s="17">
        <v>9.3846773824965299E-2</v>
      </c>
      <c r="AB12" s="17"/>
      <c r="AC12" s="17">
        <v>0.15172812049071899</v>
      </c>
      <c r="AD12" s="17">
        <v>5.2687724135566903E-2</v>
      </c>
      <c r="AE12" s="17">
        <v>9.5660098915805694E-2</v>
      </c>
      <c r="AF12" s="17">
        <v>8.2199549604895103E-2</v>
      </c>
      <c r="AG12" s="17">
        <v>8.9720050149104197E-2</v>
      </c>
      <c r="AH12" s="17">
        <v>7.3766576711353199E-2</v>
      </c>
      <c r="AI12" s="17">
        <v>0.107898266748354</v>
      </c>
      <c r="AJ12" s="17">
        <v>0.11210447688144599</v>
      </c>
      <c r="AK12" s="17">
        <v>9.5791489255984894E-2</v>
      </c>
      <c r="AL12" s="17">
        <v>6.21075091142771E-2</v>
      </c>
      <c r="AM12" s="17">
        <v>0.106046968267737</v>
      </c>
      <c r="AN12" s="17">
        <v>5.8821031302772601E-2</v>
      </c>
      <c r="AO12" s="17">
        <v>0.101155269553381</v>
      </c>
      <c r="AP12" s="17">
        <v>2.2961894043176501E-2</v>
      </c>
      <c r="AQ12" s="17">
        <v>5.6660770566993202E-2</v>
      </c>
      <c r="AR12" s="17">
        <v>0.12698449284171101</v>
      </c>
      <c r="AS12" s="17"/>
      <c r="AT12" s="17">
        <v>9.4906789446841597E-2</v>
      </c>
      <c r="AU12" s="17">
        <v>8.2395164393774797E-2</v>
      </c>
      <c r="AV12" s="17">
        <v>9.5889127729055501E-2</v>
      </c>
      <c r="AW12" s="17">
        <v>0.10864690578868599</v>
      </c>
      <c r="AX12" s="17">
        <v>5.9340527470290401E-2</v>
      </c>
      <c r="AY12" s="17">
        <v>4.88749034961403E-2</v>
      </c>
      <c r="AZ12" s="17"/>
      <c r="BA12" s="17">
        <v>7.3962899705074997E-2</v>
      </c>
      <c r="BB12" s="17">
        <v>0.113400126006445</v>
      </c>
      <c r="BC12" s="17">
        <v>9.2520715298881104E-2</v>
      </c>
      <c r="BD12" s="17">
        <v>8.3636841731581896E-2</v>
      </c>
      <c r="BE12" s="17">
        <v>3.1157910084266199E-2</v>
      </c>
      <c r="BF12" s="17"/>
      <c r="BG12" s="17">
        <v>8.7259059699399594E-2</v>
      </c>
      <c r="BH12" s="17">
        <v>8.2962239752195299E-2</v>
      </c>
      <c r="BI12" s="17">
        <v>8.5861364879877097E-2</v>
      </c>
      <c r="BJ12" s="17">
        <v>9.0991755221718498E-2</v>
      </c>
      <c r="BK12" s="17">
        <v>9.3577246294235999E-2</v>
      </c>
      <c r="BL12" s="17"/>
      <c r="BM12" s="17">
        <v>7.8651094407646296E-2</v>
      </c>
      <c r="BN12" s="17">
        <v>9.8400034518109997E-2</v>
      </c>
      <c r="BO12" s="17">
        <v>9.1207318940243295E-2</v>
      </c>
      <c r="BP12" s="17"/>
      <c r="BQ12" s="17">
        <v>0.116510581374903</v>
      </c>
      <c r="BR12" s="17">
        <v>7.0192611223078905E-2</v>
      </c>
      <c r="BS12" s="17"/>
      <c r="BT12" s="17">
        <v>9.5596447349280994E-2</v>
      </c>
      <c r="BU12" s="17">
        <v>7.7070875642241493E-2</v>
      </c>
    </row>
    <row r="13" spans="2:73" x14ac:dyDescent="0.3">
      <c r="B13" s="18" t="s">
        <v>107</v>
      </c>
      <c r="C13" s="17">
        <v>5.53132343978106E-2</v>
      </c>
      <c r="D13" s="17">
        <v>5.9007430763674797E-2</v>
      </c>
      <c r="E13" s="17">
        <v>5.1884003800890102E-2</v>
      </c>
      <c r="F13" s="17"/>
      <c r="G13" s="17">
        <v>5.2040833463874697E-2</v>
      </c>
      <c r="H13" s="17">
        <v>8.8834013471023196E-2</v>
      </c>
      <c r="I13" s="17">
        <v>5.1124636125858297E-2</v>
      </c>
      <c r="J13" s="17">
        <v>5.8204409401802999E-2</v>
      </c>
      <c r="K13" s="17">
        <v>5.5797244706500798E-2</v>
      </c>
      <c r="L13" s="17">
        <v>3.09554460628488E-2</v>
      </c>
      <c r="M13" s="17"/>
      <c r="N13" s="17">
        <v>6.4603583584800506E-2</v>
      </c>
      <c r="O13" s="17">
        <v>4.55057632461906E-2</v>
      </c>
      <c r="P13" s="17">
        <v>5.4834331160510702E-2</v>
      </c>
      <c r="Q13" s="17">
        <v>5.5612382152561701E-2</v>
      </c>
      <c r="R13" s="17"/>
      <c r="S13" s="17">
        <v>4.8172422501286602E-2</v>
      </c>
      <c r="T13" s="17">
        <v>5.12288209280191E-2</v>
      </c>
      <c r="U13" s="17">
        <v>8.4594226010377499E-2</v>
      </c>
      <c r="V13" s="17">
        <v>6.4136877445016005E-2</v>
      </c>
      <c r="W13" s="17">
        <v>4.9909132932148603E-2</v>
      </c>
      <c r="X13" s="17">
        <v>4.0479583961397302E-2</v>
      </c>
      <c r="Y13" s="17">
        <v>5.3770213393732703E-2</v>
      </c>
      <c r="Z13" s="17">
        <v>3.9214032129740402E-2</v>
      </c>
      <c r="AA13" s="17">
        <v>6.1663188127166702E-2</v>
      </c>
      <c r="AB13" s="17"/>
      <c r="AC13" s="17">
        <v>0</v>
      </c>
      <c r="AD13" s="17">
        <v>7.54426309506529E-2</v>
      </c>
      <c r="AE13" s="17">
        <v>3.9963721974699003E-2</v>
      </c>
      <c r="AF13" s="17">
        <v>4.2205461589760997E-2</v>
      </c>
      <c r="AG13" s="17">
        <v>5.2548023724275403E-2</v>
      </c>
      <c r="AH13" s="17">
        <v>6.6381844788487104E-2</v>
      </c>
      <c r="AI13" s="17">
        <v>3.8216928628615497E-2</v>
      </c>
      <c r="AJ13" s="17">
        <v>5.42710673194799E-2</v>
      </c>
      <c r="AK13" s="17">
        <v>7.4490227883110105E-2</v>
      </c>
      <c r="AL13" s="17">
        <v>6.0112582284336399E-2</v>
      </c>
      <c r="AM13" s="17">
        <v>6.2526041185315698E-2</v>
      </c>
      <c r="AN13" s="17">
        <v>8.3721530281897494E-2</v>
      </c>
      <c r="AO13" s="17">
        <v>3.6355478431975702E-2</v>
      </c>
      <c r="AP13" s="17">
        <v>2.1019855110195801E-2</v>
      </c>
      <c r="AQ13" s="17">
        <v>9.4177187901663198E-2</v>
      </c>
      <c r="AR13" s="17">
        <v>5.5247502749763901E-2</v>
      </c>
      <c r="AS13" s="17"/>
      <c r="AT13" s="17">
        <v>5.6282500089786101E-2</v>
      </c>
      <c r="AU13" s="17">
        <v>6.3649081365425395E-2</v>
      </c>
      <c r="AV13" s="17">
        <v>5.0470457580609702E-2</v>
      </c>
      <c r="AW13" s="17">
        <v>5.2840030700107898E-2</v>
      </c>
      <c r="AX13" s="17">
        <v>4.8337327508296002E-2</v>
      </c>
      <c r="AY13" s="17">
        <v>3.9709811018618403E-2</v>
      </c>
      <c r="AZ13" s="17"/>
      <c r="BA13" s="17">
        <v>4.7774416236494997E-2</v>
      </c>
      <c r="BB13" s="17">
        <v>5.5141018178441699E-2</v>
      </c>
      <c r="BC13" s="17">
        <v>5.89199178294234E-2</v>
      </c>
      <c r="BD13" s="17">
        <v>6.3845792150060698E-2</v>
      </c>
      <c r="BE13" s="17">
        <v>8.2333066928665002E-2</v>
      </c>
      <c r="BF13" s="17"/>
      <c r="BG13" s="17">
        <v>4.6228840153764598E-2</v>
      </c>
      <c r="BH13" s="17">
        <v>6.8734277132954796E-2</v>
      </c>
      <c r="BI13" s="17">
        <v>4.4680075755682502E-2</v>
      </c>
      <c r="BJ13" s="17">
        <v>3.6375262162297597E-2</v>
      </c>
      <c r="BK13" s="17">
        <v>5.8365957913651401E-2</v>
      </c>
      <c r="BL13" s="17"/>
      <c r="BM13" s="17">
        <v>4.5413597245899898E-2</v>
      </c>
      <c r="BN13" s="17">
        <v>6.1939032346787298E-2</v>
      </c>
      <c r="BO13" s="17">
        <v>6.8767368550045699E-2</v>
      </c>
      <c r="BP13" s="17"/>
      <c r="BQ13" s="17">
        <v>6.7116264039947499E-2</v>
      </c>
      <c r="BR13" s="17">
        <v>4.9905548876742201E-2</v>
      </c>
      <c r="BS13" s="17"/>
      <c r="BT13" s="17">
        <v>5.0476152670998697E-2</v>
      </c>
      <c r="BU13" s="17">
        <v>6.4564459141013997E-2</v>
      </c>
    </row>
    <row r="14" spans="2:73" x14ac:dyDescent="0.3">
      <c r="B14" s="18" t="s">
        <v>108</v>
      </c>
      <c r="C14" s="17">
        <v>8.4095679310489002E-2</v>
      </c>
      <c r="D14" s="17">
        <v>7.2292878413401401E-2</v>
      </c>
      <c r="E14" s="17">
        <v>9.5442997539943994E-2</v>
      </c>
      <c r="F14" s="17"/>
      <c r="G14" s="17">
        <v>9.6486320368355805E-2</v>
      </c>
      <c r="H14" s="17">
        <v>0.11116781206703499</v>
      </c>
      <c r="I14" s="17">
        <v>0.102681881141499</v>
      </c>
      <c r="J14" s="17">
        <v>6.7066896313984894E-2</v>
      </c>
      <c r="K14" s="17">
        <v>7.6978239184159095E-2</v>
      </c>
      <c r="L14" s="17">
        <v>5.7405678030111998E-2</v>
      </c>
      <c r="M14" s="17"/>
      <c r="N14" s="17">
        <v>7.5523745805967907E-2</v>
      </c>
      <c r="O14" s="17">
        <v>0.100389263958281</v>
      </c>
      <c r="P14" s="17">
        <v>8.3578196149110398E-2</v>
      </c>
      <c r="Q14" s="17">
        <v>7.5786978831483706E-2</v>
      </c>
      <c r="R14" s="17"/>
      <c r="S14" s="17">
        <v>7.14002586152932E-2</v>
      </c>
      <c r="T14" s="17">
        <v>8.7337805585090494E-2</v>
      </c>
      <c r="U14" s="17">
        <v>5.9189270807683797E-2</v>
      </c>
      <c r="V14" s="17">
        <v>6.5251074715251198E-2</v>
      </c>
      <c r="W14" s="17">
        <v>8.2749905008421595E-2</v>
      </c>
      <c r="X14" s="17">
        <v>9.7800975371230101E-2</v>
      </c>
      <c r="Y14" s="17">
        <v>8.6328032280203401E-2</v>
      </c>
      <c r="Z14" s="17">
        <v>0.128593739743917</v>
      </c>
      <c r="AA14" s="17">
        <v>0.10240853707523501</v>
      </c>
      <c r="AB14" s="17"/>
      <c r="AC14" s="17">
        <v>0.21172543423812201</v>
      </c>
      <c r="AD14" s="17">
        <v>8.4866619484523398E-2</v>
      </c>
      <c r="AE14" s="17">
        <v>8.2224895397105702E-2</v>
      </c>
      <c r="AF14" s="17">
        <v>6.2936723406631701E-2</v>
      </c>
      <c r="AG14" s="17">
        <v>0.118527001558838</v>
      </c>
      <c r="AH14" s="17">
        <v>7.4968263340064498E-2</v>
      </c>
      <c r="AI14" s="17">
        <v>9.6227556928426106E-2</v>
      </c>
      <c r="AJ14" s="17">
        <v>8.3643996043917396E-2</v>
      </c>
      <c r="AK14" s="17">
        <v>8.2354110261691704E-2</v>
      </c>
      <c r="AL14" s="17">
        <v>9.2938841611797995E-2</v>
      </c>
      <c r="AM14" s="17">
        <v>8.8405671212396203E-2</v>
      </c>
      <c r="AN14" s="17">
        <v>9.4687473473497694E-2</v>
      </c>
      <c r="AO14" s="17">
        <v>3.3897982886561602E-2</v>
      </c>
      <c r="AP14" s="17">
        <v>8.2780499717064596E-2</v>
      </c>
      <c r="AQ14" s="17">
        <v>3.3095187517717901E-2</v>
      </c>
      <c r="AR14" s="17">
        <v>4.2599550237556197E-2</v>
      </c>
      <c r="AS14" s="17"/>
      <c r="AT14" s="17">
        <v>8.0114412423147E-2</v>
      </c>
      <c r="AU14" s="17">
        <v>7.3642158684835701E-2</v>
      </c>
      <c r="AV14" s="17">
        <v>0.117407471966176</v>
      </c>
      <c r="AW14" s="17">
        <v>9.1966297386736007E-2</v>
      </c>
      <c r="AX14" s="17">
        <v>6.8365953501035401E-2</v>
      </c>
      <c r="AY14" s="17">
        <v>6.9584113753314303E-2</v>
      </c>
      <c r="AZ14" s="17"/>
      <c r="BA14" s="17">
        <v>8.2947129397354893E-2</v>
      </c>
      <c r="BB14" s="17">
        <v>7.0651159986768797E-2</v>
      </c>
      <c r="BC14" s="17">
        <v>9.7861357145486397E-2</v>
      </c>
      <c r="BD14" s="17">
        <v>8.9591557244956099E-2</v>
      </c>
      <c r="BE14" s="17">
        <v>4.4807288941723401E-2</v>
      </c>
      <c r="BF14" s="17"/>
      <c r="BG14" s="17">
        <v>4.7277187715039401E-2</v>
      </c>
      <c r="BH14" s="17">
        <v>0.101109295501861</v>
      </c>
      <c r="BI14" s="17">
        <v>7.9844553596435705E-2</v>
      </c>
      <c r="BJ14" s="17">
        <v>6.8802946361201003E-2</v>
      </c>
      <c r="BK14" s="17">
        <v>7.0278828448815306E-2</v>
      </c>
      <c r="BL14" s="17"/>
      <c r="BM14" s="17">
        <v>5.9538966434146003E-2</v>
      </c>
      <c r="BN14" s="17">
        <v>0.10141940067298399</v>
      </c>
      <c r="BO14" s="17">
        <v>0.115322799034262</v>
      </c>
      <c r="BP14" s="17"/>
      <c r="BQ14" s="17">
        <v>8.2390809398550494E-2</v>
      </c>
      <c r="BR14" s="17">
        <v>8.1693422834797802E-2</v>
      </c>
      <c r="BS14" s="17"/>
      <c r="BT14" s="17">
        <v>8.4879053996862006E-2</v>
      </c>
      <c r="BU14" s="17">
        <v>8.2693517204134107E-2</v>
      </c>
    </row>
    <row r="15" spans="2:73" x14ac:dyDescent="0.3">
      <c r="B15" s="18" t="s">
        <v>109</v>
      </c>
      <c r="C15" s="17">
        <v>5.5019802612223098E-2</v>
      </c>
      <c r="D15" s="17">
        <v>5.2694225749434401E-2</v>
      </c>
      <c r="E15" s="17">
        <v>5.7049907441989699E-2</v>
      </c>
      <c r="F15" s="17"/>
      <c r="G15" s="17">
        <v>7.9419455763888994E-2</v>
      </c>
      <c r="H15" s="17">
        <v>6.69599140729044E-2</v>
      </c>
      <c r="I15" s="17">
        <v>7.4638786688779601E-2</v>
      </c>
      <c r="J15" s="17">
        <v>4.7971039191974499E-2</v>
      </c>
      <c r="K15" s="17">
        <v>3.3722546690806397E-2</v>
      </c>
      <c r="L15" s="17">
        <v>3.3235279105436701E-2</v>
      </c>
      <c r="M15" s="17"/>
      <c r="N15" s="17">
        <v>5.8619378908736801E-2</v>
      </c>
      <c r="O15" s="17">
        <v>5.8949599256795902E-2</v>
      </c>
      <c r="P15" s="17">
        <v>5.1846412706904703E-2</v>
      </c>
      <c r="Q15" s="17">
        <v>4.9735999317226602E-2</v>
      </c>
      <c r="R15" s="17"/>
      <c r="S15" s="17">
        <v>4.6911333175145599E-2</v>
      </c>
      <c r="T15" s="17">
        <v>5.0903898405095002E-2</v>
      </c>
      <c r="U15" s="17">
        <v>6.7532238891474694E-2</v>
      </c>
      <c r="V15" s="17">
        <v>5.4777612404177403E-2</v>
      </c>
      <c r="W15" s="17">
        <v>5.0137087214327303E-2</v>
      </c>
      <c r="X15" s="17">
        <v>5.6143734059854698E-2</v>
      </c>
      <c r="Y15" s="17">
        <v>6.1638399804050503E-2</v>
      </c>
      <c r="Z15" s="17">
        <v>5.5671447415772499E-2</v>
      </c>
      <c r="AA15" s="17">
        <v>5.7823931471693402E-2</v>
      </c>
      <c r="AB15" s="17"/>
      <c r="AC15" s="17">
        <v>2.5358661510691698E-2</v>
      </c>
      <c r="AD15" s="17">
        <v>7.16186864350149E-2</v>
      </c>
      <c r="AE15" s="17">
        <v>5.6283655049495403E-2</v>
      </c>
      <c r="AF15" s="17">
        <v>3.6388409324716701E-2</v>
      </c>
      <c r="AG15" s="17">
        <v>7.7453488910855295E-2</v>
      </c>
      <c r="AH15" s="17">
        <v>4.6063455596128497E-2</v>
      </c>
      <c r="AI15" s="17">
        <v>7.0228732914796102E-2</v>
      </c>
      <c r="AJ15" s="17">
        <v>5.4337746164002901E-2</v>
      </c>
      <c r="AK15" s="17">
        <v>4.9675124894984497E-2</v>
      </c>
      <c r="AL15" s="17">
        <v>5.0889537793337901E-2</v>
      </c>
      <c r="AM15" s="17">
        <v>5.0052165753965303E-2</v>
      </c>
      <c r="AN15" s="17">
        <v>3.6492799554755803E-2</v>
      </c>
      <c r="AO15" s="17">
        <v>9.1387717549665307E-2</v>
      </c>
      <c r="AP15" s="17">
        <v>8.7717963170004701E-2</v>
      </c>
      <c r="AQ15" s="17">
        <v>4.1392803914813203E-2</v>
      </c>
      <c r="AR15" s="17">
        <v>3.7875344372600303E-2</v>
      </c>
      <c r="AS15" s="17"/>
      <c r="AT15" s="17">
        <v>5.47654989610745E-2</v>
      </c>
      <c r="AU15" s="17">
        <v>5.3548373308165399E-2</v>
      </c>
      <c r="AV15" s="17">
        <v>8.7361255670143606E-2</v>
      </c>
      <c r="AW15" s="17">
        <v>4.2584177470911699E-2</v>
      </c>
      <c r="AX15" s="17">
        <v>5.1396051605806299E-2</v>
      </c>
      <c r="AY15" s="17">
        <v>2.3201892791404499E-2</v>
      </c>
      <c r="AZ15" s="17"/>
      <c r="BA15" s="17">
        <v>4.8686144537220498E-2</v>
      </c>
      <c r="BB15" s="17">
        <v>6.2995443692406894E-2</v>
      </c>
      <c r="BC15" s="17">
        <v>5.2925734063711601E-2</v>
      </c>
      <c r="BD15" s="17">
        <v>7.1602298800755707E-2</v>
      </c>
      <c r="BE15" s="17">
        <v>5.9796221529447302E-2</v>
      </c>
      <c r="BF15" s="17"/>
      <c r="BG15" s="17">
        <v>4.1843377925353802E-2</v>
      </c>
      <c r="BH15" s="17">
        <v>6.2598353681100199E-2</v>
      </c>
      <c r="BI15" s="17">
        <v>4.6566165766059202E-2</v>
      </c>
      <c r="BJ15" s="17">
        <v>5.5453720072626403E-2</v>
      </c>
      <c r="BK15" s="17">
        <v>7.0904474772771606E-2</v>
      </c>
      <c r="BL15" s="17"/>
      <c r="BM15" s="17">
        <v>5.4613493383501299E-2</v>
      </c>
      <c r="BN15" s="17">
        <v>4.7418796621853603E-2</v>
      </c>
      <c r="BO15" s="17">
        <v>7.4605338374886102E-2</v>
      </c>
      <c r="BP15" s="17"/>
      <c r="BQ15" s="17">
        <v>5.57665257268153E-2</v>
      </c>
      <c r="BR15" s="17">
        <v>5.17419916446024E-2</v>
      </c>
      <c r="BS15" s="17"/>
      <c r="BT15" s="17">
        <v>5.9190264375488001E-2</v>
      </c>
      <c r="BU15" s="17">
        <v>4.7201962710383301E-2</v>
      </c>
    </row>
    <row r="16" spans="2:73" x14ac:dyDescent="0.3">
      <c r="B16" s="18" t="s">
        <v>110</v>
      </c>
      <c r="C16" s="17">
        <v>6.5543328976095605E-2</v>
      </c>
      <c r="D16" s="17">
        <v>6.9465735304352294E-2</v>
      </c>
      <c r="E16" s="17">
        <v>6.1185591504397702E-2</v>
      </c>
      <c r="F16" s="17"/>
      <c r="G16" s="17">
        <v>9.65195574248639E-2</v>
      </c>
      <c r="H16" s="17">
        <v>9.0824627942462696E-2</v>
      </c>
      <c r="I16" s="17">
        <v>9.1858029012357095E-2</v>
      </c>
      <c r="J16" s="17">
        <v>5.0756263555162898E-2</v>
      </c>
      <c r="K16" s="17">
        <v>3.6453272223999598E-2</v>
      </c>
      <c r="L16" s="17">
        <v>3.46422815100009E-2</v>
      </c>
      <c r="M16" s="17"/>
      <c r="N16" s="17">
        <v>6.06428544366584E-2</v>
      </c>
      <c r="O16" s="17">
        <v>7.9556689274722106E-2</v>
      </c>
      <c r="P16" s="17">
        <v>4.8041502384482203E-2</v>
      </c>
      <c r="Q16" s="17">
        <v>7.1654304141322706E-2</v>
      </c>
      <c r="R16" s="17"/>
      <c r="S16" s="17">
        <v>5.4536274879869499E-2</v>
      </c>
      <c r="T16" s="17">
        <v>7.5807014728171598E-2</v>
      </c>
      <c r="U16" s="17">
        <v>5.4966908075299102E-2</v>
      </c>
      <c r="V16" s="17">
        <v>4.8377137537350998E-2</v>
      </c>
      <c r="W16" s="17">
        <v>7.1826623449278398E-2</v>
      </c>
      <c r="X16" s="17">
        <v>9.9813077483671603E-2</v>
      </c>
      <c r="Y16" s="17">
        <v>7.9563847921950495E-2</v>
      </c>
      <c r="Z16" s="17">
        <v>7.0906576673369803E-2</v>
      </c>
      <c r="AA16" s="17">
        <v>4.5568938225874198E-2</v>
      </c>
      <c r="AB16" s="17"/>
      <c r="AC16" s="17">
        <v>0</v>
      </c>
      <c r="AD16" s="17">
        <v>6.8103955817456693E-2</v>
      </c>
      <c r="AE16" s="17">
        <v>7.5162326459589895E-2</v>
      </c>
      <c r="AF16" s="17">
        <v>6.9872060262352598E-2</v>
      </c>
      <c r="AG16" s="17">
        <v>3.7136794491918403E-2</v>
      </c>
      <c r="AH16" s="17">
        <v>8.7844450444520897E-2</v>
      </c>
      <c r="AI16" s="17">
        <v>7.0656864589457496E-2</v>
      </c>
      <c r="AJ16" s="17">
        <v>5.3541194946710301E-2</v>
      </c>
      <c r="AK16" s="17">
        <v>0.108814311024492</v>
      </c>
      <c r="AL16" s="17">
        <v>7.6557233379201603E-2</v>
      </c>
      <c r="AM16" s="17">
        <v>6.2609398654224394E-2</v>
      </c>
      <c r="AN16" s="17">
        <v>7.1639828693939395E-2</v>
      </c>
      <c r="AO16" s="17">
        <v>8.0508930878571E-2</v>
      </c>
      <c r="AP16" s="17">
        <v>4.5910066825913198E-2</v>
      </c>
      <c r="AQ16" s="17">
        <v>4.0026928280322401E-2</v>
      </c>
      <c r="AR16" s="17">
        <v>3.3420068290096E-2</v>
      </c>
      <c r="AS16" s="17"/>
      <c r="AT16" s="17">
        <v>7.4013942924710696E-2</v>
      </c>
      <c r="AU16" s="17">
        <v>6.8881683533681806E-2</v>
      </c>
      <c r="AV16" s="17">
        <v>7.2451498910287307E-2</v>
      </c>
      <c r="AW16" s="17">
        <v>6.0463315840337199E-2</v>
      </c>
      <c r="AX16" s="17">
        <v>4.2848117395949001E-2</v>
      </c>
      <c r="AY16" s="17">
        <v>5.1932651790895498E-2</v>
      </c>
      <c r="AZ16" s="17"/>
      <c r="BA16" s="17">
        <v>5.4335230199071903E-2</v>
      </c>
      <c r="BB16" s="17">
        <v>7.3739849602862007E-2</v>
      </c>
      <c r="BC16" s="17">
        <v>7.0179585023680602E-2</v>
      </c>
      <c r="BD16" s="17">
        <v>6.4122506936007198E-2</v>
      </c>
      <c r="BE16" s="17">
        <v>8.9999625805310304E-2</v>
      </c>
      <c r="BF16" s="17"/>
      <c r="BG16" s="17">
        <v>4.9948904819568297E-2</v>
      </c>
      <c r="BH16" s="17">
        <v>7.18355010325991E-2</v>
      </c>
      <c r="BI16" s="17">
        <v>5.3843877295546398E-2</v>
      </c>
      <c r="BJ16" s="17">
        <v>6.2367287287185401E-2</v>
      </c>
      <c r="BK16" s="17">
        <v>6.4587763890432706E-2</v>
      </c>
      <c r="BL16" s="17"/>
      <c r="BM16" s="17">
        <v>5.8921803235062201E-2</v>
      </c>
      <c r="BN16" s="17">
        <v>6.2615527533414206E-2</v>
      </c>
      <c r="BO16" s="17">
        <v>9.2334550667067306E-2</v>
      </c>
      <c r="BP16" s="17"/>
      <c r="BQ16" s="17">
        <v>8.9281893648923194E-2</v>
      </c>
      <c r="BR16" s="17">
        <v>5.2149406076633098E-2</v>
      </c>
      <c r="BS16" s="17"/>
      <c r="BT16" s="17">
        <v>6.5806702373744405E-2</v>
      </c>
      <c r="BU16" s="17">
        <v>6.3068220218832002E-2</v>
      </c>
    </row>
    <row r="17" spans="2:73" x14ac:dyDescent="0.3">
      <c r="B17" s="18" t="s">
        <v>111</v>
      </c>
      <c r="C17" s="17">
        <v>4.3964115676377299E-2</v>
      </c>
      <c r="D17" s="17">
        <v>4.1070397011250502E-2</v>
      </c>
      <c r="E17" s="17">
        <v>4.69196314201634E-2</v>
      </c>
      <c r="F17" s="17"/>
      <c r="G17" s="17">
        <v>6.8567821034358697E-2</v>
      </c>
      <c r="H17" s="17">
        <v>4.8031747766374998E-2</v>
      </c>
      <c r="I17" s="17">
        <v>3.8951989270047102E-2</v>
      </c>
      <c r="J17" s="17">
        <v>4.1517082301358997E-2</v>
      </c>
      <c r="K17" s="17">
        <v>5.4700495157710999E-2</v>
      </c>
      <c r="L17" s="17">
        <v>2.32150165605708E-2</v>
      </c>
      <c r="M17" s="17"/>
      <c r="N17" s="17">
        <v>4.93730964596873E-2</v>
      </c>
      <c r="O17" s="17">
        <v>4.5930917168673098E-2</v>
      </c>
      <c r="P17" s="17">
        <v>3.8402234928335999E-2</v>
      </c>
      <c r="Q17" s="17">
        <v>4.0137620912800001E-2</v>
      </c>
      <c r="R17" s="17"/>
      <c r="S17" s="17">
        <v>6.5299369851269398E-2</v>
      </c>
      <c r="T17" s="17">
        <v>4.8023461031503199E-2</v>
      </c>
      <c r="U17" s="17">
        <v>6.2813810244954804E-2</v>
      </c>
      <c r="V17" s="17">
        <v>2.5904012600513199E-2</v>
      </c>
      <c r="W17" s="17">
        <v>4.24286645786826E-2</v>
      </c>
      <c r="X17" s="17">
        <v>4.5838851063798897E-2</v>
      </c>
      <c r="Y17" s="17">
        <v>4.4090467039115802E-2</v>
      </c>
      <c r="Z17" s="17">
        <v>2.0760976388886E-2</v>
      </c>
      <c r="AA17" s="17">
        <v>2.1906302917923299E-2</v>
      </c>
      <c r="AB17" s="17"/>
      <c r="AC17" s="17">
        <v>3.0881717478663698E-2</v>
      </c>
      <c r="AD17" s="17">
        <v>9.4396099923692106E-2</v>
      </c>
      <c r="AE17" s="17">
        <v>6.6973600303843805E-2</v>
      </c>
      <c r="AF17" s="17">
        <v>4.1789793116892501E-2</v>
      </c>
      <c r="AG17" s="17">
        <v>2.9029110959323701E-2</v>
      </c>
      <c r="AH17" s="17">
        <v>4.5844193462642999E-2</v>
      </c>
      <c r="AI17" s="17">
        <v>7.1323219165538104E-2</v>
      </c>
      <c r="AJ17" s="17">
        <v>4.7515005529706299E-2</v>
      </c>
      <c r="AK17" s="17">
        <v>4.2025236398904903E-2</v>
      </c>
      <c r="AL17" s="17">
        <v>8.9718366288722706E-2</v>
      </c>
      <c r="AM17" s="17">
        <v>2.03777681227989E-2</v>
      </c>
      <c r="AN17" s="17">
        <v>1.33318262015912E-2</v>
      </c>
      <c r="AO17" s="17">
        <v>5.09379140166192E-2</v>
      </c>
      <c r="AP17" s="17">
        <v>4.1308773666946401E-2</v>
      </c>
      <c r="AQ17" s="17">
        <v>3.6456271262268802E-2</v>
      </c>
      <c r="AR17" s="17">
        <v>1.5707856688948099E-2</v>
      </c>
      <c r="AS17" s="17"/>
      <c r="AT17" s="17">
        <v>4.24670408702661E-2</v>
      </c>
      <c r="AU17" s="17">
        <v>4.2721821329574E-2</v>
      </c>
      <c r="AV17" s="17">
        <v>4.7678774988061702E-2</v>
      </c>
      <c r="AW17" s="17">
        <v>3.7144411014527298E-2</v>
      </c>
      <c r="AX17" s="17">
        <v>5.59090627940797E-2</v>
      </c>
      <c r="AY17" s="17">
        <v>4.8405657551506602E-2</v>
      </c>
      <c r="AZ17" s="17"/>
      <c r="BA17" s="17">
        <v>3.2807490581712E-2</v>
      </c>
      <c r="BB17" s="17">
        <v>3.6699877697065099E-2</v>
      </c>
      <c r="BC17" s="17">
        <v>5.5329191869233303E-2</v>
      </c>
      <c r="BD17" s="17">
        <v>3.8981869950271003E-2</v>
      </c>
      <c r="BE17" s="17">
        <v>6.3168996831629395E-2</v>
      </c>
      <c r="BF17" s="17"/>
      <c r="BG17" s="17">
        <v>3.93698866046766E-2</v>
      </c>
      <c r="BH17" s="17">
        <v>4.7572839169088603E-2</v>
      </c>
      <c r="BI17" s="17">
        <v>4.9051997960871202E-2</v>
      </c>
      <c r="BJ17" s="17">
        <v>3.6423519802174002E-2</v>
      </c>
      <c r="BK17" s="17">
        <v>6.2357080759330101E-2</v>
      </c>
      <c r="BL17" s="17"/>
      <c r="BM17" s="17">
        <v>3.2610930660113398E-2</v>
      </c>
      <c r="BN17" s="17">
        <v>4.2135288524364302E-2</v>
      </c>
      <c r="BO17" s="17">
        <v>8.2185218401887597E-2</v>
      </c>
      <c r="BP17" s="17"/>
      <c r="BQ17" s="17">
        <v>5.1699893019505901E-2</v>
      </c>
      <c r="BR17" s="17">
        <v>4.0746919634172797E-2</v>
      </c>
      <c r="BS17" s="17"/>
      <c r="BT17" s="17">
        <v>4.3275309923038997E-2</v>
      </c>
      <c r="BU17" s="17">
        <v>4.6323657086799599E-2</v>
      </c>
    </row>
    <row r="18" spans="2:73" x14ac:dyDescent="0.3">
      <c r="B18" s="18" t="s">
        <v>112</v>
      </c>
      <c r="C18" s="17">
        <v>2.0566228568765499E-2</v>
      </c>
      <c r="D18" s="17">
        <v>2.2321948722777301E-2</v>
      </c>
      <c r="E18" s="17">
        <v>1.89187807742815E-2</v>
      </c>
      <c r="F18" s="17"/>
      <c r="G18" s="17">
        <v>1.9384429442526298E-2</v>
      </c>
      <c r="H18" s="17">
        <v>2.6720054983543799E-2</v>
      </c>
      <c r="I18" s="17">
        <v>1.85183898838365E-2</v>
      </c>
      <c r="J18" s="17">
        <v>2.2511212870188799E-2</v>
      </c>
      <c r="K18" s="17">
        <v>3.4474036313061902E-2</v>
      </c>
      <c r="L18" s="17">
        <v>7.0900451727624004E-3</v>
      </c>
      <c r="M18" s="17"/>
      <c r="N18" s="17">
        <v>8.9184552201392493E-3</v>
      </c>
      <c r="O18" s="17">
        <v>1.8133757946185901E-2</v>
      </c>
      <c r="P18" s="17">
        <v>2.6054563154488099E-2</v>
      </c>
      <c r="Q18" s="17">
        <v>3.1275957027332303E-2</v>
      </c>
      <c r="R18" s="17"/>
      <c r="S18" s="17">
        <v>2.3760542968364301E-2</v>
      </c>
      <c r="T18" s="17">
        <v>1.6927966078731E-2</v>
      </c>
      <c r="U18" s="17">
        <v>9.0121673804925296E-3</v>
      </c>
      <c r="V18" s="17">
        <v>1.8913172402573501E-2</v>
      </c>
      <c r="W18" s="17">
        <v>1.76820995882788E-2</v>
      </c>
      <c r="X18" s="17">
        <v>1.43197971713095E-2</v>
      </c>
      <c r="Y18" s="17">
        <v>2.6517187078477899E-2</v>
      </c>
      <c r="Z18" s="17">
        <v>6.0644264678288802E-3</v>
      </c>
      <c r="AA18" s="17">
        <v>3.9237454776405702E-2</v>
      </c>
      <c r="AB18" s="17"/>
      <c r="AC18" s="17">
        <v>0</v>
      </c>
      <c r="AD18" s="17">
        <v>1.6200651437528399E-2</v>
      </c>
      <c r="AE18" s="17">
        <v>4.7447045358781199E-2</v>
      </c>
      <c r="AF18" s="17">
        <v>4.03456976592124E-2</v>
      </c>
      <c r="AG18" s="17">
        <v>3.1358716266409299E-2</v>
      </c>
      <c r="AH18" s="17">
        <v>2.2780751030747198E-2</v>
      </c>
      <c r="AI18" s="17">
        <v>1.46622141086016E-2</v>
      </c>
      <c r="AJ18" s="17">
        <v>2.06533166649241E-2</v>
      </c>
      <c r="AK18" s="17">
        <v>8.7294243985037E-3</v>
      </c>
      <c r="AL18" s="17">
        <v>1.38299358815359E-2</v>
      </c>
      <c r="AM18" s="17">
        <v>9.0976759766450699E-3</v>
      </c>
      <c r="AN18" s="17">
        <v>2.8442225573242299E-2</v>
      </c>
      <c r="AO18" s="17">
        <v>1.5609295052647401E-2</v>
      </c>
      <c r="AP18" s="17">
        <v>1.09345017575721E-2</v>
      </c>
      <c r="AQ18" s="17">
        <v>1.7173371935973802E-2</v>
      </c>
      <c r="AR18" s="17">
        <v>1.1771620906664801E-2</v>
      </c>
      <c r="AS18" s="17"/>
      <c r="AT18" s="17">
        <v>2.8945183345924101E-2</v>
      </c>
      <c r="AU18" s="17">
        <v>1.63930923283271E-2</v>
      </c>
      <c r="AV18" s="17">
        <v>2.5055803024572599E-2</v>
      </c>
      <c r="AW18" s="17">
        <v>1.5019076411250099E-2</v>
      </c>
      <c r="AX18" s="17">
        <v>2.0525515694954099E-2</v>
      </c>
      <c r="AY18" s="17">
        <v>1.32463072090732E-2</v>
      </c>
      <c r="AZ18" s="17"/>
      <c r="BA18" s="17">
        <v>2.2670375811690301E-2</v>
      </c>
      <c r="BB18" s="17">
        <v>2.3722521512611099E-2</v>
      </c>
      <c r="BC18" s="17">
        <v>2.0658745587578499E-2</v>
      </c>
      <c r="BD18" s="17">
        <v>2.09804447108012E-2</v>
      </c>
      <c r="BE18" s="17">
        <v>0</v>
      </c>
      <c r="BF18" s="17"/>
      <c r="BG18" s="17">
        <v>1.6063000520789301E-2</v>
      </c>
      <c r="BH18" s="17">
        <v>2.4545060640038599E-2</v>
      </c>
      <c r="BI18" s="17">
        <v>9.82115198107315E-3</v>
      </c>
      <c r="BJ18" s="17">
        <v>2.86885203887682E-2</v>
      </c>
      <c r="BK18" s="17">
        <v>2.00438773963275E-2</v>
      </c>
      <c r="BL18" s="17"/>
      <c r="BM18" s="17">
        <v>1.5270521330082399E-2</v>
      </c>
      <c r="BN18" s="17">
        <v>2.38234678142181E-2</v>
      </c>
      <c r="BO18" s="17">
        <v>2.8457608714556E-2</v>
      </c>
      <c r="BP18" s="17"/>
      <c r="BQ18" s="17">
        <v>2.80562433870684E-2</v>
      </c>
      <c r="BR18" s="17">
        <v>1.7895236045776499E-2</v>
      </c>
      <c r="BS18" s="17"/>
      <c r="BT18" s="17">
        <v>2.4635446515948799E-2</v>
      </c>
      <c r="BU18" s="17">
        <v>1.6777085998374401E-2</v>
      </c>
    </row>
    <row r="19" spans="2:73" x14ac:dyDescent="0.3">
      <c r="B19" s="18" t="s">
        <v>113</v>
      </c>
      <c r="C19" s="17">
        <v>3.5865400320070601E-2</v>
      </c>
      <c r="D19" s="17">
        <v>3.6487245774173303E-2</v>
      </c>
      <c r="E19" s="17">
        <v>3.4996671537178302E-2</v>
      </c>
      <c r="F19" s="17"/>
      <c r="G19" s="17">
        <v>6.7446926248416805E-2</v>
      </c>
      <c r="H19" s="17">
        <v>3.8166145041135302E-2</v>
      </c>
      <c r="I19" s="17">
        <v>3.7064297311186697E-2</v>
      </c>
      <c r="J19" s="17">
        <v>3.1893571074993098E-2</v>
      </c>
      <c r="K19" s="17">
        <v>2.46961306284997E-2</v>
      </c>
      <c r="L19" s="17">
        <v>2.2829649957283701E-2</v>
      </c>
      <c r="M19" s="17"/>
      <c r="N19" s="17">
        <v>2.9433903031119601E-2</v>
      </c>
      <c r="O19" s="17">
        <v>3.2067908114285497E-2</v>
      </c>
      <c r="P19" s="17">
        <v>3.2300479888611899E-2</v>
      </c>
      <c r="Q19" s="17">
        <v>4.9486550226007897E-2</v>
      </c>
      <c r="R19" s="17"/>
      <c r="S19" s="17">
        <v>4.24429869354652E-2</v>
      </c>
      <c r="T19" s="17">
        <v>3.6046895694348297E-2</v>
      </c>
      <c r="U19" s="17">
        <v>3.12824205704463E-2</v>
      </c>
      <c r="V19" s="17">
        <v>3.7899653542593503E-2</v>
      </c>
      <c r="W19" s="17">
        <v>3.7043716841129698E-2</v>
      </c>
      <c r="X19" s="17">
        <v>2.1554993347594299E-2</v>
      </c>
      <c r="Y19" s="17">
        <v>2.70494630232051E-2</v>
      </c>
      <c r="Z19" s="17">
        <v>4.6055528858562199E-2</v>
      </c>
      <c r="AA19" s="17">
        <v>4.23994713148085E-2</v>
      </c>
      <c r="AB19" s="17"/>
      <c r="AC19" s="17">
        <v>9.4403504320379195E-2</v>
      </c>
      <c r="AD19" s="17">
        <v>7.6025456953464396E-2</v>
      </c>
      <c r="AE19" s="17">
        <v>6.0822953154659298E-2</v>
      </c>
      <c r="AF19" s="17">
        <v>4.8506365461327597E-2</v>
      </c>
      <c r="AG19" s="17">
        <v>4.9974150680487502E-2</v>
      </c>
      <c r="AH19" s="17">
        <v>3.5006314281996603E-2</v>
      </c>
      <c r="AI19" s="17">
        <v>1.6656294091217098E-2</v>
      </c>
      <c r="AJ19" s="17">
        <v>2.8176439265428101E-2</v>
      </c>
      <c r="AK19" s="17">
        <v>2.7950246232550199E-2</v>
      </c>
      <c r="AL19" s="17">
        <v>2.89442234925169E-2</v>
      </c>
      <c r="AM19" s="17">
        <v>2.91588570607502E-2</v>
      </c>
      <c r="AN19" s="17">
        <v>1.1267237416543899E-2</v>
      </c>
      <c r="AO19" s="17">
        <v>2.1798257856674198E-2</v>
      </c>
      <c r="AP19" s="17">
        <v>8.6610275216413402E-2</v>
      </c>
      <c r="AQ19" s="17">
        <v>7.9199215018372106E-3</v>
      </c>
      <c r="AR19" s="17">
        <v>1.26020603455932E-2</v>
      </c>
      <c r="AS19" s="17"/>
      <c r="AT19" s="17">
        <v>5.1159288105418102E-2</v>
      </c>
      <c r="AU19" s="17">
        <v>3.0788133820906002E-2</v>
      </c>
      <c r="AV19" s="17">
        <v>2.9498238283277401E-2</v>
      </c>
      <c r="AW19" s="17">
        <v>3.1817610699907101E-2</v>
      </c>
      <c r="AX19" s="17">
        <v>3.5513683608441503E-2</v>
      </c>
      <c r="AY19" s="17">
        <v>2.8454594110952299E-2</v>
      </c>
      <c r="AZ19" s="17"/>
      <c r="BA19" s="17">
        <v>4.3958771258678003E-2</v>
      </c>
      <c r="BB19" s="17">
        <v>3.7030471773040002E-2</v>
      </c>
      <c r="BC19" s="17">
        <v>3.8408413600175197E-2</v>
      </c>
      <c r="BD19" s="17">
        <v>3.4385979991632003E-2</v>
      </c>
      <c r="BE19" s="17">
        <v>3.7924227731644999E-2</v>
      </c>
      <c r="BF19" s="17"/>
      <c r="BG19" s="17">
        <v>1.66954049010908E-2</v>
      </c>
      <c r="BH19" s="17">
        <v>4.5011604541566198E-2</v>
      </c>
      <c r="BI19" s="17">
        <v>3.1994549553565697E-2</v>
      </c>
      <c r="BJ19" s="17">
        <v>4.30751659950332E-2</v>
      </c>
      <c r="BK19" s="17">
        <v>5.2385620894073601E-2</v>
      </c>
      <c r="BL19" s="17"/>
      <c r="BM19" s="17">
        <v>1.9415108037420699E-2</v>
      </c>
      <c r="BN19" s="17">
        <v>3.7666828611078201E-2</v>
      </c>
      <c r="BO19" s="17">
        <v>8.0484837315815794E-2</v>
      </c>
      <c r="BP19" s="17"/>
      <c r="BQ19" s="17">
        <v>3.3968576160799499E-2</v>
      </c>
      <c r="BR19" s="17">
        <v>3.6324386172159599E-2</v>
      </c>
      <c r="BS19" s="17"/>
      <c r="BT19" s="17">
        <v>2.7832386506092401E-2</v>
      </c>
      <c r="BU19" s="17">
        <v>4.8207595213012502E-2</v>
      </c>
    </row>
    <row r="20" spans="2:73" x14ac:dyDescent="0.3">
      <c r="B20" s="18" t="s">
        <v>114</v>
      </c>
      <c r="C20" s="19">
        <v>2.9535259898028298E-3</v>
      </c>
      <c r="D20" s="19">
        <v>1.20908689240536E-3</v>
      </c>
      <c r="E20" s="19">
        <v>4.6625535258720298E-3</v>
      </c>
      <c r="F20" s="19"/>
      <c r="G20" s="19">
        <v>3.2609648522143801E-3</v>
      </c>
      <c r="H20" s="19">
        <v>2.2398791465573801E-3</v>
      </c>
      <c r="I20" s="19">
        <v>4.5577308277931598E-3</v>
      </c>
      <c r="J20" s="19">
        <v>2.4675271986519401E-3</v>
      </c>
      <c r="K20" s="19">
        <v>0</v>
      </c>
      <c r="L20" s="19">
        <v>4.4045229617479002E-3</v>
      </c>
      <c r="M20" s="19"/>
      <c r="N20" s="19">
        <v>3.37447508459223E-3</v>
      </c>
      <c r="O20" s="19">
        <v>3.9296254856825402E-3</v>
      </c>
      <c r="P20" s="19">
        <v>2.7816145795382498E-3</v>
      </c>
      <c r="Q20" s="19">
        <v>1.6922473210900599E-3</v>
      </c>
      <c r="R20" s="19"/>
      <c r="S20" s="19">
        <v>4.1925953400008802E-3</v>
      </c>
      <c r="T20" s="19">
        <v>1.7657937039409601E-3</v>
      </c>
      <c r="U20" s="19">
        <v>6.5081331355888597E-3</v>
      </c>
      <c r="V20" s="19">
        <v>0</v>
      </c>
      <c r="W20" s="19">
        <v>6.3435042322841396E-3</v>
      </c>
      <c r="X20" s="19">
        <v>0</v>
      </c>
      <c r="Y20" s="19">
        <v>0</v>
      </c>
      <c r="Z20" s="19">
        <v>1.5551920551435099E-2</v>
      </c>
      <c r="AA20" s="19">
        <v>0</v>
      </c>
      <c r="AB20" s="19"/>
      <c r="AC20" s="19">
        <v>2.27299714829684E-2</v>
      </c>
      <c r="AD20" s="19">
        <v>5.0047546581530001E-3</v>
      </c>
      <c r="AE20" s="19">
        <v>0</v>
      </c>
      <c r="AF20" s="19">
        <v>0</v>
      </c>
      <c r="AG20" s="19">
        <v>3.6667084355276902E-3</v>
      </c>
      <c r="AH20" s="19">
        <v>4.7405460686351401E-3</v>
      </c>
      <c r="AI20" s="19">
        <v>0</v>
      </c>
      <c r="AJ20" s="19">
        <v>0</v>
      </c>
      <c r="AK20" s="19">
        <v>0</v>
      </c>
      <c r="AL20" s="19">
        <v>0</v>
      </c>
      <c r="AM20" s="19">
        <v>0</v>
      </c>
      <c r="AN20" s="19">
        <v>6.6001215786910504E-3</v>
      </c>
      <c r="AO20" s="19">
        <v>0</v>
      </c>
      <c r="AP20" s="19">
        <v>0</v>
      </c>
      <c r="AQ20" s="19">
        <v>8.9682227731910993E-3</v>
      </c>
      <c r="AR20" s="19">
        <v>0</v>
      </c>
      <c r="AS20" s="19"/>
      <c r="AT20" s="19">
        <v>2.9010518660913501E-3</v>
      </c>
      <c r="AU20" s="19">
        <v>2.9964636414903999E-3</v>
      </c>
      <c r="AV20" s="19">
        <v>4.8866297089755102E-3</v>
      </c>
      <c r="AW20" s="19">
        <v>0</v>
      </c>
      <c r="AX20" s="19">
        <v>3.1883771738428499E-3</v>
      </c>
      <c r="AY20" s="19">
        <v>7.9350500030183901E-3</v>
      </c>
      <c r="AZ20" s="19"/>
      <c r="BA20" s="19">
        <v>4.1418699260763201E-3</v>
      </c>
      <c r="BB20" s="19">
        <v>1.9987007510030501E-3</v>
      </c>
      <c r="BC20" s="19">
        <v>3.6317210694107901E-3</v>
      </c>
      <c r="BD20" s="19">
        <v>2.1821313514148E-3</v>
      </c>
      <c r="BE20" s="19">
        <v>0</v>
      </c>
      <c r="BF20" s="19"/>
      <c r="BG20" s="19">
        <v>1.3537058268844699E-3</v>
      </c>
      <c r="BH20" s="19">
        <v>1.3717846525714201E-3</v>
      </c>
      <c r="BI20" s="19">
        <v>2.9724859099822401E-3</v>
      </c>
      <c r="BJ20" s="19">
        <v>2.3849643699824898E-3</v>
      </c>
      <c r="BK20" s="19">
        <v>7.2933327708557599E-3</v>
      </c>
      <c r="BL20" s="19"/>
      <c r="BM20" s="19">
        <v>1.1180206045370701E-3</v>
      </c>
      <c r="BN20" s="19">
        <v>4.0074724104556302E-3</v>
      </c>
      <c r="BO20" s="19">
        <v>5.8700656813436298E-3</v>
      </c>
      <c r="BP20" s="19"/>
      <c r="BQ20" s="19">
        <v>1.2553380971986499E-3</v>
      </c>
      <c r="BR20" s="19">
        <v>3.9228914517353899E-3</v>
      </c>
      <c r="BS20" s="19"/>
      <c r="BT20" s="19">
        <v>1.7109206561172301E-3</v>
      </c>
      <c r="BU20" s="19">
        <v>5.2277126401427702E-3</v>
      </c>
    </row>
    <row r="21" spans="2:73" x14ac:dyDescent="0.3">
      <c r="B21" s="16"/>
    </row>
    <row r="22" spans="2:73" x14ac:dyDescent="0.3">
      <c r="B22" t="s">
        <v>95</v>
      </c>
    </row>
    <row r="23" spans="2:73" x14ac:dyDescent="0.3">
      <c r="B23" t="s">
        <v>96</v>
      </c>
    </row>
    <row r="25" spans="2:73" x14ac:dyDescent="0.3">
      <c r="B25"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U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103</v>
      </c>
      <c r="C9" s="17">
        <v>3.6694916770782599E-2</v>
      </c>
      <c r="D9" s="17">
        <v>3.5810067776268897E-2</v>
      </c>
      <c r="E9" s="17">
        <v>3.7670407224997399E-2</v>
      </c>
      <c r="F9" s="17"/>
      <c r="G9" s="17">
        <v>4.1402494243697602E-2</v>
      </c>
      <c r="H9" s="17">
        <v>2.5351460961851199E-2</v>
      </c>
      <c r="I9" s="17">
        <v>3.8655943776738498E-2</v>
      </c>
      <c r="J9" s="17">
        <v>5.1585771364441597E-2</v>
      </c>
      <c r="K9" s="17">
        <v>3.1531432079942502E-2</v>
      </c>
      <c r="L9" s="17">
        <v>3.25524974607335E-2</v>
      </c>
      <c r="M9" s="17"/>
      <c r="N9" s="17">
        <v>2.3767626228112401E-2</v>
      </c>
      <c r="O9" s="17">
        <v>4.0507367736243201E-2</v>
      </c>
      <c r="P9" s="17">
        <v>3.61522718518816E-2</v>
      </c>
      <c r="Q9" s="17">
        <v>4.7915020536272099E-2</v>
      </c>
      <c r="R9" s="17"/>
      <c r="S9" s="17">
        <v>3.0006164885936101E-2</v>
      </c>
      <c r="T9" s="17">
        <v>3.2976936332053002E-2</v>
      </c>
      <c r="U9" s="17">
        <v>2.2485193297606201E-2</v>
      </c>
      <c r="V9" s="17">
        <v>4.6921014187803103E-2</v>
      </c>
      <c r="W9" s="17">
        <v>4.2860002134165603E-2</v>
      </c>
      <c r="X9" s="17">
        <v>4.5384389057625499E-2</v>
      </c>
      <c r="Y9" s="17">
        <v>4.05772942324912E-2</v>
      </c>
      <c r="Z9" s="17">
        <v>4.96962645038551E-2</v>
      </c>
      <c r="AA9" s="17">
        <v>3.2858092157957201E-2</v>
      </c>
      <c r="AB9" s="17"/>
      <c r="AC9" s="17">
        <v>3.54887094272349E-2</v>
      </c>
      <c r="AD9" s="17">
        <v>7.6133051776866897E-2</v>
      </c>
      <c r="AE9" s="17">
        <v>5.9683052960536602E-2</v>
      </c>
      <c r="AF9" s="17">
        <v>6.1931016247069599E-2</v>
      </c>
      <c r="AG9" s="17">
        <v>4.7219701821346403E-2</v>
      </c>
      <c r="AH9" s="17">
        <v>4.96559686204621E-2</v>
      </c>
      <c r="AI9" s="17">
        <v>2.99930111581206E-2</v>
      </c>
      <c r="AJ9" s="17">
        <v>2.60882322822132E-2</v>
      </c>
      <c r="AK9" s="17">
        <v>3.0973359719586799E-2</v>
      </c>
      <c r="AL9" s="17">
        <v>1.55048329130382E-2</v>
      </c>
      <c r="AM9" s="17">
        <v>3.4871837167797202E-2</v>
      </c>
      <c r="AN9" s="17">
        <v>8.34204525977136E-3</v>
      </c>
      <c r="AO9" s="17">
        <v>2.51838609412482E-2</v>
      </c>
      <c r="AP9" s="17">
        <v>7.8770569383661004E-3</v>
      </c>
      <c r="AQ9" s="17">
        <v>4.1828244134104998E-2</v>
      </c>
      <c r="AR9" s="17">
        <v>6.9848149917643102E-3</v>
      </c>
      <c r="AS9" s="17"/>
      <c r="AT9" s="17">
        <v>4.7981944346773102E-2</v>
      </c>
      <c r="AU9" s="17">
        <v>3.4764381084259097E-2</v>
      </c>
      <c r="AV9" s="17">
        <v>3.1140134362831501E-2</v>
      </c>
      <c r="AW9" s="17">
        <v>4.4989567527211803E-2</v>
      </c>
      <c r="AX9" s="17">
        <v>1.49014565764889E-2</v>
      </c>
      <c r="AY9" s="17">
        <v>2.5560404917951599E-2</v>
      </c>
      <c r="AZ9" s="17"/>
      <c r="BA9" s="17">
        <v>4.9414177778367901E-2</v>
      </c>
      <c r="BB9" s="17">
        <v>3.0312928064597601E-2</v>
      </c>
      <c r="BC9" s="17">
        <v>3.5947757247142199E-2</v>
      </c>
      <c r="BD9" s="17">
        <v>2.9944904010947699E-2</v>
      </c>
      <c r="BE9" s="17">
        <v>0</v>
      </c>
      <c r="BF9" s="17"/>
      <c r="BG9" s="17">
        <v>2.4497288012661302E-2</v>
      </c>
      <c r="BH9" s="17">
        <v>2.7439220388096101E-2</v>
      </c>
      <c r="BI9" s="17">
        <v>4.4204795625448302E-2</v>
      </c>
      <c r="BJ9" s="17">
        <v>5.7602468353392902E-2</v>
      </c>
      <c r="BK9" s="17">
        <v>4.0518590415125198E-2</v>
      </c>
      <c r="BL9" s="17"/>
      <c r="BM9" s="17">
        <v>1.8129785804126702E-2</v>
      </c>
      <c r="BN9" s="17">
        <v>3.87090117535029E-2</v>
      </c>
      <c r="BO9" s="17">
        <v>8.7096348352952699E-2</v>
      </c>
      <c r="BP9" s="17"/>
      <c r="BQ9" s="17">
        <v>3.0252854525782299E-2</v>
      </c>
      <c r="BR9" s="17">
        <v>3.9111731838661699E-2</v>
      </c>
      <c r="BS9" s="17"/>
      <c r="BT9" s="17">
        <v>3.6716194196940798E-2</v>
      </c>
      <c r="BU9" s="17">
        <v>3.67127163251115E-2</v>
      </c>
    </row>
    <row r="10" spans="2:73" x14ac:dyDescent="0.3">
      <c r="B10" s="18" t="s">
        <v>104</v>
      </c>
      <c r="C10" s="17">
        <v>2.8038305175303101E-2</v>
      </c>
      <c r="D10" s="17">
        <v>2.2423112997741301E-2</v>
      </c>
      <c r="E10" s="17">
        <v>3.3246955005578199E-2</v>
      </c>
      <c r="F10" s="17"/>
      <c r="G10" s="17">
        <v>3.48035374535011E-2</v>
      </c>
      <c r="H10" s="17">
        <v>1.9269206056121101E-2</v>
      </c>
      <c r="I10" s="17">
        <v>3.6568997443832303E-2</v>
      </c>
      <c r="J10" s="17">
        <v>2.13214011039193E-2</v>
      </c>
      <c r="K10" s="17">
        <v>4.8032315177283097E-2</v>
      </c>
      <c r="L10" s="17">
        <v>1.5793530450411101E-2</v>
      </c>
      <c r="M10" s="17"/>
      <c r="N10" s="17">
        <v>1.4920151946386601E-2</v>
      </c>
      <c r="O10" s="17">
        <v>2.1553356541372502E-2</v>
      </c>
      <c r="P10" s="17">
        <v>3.0991826364969801E-2</v>
      </c>
      <c r="Q10" s="17">
        <v>4.6938062167570502E-2</v>
      </c>
      <c r="R10" s="17"/>
      <c r="S10" s="17">
        <v>2.5159846846476101E-2</v>
      </c>
      <c r="T10" s="17">
        <v>2.8632086550875499E-2</v>
      </c>
      <c r="U10" s="17">
        <v>4.0826220534734198E-2</v>
      </c>
      <c r="V10" s="17">
        <v>3.4421608792217E-2</v>
      </c>
      <c r="W10" s="17">
        <v>2.83254177166711E-2</v>
      </c>
      <c r="X10" s="17">
        <v>1.8699908171703701E-2</v>
      </c>
      <c r="Y10" s="17">
        <v>2.32910445430753E-2</v>
      </c>
      <c r="Z10" s="17">
        <v>1.25202472401815E-2</v>
      </c>
      <c r="AA10" s="17">
        <v>3.2213902291867699E-2</v>
      </c>
      <c r="AB10" s="17"/>
      <c r="AC10" s="17">
        <v>0.18396372502800301</v>
      </c>
      <c r="AD10" s="17">
        <v>6.8064201317799805E-2</v>
      </c>
      <c r="AE10" s="17">
        <v>2.61621204002234E-2</v>
      </c>
      <c r="AF10" s="17">
        <v>3.5383700172500497E-2</v>
      </c>
      <c r="AG10" s="17">
        <v>5.4015142143791897E-2</v>
      </c>
      <c r="AH10" s="17">
        <v>2.4059630671468199E-2</v>
      </c>
      <c r="AI10" s="17">
        <v>3.1146240323550602E-2</v>
      </c>
      <c r="AJ10" s="17">
        <v>2.28270219650854E-2</v>
      </c>
      <c r="AK10" s="17">
        <v>3.2306761457902303E-2</v>
      </c>
      <c r="AL10" s="17">
        <v>0</v>
      </c>
      <c r="AM10" s="17">
        <v>2.5304986651248199E-2</v>
      </c>
      <c r="AN10" s="17">
        <v>2.3580907042570001E-2</v>
      </c>
      <c r="AO10" s="17">
        <v>1.6950928400207899E-2</v>
      </c>
      <c r="AP10" s="17">
        <v>1.0956789453089401E-2</v>
      </c>
      <c r="AQ10" s="17">
        <v>0</v>
      </c>
      <c r="AR10" s="17">
        <v>0</v>
      </c>
      <c r="AS10" s="17"/>
      <c r="AT10" s="17">
        <v>3.7514375504426101E-2</v>
      </c>
      <c r="AU10" s="17">
        <v>2.5454772321957E-2</v>
      </c>
      <c r="AV10" s="17">
        <v>2.9656142217250301E-2</v>
      </c>
      <c r="AW10" s="17">
        <v>2.1399758157976002E-2</v>
      </c>
      <c r="AX10" s="17">
        <v>2.5065266596392601E-2</v>
      </c>
      <c r="AY10" s="17">
        <v>2.49824731596173E-2</v>
      </c>
      <c r="AZ10" s="17"/>
      <c r="BA10" s="17">
        <v>3.2892233906077199E-2</v>
      </c>
      <c r="BB10" s="17">
        <v>3.4903889939686697E-2</v>
      </c>
      <c r="BC10" s="17">
        <v>1.98243580660632E-2</v>
      </c>
      <c r="BD10" s="17">
        <v>1.7880677057472399E-2</v>
      </c>
      <c r="BE10" s="17">
        <v>2.3498010148200701E-2</v>
      </c>
      <c r="BF10" s="17"/>
      <c r="BG10" s="17">
        <v>1.21354640886352E-2</v>
      </c>
      <c r="BH10" s="17">
        <v>2.0042580759871999E-2</v>
      </c>
      <c r="BI10" s="17">
        <v>2.4813761419989502E-2</v>
      </c>
      <c r="BJ10" s="17">
        <v>4.5077455596464699E-2</v>
      </c>
      <c r="BK10" s="17">
        <v>3.8033982558098298E-2</v>
      </c>
      <c r="BL10" s="17"/>
      <c r="BM10" s="17">
        <v>1.4955172643801201E-2</v>
      </c>
      <c r="BN10" s="17">
        <v>2.3171450375049099E-2</v>
      </c>
      <c r="BO10" s="17">
        <v>7.8754290648713504E-2</v>
      </c>
      <c r="BP10" s="17"/>
      <c r="BQ10" s="17">
        <v>2.6355867066661501E-2</v>
      </c>
      <c r="BR10" s="17">
        <v>2.9437070944590402E-2</v>
      </c>
      <c r="BS10" s="17"/>
      <c r="BT10" s="17">
        <v>2.5058479606147599E-2</v>
      </c>
      <c r="BU10" s="17">
        <v>3.0812159194967999E-2</v>
      </c>
    </row>
    <row r="11" spans="2:73" x14ac:dyDescent="0.3">
      <c r="B11" s="18" t="s">
        <v>105</v>
      </c>
      <c r="C11" s="17">
        <v>4.7653083741367598E-2</v>
      </c>
      <c r="D11" s="17">
        <v>4.0702217835111E-2</v>
      </c>
      <c r="E11" s="17">
        <v>5.3810594312887802E-2</v>
      </c>
      <c r="F11" s="17"/>
      <c r="G11" s="17">
        <v>5.2055895745734999E-2</v>
      </c>
      <c r="H11" s="17">
        <v>5.95755741101303E-2</v>
      </c>
      <c r="I11" s="17">
        <v>6.8509872045197498E-2</v>
      </c>
      <c r="J11" s="17">
        <v>4.7159247895364298E-2</v>
      </c>
      <c r="K11" s="17">
        <v>4.1810176289118997E-2</v>
      </c>
      <c r="L11" s="17">
        <v>2.2413407401840401E-2</v>
      </c>
      <c r="M11" s="17"/>
      <c r="N11" s="17">
        <v>4.30161966748605E-2</v>
      </c>
      <c r="O11" s="17">
        <v>5.1627596754389701E-2</v>
      </c>
      <c r="P11" s="17">
        <v>4.7996971821410099E-2</v>
      </c>
      <c r="Q11" s="17">
        <v>4.9178751569446899E-2</v>
      </c>
      <c r="R11" s="17"/>
      <c r="S11" s="17">
        <v>2.66652566530628E-2</v>
      </c>
      <c r="T11" s="17">
        <v>3.53593921112276E-2</v>
      </c>
      <c r="U11" s="17">
        <v>7.9394667185801501E-2</v>
      </c>
      <c r="V11" s="17">
        <v>5.2833210098965799E-2</v>
      </c>
      <c r="W11" s="17">
        <v>5.0382550162899199E-2</v>
      </c>
      <c r="X11" s="17">
        <v>7.3346803280859504E-2</v>
      </c>
      <c r="Y11" s="17">
        <v>2.57904485556948E-2</v>
      </c>
      <c r="Z11" s="17">
        <v>4.5867083559968901E-2</v>
      </c>
      <c r="AA11" s="17">
        <v>5.5613209162133297E-2</v>
      </c>
      <c r="AB11" s="17"/>
      <c r="AC11" s="17">
        <v>6.0158093831502203E-2</v>
      </c>
      <c r="AD11" s="17">
        <v>7.3094897775155598E-2</v>
      </c>
      <c r="AE11" s="17">
        <v>4.8509981956257997E-2</v>
      </c>
      <c r="AF11" s="17">
        <v>2.59694111290193E-2</v>
      </c>
      <c r="AG11" s="17">
        <v>6.8501017869596406E-2</v>
      </c>
      <c r="AH11" s="17">
        <v>3.8355461531155398E-2</v>
      </c>
      <c r="AI11" s="17">
        <v>5.01683212226956E-2</v>
      </c>
      <c r="AJ11" s="17">
        <v>3.6742259453548497E-2</v>
      </c>
      <c r="AK11" s="17">
        <v>5.9665197802429702E-2</v>
      </c>
      <c r="AL11" s="17">
        <v>3.90363972407511E-2</v>
      </c>
      <c r="AM11" s="17">
        <v>3.82949912747369E-2</v>
      </c>
      <c r="AN11" s="17">
        <v>4.6981050630910702E-2</v>
      </c>
      <c r="AO11" s="17">
        <v>5.5857302693663298E-2</v>
      </c>
      <c r="AP11" s="17">
        <v>4.8476758209761599E-2</v>
      </c>
      <c r="AQ11" s="17">
        <v>5.4918233031153001E-2</v>
      </c>
      <c r="AR11" s="17">
        <v>4.1838553240142497E-2</v>
      </c>
      <c r="AS11" s="17"/>
      <c r="AT11" s="17">
        <v>4.7116601629563999E-2</v>
      </c>
      <c r="AU11" s="17">
        <v>3.7837880493704103E-2</v>
      </c>
      <c r="AV11" s="17">
        <v>5.6268126355129101E-2</v>
      </c>
      <c r="AW11" s="17">
        <v>5.2632074885892E-2</v>
      </c>
      <c r="AX11" s="17">
        <v>5.5648726043961101E-2</v>
      </c>
      <c r="AY11" s="17">
        <v>4.75781182901098E-2</v>
      </c>
      <c r="AZ11" s="17"/>
      <c r="BA11" s="17">
        <v>4.5658521980644601E-2</v>
      </c>
      <c r="BB11" s="17">
        <v>5.9600102605970103E-2</v>
      </c>
      <c r="BC11" s="17">
        <v>3.7603008584111197E-2</v>
      </c>
      <c r="BD11" s="17">
        <v>5.3465269333389097E-2</v>
      </c>
      <c r="BE11" s="17">
        <v>5.7618803199380099E-2</v>
      </c>
      <c r="BF11" s="17"/>
      <c r="BG11" s="17">
        <v>3.6879825642479498E-2</v>
      </c>
      <c r="BH11" s="17">
        <v>4.5431945450013202E-2</v>
      </c>
      <c r="BI11" s="17">
        <v>4.9668798748302802E-2</v>
      </c>
      <c r="BJ11" s="17">
        <v>6.2975787622805604E-2</v>
      </c>
      <c r="BK11" s="17">
        <v>4.7062736309434403E-2</v>
      </c>
      <c r="BL11" s="17"/>
      <c r="BM11" s="17">
        <v>2.6184167318667399E-2</v>
      </c>
      <c r="BN11" s="17">
        <v>5.8912371580996201E-2</v>
      </c>
      <c r="BO11" s="17">
        <v>8.4348606283461497E-2</v>
      </c>
      <c r="BP11" s="17"/>
      <c r="BQ11" s="17">
        <v>4.5414827280859799E-2</v>
      </c>
      <c r="BR11" s="17">
        <v>4.8841581082378897E-2</v>
      </c>
      <c r="BS11" s="17"/>
      <c r="BT11" s="17">
        <v>4.5228533163742202E-2</v>
      </c>
      <c r="BU11" s="17">
        <v>5.4762343879286197E-2</v>
      </c>
    </row>
    <row r="12" spans="2:73" x14ac:dyDescent="0.3">
      <c r="B12" s="18" t="s">
        <v>106</v>
      </c>
      <c r="C12" s="17">
        <v>7.6614862076939599E-2</v>
      </c>
      <c r="D12" s="17">
        <v>6.7931270650302703E-2</v>
      </c>
      <c r="E12" s="17">
        <v>8.4575529802202301E-2</v>
      </c>
      <c r="F12" s="17"/>
      <c r="G12" s="17">
        <v>8.4062424243956907E-2</v>
      </c>
      <c r="H12" s="17">
        <v>0.104962910347112</v>
      </c>
      <c r="I12" s="17">
        <v>9.4337890684421694E-2</v>
      </c>
      <c r="J12" s="17">
        <v>8.2854093438775298E-2</v>
      </c>
      <c r="K12" s="17">
        <v>6.8984249305411097E-2</v>
      </c>
      <c r="L12" s="17">
        <v>3.4272066961231397E-2</v>
      </c>
      <c r="M12" s="17"/>
      <c r="N12" s="17">
        <v>7.2623167165199995E-2</v>
      </c>
      <c r="O12" s="17">
        <v>8.1838753092384503E-2</v>
      </c>
      <c r="P12" s="17">
        <v>7.0498531296730102E-2</v>
      </c>
      <c r="Q12" s="17">
        <v>7.9610320537488802E-2</v>
      </c>
      <c r="R12" s="17"/>
      <c r="S12" s="17">
        <v>8.0071425664884593E-2</v>
      </c>
      <c r="T12" s="17">
        <v>8.7339902511992196E-2</v>
      </c>
      <c r="U12" s="17">
        <v>8.5138294406952794E-2</v>
      </c>
      <c r="V12" s="17">
        <v>6.7369078396780302E-2</v>
      </c>
      <c r="W12" s="17">
        <v>6.4242393445157406E-2</v>
      </c>
      <c r="X12" s="17">
        <v>9.9020329554960596E-2</v>
      </c>
      <c r="Y12" s="17">
        <v>5.7329287816002703E-2</v>
      </c>
      <c r="Z12" s="17">
        <v>4.1595506280991998E-2</v>
      </c>
      <c r="AA12" s="17">
        <v>7.9995421825394097E-2</v>
      </c>
      <c r="AB12" s="17"/>
      <c r="AC12" s="17">
        <v>7.9413572751665995E-2</v>
      </c>
      <c r="AD12" s="17">
        <v>4.4247051116977999E-2</v>
      </c>
      <c r="AE12" s="17">
        <v>8.1963545755929304E-2</v>
      </c>
      <c r="AF12" s="17">
        <v>7.0571172313147204E-2</v>
      </c>
      <c r="AG12" s="17">
        <v>0.10087080739793999</v>
      </c>
      <c r="AH12" s="17">
        <v>8.0470630247439306E-2</v>
      </c>
      <c r="AI12" s="17">
        <v>7.9403075039820595E-2</v>
      </c>
      <c r="AJ12" s="17">
        <v>6.2866134363568596E-2</v>
      </c>
      <c r="AK12" s="17">
        <v>8.9169652515033906E-2</v>
      </c>
      <c r="AL12" s="17">
        <v>7.9464003143342399E-2</v>
      </c>
      <c r="AM12" s="17">
        <v>8.0192543039040207E-2</v>
      </c>
      <c r="AN12" s="17">
        <v>7.9049986742024098E-2</v>
      </c>
      <c r="AO12" s="17">
        <v>8.4914692942892805E-2</v>
      </c>
      <c r="AP12" s="17">
        <v>6.6711656906765601E-2</v>
      </c>
      <c r="AQ12" s="17">
        <v>3.9239116927012797E-2</v>
      </c>
      <c r="AR12" s="17">
        <v>5.5919751167980897E-2</v>
      </c>
      <c r="AS12" s="17"/>
      <c r="AT12" s="17">
        <v>7.5432377259848901E-2</v>
      </c>
      <c r="AU12" s="17">
        <v>8.1582321921884401E-2</v>
      </c>
      <c r="AV12" s="17">
        <v>6.8889266757451398E-2</v>
      </c>
      <c r="AW12" s="17">
        <v>8.5613915888037601E-2</v>
      </c>
      <c r="AX12" s="17">
        <v>5.8539826257705999E-2</v>
      </c>
      <c r="AY12" s="17">
        <v>8.0171300265385201E-2</v>
      </c>
      <c r="AZ12" s="17"/>
      <c r="BA12" s="17">
        <v>6.92459505521279E-2</v>
      </c>
      <c r="BB12" s="17">
        <v>6.9956396683420102E-2</v>
      </c>
      <c r="BC12" s="17">
        <v>0.10391487789616</v>
      </c>
      <c r="BD12" s="17">
        <v>6.5721160129669207E-2</v>
      </c>
      <c r="BE12" s="17">
        <v>5.5326588936952199E-2</v>
      </c>
      <c r="BF12" s="17"/>
      <c r="BG12" s="17">
        <v>4.9037619144467297E-2</v>
      </c>
      <c r="BH12" s="17">
        <v>7.6496058249067897E-2</v>
      </c>
      <c r="BI12" s="17">
        <v>7.8037104177176297E-2</v>
      </c>
      <c r="BJ12" s="17">
        <v>6.0233223031425198E-2</v>
      </c>
      <c r="BK12" s="17">
        <v>0.106818789643552</v>
      </c>
      <c r="BL12" s="17"/>
      <c r="BM12" s="17">
        <v>5.5425372720515301E-2</v>
      </c>
      <c r="BN12" s="17">
        <v>8.0662093577522007E-2</v>
      </c>
      <c r="BO12" s="17">
        <v>0.12991409087602901</v>
      </c>
      <c r="BP12" s="17"/>
      <c r="BQ12" s="17">
        <v>7.3200241735402904E-2</v>
      </c>
      <c r="BR12" s="17">
        <v>7.4991038016091402E-2</v>
      </c>
      <c r="BS12" s="17"/>
      <c r="BT12" s="17">
        <v>6.9065639992276801E-2</v>
      </c>
      <c r="BU12" s="17">
        <v>8.2644123143933906E-2</v>
      </c>
    </row>
    <row r="13" spans="2:73" x14ac:dyDescent="0.3">
      <c r="B13" s="18" t="s">
        <v>107</v>
      </c>
      <c r="C13" s="17">
        <v>7.8918002208169705E-2</v>
      </c>
      <c r="D13" s="17">
        <v>4.81122184767954E-2</v>
      </c>
      <c r="E13" s="17">
        <v>0.108767295526699</v>
      </c>
      <c r="F13" s="17"/>
      <c r="G13" s="17">
        <v>0.10039786676965599</v>
      </c>
      <c r="H13" s="17">
        <v>9.03037696537487E-2</v>
      </c>
      <c r="I13" s="17">
        <v>9.9901350484436005E-2</v>
      </c>
      <c r="J13" s="17">
        <v>7.3137262903035002E-2</v>
      </c>
      <c r="K13" s="17">
        <v>7.6021830464958307E-2</v>
      </c>
      <c r="L13" s="17">
        <v>4.5022804130514002E-2</v>
      </c>
      <c r="M13" s="17"/>
      <c r="N13" s="17">
        <v>7.1313850342952206E-2</v>
      </c>
      <c r="O13" s="17">
        <v>9.6529742177931102E-2</v>
      </c>
      <c r="P13" s="17">
        <v>6.6007423182024599E-2</v>
      </c>
      <c r="Q13" s="17">
        <v>7.9067082570144498E-2</v>
      </c>
      <c r="R13" s="17"/>
      <c r="S13" s="17">
        <v>8.6915002152152698E-2</v>
      </c>
      <c r="T13" s="17">
        <v>7.2075372584371994E-2</v>
      </c>
      <c r="U13" s="17">
        <v>8.6483523228048698E-2</v>
      </c>
      <c r="V13" s="17">
        <v>7.12803883429209E-2</v>
      </c>
      <c r="W13" s="17">
        <v>7.0762028680649999E-2</v>
      </c>
      <c r="X13" s="17">
        <v>6.1073409387061302E-2</v>
      </c>
      <c r="Y13" s="17">
        <v>9.0984879172924304E-2</v>
      </c>
      <c r="Z13" s="17">
        <v>7.3791262115928305E-2</v>
      </c>
      <c r="AA13" s="17">
        <v>9.0230969632456998E-2</v>
      </c>
      <c r="AB13" s="17"/>
      <c r="AC13" s="17">
        <v>7.9942455988294595E-2</v>
      </c>
      <c r="AD13" s="17">
        <v>8.0816196529143097E-2</v>
      </c>
      <c r="AE13" s="17">
        <v>8.7777034877694504E-2</v>
      </c>
      <c r="AF13" s="17">
        <v>7.07218714213661E-2</v>
      </c>
      <c r="AG13" s="17">
        <v>5.3413610645386599E-2</v>
      </c>
      <c r="AH13" s="17">
        <v>0.105930082113969</v>
      </c>
      <c r="AI13" s="17">
        <v>0.123031814842343</v>
      </c>
      <c r="AJ13" s="17">
        <v>7.2219259972091596E-2</v>
      </c>
      <c r="AK13" s="17">
        <v>7.6391118162415894E-2</v>
      </c>
      <c r="AL13" s="17">
        <v>9.4053673527844897E-2</v>
      </c>
      <c r="AM13" s="17">
        <v>7.5025193570557397E-2</v>
      </c>
      <c r="AN13" s="17">
        <v>8.7767213390580801E-2</v>
      </c>
      <c r="AO13" s="17">
        <v>5.8302733674873097E-2</v>
      </c>
      <c r="AP13" s="17">
        <v>6.1839340170395503E-2</v>
      </c>
      <c r="AQ13" s="17">
        <v>0.11303939624659599</v>
      </c>
      <c r="AR13" s="17">
        <v>3.1410812987845302E-2</v>
      </c>
      <c r="AS13" s="17"/>
      <c r="AT13" s="17">
        <v>6.9154660516376795E-2</v>
      </c>
      <c r="AU13" s="17">
        <v>8.1599680497068006E-2</v>
      </c>
      <c r="AV13" s="17">
        <v>8.8585213637468296E-2</v>
      </c>
      <c r="AW13" s="17">
        <v>8.3275182223343402E-2</v>
      </c>
      <c r="AX13" s="17">
        <v>7.5382755385022093E-2</v>
      </c>
      <c r="AY13" s="17">
        <v>6.5883622390373306E-2</v>
      </c>
      <c r="AZ13" s="17"/>
      <c r="BA13" s="17">
        <v>7.1360137472891993E-2</v>
      </c>
      <c r="BB13" s="17">
        <v>8.4891985301308398E-2</v>
      </c>
      <c r="BC13" s="17">
        <v>9.0184308052868797E-2</v>
      </c>
      <c r="BD13" s="17">
        <v>9.6620265685857701E-2</v>
      </c>
      <c r="BE13" s="17">
        <v>3.4898300945176999E-2</v>
      </c>
      <c r="BF13" s="17"/>
      <c r="BG13" s="17">
        <v>6.2448743155648398E-2</v>
      </c>
      <c r="BH13" s="17">
        <v>9.2305866928080099E-2</v>
      </c>
      <c r="BI13" s="17">
        <v>8.8006149724508806E-2</v>
      </c>
      <c r="BJ13" s="17">
        <v>5.6993729350823703E-2</v>
      </c>
      <c r="BK13" s="17">
        <v>9.4721417938433305E-2</v>
      </c>
      <c r="BL13" s="17"/>
      <c r="BM13" s="17">
        <v>6.0031652241690103E-2</v>
      </c>
      <c r="BN13" s="17">
        <v>8.6003434907172202E-2</v>
      </c>
      <c r="BO13" s="17">
        <v>0.118015467430298</v>
      </c>
      <c r="BP13" s="17"/>
      <c r="BQ13" s="17">
        <v>7.5446818649115496E-2</v>
      </c>
      <c r="BR13" s="17">
        <v>8.0232760847284298E-2</v>
      </c>
      <c r="BS13" s="17"/>
      <c r="BT13" s="17">
        <v>7.6984554346872999E-2</v>
      </c>
      <c r="BU13" s="17">
        <v>8.4050902447437098E-2</v>
      </c>
    </row>
    <row r="14" spans="2:73" x14ac:dyDescent="0.3">
      <c r="B14" s="18" t="s">
        <v>108</v>
      </c>
      <c r="C14" s="17">
        <v>0.140911139269224</v>
      </c>
      <c r="D14" s="17">
        <v>0.13359165876774301</v>
      </c>
      <c r="E14" s="17">
        <v>0.148072710951061</v>
      </c>
      <c r="F14" s="17"/>
      <c r="G14" s="17">
        <v>0.154513562145601</v>
      </c>
      <c r="H14" s="17">
        <v>0.15152851788830701</v>
      </c>
      <c r="I14" s="17">
        <v>0.13391931453386799</v>
      </c>
      <c r="J14" s="17">
        <v>0.18655319207655999</v>
      </c>
      <c r="K14" s="17">
        <v>0.14006400046162501</v>
      </c>
      <c r="L14" s="17">
        <v>9.2375021047366099E-2</v>
      </c>
      <c r="M14" s="17"/>
      <c r="N14" s="17">
        <v>0.134823737281553</v>
      </c>
      <c r="O14" s="17">
        <v>0.16096633561419499</v>
      </c>
      <c r="P14" s="17">
        <v>0.12226112462565999</v>
      </c>
      <c r="Q14" s="17">
        <v>0.14199400521785099</v>
      </c>
      <c r="R14" s="17"/>
      <c r="S14" s="17">
        <v>0.13929753397413799</v>
      </c>
      <c r="T14" s="17">
        <v>0.14233706424967399</v>
      </c>
      <c r="U14" s="17">
        <v>0.129754811989613</v>
      </c>
      <c r="V14" s="17">
        <v>0.11168378728039</v>
      </c>
      <c r="W14" s="17">
        <v>0.147516574689983</v>
      </c>
      <c r="X14" s="17">
        <v>0.16853707787352301</v>
      </c>
      <c r="Y14" s="17">
        <v>0.134175679440597</v>
      </c>
      <c r="Z14" s="17">
        <v>0.20844698605587</v>
      </c>
      <c r="AA14" s="17">
        <v>0.12779810977265699</v>
      </c>
      <c r="AB14" s="17"/>
      <c r="AC14" s="17">
        <v>4.4476531812194298E-2</v>
      </c>
      <c r="AD14" s="17">
        <v>0.18403133525743501</v>
      </c>
      <c r="AE14" s="17">
        <v>0.15267174274224299</v>
      </c>
      <c r="AF14" s="17">
        <v>0.115449915425224</v>
      </c>
      <c r="AG14" s="17">
        <v>0.12062895961119301</v>
      </c>
      <c r="AH14" s="17">
        <v>0.109017290188812</v>
      </c>
      <c r="AI14" s="17">
        <v>0.13052455464315199</v>
      </c>
      <c r="AJ14" s="17">
        <v>0.15786985709967699</v>
      </c>
      <c r="AK14" s="17">
        <v>0.13357356460189801</v>
      </c>
      <c r="AL14" s="17">
        <v>0.18099097724376401</v>
      </c>
      <c r="AM14" s="17">
        <v>0.16464364291661701</v>
      </c>
      <c r="AN14" s="17">
        <v>0.16304814029364201</v>
      </c>
      <c r="AO14" s="17">
        <v>0.11560800077625701</v>
      </c>
      <c r="AP14" s="17">
        <v>0.13593934150883699</v>
      </c>
      <c r="AQ14" s="17">
        <v>0.128986754041851</v>
      </c>
      <c r="AR14" s="17">
        <v>0.105988799435299</v>
      </c>
      <c r="AS14" s="17"/>
      <c r="AT14" s="17">
        <v>0.139470115290937</v>
      </c>
      <c r="AU14" s="17">
        <v>0.133550804644711</v>
      </c>
      <c r="AV14" s="17">
        <v>0.14653908285304801</v>
      </c>
      <c r="AW14" s="17">
        <v>0.13819088596224599</v>
      </c>
      <c r="AX14" s="17">
        <v>0.16363995041080301</v>
      </c>
      <c r="AY14" s="17">
        <v>0.138117827417408</v>
      </c>
      <c r="AZ14" s="17"/>
      <c r="BA14" s="17">
        <v>0.13975158740671201</v>
      </c>
      <c r="BB14" s="17">
        <v>0.15186794920109101</v>
      </c>
      <c r="BC14" s="17">
        <v>0.13955476451704399</v>
      </c>
      <c r="BD14" s="17">
        <v>0.14976696064450001</v>
      </c>
      <c r="BE14" s="17">
        <v>8.4942755633643299E-2</v>
      </c>
      <c r="BF14" s="17"/>
      <c r="BG14" s="17">
        <v>0.11473582943036501</v>
      </c>
      <c r="BH14" s="17">
        <v>0.15378558941845699</v>
      </c>
      <c r="BI14" s="17">
        <v>0.122830854916449</v>
      </c>
      <c r="BJ14" s="17">
        <v>0.121462950898252</v>
      </c>
      <c r="BK14" s="17">
        <v>0.123458874639927</v>
      </c>
      <c r="BL14" s="17"/>
      <c r="BM14" s="17">
        <v>0.13283617914489601</v>
      </c>
      <c r="BN14" s="17">
        <v>0.14812261929829801</v>
      </c>
      <c r="BO14" s="17">
        <v>0.147517067282257</v>
      </c>
      <c r="BP14" s="17"/>
      <c r="BQ14" s="17">
        <v>0.14091274196385101</v>
      </c>
      <c r="BR14" s="17">
        <v>0.143375250439397</v>
      </c>
      <c r="BS14" s="17"/>
      <c r="BT14" s="17">
        <v>0.13891995093552101</v>
      </c>
      <c r="BU14" s="17">
        <v>0.14205262867870899</v>
      </c>
    </row>
    <row r="15" spans="2:73" x14ac:dyDescent="0.3">
      <c r="B15" s="18" t="s">
        <v>109</v>
      </c>
      <c r="C15" s="17">
        <v>0.126150434020775</v>
      </c>
      <c r="D15" s="17">
        <v>0.13126155299575901</v>
      </c>
      <c r="E15" s="17">
        <v>0.121559022481024</v>
      </c>
      <c r="F15" s="17"/>
      <c r="G15" s="17">
        <v>0.12829724167199499</v>
      </c>
      <c r="H15" s="17">
        <v>0.13497309908080801</v>
      </c>
      <c r="I15" s="17">
        <v>0.124963500110317</v>
      </c>
      <c r="J15" s="17">
        <v>0.116769273945508</v>
      </c>
      <c r="K15" s="17">
        <v>0.13547570167105599</v>
      </c>
      <c r="L15" s="17">
        <v>0.119893870075582</v>
      </c>
      <c r="M15" s="17"/>
      <c r="N15" s="17">
        <v>0.13761136823242001</v>
      </c>
      <c r="O15" s="17">
        <v>0.108745145050772</v>
      </c>
      <c r="P15" s="17">
        <v>0.13824618561051599</v>
      </c>
      <c r="Q15" s="17">
        <v>0.122568586299381</v>
      </c>
      <c r="R15" s="17"/>
      <c r="S15" s="17">
        <v>0.120394137195935</v>
      </c>
      <c r="T15" s="17">
        <v>0.156191032589757</v>
      </c>
      <c r="U15" s="17">
        <v>0.14677915953120599</v>
      </c>
      <c r="V15" s="17">
        <v>9.7101668081118697E-2</v>
      </c>
      <c r="W15" s="17">
        <v>0.157080458840962</v>
      </c>
      <c r="X15" s="17">
        <v>0.101660282949676</v>
      </c>
      <c r="Y15" s="17">
        <v>0.13069673043979901</v>
      </c>
      <c r="Z15" s="17">
        <v>0.122447661931379</v>
      </c>
      <c r="AA15" s="17">
        <v>0.10035877880373401</v>
      </c>
      <c r="AB15" s="17"/>
      <c r="AC15" s="17">
        <v>5.0833451360103303E-2</v>
      </c>
      <c r="AD15" s="17">
        <v>6.8389640327080198E-2</v>
      </c>
      <c r="AE15" s="17">
        <v>0.17745041107283099</v>
      </c>
      <c r="AF15" s="17">
        <v>9.1449132388051801E-2</v>
      </c>
      <c r="AG15" s="17">
        <v>9.7589657556391304E-2</v>
      </c>
      <c r="AH15" s="17">
        <v>0.131503152970118</v>
      </c>
      <c r="AI15" s="17">
        <v>0.110106918282105</v>
      </c>
      <c r="AJ15" s="17">
        <v>0.14840095063811101</v>
      </c>
      <c r="AK15" s="17">
        <v>0.151575477668032</v>
      </c>
      <c r="AL15" s="17">
        <v>0.133305314693032</v>
      </c>
      <c r="AM15" s="17">
        <v>0.10212763892575299</v>
      </c>
      <c r="AN15" s="17">
        <v>0.15455171851591801</v>
      </c>
      <c r="AO15" s="17">
        <v>0.16073497420504501</v>
      </c>
      <c r="AP15" s="17">
        <v>0.19501912183454201</v>
      </c>
      <c r="AQ15" s="17">
        <v>0.13163299825859401</v>
      </c>
      <c r="AR15" s="17">
        <v>0.14071640911997099</v>
      </c>
      <c r="AS15" s="17"/>
      <c r="AT15" s="17">
        <v>0.11645651719741699</v>
      </c>
      <c r="AU15" s="17">
        <v>0.122124280350374</v>
      </c>
      <c r="AV15" s="17">
        <v>0.14425253315549899</v>
      </c>
      <c r="AW15" s="17">
        <v>0.121437814306369</v>
      </c>
      <c r="AX15" s="17">
        <v>0.142697069419711</v>
      </c>
      <c r="AY15" s="17">
        <v>0.126079439491737</v>
      </c>
      <c r="AZ15" s="17"/>
      <c r="BA15" s="17">
        <v>0.115462400711834</v>
      </c>
      <c r="BB15" s="17">
        <v>0.121024517317548</v>
      </c>
      <c r="BC15" s="17">
        <v>0.119682611952745</v>
      </c>
      <c r="BD15" s="17">
        <v>0.13197358269179499</v>
      </c>
      <c r="BE15" s="17">
        <v>0.152794905419395</v>
      </c>
      <c r="BF15" s="17"/>
      <c r="BG15" s="17">
        <v>0.13373472045743401</v>
      </c>
      <c r="BH15" s="17">
        <v>0.107616289407896</v>
      </c>
      <c r="BI15" s="17">
        <v>0.13391818942353101</v>
      </c>
      <c r="BJ15" s="17">
        <v>0.14210648857932401</v>
      </c>
      <c r="BK15" s="17">
        <v>0.16157202005944099</v>
      </c>
      <c r="BL15" s="17"/>
      <c r="BM15" s="17">
        <v>0.12531963879670599</v>
      </c>
      <c r="BN15" s="17">
        <v>0.13210466586511199</v>
      </c>
      <c r="BO15" s="17">
        <v>0.114229086056564</v>
      </c>
      <c r="BP15" s="17"/>
      <c r="BQ15" s="17">
        <v>0.123576288476741</v>
      </c>
      <c r="BR15" s="17">
        <v>0.13002626749530699</v>
      </c>
      <c r="BS15" s="17"/>
      <c r="BT15" s="17">
        <v>0.126605198416194</v>
      </c>
      <c r="BU15" s="17">
        <v>0.127795066620739</v>
      </c>
    </row>
    <row r="16" spans="2:73" x14ac:dyDescent="0.3">
      <c r="B16" s="18" t="s">
        <v>110</v>
      </c>
      <c r="C16" s="17">
        <v>0.15667262027318599</v>
      </c>
      <c r="D16" s="17">
        <v>0.17658080559419501</v>
      </c>
      <c r="E16" s="17">
        <v>0.13775600182179201</v>
      </c>
      <c r="F16" s="17"/>
      <c r="G16" s="17">
        <v>0.14879118860863999</v>
      </c>
      <c r="H16" s="17">
        <v>0.12634911276088601</v>
      </c>
      <c r="I16" s="17">
        <v>0.16456398170304501</v>
      </c>
      <c r="J16" s="17">
        <v>0.15585995070061701</v>
      </c>
      <c r="K16" s="17">
        <v>0.173899857012322</v>
      </c>
      <c r="L16" s="17">
        <v>0.16922718924021801</v>
      </c>
      <c r="M16" s="17"/>
      <c r="N16" s="17">
        <v>0.15523438126622499</v>
      </c>
      <c r="O16" s="17">
        <v>0.16937861289595901</v>
      </c>
      <c r="P16" s="17">
        <v>0.14516323326248201</v>
      </c>
      <c r="Q16" s="17">
        <v>0.15691500215326401</v>
      </c>
      <c r="R16" s="17"/>
      <c r="S16" s="17">
        <v>0.187224365835398</v>
      </c>
      <c r="T16" s="17">
        <v>0.14851628614686199</v>
      </c>
      <c r="U16" s="17">
        <v>0.14379092110483099</v>
      </c>
      <c r="V16" s="17">
        <v>0.17622383559016599</v>
      </c>
      <c r="W16" s="17">
        <v>0.12933702873795</v>
      </c>
      <c r="X16" s="17">
        <v>0.153550081558883</v>
      </c>
      <c r="Y16" s="17">
        <v>0.16627886357521299</v>
      </c>
      <c r="Z16" s="17">
        <v>0.13587799615967799</v>
      </c>
      <c r="AA16" s="17">
        <v>0.144381158536697</v>
      </c>
      <c r="AB16" s="17"/>
      <c r="AC16" s="17">
        <v>0.192566267619696</v>
      </c>
      <c r="AD16" s="17">
        <v>0.143471121534264</v>
      </c>
      <c r="AE16" s="17">
        <v>0.12517479889038</v>
      </c>
      <c r="AF16" s="17">
        <v>0.19269924010784201</v>
      </c>
      <c r="AG16" s="17">
        <v>0.17069254987590499</v>
      </c>
      <c r="AH16" s="17">
        <v>0.13188830993811901</v>
      </c>
      <c r="AI16" s="17">
        <v>0.16300713254169599</v>
      </c>
      <c r="AJ16" s="17">
        <v>0.16190769632653901</v>
      </c>
      <c r="AK16" s="17">
        <v>0.14321018408094799</v>
      </c>
      <c r="AL16" s="17">
        <v>0.177545080003913</v>
      </c>
      <c r="AM16" s="17">
        <v>0.15128243273435801</v>
      </c>
      <c r="AN16" s="17">
        <v>9.2413055681314499E-2</v>
      </c>
      <c r="AO16" s="17">
        <v>0.16690213283299801</v>
      </c>
      <c r="AP16" s="17">
        <v>0.17193269095383101</v>
      </c>
      <c r="AQ16" s="17">
        <v>0.20009817429805801</v>
      </c>
      <c r="AR16" s="17">
        <v>0.18305245765637701</v>
      </c>
      <c r="AS16" s="17"/>
      <c r="AT16" s="17">
        <v>0.153850103720822</v>
      </c>
      <c r="AU16" s="17">
        <v>0.159482659279227</v>
      </c>
      <c r="AV16" s="17">
        <v>0.16066283053935801</v>
      </c>
      <c r="AW16" s="17">
        <v>0.14819233456085901</v>
      </c>
      <c r="AX16" s="17">
        <v>0.16776731523684199</v>
      </c>
      <c r="AY16" s="17">
        <v>0.15112045410255601</v>
      </c>
      <c r="AZ16" s="17"/>
      <c r="BA16" s="17">
        <v>0.15932497007388099</v>
      </c>
      <c r="BB16" s="17">
        <v>0.17605649657113401</v>
      </c>
      <c r="BC16" s="17">
        <v>0.15911758032265</v>
      </c>
      <c r="BD16" s="17">
        <v>0.120977083877472</v>
      </c>
      <c r="BE16" s="17">
        <v>0.13533041907632301</v>
      </c>
      <c r="BF16" s="17"/>
      <c r="BG16" s="17">
        <v>0.161810035727527</v>
      </c>
      <c r="BH16" s="17">
        <v>0.152765326209757</v>
      </c>
      <c r="BI16" s="17">
        <v>0.171487277026659</v>
      </c>
      <c r="BJ16" s="17">
        <v>0.163218081079919</v>
      </c>
      <c r="BK16" s="17">
        <v>0.12785538528090101</v>
      </c>
      <c r="BL16" s="17"/>
      <c r="BM16" s="17">
        <v>0.165721703737196</v>
      </c>
      <c r="BN16" s="17">
        <v>0.176513483043337</v>
      </c>
      <c r="BO16" s="17">
        <v>8.1765890213736203E-2</v>
      </c>
      <c r="BP16" s="17"/>
      <c r="BQ16" s="17">
        <v>0.154367425329164</v>
      </c>
      <c r="BR16" s="17">
        <v>0.15480361678324001</v>
      </c>
      <c r="BS16" s="17"/>
      <c r="BT16" s="17">
        <v>0.16383770970821501</v>
      </c>
      <c r="BU16" s="17">
        <v>0.14193279860480101</v>
      </c>
    </row>
    <row r="17" spans="2:73" x14ac:dyDescent="0.3">
      <c r="B17" s="18" t="s">
        <v>111</v>
      </c>
      <c r="C17" s="17">
        <v>0.15207528074941401</v>
      </c>
      <c r="D17" s="17">
        <v>0.17141654705831</v>
      </c>
      <c r="E17" s="17">
        <v>0.13369692567935099</v>
      </c>
      <c r="F17" s="17"/>
      <c r="G17" s="17">
        <v>0.124615837187785</v>
      </c>
      <c r="H17" s="17">
        <v>0.15074281366612199</v>
      </c>
      <c r="I17" s="17">
        <v>0.13090065341283399</v>
      </c>
      <c r="J17" s="17">
        <v>0.13976846359169301</v>
      </c>
      <c r="K17" s="17">
        <v>0.126605074657691</v>
      </c>
      <c r="L17" s="17">
        <v>0.21567958781712299</v>
      </c>
      <c r="M17" s="17"/>
      <c r="N17" s="17">
        <v>0.18407959907920901</v>
      </c>
      <c r="O17" s="17">
        <v>0.153065426090496</v>
      </c>
      <c r="P17" s="17">
        <v>0.151723824106553</v>
      </c>
      <c r="Q17" s="17">
        <v>0.11735880228642</v>
      </c>
      <c r="R17" s="17"/>
      <c r="S17" s="17">
        <v>0.13447098398524199</v>
      </c>
      <c r="T17" s="17">
        <v>0.15352250643929699</v>
      </c>
      <c r="U17" s="17">
        <v>0.123864637930579</v>
      </c>
      <c r="V17" s="17">
        <v>0.17673239839626401</v>
      </c>
      <c r="W17" s="17">
        <v>0.14585198229423099</v>
      </c>
      <c r="X17" s="17">
        <v>0.150738654512274</v>
      </c>
      <c r="Y17" s="17">
        <v>0.183333892264364</v>
      </c>
      <c r="Z17" s="17">
        <v>0.137712805278499</v>
      </c>
      <c r="AA17" s="17">
        <v>0.159696152477487</v>
      </c>
      <c r="AB17" s="17"/>
      <c r="AC17" s="17">
        <v>0.123668672205493</v>
      </c>
      <c r="AD17" s="17">
        <v>0.113787319257868</v>
      </c>
      <c r="AE17" s="17">
        <v>0.117508256125483</v>
      </c>
      <c r="AF17" s="17">
        <v>0.14610971603262099</v>
      </c>
      <c r="AG17" s="17">
        <v>0.117787050613407</v>
      </c>
      <c r="AH17" s="17">
        <v>0.18231240712065</v>
      </c>
      <c r="AI17" s="17">
        <v>0.146915000225917</v>
      </c>
      <c r="AJ17" s="17">
        <v>0.15439930285310399</v>
      </c>
      <c r="AK17" s="17">
        <v>0.186873008492282</v>
      </c>
      <c r="AL17" s="17">
        <v>0.12931060258655</v>
      </c>
      <c r="AM17" s="17">
        <v>0.156914953357389</v>
      </c>
      <c r="AN17" s="17">
        <v>0.20488898866260599</v>
      </c>
      <c r="AO17" s="17">
        <v>0.16087837948677</v>
      </c>
      <c r="AP17" s="17">
        <v>0.12597741995928699</v>
      </c>
      <c r="AQ17" s="17">
        <v>0.191255269531272</v>
      </c>
      <c r="AR17" s="17">
        <v>0.16442521827478199</v>
      </c>
      <c r="AS17" s="17"/>
      <c r="AT17" s="17">
        <v>0.15108400726519799</v>
      </c>
      <c r="AU17" s="17">
        <v>0.172435374799804</v>
      </c>
      <c r="AV17" s="17">
        <v>0.12595751366758401</v>
      </c>
      <c r="AW17" s="17">
        <v>0.147065368364829</v>
      </c>
      <c r="AX17" s="17">
        <v>0.119878168667443</v>
      </c>
      <c r="AY17" s="17">
        <v>0.20158569113354599</v>
      </c>
      <c r="AZ17" s="17"/>
      <c r="BA17" s="17">
        <v>0.147531435089609</v>
      </c>
      <c r="BB17" s="17">
        <v>0.13036082909904101</v>
      </c>
      <c r="BC17" s="17">
        <v>0.164846644419992</v>
      </c>
      <c r="BD17" s="17">
        <v>0.16883067189182799</v>
      </c>
      <c r="BE17" s="17">
        <v>0.20102611754510399</v>
      </c>
      <c r="BF17" s="17"/>
      <c r="BG17" s="17">
        <v>0.17269710900745999</v>
      </c>
      <c r="BH17" s="17">
        <v>0.17155826068956501</v>
      </c>
      <c r="BI17" s="17">
        <v>0.13716905083979999</v>
      </c>
      <c r="BJ17" s="17">
        <v>0.139845530166082</v>
      </c>
      <c r="BK17" s="17">
        <v>0.16391754488438001</v>
      </c>
      <c r="BL17" s="17"/>
      <c r="BM17" s="17">
        <v>0.18763284053110299</v>
      </c>
      <c r="BN17" s="17">
        <v>0.13526839204689201</v>
      </c>
      <c r="BO17" s="17">
        <v>8.6847839501359297E-2</v>
      </c>
      <c r="BP17" s="17"/>
      <c r="BQ17" s="17">
        <v>0.15450358203815001</v>
      </c>
      <c r="BR17" s="17">
        <v>0.15022206146880801</v>
      </c>
      <c r="BS17" s="17"/>
      <c r="BT17" s="17">
        <v>0.15773803798750299</v>
      </c>
      <c r="BU17" s="17">
        <v>0.14631536414348101</v>
      </c>
    </row>
    <row r="18" spans="2:73" x14ac:dyDescent="0.3">
      <c r="B18" s="18" t="s">
        <v>112</v>
      </c>
      <c r="C18" s="17">
        <v>8.1269078284042603E-2</v>
      </c>
      <c r="D18" s="17">
        <v>9.3662638652622296E-2</v>
      </c>
      <c r="E18" s="17">
        <v>6.9027005907440306E-2</v>
      </c>
      <c r="F18" s="17"/>
      <c r="G18" s="17">
        <v>5.12488121299539E-2</v>
      </c>
      <c r="H18" s="17">
        <v>6.9901570911722305E-2</v>
      </c>
      <c r="I18" s="17">
        <v>5.6975726150859503E-2</v>
      </c>
      <c r="J18" s="17">
        <v>6.7164163169930999E-2</v>
      </c>
      <c r="K18" s="17">
        <v>9.45184653833889E-2</v>
      </c>
      <c r="L18" s="17">
        <v>0.13273050043371101</v>
      </c>
      <c r="M18" s="17"/>
      <c r="N18" s="17">
        <v>9.1607438231450095E-2</v>
      </c>
      <c r="O18" s="17">
        <v>6.1405082010671998E-2</v>
      </c>
      <c r="P18" s="17">
        <v>9.1159903408019702E-2</v>
      </c>
      <c r="Q18" s="17">
        <v>8.06275828814286E-2</v>
      </c>
      <c r="R18" s="17"/>
      <c r="S18" s="17">
        <v>7.61859071036462E-2</v>
      </c>
      <c r="T18" s="17">
        <v>6.3732834065835103E-2</v>
      </c>
      <c r="U18" s="17">
        <v>5.90061682980111E-2</v>
      </c>
      <c r="V18" s="17">
        <v>0.104386452334116</v>
      </c>
      <c r="W18" s="17">
        <v>8.9842677747983504E-2</v>
      </c>
      <c r="X18" s="17">
        <v>6.9941870763829406E-2</v>
      </c>
      <c r="Y18" s="17">
        <v>9.4903314752638704E-2</v>
      </c>
      <c r="Z18" s="17">
        <v>0.100449995186355</v>
      </c>
      <c r="AA18" s="17">
        <v>9.1653651154659399E-2</v>
      </c>
      <c r="AB18" s="17"/>
      <c r="AC18" s="17">
        <v>3.8876630658946698E-2</v>
      </c>
      <c r="AD18" s="17">
        <v>6.2776766674498094E-2</v>
      </c>
      <c r="AE18" s="17">
        <v>3.4026424800249103E-2</v>
      </c>
      <c r="AF18" s="17">
        <v>8.2143360612684596E-2</v>
      </c>
      <c r="AG18" s="17">
        <v>9.9546994326711394E-2</v>
      </c>
      <c r="AH18" s="17">
        <v>7.4490448828036293E-2</v>
      </c>
      <c r="AI18" s="17">
        <v>6.4250191435137494E-2</v>
      </c>
      <c r="AJ18" s="17">
        <v>8.4605125753857702E-2</v>
      </c>
      <c r="AK18" s="17">
        <v>5.4769066651041198E-2</v>
      </c>
      <c r="AL18" s="17">
        <v>9.9490727276831101E-2</v>
      </c>
      <c r="AM18" s="17">
        <v>0.11521834274988201</v>
      </c>
      <c r="AN18" s="17">
        <v>7.6872555389899094E-2</v>
      </c>
      <c r="AO18" s="17">
        <v>0.104631406735556</v>
      </c>
      <c r="AP18" s="17">
        <v>9.4713484625718006E-2</v>
      </c>
      <c r="AQ18" s="17">
        <v>4.2332565035907301E-2</v>
      </c>
      <c r="AR18" s="17">
        <v>0.117406458640615</v>
      </c>
      <c r="AS18" s="17"/>
      <c r="AT18" s="17">
        <v>8.0105809738866093E-2</v>
      </c>
      <c r="AU18" s="17">
        <v>7.1904928154623404E-2</v>
      </c>
      <c r="AV18" s="17">
        <v>7.4188710976263797E-2</v>
      </c>
      <c r="AW18" s="17">
        <v>0.102601611860835</v>
      </c>
      <c r="AX18" s="17">
        <v>9.6497092615917296E-2</v>
      </c>
      <c r="AY18" s="17">
        <v>5.1095969810533999E-2</v>
      </c>
      <c r="AZ18" s="17"/>
      <c r="BA18" s="17">
        <v>8.3842168839022402E-2</v>
      </c>
      <c r="BB18" s="17">
        <v>7.8269042024011207E-2</v>
      </c>
      <c r="BC18" s="17">
        <v>6.7356656834601694E-2</v>
      </c>
      <c r="BD18" s="17">
        <v>9.4315732833785595E-2</v>
      </c>
      <c r="BE18" s="17">
        <v>0.126137165996521</v>
      </c>
      <c r="BF18" s="17"/>
      <c r="BG18" s="17">
        <v>0.127186042517591</v>
      </c>
      <c r="BH18" s="17">
        <v>8.0239517890794795E-2</v>
      </c>
      <c r="BI18" s="17">
        <v>6.5578745056110305E-2</v>
      </c>
      <c r="BJ18" s="17">
        <v>7.1237212237318395E-2</v>
      </c>
      <c r="BK18" s="17">
        <v>5.1830689959084401E-2</v>
      </c>
      <c r="BL18" s="17"/>
      <c r="BM18" s="17">
        <v>0.11406478396608601</v>
      </c>
      <c r="BN18" s="17">
        <v>6.0812730057047203E-2</v>
      </c>
      <c r="BO18" s="17">
        <v>3.3086804544470098E-2</v>
      </c>
      <c r="BP18" s="17"/>
      <c r="BQ18" s="17">
        <v>9.3388055058206298E-2</v>
      </c>
      <c r="BR18" s="17">
        <v>7.5691933907193198E-2</v>
      </c>
      <c r="BS18" s="17"/>
      <c r="BT18" s="17">
        <v>7.9966650756917404E-2</v>
      </c>
      <c r="BU18" s="17">
        <v>8.6456233763483298E-2</v>
      </c>
    </row>
    <row r="19" spans="2:73" x14ac:dyDescent="0.3">
      <c r="B19" s="18" t="s">
        <v>113</v>
      </c>
      <c r="C19" s="17">
        <v>7.1969807893201204E-2</v>
      </c>
      <c r="D19" s="17">
        <v>7.6897574450975795E-2</v>
      </c>
      <c r="E19" s="17">
        <v>6.7389888444801094E-2</v>
      </c>
      <c r="F19" s="17"/>
      <c r="G19" s="17">
        <v>7.6550174947263697E-2</v>
      </c>
      <c r="H19" s="17">
        <v>6.7041964563191905E-2</v>
      </c>
      <c r="I19" s="17">
        <v>4.4810119453223198E-2</v>
      </c>
      <c r="J19" s="17">
        <v>5.3700637867443501E-2</v>
      </c>
      <c r="K19" s="17">
        <v>6.3056897497202696E-2</v>
      </c>
      <c r="L19" s="17">
        <v>0.11587244571055599</v>
      </c>
      <c r="M19" s="17"/>
      <c r="N19" s="17">
        <v>6.9102700883547502E-2</v>
      </c>
      <c r="O19" s="17">
        <v>5.0452956549902499E-2</v>
      </c>
      <c r="P19" s="17">
        <v>9.6137051492181005E-2</v>
      </c>
      <c r="Q19" s="17">
        <v>7.4996772605279399E-2</v>
      </c>
      <c r="R19" s="17"/>
      <c r="S19" s="17">
        <v>8.7913281467189797E-2</v>
      </c>
      <c r="T19" s="17">
        <v>7.5784078737635999E-2</v>
      </c>
      <c r="U19" s="17">
        <v>7.9779269887577095E-2</v>
      </c>
      <c r="V19" s="17">
        <v>6.1046558499258503E-2</v>
      </c>
      <c r="W19" s="17">
        <v>6.45307741122121E-2</v>
      </c>
      <c r="X19" s="17">
        <v>5.8047192889604401E-2</v>
      </c>
      <c r="Y19" s="17">
        <v>5.2638565207200803E-2</v>
      </c>
      <c r="Z19" s="17">
        <v>6.2552118902126905E-2</v>
      </c>
      <c r="AA19" s="17">
        <v>8.5200554184956395E-2</v>
      </c>
      <c r="AB19" s="17"/>
      <c r="AC19" s="17">
        <v>8.7881917833896997E-2</v>
      </c>
      <c r="AD19" s="17">
        <v>8.0183663774758801E-2</v>
      </c>
      <c r="AE19" s="17">
        <v>8.4662314162151295E-2</v>
      </c>
      <c r="AF19" s="17">
        <v>0.107571464150474</v>
      </c>
      <c r="AG19" s="17">
        <v>6.9734508138330598E-2</v>
      </c>
      <c r="AH19" s="17">
        <v>6.9970256744020104E-2</v>
      </c>
      <c r="AI19" s="17">
        <v>7.14537402854626E-2</v>
      </c>
      <c r="AJ19" s="17">
        <v>7.2074159292204898E-2</v>
      </c>
      <c r="AK19" s="17">
        <v>3.78202244676593E-2</v>
      </c>
      <c r="AL19" s="17">
        <v>5.1298391370933401E-2</v>
      </c>
      <c r="AM19" s="17">
        <v>5.6123437612621799E-2</v>
      </c>
      <c r="AN19" s="17">
        <v>6.2504338390763595E-2</v>
      </c>
      <c r="AO19" s="17">
        <v>4.4511839601113302E-2</v>
      </c>
      <c r="AP19" s="17">
        <v>8.0556339439406294E-2</v>
      </c>
      <c r="AQ19" s="17">
        <v>4.7701025722260697E-2</v>
      </c>
      <c r="AR19" s="17">
        <v>0.15225672448522201</v>
      </c>
      <c r="AS19" s="17"/>
      <c r="AT19" s="17">
        <v>7.7892094795075403E-2</v>
      </c>
      <c r="AU19" s="17">
        <v>7.5288747762606203E-2</v>
      </c>
      <c r="AV19" s="17">
        <v>7.0737734308895406E-2</v>
      </c>
      <c r="AW19" s="17">
        <v>5.1782422102576997E-2</v>
      </c>
      <c r="AX19" s="17">
        <v>7.9982372789713499E-2</v>
      </c>
      <c r="AY19" s="17">
        <v>8.7824699020781202E-2</v>
      </c>
      <c r="AZ19" s="17"/>
      <c r="BA19" s="17">
        <v>7.9099496231940805E-2</v>
      </c>
      <c r="BB19" s="17">
        <v>6.0757162441189602E-2</v>
      </c>
      <c r="BC19" s="17">
        <v>6.0942417251403598E-2</v>
      </c>
      <c r="BD19" s="17">
        <v>6.6376101344348307E-2</v>
      </c>
      <c r="BE19" s="17">
        <v>0.128426933099304</v>
      </c>
      <c r="BF19" s="17"/>
      <c r="BG19" s="17">
        <v>0.103562696625373</v>
      </c>
      <c r="BH19" s="17">
        <v>6.9402826574279194E-2</v>
      </c>
      <c r="BI19" s="17">
        <v>8.1312787132042805E-2</v>
      </c>
      <c r="BJ19" s="17">
        <v>7.9247073084192293E-2</v>
      </c>
      <c r="BK19" s="17">
        <v>4.4209968311623098E-2</v>
      </c>
      <c r="BL19" s="17"/>
      <c r="BM19" s="17">
        <v>9.8063674135678597E-2</v>
      </c>
      <c r="BN19" s="17">
        <v>5.7583137772633901E-2</v>
      </c>
      <c r="BO19" s="17">
        <v>2.90658935644749E-2</v>
      </c>
      <c r="BP19" s="17"/>
      <c r="BQ19" s="17">
        <v>7.9986283528289306E-2</v>
      </c>
      <c r="BR19" s="17">
        <v>7.0035531026276202E-2</v>
      </c>
      <c r="BS19" s="17"/>
      <c r="BT19" s="17">
        <v>7.8191223869160303E-2</v>
      </c>
      <c r="BU19" s="17">
        <v>6.0992051805624801E-2</v>
      </c>
    </row>
    <row r="20" spans="2:73" x14ac:dyDescent="0.3">
      <c r="B20" s="18" t="s">
        <v>114</v>
      </c>
      <c r="C20" s="19">
        <v>3.0324695375943999E-3</v>
      </c>
      <c r="D20" s="19">
        <v>1.61033474417542E-3</v>
      </c>
      <c r="E20" s="19">
        <v>4.4276628421651004E-3</v>
      </c>
      <c r="F20" s="19"/>
      <c r="G20" s="19">
        <v>3.2609648522143801E-3</v>
      </c>
      <c r="H20" s="19">
        <v>0</v>
      </c>
      <c r="I20" s="19">
        <v>5.8926502012272997E-3</v>
      </c>
      <c r="J20" s="19">
        <v>4.1265419427119598E-3</v>
      </c>
      <c r="K20" s="19">
        <v>0</v>
      </c>
      <c r="L20" s="19">
        <v>4.16707927071467E-3</v>
      </c>
      <c r="M20" s="19"/>
      <c r="N20" s="19">
        <v>1.8997826680843999E-3</v>
      </c>
      <c r="O20" s="19">
        <v>3.9296254856825402E-3</v>
      </c>
      <c r="P20" s="19">
        <v>3.6616529775723898E-3</v>
      </c>
      <c r="Q20" s="19">
        <v>2.8300111754533501E-3</v>
      </c>
      <c r="R20" s="19"/>
      <c r="S20" s="19">
        <v>5.6960942359388497E-3</v>
      </c>
      <c r="T20" s="19">
        <v>3.5325076804176899E-3</v>
      </c>
      <c r="U20" s="19">
        <v>2.6971326050393499E-3</v>
      </c>
      <c r="V20" s="19">
        <v>0</v>
      </c>
      <c r="W20" s="19">
        <v>9.26811143713447E-3</v>
      </c>
      <c r="X20" s="19">
        <v>0</v>
      </c>
      <c r="Y20" s="19">
        <v>0</v>
      </c>
      <c r="Z20" s="19">
        <v>9.0420727851657397E-3</v>
      </c>
      <c r="AA20" s="19">
        <v>0</v>
      </c>
      <c r="AB20" s="19"/>
      <c r="AC20" s="19">
        <v>2.27299714829684E-2</v>
      </c>
      <c r="AD20" s="19">
        <v>5.0047546581530001E-3</v>
      </c>
      <c r="AE20" s="19">
        <v>4.4103162560198902E-3</v>
      </c>
      <c r="AF20" s="19">
        <v>0</v>
      </c>
      <c r="AG20" s="19">
        <v>0</v>
      </c>
      <c r="AH20" s="19">
        <v>2.3463610257508098E-3</v>
      </c>
      <c r="AI20" s="19">
        <v>0</v>
      </c>
      <c r="AJ20" s="19">
        <v>0</v>
      </c>
      <c r="AK20" s="19">
        <v>3.6723843807719E-3</v>
      </c>
      <c r="AL20" s="19">
        <v>0</v>
      </c>
      <c r="AM20" s="19">
        <v>0</v>
      </c>
      <c r="AN20" s="19">
        <v>0</v>
      </c>
      <c r="AO20" s="19">
        <v>5.5237477093762503E-3</v>
      </c>
      <c r="AP20" s="19">
        <v>0</v>
      </c>
      <c r="AQ20" s="19">
        <v>8.9682227731910993E-3</v>
      </c>
      <c r="AR20" s="19">
        <v>0</v>
      </c>
      <c r="AS20" s="19"/>
      <c r="AT20" s="19">
        <v>3.9413927346966804E-3</v>
      </c>
      <c r="AU20" s="19">
        <v>3.9741686897815003E-3</v>
      </c>
      <c r="AV20" s="19">
        <v>3.1227111692213399E-3</v>
      </c>
      <c r="AW20" s="19">
        <v>2.8190641598238699E-3</v>
      </c>
      <c r="AX20" s="19">
        <v>0</v>
      </c>
      <c r="AY20" s="19">
        <v>0</v>
      </c>
      <c r="AZ20" s="19"/>
      <c r="BA20" s="19">
        <v>6.4169199568910804E-3</v>
      </c>
      <c r="BB20" s="19">
        <v>1.9987007510030501E-3</v>
      </c>
      <c r="BC20" s="19">
        <v>1.02501485521775E-3</v>
      </c>
      <c r="BD20" s="19">
        <v>4.1275904989354099E-3</v>
      </c>
      <c r="BE20" s="19">
        <v>0</v>
      </c>
      <c r="BF20" s="19"/>
      <c r="BG20" s="19">
        <v>1.27462619035861E-3</v>
      </c>
      <c r="BH20" s="19">
        <v>2.9165180341222002E-3</v>
      </c>
      <c r="BI20" s="19">
        <v>2.9724859099822401E-3</v>
      </c>
      <c r="BJ20" s="19">
        <v>0</v>
      </c>
      <c r="BK20" s="19">
        <v>0</v>
      </c>
      <c r="BL20" s="19"/>
      <c r="BM20" s="19">
        <v>1.6350289595334401E-3</v>
      </c>
      <c r="BN20" s="19">
        <v>2.1366097224374699E-3</v>
      </c>
      <c r="BO20" s="19">
        <v>9.3586152456835402E-3</v>
      </c>
      <c r="BP20" s="19"/>
      <c r="BQ20" s="19">
        <v>2.5950143477761799E-3</v>
      </c>
      <c r="BR20" s="19">
        <v>3.2311561507720999E-3</v>
      </c>
      <c r="BS20" s="19"/>
      <c r="BT20" s="19">
        <v>1.68782702050949E-3</v>
      </c>
      <c r="BU20" s="19">
        <v>5.4736113924249404E-3</v>
      </c>
    </row>
    <row r="21" spans="2:73" x14ac:dyDescent="0.3">
      <c r="B21" s="16"/>
    </row>
    <row r="22" spans="2:73" x14ac:dyDescent="0.3">
      <c r="B22" t="s">
        <v>95</v>
      </c>
    </row>
    <row r="23" spans="2:73" x14ac:dyDescent="0.3">
      <c r="B23" t="s">
        <v>96</v>
      </c>
    </row>
    <row r="25" spans="2:73" x14ac:dyDescent="0.3">
      <c r="B25"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U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103</v>
      </c>
      <c r="C9" s="17">
        <v>3.7018222991062402E-2</v>
      </c>
      <c r="D9" s="17">
        <v>3.8481791782956E-2</v>
      </c>
      <c r="E9" s="17">
        <v>3.53328121506453E-2</v>
      </c>
      <c r="F9" s="17"/>
      <c r="G9" s="17">
        <v>2.9141567743804199E-2</v>
      </c>
      <c r="H9" s="17">
        <v>2.23136119836914E-2</v>
      </c>
      <c r="I9" s="17">
        <v>4.6753206440294001E-2</v>
      </c>
      <c r="J9" s="17">
        <v>5.7607509920618402E-2</v>
      </c>
      <c r="K9" s="17">
        <v>3.44628168631975E-2</v>
      </c>
      <c r="L9" s="17">
        <v>3.1237080644796598E-2</v>
      </c>
      <c r="M9" s="17"/>
      <c r="N9" s="17">
        <v>2.6603092123604202E-2</v>
      </c>
      <c r="O9" s="17">
        <v>3.9445879112960699E-2</v>
      </c>
      <c r="P9" s="17">
        <v>2.90448534526727E-2</v>
      </c>
      <c r="Q9" s="17">
        <v>5.2143827453390898E-2</v>
      </c>
      <c r="R9" s="17"/>
      <c r="S9" s="17">
        <v>2.4642919733391399E-2</v>
      </c>
      <c r="T9" s="17">
        <v>4.1106524484907099E-2</v>
      </c>
      <c r="U9" s="17">
        <v>3.21370669000322E-2</v>
      </c>
      <c r="V9" s="17">
        <v>5.7115194463639697E-2</v>
      </c>
      <c r="W9" s="17">
        <v>3.1454619921211298E-2</v>
      </c>
      <c r="X9" s="17">
        <v>2.1827869760038199E-2</v>
      </c>
      <c r="Y9" s="17">
        <v>3.4437679525318697E-2</v>
      </c>
      <c r="Z9" s="17">
        <v>6.1663928439881499E-2</v>
      </c>
      <c r="AA9" s="17">
        <v>4.2005469301284799E-2</v>
      </c>
      <c r="AB9" s="17"/>
      <c r="AC9" s="17">
        <v>4.9475090172127797E-2</v>
      </c>
      <c r="AD9" s="17">
        <v>6.6566912434411096E-2</v>
      </c>
      <c r="AE9" s="17">
        <v>6.6346083970525799E-2</v>
      </c>
      <c r="AF9" s="17">
        <v>6.7835791091320499E-2</v>
      </c>
      <c r="AG9" s="17">
        <v>4.4585084224967202E-2</v>
      </c>
      <c r="AH9" s="17">
        <v>4.0943529871766603E-2</v>
      </c>
      <c r="AI9" s="17">
        <v>3.0517362064061301E-2</v>
      </c>
      <c r="AJ9" s="17">
        <v>3.63803509567645E-2</v>
      </c>
      <c r="AK9" s="17">
        <v>4.20814458709644E-2</v>
      </c>
      <c r="AL9" s="17">
        <v>1.8559759690183301E-2</v>
      </c>
      <c r="AM9" s="17">
        <v>2.99737418137907E-2</v>
      </c>
      <c r="AN9" s="17">
        <v>1.8860636183893099E-2</v>
      </c>
      <c r="AO9" s="17">
        <v>7.4839474276693699E-3</v>
      </c>
      <c r="AP9" s="17">
        <v>1.9938102536508798E-2</v>
      </c>
      <c r="AQ9" s="17">
        <v>4.5983747833759803E-2</v>
      </c>
      <c r="AR9" s="17">
        <v>4.7193949093948502E-3</v>
      </c>
      <c r="AS9" s="17"/>
      <c r="AT9" s="17">
        <v>4.3811605302791698E-2</v>
      </c>
      <c r="AU9" s="17">
        <v>4.1940997613970403E-2</v>
      </c>
      <c r="AV9" s="17">
        <v>2.63920283901216E-2</v>
      </c>
      <c r="AW9" s="17">
        <v>3.7793789567555497E-2</v>
      </c>
      <c r="AX9" s="17">
        <v>2.9539618058837602E-2</v>
      </c>
      <c r="AY9" s="17">
        <v>1.98900414719511E-2</v>
      </c>
      <c r="AZ9" s="17"/>
      <c r="BA9" s="17">
        <v>4.5585876478889301E-2</v>
      </c>
      <c r="BB9" s="17">
        <v>4.1121324385004002E-2</v>
      </c>
      <c r="BC9" s="17">
        <v>3.4565251725386499E-2</v>
      </c>
      <c r="BD9" s="17">
        <v>1.9966831149552201E-2</v>
      </c>
      <c r="BE9" s="17">
        <v>0</v>
      </c>
      <c r="BF9" s="17"/>
      <c r="BG9" s="17">
        <v>2.3033712063135901E-2</v>
      </c>
      <c r="BH9" s="17">
        <v>3.1015501414588399E-2</v>
      </c>
      <c r="BI9" s="17">
        <v>3.7870835222519501E-2</v>
      </c>
      <c r="BJ9" s="17">
        <v>5.1557422290192001E-2</v>
      </c>
      <c r="BK9" s="17">
        <v>5.8638358818829797E-2</v>
      </c>
      <c r="BL9" s="17"/>
      <c r="BM9" s="17">
        <v>1.3569135541849299E-2</v>
      </c>
      <c r="BN9" s="17">
        <v>3.9259509691748899E-2</v>
      </c>
      <c r="BO9" s="17">
        <v>0.101410531275058</v>
      </c>
      <c r="BP9" s="17"/>
      <c r="BQ9" s="17">
        <v>1.94970773251909E-2</v>
      </c>
      <c r="BR9" s="17">
        <v>4.5307220652754998E-2</v>
      </c>
      <c r="BS9" s="17"/>
      <c r="BT9" s="17">
        <v>2.9354907238048001E-2</v>
      </c>
      <c r="BU9" s="17">
        <v>4.9351360822171099E-2</v>
      </c>
    </row>
    <row r="10" spans="2:73" x14ac:dyDescent="0.3">
      <c r="B10" s="18" t="s">
        <v>104</v>
      </c>
      <c r="C10" s="17">
        <v>3.1409851449011997E-2</v>
      </c>
      <c r="D10" s="17">
        <v>2.9651672562239599E-2</v>
      </c>
      <c r="E10" s="17">
        <v>3.2851229364881197E-2</v>
      </c>
      <c r="F10" s="17"/>
      <c r="G10" s="17">
        <v>3.34498132817376E-2</v>
      </c>
      <c r="H10" s="17">
        <v>4.3140852723495597E-2</v>
      </c>
      <c r="I10" s="17">
        <v>3.0320529521755301E-2</v>
      </c>
      <c r="J10" s="17">
        <v>2.6325356224159099E-2</v>
      </c>
      <c r="K10" s="17">
        <v>4.4850208370479101E-2</v>
      </c>
      <c r="L10" s="17">
        <v>1.65205318994304E-2</v>
      </c>
      <c r="M10" s="17"/>
      <c r="N10" s="17">
        <v>1.7039213785016501E-2</v>
      </c>
      <c r="O10" s="17">
        <v>3.12261535139715E-2</v>
      </c>
      <c r="P10" s="17">
        <v>2.78950177893342E-2</v>
      </c>
      <c r="Q10" s="17">
        <v>5.0861842408864599E-2</v>
      </c>
      <c r="R10" s="17"/>
      <c r="S10" s="17">
        <v>3.2841288992411899E-2</v>
      </c>
      <c r="T10" s="17">
        <v>3.5243212478978998E-2</v>
      </c>
      <c r="U10" s="17">
        <v>2.53822648051132E-2</v>
      </c>
      <c r="V10" s="17">
        <v>2.3935702792152E-2</v>
      </c>
      <c r="W10" s="17">
        <v>3.2520995504608699E-2</v>
      </c>
      <c r="X10" s="17">
        <v>3.3247837889340798E-2</v>
      </c>
      <c r="Y10" s="17">
        <v>4.1640843889133299E-2</v>
      </c>
      <c r="Z10" s="17">
        <v>4.5745228370527901E-3</v>
      </c>
      <c r="AA10" s="17">
        <v>3.61936893461135E-2</v>
      </c>
      <c r="AB10" s="17"/>
      <c r="AC10" s="17">
        <v>0.16752159412932999</v>
      </c>
      <c r="AD10" s="17">
        <v>7.9831309446756898E-2</v>
      </c>
      <c r="AE10" s="17">
        <v>6.20868720504235E-2</v>
      </c>
      <c r="AF10" s="17">
        <v>2.5297188370566701E-2</v>
      </c>
      <c r="AG10" s="17">
        <v>4.41652436851789E-2</v>
      </c>
      <c r="AH10" s="17">
        <v>2.83360921146881E-2</v>
      </c>
      <c r="AI10" s="17">
        <v>3.1254719841574803E-2</v>
      </c>
      <c r="AJ10" s="17">
        <v>2.2923395781261399E-2</v>
      </c>
      <c r="AK10" s="17">
        <v>4.0745140354704397E-2</v>
      </c>
      <c r="AL10" s="17">
        <v>1.0576214449410599E-2</v>
      </c>
      <c r="AM10" s="17">
        <v>1.6545649253398E-2</v>
      </c>
      <c r="AN10" s="17">
        <v>6.4410426296198199E-3</v>
      </c>
      <c r="AO10" s="17">
        <v>6.2389037759878502E-2</v>
      </c>
      <c r="AP10" s="17">
        <v>0</v>
      </c>
      <c r="AQ10" s="17">
        <v>0</v>
      </c>
      <c r="AR10" s="17">
        <v>1.03911626717418E-2</v>
      </c>
      <c r="AS10" s="17"/>
      <c r="AT10" s="17">
        <v>3.2234267675978798E-2</v>
      </c>
      <c r="AU10" s="17">
        <v>3.12414702201071E-2</v>
      </c>
      <c r="AV10" s="17">
        <v>4.3907179837956903E-2</v>
      </c>
      <c r="AW10" s="17">
        <v>2.1175352311833401E-2</v>
      </c>
      <c r="AX10" s="17">
        <v>2.5755588209234102E-2</v>
      </c>
      <c r="AY10" s="17">
        <v>4.2134227023887701E-2</v>
      </c>
      <c r="AZ10" s="17"/>
      <c r="BA10" s="17">
        <v>3.9828557528388701E-2</v>
      </c>
      <c r="BB10" s="17">
        <v>4.0872394110036597E-2</v>
      </c>
      <c r="BC10" s="17">
        <v>2.2862771801498399E-2</v>
      </c>
      <c r="BD10" s="17">
        <v>1.5485317859647201E-2</v>
      </c>
      <c r="BE10" s="17">
        <v>3.8907555866721302E-2</v>
      </c>
      <c r="BF10" s="17"/>
      <c r="BG10" s="17">
        <v>7.8969917509637902E-3</v>
      </c>
      <c r="BH10" s="17">
        <v>3.09113262069582E-2</v>
      </c>
      <c r="BI10" s="17">
        <v>1.50963941228828E-2</v>
      </c>
      <c r="BJ10" s="17">
        <v>6.2675600463852496E-2</v>
      </c>
      <c r="BK10" s="17">
        <v>4.4164255221298201E-2</v>
      </c>
      <c r="BL10" s="17"/>
      <c r="BM10" s="17">
        <v>1.1669333282190201E-2</v>
      </c>
      <c r="BN10" s="17">
        <v>3.1587103852047202E-2</v>
      </c>
      <c r="BO10" s="17">
        <v>8.9751233381347606E-2</v>
      </c>
      <c r="BP10" s="17"/>
      <c r="BQ10" s="17">
        <v>2.8990263433946301E-2</v>
      </c>
      <c r="BR10" s="17">
        <v>3.5418720750536502E-2</v>
      </c>
      <c r="BS10" s="17"/>
      <c r="BT10" s="17">
        <v>2.4829187714834701E-2</v>
      </c>
      <c r="BU10" s="17">
        <v>3.9551414303859701E-2</v>
      </c>
    </row>
    <row r="11" spans="2:73" x14ac:dyDescent="0.3">
      <c r="B11" s="18" t="s">
        <v>105</v>
      </c>
      <c r="C11" s="17">
        <v>5.0983800010414797E-2</v>
      </c>
      <c r="D11" s="17">
        <v>4.1233758116936199E-2</v>
      </c>
      <c r="E11" s="17">
        <v>6.0292562721660302E-2</v>
      </c>
      <c r="F11" s="17"/>
      <c r="G11" s="17">
        <v>6.4207493543498001E-2</v>
      </c>
      <c r="H11" s="17">
        <v>5.98467237356098E-2</v>
      </c>
      <c r="I11" s="17">
        <v>5.62540289698003E-2</v>
      </c>
      <c r="J11" s="17">
        <v>5.4250621372716003E-2</v>
      </c>
      <c r="K11" s="17">
        <v>5.0491573594424001E-2</v>
      </c>
      <c r="L11" s="17">
        <v>2.84053149369425E-2</v>
      </c>
      <c r="M11" s="17"/>
      <c r="N11" s="17">
        <v>4.1366778608555602E-2</v>
      </c>
      <c r="O11" s="17">
        <v>4.5366682851605E-2</v>
      </c>
      <c r="P11" s="17">
        <v>4.7948737234604098E-2</v>
      </c>
      <c r="Q11" s="17">
        <v>6.9431100370598395E-2</v>
      </c>
      <c r="R11" s="17"/>
      <c r="S11" s="17">
        <v>3.7029828855953101E-2</v>
      </c>
      <c r="T11" s="17">
        <v>4.2677051710336901E-2</v>
      </c>
      <c r="U11" s="17">
        <v>9.0692421661977607E-2</v>
      </c>
      <c r="V11" s="17">
        <v>5.6276581882200603E-2</v>
      </c>
      <c r="W11" s="17">
        <v>4.4826781654124001E-2</v>
      </c>
      <c r="X11" s="17">
        <v>7.4073887845123698E-2</v>
      </c>
      <c r="Y11" s="17">
        <v>5.4957719566862399E-2</v>
      </c>
      <c r="Z11" s="17">
        <v>3.9887860187155198E-2</v>
      </c>
      <c r="AA11" s="17">
        <v>3.1028216683331999E-2</v>
      </c>
      <c r="AB11" s="17"/>
      <c r="AC11" s="17">
        <v>0</v>
      </c>
      <c r="AD11" s="17">
        <v>7.8786405820996205E-2</v>
      </c>
      <c r="AE11" s="17">
        <v>7.8482218899474002E-2</v>
      </c>
      <c r="AF11" s="17">
        <v>7.8520009229065699E-2</v>
      </c>
      <c r="AG11" s="17">
        <v>6.22605041215663E-2</v>
      </c>
      <c r="AH11" s="17">
        <v>5.86767276954068E-2</v>
      </c>
      <c r="AI11" s="17">
        <v>6.3990475436958696E-2</v>
      </c>
      <c r="AJ11" s="17">
        <v>4.7314772436804299E-2</v>
      </c>
      <c r="AK11" s="17">
        <v>6.4189600544292499E-2</v>
      </c>
      <c r="AL11" s="17">
        <v>3.42897813045231E-2</v>
      </c>
      <c r="AM11" s="17">
        <v>2.7710668958152801E-2</v>
      </c>
      <c r="AN11" s="17">
        <v>5.1127748571116703E-2</v>
      </c>
      <c r="AO11" s="17">
        <v>6.3859843835761603E-3</v>
      </c>
      <c r="AP11" s="17">
        <v>6.0864556036288001E-2</v>
      </c>
      <c r="AQ11" s="17">
        <v>2.87881089778807E-2</v>
      </c>
      <c r="AR11" s="17">
        <v>2.4325981000178399E-2</v>
      </c>
      <c r="AS11" s="17"/>
      <c r="AT11" s="17">
        <v>4.92922527309195E-2</v>
      </c>
      <c r="AU11" s="17">
        <v>4.4098136971422598E-2</v>
      </c>
      <c r="AV11" s="17">
        <v>5.3840215971004801E-2</v>
      </c>
      <c r="AW11" s="17">
        <v>5.6029592612110601E-2</v>
      </c>
      <c r="AX11" s="17">
        <v>6.74742377215371E-2</v>
      </c>
      <c r="AY11" s="17">
        <v>3.7907077845994397E-2</v>
      </c>
      <c r="AZ11" s="17"/>
      <c r="BA11" s="17">
        <v>5.29671417397184E-2</v>
      </c>
      <c r="BB11" s="17">
        <v>5.6298587557233097E-2</v>
      </c>
      <c r="BC11" s="17">
        <v>4.3824523716674203E-2</v>
      </c>
      <c r="BD11" s="17">
        <v>4.8806548847989302E-2</v>
      </c>
      <c r="BE11" s="17">
        <v>4.9538955254088503E-2</v>
      </c>
      <c r="BF11" s="17"/>
      <c r="BG11" s="17">
        <v>3.8461871067457201E-2</v>
      </c>
      <c r="BH11" s="17">
        <v>3.9461919143089101E-2</v>
      </c>
      <c r="BI11" s="17">
        <v>5.12053426950492E-2</v>
      </c>
      <c r="BJ11" s="17">
        <v>6.0401840714464E-2</v>
      </c>
      <c r="BK11" s="17">
        <v>7.1916972730465906E-2</v>
      </c>
      <c r="BL11" s="17"/>
      <c r="BM11" s="17">
        <v>2.99758321828986E-2</v>
      </c>
      <c r="BN11" s="17">
        <v>6.0083695814716703E-2</v>
      </c>
      <c r="BO11" s="17">
        <v>9.1527487467725502E-2</v>
      </c>
      <c r="BP11" s="17"/>
      <c r="BQ11" s="17">
        <v>4.6603827203254497E-2</v>
      </c>
      <c r="BR11" s="17">
        <v>5.2814444857974402E-2</v>
      </c>
      <c r="BS11" s="17"/>
      <c r="BT11" s="17">
        <v>4.7681777871055903E-2</v>
      </c>
      <c r="BU11" s="17">
        <v>5.7280870349569697E-2</v>
      </c>
    </row>
    <row r="12" spans="2:73" x14ac:dyDescent="0.3">
      <c r="B12" s="18" t="s">
        <v>106</v>
      </c>
      <c r="C12" s="17">
        <v>6.6984435841048504E-2</v>
      </c>
      <c r="D12" s="17">
        <v>6.0990635973866003E-2</v>
      </c>
      <c r="E12" s="17">
        <v>7.2273535675292794E-2</v>
      </c>
      <c r="F12" s="17"/>
      <c r="G12" s="17">
        <v>8.9062799473465001E-2</v>
      </c>
      <c r="H12" s="17">
        <v>7.2385312141685296E-2</v>
      </c>
      <c r="I12" s="17">
        <v>8.6592578099365602E-2</v>
      </c>
      <c r="J12" s="17">
        <v>6.6514200950787597E-2</v>
      </c>
      <c r="K12" s="17">
        <v>6.8753002376971198E-2</v>
      </c>
      <c r="L12" s="17">
        <v>3.1222613856607701E-2</v>
      </c>
      <c r="M12" s="17"/>
      <c r="N12" s="17">
        <v>5.0424630745406103E-2</v>
      </c>
      <c r="O12" s="17">
        <v>7.4063811255784498E-2</v>
      </c>
      <c r="P12" s="17">
        <v>6.5501371746304396E-2</v>
      </c>
      <c r="Q12" s="17">
        <v>8.0163900606120594E-2</v>
      </c>
      <c r="R12" s="17"/>
      <c r="S12" s="17">
        <v>6.4685264763251302E-2</v>
      </c>
      <c r="T12" s="17">
        <v>6.6516930368218596E-2</v>
      </c>
      <c r="U12" s="17">
        <v>9.4188629580097993E-2</v>
      </c>
      <c r="V12" s="17">
        <v>6.6299516793360005E-2</v>
      </c>
      <c r="W12" s="17">
        <v>5.7459877556792299E-2</v>
      </c>
      <c r="X12" s="17">
        <v>7.4845622616795199E-2</v>
      </c>
      <c r="Y12" s="17">
        <v>4.8429955433053798E-2</v>
      </c>
      <c r="Z12" s="17">
        <v>6.7292077324269006E-2</v>
      </c>
      <c r="AA12" s="17">
        <v>6.4672081048866806E-2</v>
      </c>
      <c r="AB12" s="17"/>
      <c r="AC12" s="17">
        <v>0</v>
      </c>
      <c r="AD12" s="17">
        <v>0.10667259713002</v>
      </c>
      <c r="AE12" s="17">
        <v>8.7686761192228999E-2</v>
      </c>
      <c r="AF12" s="17">
        <v>4.8512429103478097E-2</v>
      </c>
      <c r="AG12" s="17">
        <v>9.7878214143761397E-2</v>
      </c>
      <c r="AH12" s="17">
        <v>7.63014801317842E-2</v>
      </c>
      <c r="AI12" s="17">
        <v>8.8795344390528802E-2</v>
      </c>
      <c r="AJ12" s="17">
        <v>4.5184464796952602E-2</v>
      </c>
      <c r="AK12" s="17">
        <v>6.1955864440330501E-2</v>
      </c>
      <c r="AL12" s="17">
        <v>6.5504816270187394E-2</v>
      </c>
      <c r="AM12" s="17">
        <v>7.3457971163043104E-2</v>
      </c>
      <c r="AN12" s="17">
        <v>5.8383085668804201E-2</v>
      </c>
      <c r="AO12" s="17">
        <v>5.27981235578781E-2</v>
      </c>
      <c r="AP12" s="17">
        <v>3.77377286161448E-2</v>
      </c>
      <c r="AQ12" s="17">
        <v>3.9185840403386997E-2</v>
      </c>
      <c r="AR12" s="17">
        <v>3.50466896540731E-2</v>
      </c>
      <c r="AS12" s="17"/>
      <c r="AT12" s="17">
        <v>7.5617381003886194E-2</v>
      </c>
      <c r="AU12" s="17">
        <v>5.5873745321744703E-2</v>
      </c>
      <c r="AV12" s="17">
        <v>6.6971434259860699E-2</v>
      </c>
      <c r="AW12" s="17">
        <v>6.5314915995475606E-2</v>
      </c>
      <c r="AX12" s="17">
        <v>6.9119203464200196E-2</v>
      </c>
      <c r="AY12" s="17">
        <v>9.4588660155545207E-2</v>
      </c>
      <c r="AZ12" s="17"/>
      <c r="BA12" s="17">
        <v>5.8845629464225002E-2</v>
      </c>
      <c r="BB12" s="17">
        <v>5.9358904938485703E-2</v>
      </c>
      <c r="BC12" s="17">
        <v>8.4129637286543102E-2</v>
      </c>
      <c r="BD12" s="17">
        <v>6.2653125184756506E-2</v>
      </c>
      <c r="BE12" s="17">
        <v>1.7041644900590101E-2</v>
      </c>
      <c r="BF12" s="17"/>
      <c r="BG12" s="17">
        <v>5.1506501369430503E-2</v>
      </c>
      <c r="BH12" s="17">
        <v>6.9206391364480396E-2</v>
      </c>
      <c r="BI12" s="17">
        <v>6.0801511843899501E-2</v>
      </c>
      <c r="BJ12" s="17">
        <v>4.2545782060715798E-2</v>
      </c>
      <c r="BK12" s="17">
        <v>0.100205000520877</v>
      </c>
      <c r="BL12" s="17"/>
      <c r="BM12" s="17">
        <v>3.6919778170834597E-2</v>
      </c>
      <c r="BN12" s="17">
        <v>8.5867014927733798E-2</v>
      </c>
      <c r="BO12" s="17">
        <v>0.110840735330077</v>
      </c>
      <c r="BP12" s="17"/>
      <c r="BQ12" s="17">
        <v>5.9381504745713201E-2</v>
      </c>
      <c r="BR12" s="17">
        <v>7.1996178971800398E-2</v>
      </c>
      <c r="BS12" s="17"/>
      <c r="BT12" s="17">
        <v>6.09211749400492E-2</v>
      </c>
      <c r="BU12" s="17">
        <v>8.02509405464851E-2</v>
      </c>
    </row>
    <row r="13" spans="2:73" x14ac:dyDescent="0.3">
      <c r="B13" s="18" t="s">
        <v>107</v>
      </c>
      <c r="C13" s="17">
        <v>7.6450083550320402E-2</v>
      </c>
      <c r="D13" s="17">
        <v>5.7320267950421097E-2</v>
      </c>
      <c r="E13" s="17">
        <v>9.5327525811316594E-2</v>
      </c>
      <c r="F13" s="17"/>
      <c r="G13" s="17">
        <v>0.104675399504747</v>
      </c>
      <c r="H13" s="17">
        <v>6.4901025416922206E-2</v>
      </c>
      <c r="I13" s="17">
        <v>8.1984492151311594E-2</v>
      </c>
      <c r="J13" s="17">
        <v>8.1710290288507695E-2</v>
      </c>
      <c r="K13" s="17">
        <v>9.04691920783144E-2</v>
      </c>
      <c r="L13" s="17">
        <v>4.8948405595870298E-2</v>
      </c>
      <c r="M13" s="17"/>
      <c r="N13" s="17">
        <v>8.8621021020416205E-2</v>
      </c>
      <c r="O13" s="17">
        <v>6.5389359582664897E-2</v>
      </c>
      <c r="P13" s="17">
        <v>7.5260508569905904E-2</v>
      </c>
      <c r="Q13" s="17">
        <v>7.3676333749705905E-2</v>
      </c>
      <c r="R13" s="17"/>
      <c r="S13" s="17">
        <v>8.4568621857438298E-2</v>
      </c>
      <c r="T13" s="17">
        <v>6.8456091696511803E-2</v>
      </c>
      <c r="U13" s="17">
        <v>5.7861399066617199E-2</v>
      </c>
      <c r="V13" s="17">
        <v>6.3800719720225996E-2</v>
      </c>
      <c r="W13" s="17">
        <v>8.6887641135340796E-2</v>
      </c>
      <c r="X13" s="17">
        <v>8.1842169325749503E-2</v>
      </c>
      <c r="Y13" s="17">
        <v>5.5446149383265197E-2</v>
      </c>
      <c r="Z13" s="17">
        <v>0.105350744524039</v>
      </c>
      <c r="AA13" s="17">
        <v>9.4956222360178297E-2</v>
      </c>
      <c r="AB13" s="17"/>
      <c r="AC13" s="17">
        <v>7.3448558640826805E-2</v>
      </c>
      <c r="AD13" s="17">
        <v>9.4708555028585606E-2</v>
      </c>
      <c r="AE13" s="17">
        <v>7.3601462281014399E-2</v>
      </c>
      <c r="AF13" s="17">
        <v>7.3096854290944493E-2</v>
      </c>
      <c r="AG13" s="17">
        <v>8.0836147407626999E-2</v>
      </c>
      <c r="AH13" s="17">
        <v>9.6404321205345894E-2</v>
      </c>
      <c r="AI13" s="17">
        <v>6.9564600545476196E-2</v>
      </c>
      <c r="AJ13" s="17">
        <v>5.3938043985694302E-2</v>
      </c>
      <c r="AK13" s="17">
        <v>6.7793974783920297E-2</v>
      </c>
      <c r="AL13" s="17">
        <v>6.05987589926981E-2</v>
      </c>
      <c r="AM13" s="17">
        <v>8.8007895518624896E-2</v>
      </c>
      <c r="AN13" s="17">
        <v>6.3673732492978197E-2</v>
      </c>
      <c r="AO13" s="17">
        <v>0.105707247712244</v>
      </c>
      <c r="AP13" s="17">
        <v>9.8100662845960099E-2</v>
      </c>
      <c r="AQ13" s="17">
        <v>7.4031150207819002E-2</v>
      </c>
      <c r="AR13" s="17">
        <v>4.8275101603788603E-2</v>
      </c>
      <c r="AS13" s="17"/>
      <c r="AT13" s="17">
        <v>7.2468152439447195E-2</v>
      </c>
      <c r="AU13" s="17">
        <v>7.6413723887185203E-2</v>
      </c>
      <c r="AV13" s="17">
        <v>7.6493279046209506E-2</v>
      </c>
      <c r="AW13" s="17">
        <v>7.4044312532085904E-2</v>
      </c>
      <c r="AX13" s="17">
        <v>8.6139833490468096E-2</v>
      </c>
      <c r="AY13" s="17">
        <v>8.4770752981300407E-2</v>
      </c>
      <c r="AZ13" s="17"/>
      <c r="BA13" s="17">
        <v>8.0754125983373698E-2</v>
      </c>
      <c r="BB13" s="17">
        <v>8.2977897104622306E-2</v>
      </c>
      <c r="BC13" s="17">
        <v>8.6624651546788597E-2</v>
      </c>
      <c r="BD13" s="17">
        <v>5.1517841113293703E-2</v>
      </c>
      <c r="BE13" s="17">
        <v>4.4257687426055903E-2</v>
      </c>
      <c r="BF13" s="17"/>
      <c r="BG13" s="17">
        <v>5.3390463341244303E-2</v>
      </c>
      <c r="BH13" s="17">
        <v>8.6397954185574499E-2</v>
      </c>
      <c r="BI13" s="17">
        <v>7.2398005390590006E-2</v>
      </c>
      <c r="BJ13" s="17">
        <v>8.4409168477996094E-2</v>
      </c>
      <c r="BK13" s="17">
        <v>6.6780314056806997E-2</v>
      </c>
      <c r="BL13" s="17"/>
      <c r="BM13" s="17">
        <v>4.8626306202849003E-2</v>
      </c>
      <c r="BN13" s="17">
        <v>8.8045667091126295E-2</v>
      </c>
      <c r="BO13" s="17">
        <v>0.13125177685342901</v>
      </c>
      <c r="BP13" s="17"/>
      <c r="BQ13" s="17">
        <v>7.8484451470944502E-2</v>
      </c>
      <c r="BR13" s="17">
        <v>7.5531651041356701E-2</v>
      </c>
      <c r="BS13" s="17"/>
      <c r="BT13" s="17">
        <v>7.0265433368978406E-2</v>
      </c>
      <c r="BU13" s="17">
        <v>8.7350107513678998E-2</v>
      </c>
    </row>
    <row r="14" spans="2:73" x14ac:dyDescent="0.3">
      <c r="B14" s="18" t="s">
        <v>108</v>
      </c>
      <c r="C14" s="17">
        <v>0.15549584334376501</v>
      </c>
      <c r="D14" s="17">
        <v>0.15520016815123899</v>
      </c>
      <c r="E14" s="17">
        <v>0.156263771732496</v>
      </c>
      <c r="F14" s="17"/>
      <c r="G14" s="17">
        <v>0.164978081288811</v>
      </c>
      <c r="H14" s="17">
        <v>0.160299957644674</v>
      </c>
      <c r="I14" s="17">
        <v>0.15912830526955901</v>
      </c>
      <c r="J14" s="17">
        <v>0.170068113821745</v>
      </c>
      <c r="K14" s="17">
        <v>0.17252644995265501</v>
      </c>
      <c r="L14" s="17">
        <v>0.119061473845943</v>
      </c>
      <c r="M14" s="17"/>
      <c r="N14" s="17">
        <v>0.13626594803303099</v>
      </c>
      <c r="O14" s="17">
        <v>0.172387799880825</v>
      </c>
      <c r="P14" s="17">
        <v>0.160615256036375</v>
      </c>
      <c r="Q14" s="17">
        <v>0.15469245757590699</v>
      </c>
      <c r="R14" s="17"/>
      <c r="S14" s="17">
        <v>0.18309410161947201</v>
      </c>
      <c r="T14" s="17">
        <v>0.16047539977511899</v>
      </c>
      <c r="U14" s="17">
        <v>0.140570258563049</v>
      </c>
      <c r="V14" s="17">
        <v>0.119335649688669</v>
      </c>
      <c r="W14" s="17">
        <v>0.16019455223440299</v>
      </c>
      <c r="X14" s="17">
        <v>0.16594086056735599</v>
      </c>
      <c r="Y14" s="17">
        <v>0.15561146071718401</v>
      </c>
      <c r="Z14" s="17">
        <v>0.17308366533112399</v>
      </c>
      <c r="AA14" s="17">
        <v>0.13932062794157901</v>
      </c>
      <c r="AB14" s="17"/>
      <c r="AC14" s="17">
        <v>0.118182562500753</v>
      </c>
      <c r="AD14" s="17">
        <v>0.17675462684524801</v>
      </c>
      <c r="AE14" s="17">
        <v>0.16087406199388099</v>
      </c>
      <c r="AF14" s="17">
        <v>0.168600750235196</v>
      </c>
      <c r="AG14" s="17">
        <v>0.15246617747149599</v>
      </c>
      <c r="AH14" s="17">
        <v>0.122513457738054</v>
      </c>
      <c r="AI14" s="17">
        <v>0.17840457347316399</v>
      </c>
      <c r="AJ14" s="17">
        <v>0.15009414213483299</v>
      </c>
      <c r="AK14" s="17">
        <v>0.14718434964421401</v>
      </c>
      <c r="AL14" s="17">
        <v>0.15973264824646499</v>
      </c>
      <c r="AM14" s="17">
        <v>0.18293069695651201</v>
      </c>
      <c r="AN14" s="17">
        <v>0.19417408283243601</v>
      </c>
      <c r="AO14" s="17">
        <v>0.15397492437552299</v>
      </c>
      <c r="AP14" s="17">
        <v>0.11750356412058199</v>
      </c>
      <c r="AQ14" s="17">
        <v>0.13786697395644301</v>
      </c>
      <c r="AR14" s="17">
        <v>8.6895526058582306E-2</v>
      </c>
      <c r="AS14" s="17"/>
      <c r="AT14" s="17">
        <v>0.17257082375393501</v>
      </c>
      <c r="AU14" s="17">
        <v>0.150624461035409</v>
      </c>
      <c r="AV14" s="17">
        <v>0.150071188705453</v>
      </c>
      <c r="AW14" s="17">
        <v>0.14911560812442601</v>
      </c>
      <c r="AX14" s="17">
        <v>0.15415728395651199</v>
      </c>
      <c r="AY14" s="17">
        <v>0.14717793449824801</v>
      </c>
      <c r="AZ14" s="17"/>
      <c r="BA14" s="17">
        <v>0.153442485850253</v>
      </c>
      <c r="BB14" s="17">
        <v>0.15446784644112599</v>
      </c>
      <c r="BC14" s="17">
        <v>0.165688598957559</v>
      </c>
      <c r="BD14" s="17">
        <v>0.15193197282962501</v>
      </c>
      <c r="BE14" s="17">
        <v>0.12670886251268099</v>
      </c>
      <c r="BF14" s="17"/>
      <c r="BG14" s="17">
        <v>0.140581224978577</v>
      </c>
      <c r="BH14" s="17">
        <v>0.15869051435076501</v>
      </c>
      <c r="BI14" s="17">
        <v>0.11597358789374</v>
      </c>
      <c r="BJ14" s="17">
        <v>0.13556339950740401</v>
      </c>
      <c r="BK14" s="17">
        <v>0.138219919054376</v>
      </c>
      <c r="BL14" s="17"/>
      <c r="BM14" s="17">
        <v>0.137275070548117</v>
      </c>
      <c r="BN14" s="17">
        <v>0.165000165314552</v>
      </c>
      <c r="BO14" s="17">
        <v>0.18676399004595601</v>
      </c>
      <c r="BP14" s="17"/>
      <c r="BQ14" s="17">
        <v>0.16359365661584699</v>
      </c>
      <c r="BR14" s="17">
        <v>0.14540514954915401</v>
      </c>
      <c r="BS14" s="17"/>
      <c r="BT14" s="17">
        <v>0.14838376768378</v>
      </c>
      <c r="BU14" s="17">
        <v>0.15897648536216399</v>
      </c>
    </row>
    <row r="15" spans="2:73" x14ac:dyDescent="0.3">
      <c r="B15" s="18" t="s">
        <v>109</v>
      </c>
      <c r="C15" s="17">
        <v>0.12695253839523701</v>
      </c>
      <c r="D15" s="17">
        <v>0.122917839430754</v>
      </c>
      <c r="E15" s="17">
        <v>0.130862267123527</v>
      </c>
      <c r="F15" s="17"/>
      <c r="G15" s="17">
        <v>0.132885438485287</v>
      </c>
      <c r="H15" s="17">
        <v>0.15089486615613301</v>
      </c>
      <c r="I15" s="17">
        <v>0.13150550481964399</v>
      </c>
      <c r="J15" s="17">
        <v>0.123148627255652</v>
      </c>
      <c r="K15" s="17">
        <v>0.110199949897074</v>
      </c>
      <c r="L15" s="17">
        <v>0.11419916395120901</v>
      </c>
      <c r="M15" s="17"/>
      <c r="N15" s="17">
        <v>0.13485907686860901</v>
      </c>
      <c r="O15" s="17">
        <v>0.12661910603422699</v>
      </c>
      <c r="P15" s="17">
        <v>0.13083665485550799</v>
      </c>
      <c r="Q15" s="17">
        <v>0.116167952346445</v>
      </c>
      <c r="R15" s="17"/>
      <c r="S15" s="17">
        <v>0.12039145220177699</v>
      </c>
      <c r="T15" s="17">
        <v>0.13371322972295699</v>
      </c>
      <c r="U15" s="17">
        <v>0.13912087320665001</v>
      </c>
      <c r="V15" s="17">
        <v>0.12716243401859401</v>
      </c>
      <c r="W15" s="17">
        <v>0.111445918962756</v>
      </c>
      <c r="X15" s="17">
        <v>0.12660952889789501</v>
      </c>
      <c r="Y15" s="17">
        <v>0.167313630226469</v>
      </c>
      <c r="Z15" s="17">
        <v>9.8867694759200597E-2</v>
      </c>
      <c r="AA15" s="17">
        <v>0.10796549457785699</v>
      </c>
      <c r="AB15" s="17"/>
      <c r="AC15" s="17">
        <v>0.19284728133554599</v>
      </c>
      <c r="AD15" s="17">
        <v>0.107801344024579</v>
      </c>
      <c r="AE15" s="17">
        <v>0.11986329433724199</v>
      </c>
      <c r="AF15" s="17">
        <v>0.106837124511072</v>
      </c>
      <c r="AG15" s="17">
        <v>0.102350459865352</v>
      </c>
      <c r="AH15" s="17">
        <v>0.13229908240456301</v>
      </c>
      <c r="AI15" s="17">
        <v>9.6151221819680596E-2</v>
      </c>
      <c r="AJ15" s="17">
        <v>0.19326506315195699</v>
      </c>
      <c r="AK15" s="17">
        <v>0.141410831997932</v>
      </c>
      <c r="AL15" s="17">
        <v>0.18265683977517899</v>
      </c>
      <c r="AM15" s="17">
        <v>0.131087998156598</v>
      </c>
      <c r="AN15" s="17">
        <v>0.14029895099905901</v>
      </c>
      <c r="AO15" s="17">
        <v>0.108995446301551</v>
      </c>
      <c r="AP15" s="17">
        <v>0.109390301267069</v>
      </c>
      <c r="AQ15" s="17">
        <v>0.165830019748649</v>
      </c>
      <c r="AR15" s="17">
        <v>8.1956378186961096E-2</v>
      </c>
      <c r="AS15" s="17"/>
      <c r="AT15" s="17">
        <v>0.128088295859204</v>
      </c>
      <c r="AU15" s="17">
        <v>0.12269732929239199</v>
      </c>
      <c r="AV15" s="17">
        <v>0.13961002614904899</v>
      </c>
      <c r="AW15" s="17">
        <v>0.142371112867896</v>
      </c>
      <c r="AX15" s="17">
        <v>0.105450233434031</v>
      </c>
      <c r="AY15" s="17">
        <v>9.6442428220645401E-2</v>
      </c>
      <c r="AZ15" s="17"/>
      <c r="BA15" s="17">
        <v>0.123015713327011</v>
      </c>
      <c r="BB15" s="17">
        <v>0.14026816059933001</v>
      </c>
      <c r="BC15" s="17">
        <v>0.123245690792557</v>
      </c>
      <c r="BD15" s="17">
        <v>0.119123643846215</v>
      </c>
      <c r="BE15" s="17">
        <v>0.17350574784546799</v>
      </c>
      <c r="BF15" s="17"/>
      <c r="BG15" s="17">
        <v>0.115697824460455</v>
      </c>
      <c r="BH15" s="17">
        <v>0.12591682780178501</v>
      </c>
      <c r="BI15" s="17">
        <v>0.16940018795963899</v>
      </c>
      <c r="BJ15" s="17">
        <v>0.113588079897153</v>
      </c>
      <c r="BK15" s="17">
        <v>0.123806134985051</v>
      </c>
      <c r="BL15" s="17"/>
      <c r="BM15" s="17">
        <v>0.13597671809808601</v>
      </c>
      <c r="BN15" s="17">
        <v>0.127251420928127</v>
      </c>
      <c r="BO15" s="17">
        <v>9.9363901226311696E-2</v>
      </c>
      <c r="BP15" s="17"/>
      <c r="BQ15" s="17">
        <v>0.13343286520213199</v>
      </c>
      <c r="BR15" s="17">
        <v>0.12570623293799499</v>
      </c>
      <c r="BS15" s="17"/>
      <c r="BT15" s="17">
        <v>0.13906818786045599</v>
      </c>
      <c r="BU15" s="17">
        <v>0.10666895059560599</v>
      </c>
    </row>
    <row r="16" spans="2:73" x14ac:dyDescent="0.3">
      <c r="B16" s="18" t="s">
        <v>110</v>
      </c>
      <c r="C16" s="17">
        <v>0.160488714962118</v>
      </c>
      <c r="D16" s="17">
        <v>0.17671640175226599</v>
      </c>
      <c r="E16" s="17">
        <v>0.14517042912344999</v>
      </c>
      <c r="F16" s="17"/>
      <c r="G16" s="17">
        <v>0.126583442318844</v>
      </c>
      <c r="H16" s="17">
        <v>0.15289893627548801</v>
      </c>
      <c r="I16" s="17">
        <v>0.14135803623148699</v>
      </c>
      <c r="J16" s="17">
        <v>0.18717351925970099</v>
      </c>
      <c r="K16" s="17">
        <v>0.15494084734191099</v>
      </c>
      <c r="L16" s="17">
        <v>0.18668014812151901</v>
      </c>
      <c r="M16" s="17"/>
      <c r="N16" s="17">
        <v>0.171974059038805</v>
      </c>
      <c r="O16" s="17">
        <v>0.17317174155968501</v>
      </c>
      <c r="P16" s="17">
        <v>0.15558367846353099</v>
      </c>
      <c r="Q16" s="17">
        <v>0.141044804398439</v>
      </c>
      <c r="R16" s="17"/>
      <c r="S16" s="17">
        <v>0.12909612359477299</v>
      </c>
      <c r="T16" s="17">
        <v>0.17121958440347901</v>
      </c>
      <c r="U16" s="17">
        <v>0.17587000460063301</v>
      </c>
      <c r="V16" s="17">
        <v>0.18810151092963001</v>
      </c>
      <c r="W16" s="17">
        <v>0.16098300007510299</v>
      </c>
      <c r="X16" s="17">
        <v>0.14562329103393901</v>
      </c>
      <c r="Y16" s="17">
        <v>0.159013101846807</v>
      </c>
      <c r="Z16" s="17">
        <v>0.18841547914589299</v>
      </c>
      <c r="AA16" s="17">
        <v>0.15219698488158201</v>
      </c>
      <c r="AB16" s="17"/>
      <c r="AC16" s="17">
        <v>0.11997935969312</v>
      </c>
      <c r="AD16" s="17">
        <v>3.3449217769683799E-2</v>
      </c>
      <c r="AE16" s="17">
        <v>0.133769521268985</v>
      </c>
      <c r="AF16" s="17">
        <v>0.16925186208932699</v>
      </c>
      <c r="AG16" s="17">
        <v>0.15794230794313799</v>
      </c>
      <c r="AH16" s="17">
        <v>0.15324703078600299</v>
      </c>
      <c r="AI16" s="17">
        <v>0.184445627461367</v>
      </c>
      <c r="AJ16" s="17">
        <v>0.167272178586823</v>
      </c>
      <c r="AK16" s="17">
        <v>0.173742958841482</v>
      </c>
      <c r="AL16" s="17">
        <v>0.17814137157412999</v>
      </c>
      <c r="AM16" s="17">
        <v>0.12467953102325401</v>
      </c>
      <c r="AN16" s="17">
        <v>0.192839097264765</v>
      </c>
      <c r="AO16" s="17">
        <v>0.181641362591872</v>
      </c>
      <c r="AP16" s="17">
        <v>0.216636197750221</v>
      </c>
      <c r="AQ16" s="17">
        <v>0.20694536465084201</v>
      </c>
      <c r="AR16" s="17">
        <v>0.18353266031368901</v>
      </c>
      <c r="AS16" s="17"/>
      <c r="AT16" s="17">
        <v>0.119344791259993</v>
      </c>
      <c r="AU16" s="17">
        <v>0.17645681049963399</v>
      </c>
      <c r="AV16" s="17">
        <v>0.15049962220421001</v>
      </c>
      <c r="AW16" s="17">
        <v>0.18228093695276601</v>
      </c>
      <c r="AX16" s="17">
        <v>0.17680381293585101</v>
      </c>
      <c r="AY16" s="17">
        <v>0.169400135382962</v>
      </c>
      <c r="AZ16" s="17"/>
      <c r="BA16" s="17">
        <v>0.14466552916752301</v>
      </c>
      <c r="BB16" s="17">
        <v>0.18028472656738201</v>
      </c>
      <c r="BC16" s="17">
        <v>0.17623717964899299</v>
      </c>
      <c r="BD16" s="17">
        <v>0.155690337990016</v>
      </c>
      <c r="BE16" s="17">
        <v>7.7421402710832296E-2</v>
      </c>
      <c r="BF16" s="17"/>
      <c r="BG16" s="17">
        <v>0.18071693472650999</v>
      </c>
      <c r="BH16" s="17">
        <v>0.154471885026116</v>
      </c>
      <c r="BI16" s="17">
        <v>0.20218819692610901</v>
      </c>
      <c r="BJ16" s="17">
        <v>0.16532666942222801</v>
      </c>
      <c r="BK16" s="17">
        <v>0.14890345614199599</v>
      </c>
      <c r="BL16" s="17"/>
      <c r="BM16" s="17">
        <v>0.178581065742838</v>
      </c>
      <c r="BN16" s="17">
        <v>0.17825679697636501</v>
      </c>
      <c r="BO16" s="17">
        <v>6.3670164963223294E-2</v>
      </c>
      <c r="BP16" s="17"/>
      <c r="BQ16" s="17">
        <v>0.15028543184929799</v>
      </c>
      <c r="BR16" s="17">
        <v>0.16802260516655701</v>
      </c>
      <c r="BS16" s="17"/>
      <c r="BT16" s="17">
        <v>0.16856222996724099</v>
      </c>
      <c r="BU16" s="17">
        <v>0.15332121150313199</v>
      </c>
    </row>
    <row r="17" spans="2:73" x14ac:dyDescent="0.3">
      <c r="B17" s="18" t="s">
        <v>111</v>
      </c>
      <c r="C17" s="17">
        <v>0.145280304647423</v>
      </c>
      <c r="D17" s="17">
        <v>0.16075419528826801</v>
      </c>
      <c r="E17" s="17">
        <v>0.13023403810909601</v>
      </c>
      <c r="F17" s="17"/>
      <c r="G17" s="17">
        <v>0.112828480468253</v>
      </c>
      <c r="H17" s="17">
        <v>0.133776778888333</v>
      </c>
      <c r="I17" s="17">
        <v>0.148535230118296</v>
      </c>
      <c r="J17" s="17">
        <v>0.12993816823752499</v>
      </c>
      <c r="K17" s="17">
        <v>0.14594805937573899</v>
      </c>
      <c r="L17" s="17">
        <v>0.18552322622739001</v>
      </c>
      <c r="M17" s="17"/>
      <c r="N17" s="17">
        <v>0.161848358277314</v>
      </c>
      <c r="O17" s="17">
        <v>0.15107706183150299</v>
      </c>
      <c r="P17" s="17">
        <v>0.145639312539873</v>
      </c>
      <c r="Q17" s="17">
        <v>0.121421803504733</v>
      </c>
      <c r="R17" s="17"/>
      <c r="S17" s="17">
        <v>0.15387974632283699</v>
      </c>
      <c r="T17" s="17">
        <v>0.15286912549725101</v>
      </c>
      <c r="U17" s="17">
        <v>0.104460371313036</v>
      </c>
      <c r="V17" s="17">
        <v>0.164610606865743</v>
      </c>
      <c r="W17" s="17">
        <v>0.153326800327031</v>
      </c>
      <c r="X17" s="17">
        <v>0.14213527063624501</v>
      </c>
      <c r="Y17" s="17">
        <v>0.141532006956991</v>
      </c>
      <c r="Z17" s="17">
        <v>0.11917672283951</v>
      </c>
      <c r="AA17" s="17">
        <v>0.150204034061967</v>
      </c>
      <c r="AB17" s="17"/>
      <c r="AC17" s="17">
        <v>7.5691531469599102E-2</v>
      </c>
      <c r="AD17" s="17">
        <v>8.8492971546137306E-2</v>
      </c>
      <c r="AE17" s="17">
        <v>0.120723107093403</v>
      </c>
      <c r="AF17" s="17">
        <v>9.4023400930598203E-2</v>
      </c>
      <c r="AG17" s="17">
        <v>0.122073422733743</v>
      </c>
      <c r="AH17" s="17">
        <v>0.12869971013484999</v>
      </c>
      <c r="AI17" s="17">
        <v>0.11928548171357101</v>
      </c>
      <c r="AJ17" s="17">
        <v>0.15097870573552499</v>
      </c>
      <c r="AK17" s="17">
        <v>0.187412775200404</v>
      </c>
      <c r="AL17" s="17">
        <v>0.16586642792720499</v>
      </c>
      <c r="AM17" s="17">
        <v>0.187679763757823</v>
      </c>
      <c r="AN17" s="17">
        <v>0.135233455924541</v>
      </c>
      <c r="AO17" s="17">
        <v>0.17288233758357899</v>
      </c>
      <c r="AP17" s="17">
        <v>0.187614080624255</v>
      </c>
      <c r="AQ17" s="17">
        <v>0.14535752263195301</v>
      </c>
      <c r="AR17" s="17">
        <v>0.22050795880117499</v>
      </c>
      <c r="AS17" s="17"/>
      <c r="AT17" s="17">
        <v>0.129466610409401</v>
      </c>
      <c r="AU17" s="17">
        <v>0.16668854977209199</v>
      </c>
      <c r="AV17" s="17">
        <v>0.14493758414914101</v>
      </c>
      <c r="AW17" s="17">
        <v>0.14054645897161</v>
      </c>
      <c r="AX17" s="17">
        <v>0.13198075294827399</v>
      </c>
      <c r="AY17" s="17">
        <v>0.14085273338714199</v>
      </c>
      <c r="AZ17" s="17"/>
      <c r="BA17" s="17">
        <v>0.153590020155289</v>
      </c>
      <c r="BB17" s="17">
        <v>0.13032881079296699</v>
      </c>
      <c r="BC17" s="17">
        <v>0.126059113298854</v>
      </c>
      <c r="BD17" s="17">
        <v>0.18954986166514701</v>
      </c>
      <c r="BE17" s="17">
        <v>0.22842313442558701</v>
      </c>
      <c r="BF17" s="17"/>
      <c r="BG17" s="17">
        <v>0.187911344365077</v>
      </c>
      <c r="BH17" s="17">
        <v>0.145614011232722</v>
      </c>
      <c r="BI17" s="17">
        <v>0.11576124002438801</v>
      </c>
      <c r="BJ17" s="17">
        <v>0.14102374899227599</v>
      </c>
      <c r="BK17" s="17">
        <v>0.12830454884753201</v>
      </c>
      <c r="BL17" s="17"/>
      <c r="BM17" s="17">
        <v>0.195229285004168</v>
      </c>
      <c r="BN17" s="17">
        <v>0.117201664708902</v>
      </c>
      <c r="BO17" s="17">
        <v>6.4458029623299995E-2</v>
      </c>
      <c r="BP17" s="17"/>
      <c r="BQ17" s="17">
        <v>0.14623600691824601</v>
      </c>
      <c r="BR17" s="17">
        <v>0.14576790129113701</v>
      </c>
      <c r="BS17" s="17"/>
      <c r="BT17" s="17">
        <v>0.151106051900466</v>
      </c>
      <c r="BU17" s="17">
        <v>0.135007736212749</v>
      </c>
    </row>
    <row r="18" spans="2:73" x14ac:dyDescent="0.3">
      <c r="B18" s="18" t="s">
        <v>112</v>
      </c>
      <c r="C18" s="17">
        <v>8.3650138663913395E-2</v>
      </c>
      <c r="D18" s="17">
        <v>9.0259826688095499E-2</v>
      </c>
      <c r="E18" s="17">
        <v>7.7467268031684397E-2</v>
      </c>
      <c r="F18" s="17"/>
      <c r="G18" s="17">
        <v>7.4706739229745495E-2</v>
      </c>
      <c r="H18" s="17">
        <v>7.4314314146232394E-2</v>
      </c>
      <c r="I18" s="17">
        <v>7.30887170670763E-2</v>
      </c>
      <c r="J18" s="17">
        <v>5.2804256249205303E-2</v>
      </c>
      <c r="K18" s="17">
        <v>7.5104345619621204E-2</v>
      </c>
      <c r="L18" s="17">
        <v>0.13659179662954399</v>
      </c>
      <c r="M18" s="17"/>
      <c r="N18" s="17">
        <v>0.102271617973302</v>
      </c>
      <c r="O18" s="17">
        <v>7.6437532202611194E-2</v>
      </c>
      <c r="P18" s="17">
        <v>7.3871057463264E-2</v>
      </c>
      <c r="Q18" s="17">
        <v>7.6022176100621897E-2</v>
      </c>
      <c r="R18" s="17"/>
      <c r="S18" s="17">
        <v>8.6133107011810706E-2</v>
      </c>
      <c r="T18" s="17">
        <v>6.5133905338491796E-2</v>
      </c>
      <c r="U18" s="17">
        <v>7.79063648897593E-2</v>
      </c>
      <c r="V18" s="17">
        <v>8.6197620187088E-2</v>
      </c>
      <c r="W18" s="17">
        <v>9.1123183896230794E-2</v>
      </c>
      <c r="X18" s="17">
        <v>7.1823982634717107E-2</v>
      </c>
      <c r="Y18" s="17">
        <v>9.9724323663225006E-2</v>
      </c>
      <c r="Z18" s="17">
        <v>7.0700466604128404E-2</v>
      </c>
      <c r="AA18" s="17">
        <v>0.102263138772989</v>
      </c>
      <c r="AB18" s="17"/>
      <c r="AC18" s="17">
        <v>0.117510206590447</v>
      </c>
      <c r="AD18" s="17">
        <v>8.6295516791821597E-2</v>
      </c>
      <c r="AE18" s="17">
        <v>3.2134695054227599E-2</v>
      </c>
      <c r="AF18" s="17">
        <v>9.5324479242040405E-2</v>
      </c>
      <c r="AG18" s="17">
        <v>9.2627037008681107E-2</v>
      </c>
      <c r="AH18" s="17">
        <v>9.2510881212571103E-2</v>
      </c>
      <c r="AI18" s="17">
        <v>7.8940216316973705E-2</v>
      </c>
      <c r="AJ18" s="17">
        <v>6.8782052853256004E-2</v>
      </c>
      <c r="AK18" s="17">
        <v>3.4261498208393699E-2</v>
      </c>
      <c r="AL18" s="17">
        <v>7.00355302574968E-2</v>
      </c>
      <c r="AM18" s="17">
        <v>0.112606164779015</v>
      </c>
      <c r="AN18" s="17">
        <v>8.6235860155428196E-2</v>
      </c>
      <c r="AO18" s="17">
        <v>8.2698275270149793E-2</v>
      </c>
      <c r="AP18" s="17">
        <v>5.7390444457747103E-2</v>
      </c>
      <c r="AQ18" s="17">
        <v>5.6810249930415099E-2</v>
      </c>
      <c r="AR18" s="17">
        <v>0.15460449250270999</v>
      </c>
      <c r="AS18" s="17"/>
      <c r="AT18" s="17">
        <v>9.3560323544447904E-2</v>
      </c>
      <c r="AU18" s="17">
        <v>6.9336389588638803E-2</v>
      </c>
      <c r="AV18" s="17">
        <v>8.0031518933979598E-2</v>
      </c>
      <c r="AW18" s="17">
        <v>8.3833324532400694E-2</v>
      </c>
      <c r="AX18" s="17">
        <v>9.8892981701455093E-2</v>
      </c>
      <c r="AY18" s="17">
        <v>0.10040364206674</v>
      </c>
      <c r="AZ18" s="17"/>
      <c r="BA18" s="17">
        <v>7.4939661386846504E-2</v>
      </c>
      <c r="BB18" s="17">
        <v>6.5595119959288697E-2</v>
      </c>
      <c r="BC18" s="17">
        <v>8.1775001754322896E-2</v>
      </c>
      <c r="BD18" s="17">
        <v>0.11519352801550101</v>
      </c>
      <c r="BE18" s="17">
        <v>0.11086371530374201</v>
      </c>
      <c r="BF18" s="17"/>
      <c r="BG18" s="17">
        <v>0.11446718324902901</v>
      </c>
      <c r="BH18" s="17">
        <v>9.0065216085273306E-2</v>
      </c>
      <c r="BI18" s="17">
        <v>9.0889823394149194E-2</v>
      </c>
      <c r="BJ18" s="17">
        <v>8.0039844310051303E-2</v>
      </c>
      <c r="BK18" s="17">
        <v>7.3892660920024195E-2</v>
      </c>
      <c r="BL18" s="17"/>
      <c r="BM18" s="17">
        <v>0.114266579970001</v>
      </c>
      <c r="BN18" s="17">
        <v>6.6156481225309802E-2</v>
      </c>
      <c r="BO18" s="17">
        <v>3.4793308440283999E-2</v>
      </c>
      <c r="BP18" s="17"/>
      <c r="BQ18" s="17">
        <v>9.5097336829227899E-2</v>
      </c>
      <c r="BR18" s="17">
        <v>7.7246853256876205E-2</v>
      </c>
      <c r="BS18" s="17"/>
      <c r="BT18" s="17">
        <v>8.8470907607225105E-2</v>
      </c>
      <c r="BU18" s="17">
        <v>7.5842491006041998E-2</v>
      </c>
    </row>
    <row r="19" spans="2:73" x14ac:dyDescent="0.3">
      <c r="B19" s="18" t="s">
        <v>113</v>
      </c>
      <c r="C19" s="17">
        <v>6.0507116954860003E-2</v>
      </c>
      <c r="D19" s="17">
        <v>6.1454958253499899E-2</v>
      </c>
      <c r="E19" s="17">
        <v>5.9770169870742101E-2</v>
      </c>
      <c r="F19" s="17"/>
      <c r="G19" s="17">
        <v>5.3088840579811399E-2</v>
      </c>
      <c r="H19" s="17">
        <v>6.5227620887735704E-2</v>
      </c>
      <c r="I19" s="17">
        <v>3.8567802288380401E-2</v>
      </c>
      <c r="J19" s="17">
        <v>4.5542890877420097E-2</v>
      </c>
      <c r="K19" s="17">
        <v>5.2253554529613E-2</v>
      </c>
      <c r="L19" s="17">
        <v>9.7138364996116403E-2</v>
      </c>
      <c r="M19" s="17"/>
      <c r="N19" s="17">
        <v>6.6325445471673197E-2</v>
      </c>
      <c r="O19" s="17">
        <v>4.0092387462003401E-2</v>
      </c>
      <c r="P19" s="17">
        <v>8.3448694028830303E-2</v>
      </c>
      <c r="Q19" s="17">
        <v>5.6495657211243902E-2</v>
      </c>
      <c r="R19" s="17"/>
      <c r="S19" s="17">
        <v>7.7941450810946097E-2</v>
      </c>
      <c r="T19" s="17">
        <v>5.8215254609198103E-2</v>
      </c>
      <c r="U19" s="17">
        <v>5.9113212807994198E-2</v>
      </c>
      <c r="V19" s="17">
        <v>4.7164462658697101E-2</v>
      </c>
      <c r="W19" s="17">
        <v>6.3994086984717202E-2</v>
      </c>
      <c r="X19" s="17">
        <v>5.5341167890132499E-2</v>
      </c>
      <c r="Y19" s="17">
        <v>4.1893128791691797E-2</v>
      </c>
      <c r="Z19" s="17">
        <v>4.3653774028378903E-2</v>
      </c>
      <c r="AA19" s="17">
        <v>7.6577823991609104E-2</v>
      </c>
      <c r="AB19" s="17"/>
      <c r="AC19" s="17">
        <v>6.2613843985282802E-2</v>
      </c>
      <c r="AD19" s="17">
        <v>7.5635788503607804E-2</v>
      </c>
      <c r="AE19" s="17">
        <v>6.4431921858594393E-2</v>
      </c>
      <c r="AF19" s="17">
        <v>6.7844412032114207E-2</v>
      </c>
      <c r="AG19" s="17">
        <v>4.2815401394489402E-2</v>
      </c>
      <c r="AH19" s="17">
        <v>6.5422230218475097E-2</v>
      </c>
      <c r="AI19" s="17">
        <v>5.09404854002556E-2</v>
      </c>
      <c r="AJ19" s="17">
        <v>6.3866829580128903E-2</v>
      </c>
      <c r="AK19" s="17">
        <v>3.9221560113362301E-2</v>
      </c>
      <c r="AL19" s="17">
        <v>5.4037851512521301E-2</v>
      </c>
      <c r="AM19" s="17">
        <v>2.5319918619788499E-2</v>
      </c>
      <c r="AN19" s="17">
        <v>5.2732307277357497E-2</v>
      </c>
      <c r="AO19" s="17">
        <v>5.9519565326703897E-2</v>
      </c>
      <c r="AP19" s="17">
        <v>7.2106461720191001E-2</v>
      </c>
      <c r="AQ19" s="17">
        <v>9.0232798885660298E-2</v>
      </c>
      <c r="AR19" s="17">
        <v>0.14731463157081501</v>
      </c>
      <c r="AS19" s="17"/>
      <c r="AT19" s="17">
        <v>7.5239131554806202E-2</v>
      </c>
      <c r="AU19" s="17">
        <v>6.0654217107622303E-2</v>
      </c>
      <c r="AV19" s="17">
        <v>5.95034118111736E-2</v>
      </c>
      <c r="AW19" s="17">
        <v>4.67621800690948E-2</v>
      </c>
      <c r="AX19" s="17">
        <v>5.2284233649379702E-2</v>
      </c>
      <c r="AY19" s="17">
        <v>6.2163122582603501E-2</v>
      </c>
      <c r="AZ19" s="17"/>
      <c r="BA19" s="17">
        <v>6.6072878594897397E-2</v>
      </c>
      <c r="BB19" s="17">
        <v>4.2564147672565202E-2</v>
      </c>
      <c r="BC19" s="17">
        <v>5.0670398190256503E-2</v>
      </c>
      <c r="BD19" s="17">
        <v>6.5953400999321607E-2</v>
      </c>
      <c r="BE19" s="17">
        <v>0.133331293754233</v>
      </c>
      <c r="BF19" s="17"/>
      <c r="BG19" s="17">
        <v>8.5061322437762599E-2</v>
      </c>
      <c r="BH19" s="17">
        <v>6.4880001840422905E-2</v>
      </c>
      <c r="BI19" s="17">
        <v>6.02171305411816E-2</v>
      </c>
      <c r="BJ19" s="17">
        <v>6.2868443863668105E-2</v>
      </c>
      <c r="BK19" s="17">
        <v>3.23681833752874E-2</v>
      </c>
      <c r="BL19" s="17"/>
      <c r="BM19" s="17">
        <v>9.3109450051319001E-2</v>
      </c>
      <c r="BN19" s="17">
        <v>3.7605415143267901E-2</v>
      </c>
      <c r="BO19" s="17">
        <v>1.8812330921175398E-2</v>
      </c>
      <c r="BP19" s="17"/>
      <c r="BQ19" s="17">
        <v>7.4242553880176795E-2</v>
      </c>
      <c r="BR19" s="17">
        <v>5.2670852076378102E-2</v>
      </c>
      <c r="BS19" s="17"/>
      <c r="BT19" s="17">
        <v>6.8110544162991393E-2</v>
      </c>
      <c r="BU19" s="17">
        <v>5.1660175312241603E-2</v>
      </c>
    </row>
    <row r="20" spans="2:73" x14ac:dyDescent="0.3">
      <c r="B20" s="18" t="s">
        <v>114</v>
      </c>
      <c r="C20" s="19">
        <v>4.7789491908256697E-3</v>
      </c>
      <c r="D20" s="19">
        <v>5.0184840494587202E-3</v>
      </c>
      <c r="E20" s="19">
        <v>4.1543902852075104E-3</v>
      </c>
      <c r="F20" s="19"/>
      <c r="G20" s="19">
        <v>1.43919040819964E-2</v>
      </c>
      <c r="H20" s="19">
        <v>0</v>
      </c>
      <c r="I20" s="19">
        <v>5.9115690230312802E-3</v>
      </c>
      <c r="J20" s="19">
        <v>4.9164455419636001E-3</v>
      </c>
      <c r="K20" s="19">
        <v>0</v>
      </c>
      <c r="L20" s="19">
        <v>4.4718792946314796E-3</v>
      </c>
      <c r="M20" s="19"/>
      <c r="N20" s="19">
        <v>2.4007580542681501E-3</v>
      </c>
      <c r="O20" s="19">
        <v>4.7224847121590504E-3</v>
      </c>
      <c r="P20" s="19">
        <v>4.3548578197975104E-3</v>
      </c>
      <c r="Q20" s="19">
        <v>7.8781442739293706E-3</v>
      </c>
      <c r="R20" s="19"/>
      <c r="S20" s="19">
        <v>5.6960942359388497E-3</v>
      </c>
      <c r="T20" s="19">
        <v>4.3736899145501804E-3</v>
      </c>
      <c r="U20" s="19">
        <v>2.6971326050393499E-3</v>
      </c>
      <c r="V20" s="19">
        <v>0</v>
      </c>
      <c r="W20" s="19">
        <v>5.7825417476817503E-3</v>
      </c>
      <c r="X20" s="19">
        <v>6.6885109026684902E-3</v>
      </c>
      <c r="Y20" s="19">
        <v>0</v>
      </c>
      <c r="Z20" s="19">
        <v>2.7333063979368199E-2</v>
      </c>
      <c r="AA20" s="19">
        <v>2.6162170326420502E-3</v>
      </c>
      <c r="AB20" s="19"/>
      <c r="AC20" s="19">
        <v>2.27299714829684E-2</v>
      </c>
      <c r="AD20" s="19">
        <v>5.0047546581530001E-3</v>
      </c>
      <c r="AE20" s="19">
        <v>0</v>
      </c>
      <c r="AF20" s="19">
        <v>4.8556988742767598E-3</v>
      </c>
      <c r="AG20" s="19">
        <v>0</v>
      </c>
      <c r="AH20" s="19">
        <v>4.6454564864914297E-3</v>
      </c>
      <c r="AI20" s="19">
        <v>7.7098915363889298E-3</v>
      </c>
      <c r="AJ20" s="19">
        <v>0</v>
      </c>
      <c r="AK20" s="19">
        <v>0</v>
      </c>
      <c r="AL20" s="19">
        <v>0</v>
      </c>
      <c r="AM20" s="19">
        <v>0</v>
      </c>
      <c r="AN20" s="19">
        <v>0</v>
      </c>
      <c r="AO20" s="19">
        <v>5.5237477093762503E-3</v>
      </c>
      <c r="AP20" s="19">
        <v>2.27179000250337E-2</v>
      </c>
      <c r="AQ20" s="19">
        <v>8.9682227731910993E-3</v>
      </c>
      <c r="AR20" s="19">
        <v>2.4300227268902802E-3</v>
      </c>
      <c r="AS20" s="19"/>
      <c r="AT20" s="19">
        <v>8.3063644651905199E-3</v>
      </c>
      <c r="AU20" s="19">
        <v>3.9741686897815003E-3</v>
      </c>
      <c r="AV20" s="19">
        <v>7.7425105418405899E-3</v>
      </c>
      <c r="AW20" s="19">
        <v>7.3241546274534805E-4</v>
      </c>
      <c r="AX20" s="19">
        <v>2.4022204302207501E-3</v>
      </c>
      <c r="AY20" s="19">
        <v>4.2692443829811999E-3</v>
      </c>
      <c r="AZ20" s="19"/>
      <c r="BA20" s="19">
        <v>6.2923803235853601E-3</v>
      </c>
      <c r="BB20" s="19">
        <v>5.8620798719587501E-3</v>
      </c>
      <c r="BC20" s="19">
        <v>4.3171812805670399E-3</v>
      </c>
      <c r="BD20" s="19">
        <v>4.1275904989354099E-3</v>
      </c>
      <c r="BE20" s="19">
        <v>0</v>
      </c>
      <c r="BF20" s="19"/>
      <c r="BG20" s="19">
        <v>1.27462619035861E-3</v>
      </c>
      <c r="BH20" s="19">
        <v>3.3684513482252201E-3</v>
      </c>
      <c r="BI20" s="19">
        <v>8.1977439858529795E-3</v>
      </c>
      <c r="BJ20" s="19">
        <v>0</v>
      </c>
      <c r="BK20" s="19">
        <v>1.2800195327456401E-2</v>
      </c>
      <c r="BL20" s="19"/>
      <c r="BM20" s="19">
        <v>4.8014452048503803E-3</v>
      </c>
      <c r="BN20" s="19">
        <v>3.6850643261036901E-3</v>
      </c>
      <c r="BO20" s="19">
        <v>7.3565104721120102E-3</v>
      </c>
      <c r="BP20" s="19"/>
      <c r="BQ20" s="19">
        <v>4.15502452602254E-3</v>
      </c>
      <c r="BR20" s="19">
        <v>4.11218944748109E-3</v>
      </c>
      <c r="BS20" s="19"/>
      <c r="BT20" s="19">
        <v>3.2458296848748699E-3</v>
      </c>
      <c r="BU20" s="19">
        <v>4.7382564723006896E-3</v>
      </c>
    </row>
    <row r="21" spans="2:73" x14ac:dyDescent="0.3">
      <c r="B21" s="16"/>
    </row>
    <row r="22" spans="2:73" x14ac:dyDescent="0.3">
      <c r="B22" t="s">
        <v>95</v>
      </c>
    </row>
    <row r="23" spans="2:73" x14ac:dyDescent="0.3">
      <c r="B23" t="s">
        <v>96</v>
      </c>
    </row>
    <row r="25" spans="2:73" x14ac:dyDescent="0.3">
      <c r="B25"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130</v>
      </c>
      <c r="E2" s="26"/>
      <c r="F2" s="26"/>
      <c r="G2" s="26"/>
      <c r="H2" s="26"/>
    </row>
    <row r="6" spans="2:8" ht="49.95" customHeight="1" x14ac:dyDescent="0.3">
      <c r="B6" s="20" t="s">
        <v>14</v>
      </c>
      <c r="C6" s="20" t="s">
        <v>122</v>
      </c>
      <c r="D6" s="20" t="s">
        <v>123</v>
      </c>
      <c r="E6" s="20" t="s">
        <v>124</v>
      </c>
      <c r="F6" s="20" t="s">
        <v>125</v>
      </c>
      <c r="G6" s="20" t="s">
        <v>126</v>
      </c>
    </row>
    <row r="7" spans="2:8" x14ac:dyDescent="0.3">
      <c r="B7" s="18" t="s">
        <v>127</v>
      </c>
      <c r="C7" s="17">
        <v>5.2986289523992203E-2</v>
      </c>
      <c r="D7" s="17">
        <v>5.94805919159591E-2</v>
      </c>
      <c r="E7" s="17">
        <v>0.23423349376230301</v>
      </c>
      <c r="F7" s="17">
        <v>8.5741341734620002E-2</v>
      </c>
      <c r="G7" s="17">
        <v>7.8477239995811202E-2</v>
      </c>
    </row>
    <row r="8" spans="2:8" x14ac:dyDescent="0.3">
      <c r="B8" s="18" t="s">
        <v>105</v>
      </c>
      <c r="C8" s="17">
        <v>3.0138260751251599E-2</v>
      </c>
      <c r="D8" s="17">
        <v>2.90312936149663E-2</v>
      </c>
      <c r="E8" s="17">
        <v>9.5074516031842402E-2</v>
      </c>
      <c r="F8" s="17">
        <v>4.0525001189190099E-2</v>
      </c>
      <c r="G8" s="17">
        <v>4.36127246258683E-2</v>
      </c>
    </row>
    <row r="9" spans="2:8" x14ac:dyDescent="0.3">
      <c r="B9" s="18" t="s">
        <v>106</v>
      </c>
      <c r="C9" s="17">
        <v>3.6506278090415602E-2</v>
      </c>
      <c r="D9" s="17">
        <v>3.7966360812565103E-2</v>
      </c>
      <c r="E9" s="17">
        <v>0.105823968105865</v>
      </c>
      <c r="F9" s="17">
        <v>6.5428667813610605E-2</v>
      </c>
      <c r="G9" s="17">
        <v>7.3412091501150994E-2</v>
      </c>
    </row>
    <row r="10" spans="2:8" x14ac:dyDescent="0.3">
      <c r="B10" s="18" t="s">
        <v>107</v>
      </c>
      <c r="C10" s="17">
        <v>9.0927964924110594E-2</v>
      </c>
      <c r="D10" s="17">
        <v>7.5255552630562994E-2</v>
      </c>
      <c r="E10" s="17">
        <v>0.15205480216029399</v>
      </c>
      <c r="F10" s="17">
        <v>0.10020548763883</v>
      </c>
      <c r="G10" s="17">
        <v>0.153753126448892</v>
      </c>
    </row>
    <row r="11" spans="2:8" x14ac:dyDescent="0.3">
      <c r="B11" s="18" t="s">
        <v>108</v>
      </c>
      <c r="C11" s="17">
        <v>0.15318484805430599</v>
      </c>
      <c r="D11" s="17">
        <v>0.11511027263535099</v>
      </c>
      <c r="E11" s="17">
        <v>0.14559615926592601</v>
      </c>
      <c r="F11" s="17">
        <v>0.144537659802843</v>
      </c>
      <c r="G11" s="17">
        <v>0.18902537860294399</v>
      </c>
    </row>
    <row r="12" spans="2:8" x14ac:dyDescent="0.3">
      <c r="B12" s="18" t="s">
        <v>109</v>
      </c>
      <c r="C12" s="17">
        <v>0.19625720690453799</v>
      </c>
      <c r="D12" s="17">
        <v>0.178399893303542</v>
      </c>
      <c r="E12" s="17">
        <v>0.117091635192152</v>
      </c>
      <c r="F12" s="17">
        <v>0.17576561542906199</v>
      </c>
      <c r="G12" s="17">
        <v>0.18598935800626301</v>
      </c>
    </row>
    <row r="13" spans="2:8" x14ac:dyDescent="0.3">
      <c r="B13" s="18" t="s">
        <v>128</v>
      </c>
      <c r="C13" s="17">
        <v>0.43062449322734597</v>
      </c>
      <c r="D13" s="17">
        <v>0.49346600555764097</v>
      </c>
      <c r="E13" s="17">
        <v>0.123690434544159</v>
      </c>
      <c r="F13" s="17">
        <v>0.37240580240316201</v>
      </c>
      <c r="G13" s="17">
        <v>0.25345934169925199</v>
      </c>
    </row>
    <row r="14" spans="2:8" x14ac:dyDescent="0.3">
      <c r="B14" s="18" t="s">
        <v>129</v>
      </c>
      <c r="C14" s="17">
        <v>9.3746585240405602E-3</v>
      </c>
      <c r="D14" s="17">
        <v>1.12900295294117E-2</v>
      </c>
      <c r="E14" s="17">
        <v>2.64349909374582E-2</v>
      </c>
      <c r="F14" s="17">
        <v>1.5390423988683E-2</v>
      </c>
      <c r="G14" s="17">
        <v>2.2270739119819701E-2</v>
      </c>
    </row>
    <row r="15" spans="2:8" x14ac:dyDescent="0.3">
      <c r="B15" s="16"/>
      <c r="C15" s="16"/>
      <c r="D15" s="16"/>
      <c r="E15" s="16"/>
      <c r="F15" s="16"/>
      <c r="G15" s="16"/>
    </row>
    <row r="16" spans="2:8" x14ac:dyDescent="0.3">
      <c r="B16" t="s">
        <v>95</v>
      </c>
    </row>
    <row r="17" spans="2:2" x14ac:dyDescent="0.3">
      <c r="B17" t="s">
        <v>96</v>
      </c>
    </row>
    <row r="21" spans="2:2" x14ac:dyDescent="0.3">
      <c r="B21"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127</v>
      </c>
      <c r="C9" s="17">
        <v>5.2986289523992203E-2</v>
      </c>
      <c r="D9" s="17">
        <v>5.7047309762442301E-2</v>
      </c>
      <c r="E9" s="17">
        <v>4.9192417802161499E-2</v>
      </c>
      <c r="F9" s="17"/>
      <c r="G9" s="17">
        <v>8.2804893961027207E-2</v>
      </c>
      <c r="H9" s="17">
        <v>5.0454794670366301E-2</v>
      </c>
      <c r="I9" s="17">
        <v>7.5898787538147897E-2</v>
      </c>
      <c r="J9" s="17">
        <v>6.58112206038306E-2</v>
      </c>
      <c r="K9" s="17">
        <v>3.1121176405593701E-2</v>
      </c>
      <c r="L9" s="17">
        <v>2.0907347750863298E-2</v>
      </c>
      <c r="M9" s="17"/>
      <c r="N9" s="17">
        <v>3.7508860973795799E-2</v>
      </c>
      <c r="O9" s="17">
        <v>5.4282573677612897E-2</v>
      </c>
      <c r="P9" s="17">
        <v>5.8586773520347003E-2</v>
      </c>
      <c r="Q9" s="17">
        <v>6.4503984904655004E-2</v>
      </c>
      <c r="R9" s="17"/>
      <c r="S9" s="17">
        <v>7.2553921525582599E-2</v>
      </c>
      <c r="T9" s="17">
        <v>5.0774474069201901E-2</v>
      </c>
      <c r="U9" s="17">
        <v>4.5818821149454701E-2</v>
      </c>
      <c r="V9" s="17">
        <v>6.2581665839776604E-2</v>
      </c>
      <c r="W9" s="17">
        <v>4.7118476503583598E-2</v>
      </c>
      <c r="X9" s="17">
        <v>5.9494879635698897E-2</v>
      </c>
      <c r="Y9" s="17">
        <v>6.3982677931926898E-2</v>
      </c>
      <c r="Z9" s="17">
        <v>3.8527034286964502E-2</v>
      </c>
      <c r="AA9" s="17">
        <v>2.5165039780137399E-2</v>
      </c>
      <c r="AB9" s="17"/>
      <c r="AC9" s="17">
        <v>0.36520286494578003</v>
      </c>
      <c r="AD9" s="17">
        <v>7.9284975168358196E-2</v>
      </c>
      <c r="AE9" s="17">
        <v>9.00361593350468E-2</v>
      </c>
      <c r="AF9" s="17">
        <v>4.7397111350336099E-2</v>
      </c>
      <c r="AG9" s="17">
        <v>6.13496892674451E-2</v>
      </c>
      <c r="AH9" s="17">
        <v>4.4768184515274603E-2</v>
      </c>
      <c r="AI9" s="17">
        <v>3.96225940721249E-2</v>
      </c>
      <c r="AJ9" s="17">
        <v>7.6049792520281503E-2</v>
      </c>
      <c r="AK9" s="17">
        <v>4.282866500239E-2</v>
      </c>
      <c r="AL9" s="17">
        <v>4.3214918115016397E-2</v>
      </c>
      <c r="AM9" s="17">
        <v>4.8655372544167103E-2</v>
      </c>
      <c r="AN9" s="17">
        <v>5.5705196833121702E-2</v>
      </c>
      <c r="AO9" s="17">
        <v>2.6279180530412199E-2</v>
      </c>
      <c r="AP9" s="17">
        <v>2.6244293043737099E-2</v>
      </c>
      <c r="AQ9" s="17">
        <v>3.6464378358857602E-2</v>
      </c>
      <c r="AR9" s="17">
        <v>3.6956978431155099E-2</v>
      </c>
      <c r="AS9" s="17"/>
      <c r="AT9" s="17">
        <v>8.8563711378982293E-2</v>
      </c>
      <c r="AU9" s="17">
        <v>4.5293607373297101E-2</v>
      </c>
      <c r="AV9" s="17">
        <v>5.38393869800875E-2</v>
      </c>
      <c r="AW9" s="17">
        <v>3.96684210849544E-2</v>
      </c>
      <c r="AX9" s="17">
        <v>2.25480769900155E-2</v>
      </c>
      <c r="AY9" s="17">
        <v>4.1441725386118303E-2</v>
      </c>
      <c r="AZ9" s="17"/>
      <c r="BA9" s="17">
        <v>3.5886839353846699E-2</v>
      </c>
      <c r="BB9" s="17">
        <v>4.2976304080791797E-2</v>
      </c>
      <c r="BC9" s="17">
        <v>6.96081410397561E-2</v>
      </c>
      <c r="BD9" s="17">
        <v>5.5832723345302399E-2</v>
      </c>
      <c r="BE9" s="17">
        <v>7.7029671381074097E-2</v>
      </c>
      <c r="BF9" s="17"/>
      <c r="BG9" s="17">
        <v>2.99725771096408E-2</v>
      </c>
      <c r="BH9" s="17">
        <v>4.3798611580637699E-2</v>
      </c>
      <c r="BI9" s="17">
        <v>4.1341965806749398E-2</v>
      </c>
      <c r="BJ9" s="17">
        <v>4.3416561476460398E-2</v>
      </c>
      <c r="BK9" s="17">
        <v>2.7902816455526801E-2</v>
      </c>
      <c r="BL9" s="17"/>
      <c r="BM9" s="17">
        <v>4.3089854544395602E-2</v>
      </c>
      <c r="BN9" s="17">
        <v>5.7355012398576898E-2</v>
      </c>
      <c r="BO9" s="17">
        <v>7.1887509650998105E-2</v>
      </c>
      <c r="BP9" s="17"/>
      <c r="BQ9" s="17">
        <v>5.2365577302683299E-2</v>
      </c>
      <c r="BR9" s="17">
        <v>4.9160909982908001E-2</v>
      </c>
      <c r="BS9" s="17"/>
      <c r="BT9" s="17">
        <v>4.8313292650111701E-2</v>
      </c>
      <c r="BU9" s="17">
        <v>5.5712319788075601E-2</v>
      </c>
    </row>
    <row r="10" spans="2:73" x14ac:dyDescent="0.3">
      <c r="B10" s="18" t="s">
        <v>105</v>
      </c>
      <c r="C10" s="17">
        <v>3.0138260751251599E-2</v>
      </c>
      <c r="D10" s="17">
        <v>3.1559187416843E-2</v>
      </c>
      <c r="E10" s="17">
        <v>2.81089089274635E-2</v>
      </c>
      <c r="F10" s="17"/>
      <c r="G10" s="17">
        <v>3.3106194613126E-2</v>
      </c>
      <c r="H10" s="17">
        <v>2.1769766907054899E-2</v>
      </c>
      <c r="I10" s="17">
        <v>3.6508581706601401E-2</v>
      </c>
      <c r="J10" s="17">
        <v>3.5066426017654202E-2</v>
      </c>
      <c r="K10" s="17">
        <v>2.4531584961906699E-2</v>
      </c>
      <c r="L10" s="17">
        <v>2.9550870067196901E-2</v>
      </c>
      <c r="M10" s="17"/>
      <c r="N10" s="17">
        <v>2.6325378914849599E-2</v>
      </c>
      <c r="O10" s="17">
        <v>2.8555238108909801E-2</v>
      </c>
      <c r="P10" s="17">
        <v>2.6403281725235001E-2</v>
      </c>
      <c r="Q10" s="17">
        <v>3.9799257979825899E-2</v>
      </c>
      <c r="R10" s="17"/>
      <c r="S10" s="17">
        <v>3.9605567839324202E-2</v>
      </c>
      <c r="T10" s="17">
        <v>1.7573896478276601E-2</v>
      </c>
      <c r="U10" s="17">
        <v>2.5948220823176299E-2</v>
      </c>
      <c r="V10" s="17">
        <v>3.5396171373876101E-2</v>
      </c>
      <c r="W10" s="17">
        <v>2.1516003463566601E-2</v>
      </c>
      <c r="X10" s="17">
        <v>3.4624228240659E-2</v>
      </c>
      <c r="Y10" s="17">
        <v>3.4214424947308197E-2</v>
      </c>
      <c r="Z10" s="17">
        <v>2.3080322496274001E-2</v>
      </c>
      <c r="AA10" s="17">
        <v>3.4822794023171601E-2</v>
      </c>
      <c r="AB10" s="17"/>
      <c r="AC10" s="17">
        <v>4.9475090172127797E-2</v>
      </c>
      <c r="AD10" s="17">
        <v>2.3879262620033599E-2</v>
      </c>
      <c r="AE10" s="17">
        <v>4.0205344531200699E-2</v>
      </c>
      <c r="AF10" s="17">
        <v>2.6310166246624401E-2</v>
      </c>
      <c r="AG10" s="17">
        <v>3.2303185070845897E-2</v>
      </c>
      <c r="AH10" s="17">
        <v>3.3496013069799602E-2</v>
      </c>
      <c r="AI10" s="17">
        <v>3.99136463924918E-2</v>
      </c>
      <c r="AJ10" s="17">
        <v>3.1140791136894299E-2</v>
      </c>
      <c r="AK10" s="17">
        <v>8.6520832297252593E-3</v>
      </c>
      <c r="AL10" s="17">
        <v>3.7378850352704399E-2</v>
      </c>
      <c r="AM10" s="17">
        <v>3.89365584410356E-2</v>
      </c>
      <c r="AN10" s="17">
        <v>9.9154416501326306E-3</v>
      </c>
      <c r="AO10" s="17">
        <v>4.4443396772053702E-2</v>
      </c>
      <c r="AP10" s="17">
        <v>8.7909995233907308E-3</v>
      </c>
      <c r="AQ10" s="17">
        <v>2.6182060577751E-2</v>
      </c>
      <c r="AR10" s="17">
        <v>3.29840676572715E-2</v>
      </c>
      <c r="AS10" s="17"/>
      <c r="AT10" s="17">
        <v>3.6974776288737798E-2</v>
      </c>
      <c r="AU10" s="17">
        <v>3.1942681475736999E-2</v>
      </c>
      <c r="AV10" s="17">
        <v>2.3787450308686599E-2</v>
      </c>
      <c r="AW10" s="17">
        <v>2.7642288875042099E-2</v>
      </c>
      <c r="AX10" s="17">
        <v>3.2839382423172497E-2</v>
      </c>
      <c r="AY10" s="17">
        <v>9.5111324023996208E-3</v>
      </c>
      <c r="AZ10" s="17"/>
      <c r="BA10" s="17">
        <v>3.0288902674777601E-2</v>
      </c>
      <c r="BB10" s="17">
        <v>2.69438700606815E-2</v>
      </c>
      <c r="BC10" s="17">
        <v>3.0631783081921899E-2</v>
      </c>
      <c r="BD10" s="17">
        <v>4.0361030230479898E-2</v>
      </c>
      <c r="BE10" s="17">
        <v>7.2678834190227004E-3</v>
      </c>
      <c r="BF10" s="17"/>
      <c r="BG10" s="17">
        <v>2.18283321887064E-2</v>
      </c>
      <c r="BH10" s="17">
        <v>2.1009233638018699E-2</v>
      </c>
      <c r="BI10" s="17">
        <v>2.93213726163205E-2</v>
      </c>
      <c r="BJ10" s="17">
        <v>3.0868989508538801E-2</v>
      </c>
      <c r="BK10" s="17">
        <v>3.8841126056926398E-2</v>
      </c>
      <c r="BL10" s="17"/>
      <c r="BM10" s="17">
        <v>2.1104805984952499E-2</v>
      </c>
      <c r="BN10" s="17">
        <v>3.6808909987606497E-2</v>
      </c>
      <c r="BO10" s="17">
        <v>4.0905234822712001E-2</v>
      </c>
      <c r="BP10" s="17"/>
      <c r="BQ10" s="17">
        <v>2.7673804439010699E-2</v>
      </c>
      <c r="BR10" s="17">
        <v>3.18852255824102E-2</v>
      </c>
      <c r="BS10" s="17"/>
      <c r="BT10" s="17">
        <v>2.61379620490589E-2</v>
      </c>
      <c r="BU10" s="17">
        <v>3.6577527954844702E-2</v>
      </c>
    </row>
    <row r="11" spans="2:73" x14ac:dyDescent="0.3">
      <c r="B11" s="18" t="s">
        <v>106</v>
      </c>
      <c r="C11" s="17">
        <v>3.6506278090415602E-2</v>
      </c>
      <c r="D11" s="17">
        <v>3.2981185807354201E-2</v>
      </c>
      <c r="E11" s="17">
        <v>3.9224715446237297E-2</v>
      </c>
      <c r="F11" s="17"/>
      <c r="G11" s="17">
        <v>2.80551447571727E-2</v>
      </c>
      <c r="H11" s="17">
        <v>3.8522617928194197E-2</v>
      </c>
      <c r="I11" s="17">
        <v>4.1761574506899102E-2</v>
      </c>
      <c r="J11" s="17">
        <v>4.92312819772927E-2</v>
      </c>
      <c r="K11" s="17">
        <v>4.35034193471346E-2</v>
      </c>
      <c r="L11" s="17">
        <v>2.1139606134859899E-2</v>
      </c>
      <c r="M11" s="17"/>
      <c r="N11" s="17">
        <v>3.5609713557767701E-2</v>
      </c>
      <c r="O11" s="17">
        <v>4.5169172313675898E-2</v>
      </c>
      <c r="P11" s="17">
        <v>3.7330277769283902E-2</v>
      </c>
      <c r="Q11" s="17">
        <v>2.7064374377917099E-2</v>
      </c>
      <c r="R11" s="17"/>
      <c r="S11" s="17">
        <v>3.2051717305241298E-2</v>
      </c>
      <c r="T11" s="17">
        <v>3.9587668727297701E-2</v>
      </c>
      <c r="U11" s="17">
        <v>4.53860080054031E-2</v>
      </c>
      <c r="V11" s="17">
        <v>3.9960189483620998E-2</v>
      </c>
      <c r="W11" s="17">
        <v>3.9132224927828099E-2</v>
      </c>
      <c r="X11" s="17">
        <v>5.0677578048328897E-2</v>
      </c>
      <c r="Y11" s="17">
        <v>2.5683657486035599E-2</v>
      </c>
      <c r="Z11" s="17">
        <v>2.52631984715475E-2</v>
      </c>
      <c r="AA11" s="17">
        <v>2.83399927768598E-2</v>
      </c>
      <c r="AB11" s="17"/>
      <c r="AC11" s="17">
        <v>0</v>
      </c>
      <c r="AD11" s="17">
        <v>2.3916081811596601E-2</v>
      </c>
      <c r="AE11" s="17">
        <v>1.7982071082768201E-2</v>
      </c>
      <c r="AF11" s="17">
        <v>2.1426870762384399E-2</v>
      </c>
      <c r="AG11" s="17">
        <v>5.0924469963836802E-2</v>
      </c>
      <c r="AH11" s="17">
        <v>2.06457472849766E-2</v>
      </c>
      <c r="AI11" s="17">
        <v>3.2715467887044401E-2</v>
      </c>
      <c r="AJ11" s="17">
        <v>3.6539627211596003E-2</v>
      </c>
      <c r="AK11" s="17">
        <v>5.4829562494369398E-2</v>
      </c>
      <c r="AL11" s="17">
        <v>2.0597268049202901E-2</v>
      </c>
      <c r="AM11" s="17">
        <v>5.62348939980713E-2</v>
      </c>
      <c r="AN11" s="17">
        <v>3.9200559998954297E-2</v>
      </c>
      <c r="AO11" s="17">
        <v>4.0153658767933802E-2</v>
      </c>
      <c r="AP11" s="17">
        <v>5.0043705881626703E-2</v>
      </c>
      <c r="AQ11" s="17">
        <v>6.19053910099851E-2</v>
      </c>
      <c r="AR11" s="17">
        <v>2.1801203112991101E-2</v>
      </c>
      <c r="AS11" s="17"/>
      <c r="AT11" s="17">
        <v>4.0077364992399001E-2</v>
      </c>
      <c r="AU11" s="17">
        <v>2.9800741830612602E-2</v>
      </c>
      <c r="AV11" s="17">
        <v>3.8249000497416703E-2</v>
      </c>
      <c r="AW11" s="17">
        <v>3.9584445099813299E-2</v>
      </c>
      <c r="AX11" s="17">
        <v>4.0308453672192199E-2</v>
      </c>
      <c r="AY11" s="17">
        <v>3.47836581947326E-2</v>
      </c>
      <c r="AZ11" s="17"/>
      <c r="BA11" s="17">
        <v>2.4042688398292499E-2</v>
      </c>
      <c r="BB11" s="17">
        <v>2.5846826723822901E-2</v>
      </c>
      <c r="BC11" s="17">
        <v>4.1370029930450899E-2</v>
      </c>
      <c r="BD11" s="17">
        <v>6.18071963298433E-2</v>
      </c>
      <c r="BE11" s="17">
        <v>9.4495949804105403E-2</v>
      </c>
      <c r="BF11" s="17"/>
      <c r="BG11" s="17">
        <v>1.8693371567221801E-2</v>
      </c>
      <c r="BH11" s="17">
        <v>3.5265130444563399E-2</v>
      </c>
      <c r="BI11" s="17">
        <v>2.7502122908390499E-2</v>
      </c>
      <c r="BJ11" s="17">
        <v>2.1250520264687298E-2</v>
      </c>
      <c r="BK11" s="17">
        <v>7.7747383226533004E-2</v>
      </c>
      <c r="BL11" s="17"/>
      <c r="BM11" s="17">
        <v>3.5022077375875899E-2</v>
      </c>
      <c r="BN11" s="17">
        <v>3.7583188200482801E-2</v>
      </c>
      <c r="BO11" s="17">
        <v>3.8321425311265797E-2</v>
      </c>
      <c r="BP11" s="17"/>
      <c r="BQ11" s="17">
        <v>3.2996730562337297E-2</v>
      </c>
      <c r="BR11" s="17">
        <v>3.8706136717112198E-2</v>
      </c>
      <c r="BS11" s="17"/>
      <c r="BT11" s="17">
        <v>3.9842283865373099E-2</v>
      </c>
      <c r="BU11" s="17">
        <v>3.06991314576569E-2</v>
      </c>
    </row>
    <row r="12" spans="2:73" x14ac:dyDescent="0.3">
      <c r="B12" s="18" t="s">
        <v>107</v>
      </c>
      <c r="C12" s="17">
        <v>9.0927964924110594E-2</v>
      </c>
      <c r="D12" s="17">
        <v>8.4693561016336905E-2</v>
      </c>
      <c r="E12" s="17">
        <v>9.6877926733841394E-2</v>
      </c>
      <c r="F12" s="17"/>
      <c r="G12" s="17">
        <v>0.127131898971867</v>
      </c>
      <c r="H12" s="17">
        <v>9.8843906500866704E-2</v>
      </c>
      <c r="I12" s="17">
        <v>7.5398886056678494E-2</v>
      </c>
      <c r="J12" s="17">
        <v>0.117313882887936</v>
      </c>
      <c r="K12" s="17">
        <v>8.9239404190986402E-2</v>
      </c>
      <c r="L12" s="17">
        <v>5.27913748406049E-2</v>
      </c>
      <c r="M12" s="17"/>
      <c r="N12" s="17">
        <v>0.10372800387987501</v>
      </c>
      <c r="O12" s="17">
        <v>9.7386533739021397E-2</v>
      </c>
      <c r="P12" s="17">
        <v>7.4593979279292802E-2</v>
      </c>
      <c r="Q12" s="17">
        <v>8.6553799806606102E-2</v>
      </c>
      <c r="R12" s="17"/>
      <c r="S12" s="17">
        <v>8.1198483176188899E-2</v>
      </c>
      <c r="T12" s="17">
        <v>8.9998068488071195E-2</v>
      </c>
      <c r="U12" s="17">
        <v>9.9654278147779204E-2</v>
      </c>
      <c r="V12" s="17">
        <v>8.3668163791717307E-2</v>
      </c>
      <c r="W12" s="17">
        <v>0.124085721338933</v>
      </c>
      <c r="X12" s="17">
        <v>9.2225278124219906E-2</v>
      </c>
      <c r="Y12" s="17">
        <v>7.9782068164983497E-2</v>
      </c>
      <c r="Z12" s="17">
        <v>9.1969000889018507E-2</v>
      </c>
      <c r="AA12" s="17">
        <v>8.7722774079549398E-2</v>
      </c>
      <c r="AB12" s="17"/>
      <c r="AC12" s="17">
        <v>0.14206195837549801</v>
      </c>
      <c r="AD12" s="17">
        <v>0.102716317356892</v>
      </c>
      <c r="AE12" s="17">
        <v>6.8599409758949806E-2</v>
      </c>
      <c r="AF12" s="17">
        <v>8.1721952757022598E-2</v>
      </c>
      <c r="AG12" s="17">
        <v>0.120607595129943</v>
      </c>
      <c r="AH12" s="17">
        <v>7.6680927245319996E-2</v>
      </c>
      <c r="AI12" s="17">
        <v>7.7160153349192198E-2</v>
      </c>
      <c r="AJ12" s="17">
        <v>0.117022700856892</v>
      </c>
      <c r="AK12" s="17">
        <v>9.8256296521928202E-2</v>
      </c>
      <c r="AL12" s="17">
        <v>6.0239378902427899E-2</v>
      </c>
      <c r="AM12" s="17">
        <v>0.116740337793958</v>
      </c>
      <c r="AN12" s="17">
        <v>0.101972888587528</v>
      </c>
      <c r="AO12" s="17">
        <v>0.104570857172293</v>
      </c>
      <c r="AP12" s="17">
        <v>7.8091204463499694E-2</v>
      </c>
      <c r="AQ12" s="17">
        <v>9.9389983651591102E-2</v>
      </c>
      <c r="AR12" s="17">
        <v>3.7685828065979803E-2</v>
      </c>
      <c r="AS12" s="17"/>
      <c r="AT12" s="17">
        <v>7.6983556514660295E-2</v>
      </c>
      <c r="AU12" s="17">
        <v>0.110268009647097</v>
      </c>
      <c r="AV12" s="17">
        <v>9.9140523067789504E-2</v>
      </c>
      <c r="AW12" s="17">
        <v>9.1542248210179505E-2</v>
      </c>
      <c r="AX12" s="17">
        <v>7.5642526741205099E-2</v>
      </c>
      <c r="AY12" s="17">
        <v>4.7596341867715497E-2</v>
      </c>
      <c r="AZ12" s="17"/>
      <c r="BA12" s="17">
        <v>8.4918132875460406E-2</v>
      </c>
      <c r="BB12" s="17">
        <v>8.2266159713227802E-2</v>
      </c>
      <c r="BC12" s="17">
        <v>0.102670019133673</v>
      </c>
      <c r="BD12" s="17">
        <v>0.11510813271372</v>
      </c>
      <c r="BE12" s="17">
        <v>6.4514319883992505E-2</v>
      </c>
      <c r="BF12" s="17"/>
      <c r="BG12" s="17">
        <v>4.30662282891527E-2</v>
      </c>
      <c r="BH12" s="17">
        <v>0.113026466343909</v>
      </c>
      <c r="BI12" s="17">
        <v>9.72349450969755E-2</v>
      </c>
      <c r="BJ12" s="17">
        <v>7.4773859086428598E-2</v>
      </c>
      <c r="BK12" s="17">
        <v>0.115186761701411</v>
      </c>
      <c r="BL12" s="17"/>
      <c r="BM12" s="17">
        <v>7.9074440935773205E-2</v>
      </c>
      <c r="BN12" s="17">
        <v>9.98994549951705E-2</v>
      </c>
      <c r="BO12" s="17">
        <v>0.10452819911771399</v>
      </c>
      <c r="BP12" s="17"/>
      <c r="BQ12" s="17">
        <v>8.7703876247078302E-2</v>
      </c>
      <c r="BR12" s="17">
        <v>9.4220385504389506E-2</v>
      </c>
      <c r="BS12" s="17"/>
      <c r="BT12" s="17">
        <v>8.3095294554742002E-2</v>
      </c>
      <c r="BU12" s="17">
        <v>0.102542859405617</v>
      </c>
    </row>
    <row r="13" spans="2:73" x14ac:dyDescent="0.3">
      <c r="B13" s="18" t="s">
        <v>108</v>
      </c>
      <c r="C13" s="17">
        <v>0.15318484805430599</v>
      </c>
      <c r="D13" s="17">
        <v>0.16740276899439899</v>
      </c>
      <c r="E13" s="17">
        <v>0.139039513305146</v>
      </c>
      <c r="F13" s="17"/>
      <c r="G13" s="17">
        <v>0.150215757137382</v>
      </c>
      <c r="H13" s="17">
        <v>0.196313569608633</v>
      </c>
      <c r="I13" s="17">
        <v>0.180998693127183</v>
      </c>
      <c r="J13" s="17">
        <v>0.15530661796225601</v>
      </c>
      <c r="K13" s="17">
        <v>0.120007802911623</v>
      </c>
      <c r="L13" s="17">
        <v>0.118026119295358</v>
      </c>
      <c r="M13" s="17"/>
      <c r="N13" s="17">
        <v>0.15554629251680599</v>
      </c>
      <c r="O13" s="17">
        <v>0.19031269304744799</v>
      </c>
      <c r="P13" s="17">
        <v>0.140124317470911</v>
      </c>
      <c r="Q13" s="17">
        <v>0.12652584073046899</v>
      </c>
      <c r="R13" s="17"/>
      <c r="S13" s="17">
        <v>0.14600833382186701</v>
      </c>
      <c r="T13" s="17">
        <v>0.16629078817231699</v>
      </c>
      <c r="U13" s="17">
        <v>0.15498294560008999</v>
      </c>
      <c r="V13" s="17">
        <v>0.14783051801624</v>
      </c>
      <c r="W13" s="17">
        <v>0.147272727670308</v>
      </c>
      <c r="X13" s="17">
        <v>0.162382788453138</v>
      </c>
      <c r="Y13" s="17">
        <v>0.143414326553502</v>
      </c>
      <c r="Z13" s="17">
        <v>0.12571776863345299</v>
      </c>
      <c r="AA13" s="17">
        <v>0.16411230384911199</v>
      </c>
      <c r="AB13" s="17"/>
      <c r="AC13" s="17">
        <v>0.113647617771543</v>
      </c>
      <c r="AD13" s="17">
        <v>9.9503963401911893E-2</v>
      </c>
      <c r="AE13" s="17">
        <v>0.18434633357802499</v>
      </c>
      <c r="AF13" s="17">
        <v>0.17028163953139999</v>
      </c>
      <c r="AG13" s="17">
        <v>0.13116383590115099</v>
      </c>
      <c r="AH13" s="17">
        <v>0.123551425073752</v>
      </c>
      <c r="AI13" s="17">
        <v>0.14269729494133801</v>
      </c>
      <c r="AJ13" s="17">
        <v>0.179997712798909</v>
      </c>
      <c r="AK13" s="17">
        <v>0.187631365914811</v>
      </c>
      <c r="AL13" s="17">
        <v>0.14822279131973201</v>
      </c>
      <c r="AM13" s="17">
        <v>0.14622628513972499</v>
      </c>
      <c r="AN13" s="17">
        <v>0.21265707473038101</v>
      </c>
      <c r="AO13" s="17">
        <v>0.15213771112184199</v>
      </c>
      <c r="AP13" s="17">
        <v>0.16012986605443899</v>
      </c>
      <c r="AQ13" s="17">
        <v>0.21093946141454401</v>
      </c>
      <c r="AR13" s="17">
        <v>0.125401516715092</v>
      </c>
      <c r="AS13" s="17"/>
      <c r="AT13" s="17">
        <v>0.15910076491331701</v>
      </c>
      <c r="AU13" s="17">
        <v>0.13862126849125</v>
      </c>
      <c r="AV13" s="17">
        <v>0.173247395249364</v>
      </c>
      <c r="AW13" s="17">
        <v>0.166391054681712</v>
      </c>
      <c r="AX13" s="17">
        <v>0.138864233254789</v>
      </c>
      <c r="AY13" s="17">
        <v>0.13273206784278499</v>
      </c>
      <c r="AZ13" s="17"/>
      <c r="BA13" s="17">
        <v>0.122135958231328</v>
      </c>
      <c r="BB13" s="17">
        <v>0.17645482349508901</v>
      </c>
      <c r="BC13" s="17">
        <v>0.18061328546905001</v>
      </c>
      <c r="BD13" s="17">
        <v>0.158041504553221</v>
      </c>
      <c r="BE13" s="17">
        <v>5.9423933583700697E-2</v>
      </c>
      <c r="BF13" s="17"/>
      <c r="BG13" s="17">
        <v>0.11698087287593199</v>
      </c>
      <c r="BH13" s="17">
        <v>0.16286010509651899</v>
      </c>
      <c r="BI13" s="17">
        <v>0.21045193408287799</v>
      </c>
      <c r="BJ13" s="17">
        <v>0.14009175313788999</v>
      </c>
      <c r="BK13" s="17">
        <v>0.22694419152812301</v>
      </c>
      <c r="BL13" s="17"/>
      <c r="BM13" s="17">
        <v>0.15964315493511799</v>
      </c>
      <c r="BN13" s="17">
        <v>0.15313065989583</v>
      </c>
      <c r="BO13" s="17">
        <v>0.13408869370830401</v>
      </c>
      <c r="BP13" s="17"/>
      <c r="BQ13" s="17">
        <v>0.17785960128041201</v>
      </c>
      <c r="BR13" s="17">
        <v>0.13906138894227299</v>
      </c>
      <c r="BS13" s="17"/>
      <c r="BT13" s="17">
        <v>0.16282960280917799</v>
      </c>
      <c r="BU13" s="17">
        <v>0.14388905813320299</v>
      </c>
    </row>
    <row r="14" spans="2:73" x14ac:dyDescent="0.3">
      <c r="B14" s="18" t="s">
        <v>109</v>
      </c>
      <c r="C14" s="17">
        <v>0.19625720690453799</v>
      </c>
      <c r="D14" s="17">
        <v>0.2003358522126</v>
      </c>
      <c r="E14" s="17">
        <v>0.19253850283546001</v>
      </c>
      <c r="F14" s="17"/>
      <c r="G14" s="17">
        <v>0.16143563126379301</v>
      </c>
      <c r="H14" s="17">
        <v>0.206743005547326</v>
      </c>
      <c r="I14" s="17">
        <v>0.17870976532487101</v>
      </c>
      <c r="J14" s="17">
        <v>0.20653025402282199</v>
      </c>
      <c r="K14" s="17">
        <v>0.18900752441727101</v>
      </c>
      <c r="L14" s="17">
        <v>0.22157213874532999</v>
      </c>
      <c r="M14" s="17"/>
      <c r="N14" s="17">
        <v>0.22132932547935799</v>
      </c>
      <c r="O14" s="17">
        <v>0.185418892883143</v>
      </c>
      <c r="P14" s="17">
        <v>0.18100632127230001</v>
      </c>
      <c r="Q14" s="17">
        <v>0.19248218124432001</v>
      </c>
      <c r="R14" s="17"/>
      <c r="S14" s="17">
        <v>0.20361055328861499</v>
      </c>
      <c r="T14" s="17">
        <v>0.170886393767926</v>
      </c>
      <c r="U14" s="17">
        <v>0.18701445321746099</v>
      </c>
      <c r="V14" s="17">
        <v>0.25123417549964699</v>
      </c>
      <c r="W14" s="17">
        <v>0.18309135274951799</v>
      </c>
      <c r="X14" s="17">
        <v>0.18885662562288999</v>
      </c>
      <c r="Y14" s="17">
        <v>0.181030083194097</v>
      </c>
      <c r="Z14" s="17">
        <v>0.218178116803531</v>
      </c>
      <c r="AA14" s="17">
        <v>0.19706746936404301</v>
      </c>
      <c r="AB14" s="17"/>
      <c r="AC14" s="17">
        <v>7.3848666985800199E-2</v>
      </c>
      <c r="AD14" s="17">
        <v>0.148065884884194</v>
      </c>
      <c r="AE14" s="17">
        <v>0.181265066333515</v>
      </c>
      <c r="AF14" s="17">
        <v>0.16755540062811899</v>
      </c>
      <c r="AG14" s="17">
        <v>0.16385730284254599</v>
      </c>
      <c r="AH14" s="17">
        <v>0.236711496884803</v>
      </c>
      <c r="AI14" s="17">
        <v>0.18196259524137201</v>
      </c>
      <c r="AJ14" s="17">
        <v>0.18915648459412601</v>
      </c>
      <c r="AK14" s="17">
        <v>0.21437518273502701</v>
      </c>
      <c r="AL14" s="17">
        <v>0.26010449144250303</v>
      </c>
      <c r="AM14" s="17">
        <v>0.24100995641897099</v>
      </c>
      <c r="AN14" s="17">
        <v>0.18102991683890701</v>
      </c>
      <c r="AO14" s="17">
        <v>0.20933340771665801</v>
      </c>
      <c r="AP14" s="17">
        <v>0.110219718284152</v>
      </c>
      <c r="AQ14" s="17">
        <v>0.14613200472825799</v>
      </c>
      <c r="AR14" s="17">
        <v>0.19813847734673801</v>
      </c>
      <c r="AS14" s="17"/>
      <c r="AT14" s="17">
        <v>0.182680300117574</v>
      </c>
      <c r="AU14" s="17">
        <v>0.18577654424085899</v>
      </c>
      <c r="AV14" s="17">
        <v>0.19488562688041999</v>
      </c>
      <c r="AW14" s="17">
        <v>0.20883052991130299</v>
      </c>
      <c r="AX14" s="17">
        <v>0.23607770696821001</v>
      </c>
      <c r="AY14" s="17">
        <v>0.19725974569718499</v>
      </c>
      <c r="AZ14" s="17"/>
      <c r="BA14" s="17">
        <v>0.17486738687733999</v>
      </c>
      <c r="BB14" s="17">
        <v>0.18122983489414801</v>
      </c>
      <c r="BC14" s="17">
        <v>0.21867466719616199</v>
      </c>
      <c r="BD14" s="17">
        <v>0.192247877675988</v>
      </c>
      <c r="BE14" s="17">
        <v>0.172373898650412</v>
      </c>
      <c r="BF14" s="17"/>
      <c r="BG14" s="17">
        <v>0.18955434427311499</v>
      </c>
      <c r="BH14" s="17">
        <v>0.21686482434796001</v>
      </c>
      <c r="BI14" s="17">
        <v>0.18312217811427001</v>
      </c>
      <c r="BJ14" s="17">
        <v>0.20201444175793201</v>
      </c>
      <c r="BK14" s="17">
        <v>0.17251611458740301</v>
      </c>
      <c r="BL14" s="17"/>
      <c r="BM14" s="17">
        <v>0.20729722148235499</v>
      </c>
      <c r="BN14" s="17">
        <v>0.188067851202293</v>
      </c>
      <c r="BO14" s="17">
        <v>0.18318802979400001</v>
      </c>
      <c r="BP14" s="17"/>
      <c r="BQ14" s="17">
        <v>0.172088873016707</v>
      </c>
      <c r="BR14" s="17">
        <v>0.213882842284386</v>
      </c>
      <c r="BS14" s="17"/>
      <c r="BT14" s="17">
        <v>0.19616902353851701</v>
      </c>
      <c r="BU14" s="17">
        <v>0.197225547666734</v>
      </c>
    </row>
    <row r="15" spans="2:73" x14ac:dyDescent="0.3">
      <c r="B15" s="18" t="s">
        <v>128</v>
      </c>
      <c r="C15" s="17">
        <v>0.43062449322734597</v>
      </c>
      <c r="D15" s="17">
        <v>0.41830029275446701</v>
      </c>
      <c r="E15" s="17">
        <v>0.44396287180268401</v>
      </c>
      <c r="F15" s="17"/>
      <c r="G15" s="17">
        <v>0.40952987706706501</v>
      </c>
      <c r="H15" s="17">
        <v>0.37425295975395001</v>
      </c>
      <c r="I15" s="17">
        <v>0.38802440659968002</v>
      </c>
      <c r="J15" s="17">
        <v>0.363790403944457</v>
      </c>
      <c r="K15" s="17">
        <v>0.498059900151893</v>
      </c>
      <c r="L15" s="17">
        <v>0.53417542775954496</v>
      </c>
      <c r="M15" s="17"/>
      <c r="N15" s="17">
        <v>0.41342415538477201</v>
      </c>
      <c r="O15" s="17">
        <v>0.386230992384205</v>
      </c>
      <c r="P15" s="17">
        <v>0.47002278184016599</v>
      </c>
      <c r="Q15" s="17">
        <v>0.45608558340147398</v>
      </c>
      <c r="R15" s="17"/>
      <c r="S15" s="17">
        <v>0.41391915169357502</v>
      </c>
      <c r="T15" s="17">
        <v>0.45860520744540201</v>
      </c>
      <c r="U15" s="17">
        <v>0.44119527305663597</v>
      </c>
      <c r="V15" s="17">
        <v>0.364327232220167</v>
      </c>
      <c r="W15" s="17">
        <v>0.42624582572609798</v>
      </c>
      <c r="X15" s="17">
        <v>0.39325227782440603</v>
      </c>
      <c r="Y15" s="17">
        <v>0.46432519663616101</v>
      </c>
      <c r="Z15" s="17">
        <v>0.46888016458255</v>
      </c>
      <c r="AA15" s="17">
        <v>0.45594290336778998</v>
      </c>
      <c r="AB15" s="17"/>
      <c r="AC15" s="17">
        <v>0.23303383026628199</v>
      </c>
      <c r="AD15" s="17">
        <v>0.49184621731488698</v>
      </c>
      <c r="AE15" s="17">
        <v>0.40217892889649398</v>
      </c>
      <c r="AF15" s="17">
        <v>0.47980950553180701</v>
      </c>
      <c r="AG15" s="17">
        <v>0.43507136475201202</v>
      </c>
      <c r="AH15" s="17">
        <v>0.45483121838283302</v>
      </c>
      <c r="AI15" s="17">
        <v>0.47398788932771602</v>
      </c>
      <c r="AJ15" s="17">
        <v>0.356718017864254</v>
      </c>
      <c r="AK15" s="17">
        <v>0.393426844101749</v>
      </c>
      <c r="AL15" s="17">
        <v>0.425614271470315</v>
      </c>
      <c r="AM15" s="17">
        <v>0.33910568129204899</v>
      </c>
      <c r="AN15" s="17">
        <v>0.39101304028401102</v>
      </c>
      <c r="AO15" s="17">
        <v>0.41738905284320799</v>
      </c>
      <c r="AP15" s="17">
        <v>0.56648021274915406</v>
      </c>
      <c r="AQ15" s="17">
        <v>0.41898672025901401</v>
      </c>
      <c r="AR15" s="17">
        <v>0.54703192867077299</v>
      </c>
      <c r="AS15" s="17"/>
      <c r="AT15" s="17">
        <v>0.40043986901571998</v>
      </c>
      <c r="AU15" s="17">
        <v>0.44581769971559898</v>
      </c>
      <c r="AV15" s="17">
        <v>0.41221987959619</v>
      </c>
      <c r="AW15" s="17">
        <v>0.422795952352709</v>
      </c>
      <c r="AX15" s="17">
        <v>0.44683901122161301</v>
      </c>
      <c r="AY15" s="17">
        <v>0.53196585143048902</v>
      </c>
      <c r="AZ15" s="17"/>
      <c r="BA15" s="17">
        <v>0.51610992899427899</v>
      </c>
      <c r="BB15" s="17">
        <v>0.45319322052202698</v>
      </c>
      <c r="BC15" s="17">
        <v>0.34592826668347199</v>
      </c>
      <c r="BD15" s="17">
        <v>0.36888384135635699</v>
      </c>
      <c r="BE15" s="17">
        <v>0.52489434327769202</v>
      </c>
      <c r="BF15" s="17"/>
      <c r="BG15" s="17">
        <v>0.57070145891798996</v>
      </c>
      <c r="BH15" s="17">
        <v>0.40245117728094398</v>
      </c>
      <c r="BI15" s="17">
        <v>0.39748379953755197</v>
      </c>
      <c r="BJ15" s="17">
        <v>0.47948156152072302</v>
      </c>
      <c r="BK15" s="17">
        <v>0.32591204452848299</v>
      </c>
      <c r="BL15" s="17"/>
      <c r="BM15" s="17">
        <v>0.44923420613749299</v>
      </c>
      <c r="BN15" s="17">
        <v>0.41759763114284298</v>
      </c>
      <c r="BO15" s="17">
        <v>0.40671438453565001</v>
      </c>
      <c r="BP15" s="17"/>
      <c r="BQ15" s="17">
        <v>0.44066433191899401</v>
      </c>
      <c r="BR15" s="17">
        <v>0.42524624834735503</v>
      </c>
      <c r="BS15" s="17"/>
      <c r="BT15" s="17">
        <v>0.43718073772953198</v>
      </c>
      <c r="BU15" s="17">
        <v>0.42239904825125901</v>
      </c>
    </row>
    <row r="16" spans="2:73" x14ac:dyDescent="0.3">
      <c r="B16" s="18" t="s">
        <v>129</v>
      </c>
      <c r="C16" s="19">
        <v>9.3746585240405602E-3</v>
      </c>
      <c r="D16" s="19">
        <v>7.6798420355572196E-3</v>
      </c>
      <c r="E16" s="19">
        <v>1.10551431470059E-2</v>
      </c>
      <c r="F16" s="19"/>
      <c r="G16" s="19">
        <v>7.7206022285668903E-3</v>
      </c>
      <c r="H16" s="19">
        <v>1.30993790836088E-2</v>
      </c>
      <c r="I16" s="19">
        <v>2.2699305139939799E-2</v>
      </c>
      <c r="J16" s="19">
        <v>6.94991258375088E-3</v>
      </c>
      <c r="K16" s="19">
        <v>4.5291876135908904E-3</v>
      </c>
      <c r="L16" s="19">
        <v>1.83711540624248E-3</v>
      </c>
      <c r="M16" s="19"/>
      <c r="N16" s="19">
        <v>6.5282692927762197E-3</v>
      </c>
      <c r="O16" s="19">
        <v>1.26439038459838E-2</v>
      </c>
      <c r="P16" s="19">
        <v>1.19322671224634E-2</v>
      </c>
      <c r="Q16" s="19">
        <v>6.9849775547329504E-3</v>
      </c>
      <c r="R16" s="19"/>
      <c r="S16" s="19">
        <v>1.10522713496069E-2</v>
      </c>
      <c r="T16" s="19">
        <v>6.2835028515069299E-3</v>
      </c>
      <c r="U16" s="19">
        <v>0</v>
      </c>
      <c r="V16" s="19">
        <v>1.50018837749556E-2</v>
      </c>
      <c r="W16" s="19">
        <v>1.1537667620165001E-2</v>
      </c>
      <c r="X16" s="19">
        <v>1.8486344050658202E-2</v>
      </c>
      <c r="Y16" s="19">
        <v>7.5675650859869104E-3</v>
      </c>
      <c r="Z16" s="19">
        <v>8.3843938366607498E-3</v>
      </c>
      <c r="AA16" s="19">
        <v>6.8267227593369704E-3</v>
      </c>
      <c r="AB16" s="19"/>
      <c r="AC16" s="19">
        <v>2.27299714829684E-2</v>
      </c>
      <c r="AD16" s="19">
        <v>3.0787297442126899E-2</v>
      </c>
      <c r="AE16" s="19">
        <v>1.5386686484000199E-2</v>
      </c>
      <c r="AF16" s="19">
        <v>5.4973531923069897E-3</v>
      </c>
      <c r="AG16" s="19">
        <v>4.7225570722198998E-3</v>
      </c>
      <c r="AH16" s="19">
        <v>9.3149875432414694E-3</v>
      </c>
      <c r="AI16" s="19">
        <v>1.19403587887202E-2</v>
      </c>
      <c r="AJ16" s="19">
        <v>1.3374873017046899E-2</v>
      </c>
      <c r="AK16" s="19">
        <v>0</v>
      </c>
      <c r="AL16" s="19">
        <v>4.6280303480976002E-3</v>
      </c>
      <c r="AM16" s="19">
        <v>1.3090914372023799E-2</v>
      </c>
      <c r="AN16" s="19">
        <v>8.5058810769642907E-3</v>
      </c>
      <c r="AO16" s="19">
        <v>5.6927350755995197E-3</v>
      </c>
      <c r="AP16" s="19">
        <v>0</v>
      </c>
      <c r="AQ16" s="19">
        <v>0</v>
      </c>
      <c r="AR16" s="19">
        <v>0</v>
      </c>
      <c r="AS16" s="19"/>
      <c r="AT16" s="19">
        <v>1.51796567786105E-2</v>
      </c>
      <c r="AU16" s="19">
        <v>1.24794472255481E-2</v>
      </c>
      <c r="AV16" s="19">
        <v>4.6307374200446902E-3</v>
      </c>
      <c r="AW16" s="19">
        <v>3.5450597842868899E-3</v>
      </c>
      <c r="AX16" s="19">
        <v>6.8806087288017298E-3</v>
      </c>
      <c r="AY16" s="19">
        <v>4.7094771785747697E-3</v>
      </c>
      <c r="AZ16" s="19"/>
      <c r="BA16" s="19">
        <v>1.17501625946759E-2</v>
      </c>
      <c r="BB16" s="19">
        <v>1.10889605102127E-2</v>
      </c>
      <c r="BC16" s="19">
        <v>1.0503807465514501E-2</v>
      </c>
      <c r="BD16" s="19">
        <v>7.7176937950886896E-3</v>
      </c>
      <c r="BE16" s="19">
        <v>0</v>
      </c>
      <c r="BF16" s="19"/>
      <c r="BG16" s="19">
        <v>9.2028147782410395E-3</v>
      </c>
      <c r="BH16" s="19">
        <v>4.7244512674476302E-3</v>
      </c>
      <c r="BI16" s="19">
        <v>1.3541681836864499E-2</v>
      </c>
      <c r="BJ16" s="19">
        <v>8.1023132473400806E-3</v>
      </c>
      <c r="BK16" s="19">
        <v>1.4949561915594E-2</v>
      </c>
      <c r="BL16" s="19"/>
      <c r="BM16" s="19">
        <v>5.53423860403682E-3</v>
      </c>
      <c r="BN16" s="19">
        <v>9.5572921771967002E-3</v>
      </c>
      <c r="BO16" s="19">
        <v>2.0366523059355799E-2</v>
      </c>
      <c r="BP16" s="19"/>
      <c r="BQ16" s="19">
        <v>8.6472052327778506E-3</v>
      </c>
      <c r="BR16" s="19">
        <v>7.8368626391665391E-3</v>
      </c>
      <c r="BS16" s="19"/>
      <c r="BT16" s="19">
        <v>6.4318028034871903E-3</v>
      </c>
      <c r="BU16" s="19">
        <v>1.0954507342609301E-2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127</v>
      </c>
      <c r="C9" s="17">
        <v>5.94805919159591E-2</v>
      </c>
      <c r="D9" s="17">
        <v>5.6880800119646899E-2</v>
      </c>
      <c r="E9" s="17">
        <v>6.1415001753343898E-2</v>
      </c>
      <c r="F9" s="17"/>
      <c r="G9" s="17">
        <v>7.59992090346156E-2</v>
      </c>
      <c r="H9" s="17">
        <v>4.0288654639353001E-2</v>
      </c>
      <c r="I9" s="17">
        <v>9.0282976019658095E-2</v>
      </c>
      <c r="J9" s="17">
        <v>7.2548167241141007E-2</v>
      </c>
      <c r="K9" s="17">
        <v>4.7242702619608598E-2</v>
      </c>
      <c r="L9" s="17">
        <v>3.6682742688321397E-2</v>
      </c>
      <c r="M9" s="17"/>
      <c r="N9" s="17">
        <v>6.3790685360910898E-2</v>
      </c>
      <c r="O9" s="17">
        <v>6.9683230240037905E-2</v>
      </c>
      <c r="P9" s="17">
        <v>4.2729316655067198E-2</v>
      </c>
      <c r="Q9" s="17">
        <v>6.01263308972479E-2</v>
      </c>
      <c r="R9" s="17"/>
      <c r="S9" s="17">
        <v>9.1004092936531E-2</v>
      </c>
      <c r="T9" s="17">
        <v>6.8279950847019599E-2</v>
      </c>
      <c r="U9" s="17">
        <v>3.6802502128087299E-2</v>
      </c>
      <c r="V9" s="17">
        <v>6.3961393807259001E-2</v>
      </c>
      <c r="W9" s="17">
        <v>3.6591827577321399E-2</v>
      </c>
      <c r="X9" s="17">
        <v>5.4690488916272199E-2</v>
      </c>
      <c r="Y9" s="17">
        <v>6.2017371277251099E-2</v>
      </c>
      <c r="Z9" s="17">
        <v>4.4082149538009902E-2</v>
      </c>
      <c r="AA9" s="17">
        <v>4.6971085569293199E-2</v>
      </c>
      <c r="AB9" s="17"/>
      <c r="AC9" s="17">
        <v>0.28218533293188502</v>
      </c>
      <c r="AD9" s="17">
        <v>5.4360054386255303E-2</v>
      </c>
      <c r="AE9" s="17">
        <v>6.5868048261113699E-2</v>
      </c>
      <c r="AF9" s="17">
        <v>5.4018186185883298E-2</v>
      </c>
      <c r="AG9" s="17">
        <v>6.1803357007624897E-2</v>
      </c>
      <c r="AH9" s="17">
        <v>5.6454312249091997E-2</v>
      </c>
      <c r="AI9" s="17">
        <v>3.5614407991251401E-2</v>
      </c>
      <c r="AJ9" s="17">
        <v>4.2918832017785402E-2</v>
      </c>
      <c r="AK9" s="17">
        <v>4.7459757200355099E-2</v>
      </c>
      <c r="AL9" s="17">
        <v>5.6976667430347801E-2</v>
      </c>
      <c r="AM9" s="17">
        <v>8.9416309804714503E-2</v>
      </c>
      <c r="AN9" s="17">
        <v>9.4441310486477095E-2</v>
      </c>
      <c r="AO9" s="17">
        <v>2.3465619312103701E-2</v>
      </c>
      <c r="AP9" s="17">
        <v>4.9480129807999797E-2</v>
      </c>
      <c r="AQ9" s="17">
        <v>5.2484222462917701E-2</v>
      </c>
      <c r="AR9" s="17">
        <v>7.7404056827176604E-2</v>
      </c>
      <c r="AS9" s="17"/>
      <c r="AT9" s="17">
        <v>8.0262536065357507E-2</v>
      </c>
      <c r="AU9" s="17">
        <v>5.5548377092242203E-2</v>
      </c>
      <c r="AV9" s="17">
        <v>5.8088823783922598E-2</v>
      </c>
      <c r="AW9" s="17">
        <v>5.0918524898707102E-2</v>
      </c>
      <c r="AX9" s="17">
        <v>4.6433079988523203E-2</v>
      </c>
      <c r="AY9" s="17">
        <v>4.81642269607424E-2</v>
      </c>
      <c r="AZ9" s="17"/>
      <c r="BA9" s="17">
        <v>3.3097563753098601E-2</v>
      </c>
      <c r="BB9" s="17">
        <v>5.8807226975508102E-2</v>
      </c>
      <c r="BC9" s="17">
        <v>8.2566043639019898E-2</v>
      </c>
      <c r="BD9" s="17">
        <v>7.4132808910709905E-2</v>
      </c>
      <c r="BE9" s="17">
        <v>0.105355302821718</v>
      </c>
      <c r="BF9" s="17"/>
      <c r="BG9" s="17">
        <v>3.4332052698074697E-2</v>
      </c>
      <c r="BH9" s="17">
        <v>5.5825130201504897E-2</v>
      </c>
      <c r="BI9" s="17">
        <v>7.5881417674061799E-2</v>
      </c>
      <c r="BJ9" s="17">
        <v>2.6121991496463898E-2</v>
      </c>
      <c r="BK9" s="17">
        <v>6.2354931987051103E-2</v>
      </c>
      <c r="BL9" s="17"/>
      <c r="BM9" s="17">
        <v>5.4156069701373703E-2</v>
      </c>
      <c r="BN9" s="17">
        <v>5.6521247327953897E-2</v>
      </c>
      <c r="BO9" s="17">
        <v>8.2486735378445405E-2</v>
      </c>
      <c r="BP9" s="17"/>
      <c r="BQ9" s="17">
        <v>4.0443181607233002E-2</v>
      </c>
      <c r="BR9" s="17">
        <v>6.7894563753695805E-2</v>
      </c>
      <c r="BS9" s="17"/>
      <c r="BT9" s="17">
        <v>5.4388694894008299E-2</v>
      </c>
      <c r="BU9" s="17">
        <v>6.1565485119076599E-2</v>
      </c>
    </row>
    <row r="10" spans="2:73" x14ac:dyDescent="0.3">
      <c r="B10" s="18" t="s">
        <v>105</v>
      </c>
      <c r="C10" s="17">
        <v>2.90312936149663E-2</v>
      </c>
      <c r="D10" s="17">
        <v>3.0037042229921401E-2</v>
      </c>
      <c r="E10" s="17">
        <v>2.7356341389549298E-2</v>
      </c>
      <c r="F10" s="17"/>
      <c r="G10" s="17">
        <v>2.49717344098059E-2</v>
      </c>
      <c r="H10" s="17">
        <v>2.9447598761545901E-2</v>
      </c>
      <c r="I10" s="17">
        <v>2.88484157539898E-2</v>
      </c>
      <c r="J10" s="17">
        <v>4.1940368568081102E-2</v>
      </c>
      <c r="K10" s="17">
        <v>2.29860549563306E-2</v>
      </c>
      <c r="L10" s="17">
        <v>2.5083795837792602E-2</v>
      </c>
      <c r="M10" s="17"/>
      <c r="N10" s="17">
        <v>2.67461975038615E-2</v>
      </c>
      <c r="O10" s="17">
        <v>3.7268753863713901E-2</v>
      </c>
      <c r="P10" s="17">
        <v>2.4882995980567899E-2</v>
      </c>
      <c r="Q10" s="17">
        <v>2.57599959075973E-2</v>
      </c>
      <c r="R10" s="17"/>
      <c r="S10" s="17">
        <v>4.4086815799446899E-2</v>
      </c>
      <c r="T10" s="17">
        <v>3.3734795467325399E-2</v>
      </c>
      <c r="U10" s="17">
        <v>2.9417995372550999E-2</v>
      </c>
      <c r="V10" s="17">
        <v>1.6476236243849501E-2</v>
      </c>
      <c r="W10" s="17">
        <v>2.42373761865084E-2</v>
      </c>
      <c r="X10" s="17">
        <v>3.5518707337846803E-2</v>
      </c>
      <c r="Y10" s="17">
        <v>2.7575231903220199E-2</v>
      </c>
      <c r="Z10" s="17">
        <v>1.32451540815059E-2</v>
      </c>
      <c r="AA10" s="17">
        <v>2.0535939384736999E-2</v>
      </c>
      <c r="AB10" s="17"/>
      <c r="AC10" s="17">
        <v>0</v>
      </c>
      <c r="AD10" s="17">
        <v>3.7018639219511602E-2</v>
      </c>
      <c r="AE10" s="17">
        <v>4.53516893693885E-2</v>
      </c>
      <c r="AF10" s="17">
        <v>1.47329381020699E-2</v>
      </c>
      <c r="AG10" s="17">
        <v>2.35098402983582E-2</v>
      </c>
      <c r="AH10" s="17">
        <v>1.63264742832121E-2</v>
      </c>
      <c r="AI10" s="17">
        <v>3.3892109111682202E-2</v>
      </c>
      <c r="AJ10" s="17">
        <v>4.3761041858045198E-2</v>
      </c>
      <c r="AK10" s="17">
        <v>1.9718718803958799E-2</v>
      </c>
      <c r="AL10" s="17">
        <v>2.8800782742413499E-2</v>
      </c>
      <c r="AM10" s="17">
        <v>3.2011630223074197E-2</v>
      </c>
      <c r="AN10" s="17">
        <v>1.2651361039921699E-2</v>
      </c>
      <c r="AO10" s="17">
        <v>4.4782694254536001E-2</v>
      </c>
      <c r="AP10" s="17">
        <v>4.8232199658412099E-2</v>
      </c>
      <c r="AQ10" s="17">
        <v>2.6182060577751E-2</v>
      </c>
      <c r="AR10" s="17">
        <v>2.95212740329363E-2</v>
      </c>
      <c r="AS10" s="17"/>
      <c r="AT10" s="17">
        <v>3.57981013689719E-2</v>
      </c>
      <c r="AU10" s="17">
        <v>2.9870254206954199E-2</v>
      </c>
      <c r="AV10" s="17">
        <v>2.56650279140637E-2</v>
      </c>
      <c r="AW10" s="17">
        <v>2.6965780296581799E-2</v>
      </c>
      <c r="AX10" s="17">
        <v>2.21586201682272E-2</v>
      </c>
      <c r="AY10" s="17">
        <v>2.4249299014794699E-2</v>
      </c>
      <c r="AZ10" s="17"/>
      <c r="BA10" s="17">
        <v>1.3243350698313301E-2</v>
      </c>
      <c r="BB10" s="17">
        <v>2.6599505293803401E-2</v>
      </c>
      <c r="BC10" s="17">
        <v>4.2179063922407403E-2</v>
      </c>
      <c r="BD10" s="17">
        <v>4.0209247338092398E-2</v>
      </c>
      <c r="BE10" s="17">
        <v>2.0537582931149899E-2</v>
      </c>
      <c r="BF10" s="17"/>
      <c r="BG10" s="17">
        <v>1.7981132285729701E-2</v>
      </c>
      <c r="BH10" s="17">
        <v>2.34343453987261E-2</v>
      </c>
      <c r="BI10" s="17">
        <v>5.0589189942970798E-2</v>
      </c>
      <c r="BJ10" s="17">
        <v>1.41255195260424E-2</v>
      </c>
      <c r="BK10" s="17">
        <v>6.6108341937915899E-2</v>
      </c>
      <c r="BL10" s="17"/>
      <c r="BM10" s="17">
        <v>2.7100251598462299E-2</v>
      </c>
      <c r="BN10" s="17">
        <v>2.8157767316240399E-2</v>
      </c>
      <c r="BO10" s="17">
        <v>3.6892042422161098E-2</v>
      </c>
      <c r="BP10" s="17"/>
      <c r="BQ10" s="17">
        <v>2.2917610473040601E-2</v>
      </c>
      <c r="BR10" s="17">
        <v>3.2761841323491601E-2</v>
      </c>
      <c r="BS10" s="17"/>
      <c r="BT10" s="17">
        <v>2.8027569040697E-2</v>
      </c>
      <c r="BU10" s="17">
        <v>3.2470453472241E-2</v>
      </c>
    </row>
    <row r="11" spans="2:73" x14ac:dyDescent="0.3">
      <c r="B11" s="18" t="s">
        <v>106</v>
      </c>
      <c r="C11" s="17">
        <v>3.7966360812565103E-2</v>
      </c>
      <c r="D11" s="17">
        <v>3.9244783908806598E-2</v>
      </c>
      <c r="E11" s="17">
        <v>3.6837717637867702E-2</v>
      </c>
      <c r="F11" s="17"/>
      <c r="G11" s="17">
        <v>4.9113599210250901E-2</v>
      </c>
      <c r="H11" s="17">
        <v>4.5703187757938801E-2</v>
      </c>
      <c r="I11" s="17">
        <v>5.3089286593412797E-2</v>
      </c>
      <c r="J11" s="17">
        <v>3.0936743735085401E-2</v>
      </c>
      <c r="K11" s="17">
        <v>3.37298362730898E-2</v>
      </c>
      <c r="L11" s="17">
        <v>2.0563249519370701E-2</v>
      </c>
      <c r="M11" s="17"/>
      <c r="N11" s="17">
        <v>3.6047018127213698E-2</v>
      </c>
      <c r="O11" s="17">
        <v>5.0586747016609798E-2</v>
      </c>
      <c r="P11" s="17">
        <v>2.8687640569941299E-2</v>
      </c>
      <c r="Q11" s="17">
        <v>3.5824382232273501E-2</v>
      </c>
      <c r="R11" s="17"/>
      <c r="S11" s="17">
        <v>5.1155382675545702E-2</v>
      </c>
      <c r="T11" s="17">
        <v>2.3182339615061501E-2</v>
      </c>
      <c r="U11" s="17">
        <v>2.5025487624075599E-2</v>
      </c>
      <c r="V11" s="17">
        <v>3.3712373412878201E-2</v>
      </c>
      <c r="W11" s="17">
        <v>5.95530833941951E-2</v>
      </c>
      <c r="X11" s="17">
        <v>5.0921246650269203E-2</v>
      </c>
      <c r="Y11" s="17">
        <v>3.0988707508758501E-2</v>
      </c>
      <c r="Z11" s="17">
        <v>4.10376327410212E-2</v>
      </c>
      <c r="AA11" s="17">
        <v>3.2774993801633401E-2</v>
      </c>
      <c r="AB11" s="17"/>
      <c r="AC11" s="17">
        <v>7.4257699176321704E-2</v>
      </c>
      <c r="AD11" s="17">
        <v>2.4450696850905299E-2</v>
      </c>
      <c r="AE11" s="17">
        <v>1.8059705974822801E-2</v>
      </c>
      <c r="AF11" s="17">
        <v>3.9171370683434702E-2</v>
      </c>
      <c r="AG11" s="17">
        <v>2.7245096841410101E-2</v>
      </c>
      <c r="AH11" s="17">
        <v>2.3533204997481499E-2</v>
      </c>
      <c r="AI11" s="17">
        <v>6.06617078225564E-2</v>
      </c>
      <c r="AJ11" s="17">
        <v>5.2615954798866597E-2</v>
      </c>
      <c r="AK11" s="17">
        <v>5.2646223172746899E-2</v>
      </c>
      <c r="AL11" s="17">
        <v>3.2647441869111803E-2</v>
      </c>
      <c r="AM11" s="17">
        <v>5.3280569101822703E-2</v>
      </c>
      <c r="AN11" s="17">
        <v>2.6459969122243101E-2</v>
      </c>
      <c r="AO11" s="17">
        <v>4.6962018032734802E-2</v>
      </c>
      <c r="AP11" s="17">
        <v>3.1026756213466102E-2</v>
      </c>
      <c r="AQ11" s="17">
        <v>6.3678734286021998E-2</v>
      </c>
      <c r="AR11" s="17">
        <v>1.82767473281308E-2</v>
      </c>
      <c r="AS11" s="17"/>
      <c r="AT11" s="17">
        <v>5.3813202738437503E-2</v>
      </c>
      <c r="AU11" s="17">
        <v>4.3014046561152097E-2</v>
      </c>
      <c r="AV11" s="17">
        <v>2.7963973347485099E-2</v>
      </c>
      <c r="AW11" s="17">
        <v>2.0747212691661399E-2</v>
      </c>
      <c r="AX11" s="17">
        <v>3.7549314557404401E-2</v>
      </c>
      <c r="AY11" s="17">
        <v>2.8453405693495401E-2</v>
      </c>
      <c r="AZ11" s="17"/>
      <c r="BA11" s="17">
        <v>2.10955385693441E-2</v>
      </c>
      <c r="BB11" s="17">
        <v>3.6486015634609001E-2</v>
      </c>
      <c r="BC11" s="17">
        <v>4.6414972697635899E-2</v>
      </c>
      <c r="BD11" s="17">
        <v>7.0867534914377597E-2</v>
      </c>
      <c r="BE11" s="17">
        <v>4.9237056180051302E-2</v>
      </c>
      <c r="BF11" s="17"/>
      <c r="BG11" s="17">
        <v>1.6237420432665899E-2</v>
      </c>
      <c r="BH11" s="17">
        <v>4.8094404400995001E-2</v>
      </c>
      <c r="BI11" s="17">
        <v>3.7861289913555897E-2</v>
      </c>
      <c r="BJ11" s="17">
        <v>1.20470163232189E-2</v>
      </c>
      <c r="BK11" s="17">
        <v>9.4522069035783196E-2</v>
      </c>
      <c r="BL11" s="17"/>
      <c r="BM11" s="17">
        <v>3.4818772469397699E-2</v>
      </c>
      <c r="BN11" s="17">
        <v>4.08661102449316E-2</v>
      </c>
      <c r="BO11" s="17">
        <v>4.0326786067135002E-2</v>
      </c>
      <c r="BP11" s="17"/>
      <c r="BQ11" s="17">
        <v>3.1264144856197898E-2</v>
      </c>
      <c r="BR11" s="17">
        <v>3.9325262639565602E-2</v>
      </c>
      <c r="BS11" s="17"/>
      <c r="BT11" s="17">
        <v>3.80219996364436E-2</v>
      </c>
      <c r="BU11" s="17">
        <v>3.8371434222610898E-2</v>
      </c>
    </row>
    <row r="12" spans="2:73" x14ac:dyDescent="0.3">
      <c r="B12" s="18" t="s">
        <v>107</v>
      </c>
      <c r="C12" s="17">
        <v>7.5255552630562994E-2</v>
      </c>
      <c r="D12" s="17">
        <v>7.4139622179926104E-2</v>
      </c>
      <c r="E12" s="17">
        <v>7.5795903677006601E-2</v>
      </c>
      <c r="F12" s="17"/>
      <c r="G12" s="17">
        <v>9.9979511404970606E-2</v>
      </c>
      <c r="H12" s="17">
        <v>7.7724936491666799E-2</v>
      </c>
      <c r="I12" s="17">
        <v>7.1523106005932993E-2</v>
      </c>
      <c r="J12" s="17">
        <v>8.8219393989738895E-2</v>
      </c>
      <c r="K12" s="17">
        <v>8.0451278369435095E-2</v>
      </c>
      <c r="L12" s="17">
        <v>4.5863994565662099E-2</v>
      </c>
      <c r="M12" s="17"/>
      <c r="N12" s="17">
        <v>9.4602023403084406E-2</v>
      </c>
      <c r="O12" s="17">
        <v>8.2200106966359501E-2</v>
      </c>
      <c r="P12" s="17">
        <v>6.7373086383334099E-2</v>
      </c>
      <c r="Q12" s="17">
        <v>5.4353441947630497E-2</v>
      </c>
      <c r="R12" s="17"/>
      <c r="S12" s="17">
        <v>8.8592972462407701E-2</v>
      </c>
      <c r="T12" s="17">
        <v>6.0812186809314099E-2</v>
      </c>
      <c r="U12" s="17">
        <v>8.4708539634115496E-2</v>
      </c>
      <c r="V12" s="17">
        <v>6.5450459580883594E-2</v>
      </c>
      <c r="W12" s="17">
        <v>8.4101547427784001E-2</v>
      </c>
      <c r="X12" s="17">
        <v>5.90801235668202E-2</v>
      </c>
      <c r="Y12" s="17">
        <v>6.2310285897101497E-2</v>
      </c>
      <c r="Z12" s="17">
        <v>9.3774543351369796E-2</v>
      </c>
      <c r="AA12" s="17">
        <v>8.6792623293319104E-2</v>
      </c>
      <c r="AB12" s="17"/>
      <c r="AC12" s="17">
        <v>0.186515704936557</v>
      </c>
      <c r="AD12" s="17">
        <v>2.8971990420233799E-2</v>
      </c>
      <c r="AE12" s="17">
        <v>7.9553814599689507E-2</v>
      </c>
      <c r="AF12" s="17">
        <v>9.7985910210222293E-2</v>
      </c>
      <c r="AG12" s="17">
        <v>7.5185833680218098E-2</v>
      </c>
      <c r="AH12" s="17">
        <v>8.3044998820871699E-2</v>
      </c>
      <c r="AI12" s="17">
        <v>6.15884574913984E-2</v>
      </c>
      <c r="AJ12" s="17">
        <v>9.4759860199205098E-2</v>
      </c>
      <c r="AK12" s="17">
        <v>8.3795829152425103E-2</v>
      </c>
      <c r="AL12" s="17">
        <v>8.4927240625015499E-2</v>
      </c>
      <c r="AM12" s="17">
        <v>8.8328208377808595E-2</v>
      </c>
      <c r="AN12" s="17">
        <v>6.6720620135265002E-2</v>
      </c>
      <c r="AO12" s="17">
        <v>5.2018898388280298E-2</v>
      </c>
      <c r="AP12" s="17">
        <v>5.86652521111303E-2</v>
      </c>
      <c r="AQ12" s="17">
        <v>9.2153427863203199E-2</v>
      </c>
      <c r="AR12" s="17">
        <v>3.63579805424507E-2</v>
      </c>
      <c r="AS12" s="17"/>
      <c r="AT12" s="17">
        <v>7.8736097332993998E-2</v>
      </c>
      <c r="AU12" s="17">
        <v>7.9609740004106103E-2</v>
      </c>
      <c r="AV12" s="17">
        <v>7.1581594860049794E-2</v>
      </c>
      <c r="AW12" s="17">
        <v>7.6174323040023001E-2</v>
      </c>
      <c r="AX12" s="17">
        <v>8.2836669731509896E-2</v>
      </c>
      <c r="AY12" s="17">
        <v>2.4207999060880201E-2</v>
      </c>
      <c r="AZ12" s="17"/>
      <c r="BA12" s="17">
        <v>5.4180979953338898E-2</v>
      </c>
      <c r="BB12" s="17">
        <v>7.3065167082877497E-2</v>
      </c>
      <c r="BC12" s="17">
        <v>9.3031654860282101E-2</v>
      </c>
      <c r="BD12" s="17">
        <v>9.0728798721428694E-2</v>
      </c>
      <c r="BE12" s="17">
        <v>8.85507167328419E-2</v>
      </c>
      <c r="BF12" s="17"/>
      <c r="BG12" s="17">
        <v>2.9593779735181899E-2</v>
      </c>
      <c r="BH12" s="17">
        <v>9.0648261372657302E-2</v>
      </c>
      <c r="BI12" s="17">
        <v>0.10738959559829001</v>
      </c>
      <c r="BJ12" s="17">
        <v>2.9904152134017301E-2</v>
      </c>
      <c r="BK12" s="17">
        <v>0.13879455263458401</v>
      </c>
      <c r="BL12" s="17"/>
      <c r="BM12" s="17">
        <v>6.7924573245622094E-2</v>
      </c>
      <c r="BN12" s="17">
        <v>8.5811845265647294E-2</v>
      </c>
      <c r="BO12" s="17">
        <v>7.1560268065791299E-2</v>
      </c>
      <c r="BP12" s="17"/>
      <c r="BQ12" s="17">
        <v>7.1271681543259593E-2</v>
      </c>
      <c r="BR12" s="17">
        <v>7.8955691192216806E-2</v>
      </c>
      <c r="BS12" s="17"/>
      <c r="BT12" s="17">
        <v>7.14920771057974E-2</v>
      </c>
      <c r="BU12" s="17">
        <v>7.9284619294576197E-2</v>
      </c>
    </row>
    <row r="13" spans="2:73" x14ac:dyDescent="0.3">
      <c r="B13" s="18" t="s">
        <v>108</v>
      </c>
      <c r="C13" s="17">
        <v>0.11511027263535099</v>
      </c>
      <c r="D13" s="17">
        <v>0.119177838140531</v>
      </c>
      <c r="E13" s="17">
        <v>0.111151977531653</v>
      </c>
      <c r="F13" s="17"/>
      <c r="G13" s="17">
        <v>0.131586333418066</v>
      </c>
      <c r="H13" s="17">
        <v>0.150863063810842</v>
      </c>
      <c r="I13" s="17">
        <v>0.13141386377389699</v>
      </c>
      <c r="J13" s="17">
        <v>0.132088504274083</v>
      </c>
      <c r="K13" s="17">
        <v>8.9726384279306903E-2</v>
      </c>
      <c r="L13" s="17">
        <v>6.5099862631904704E-2</v>
      </c>
      <c r="M13" s="17"/>
      <c r="N13" s="17">
        <v>0.136260707734878</v>
      </c>
      <c r="O13" s="17">
        <v>0.13710970701045699</v>
      </c>
      <c r="P13" s="17">
        <v>8.8882360712515096E-2</v>
      </c>
      <c r="Q13" s="17">
        <v>9.3571290064365695E-2</v>
      </c>
      <c r="R13" s="17"/>
      <c r="S13" s="17">
        <v>0.116653967470528</v>
      </c>
      <c r="T13" s="17">
        <v>0.123693446747754</v>
      </c>
      <c r="U13" s="17">
        <v>0.116781589685402</v>
      </c>
      <c r="V13" s="17">
        <v>0.13537781072177299</v>
      </c>
      <c r="W13" s="17">
        <v>6.9953500498475193E-2</v>
      </c>
      <c r="X13" s="17">
        <v>0.12912936369653999</v>
      </c>
      <c r="Y13" s="17">
        <v>0.11551560202141301</v>
      </c>
      <c r="Z13" s="17">
        <v>9.6072122913476499E-2</v>
      </c>
      <c r="AA13" s="17">
        <v>0.111619561957585</v>
      </c>
      <c r="AB13" s="17"/>
      <c r="AC13" s="17">
        <v>7.0287075658943099E-2</v>
      </c>
      <c r="AD13" s="17">
        <v>0.122049627687806</v>
      </c>
      <c r="AE13" s="17">
        <v>0.118259234976448</v>
      </c>
      <c r="AF13" s="17">
        <v>7.5824415861509606E-2</v>
      </c>
      <c r="AG13" s="17">
        <v>0.10900027281295099</v>
      </c>
      <c r="AH13" s="17">
        <v>9.1611259374404494E-2</v>
      </c>
      <c r="AI13" s="17">
        <v>8.7022532648349707E-2</v>
      </c>
      <c r="AJ13" s="17">
        <v>0.14256992465798199</v>
      </c>
      <c r="AK13" s="17">
        <v>0.110265126110055</v>
      </c>
      <c r="AL13" s="17">
        <v>0.17795354225516499</v>
      </c>
      <c r="AM13" s="17">
        <v>0.13942804896113001</v>
      </c>
      <c r="AN13" s="17">
        <v>0.161470673835099</v>
      </c>
      <c r="AO13" s="17">
        <v>0.17465899777187799</v>
      </c>
      <c r="AP13" s="17">
        <v>7.4750562425099504E-2</v>
      </c>
      <c r="AQ13" s="17">
        <v>0.125494315079175</v>
      </c>
      <c r="AR13" s="17">
        <v>0.10263624056543499</v>
      </c>
      <c r="AS13" s="17"/>
      <c r="AT13" s="17">
        <v>0.12154452953334099</v>
      </c>
      <c r="AU13" s="17">
        <v>0.121360065257251</v>
      </c>
      <c r="AV13" s="17">
        <v>9.4488265376760402E-2</v>
      </c>
      <c r="AW13" s="17">
        <v>0.12781091050396201</v>
      </c>
      <c r="AX13" s="17">
        <v>8.4542459136876594E-2</v>
      </c>
      <c r="AY13" s="17">
        <v>0.125801986111923</v>
      </c>
      <c r="AZ13" s="17"/>
      <c r="BA13" s="17">
        <v>8.2223510570197403E-2</v>
      </c>
      <c r="BB13" s="17">
        <v>0.11254857966422301</v>
      </c>
      <c r="BC13" s="17">
        <v>0.12988184730687699</v>
      </c>
      <c r="BD13" s="17">
        <v>0.16384324993382901</v>
      </c>
      <c r="BE13" s="17">
        <v>9.9937373379299296E-2</v>
      </c>
      <c r="BF13" s="17"/>
      <c r="BG13" s="17">
        <v>8.7773939303512197E-2</v>
      </c>
      <c r="BH13" s="17">
        <v>0.129436802958173</v>
      </c>
      <c r="BI13" s="17">
        <v>0.141297680696607</v>
      </c>
      <c r="BJ13" s="17">
        <v>7.5526243067589996E-2</v>
      </c>
      <c r="BK13" s="17">
        <v>0.15757540899696501</v>
      </c>
      <c r="BL13" s="17"/>
      <c r="BM13" s="17">
        <v>0.124632313473335</v>
      </c>
      <c r="BN13" s="17">
        <v>0.10985174876610999</v>
      </c>
      <c r="BO13" s="17">
        <v>9.9474818158554398E-2</v>
      </c>
      <c r="BP13" s="17"/>
      <c r="BQ13" s="17">
        <v>0.14144725062951199</v>
      </c>
      <c r="BR13" s="17">
        <v>9.9208622563624699E-2</v>
      </c>
      <c r="BS13" s="17"/>
      <c r="BT13" s="17">
        <v>0.122406132947358</v>
      </c>
      <c r="BU13" s="17">
        <v>0.107244821171712</v>
      </c>
    </row>
    <row r="14" spans="2:73" x14ac:dyDescent="0.3">
      <c r="B14" s="18" t="s">
        <v>109</v>
      </c>
      <c r="C14" s="17">
        <v>0.178399893303542</v>
      </c>
      <c r="D14" s="17">
        <v>0.18600377661690901</v>
      </c>
      <c r="E14" s="17">
        <v>0.17115100563471899</v>
      </c>
      <c r="F14" s="17"/>
      <c r="G14" s="17">
        <v>0.16296898583521099</v>
      </c>
      <c r="H14" s="17">
        <v>0.20333232836190199</v>
      </c>
      <c r="I14" s="17">
        <v>0.16773870097517199</v>
      </c>
      <c r="J14" s="17">
        <v>0.19836082892738</v>
      </c>
      <c r="K14" s="17">
        <v>0.153232182756254</v>
      </c>
      <c r="L14" s="17">
        <v>0.177671626139426</v>
      </c>
      <c r="M14" s="17"/>
      <c r="N14" s="17">
        <v>0.204300058020564</v>
      </c>
      <c r="O14" s="17">
        <v>0.18655854021934301</v>
      </c>
      <c r="P14" s="17">
        <v>0.16205141120538599</v>
      </c>
      <c r="Q14" s="17">
        <v>0.15723998412634699</v>
      </c>
      <c r="R14" s="17"/>
      <c r="S14" s="17">
        <v>0.187569142274184</v>
      </c>
      <c r="T14" s="17">
        <v>0.165455146830153</v>
      </c>
      <c r="U14" s="17">
        <v>0.18658871210783601</v>
      </c>
      <c r="V14" s="17">
        <v>0.171267997970943</v>
      </c>
      <c r="W14" s="17">
        <v>0.18124830753772</v>
      </c>
      <c r="X14" s="17">
        <v>0.183575998179835</v>
      </c>
      <c r="Y14" s="17">
        <v>0.184311310251869</v>
      </c>
      <c r="Z14" s="17">
        <v>0.14385554797040301</v>
      </c>
      <c r="AA14" s="17">
        <v>0.185593996756065</v>
      </c>
      <c r="AB14" s="17"/>
      <c r="AC14" s="17">
        <v>4.4476531812194298E-2</v>
      </c>
      <c r="AD14" s="17">
        <v>0.12709368669329299</v>
      </c>
      <c r="AE14" s="17">
        <v>0.14356485362205601</v>
      </c>
      <c r="AF14" s="17">
        <v>0.15785134631797301</v>
      </c>
      <c r="AG14" s="17">
        <v>0.12316125566089101</v>
      </c>
      <c r="AH14" s="17">
        <v>0.189934472602933</v>
      </c>
      <c r="AI14" s="17">
        <v>0.17114230961555801</v>
      </c>
      <c r="AJ14" s="17">
        <v>0.193021822072203</v>
      </c>
      <c r="AK14" s="17">
        <v>0.20682760989849699</v>
      </c>
      <c r="AL14" s="17">
        <v>0.20957418763866201</v>
      </c>
      <c r="AM14" s="17">
        <v>0.19223296234506801</v>
      </c>
      <c r="AN14" s="17">
        <v>0.196511230955209</v>
      </c>
      <c r="AO14" s="17">
        <v>0.16401393740447301</v>
      </c>
      <c r="AP14" s="17">
        <v>0.22963521373321499</v>
      </c>
      <c r="AQ14" s="17">
        <v>0.24136881339674901</v>
      </c>
      <c r="AR14" s="17">
        <v>0.216151962957809</v>
      </c>
      <c r="AS14" s="17"/>
      <c r="AT14" s="17">
        <v>0.17102861551454299</v>
      </c>
      <c r="AU14" s="17">
        <v>0.16417869227870699</v>
      </c>
      <c r="AV14" s="17">
        <v>0.17192389415334899</v>
      </c>
      <c r="AW14" s="17">
        <v>0.198990177753994</v>
      </c>
      <c r="AX14" s="17">
        <v>0.20879342605685999</v>
      </c>
      <c r="AY14" s="17">
        <v>0.17670104329415101</v>
      </c>
      <c r="AZ14" s="17"/>
      <c r="BA14" s="17">
        <v>0.14705946232190101</v>
      </c>
      <c r="BB14" s="17">
        <v>0.16887214349290899</v>
      </c>
      <c r="BC14" s="17">
        <v>0.210644846119141</v>
      </c>
      <c r="BD14" s="17">
        <v>0.181829448897495</v>
      </c>
      <c r="BE14" s="17">
        <v>0.18689951980649999</v>
      </c>
      <c r="BF14" s="17"/>
      <c r="BG14" s="17">
        <v>0.196100410223254</v>
      </c>
      <c r="BH14" s="17">
        <v>0.203401575507038</v>
      </c>
      <c r="BI14" s="17">
        <v>0.183091577874433</v>
      </c>
      <c r="BJ14" s="17">
        <v>0.12923891848276201</v>
      </c>
      <c r="BK14" s="17">
        <v>0.13992348487306799</v>
      </c>
      <c r="BL14" s="17"/>
      <c r="BM14" s="17">
        <v>0.18902572599967701</v>
      </c>
      <c r="BN14" s="17">
        <v>0.17107182089630399</v>
      </c>
      <c r="BO14" s="17">
        <v>0.164481579670925</v>
      </c>
      <c r="BP14" s="17"/>
      <c r="BQ14" s="17">
        <v>0.18883346302804699</v>
      </c>
      <c r="BR14" s="17">
        <v>0.176738685013556</v>
      </c>
      <c r="BS14" s="17"/>
      <c r="BT14" s="17">
        <v>0.18285136373993499</v>
      </c>
      <c r="BU14" s="17">
        <v>0.17191225565364299</v>
      </c>
    </row>
    <row r="15" spans="2:73" x14ac:dyDescent="0.3">
      <c r="B15" s="18" t="s">
        <v>128</v>
      </c>
      <c r="C15" s="17">
        <v>0.49346600555764097</v>
      </c>
      <c r="D15" s="17">
        <v>0.487770397093926</v>
      </c>
      <c r="E15" s="17">
        <v>0.50053888465201801</v>
      </c>
      <c r="F15" s="17"/>
      <c r="G15" s="17">
        <v>0.44661743435593398</v>
      </c>
      <c r="H15" s="17">
        <v>0.431767619667692</v>
      </c>
      <c r="I15" s="17">
        <v>0.433840796878948</v>
      </c>
      <c r="J15" s="17">
        <v>0.42896641845036199</v>
      </c>
      <c r="K15" s="17">
        <v>0.57046386067667298</v>
      </c>
      <c r="L15" s="17">
        <v>0.62392890933706902</v>
      </c>
      <c r="M15" s="17"/>
      <c r="N15" s="17">
        <v>0.428992586569996</v>
      </c>
      <c r="O15" s="17">
        <v>0.42048884907600897</v>
      </c>
      <c r="P15" s="17">
        <v>0.57778704348741905</v>
      </c>
      <c r="Q15" s="17">
        <v>0.56118558606810598</v>
      </c>
      <c r="R15" s="17"/>
      <c r="S15" s="17">
        <v>0.404925628013451</v>
      </c>
      <c r="T15" s="17">
        <v>0.51463718556478699</v>
      </c>
      <c r="U15" s="17">
        <v>0.51213008866466103</v>
      </c>
      <c r="V15" s="17">
        <v>0.50108656567519205</v>
      </c>
      <c r="W15" s="17">
        <v>0.52665679649740005</v>
      </c>
      <c r="X15" s="17">
        <v>0.467571702974446</v>
      </c>
      <c r="Y15" s="17">
        <v>0.50697666714990997</v>
      </c>
      <c r="Z15" s="17">
        <v>0.56793284940421396</v>
      </c>
      <c r="AA15" s="17">
        <v>0.51358569103512597</v>
      </c>
      <c r="AB15" s="17"/>
      <c r="AC15" s="17">
        <v>0.31954768400112998</v>
      </c>
      <c r="AD15" s="17">
        <v>0.57552797814259105</v>
      </c>
      <c r="AE15" s="17">
        <v>0.50300577527111101</v>
      </c>
      <c r="AF15" s="17">
        <v>0.54571751305265204</v>
      </c>
      <c r="AG15" s="17">
        <v>0.58009434369854695</v>
      </c>
      <c r="AH15" s="17">
        <v>0.52550920833611403</v>
      </c>
      <c r="AI15" s="17">
        <v>0.5426040018553</v>
      </c>
      <c r="AJ15" s="17">
        <v>0.42695716732109201</v>
      </c>
      <c r="AK15" s="17">
        <v>0.479286735661962</v>
      </c>
      <c r="AL15" s="17">
        <v>0.40912013743928399</v>
      </c>
      <c r="AM15" s="17">
        <v>0.38644958058703599</v>
      </c>
      <c r="AN15" s="17">
        <v>0.42663883177012901</v>
      </c>
      <c r="AO15" s="17">
        <v>0.48840509976039398</v>
      </c>
      <c r="AP15" s="17">
        <v>0.49509065012515302</v>
      </c>
      <c r="AQ15" s="17">
        <v>0.39863842633418201</v>
      </c>
      <c r="AR15" s="17">
        <v>0.51965173774606199</v>
      </c>
      <c r="AS15" s="17"/>
      <c r="AT15" s="17">
        <v>0.446293551926989</v>
      </c>
      <c r="AU15" s="17">
        <v>0.49032668382033801</v>
      </c>
      <c r="AV15" s="17">
        <v>0.53633258834410802</v>
      </c>
      <c r="AW15" s="17">
        <v>0.49382525239021602</v>
      </c>
      <c r="AX15" s="17">
        <v>0.51285797238014197</v>
      </c>
      <c r="AY15" s="17">
        <v>0.56448698986099499</v>
      </c>
      <c r="AZ15" s="17"/>
      <c r="BA15" s="17">
        <v>0.64024548684077198</v>
      </c>
      <c r="BB15" s="17">
        <v>0.51609219480299195</v>
      </c>
      <c r="BC15" s="17">
        <v>0.37215826763685</v>
      </c>
      <c r="BD15" s="17">
        <v>0.36839182128864101</v>
      </c>
      <c r="BE15" s="17">
        <v>0.42033019087258999</v>
      </c>
      <c r="BF15" s="17"/>
      <c r="BG15" s="17">
        <v>0.61085088280423405</v>
      </c>
      <c r="BH15" s="17">
        <v>0.441887436797822</v>
      </c>
      <c r="BI15" s="17">
        <v>0.390460770376302</v>
      </c>
      <c r="BJ15" s="17">
        <v>0.71303615896990502</v>
      </c>
      <c r="BK15" s="17">
        <v>0.315770758150268</v>
      </c>
      <c r="BL15" s="17"/>
      <c r="BM15" s="17">
        <v>0.49319115572497602</v>
      </c>
      <c r="BN15" s="17">
        <v>0.49413672988345703</v>
      </c>
      <c r="BO15" s="17">
        <v>0.49266274888866901</v>
      </c>
      <c r="BP15" s="17"/>
      <c r="BQ15" s="17">
        <v>0.49730373449385801</v>
      </c>
      <c r="BR15" s="17">
        <v>0.49301920466895</v>
      </c>
      <c r="BS15" s="17"/>
      <c r="BT15" s="17">
        <v>0.49690689614526201</v>
      </c>
      <c r="BU15" s="17">
        <v>0.49291609318989599</v>
      </c>
    </row>
    <row r="16" spans="2:73" x14ac:dyDescent="0.3">
      <c r="B16" s="18" t="s">
        <v>129</v>
      </c>
      <c r="C16" s="19">
        <v>1.12900295294117E-2</v>
      </c>
      <c r="D16" s="19">
        <v>6.74573971033286E-3</v>
      </c>
      <c r="E16" s="19">
        <v>1.5753167723842099E-2</v>
      </c>
      <c r="F16" s="19"/>
      <c r="G16" s="19">
        <v>8.76319233114645E-3</v>
      </c>
      <c r="H16" s="19">
        <v>2.08726105090596E-2</v>
      </c>
      <c r="I16" s="19">
        <v>2.3262853998988801E-2</v>
      </c>
      <c r="J16" s="19">
        <v>6.9395748141290103E-3</v>
      </c>
      <c r="K16" s="19">
        <v>2.1677000693017001E-3</v>
      </c>
      <c r="L16" s="19">
        <v>5.1058192804537498E-3</v>
      </c>
      <c r="M16" s="19"/>
      <c r="N16" s="19">
        <v>9.2607232794924207E-3</v>
      </c>
      <c r="O16" s="19">
        <v>1.6104065607470099E-2</v>
      </c>
      <c r="P16" s="19">
        <v>7.6061450057702496E-3</v>
      </c>
      <c r="Q16" s="19">
        <v>1.1938988756432499E-2</v>
      </c>
      <c r="R16" s="19"/>
      <c r="S16" s="19">
        <v>1.60119983679065E-2</v>
      </c>
      <c r="T16" s="19">
        <v>1.0204948118585499E-2</v>
      </c>
      <c r="U16" s="19">
        <v>8.5450847832712201E-3</v>
      </c>
      <c r="V16" s="19">
        <v>1.26671625872213E-2</v>
      </c>
      <c r="W16" s="19">
        <v>1.7657560880595901E-2</v>
      </c>
      <c r="X16" s="19">
        <v>1.9512368677970199E-2</v>
      </c>
      <c r="Y16" s="19">
        <v>1.03048239904762E-2</v>
      </c>
      <c r="Z16" s="19">
        <v>0</v>
      </c>
      <c r="AA16" s="19">
        <v>2.1261082022419201E-3</v>
      </c>
      <c r="AB16" s="19"/>
      <c r="AC16" s="19">
        <v>2.27299714829684E-2</v>
      </c>
      <c r="AD16" s="19">
        <v>3.0527326599403801E-2</v>
      </c>
      <c r="AE16" s="19">
        <v>2.6336877925370799E-2</v>
      </c>
      <c r="AF16" s="19">
        <v>1.4698319586254701E-2</v>
      </c>
      <c r="AG16" s="19">
        <v>0</v>
      </c>
      <c r="AH16" s="19">
        <v>1.3586069335890801E-2</v>
      </c>
      <c r="AI16" s="19">
        <v>7.4744734639040104E-3</v>
      </c>
      <c r="AJ16" s="19">
        <v>3.3953970748210401E-3</v>
      </c>
      <c r="AK16" s="19">
        <v>0</v>
      </c>
      <c r="AL16" s="19">
        <v>0</v>
      </c>
      <c r="AM16" s="19">
        <v>1.8852690599345901E-2</v>
      </c>
      <c r="AN16" s="19">
        <v>1.5106002655655299E-2</v>
      </c>
      <c r="AO16" s="19">
        <v>5.6927350755995197E-3</v>
      </c>
      <c r="AP16" s="19">
        <v>1.3119235925524201E-2</v>
      </c>
      <c r="AQ16" s="19">
        <v>0</v>
      </c>
      <c r="AR16" s="19">
        <v>0</v>
      </c>
      <c r="AS16" s="19"/>
      <c r="AT16" s="19">
        <v>1.2523365519365601E-2</v>
      </c>
      <c r="AU16" s="19">
        <v>1.6092140779249E-2</v>
      </c>
      <c r="AV16" s="19">
        <v>1.3955832220261401E-2</v>
      </c>
      <c r="AW16" s="19">
        <v>4.5678184248547004E-3</v>
      </c>
      <c r="AX16" s="19">
        <v>4.8284579804574899E-3</v>
      </c>
      <c r="AY16" s="19">
        <v>7.9350500030183901E-3</v>
      </c>
      <c r="AZ16" s="19"/>
      <c r="BA16" s="19">
        <v>8.8541072930342097E-3</v>
      </c>
      <c r="BB16" s="19">
        <v>7.5291670530777304E-3</v>
      </c>
      <c r="BC16" s="19">
        <v>2.3123303817787599E-2</v>
      </c>
      <c r="BD16" s="19">
        <v>9.9970899954270193E-3</v>
      </c>
      <c r="BE16" s="19">
        <v>2.9152257275850298E-2</v>
      </c>
      <c r="BF16" s="19"/>
      <c r="BG16" s="19">
        <v>7.13038251734754E-3</v>
      </c>
      <c r="BH16" s="19">
        <v>7.2720433630834198E-3</v>
      </c>
      <c r="BI16" s="19">
        <v>1.34284779237801E-2</v>
      </c>
      <c r="BJ16" s="19">
        <v>0</v>
      </c>
      <c r="BK16" s="19">
        <v>2.49504523843639E-2</v>
      </c>
      <c r="BL16" s="19"/>
      <c r="BM16" s="19">
        <v>9.1511377871562605E-3</v>
      </c>
      <c r="BN16" s="19">
        <v>1.3582730299356501E-2</v>
      </c>
      <c r="BO16" s="19">
        <v>1.21150213483189E-2</v>
      </c>
      <c r="BP16" s="19"/>
      <c r="BQ16" s="19">
        <v>6.5189333688518798E-3</v>
      </c>
      <c r="BR16" s="19">
        <v>1.2096128844899599E-2</v>
      </c>
      <c r="BS16" s="19"/>
      <c r="BT16" s="19">
        <v>5.9052664904984597E-3</v>
      </c>
      <c r="BU16" s="19">
        <v>1.6234837876244398E-2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127</v>
      </c>
      <c r="C9" s="17">
        <v>0.23423349376230301</v>
      </c>
      <c r="D9" s="17">
        <v>0.22346589874782</v>
      </c>
      <c r="E9" s="17">
        <v>0.244690608442411</v>
      </c>
      <c r="F9" s="17"/>
      <c r="G9" s="17">
        <v>0.186093311911885</v>
      </c>
      <c r="H9" s="17">
        <v>0.17101062158604399</v>
      </c>
      <c r="I9" s="17">
        <v>0.21220375144565401</v>
      </c>
      <c r="J9" s="17">
        <v>0.24033942455047599</v>
      </c>
      <c r="K9" s="17">
        <v>0.28980425958844402</v>
      </c>
      <c r="L9" s="17">
        <v>0.29315466174909299</v>
      </c>
      <c r="M9" s="17"/>
      <c r="N9" s="17">
        <v>0.157962405781603</v>
      </c>
      <c r="O9" s="17">
        <v>0.233522403545843</v>
      </c>
      <c r="P9" s="17">
        <v>0.26520860889689502</v>
      </c>
      <c r="Q9" s="17">
        <v>0.28596321393763102</v>
      </c>
      <c r="R9" s="17"/>
      <c r="S9" s="17">
        <v>0.21223644200722</v>
      </c>
      <c r="T9" s="17">
        <v>0.236866081224752</v>
      </c>
      <c r="U9" s="17">
        <v>0.22261785982535401</v>
      </c>
      <c r="V9" s="17">
        <v>0.25349991049565401</v>
      </c>
      <c r="W9" s="17">
        <v>0.27484012616556203</v>
      </c>
      <c r="X9" s="17">
        <v>0.238384740744464</v>
      </c>
      <c r="Y9" s="17">
        <v>0.25667338363746001</v>
      </c>
      <c r="Z9" s="17">
        <v>0.21524432784668299</v>
      </c>
      <c r="AA9" s="17">
        <v>0.20953806462149899</v>
      </c>
      <c r="AB9" s="17"/>
      <c r="AC9" s="17">
        <v>0.43779704220562798</v>
      </c>
      <c r="AD9" s="17">
        <v>0.24587230616855901</v>
      </c>
      <c r="AE9" s="17">
        <v>0.30591761447752802</v>
      </c>
      <c r="AF9" s="17">
        <v>0.29145494682397299</v>
      </c>
      <c r="AG9" s="17">
        <v>0.29725706001623298</v>
      </c>
      <c r="AH9" s="17">
        <v>0.26604856166558399</v>
      </c>
      <c r="AI9" s="17">
        <v>0.24622791982886899</v>
      </c>
      <c r="AJ9" s="17">
        <v>0.25708539561073601</v>
      </c>
      <c r="AK9" s="17">
        <v>0.167776446028119</v>
      </c>
      <c r="AL9" s="17">
        <v>0.195868583719984</v>
      </c>
      <c r="AM9" s="17">
        <v>0.26979082994004</v>
      </c>
      <c r="AN9" s="17">
        <v>0.153217156682219</v>
      </c>
      <c r="AO9" s="17">
        <v>0.178687564642074</v>
      </c>
      <c r="AP9" s="17">
        <v>0.13122189478275101</v>
      </c>
      <c r="AQ9" s="17">
        <v>0.13328472674737901</v>
      </c>
      <c r="AR9" s="17">
        <v>0.112694032315958</v>
      </c>
      <c r="AS9" s="17"/>
      <c r="AT9" s="17">
        <v>0.20138093816849301</v>
      </c>
      <c r="AU9" s="17">
        <v>0.24570201049798401</v>
      </c>
      <c r="AV9" s="17">
        <v>0.239746958923889</v>
      </c>
      <c r="AW9" s="17">
        <v>0.23374891359057001</v>
      </c>
      <c r="AX9" s="17">
        <v>0.239902988043006</v>
      </c>
      <c r="AY9" s="17">
        <v>0.297932578296846</v>
      </c>
      <c r="AZ9" s="17"/>
      <c r="BA9" s="17">
        <v>0.28305253769320698</v>
      </c>
      <c r="BB9" s="17">
        <v>0.245588140671336</v>
      </c>
      <c r="BC9" s="17">
        <v>0.190738075675877</v>
      </c>
      <c r="BD9" s="17">
        <v>0.15722179884427001</v>
      </c>
      <c r="BE9" s="17">
        <v>0.127790838449065</v>
      </c>
      <c r="BF9" s="17"/>
      <c r="BG9" s="17">
        <v>0.28932600308873502</v>
      </c>
      <c r="BH9" s="17">
        <v>0.14880064989406899</v>
      </c>
      <c r="BI9" s="17">
        <v>0.173334506863247</v>
      </c>
      <c r="BJ9" s="17">
        <v>0.36602004227698298</v>
      </c>
      <c r="BK9" s="17">
        <v>0.18161426974815501</v>
      </c>
      <c r="BL9" s="17"/>
      <c r="BM9" s="17">
        <v>0.18460233229829801</v>
      </c>
      <c r="BN9" s="17">
        <v>0.281219331194352</v>
      </c>
      <c r="BO9" s="17">
        <v>0.26840025898598702</v>
      </c>
      <c r="BP9" s="17"/>
      <c r="BQ9" s="17">
        <v>0.18009063373107401</v>
      </c>
      <c r="BR9" s="17">
        <v>0.266351479048134</v>
      </c>
      <c r="BS9" s="17"/>
      <c r="BT9" s="17">
        <v>0.20666066710554901</v>
      </c>
      <c r="BU9" s="17">
        <v>0.27270772048624498</v>
      </c>
    </row>
    <row r="10" spans="2:73" x14ac:dyDescent="0.3">
      <c r="B10" s="18" t="s">
        <v>105</v>
      </c>
      <c r="C10" s="17">
        <v>9.5074516031842402E-2</v>
      </c>
      <c r="D10" s="17">
        <v>0.10110311625195199</v>
      </c>
      <c r="E10" s="17">
        <v>8.9493152747440893E-2</v>
      </c>
      <c r="F10" s="17"/>
      <c r="G10" s="17">
        <v>8.5376472720823895E-2</v>
      </c>
      <c r="H10" s="17">
        <v>6.8852483898982395E-2</v>
      </c>
      <c r="I10" s="17">
        <v>8.6344381847007004E-2</v>
      </c>
      <c r="J10" s="17">
        <v>0.113952066226595</v>
      </c>
      <c r="K10" s="17">
        <v>0.114743030157477</v>
      </c>
      <c r="L10" s="17">
        <v>0.10134603885570299</v>
      </c>
      <c r="M10" s="17"/>
      <c r="N10" s="17">
        <v>7.8872441793883696E-2</v>
      </c>
      <c r="O10" s="17">
        <v>8.1060802763644801E-2</v>
      </c>
      <c r="P10" s="17">
        <v>0.114586915994266</v>
      </c>
      <c r="Q10" s="17">
        <v>0.11042615605148599</v>
      </c>
      <c r="R10" s="17"/>
      <c r="S10" s="17">
        <v>7.3155130022405507E-2</v>
      </c>
      <c r="T10" s="17">
        <v>9.8665195722724003E-2</v>
      </c>
      <c r="U10" s="17">
        <v>0.103385186594888</v>
      </c>
      <c r="V10" s="17">
        <v>9.0606087903729801E-2</v>
      </c>
      <c r="W10" s="17">
        <v>9.7253816037213198E-2</v>
      </c>
      <c r="X10" s="17">
        <v>0.101137974595793</v>
      </c>
      <c r="Y10" s="17">
        <v>0.10281932789691201</v>
      </c>
      <c r="Z10" s="17">
        <v>0.11855811033555499</v>
      </c>
      <c r="AA10" s="17">
        <v>9.3869149589290907E-2</v>
      </c>
      <c r="AB10" s="17"/>
      <c r="AC10" s="17">
        <v>4.4476531812194298E-2</v>
      </c>
      <c r="AD10" s="17">
        <v>8.2208604489877699E-2</v>
      </c>
      <c r="AE10" s="17">
        <v>9.1771083798026606E-2</v>
      </c>
      <c r="AF10" s="17">
        <v>9.4972680017889402E-2</v>
      </c>
      <c r="AG10" s="17">
        <v>0.105537069023884</v>
      </c>
      <c r="AH10" s="17">
        <v>0.113110393205077</v>
      </c>
      <c r="AI10" s="17">
        <v>8.8307776393285201E-2</v>
      </c>
      <c r="AJ10" s="17">
        <v>0.115985754473999</v>
      </c>
      <c r="AK10" s="17">
        <v>0.13505703252413001</v>
      </c>
      <c r="AL10" s="17">
        <v>0.101262694323919</v>
      </c>
      <c r="AM10" s="17">
        <v>8.7042421710427503E-2</v>
      </c>
      <c r="AN10" s="17">
        <v>9.9648944207353707E-2</v>
      </c>
      <c r="AO10" s="17">
        <v>3.6823528849869197E-2</v>
      </c>
      <c r="AP10" s="17">
        <v>9.7632660086365106E-2</v>
      </c>
      <c r="AQ10" s="17">
        <v>0.12703585918464599</v>
      </c>
      <c r="AR10" s="17">
        <v>4.62614108757749E-2</v>
      </c>
      <c r="AS10" s="17"/>
      <c r="AT10" s="17">
        <v>7.0128995651029299E-2</v>
      </c>
      <c r="AU10" s="17">
        <v>7.9470159659528097E-2</v>
      </c>
      <c r="AV10" s="17">
        <v>0.110324635556572</v>
      </c>
      <c r="AW10" s="17">
        <v>0.135068546486243</v>
      </c>
      <c r="AX10" s="17">
        <v>0.107157076559837</v>
      </c>
      <c r="AY10" s="17">
        <v>8.4987315819707698E-2</v>
      </c>
      <c r="AZ10" s="17"/>
      <c r="BA10" s="17">
        <v>0.117354935810579</v>
      </c>
      <c r="BB10" s="17">
        <v>9.7502055563183601E-2</v>
      </c>
      <c r="BC10" s="17">
        <v>7.2726365384428698E-2</v>
      </c>
      <c r="BD10" s="17">
        <v>9.2510914238731604E-2</v>
      </c>
      <c r="BE10" s="17">
        <v>2.8639739271625098E-2</v>
      </c>
      <c r="BF10" s="17"/>
      <c r="BG10" s="17">
        <v>0.10488995171740099</v>
      </c>
      <c r="BH10" s="17">
        <v>8.4243485289674402E-2</v>
      </c>
      <c r="BI10" s="17">
        <v>8.1864774329668905E-2</v>
      </c>
      <c r="BJ10" s="17">
        <v>0.13976008577938501</v>
      </c>
      <c r="BK10" s="17">
        <v>2.56288882085021E-2</v>
      </c>
      <c r="BL10" s="17"/>
      <c r="BM10" s="17">
        <v>9.7210768418869706E-2</v>
      </c>
      <c r="BN10" s="17">
        <v>9.2272654797269496E-2</v>
      </c>
      <c r="BO10" s="17">
        <v>9.5488308949473993E-2</v>
      </c>
      <c r="BP10" s="17"/>
      <c r="BQ10" s="17">
        <v>7.6247947847250502E-2</v>
      </c>
      <c r="BR10" s="17">
        <v>0.106971780217806</v>
      </c>
      <c r="BS10" s="17"/>
      <c r="BT10" s="17">
        <v>9.3795379097887099E-2</v>
      </c>
      <c r="BU10" s="17">
        <v>0.102890841868736</v>
      </c>
    </row>
    <row r="11" spans="2:73" x14ac:dyDescent="0.3">
      <c r="B11" s="18" t="s">
        <v>106</v>
      </c>
      <c r="C11" s="17">
        <v>0.105823968105865</v>
      </c>
      <c r="D11" s="17">
        <v>0.101899851287807</v>
      </c>
      <c r="E11" s="17">
        <v>0.109601035688439</v>
      </c>
      <c r="F11" s="17"/>
      <c r="G11" s="17">
        <v>0.106771899085705</v>
      </c>
      <c r="H11" s="17">
        <v>0.103748326632312</v>
      </c>
      <c r="I11" s="17">
        <v>0.119580648707044</v>
      </c>
      <c r="J11" s="17">
        <v>9.0790037287602099E-2</v>
      </c>
      <c r="K11" s="17">
        <v>0.11537975676205001</v>
      </c>
      <c r="L11" s="17">
        <v>0.10151994292354399</v>
      </c>
      <c r="M11" s="17"/>
      <c r="N11" s="17">
        <v>9.7899399252448394E-2</v>
      </c>
      <c r="O11" s="17">
        <v>0.13428061042251699</v>
      </c>
      <c r="P11" s="17">
        <v>0.103038008224537</v>
      </c>
      <c r="Q11" s="17">
        <v>8.93283424179728E-2</v>
      </c>
      <c r="R11" s="17"/>
      <c r="S11" s="17">
        <v>8.2110654079702097E-2</v>
      </c>
      <c r="T11" s="17">
        <v>0.125458267626083</v>
      </c>
      <c r="U11" s="17">
        <v>0.10769192579507</v>
      </c>
      <c r="V11" s="17">
        <v>0.119403442031893</v>
      </c>
      <c r="W11" s="17">
        <v>9.3677836979852006E-2</v>
      </c>
      <c r="X11" s="17">
        <v>0.10466401092383699</v>
      </c>
      <c r="Y11" s="17">
        <v>0.105354388171765</v>
      </c>
      <c r="Z11" s="17">
        <v>0.104888751114509</v>
      </c>
      <c r="AA11" s="17">
        <v>0.107921230585092</v>
      </c>
      <c r="AB11" s="17"/>
      <c r="AC11" s="17">
        <v>0.15990769722772399</v>
      </c>
      <c r="AD11" s="17">
        <v>8.7604115052344098E-2</v>
      </c>
      <c r="AE11" s="17">
        <v>0.101431469238264</v>
      </c>
      <c r="AF11" s="17">
        <v>5.6424374996335902E-2</v>
      </c>
      <c r="AG11" s="17">
        <v>8.2102115934071199E-2</v>
      </c>
      <c r="AH11" s="17">
        <v>0.14262419114114699</v>
      </c>
      <c r="AI11" s="17">
        <v>0.12006863919055</v>
      </c>
      <c r="AJ11" s="17">
        <v>8.4495433264069497E-2</v>
      </c>
      <c r="AK11" s="17">
        <v>0.13724448885406501</v>
      </c>
      <c r="AL11" s="17">
        <v>0.109531913388693</v>
      </c>
      <c r="AM11" s="17">
        <v>0.15064415756373001</v>
      </c>
      <c r="AN11" s="17">
        <v>8.9520810193957204E-2</v>
      </c>
      <c r="AO11" s="17">
        <v>0.13961262852296899</v>
      </c>
      <c r="AP11" s="17">
        <v>4.2693483227427199E-2</v>
      </c>
      <c r="AQ11" s="17">
        <v>5.1275015523433803E-2</v>
      </c>
      <c r="AR11" s="17">
        <v>9.6034248929716196E-2</v>
      </c>
      <c r="AS11" s="17"/>
      <c r="AT11" s="17">
        <v>9.10384381632353E-2</v>
      </c>
      <c r="AU11" s="17">
        <v>0.104567539366389</v>
      </c>
      <c r="AV11" s="17">
        <v>0.110680414250117</v>
      </c>
      <c r="AW11" s="17">
        <v>0.101689993068788</v>
      </c>
      <c r="AX11" s="17">
        <v>0.150027729060635</v>
      </c>
      <c r="AY11" s="17">
        <v>8.6322915509341097E-2</v>
      </c>
      <c r="AZ11" s="17"/>
      <c r="BA11" s="17">
        <v>9.5574213737726996E-2</v>
      </c>
      <c r="BB11" s="17">
        <v>0.139295914412253</v>
      </c>
      <c r="BC11" s="17">
        <v>8.5506897778735699E-2</v>
      </c>
      <c r="BD11" s="17">
        <v>7.9651557315482305E-2</v>
      </c>
      <c r="BE11" s="17">
        <v>0.111952171631115</v>
      </c>
      <c r="BF11" s="17"/>
      <c r="BG11" s="17">
        <v>0.116878001864167</v>
      </c>
      <c r="BH11" s="17">
        <v>9.7347560509106604E-2</v>
      </c>
      <c r="BI11" s="17">
        <v>0.11765488716356801</v>
      </c>
      <c r="BJ11" s="17">
        <v>0.129190306678164</v>
      </c>
      <c r="BK11" s="17">
        <v>0.104891418294231</v>
      </c>
      <c r="BL11" s="17"/>
      <c r="BM11" s="17">
        <v>9.9955266568350798E-2</v>
      </c>
      <c r="BN11" s="17">
        <v>0.105483921045393</v>
      </c>
      <c r="BO11" s="17">
        <v>0.12411788445407899</v>
      </c>
      <c r="BP11" s="17"/>
      <c r="BQ11" s="17">
        <v>9.78514987482553E-2</v>
      </c>
      <c r="BR11" s="17">
        <v>0.106525216918917</v>
      </c>
      <c r="BS11" s="17"/>
      <c r="BT11" s="17">
        <v>0.10266036327844499</v>
      </c>
      <c r="BU11" s="17">
        <v>0.105003274850926</v>
      </c>
    </row>
    <row r="12" spans="2:73" x14ac:dyDescent="0.3">
      <c r="B12" s="18" t="s">
        <v>107</v>
      </c>
      <c r="C12" s="17">
        <v>0.15205480216029399</v>
      </c>
      <c r="D12" s="17">
        <v>0.145229329494417</v>
      </c>
      <c r="E12" s="17">
        <v>0.15800401461344901</v>
      </c>
      <c r="F12" s="17"/>
      <c r="G12" s="17">
        <v>0.15176409730591001</v>
      </c>
      <c r="H12" s="17">
        <v>0.141276503589538</v>
      </c>
      <c r="I12" s="17">
        <v>0.15953289124960299</v>
      </c>
      <c r="J12" s="17">
        <v>0.17253186033047799</v>
      </c>
      <c r="K12" s="17">
        <v>0.14642376611159899</v>
      </c>
      <c r="L12" s="17">
        <v>0.14204696015392701</v>
      </c>
      <c r="M12" s="17"/>
      <c r="N12" s="17">
        <v>0.15287845110127499</v>
      </c>
      <c r="O12" s="17">
        <v>0.166727181478734</v>
      </c>
      <c r="P12" s="17">
        <v>0.14055115893993</v>
      </c>
      <c r="Q12" s="17">
        <v>0.14904962751897</v>
      </c>
      <c r="R12" s="17"/>
      <c r="S12" s="17">
        <v>0.13308916438100399</v>
      </c>
      <c r="T12" s="17">
        <v>0.13053934227310399</v>
      </c>
      <c r="U12" s="17">
        <v>0.176031826778179</v>
      </c>
      <c r="V12" s="17">
        <v>0.14986484685026899</v>
      </c>
      <c r="W12" s="17">
        <v>0.13861338747153201</v>
      </c>
      <c r="X12" s="17">
        <v>0.13702797871980399</v>
      </c>
      <c r="Y12" s="17">
        <v>0.18002526036191799</v>
      </c>
      <c r="Z12" s="17">
        <v>0.16667521949382</v>
      </c>
      <c r="AA12" s="17">
        <v>0.17907600064172599</v>
      </c>
      <c r="AB12" s="17"/>
      <c r="AC12" s="17">
        <v>0.18277268641502301</v>
      </c>
      <c r="AD12" s="17">
        <v>0.139162132248837</v>
      </c>
      <c r="AE12" s="17">
        <v>0.14171280914561901</v>
      </c>
      <c r="AF12" s="17">
        <v>0.18617637936465301</v>
      </c>
      <c r="AG12" s="17">
        <v>0.17184585703418301</v>
      </c>
      <c r="AH12" s="17">
        <v>0.114687398326416</v>
      </c>
      <c r="AI12" s="17">
        <v>0.17338748010664301</v>
      </c>
      <c r="AJ12" s="17">
        <v>0.151917150789454</v>
      </c>
      <c r="AK12" s="17">
        <v>0.17539926449309801</v>
      </c>
      <c r="AL12" s="17">
        <v>0.16496524711466601</v>
      </c>
      <c r="AM12" s="17">
        <v>0.13116377220654801</v>
      </c>
      <c r="AN12" s="17">
        <v>0.20061692290435201</v>
      </c>
      <c r="AO12" s="17">
        <v>0.12968849417050099</v>
      </c>
      <c r="AP12" s="17">
        <v>0.10589509129267601</v>
      </c>
      <c r="AQ12" s="17">
        <v>0.120878882795682</v>
      </c>
      <c r="AR12" s="17">
        <v>0.13122826684900099</v>
      </c>
      <c r="AS12" s="17"/>
      <c r="AT12" s="17">
        <v>0.13359159193134801</v>
      </c>
      <c r="AU12" s="17">
        <v>0.17563929662510799</v>
      </c>
      <c r="AV12" s="17">
        <v>0.13878383669014299</v>
      </c>
      <c r="AW12" s="17">
        <v>0.15973802855921901</v>
      </c>
      <c r="AX12" s="17">
        <v>0.14798154749553</v>
      </c>
      <c r="AY12" s="17">
        <v>0.119194854571539</v>
      </c>
      <c r="AZ12" s="17"/>
      <c r="BA12" s="17">
        <v>0.16544152589602601</v>
      </c>
      <c r="BB12" s="17">
        <v>0.13689183120341999</v>
      </c>
      <c r="BC12" s="17">
        <v>0.16127365925846901</v>
      </c>
      <c r="BD12" s="17">
        <v>0.15828956712033601</v>
      </c>
      <c r="BE12" s="17">
        <v>0.13643144216373099</v>
      </c>
      <c r="BF12" s="17"/>
      <c r="BG12" s="17">
        <v>0.15072665193964399</v>
      </c>
      <c r="BH12" s="17">
        <v>0.17327961838983499</v>
      </c>
      <c r="BI12" s="17">
        <v>0.13054531450432799</v>
      </c>
      <c r="BJ12" s="17">
        <v>0.109814871992009</v>
      </c>
      <c r="BK12" s="17">
        <v>0.21195897041077</v>
      </c>
      <c r="BL12" s="17"/>
      <c r="BM12" s="17">
        <v>0.14262680965494801</v>
      </c>
      <c r="BN12" s="17">
        <v>0.15519302062663401</v>
      </c>
      <c r="BO12" s="17">
        <v>0.17253623347025199</v>
      </c>
      <c r="BP12" s="17"/>
      <c r="BQ12" s="17">
        <v>0.14586381346865701</v>
      </c>
      <c r="BR12" s="17">
        <v>0.15801851530455799</v>
      </c>
      <c r="BS12" s="17"/>
      <c r="BT12" s="17">
        <v>0.151231242809935</v>
      </c>
      <c r="BU12" s="17">
        <v>0.15199906925468401</v>
      </c>
    </row>
    <row r="13" spans="2:73" x14ac:dyDescent="0.3">
      <c r="B13" s="18" t="s">
        <v>108</v>
      </c>
      <c r="C13" s="17">
        <v>0.14559615926592601</v>
      </c>
      <c r="D13" s="17">
        <v>0.159175073453282</v>
      </c>
      <c r="E13" s="17">
        <v>0.13239937105817801</v>
      </c>
      <c r="F13" s="17"/>
      <c r="G13" s="17">
        <v>0.15444010090687901</v>
      </c>
      <c r="H13" s="17">
        <v>0.16714230957191101</v>
      </c>
      <c r="I13" s="17">
        <v>0.122712876355524</v>
      </c>
      <c r="J13" s="17">
        <v>0.14497322833062201</v>
      </c>
      <c r="K13" s="17">
        <v>0.14989275637175201</v>
      </c>
      <c r="L13" s="17">
        <v>0.13844419802570601</v>
      </c>
      <c r="M13" s="17"/>
      <c r="N13" s="17">
        <v>0.17627859179851399</v>
      </c>
      <c r="O13" s="17">
        <v>0.14900814263297699</v>
      </c>
      <c r="P13" s="17">
        <v>0.118189986601709</v>
      </c>
      <c r="Q13" s="17">
        <v>0.13589456533763</v>
      </c>
      <c r="R13" s="17"/>
      <c r="S13" s="17">
        <v>0.162768442876637</v>
      </c>
      <c r="T13" s="17">
        <v>0.114306097526034</v>
      </c>
      <c r="U13" s="17">
        <v>0.1293295939787</v>
      </c>
      <c r="V13" s="17">
        <v>0.11337647280287901</v>
      </c>
      <c r="W13" s="17">
        <v>0.135091786622138</v>
      </c>
      <c r="X13" s="17">
        <v>0.17102477167628799</v>
      </c>
      <c r="Y13" s="17">
        <v>0.15708943452645499</v>
      </c>
      <c r="Z13" s="17">
        <v>0.193561832283312</v>
      </c>
      <c r="AA13" s="17">
        <v>0.16318103899161099</v>
      </c>
      <c r="AB13" s="17"/>
      <c r="AC13" s="17">
        <v>3.0881717478663698E-2</v>
      </c>
      <c r="AD13" s="17">
        <v>0.14934798820324699</v>
      </c>
      <c r="AE13" s="17">
        <v>0.115090862876723</v>
      </c>
      <c r="AF13" s="17">
        <v>0.12639430686112699</v>
      </c>
      <c r="AG13" s="17">
        <v>0.124114148671012</v>
      </c>
      <c r="AH13" s="17">
        <v>0.157424253889867</v>
      </c>
      <c r="AI13" s="17">
        <v>0.137873894266937</v>
      </c>
      <c r="AJ13" s="17">
        <v>0.138206182065051</v>
      </c>
      <c r="AK13" s="17">
        <v>0.134175866972292</v>
      </c>
      <c r="AL13" s="17">
        <v>0.17674894382362</v>
      </c>
      <c r="AM13" s="17">
        <v>0.16433688489509399</v>
      </c>
      <c r="AN13" s="17">
        <v>0.18450123354256801</v>
      </c>
      <c r="AO13" s="17">
        <v>0.2052408436234</v>
      </c>
      <c r="AP13" s="17">
        <v>0.16623546789265101</v>
      </c>
      <c r="AQ13" s="17">
        <v>0.15690454051833799</v>
      </c>
      <c r="AR13" s="17">
        <v>0.122951347161213</v>
      </c>
      <c r="AS13" s="17"/>
      <c r="AT13" s="17">
        <v>0.14669522436803101</v>
      </c>
      <c r="AU13" s="17">
        <v>0.14800378895978</v>
      </c>
      <c r="AV13" s="17">
        <v>0.158693931820656</v>
      </c>
      <c r="AW13" s="17">
        <v>0.15316388929781</v>
      </c>
      <c r="AX13" s="17">
        <v>0.10901913493427499</v>
      </c>
      <c r="AY13" s="17">
        <v>0.13602461400844601</v>
      </c>
      <c r="AZ13" s="17"/>
      <c r="BA13" s="17">
        <v>0.133189924779893</v>
      </c>
      <c r="BB13" s="17">
        <v>0.12774660829356099</v>
      </c>
      <c r="BC13" s="17">
        <v>0.147756605896363</v>
      </c>
      <c r="BD13" s="17">
        <v>0.18812271966909799</v>
      </c>
      <c r="BE13" s="17">
        <v>0.17781350138464999</v>
      </c>
      <c r="BF13" s="17"/>
      <c r="BG13" s="17">
        <v>0.136230502599167</v>
      </c>
      <c r="BH13" s="17">
        <v>0.17786555094802101</v>
      </c>
      <c r="BI13" s="17">
        <v>0.170042177445968</v>
      </c>
      <c r="BJ13" s="17">
        <v>8.8188978889485903E-2</v>
      </c>
      <c r="BK13" s="17">
        <v>0.209669100097714</v>
      </c>
      <c r="BL13" s="17"/>
      <c r="BM13" s="17">
        <v>0.16541907991947</v>
      </c>
      <c r="BN13" s="17">
        <v>0.137187482885686</v>
      </c>
      <c r="BO13" s="17">
        <v>0.106909434098492</v>
      </c>
      <c r="BP13" s="17"/>
      <c r="BQ13" s="17">
        <v>0.16614565031249301</v>
      </c>
      <c r="BR13" s="17">
        <v>0.134086055612823</v>
      </c>
      <c r="BS13" s="17"/>
      <c r="BT13" s="17">
        <v>0.15494464014439899</v>
      </c>
      <c r="BU13" s="17">
        <v>0.135152042566098</v>
      </c>
    </row>
    <row r="14" spans="2:73" x14ac:dyDescent="0.3">
      <c r="B14" s="18" t="s">
        <v>109</v>
      </c>
      <c r="C14" s="17">
        <v>0.117091635192152</v>
      </c>
      <c r="D14" s="17">
        <v>0.12862108440652301</v>
      </c>
      <c r="E14" s="17">
        <v>0.105848918767094</v>
      </c>
      <c r="F14" s="17"/>
      <c r="G14" s="17">
        <v>0.108704828184888</v>
      </c>
      <c r="H14" s="17">
        <v>0.177280566331349</v>
      </c>
      <c r="I14" s="17">
        <v>0.11349663922732001</v>
      </c>
      <c r="J14" s="17">
        <v>8.8397194410257396E-2</v>
      </c>
      <c r="K14" s="17">
        <v>8.8457527169054695E-2</v>
      </c>
      <c r="L14" s="17">
        <v>0.119213672016939</v>
      </c>
      <c r="M14" s="17"/>
      <c r="N14" s="17">
        <v>0.16034375641204701</v>
      </c>
      <c r="O14" s="17">
        <v>8.9000496037473897E-2</v>
      </c>
      <c r="P14" s="17">
        <v>0.136232073820898</v>
      </c>
      <c r="Q14" s="17">
        <v>7.9969782488481994E-2</v>
      </c>
      <c r="R14" s="17"/>
      <c r="S14" s="17">
        <v>0.132691946850228</v>
      </c>
      <c r="T14" s="17">
        <v>0.114246980451734</v>
      </c>
      <c r="U14" s="17">
        <v>0.13437307563565301</v>
      </c>
      <c r="V14" s="17">
        <v>0.113797128443484</v>
      </c>
      <c r="W14" s="17">
        <v>0.12666534783498001</v>
      </c>
      <c r="X14" s="17">
        <v>0.107373244983897</v>
      </c>
      <c r="Y14" s="17">
        <v>9.1010940861732906E-2</v>
      </c>
      <c r="Z14" s="17">
        <v>6.5347413049262101E-2</v>
      </c>
      <c r="AA14" s="17">
        <v>0.131678227706582</v>
      </c>
      <c r="AB14" s="17"/>
      <c r="AC14" s="17">
        <v>3.8876630658946698E-2</v>
      </c>
      <c r="AD14" s="17">
        <v>0.118476549441335</v>
      </c>
      <c r="AE14" s="17">
        <v>0.123331284714013</v>
      </c>
      <c r="AF14" s="17">
        <v>6.92391000237087E-2</v>
      </c>
      <c r="AG14" s="17">
        <v>9.0159070614981296E-2</v>
      </c>
      <c r="AH14" s="17">
        <v>8.4228063797167005E-2</v>
      </c>
      <c r="AI14" s="17">
        <v>9.57408433148427E-2</v>
      </c>
      <c r="AJ14" s="17">
        <v>0.13455707357569599</v>
      </c>
      <c r="AK14" s="17">
        <v>9.6254274489815994E-2</v>
      </c>
      <c r="AL14" s="17">
        <v>0.106301779288428</v>
      </c>
      <c r="AM14" s="17">
        <v>0.103548658322609</v>
      </c>
      <c r="AN14" s="17">
        <v>0.101787405031662</v>
      </c>
      <c r="AO14" s="17">
        <v>0.162974357300357</v>
      </c>
      <c r="AP14" s="17">
        <v>0.144197053164103</v>
      </c>
      <c r="AQ14" s="17">
        <v>0.22463603550962799</v>
      </c>
      <c r="AR14" s="17">
        <v>0.23473566242553201</v>
      </c>
      <c r="AS14" s="17"/>
      <c r="AT14" s="17">
        <v>0.14202564214935001</v>
      </c>
      <c r="AU14" s="17">
        <v>0.105340595782083</v>
      </c>
      <c r="AV14" s="17">
        <v>0.11536862248930101</v>
      </c>
      <c r="AW14" s="17">
        <v>8.23632239546708E-2</v>
      </c>
      <c r="AX14" s="17">
        <v>0.14314551675343501</v>
      </c>
      <c r="AY14" s="17">
        <v>0.15115174343528001</v>
      </c>
      <c r="AZ14" s="17"/>
      <c r="BA14" s="17">
        <v>8.6097964451365305E-2</v>
      </c>
      <c r="BB14" s="17">
        <v>0.10138544239517901</v>
      </c>
      <c r="BC14" s="17">
        <v>0.161171162692575</v>
      </c>
      <c r="BD14" s="17">
        <v>0.13777603580777101</v>
      </c>
      <c r="BE14" s="17">
        <v>0.202489729545728</v>
      </c>
      <c r="BF14" s="17"/>
      <c r="BG14" s="17">
        <v>0.105809095164225</v>
      </c>
      <c r="BH14" s="17">
        <v>0.146546561297411</v>
      </c>
      <c r="BI14" s="17">
        <v>0.14078433737906301</v>
      </c>
      <c r="BJ14" s="17">
        <v>6.0675672619129602E-2</v>
      </c>
      <c r="BK14" s="17">
        <v>0.111986803704583</v>
      </c>
      <c r="BL14" s="17"/>
      <c r="BM14" s="17">
        <v>0.142373860729547</v>
      </c>
      <c r="BN14" s="17">
        <v>0.108157202082947</v>
      </c>
      <c r="BO14" s="17">
        <v>6.3422951287075993E-2</v>
      </c>
      <c r="BP14" s="17"/>
      <c r="BQ14" s="17">
        <v>0.16138078980913001</v>
      </c>
      <c r="BR14" s="17">
        <v>9.6584623050771104E-2</v>
      </c>
      <c r="BS14" s="17"/>
      <c r="BT14" s="17">
        <v>0.13621954506379599</v>
      </c>
      <c r="BU14" s="17">
        <v>9.2782451457677995E-2</v>
      </c>
    </row>
    <row r="15" spans="2:73" x14ac:dyDescent="0.3">
      <c r="B15" s="18" t="s">
        <v>128</v>
      </c>
      <c r="C15" s="17">
        <v>0.123690434544159</v>
      </c>
      <c r="D15" s="17">
        <v>0.125659254903256</v>
      </c>
      <c r="E15" s="17">
        <v>0.12215352709918301</v>
      </c>
      <c r="F15" s="17"/>
      <c r="G15" s="17">
        <v>0.171995368105403</v>
      </c>
      <c r="H15" s="17">
        <v>0.13769640083906501</v>
      </c>
      <c r="I15" s="17">
        <v>0.150759466449081</v>
      </c>
      <c r="J15" s="17">
        <v>0.123523838865959</v>
      </c>
      <c r="K15" s="17">
        <v>8.1238548682812203E-2</v>
      </c>
      <c r="L15" s="17">
        <v>8.6935722560660206E-2</v>
      </c>
      <c r="M15" s="17"/>
      <c r="N15" s="17">
        <v>0.16115428159089901</v>
      </c>
      <c r="O15" s="17">
        <v>0.119710473676574</v>
      </c>
      <c r="P15" s="17">
        <v>9.7604472570295003E-2</v>
      </c>
      <c r="Q15" s="17">
        <v>0.10825935581379199</v>
      </c>
      <c r="R15" s="17"/>
      <c r="S15" s="17">
        <v>0.18609396740943701</v>
      </c>
      <c r="T15" s="17">
        <v>0.150961216534056</v>
      </c>
      <c r="U15" s="17">
        <v>9.2993615571698093E-2</v>
      </c>
      <c r="V15" s="17">
        <v>0.138360898113596</v>
      </c>
      <c r="W15" s="17">
        <v>9.7002307528848294E-2</v>
      </c>
      <c r="X15" s="17">
        <v>0.101427239784629</v>
      </c>
      <c r="Y15" s="17">
        <v>8.7584255549400997E-2</v>
      </c>
      <c r="Z15" s="17">
        <v>0.105916790698528</v>
      </c>
      <c r="AA15" s="17">
        <v>9.4595775144676195E-2</v>
      </c>
      <c r="AB15" s="17"/>
      <c r="AC15" s="17">
        <v>8.2557722718851798E-2</v>
      </c>
      <c r="AD15" s="17">
        <v>0.121248508944919</v>
      </c>
      <c r="AE15" s="17">
        <v>8.2570097811612203E-2</v>
      </c>
      <c r="AF15" s="17">
        <v>0.11731891073610599</v>
      </c>
      <c r="AG15" s="17">
        <v>0.116834831838541</v>
      </c>
      <c r="AH15" s="17">
        <v>9.15632677294443E-2</v>
      </c>
      <c r="AI15" s="17">
        <v>0.117790048672437</v>
      </c>
      <c r="AJ15" s="17">
        <v>0.105658105463353</v>
      </c>
      <c r="AK15" s="17">
        <v>0.13007638385534601</v>
      </c>
      <c r="AL15" s="17">
        <v>0.107690612699891</v>
      </c>
      <c r="AM15" s="17">
        <v>7.9560173574791004E-2</v>
      </c>
      <c r="AN15" s="17">
        <v>0.15974022028038601</v>
      </c>
      <c r="AO15" s="17">
        <v>0.14697258289082901</v>
      </c>
      <c r="AP15" s="17">
        <v>0.27205539036119802</v>
      </c>
      <c r="AQ15" s="17">
        <v>0.161131555947748</v>
      </c>
      <c r="AR15" s="17">
        <v>0.248221065406033</v>
      </c>
      <c r="AS15" s="17"/>
      <c r="AT15" s="17">
        <v>0.192967796152204</v>
      </c>
      <c r="AU15" s="17">
        <v>0.107144644567644</v>
      </c>
      <c r="AV15" s="17">
        <v>9.7154831429552405E-2</v>
      </c>
      <c r="AW15" s="17">
        <v>0.104360054266163</v>
      </c>
      <c r="AX15" s="17">
        <v>9.7484369279809593E-2</v>
      </c>
      <c r="AY15" s="17">
        <v>0.100227124953975</v>
      </c>
      <c r="AZ15" s="17"/>
      <c r="BA15" s="17">
        <v>8.6797387171443793E-2</v>
      </c>
      <c r="BB15" s="17">
        <v>0.118242390602187</v>
      </c>
      <c r="BC15" s="17">
        <v>0.159785772533309</v>
      </c>
      <c r="BD15" s="17">
        <v>0.16999459636640599</v>
      </c>
      <c r="BE15" s="17">
        <v>0.21488257755408599</v>
      </c>
      <c r="BF15" s="17"/>
      <c r="BG15" s="17">
        <v>6.8858035006996707E-2</v>
      </c>
      <c r="BH15" s="17">
        <v>0.16053106503213099</v>
      </c>
      <c r="BI15" s="17">
        <v>0.16933375060955699</v>
      </c>
      <c r="BJ15" s="17">
        <v>6.1012883177119198E-2</v>
      </c>
      <c r="BK15" s="17">
        <v>0.12760727304029401</v>
      </c>
      <c r="BL15" s="17"/>
      <c r="BM15" s="17">
        <v>0.149695794538211</v>
      </c>
      <c r="BN15" s="17">
        <v>9.3606718620612803E-2</v>
      </c>
      <c r="BO15" s="17">
        <v>0.118998597486525</v>
      </c>
      <c r="BP15" s="17"/>
      <c r="BQ15" s="17">
        <v>0.15580479024534799</v>
      </c>
      <c r="BR15" s="17">
        <v>0.10642217461416099</v>
      </c>
      <c r="BS15" s="17"/>
      <c r="BT15" s="17">
        <v>0.13720416324741899</v>
      </c>
      <c r="BU15" s="17">
        <v>0.106371012843389</v>
      </c>
    </row>
    <row r="16" spans="2:73" x14ac:dyDescent="0.3">
      <c r="B16" s="18" t="s">
        <v>129</v>
      </c>
      <c r="C16" s="19">
        <v>2.64349909374582E-2</v>
      </c>
      <c r="D16" s="19">
        <v>1.48463914549444E-2</v>
      </c>
      <c r="E16" s="19">
        <v>3.7809371583804499E-2</v>
      </c>
      <c r="F16" s="19"/>
      <c r="G16" s="19">
        <v>3.4853921778506401E-2</v>
      </c>
      <c r="H16" s="19">
        <v>3.2992787550797299E-2</v>
      </c>
      <c r="I16" s="19">
        <v>3.5369344718766398E-2</v>
      </c>
      <c r="J16" s="19">
        <v>2.5492349998009801E-2</v>
      </c>
      <c r="K16" s="19">
        <v>1.40603551568119E-2</v>
      </c>
      <c r="L16" s="19">
        <v>1.7338803714427801E-2</v>
      </c>
      <c r="M16" s="19"/>
      <c r="N16" s="19">
        <v>1.4610672269330801E-2</v>
      </c>
      <c r="O16" s="19">
        <v>2.6689889442235999E-2</v>
      </c>
      <c r="P16" s="19">
        <v>2.4588774951470899E-2</v>
      </c>
      <c r="Q16" s="19">
        <v>4.1108956434036101E-2</v>
      </c>
      <c r="R16" s="19"/>
      <c r="S16" s="19">
        <v>1.7854252373366901E-2</v>
      </c>
      <c r="T16" s="19">
        <v>2.8956818641513699E-2</v>
      </c>
      <c r="U16" s="19">
        <v>3.3576915820457701E-2</v>
      </c>
      <c r="V16" s="19">
        <v>2.10912133584958E-2</v>
      </c>
      <c r="W16" s="19">
        <v>3.6855391359874499E-2</v>
      </c>
      <c r="X16" s="19">
        <v>3.89600385712894E-2</v>
      </c>
      <c r="Y16" s="19">
        <v>1.94430089943558E-2</v>
      </c>
      <c r="Z16" s="19">
        <v>2.98075551783312E-2</v>
      </c>
      <c r="AA16" s="19">
        <v>2.01405127195237E-2</v>
      </c>
      <c r="AB16" s="19"/>
      <c r="AC16" s="19">
        <v>2.27299714829684E-2</v>
      </c>
      <c r="AD16" s="19">
        <v>5.6079795450881001E-2</v>
      </c>
      <c r="AE16" s="19">
        <v>3.8174777938214E-2</v>
      </c>
      <c r="AF16" s="19">
        <v>5.8019301176207502E-2</v>
      </c>
      <c r="AG16" s="19">
        <v>1.2149846867093E-2</v>
      </c>
      <c r="AH16" s="19">
        <v>3.0313870245298299E-2</v>
      </c>
      <c r="AI16" s="19">
        <v>2.0603398226436701E-2</v>
      </c>
      <c r="AJ16" s="19">
        <v>1.20949047576424E-2</v>
      </c>
      <c r="AK16" s="19">
        <v>2.40162427831331E-2</v>
      </c>
      <c r="AL16" s="19">
        <v>3.7630225640798501E-2</v>
      </c>
      <c r="AM16" s="19">
        <v>1.39131017867603E-2</v>
      </c>
      <c r="AN16" s="19">
        <v>1.09673071575009E-2</v>
      </c>
      <c r="AO16" s="19">
        <v>0</v>
      </c>
      <c r="AP16" s="19">
        <v>4.0068959192828803E-2</v>
      </c>
      <c r="AQ16" s="19">
        <v>2.4853383773145402E-2</v>
      </c>
      <c r="AR16" s="19">
        <v>7.8739660367720902E-3</v>
      </c>
      <c r="AS16" s="19"/>
      <c r="AT16" s="19">
        <v>2.2171373416310401E-2</v>
      </c>
      <c r="AU16" s="19">
        <v>3.4131964541483401E-2</v>
      </c>
      <c r="AV16" s="19">
        <v>2.9246768839768698E-2</v>
      </c>
      <c r="AW16" s="19">
        <v>2.98673507765361E-2</v>
      </c>
      <c r="AX16" s="19">
        <v>5.2816378734727304E-3</v>
      </c>
      <c r="AY16" s="19">
        <v>2.4158853404865299E-2</v>
      </c>
      <c r="AZ16" s="19"/>
      <c r="BA16" s="19">
        <v>3.2491510459758698E-2</v>
      </c>
      <c r="BB16" s="19">
        <v>3.3347616858881601E-2</v>
      </c>
      <c r="BC16" s="19">
        <v>2.10414607802425E-2</v>
      </c>
      <c r="BD16" s="19">
        <v>1.6432810637904999E-2</v>
      </c>
      <c r="BE16" s="19">
        <v>0</v>
      </c>
      <c r="BF16" s="19"/>
      <c r="BG16" s="19">
        <v>2.7281758619662401E-2</v>
      </c>
      <c r="BH16" s="19">
        <v>1.1385508639752099E-2</v>
      </c>
      <c r="BI16" s="19">
        <v>1.6440251704600201E-2</v>
      </c>
      <c r="BJ16" s="19">
        <v>4.5337158587724899E-2</v>
      </c>
      <c r="BK16" s="19">
        <v>2.66432764957516E-2</v>
      </c>
      <c r="BL16" s="19"/>
      <c r="BM16" s="19">
        <v>1.8116087872304999E-2</v>
      </c>
      <c r="BN16" s="19">
        <v>2.6879668747106102E-2</v>
      </c>
      <c r="BO16" s="19">
        <v>5.01263312681135E-2</v>
      </c>
      <c r="BP16" s="19"/>
      <c r="BQ16" s="19">
        <v>1.6614875837791799E-2</v>
      </c>
      <c r="BR16" s="19">
        <v>2.5040155232830302E-2</v>
      </c>
      <c r="BS16" s="19"/>
      <c r="BT16" s="19">
        <v>1.72839992525688E-2</v>
      </c>
      <c r="BU16" s="19">
        <v>3.3093586672243797E-2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127</v>
      </c>
      <c r="C9" s="17">
        <v>8.5741341734620002E-2</v>
      </c>
      <c r="D9" s="17">
        <v>7.7608721372005293E-2</v>
      </c>
      <c r="E9" s="17">
        <v>9.3557527958104902E-2</v>
      </c>
      <c r="F9" s="17"/>
      <c r="G9" s="17">
        <v>0.107485398413009</v>
      </c>
      <c r="H9" s="17">
        <v>5.97566539062062E-2</v>
      </c>
      <c r="I9" s="17">
        <v>6.3790734954872502E-2</v>
      </c>
      <c r="J9" s="17">
        <v>0.108319857346298</v>
      </c>
      <c r="K9" s="17">
        <v>7.9535122718116094E-2</v>
      </c>
      <c r="L9" s="17">
        <v>9.6097599773223394E-2</v>
      </c>
      <c r="M9" s="17"/>
      <c r="N9" s="17">
        <v>7.50239171561249E-2</v>
      </c>
      <c r="O9" s="17">
        <v>0.109098336299344</v>
      </c>
      <c r="P9" s="17">
        <v>7.1828900923869496E-2</v>
      </c>
      <c r="Q9" s="17">
        <v>8.4266351005139795E-2</v>
      </c>
      <c r="R9" s="17"/>
      <c r="S9" s="17">
        <v>4.6315615038737698E-2</v>
      </c>
      <c r="T9" s="17">
        <v>0.12614549741345499</v>
      </c>
      <c r="U9" s="17">
        <v>8.2899294427466005E-2</v>
      </c>
      <c r="V9" s="17">
        <v>9.8413728909464898E-2</v>
      </c>
      <c r="W9" s="17">
        <v>0.111810357851082</v>
      </c>
      <c r="X9" s="17">
        <v>0.11430226459484299</v>
      </c>
      <c r="Y9" s="17">
        <v>7.4701938787331598E-2</v>
      </c>
      <c r="Z9" s="17">
        <v>7.5786661187758994E-2</v>
      </c>
      <c r="AA9" s="17">
        <v>4.8278083510521798E-2</v>
      </c>
      <c r="AB9" s="17"/>
      <c r="AC9" s="17">
        <v>0.35813786197395098</v>
      </c>
      <c r="AD9" s="17">
        <v>0.10463611734962</v>
      </c>
      <c r="AE9" s="17">
        <v>0.12251449877439299</v>
      </c>
      <c r="AF9" s="17">
        <v>6.1505053782328803E-2</v>
      </c>
      <c r="AG9" s="17">
        <v>8.0077134614671905E-2</v>
      </c>
      <c r="AH9" s="17">
        <v>6.6414553598486997E-2</v>
      </c>
      <c r="AI9" s="17">
        <v>6.3658627150857405E-2</v>
      </c>
      <c r="AJ9" s="17">
        <v>5.3380916850890699E-2</v>
      </c>
      <c r="AK9" s="17">
        <v>0.107044371236346</v>
      </c>
      <c r="AL9" s="17">
        <v>9.9517758176154394E-2</v>
      </c>
      <c r="AM9" s="17">
        <v>9.9506924244846695E-2</v>
      </c>
      <c r="AN9" s="17">
        <v>0.100618182674937</v>
      </c>
      <c r="AO9" s="17">
        <v>5.1153588834585401E-2</v>
      </c>
      <c r="AP9" s="17">
        <v>8.5425054567589198E-2</v>
      </c>
      <c r="AQ9" s="17">
        <v>4.6303732614961998E-2</v>
      </c>
      <c r="AR9" s="17">
        <v>9.3577883552982799E-2</v>
      </c>
      <c r="AS9" s="17"/>
      <c r="AT9" s="17">
        <v>7.4193157376084007E-2</v>
      </c>
      <c r="AU9" s="17">
        <v>6.9901614084878896E-2</v>
      </c>
      <c r="AV9" s="17">
        <v>9.2562893885970096E-2</v>
      </c>
      <c r="AW9" s="17">
        <v>8.6202478661779602E-2</v>
      </c>
      <c r="AX9" s="17">
        <v>0.121427417237662</v>
      </c>
      <c r="AY9" s="17">
        <v>0.138970965103411</v>
      </c>
      <c r="AZ9" s="17"/>
      <c r="BA9" s="17">
        <v>6.07383425408786E-2</v>
      </c>
      <c r="BB9" s="17">
        <v>9.7655826190541098E-2</v>
      </c>
      <c r="BC9" s="17">
        <v>0.11308354083108201</v>
      </c>
      <c r="BD9" s="17">
        <v>8.8696840367593302E-2</v>
      </c>
      <c r="BE9" s="17">
        <v>5.7978835435514797E-2</v>
      </c>
      <c r="BF9" s="17"/>
      <c r="BG9" s="17">
        <v>6.4931720943430596E-2</v>
      </c>
      <c r="BH9" s="17">
        <v>7.1385717470053303E-2</v>
      </c>
      <c r="BI9" s="17">
        <v>0.119285062928026</v>
      </c>
      <c r="BJ9" s="17">
        <v>7.8584303304275904E-2</v>
      </c>
      <c r="BK9" s="17">
        <v>9.1589612543182097E-2</v>
      </c>
      <c r="BL9" s="17"/>
      <c r="BM9" s="17">
        <v>7.7806092217637193E-2</v>
      </c>
      <c r="BN9" s="17">
        <v>8.5720187348531304E-2</v>
      </c>
      <c r="BO9" s="17">
        <v>0.109416677511425</v>
      </c>
      <c r="BP9" s="17"/>
      <c r="BQ9" s="17">
        <v>5.6062877645597697E-2</v>
      </c>
      <c r="BR9" s="17">
        <v>0.102376073153125</v>
      </c>
      <c r="BS9" s="17"/>
      <c r="BT9" s="17">
        <v>8.1539296573186495E-2</v>
      </c>
      <c r="BU9" s="17">
        <v>9.2526352366220102E-2</v>
      </c>
    </row>
    <row r="10" spans="2:73" x14ac:dyDescent="0.3">
      <c r="B10" s="18" t="s">
        <v>105</v>
      </c>
      <c r="C10" s="17">
        <v>4.0525001189190099E-2</v>
      </c>
      <c r="D10" s="17">
        <v>4.2153993184403597E-2</v>
      </c>
      <c r="E10" s="17">
        <v>3.8278178358462298E-2</v>
      </c>
      <c r="F10" s="17"/>
      <c r="G10" s="17">
        <v>3.7971545352975401E-2</v>
      </c>
      <c r="H10" s="17">
        <v>3.7551229308259999E-2</v>
      </c>
      <c r="I10" s="17">
        <v>4.0817042837643203E-2</v>
      </c>
      <c r="J10" s="17">
        <v>4.1796939951633499E-2</v>
      </c>
      <c r="K10" s="17">
        <v>4.7563181339411897E-2</v>
      </c>
      <c r="L10" s="17">
        <v>3.8636292617525297E-2</v>
      </c>
      <c r="M10" s="17"/>
      <c r="N10" s="17">
        <v>3.7488952806716297E-2</v>
      </c>
      <c r="O10" s="17">
        <v>5.6943159488330897E-2</v>
      </c>
      <c r="P10" s="17">
        <v>3.41823224792209E-2</v>
      </c>
      <c r="Q10" s="17">
        <v>3.1978427693317199E-2</v>
      </c>
      <c r="R10" s="17"/>
      <c r="S10" s="17">
        <v>3.3104959826174798E-2</v>
      </c>
      <c r="T10" s="17">
        <v>4.0078382946269399E-2</v>
      </c>
      <c r="U10" s="17">
        <v>4.0336534466315598E-2</v>
      </c>
      <c r="V10" s="17">
        <v>5.4012087993146003E-2</v>
      </c>
      <c r="W10" s="17">
        <v>9.7754714688219696E-2</v>
      </c>
      <c r="X10" s="17">
        <v>4.50434399862513E-2</v>
      </c>
      <c r="Y10" s="17">
        <v>2.3536875082985201E-2</v>
      </c>
      <c r="Z10" s="17">
        <v>2.1602928204956101E-2</v>
      </c>
      <c r="AA10" s="17">
        <v>1.62281628159032E-2</v>
      </c>
      <c r="AB10" s="17"/>
      <c r="AC10" s="17">
        <v>0</v>
      </c>
      <c r="AD10" s="17">
        <v>1.43342776500507E-2</v>
      </c>
      <c r="AE10" s="17">
        <v>8.5086408202176E-2</v>
      </c>
      <c r="AF10" s="17">
        <v>2.42926060691354E-2</v>
      </c>
      <c r="AG10" s="17">
        <v>4.8594679799890197E-2</v>
      </c>
      <c r="AH10" s="17">
        <v>5.5604424960868898E-2</v>
      </c>
      <c r="AI10" s="17">
        <v>5.5815022962952203E-2</v>
      </c>
      <c r="AJ10" s="17">
        <v>3.07616649997637E-2</v>
      </c>
      <c r="AK10" s="17">
        <v>3.2793764066347403E-2</v>
      </c>
      <c r="AL10" s="17">
        <v>4.0879136696566801E-2</v>
      </c>
      <c r="AM10" s="17">
        <v>1.8013976388349201E-2</v>
      </c>
      <c r="AN10" s="17">
        <v>3.4477791207792298E-2</v>
      </c>
      <c r="AO10" s="17">
        <v>6.9749746630951195E-2</v>
      </c>
      <c r="AP10" s="17">
        <v>2.9043693195552601E-2</v>
      </c>
      <c r="AQ10" s="17">
        <v>3.8571744550853999E-2</v>
      </c>
      <c r="AR10" s="17">
        <v>1.5145782304676199E-2</v>
      </c>
      <c r="AS10" s="17"/>
      <c r="AT10" s="17">
        <v>2.91462846478708E-2</v>
      </c>
      <c r="AU10" s="17">
        <v>4.8525744337548998E-2</v>
      </c>
      <c r="AV10" s="17">
        <v>3.93424846168356E-2</v>
      </c>
      <c r="AW10" s="17">
        <v>3.7513405690312397E-2</v>
      </c>
      <c r="AX10" s="17">
        <v>4.69411452034426E-2</v>
      </c>
      <c r="AY10" s="17">
        <v>4.88330122052631E-2</v>
      </c>
      <c r="AZ10" s="17"/>
      <c r="BA10" s="17">
        <v>3.3026612823111999E-2</v>
      </c>
      <c r="BB10" s="17">
        <v>3.4237722124825398E-2</v>
      </c>
      <c r="BC10" s="17">
        <v>5.30287707522058E-2</v>
      </c>
      <c r="BD10" s="17">
        <v>5.1648325324872402E-2</v>
      </c>
      <c r="BE10" s="17">
        <v>4.5390721776736503E-2</v>
      </c>
      <c r="BF10" s="17"/>
      <c r="BG10" s="17">
        <v>2.9285462700967799E-2</v>
      </c>
      <c r="BH10" s="17">
        <v>4.2902720294369499E-2</v>
      </c>
      <c r="BI10" s="17">
        <v>6.3250989769820298E-2</v>
      </c>
      <c r="BJ10" s="17">
        <v>3.5911388841468397E-2</v>
      </c>
      <c r="BK10" s="17">
        <v>4.1334003912908798E-2</v>
      </c>
      <c r="BL10" s="17"/>
      <c r="BM10" s="17">
        <v>3.5536488862595798E-2</v>
      </c>
      <c r="BN10" s="17">
        <v>3.8282036140581698E-2</v>
      </c>
      <c r="BO10" s="17">
        <v>6.0798910691471697E-2</v>
      </c>
      <c r="BP10" s="17"/>
      <c r="BQ10" s="17">
        <v>2.8450358696525398E-2</v>
      </c>
      <c r="BR10" s="17">
        <v>4.7744587425308897E-2</v>
      </c>
      <c r="BS10" s="17"/>
      <c r="BT10" s="17">
        <v>3.89585880336588E-2</v>
      </c>
      <c r="BU10" s="17">
        <v>4.6213076920384601E-2</v>
      </c>
    </row>
    <row r="11" spans="2:73" x14ac:dyDescent="0.3">
      <c r="B11" s="18" t="s">
        <v>106</v>
      </c>
      <c r="C11" s="17">
        <v>6.5428667813610605E-2</v>
      </c>
      <c r="D11" s="17">
        <v>6.8185695806524907E-2</v>
      </c>
      <c r="E11" s="17">
        <v>6.2943897651503905E-2</v>
      </c>
      <c r="F11" s="17"/>
      <c r="G11" s="17">
        <v>7.1636391515245701E-2</v>
      </c>
      <c r="H11" s="17">
        <v>6.5647582028554599E-2</v>
      </c>
      <c r="I11" s="17">
        <v>5.3423481933707898E-2</v>
      </c>
      <c r="J11" s="17">
        <v>7.5305209103733103E-2</v>
      </c>
      <c r="K11" s="17">
        <v>7.8095030131841894E-2</v>
      </c>
      <c r="L11" s="17">
        <v>5.4355132034115003E-2</v>
      </c>
      <c r="M11" s="17"/>
      <c r="N11" s="17">
        <v>6.3641913466140093E-2</v>
      </c>
      <c r="O11" s="17">
        <v>7.6678112267974094E-2</v>
      </c>
      <c r="P11" s="17">
        <v>6.25815169332712E-2</v>
      </c>
      <c r="Q11" s="17">
        <v>5.8318053788278097E-2</v>
      </c>
      <c r="R11" s="17"/>
      <c r="S11" s="17">
        <v>4.90901609045254E-2</v>
      </c>
      <c r="T11" s="17">
        <v>7.9493798789015593E-2</v>
      </c>
      <c r="U11" s="17">
        <v>8.7345848402485798E-2</v>
      </c>
      <c r="V11" s="17">
        <v>8.68947207061255E-2</v>
      </c>
      <c r="W11" s="17">
        <v>8.69809206452999E-2</v>
      </c>
      <c r="X11" s="17">
        <v>7.6914811888650805E-2</v>
      </c>
      <c r="Y11" s="17">
        <v>3.8216100811190597E-2</v>
      </c>
      <c r="Z11" s="17">
        <v>3.1881160424789799E-2</v>
      </c>
      <c r="AA11" s="17">
        <v>4.3233535104968197E-2</v>
      </c>
      <c r="AB11" s="17"/>
      <c r="AC11" s="17">
        <v>0</v>
      </c>
      <c r="AD11" s="17">
        <v>5.1381632298830797E-2</v>
      </c>
      <c r="AE11" s="17">
        <v>7.5347799554649E-2</v>
      </c>
      <c r="AF11" s="17">
        <v>4.4342170954779603E-2</v>
      </c>
      <c r="AG11" s="17">
        <v>8.1633312282648293E-2</v>
      </c>
      <c r="AH11" s="17">
        <v>5.1695068431410897E-2</v>
      </c>
      <c r="AI11" s="17">
        <v>7.7326950362296004E-2</v>
      </c>
      <c r="AJ11" s="17">
        <v>7.92317910320781E-2</v>
      </c>
      <c r="AK11" s="17">
        <v>9.4782469880236003E-2</v>
      </c>
      <c r="AL11" s="17">
        <v>4.3298835365293102E-2</v>
      </c>
      <c r="AM11" s="17">
        <v>6.5055281062886799E-2</v>
      </c>
      <c r="AN11" s="17">
        <v>4.5294395600654201E-2</v>
      </c>
      <c r="AO11" s="17">
        <v>6.4467115645220993E-2</v>
      </c>
      <c r="AP11" s="17">
        <v>5.6326484187462902E-2</v>
      </c>
      <c r="AQ11" s="17">
        <v>8.8113575469643796E-2</v>
      </c>
      <c r="AR11" s="17">
        <v>7.5354632311241093E-2</v>
      </c>
      <c r="AS11" s="17"/>
      <c r="AT11" s="17">
        <v>5.9434654332982097E-2</v>
      </c>
      <c r="AU11" s="17">
        <v>6.2999437179473997E-2</v>
      </c>
      <c r="AV11" s="17">
        <v>5.6409307506312303E-2</v>
      </c>
      <c r="AW11" s="17">
        <v>8.0759120714654603E-2</v>
      </c>
      <c r="AX11" s="17">
        <v>7.3008912663090106E-2</v>
      </c>
      <c r="AY11" s="17">
        <v>6.1734185498783498E-2</v>
      </c>
      <c r="AZ11" s="17"/>
      <c r="BA11" s="17">
        <v>5.7339155948880803E-2</v>
      </c>
      <c r="BB11" s="17">
        <v>6.2132684043766102E-2</v>
      </c>
      <c r="BC11" s="17">
        <v>7.2389397805351099E-2</v>
      </c>
      <c r="BD11" s="17">
        <v>4.8722105427056302E-2</v>
      </c>
      <c r="BE11" s="17">
        <v>0.11600712209691</v>
      </c>
      <c r="BF11" s="17"/>
      <c r="BG11" s="17">
        <v>3.7896602001057898E-2</v>
      </c>
      <c r="BH11" s="17">
        <v>5.8436698664091E-2</v>
      </c>
      <c r="BI11" s="17">
        <v>8.00264182102704E-2</v>
      </c>
      <c r="BJ11" s="17">
        <v>7.4261630372861806E-2</v>
      </c>
      <c r="BK11" s="17">
        <v>9.0488397569087498E-2</v>
      </c>
      <c r="BL11" s="17"/>
      <c r="BM11" s="17">
        <v>5.6384607193886098E-2</v>
      </c>
      <c r="BN11" s="17">
        <v>7.5622392878192196E-2</v>
      </c>
      <c r="BO11" s="17">
        <v>6.77099620801032E-2</v>
      </c>
      <c r="BP11" s="17"/>
      <c r="BQ11" s="17">
        <v>6.1925594920354501E-2</v>
      </c>
      <c r="BR11" s="17">
        <v>6.95708313357353E-2</v>
      </c>
      <c r="BS11" s="17"/>
      <c r="BT11" s="17">
        <v>5.8314754218016997E-2</v>
      </c>
      <c r="BU11" s="17">
        <v>7.8342904523043905E-2</v>
      </c>
    </row>
    <row r="12" spans="2:73" x14ac:dyDescent="0.3">
      <c r="B12" s="18" t="s">
        <v>107</v>
      </c>
      <c r="C12" s="17">
        <v>0.10020548763883</v>
      </c>
      <c r="D12" s="17">
        <v>0.10118479340615601</v>
      </c>
      <c r="E12" s="17">
        <v>9.9154489079690503E-2</v>
      </c>
      <c r="F12" s="17"/>
      <c r="G12" s="17">
        <v>0.112032221945753</v>
      </c>
      <c r="H12" s="17">
        <v>8.3629218727997098E-2</v>
      </c>
      <c r="I12" s="17">
        <v>0.105614030028002</v>
      </c>
      <c r="J12" s="17">
        <v>0.10657686318879001</v>
      </c>
      <c r="K12" s="17">
        <v>9.3841674133557595E-2</v>
      </c>
      <c r="L12" s="17">
        <v>0.10053795617792501</v>
      </c>
      <c r="M12" s="17"/>
      <c r="N12" s="17">
        <v>0.117667509049744</v>
      </c>
      <c r="O12" s="17">
        <v>0.103088734526442</v>
      </c>
      <c r="P12" s="17">
        <v>8.8070039119813801E-2</v>
      </c>
      <c r="Q12" s="17">
        <v>8.6808976904075005E-2</v>
      </c>
      <c r="R12" s="17"/>
      <c r="S12" s="17">
        <v>6.5237018656522899E-2</v>
      </c>
      <c r="T12" s="17">
        <v>0.12970694587663001</v>
      </c>
      <c r="U12" s="17">
        <v>8.9291051779086805E-2</v>
      </c>
      <c r="V12" s="17">
        <v>0.153962290996454</v>
      </c>
      <c r="W12" s="17">
        <v>0.117213553410106</v>
      </c>
      <c r="X12" s="17">
        <v>0.13569609097319299</v>
      </c>
      <c r="Y12" s="17">
        <v>5.0521542841302197E-2</v>
      </c>
      <c r="Z12" s="17">
        <v>5.1641425049257797E-2</v>
      </c>
      <c r="AA12" s="17">
        <v>8.7578351584508093E-2</v>
      </c>
      <c r="AB12" s="17"/>
      <c r="AC12" s="17">
        <v>0.14552672479248499</v>
      </c>
      <c r="AD12" s="17">
        <v>0.101137104333317</v>
      </c>
      <c r="AE12" s="17">
        <v>5.5159073104478103E-2</v>
      </c>
      <c r="AF12" s="17">
        <v>0.13638906400192599</v>
      </c>
      <c r="AG12" s="17">
        <v>6.5823358634840498E-2</v>
      </c>
      <c r="AH12" s="17">
        <v>0.11581223426864</v>
      </c>
      <c r="AI12" s="17">
        <v>0.11092052326686599</v>
      </c>
      <c r="AJ12" s="17">
        <v>0.119967437541305</v>
      </c>
      <c r="AK12" s="17">
        <v>0.108818812909207</v>
      </c>
      <c r="AL12" s="17">
        <v>7.43721957857163E-2</v>
      </c>
      <c r="AM12" s="17">
        <v>9.0441530845106602E-2</v>
      </c>
      <c r="AN12" s="17">
        <v>0.124531917865201</v>
      </c>
      <c r="AO12" s="17">
        <v>7.5745054776930304E-2</v>
      </c>
      <c r="AP12" s="17">
        <v>5.7367039091424502E-2</v>
      </c>
      <c r="AQ12" s="17">
        <v>0.165760837944744</v>
      </c>
      <c r="AR12" s="17">
        <v>7.1338689098594602E-2</v>
      </c>
      <c r="AS12" s="17"/>
      <c r="AT12" s="17">
        <v>8.8635175916571801E-2</v>
      </c>
      <c r="AU12" s="17">
        <v>9.1538014997082098E-2</v>
      </c>
      <c r="AV12" s="17">
        <v>9.50788371352672E-2</v>
      </c>
      <c r="AW12" s="17">
        <v>0.13483498132917701</v>
      </c>
      <c r="AX12" s="17">
        <v>8.6218095596853006E-2</v>
      </c>
      <c r="AY12" s="17">
        <v>0.12139552669668</v>
      </c>
      <c r="AZ12" s="17"/>
      <c r="BA12" s="17">
        <v>9.7120983438113803E-2</v>
      </c>
      <c r="BB12" s="17">
        <v>0.10478068612823201</v>
      </c>
      <c r="BC12" s="17">
        <v>8.4227873871309894E-2</v>
      </c>
      <c r="BD12" s="17">
        <v>0.123202622469732</v>
      </c>
      <c r="BE12" s="17">
        <v>0.10270303184746001</v>
      </c>
      <c r="BF12" s="17"/>
      <c r="BG12" s="17">
        <v>0.11535993710768901</v>
      </c>
      <c r="BH12" s="17">
        <v>8.1092434493961196E-2</v>
      </c>
      <c r="BI12" s="17">
        <v>0.105748831496598</v>
      </c>
      <c r="BJ12" s="17">
        <v>9.5342564314290404E-2</v>
      </c>
      <c r="BK12" s="17">
        <v>0.13938062227342499</v>
      </c>
      <c r="BL12" s="17"/>
      <c r="BM12" s="17">
        <v>9.8421838000625303E-2</v>
      </c>
      <c r="BN12" s="17">
        <v>0.103811241776879</v>
      </c>
      <c r="BO12" s="17">
        <v>9.6798492820445406E-2</v>
      </c>
      <c r="BP12" s="17"/>
      <c r="BQ12" s="17">
        <v>7.8378396256358701E-2</v>
      </c>
      <c r="BR12" s="17">
        <v>0.106920900125858</v>
      </c>
      <c r="BS12" s="17"/>
      <c r="BT12" s="17">
        <v>0.101082855751965</v>
      </c>
      <c r="BU12" s="17">
        <v>9.4525877328037397E-2</v>
      </c>
    </row>
    <row r="13" spans="2:73" x14ac:dyDescent="0.3">
      <c r="B13" s="18" t="s">
        <v>108</v>
      </c>
      <c r="C13" s="17">
        <v>0.144537659802843</v>
      </c>
      <c r="D13" s="17">
        <v>0.14667741348413199</v>
      </c>
      <c r="E13" s="17">
        <v>0.14211594934390001</v>
      </c>
      <c r="F13" s="17"/>
      <c r="G13" s="17">
        <v>0.144535868528849</v>
      </c>
      <c r="H13" s="17">
        <v>0.16299069278157099</v>
      </c>
      <c r="I13" s="17">
        <v>0.165747835165825</v>
      </c>
      <c r="J13" s="17">
        <v>0.14623907284897</v>
      </c>
      <c r="K13" s="17">
        <v>0.14724907923594299</v>
      </c>
      <c r="L13" s="17">
        <v>0.10908928091610801</v>
      </c>
      <c r="M13" s="17"/>
      <c r="N13" s="17">
        <v>0.16756797711600299</v>
      </c>
      <c r="O13" s="17">
        <v>0.125614918049748</v>
      </c>
      <c r="P13" s="17">
        <v>0.126503683675986</v>
      </c>
      <c r="Q13" s="17">
        <v>0.155564158335565</v>
      </c>
      <c r="R13" s="17"/>
      <c r="S13" s="17">
        <v>0.15583663458782801</v>
      </c>
      <c r="T13" s="17">
        <v>0.141678259553397</v>
      </c>
      <c r="U13" s="17">
        <v>0.177836591642592</v>
      </c>
      <c r="V13" s="17">
        <v>0.144567510640319</v>
      </c>
      <c r="W13" s="17">
        <v>0.126311162889165</v>
      </c>
      <c r="X13" s="17">
        <v>0.159869956811236</v>
      </c>
      <c r="Y13" s="17">
        <v>0.12805714760516099</v>
      </c>
      <c r="Z13" s="17">
        <v>0.11636973711687799</v>
      </c>
      <c r="AA13" s="17">
        <v>0.132753275250416</v>
      </c>
      <c r="AB13" s="17"/>
      <c r="AC13" s="17">
        <v>6.0963499276646502E-2</v>
      </c>
      <c r="AD13" s="17">
        <v>0.13322569298025999</v>
      </c>
      <c r="AE13" s="17">
        <v>0.107994150399747</v>
      </c>
      <c r="AF13" s="17">
        <v>0.12096720930353901</v>
      </c>
      <c r="AG13" s="17">
        <v>0.16156380758566199</v>
      </c>
      <c r="AH13" s="17">
        <v>0.138181306173525</v>
      </c>
      <c r="AI13" s="17">
        <v>0.16618994817900301</v>
      </c>
      <c r="AJ13" s="17">
        <v>0.163545368512338</v>
      </c>
      <c r="AK13" s="17">
        <v>0.15660169776281799</v>
      </c>
      <c r="AL13" s="17">
        <v>0.18953905713321201</v>
      </c>
      <c r="AM13" s="17">
        <v>0.186280731079638</v>
      </c>
      <c r="AN13" s="17">
        <v>0.112146359958621</v>
      </c>
      <c r="AO13" s="17">
        <v>0.15841753568424799</v>
      </c>
      <c r="AP13" s="17">
        <v>0.142455519542908</v>
      </c>
      <c r="AQ13" s="17">
        <v>0.147035954472096</v>
      </c>
      <c r="AR13" s="17">
        <v>0.103274291663165</v>
      </c>
      <c r="AS13" s="17"/>
      <c r="AT13" s="17">
        <v>0.12945243485258401</v>
      </c>
      <c r="AU13" s="17">
        <v>0.15424266090444899</v>
      </c>
      <c r="AV13" s="17">
        <v>0.17049207828500401</v>
      </c>
      <c r="AW13" s="17">
        <v>0.14890869923623701</v>
      </c>
      <c r="AX13" s="17">
        <v>0.11523918867407699</v>
      </c>
      <c r="AY13" s="17">
        <v>0.126934881495779</v>
      </c>
      <c r="AZ13" s="17"/>
      <c r="BA13" s="17">
        <v>0.13873412961171799</v>
      </c>
      <c r="BB13" s="17">
        <v>0.14096483720921199</v>
      </c>
      <c r="BC13" s="17">
        <v>0.175712252921399</v>
      </c>
      <c r="BD13" s="17">
        <v>0.15128345574263899</v>
      </c>
      <c r="BE13" s="17">
        <v>7.2441016593313298E-2</v>
      </c>
      <c r="BF13" s="17"/>
      <c r="BG13" s="17">
        <v>0.13904206833572</v>
      </c>
      <c r="BH13" s="17">
        <v>0.16250801372253501</v>
      </c>
      <c r="BI13" s="17">
        <v>0.15592684260789699</v>
      </c>
      <c r="BJ13" s="17">
        <v>0.13501075575520999</v>
      </c>
      <c r="BK13" s="17">
        <v>0.10576038784099</v>
      </c>
      <c r="BL13" s="17"/>
      <c r="BM13" s="17">
        <v>0.14720359908517</v>
      </c>
      <c r="BN13" s="17">
        <v>0.15288946894414701</v>
      </c>
      <c r="BO13" s="17">
        <v>0.11640981989783</v>
      </c>
      <c r="BP13" s="17"/>
      <c r="BQ13" s="17">
        <v>0.15888731962101901</v>
      </c>
      <c r="BR13" s="17">
        <v>0.13645841599250999</v>
      </c>
      <c r="BS13" s="17"/>
      <c r="BT13" s="17">
        <v>0.14909926556990299</v>
      </c>
      <c r="BU13" s="17">
        <v>0.13970392870335999</v>
      </c>
    </row>
    <row r="14" spans="2:73" x14ac:dyDescent="0.3">
      <c r="B14" s="18" t="s">
        <v>109</v>
      </c>
      <c r="C14" s="17">
        <v>0.17576561542906199</v>
      </c>
      <c r="D14" s="17">
        <v>0.17702238761508701</v>
      </c>
      <c r="E14" s="17">
        <v>0.17508326572191399</v>
      </c>
      <c r="F14" s="17"/>
      <c r="G14" s="17">
        <v>0.15938672735510101</v>
      </c>
      <c r="H14" s="17">
        <v>0.21316623590735501</v>
      </c>
      <c r="I14" s="17">
        <v>0.158617798470189</v>
      </c>
      <c r="J14" s="17">
        <v>0.18469765260981999</v>
      </c>
      <c r="K14" s="17">
        <v>0.139101982569106</v>
      </c>
      <c r="L14" s="17">
        <v>0.18749580540501101</v>
      </c>
      <c r="M14" s="17"/>
      <c r="N14" s="17">
        <v>0.197220035568799</v>
      </c>
      <c r="O14" s="17">
        <v>0.17662059312695799</v>
      </c>
      <c r="P14" s="17">
        <v>0.174865162723676</v>
      </c>
      <c r="Q14" s="17">
        <v>0.151944555349914</v>
      </c>
      <c r="R14" s="17"/>
      <c r="S14" s="17">
        <v>0.20554773849797001</v>
      </c>
      <c r="T14" s="17">
        <v>0.155817332657988</v>
      </c>
      <c r="U14" s="17">
        <v>0.17151721991518801</v>
      </c>
      <c r="V14" s="17">
        <v>0.17745125686497101</v>
      </c>
      <c r="W14" s="17">
        <v>0.16962055827081901</v>
      </c>
      <c r="X14" s="17">
        <v>0.14042024036136799</v>
      </c>
      <c r="Y14" s="17">
        <v>0.173564652906883</v>
      </c>
      <c r="Z14" s="17">
        <v>0.15787554423328801</v>
      </c>
      <c r="AA14" s="17">
        <v>0.205554233377228</v>
      </c>
      <c r="AB14" s="17"/>
      <c r="AC14" s="17">
        <v>7.7645620408033494E-2</v>
      </c>
      <c r="AD14" s="17">
        <v>0.12753261177362399</v>
      </c>
      <c r="AE14" s="17">
        <v>0.20762983740683699</v>
      </c>
      <c r="AF14" s="17">
        <v>0.118224346637495</v>
      </c>
      <c r="AG14" s="17">
        <v>0.12645964031194001</v>
      </c>
      <c r="AH14" s="17">
        <v>0.219048186874505</v>
      </c>
      <c r="AI14" s="17">
        <v>0.14105967352663301</v>
      </c>
      <c r="AJ14" s="17">
        <v>0.21698109413722899</v>
      </c>
      <c r="AK14" s="17">
        <v>0.15935673916351001</v>
      </c>
      <c r="AL14" s="17">
        <v>0.185138420951487</v>
      </c>
      <c r="AM14" s="17">
        <v>0.200626990999351</v>
      </c>
      <c r="AN14" s="17">
        <v>0.22516942189133199</v>
      </c>
      <c r="AO14" s="17">
        <v>0.18632471549810301</v>
      </c>
      <c r="AP14" s="17">
        <v>0.25840522929766901</v>
      </c>
      <c r="AQ14" s="17">
        <v>0.136566424283835</v>
      </c>
      <c r="AR14" s="17">
        <v>0.15936206210083501</v>
      </c>
      <c r="AS14" s="17"/>
      <c r="AT14" s="17">
        <v>0.18205581352328301</v>
      </c>
      <c r="AU14" s="17">
        <v>0.17071097259742801</v>
      </c>
      <c r="AV14" s="17">
        <v>0.17194606493888601</v>
      </c>
      <c r="AW14" s="17">
        <v>0.16884719243738799</v>
      </c>
      <c r="AX14" s="17">
        <v>0.194321213329264</v>
      </c>
      <c r="AY14" s="17">
        <v>0.17550889370603401</v>
      </c>
      <c r="AZ14" s="17"/>
      <c r="BA14" s="17">
        <v>0.16040651606732401</v>
      </c>
      <c r="BB14" s="17">
        <v>0.17241953890782399</v>
      </c>
      <c r="BC14" s="17">
        <v>0.18508437831470101</v>
      </c>
      <c r="BD14" s="17">
        <v>0.180282373809772</v>
      </c>
      <c r="BE14" s="17">
        <v>0.243736759339681</v>
      </c>
      <c r="BF14" s="17"/>
      <c r="BG14" s="17">
        <v>0.21316302474875801</v>
      </c>
      <c r="BH14" s="17">
        <v>0.17347873498308899</v>
      </c>
      <c r="BI14" s="17">
        <v>0.188551727281385</v>
      </c>
      <c r="BJ14" s="17">
        <v>0.15888066810972701</v>
      </c>
      <c r="BK14" s="17">
        <v>0.16606763753370499</v>
      </c>
      <c r="BL14" s="17"/>
      <c r="BM14" s="17">
        <v>0.198386416303376</v>
      </c>
      <c r="BN14" s="17">
        <v>0.170456729088308</v>
      </c>
      <c r="BO14" s="17">
        <v>0.121255328782332</v>
      </c>
      <c r="BP14" s="17"/>
      <c r="BQ14" s="17">
        <v>0.20148507192680701</v>
      </c>
      <c r="BR14" s="17">
        <v>0.161878665796198</v>
      </c>
      <c r="BS14" s="17"/>
      <c r="BT14" s="17">
        <v>0.17571061537527999</v>
      </c>
      <c r="BU14" s="17">
        <v>0.177423514828317</v>
      </c>
    </row>
    <row r="15" spans="2:73" x14ac:dyDescent="0.3">
      <c r="B15" s="18" t="s">
        <v>128</v>
      </c>
      <c r="C15" s="17">
        <v>0.37240580240316201</v>
      </c>
      <c r="D15" s="17">
        <v>0.37655321904705602</v>
      </c>
      <c r="E15" s="17">
        <v>0.368774050087051</v>
      </c>
      <c r="F15" s="17"/>
      <c r="G15" s="17">
        <v>0.35512641622347202</v>
      </c>
      <c r="H15" s="17">
        <v>0.34999970264930202</v>
      </c>
      <c r="I15" s="17">
        <v>0.38857502350914203</v>
      </c>
      <c r="J15" s="17">
        <v>0.33010493298252802</v>
      </c>
      <c r="K15" s="17">
        <v>0.40769104820211999</v>
      </c>
      <c r="L15" s="17">
        <v>0.39966067201691802</v>
      </c>
      <c r="M15" s="17"/>
      <c r="N15" s="17">
        <v>0.33070692624879</v>
      </c>
      <c r="O15" s="17">
        <v>0.333104549398824</v>
      </c>
      <c r="P15" s="17">
        <v>0.42696418893059601</v>
      </c>
      <c r="Q15" s="17">
        <v>0.41359504429118499</v>
      </c>
      <c r="R15" s="17"/>
      <c r="S15" s="17">
        <v>0.43477620534963202</v>
      </c>
      <c r="T15" s="17">
        <v>0.30536645702838799</v>
      </c>
      <c r="U15" s="17">
        <v>0.34223384318303401</v>
      </c>
      <c r="V15" s="17">
        <v>0.26392324150019097</v>
      </c>
      <c r="W15" s="17">
        <v>0.27735323434954301</v>
      </c>
      <c r="X15" s="17">
        <v>0.30161784963261201</v>
      </c>
      <c r="Y15" s="17">
        <v>0.50593252260850596</v>
      </c>
      <c r="Z15" s="17">
        <v>0.53645814994640995</v>
      </c>
      <c r="AA15" s="17">
        <v>0.44780628079907803</v>
      </c>
      <c r="AB15" s="17"/>
      <c r="AC15" s="17">
        <v>0.33499632206591501</v>
      </c>
      <c r="AD15" s="17">
        <v>0.43090906785425998</v>
      </c>
      <c r="AE15" s="17">
        <v>0.32987905765069298</v>
      </c>
      <c r="AF15" s="17">
        <v>0.468792474179892</v>
      </c>
      <c r="AG15" s="17">
        <v>0.407608392976537</v>
      </c>
      <c r="AH15" s="17">
        <v>0.33021466781927</v>
      </c>
      <c r="AI15" s="17">
        <v>0.37860716418000401</v>
      </c>
      <c r="AJ15" s="17">
        <v>0.33145162694202501</v>
      </c>
      <c r="AK15" s="17">
        <v>0.33711090661286902</v>
      </c>
      <c r="AL15" s="17">
        <v>0.36725459589157</v>
      </c>
      <c r="AM15" s="17">
        <v>0.32542561494449102</v>
      </c>
      <c r="AN15" s="17">
        <v>0.34062055242922301</v>
      </c>
      <c r="AO15" s="17">
        <v>0.38287243054011599</v>
      </c>
      <c r="AP15" s="17">
        <v>0.370976980117393</v>
      </c>
      <c r="AQ15" s="17">
        <v>0.36603299362195701</v>
      </c>
      <c r="AR15" s="17">
        <v>0.47464271770979999</v>
      </c>
      <c r="AS15" s="17"/>
      <c r="AT15" s="17">
        <v>0.42315561084843101</v>
      </c>
      <c r="AU15" s="17">
        <v>0.37877948596767003</v>
      </c>
      <c r="AV15" s="17">
        <v>0.35996861066090302</v>
      </c>
      <c r="AW15" s="17">
        <v>0.33948193001697702</v>
      </c>
      <c r="AX15" s="17">
        <v>0.34205936050672803</v>
      </c>
      <c r="AY15" s="17">
        <v>0.31392069500948</v>
      </c>
      <c r="AZ15" s="17"/>
      <c r="BA15" s="17">
        <v>0.43497248466709998</v>
      </c>
      <c r="BB15" s="17">
        <v>0.37198142785195398</v>
      </c>
      <c r="BC15" s="17">
        <v>0.30079345774079203</v>
      </c>
      <c r="BD15" s="17">
        <v>0.348846079412649</v>
      </c>
      <c r="BE15" s="17">
        <v>0.34470086800979399</v>
      </c>
      <c r="BF15" s="17"/>
      <c r="BG15" s="17">
        <v>0.38979347775692302</v>
      </c>
      <c r="BH15" s="17">
        <v>0.40411023549348801</v>
      </c>
      <c r="BI15" s="17">
        <v>0.26928330795968503</v>
      </c>
      <c r="BJ15" s="17">
        <v>0.40827934143574801</v>
      </c>
      <c r="BK15" s="17">
        <v>0.35036329439915098</v>
      </c>
      <c r="BL15" s="17"/>
      <c r="BM15" s="17">
        <v>0.37544576562796</v>
      </c>
      <c r="BN15" s="17">
        <v>0.35683934567006798</v>
      </c>
      <c r="BO15" s="17">
        <v>0.40098834199040401</v>
      </c>
      <c r="BP15" s="17"/>
      <c r="BQ15" s="17">
        <v>0.40572175126538301</v>
      </c>
      <c r="BR15" s="17">
        <v>0.35950265217711402</v>
      </c>
      <c r="BS15" s="17"/>
      <c r="BT15" s="17">
        <v>0.38720525577067699</v>
      </c>
      <c r="BU15" s="17">
        <v>0.34980158833982</v>
      </c>
    </row>
    <row r="16" spans="2:73" x14ac:dyDescent="0.3">
      <c r="B16" s="18" t="s">
        <v>129</v>
      </c>
      <c r="C16" s="19">
        <v>1.5390423988683E-2</v>
      </c>
      <c r="D16" s="19">
        <v>1.0613776084635901E-2</v>
      </c>
      <c r="E16" s="19">
        <v>2.00926417993736E-2</v>
      </c>
      <c r="F16" s="19"/>
      <c r="G16" s="19">
        <v>1.1825430665595001E-2</v>
      </c>
      <c r="H16" s="19">
        <v>2.72586846907539E-2</v>
      </c>
      <c r="I16" s="19">
        <v>2.3414053100618702E-2</v>
      </c>
      <c r="J16" s="19">
        <v>6.95947196822682E-3</v>
      </c>
      <c r="K16" s="19">
        <v>6.9228816699027701E-3</v>
      </c>
      <c r="L16" s="19">
        <v>1.41272610591749E-2</v>
      </c>
      <c r="M16" s="19"/>
      <c r="N16" s="19">
        <v>1.06827685876824E-2</v>
      </c>
      <c r="O16" s="19">
        <v>1.88515968423793E-2</v>
      </c>
      <c r="P16" s="19">
        <v>1.50041852135663E-2</v>
      </c>
      <c r="Q16" s="19">
        <v>1.7524432632525299E-2</v>
      </c>
      <c r="R16" s="19"/>
      <c r="S16" s="19">
        <v>1.0091667138609201E-2</v>
      </c>
      <c r="T16" s="19">
        <v>2.1713325734857299E-2</v>
      </c>
      <c r="U16" s="19">
        <v>8.5396161838319808E-3</v>
      </c>
      <c r="V16" s="19">
        <v>2.0775162389328999E-2</v>
      </c>
      <c r="W16" s="19">
        <v>1.2955497895765699E-2</v>
      </c>
      <c r="X16" s="19">
        <v>2.6135345751844698E-2</v>
      </c>
      <c r="Y16" s="19">
        <v>5.4692193566398999E-3</v>
      </c>
      <c r="Z16" s="19">
        <v>8.3843938366607498E-3</v>
      </c>
      <c r="AA16" s="19">
        <v>1.8568077557377001E-2</v>
      </c>
      <c r="AB16" s="19"/>
      <c r="AC16" s="19">
        <v>2.27299714829684E-2</v>
      </c>
      <c r="AD16" s="19">
        <v>3.6843495760037197E-2</v>
      </c>
      <c r="AE16" s="19">
        <v>1.6389174907026599E-2</v>
      </c>
      <c r="AF16" s="19">
        <v>2.54870750709035E-2</v>
      </c>
      <c r="AG16" s="19">
        <v>2.8239673793810101E-2</v>
      </c>
      <c r="AH16" s="19">
        <v>2.3029557873293E-2</v>
      </c>
      <c r="AI16" s="19">
        <v>6.4220903713889102E-3</v>
      </c>
      <c r="AJ16" s="19">
        <v>4.68009998437073E-3</v>
      </c>
      <c r="AK16" s="19">
        <v>3.4912383686657002E-3</v>
      </c>
      <c r="AL16" s="19">
        <v>0</v>
      </c>
      <c r="AM16" s="19">
        <v>1.4648950435330601E-2</v>
      </c>
      <c r="AN16" s="19">
        <v>1.7141378372238902E-2</v>
      </c>
      <c r="AO16" s="19">
        <v>1.1269812389845601E-2</v>
      </c>
      <c r="AP16" s="19">
        <v>0</v>
      </c>
      <c r="AQ16" s="19">
        <v>1.1614737041907E-2</v>
      </c>
      <c r="AR16" s="19">
        <v>7.30394125870539E-3</v>
      </c>
      <c r="AS16" s="19"/>
      <c r="AT16" s="19">
        <v>1.3926868502193599E-2</v>
      </c>
      <c r="AU16" s="19">
        <v>2.3302069931470201E-2</v>
      </c>
      <c r="AV16" s="19">
        <v>1.41997229708213E-2</v>
      </c>
      <c r="AW16" s="19">
        <v>3.45219191347515E-3</v>
      </c>
      <c r="AX16" s="19">
        <v>2.0784666788882598E-2</v>
      </c>
      <c r="AY16" s="19">
        <v>1.2701840284569501E-2</v>
      </c>
      <c r="AZ16" s="19"/>
      <c r="BA16" s="19">
        <v>1.7661774902872799E-2</v>
      </c>
      <c r="BB16" s="19">
        <v>1.5827277543645799E-2</v>
      </c>
      <c r="BC16" s="19">
        <v>1.5680327763159099E-2</v>
      </c>
      <c r="BD16" s="19">
        <v>7.3181974456866397E-3</v>
      </c>
      <c r="BE16" s="19">
        <v>1.7041644900590101E-2</v>
      </c>
      <c r="BF16" s="19"/>
      <c r="BG16" s="19">
        <v>1.0527706405453899E-2</v>
      </c>
      <c r="BH16" s="19">
        <v>6.0854448784132299E-3</v>
      </c>
      <c r="BI16" s="19">
        <v>1.7926819746316901E-2</v>
      </c>
      <c r="BJ16" s="19">
        <v>1.3729347866418599E-2</v>
      </c>
      <c r="BK16" s="19">
        <v>1.5016043927549899E-2</v>
      </c>
      <c r="BL16" s="19"/>
      <c r="BM16" s="19">
        <v>1.0815192708750501E-2</v>
      </c>
      <c r="BN16" s="19">
        <v>1.6378598153292699E-2</v>
      </c>
      <c r="BO16" s="19">
        <v>2.6622466225988101E-2</v>
      </c>
      <c r="BP16" s="19"/>
      <c r="BQ16" s="19">
        <v>9.0886296679546699E-3</v>
      </c>
      <c r="BR16" s="19">
        <v>1.55478739941508E-2</v>
      </c>
      <c r="BS16" s="19"/>
      <c r="BT16" s="19">
        <v>8.0893687073129196E-3</v>
      </c>
      <c r="BU16" s="19">
        <v>2.14627569908174E-2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127</v>
      </c>
      <c r="C9" s="17">
        <v>7.8477239995811202E-2</v>
      </c>
      <c r="D9" s="17">
        <v>7.0064152142865696E-2</v>
      </c>
      <c r="E9" s="17">
        <v>8.6917742896379602E-2</v>
      </c>
      <c r="F9" s="17"/>
      <c r="G9" s="17">
        <v>5.74037360579727E-2</v>
      </c>
      <c r="H9" s="17">
        <v>6.4538113890902499E-2</v>
      </c>
      <c r="I9" s="17">
        <v>6.9944265456990298E-2</v>
      </c>
      <c r="J9" s="17">
        <v>8.4256029663101903E-2</v>
      </c>
      <c r="K9" s="17">
        <v>9.3099536373505307E-2</v>
      </c>
      <c r="L9" s="17">
        <v>9.6186720537506806E-2</v>
      </c>
      <c r="M9" s="17"/>
      <c r="N9" s="17">
        <v>5.7377079549441601E-2</v>
      </c>
      <c r="O9" s="17">
        <v>9.6654587343477399E-2</v>
      </c>
      <c r="P9" s="17">
        <v>6.0107227868813701E-2</v>
      </c>
      <c r="Q9" s="17">
        <v>9.8957688893232296E-2</v>
      </c>
      <c r="R9" s="17"/>
      <c r="S9" s="17">
        <v>8.0249753347660199E-2</v>
      </c>
      <c r="T9" s="17">
        <v>0.13082146593123001</v>
      </c>
      <c r="U9" s="17">
        <v>8.5166187885483399E-2</v>
      </c>
      <c r="V9" s="17">
        <v>6.9685464737199901E-2</v>
      </c>
      <c r="W9" s="17">
        <v>8.0786777832165799E-2</v>
      </c>
      <c r="X9" s="17">
        <v>5.6816507759450997E-2</v>
      </c>
      <c r="Y9" s="17">
        <v>7.0227867734388993E-2</v>
      </c>
      <c r="Z9" s="17">
        <v>7.3919610642645503E-2</v>
      </c>
      <c r="AA9" s="17">
        <v>3.72714814478185E-2</v>
      </c>
      <c r="AB9" s="17"/>
      <c r="AC9" s="17">
        <v>0.132644664538976</v>
      </c>
      <c r="AD9" s="17">
        <v>0.106850883756788</v>
      </c>
      <c r="AE9" s="17">
        <v>0.152344055684487</v>
      </c>
      <c r="AF9" s="17">
        <v>8.7854538780056099E-2</v>
      </c>
      <c r="AG9" s="17">
        <v>5.6721826508401102E-2</v>
      </c>
      <c r="AH9" s="17">
        <v>7.2414585008149998E-2</v>
      </c>
      <c r="AI9" s="17">
        <v>8.5367244158290695E-2</v>
      </c>
      <c r="AJ9" s="17">
        <v>4.34346341295129E-2</v>
      </c>
      <c r="AK9" s="17">
        <v>8.5155009629012596E-2</v>
      </c>
      <c r="AL9" s="17">
        <v>5.5847291553933802E-2</v>
      </c>
      <c r="AM9" s="17">
        <v>7.3567249783145799E-2</v>
      </c>
      <c r="AN9" s="17">
        <v>7.60119496599959E-2</v>
      </c>
      <c r="AO9" s="17">
        <v>5.0351746371271003E-2</v>
      </c>
      <c r="AP9" s="17">
        <v>7.2470045768400604E-2</v>
      </c>
      <c r="AQ9" s="17">
        <v>7.0446468989479594E-2</v>
      </c>
      <c r="AR9" s="17">
        <v>8.3457342158939796E-2</v>
      </c>
      <c r="AS9" s="17"/>
      <c r="AT9" s="17">
        <v>7.9864286292878298E-2</v>
      </c>
      <c r="AU9" s="17">
        <v>7.5147607017537102E-2</v>
      </c>
      <c r="AV9" s="17">
        <v>6.1573876863225997E-2</v>
      </c>
      <c r="AW9" s="17">
        <v>8.3378260526798101E-2</v>
      </c>
      <c r="AX9" s="17">
        <v>9.3662387544678094E-2</v>
      </c>
      <c r="AY9" s="17">
        <v>9.2247702893752295E-2</v>
      </c>
      <c r="AZ9" s="17"/>
      <c r="BA9" s="17">
        <v>7.3916989309363995E-2</v>
      </c>
      <c r="BB9" s="17">
        <v>7.7546653140203897E-2</v>
      </c>
      <c r="BC9" s="17">
        <v>9.2343942284523001E-2</v>
      </c>
      <c r="BD9" s="17">
        <v>5.8362759045714398E-2</v>
      </c>
      <c r="BE9" s="17">
        <v>2.7924143695611199E-2</v>
      </c>
      <c r="BF9" s="17"/>
      <c r="BG9" s="17">
        <v>5.5736378472247099E-2</v>
      </c>
      <c r="BH9" s="17">
        <v>6.3342434547407206E-2</v>
      </c>
      <c r="BI9" s="17">
        <v>0.10340478988303101</v>
      </c>
      <c r="BJ9" s="17">
        <v>8.5579540437806106E-2</v>
      </c>
      <c r="BK9" s="17">
        <v>7.2231549179595997E-2</v>
      </c>
      <c r="BL9" s="17"/>
      <c r="BM9" s="17">
        <v>6.2323145806114498E-2</v>
      </c>
      <c r="BN9" s="17">
        <v>8.5807988684952194E-2</v>
      </c>
      <c r="BO9" s="17">
        <v>0.10884738398053199</v>
      </c>
      <c r="BP9" s="17"/>
      <c r="BQ9" s="17">
        <v>5.5982570408144201E-2</v>
      </c>
      <c r="BR9" s="17">
        <v>9.1832009894934896E-2</v>
      </c>
      <c r="BS9" s="17"/>
      <c r="BT9" s="17">
        <v>6.8092742169784504E-2</v>
      </c>
      <c r="BU9" s="17">
        <v>9.3649287530320993E-2</v>
      </c>
    </row>
    <row r="10" spans="2:73" x14ac:dyDescent="0.3">
      <c r="B10" s="18" t="s">
        <v>105</v>
      </c>
      <c r="C10" s="17">
        <v>4.36127246258683E-2</v>
      </c>
      <c r="D10" s="17">
        <v>4.2782705775768003E-2</v>
      </c>
      <c r="E10" s="17">
        <v>4.4556130096262601E-2</v>
      </c>
      <c r="F10" s="17"/>
      <c r="G10" s="17">
        <v>5.0156128641351203E-2</v>
      </c>
      <c r="H10" s="17">
        <v>4.0441640991416797E-2</v>
      </c>
      <c r="I10" s="17">
        <v>4.5485365418490999E-2</v>
      </c>
      <c r="J10" s="17">
        <v>4.9681749390335601E-2</v>
      </c>
      <c r="K10" s="17">
        <v>3.3426823964432403E-2</v>
      </c>
      <c r="L10" s="17">
        <v>4.22333528590315E-2</v>
      </c>
      <c r="M10" s="17"/>
      <c r="N10" s="17">
        <v>4.9215027505676801E-2</v>
      </c>
      <c r="O10" s="17">
        <v>4.4125159176450102E-2</v>
      </c>
      <c r="P10" s="17">
        <v>4.0755205974105001E-2</v>
      </c>
      <c r="Q10" s="17">
        <v>3.9215811116489099E-2</v>
      </c>
      <c r="R10" s="17"/>
      <c r="S10" s="17">
        <v>5.1916848424065402E-2</v>
      </c>
      <c r="T10" s="17">
        <v>4.1075052053651397E-2</v>
      </c>
      <c r="U10" s="17">
        <v>4.7155510969493997E-2</v>
      </c>
      <c r="V10" s="17">
        <v>4.8443942083616798E-2</v>
      </c>
      <c r="W10" s="17">
        <v>8.2310566532769497E-2</v>
      </c>
      <c r="X10" s="17">
        <v>3.3741191265225401E-2</v>
      </c>
      <c r="Y10" s="17">
        <v>3.3242613120164403E-2</v>
      </c>
      <c r="Z10" s="17">
        <v>3.7478003616262398E-2</v>
      </c>
      <c r="AA10" s="17">
        <v>2.0864644722919198E-2</v>
      </c>
      <c r="AB10" s="17"/>
      <c r="AC10" s="17">
        <v>3.0881717478663698E-2</v>
      </c>
      <c r="AD10" s="17">
        <v>7.46125108857402E-3</v>
      </c>
      <c r="AE10" s="17">
        <v>7.8710225385922997E-2</v>
      </c>
      <c r="AF10" s="17">
        <v>4.2040746176615303E-2</v>
      </c>
      <c r="AG10" s="17">
        <v>5.6968991366127097E-2</v>
      </c>
      <c r="AH10" s="17">
        <v>6.15057472296354E-2</v>
      </c>
      <c r="AI10" s="17">
        <v>4.4442744356811698E-2</v>
      </c>
      <c r="AJ10" s="17">
        <v>2.0316394769873399E-2</v>
      </c>
      <c r="AK10" s="17">
        <v>3.5192884015270501E-2</v>
      </c>
      <c r="AL10" s="17">
        <v>4.39862208021033E-2</v>
      </c>
      <c r="AM10" s="17">
        <v>3.3886843840170003E-2</v>
      </c>
      <c r="AN10" s="17">
        <v>1.5810396149236901E-2</v>
      </c>
      <c r="AO10" s="17">
        <v>6.6163451312919605E-2</v>
      </c>
      <c r="AP10" s="17">
        <v>2.3227284133417299E-2</v>
      </c>
      <c r="AQ10" s="17">
        <v>8.1784611992848005E-2</v>
      </c>
      <c r="AR10" s="17">
        <v>3.2809768999350897E-2</v>
      </c>
      <c r="AS10" s="17"/>
      <c r="AT10" s="17">
        <v>3.8292559443805503E-2</v>
      </c>
      <c r="AU10" s="17">
        <v>5.0696616985165303E-2</v>
      </c>
      <c r="AV10" s="17">
        <v>5.2724128875873397E-2</v>
      </c>
      <c r="AW10" s="17">
        <v>3.3376180649335799E-2</v>
      </c>
      <c r="AX10" s="17">
        <v>4.6350261892298801E-2</v>
      </c>
      <c r="AY10" s="17">
        <v>3.2719735463738499E-2</v>
      </c>
      <c r="AZ10" s="17"/>
      <c r="BA10" s="17">
        <v>3.7534139164017197E-2</v>
      </c>
      <c r="BB10" s="17">
        <v>5.1297740144279499E-2</v>
      </c>
      <c r="BC10" s="17">
        <v>4.4231551556867803E-2</v>
      </c>
      <c r="BD10" s="17">
        <v>5.58099121425992E-2</v>
      </c>
      <c r="BE10" s="17">
        <v>6.8343553061840298E-2</v>
      </c>
      <c r="BF10" s="17"/>
      <c r="BG10" s="17">
        <v>3.0845116069958999E-2</v>
      </c>
      <c r="BH10" s="17">
        <v>4.1663032629049898E-2</v>
      </c>
      <c r="BI10" s="17">
        <v>5.8370723374202002E-2</v>
      </c>
      <c r="BJ10" s="17">
        <v>3.5779910090886997E-2</v>
      </c>
      <c r="BK10" s="17">
        <v>4.87737074878083E-2</v>
      </c>
      <c r="BL10" s="17"/>
      <c r="BM10" s="17">
        <v>3.9459261517340499E-2</v>
      </c>
      <c r="BN10" s="17">
        <v>4.4997332232531197E-2</v>
      </c>
      <c r="BO10" s="17">
        <v>5.2630709731367298E-2</v>
      </c>
      <c r="BP10" s="17"/>
      <c r="BQ10" s="17">
        <v>3.26333560277857E-2</v>
      </c>
      <c r="BR10" s="17">
        <v>5.1105689379281997E-2</v>
      </c>
      <c r="BS10" s="17"/>
      <c r="BT10" s="17">
        <v>3.9335081078891797E-2</v>
      </c>
      <c r="BU10" s="17">
        <v>5.14269412098202E-2</v>
      </c>
    </row>
    <row r="11" spans="2:73" x14ac:dyDescent="0.3">
      <c r="B11" s="18" t="s">
        <v>106</v>
      </c>
      <c r="C11" s="17">
        <v>7.3412091501150994E-2</v>
      </c>
      <c r="D11" s="17">
        <v>7.82144263014838E-2</v>
      </c>
      <c r="E11" s="17">
        <v>6.8543242908915503E-2</v>
      </c>
      <c r="F11" s="17"/>
      <c r="G11" s="17">
        <v>6.6777366956045595E-2</v>
      </c>
      <c r="H11" s="17">
        <v>7.3298437735983005E-2</v>
      </c>
      <c r="I11" s="17">
        <v>7.3787941284169503E-2</v>
      </c>
      <c r="J11" s="17">
        <v>7.7189734496479007E-2</v>
      </c>
      <c r="K11" s="17">
        <v>9.0236413200357093E-2</v>
      </c>
      <c r="L11" s="17">
        <v>6.3224003697150699E-2</v>
      </c>
      <c r="M11" s="17"/>
      <c r="N11" s="17">
        <v>6.9812372831435099E-2</v>
      </c>
      <c r="O11" s="17">
        <v>8.6871798768056493E-2</v>
      </c>
      <c r="P11" s="17">
        <v>7.5294508391077597E-2</v>
      </c>
      <c r="Q11" s="17">
        <v>6.06674587365243E-2</v>
      </c>
      <c r="R11" s="17"/>
      <c r="S11" s="17">
        <v>8.1714806109909305E-2</v>
      </c>
      <c r="T11" s="17">
        <v>9.17581830330155E-2</v>
      </c>
      <c r="U11" s="17">
        <v>6.7005305783503999E-2</v>
      </c>
      <c r="V11" s="17">
        <v>8.5889935054075703E-2</v>
      </c>
      <c r="W11" s="17">
        <v>7.9950063285916001E-2</v>
      </c>
      <c r="X11" s="17">
        <v>4.6622031850171199E-2</v>
      </c>
      <c r="Y11" s="17">
        <v>6.8494782165176599E-2</v>
      </c>
      <c r="Z11" s="17">
        <v>3.5498523245286601E-2</v>
      </c>
      <c r="AA11" s="17">
        <v>6.9444482898076296E-2</v>
      </c>
      <c r="AB11" s="17"/>
      <c r="AC11" s="17">
        <v>3.54887094272349E-2</v>
      </c>
      <c r="AD11" s="17">
        <v>4.8822958269550597E-2</v>
      </c>
      <c r="AE11" s="17">
        <v>6.1302561761424498E-2</v>
      </c>
      <c r="AF11" s="17">
        <v>5.7948735723653701E-2</v>
      </c>
      <c r="AG11" s="17">
        <v>7.88527436016037E-2</v>
      </c>
      <c r="AH11" s="17">
        <v>7.0457769024257696E-2</v>
      </c>
      <c r="AI11" s="17">
        <v>6.70931902863494E-2</v>
      </c>
      <c r="AJ11" s="17">
        <v>8.5156183311661901E-2</v>
      </c>
      <c r="AK11" s="17">
        <v>4.0486493827870902E-2</v>
      </c>
      <c r="AL11" s="17">
        <v>0.100740594960274</v>
      </c>
      <c r="AM11" s="17">
        <v>0.11829146122044799</v>
      </c>
      <c r="AN11" s="17">
        <v>8.09160364332982E-2</v>
      </c>
      <c r="AO11" s="17">
        <v>5.3054871295730499E-2</v>
      </c>
      <c r="AP11" s="17">
        <v>4.9445038008585601E-2</v>
      </c>
      <c r="AQ11" s="17">
        <v>9.1405199804763596E-2</v>
      </c>
      <c r="AR11" s="17">
        <v>7.0673193476742904E-2</v>
      </c>
      <c r="AS11" s="17"/>
      <c r="AT11" s="17">
        <v>6.9767091713450496E-2</v>
      </c>
      <c r="AU11" s="17">
        <v>6.0296708015046198E-2</v>
      </c>
      <c r="AV11" s="17">
        <v>8.8421917473648706E-2</v>
      </c>
      <c r="AW11" s="17">
        <v>8.1321392721197802E-2</v>
      </c>
      <c r="AX11" s="17">
        <v>8.2559348530001297E-2</v>
      </c>
      <c r="AY11" s="17">
        <v>7.5379839548302699E-2</v>
      </c>
      <c r="AZ11" s="17"/>
      <c r="BA11" s="17">
        <v>5.4535049580591702E-2</v>
      </c>
      <c r="BB11" s="17">
        <v>6.8552284201730804E-2</v>
      </c>
      <c r="BC11" s="17">
        <v>8.6797933222644494E-2</v>
      </c>
      <c r="BD11" s="17">
        <v>7.4745744734525804E-2</v>
      </c>
      <c r="BE11" s="17">
        <v>9.4482340374484594E-2</v>
      </c>
      <c r="BF11" s="17"/>
      <c r="BG11" s="17">
        <v>5.7437992022808498E-2</v>
      </c>
      <c r="BH11" s="17">
        <v>7.3016868834631807E-2</v>
      </c>
      <c r="BI11" s="17">
        <v>0.104230112075916</v>
      </c>
      <c r="BJ11" s="17">
        <v>7.7144384550089998E-2</v>
      </c>
      <c r="BK11" s="17">
        <v>7.7159279293190303E-2</v>
      </c>
      <c r="BL11" s="17"/>
      <c r="BM11" s="17">
        <v>7.0415414187507297E-2</v>
      </c>
      <c r="BN11" s="17">
        <v>7.8104060680102005E-2</v>
      </c>
      <c r="BO11" s="17">
        <v>7.0990433850860096E-2</v>
      </c>
      <c r="BP11" s="17"/>
      <c r="BQ11" s="17">
        <v>6.4823700193505099E-2</v>
      </c>
      <c r="BR11" s="17">
        <v>7.7075474810020403E-2</v>
      </c>
      <c r="BS11" s="17"/>
      <c r="BT11" s="17">
        <v>7.7792071452797804E-2</v>
      </c>
      <c r="BU11" s="17">
        <v>6.4601131877343204E-2</v>
      </c>
    </row>
    <row r="12" spans="2:73" x14ac:dyDescent="0.3">
      <c r="B12" s="18" t="s">
        <v>107</v>
      </c>
      <c r="C12" s="17">
        <v>0.153753126448892</v>
      </c>
      <c r="D12" s="17">
        <v>0.15467653084372801</v>
      </c>
      <c r="E12" s="17">
        <v>0.15255298580516199</v>
      </c>
      <c r="F12" s="17"/>
      <c r="G12" s="17">
        <v>0.19315692524202799</v>
      </c>
      <c r="H12" s="17">
        <v>0.14823831050943301</v>
      </c>
      <c r="I12" s="17">
        <v>0.1311599542553</v>
      </c>
      <c r="J12" s="17">
        <v>0.15642716103517601</v>
      </c>
      <c r="K12" s="17">
        <v>0.161280116107097</v>
      </c>
      <c r="L12" s="17">
        <v>0.14326873413308699</v>
      </c>
      <c r="M12" s="17"/>
      <c r="N12" s="17">
        <v>0.167730074199161</v>
      </c>
      <c r="O12" s="17">
        <v>0.15911965364392</v>
      </c>
      <c r="P12" s="17">
        <v>0.124906179699626</v>
      </c>
      <c r="Q12" s="17">
        <v>0.157494525520749</v>
      </c>
      <c r="R12" s="17"/>
      <c r="S12" s="17">
        <v>0.13992370847796501</v>
      </c>
      <c r="T12" s="17">
        <v>0.169450396204892</v>
      </c>
      <c r="U12" s="17">
        <v>0.11776952461144501</v>
      </c>
      <c r="V12" s="17">
        <v>0.18988649685360701</v>
      </c>
      <c r="W12" s="17">
        <v>0.176379488942951</v>
      </c>
      <c r="X12" s="17">
        <v>0.18069871057403999</v>
      </c>
      <c r="Y12" s="17">
        <v>0.13782484709996501</v>
      </c>
      <c r="Z12" s="17">
        <v>0.13439573459096499</v>
      </c>
      <c r="AA12" s="17">
        <v>0.13185685672845901</v>
      </c>
      <c r="AB12" s="17"/>
      <c r="AC12" s="17">
        <v>0.2255853091195</v>
      </c>
      <c r="AD12" s="17">
        <v>0.22209574941862301</v>
      </c>
      <c r="AE12" s="17">
        <v>0.12876508804373701</v>
      </c>
      <c r="AF12" s="17">
        <v>0.14689628514630201</v>
      </c>
      <c r="AG12" s="17">
        <v>0.14420644464083901</v>
      </c>
      <c r="AH12" s="17">
        <v>0.124147974137873</v>
      </c>
      <c r="AI12" s="17">
        <v>0.219852487397834</v>
      </c>
      <c r="AJ12" s="17">
        <v>0.18629202875204701</v>
      </c>
      <c r="AK12" s="17">
        <v>0.15441113715704699</v>
      </c>
      <c r="AL12" s="17">
        <v>0.16403354182101601</v>
      </c>
      <c r="AM12" s="17">
        <v>0.14859410742096199</v>
      </c>
      <c r="AN12" s="17">
        <v>0.139767622121551</v>
      </c>
      <c r="AO12" s="17">
        <v>0.11652729138606201</v>
      </c>
      <c r="AP12" s="17">
        <v>0.114477298841747</v>
      </c>
      <c r="AQ12" s="17">
        <v>0.203844461854745</v>
      </c>
      <c r="AR12" s="17">
        <v>9.3997829094945598E-2</v>
      </c>
      <c r="AS12" s="17"/>
      <c r="AT12" s="17">
        <v>0.14056602684227601</v>
      </c>
      <c r="AU12" s="17">
        <v>0.152473195430678</v>
      </c>
      <c r="AV12" s="17">
        <v>0.13692767403776801</v>
      </c>
      <c r="AW12" s="17">
        <v>0.18546679626903001</v>
      </c>
      <c r="AX12" s="17">
        <v>0.14538699860420601</v>
      </c>
      <c r="AY12" s="17">
        <v>0.17306479780561301</v>
      </c>
      <c r="AZ12" s="17"/>
      <c r="BA12" s="17">
        <v>0.13904491133303001</v>
      </c>
      <c r="BB12" s="17">
        <v>0.17438361363511801</v>
      </c>
      <c r="BC12" s="17">
        <v>0.14010667945836</v>
      </c>
      <c r="BD12" s="17">
        <v>0.174207947825163</v>
      </c>
      <c r="BE12" s="17">
        <v>0.12569599842374601</v>
      </c>
      <c r="BF12" s="17"/>
      <c r="BG12" s="17">
        <v>0.148740511146531</v>
      </c>
      <c r="BH12" s="17">
        <v>0.15103988590004999</v>
      </c>
      <c r="BI12" s="17">
        <v>0.136652518537109</v>
      </c>
      <c r="BJ12" s="17">
        <v>0.14040848742706399</v>
      </c>
      <c r="BK12" s="17">
        <v>0.20393122884354201</v>
      </c>
      <c r="BL12" s="17"/>
      <c r="BM12" s="17">
        <v>0.14544179775506</v>
      </c>
      <c r="BN12" s="17">
        <v>0.152018328418039</v>
      </c>
      <c r="BO12" s="17">
        <v>0.182690935221895</v>
      </c>
      <c r="BP12" s="17"/>
      <c r="BQ12" s="17">
        <v>0.141997302593522</v>
      </c>
      <c r="BR12" s="17">
        <v>0.15611675414538201</v>
      </c>
      <c r="BS12" s="17"/>
      <c r="BT12" s="17">
        <v>0.14304306752099599</v>
      </c>
      <c r="BU12" s="17">
        <v>0.16815812917898401</v>
      </c>
    </row>
    <row r="13" spans="2:73" x14ac:dyDescent="0.3">
      <c r="B13" s="18" t="s">
        <v>108</v>
      </c>
      <c r="C13" s="17">
        <v>0.18902537860294399</v>
      </c>
      <c r="D13" s="17">
        <v>0.19756755726869901</v>
      </c>
      <c r="E13" s="17">
        <v>0.18089493073371199</v>
      </c>
      <c r="F13" s="17"/>
      <c r="G13" s="17">
        <v>0.19332805959881799</v>
      </c>
      <c r="H13" s="17">
        <v>0.189136124780339</v>
      </c>
      <c r="I13" s="17">
        <v>0.22091365083943099</v>
      </c>
      <c r="J13" s="17">
        <v>0.225654819072197</v>
      </c>
      <c r="K13" s="17">
        <v>0.161435261385109</v>
      </c>
      <c r="L13" s="17">
        <v>0.14887640140977401</v>
      </c>
      <c r="M13" s="17"/>
      <c r="N13" s="17">
        <v>0.20105297168226</v>
      </c>
      <c r="O13" s="17">
        <v>0.19180338797721899</v>
      </c>
      <c r="P13" s="17">
        <v>0.18081121340369499</v>
      </c>
      <c r="Q13" s="17">
        <v>0.18124851829178801</v>
      </c>
      <c r="R13" s="17"/>
      <c r="S13" s="17">
        <v>0.17588201958260199</v>
      </c>
      <c r="T13" s="17">
        <v>0.162869862446089</v>
      </c>
      <c r="U13" s="17">
        <v>0.19875258218424499</v>
      </c>
      <c r="V13" s="17">
        <v>0.19738187831434201</v>
      </c>
      <c r="W13" s="17">
        <v>0.15751912659838799</v>
      </c>
      <c r="X13" s="17">
        <v>0.22193052685209</v>
      </c>
      <c r="Y13" s="17">
        <v>0.22399784412305199</v>
      </c>
      <c r="Z13" s="17">
        <v>0.21803537420962599</v>
      </c>
      <c r="AA13" s="17">
        <v>0.18127794587014501</v>
      </c>
      <c r="AB13" s="17"/>
      <c r="AC13" s="17">
        <v>0.128965578887904</v>
      </c>
      <c r="AD13" s="17">
        <v>0.119992080325086</v>
      </c>
      <c r="AE13" s="17">
        <v>0.18507048212457899</v>
      </c>
      <c r="AF13" s="17">
        <v>0.180388156263558</v>
      </c>
      <c r="AG13" s="17">
        <v>0.204837353964235</v>
      </c>
      <c r="AH13" s="17">
        <v>0.17619328216236099</v>
      </c>
      <c r="AI13" s="17">
        <v>0.13416139591099699</v>
      </c>
      <c r="AJ13" s="17">
        <v>0.22724524763617199</v>
      </c>
      <c r="AK13" s="17">
        <v>0.217502094537568</v>
      </c>
      <c r="AL13" s="17">
        <v>0.19717719393969901</v>
      </c>
      <c r="AM13" s="17">
        <v>0.25353357189805298</v>
      </c>
      <c r="AN13" s="17">
        <v>0.22166771725751599</v>
      </c>
      <c r="AO13" s="17">
        <v>0.22080404786278099</v>
      </c>
      <c r="AP13" s="17">
        <v>0.15185272910759801</v>
      </c>
      <c r="AQ13" s="17">
        <v>0.180324145782084</v>
      </c>
      <c r="AR13" s="17">
        <v>0.157247319208768</v>
      </c>
      <c r="AS13" s="17"/>
      <c r="AT13" s="17">
        <v>0.16477836359287201</v>
      </c>
      <c r="AU13" s="17">
        <v>0.20747213741040901</v>
      </c>
      <c r="AV13" s="17">
        <v>0.18615661964291699</v>
      </c>
      <c r="AW13" s="17">
        <v>0.21524630403075301</v>
      </c>
      <c r="AX13" s="17">
        <v>0.15498628928397001</v>
      </c>
      <c r="AY13" s="17">
        <v>0.170507844976413</v>
      </c>
      <c r="AZ13" s="17"/>
      <c r="BA13" s="17">
        <v>0.207161358186569</v>
      </c>
      <c r="BB13" s="17">
        <v>0.17347655229900999</v>
      </c>
      <c r="BC13" s="17">
        <v>0.19401363729904</v>
      </c>
      <c r="BD13" s="17">
        <v>0.188624551529326</v>
      </c>
      <c r="BE13" s="17">
        <v>0.29529577830197801</v>
      </c>
      <c r="BF13" s="17"/>
      <c r="BG13" s="17">
        <v>0.19195288323171</v>
      </c>
      <c r="BH13" s="17">
        <v>0.19338842133318901</v>
      </c>
      <c r="BI13" s="17">
        <v>0.17075474458363599</v>
      </c>
      <c r="BJ13" s="17">
        <v>0.16396840256265699</v>
      </c>
      <c r="BK13" s="17">
        <v>0.200021781952467</v>
      </c>
      <c r="BL13" s="17"/>
      <c r="BM13" s="17">
        <v>0.196698647080945</v>
      </c>
      <c r="BN13" s="17">
        <v>0.18797977894845699</v>
      </c>
      <c r="BO13" s="17">
        <v>0.168708936110783</v>
      </c>
      <c r="BP13" s="17"/>
      <c r="BQ13" s="17">
        <v>0.19888703068687699</v>
      </c>
      <c r="BR13" s="17">
        <v>0.18660686476921901</v>
      </c>
      <c r="BS13" s="17"/>
      <c r="BT13" s="17">
        <v>0.18552198858883001</v>
      </c>
      <c r="BU13" s="17">
        <v>0.18879682094997799</v>
      </c>
    </row>
    <row r="14" spans="2:73" x14ac:dyDescent="0.3">
      <c r="B14" s="18" t="s">
        <v>109</v>
      </c>
      <c r="C14" s="17">
        <v>0.18598935800626301</v>
      </c>
      <c r="D14" s="17">
        <v>0.17703171207344001</v>
      </c>
      <c r="E14" s="17">
        <v>0.193786543657058</v>
      </c>
      <c r="F14" s="17"/>
      <c r="G14" s="17">
        <v>0.15090413193180699</v>
      </c>
      <c r="H14" s="17">
        <v>0.21678482626329601</v>
      </c>
      <c r="I14" s="17">
        <v>0.16101319063392699</v>
      </c>
      <c r="J14" s="17">
        <v>0.167729671779281</v>
      </c>
      <c r="K14" s="17">
        <v>0.17749077980075301</v>
      </c>
      <c r="L14" s="17">
        <v>0.22506539437047099</v>
      </c>
      <c r="M14" s="17"/>
      <c r="N14" s="17">
        <v>0.21133030719593399</v>
      </c>
      <c r="O14" s="17">
        <v>0.171533778641939</v>
      </c>
      <c r="P14" s="17">
        <v>0.18784240961392101</v>
      </c>
      <c r="Q14" s="17">
        <v>0.17305994645018699</v>
      </c>
      <c r="R14" s="17"/>
      <c r="S14" s="17">
        <v>0.189746722363937</v>
      </c>
      <c r="T14" s="17">
        <v>0.17024498921467701</v>
      </c>
      <c r="U14" s="17">
        <v>0.18630141034945</v>
      </c>
      <c r="V14" s="17">
        <v>0.16413857886640501</v>
      </c>
      <c r="W14" s="17">
        <v>0.17202106104135301</v>
      </c>
      <c r="X14" s="17">
        <v>0.178898438233316</v>
      </c>
      <c r="Y14" s="17">
        <v>0.191060365550449</v>
      </c>
      <c r="Z14" s="17">
        <v>0.17322501179483299</v>
      </c>
      <c r="AA14" s="17">
        <v>0.23516754357414099</v>
      </c>
      <c r="AB14" s="17"/>
      <c r="AC14" s="17">
        <v>0.20702183467663399</v>
      </c>
      <c r="AD14" s="17">
        <v>0.15679720324948701</v>
      </c>
      <c r="AE14" s="17">
        <v>0.162221461581468</v>
      </c>
      <c r="AF14" s="17">
        <v>0.162252596455946</v>
      </c>
      <c r="AG14" s="17">
        <v>0.170282037055107</v>
      </c>
      <c r="AH14" s="17">
        <v>0.17916697578992499</v>
      </c>
      <c r="AI14" s="17">
        <v>0.17998518394059801</v>
      </c>
      <c r="AJ14" s="17">
        <v>0.21831300547596899</v>
      </c>
      <c r="AK14" s="17">
        <v>0.218563397574952</v>
      </c>
      <c r="AL14" s="17">
        <v>0.18940702372271201</v>
      </c>
      <c r="AM14" s="17">
        <v>0.127743189404567</v>
      </c>
      <c r="AN14" s="17">
        <v>0.20272295913068999</v>
      </c>
      <c r="AO14" s="17">
        <v>0.220080262590758</v>
      </c>
      <c r="AP14" s="17">
        <v>0.25940532656842502</v>
      </c>
      <c r="AQ14" s="17">
        <v>0.16534373027412</v>
      </c>
      <c r="AR14" s="17">
        <v>0.197775386550571</v>
      </c>
      <c r="AS14" s="17"/>
      <c r="AT14" s="17">
        <v>0.14619671571979001</v>
      </c>
      <c r="AU14" s="17">
        <v>0.19830995483181699</v>
      </c>
      <c r="AV14" s="17">
        <v>0.214186014791411</v>
      </c>
      <c r="AW14" s="17">
        <v>0.19567708729568101</v>
      </c>
      <c r="AX14" s="17">
        <v>0.19386208324903101</v>
      </c>
      <c r="AY14" s="17">
        <v>0.16570119442772099</v>
      </c>
      <c r="AZ14" s="17"/>
      <c r="BA14" s="17">
        <v>0.177785942036253</v>
      </c>
      <c r="BB14" s="17">
        <v>0.18321002818988799</v>
      </c>
      <c r="BC14" s="17">
        <v>0.184993020675396</v>
      </c>
      <c r="BD14" s="17">
        <v>0.19999414775923299</v>
      </c>
      <c r="BE14" s="17">
        <v>0.150960987385624</v>
      </c>
      <c r="BF14" s="17"/>
      <c r="BG14" s="17">
        <v>0.19639212967835001</v>
      </c>
      <c r="BH14" s="17">
        <v>0.20445832108203699</v>
      </c>
      <c r="BI14" s="17">
        <v>0.17677074665195899</v>
      </c>
      <c r="BJ14" s="17">
        <v>0.19672518723913399</v>
      </c>
      <c r="BK14" s="17">
        <v>0.16309691192308401</v>
      </c>
      <c r="BL14" s="17"/>
      <c r="BM14" s="17">
        <v>0.19946630989890099</v>
      </c>
      <c r="BN14" s="17">
        <v>0.19111385161022601</v>
      </c>
      <c r="BO14" s="17">
        <v>0.13347806703777201</v>
      </c>
      <c r="BP14" s="17"/>
      <c r="BQ14" s="17">
        <v>0.208223133321187</v>
      </c>
      <c r="BR14" s="17">
        <v>0.173081141553074</v>
      </c>
      <c r="BS14" s="17"/>
      <c r="BT14" s="17">
        <v>0.202876842370701</v>
      </c>
      <c r="BU14" s="17">
        <v>0.167128461131206</v>
      </c>
    </row>
    <row r="15" spans="2:73" x14ac:dyDescent="0.3">
      <c r="B15" s="18" t="s">
        <v>128</v>
      </c>
      <c r="C15" s="17">
        <v>0.25345934169925199</v>
      </c>
      <c r="D15" s="17">
        <v>0.25912429303855</v>
      </c>
      <c r="E15" s="17">
        <v>0.24872105981541401</v>
      </c>
      <c r="F15" s="17"/>
      <c r="G15" s="17">
        <v>0.25448668135990299</v>
      </c>
      <c r="H15" s="17">
        <v>0.236839273871951</v>
      </c>
      <c r="I15" s="17">
        <v>0.27572981624355902</v>
      </c>
      <c r="J15" s="17">
        <v>0.224604683570335</v>
      </c>
      <c r="K15" s="17">
        <v>0.26979293588780801</v>
      </c>
      <c r="L15" s="17">
        <v>0.26070370682909999</v>
      </c>
      <c r="M15" s="17"/>
      <c r="N15" s="17">
        <v>0.231786588327306</v>
      </c>
      <c r="O15" s="17">
        <v>0.22158653164572001</v>
      </c>
      <c r="P15" s="17">
        <v>0.31163536783530499</v>
      </c>
      <c r="Q15" s="17">
        <v>0.25955663383928601</v>
      </c>
      <c r="R15" s="17"/>
      <c r="S15" s="17">
        <v>0.25685207541934102</v>
      </c>
      <c r="T15" s="17">
        <v>0.21287479184942601</v>
      </c>
      <c r="U15" s="17">
        <v>0.28108982883198402</v>
      </c>
      <c r="V15" s="17">
        <v>0.223585603900021</v>
      </c>
      <c r="W15" s="17">
        <v>0.24753532964369501</v>
      </c>
      <c r="X15" s="17">
        <v>0.249460099250574</v>
      </c>
      <c r="Y15" s="17">
        <v>0.26061432137936902</v>
      </c>
      <c r="Z15" s="17">
        <v>0.31304622944027999</v>
      </c>
      <c r="AA15" s="17">
        <v>0.28202880771116601</v>
      </c>
      <c r="AB15" s="17"/>
      <c r="AC15" s="17">
        <v>0.21668221438811999</v>
      </c>
      <c r="AD15" s="17">
        <v>0.28509535103556</v>
      </c>
      <c r="AE15" s="17">
        <v>0.21127477428111399</v>
      </c>
      <c r="AF15" s="17">
        <v>0.289141074773619</v>
      </c>
      <c r="AG15" s="17">
        <v>0.27346416085804098</v>
      </c>
      <c r="AH15" s="17">
        <v>0.26977661784161999</v>
      </c>
      <c r="AI15" s="17">
        <v>0.269097753949119</v>
      </c>
      <c r="AJ15" s="17">
        <v>0.21924250592476399</v>
      </c>
      <c r="AK15" s="17">
        <v>0.23409132548976</v>
      </c>
      <c r="AL15" s="17">
        <v>0.23593423678213099</v>
      </c>
      <c r="AM15" s="17">
        <v>0.23151257103740999</v>
      </c>
      <c r="AN15" s="17">
        <v>0.25440167331115898</v>
      </c>
      <c r="AO15" s="17">
        <v>0.26174851679063199</v>
      </c>
      <c r="AP15" s="17">
        <v>0.32014564035124998</v>
      </c>
      <c r="AQ15" s="17">
        <v>0.19523664426005199</v>
      </c>
      <c r="AR15" s="17">
        <v>0.33060358228243503</v>
      </c>
      <c r="AS15" s="17"/>
      <c r="AT15" s="17">
        <v>0.32912412030626498</v>
      </c>
      <c r="AU15" s="17">
        <v>0.22717729888156901</v>
      </c>
      <c r="AV15" s="17">
        <v>0.251289445308013</v>
      </c>
      <c r="AW15" s="17">
        <v>0.198428946689649</v>
      </c>
      <c r="AX15" s="17">
        <v>0.26641109363437099</v>
      </c>
      <c r="AY15" s="17">
        <v>0.23848382547653799</v>
      </c>
      <c r="AZ15" s="17"/>
      <c r="BA15" s="17">
        <v>0.28852570842021902</v>
      </c>
      <c r="BB15" s="17">
        <v>0.25321381430878398</v>
      </c>
      <c r="BC15" s="17">
        <v>0.22955635220375201</v>
      </c>
      <c r="BD15" s="17">
        <v>0.23024972388184201</v>
      </c>
      <c r="BE15" s="17">
        <v>0.20895645965227799</v>
      </c>
      <c r="BF15" s="17"/>
      <c r="BG15" s="17">
        <v>0.296264277033709</v>
      </c>
      <c r="BH15" s="17">
        <v>0.26503034848206403</v>
      </c>
      <c r="BI15" s="17">
        <v>0.226986487432007</v>
      </c>
      <c r="BJ15" s="17">
        <v>0.27586970436355901</v>
      </c>
      <c r="BK15" s="17">
        <v>0.18708207987348199</v>
      </c>
      <c r="BL15" s="17"/>
      <c r="BM15" s="17">
        <v>0.26743168006958601</v>
      </c>
      <c r="BN15" s="17">
        <v>0.23474266715497799</v>
      </c>
      <c r="BO15" s="17">
        <v>0.25711073079250302</v>
      </c>
      <c r="BP15" s="17"/>
      <c r="BQ15" s="17">
        <v>0.28538579690585397</v>
      </c>
      <c r="BR15" s="17">
        <v>0.24314603234472801</v>
      </c>
      <c r="BS15" s="17"/>
      <c r="BT15" s="17">
        <v>0.269574466511732</v>
      </c>
      <c r="BU15" s="17">
        <v>0.23596829068455499</v>
      </c>
    </row>
    <row r="16" spans="2:73" x14ac:dyDescent="0.3">
      <c r="B16" s="18" t="s">
        <v>129</v>
      </c>
      <c r="C16" s="19">
        <v>2.2270739119819701E-2</v>
      </c>
      <c r="D16" s="19">
        <v>2.0538622555465801E-2</v>
      </c>
      <c r="E16" s="19">
        <v>2.4027364087096399E-2</v>
      </c>
      <c r="F16" s="19"/>
      <c r="G16" s="19">
        <v>3.3786970212073497E-2</v>
      </c>
      <c r="H16" s="19">
        <v>3.0723271956678299E-2</v>
      </c>
      <c r="I16" s="19">
        <v>2.1965815868132298E-2</v>
      </c>
      <c r="J16" s="19">
        <v>1.44561509930939E-2</v>
      </c>
      <c r="K16" s="19">
        <v>1.3238133280938501E-2</v>
      </c>
      <c r="L16" s="19">
        <v>2.0441686163877901E-2</v>
      </c>
      <c r="M16" s="19"/>
      <c r="N16" s="19">
        <v>1.1695578708784401E-2</v>
      </c>
      <c r="O16" s="19">
        <v>2.8305102803217699E-2</v>
      </c>
      <c r="P16" s="19">
        <v>1.8647887213456098E-2</v>
      </c>
      <c r="Q16" s="19">
        <v>2.97994171517438E-2</v>
      </c>
      <c r="R16" s="19"/>
      <c r="S16" s="19">
        <v>2.37140662745207E-2</v>
      </c>
      <c r="T16" s="19">
        <v>2.0905259267018601E-2</v>
      </c>
      <c r="U16" s="19">
        <v>1.6759649384394899E-2</v>
      </c>
      <c r="V16" s="19">
        <v>2.0988100190732599E-2</v>
      </c>
      <c r="W16" s="19">
        <v>3.4975861227609499E-3</v>
      </c>
      <c r="X16" s="19">
        <v>3.1832494215131298E-2</v>
      </c>
      <c r="Y16" s="19">
        <v>1.4537358827434999E-2</v>
      </c>
      <c r="Z16" s="19">
        <v>1.4401512460102401E-2</v>
      </c>
      <c r="AA16" s="19">
        <v>4.20882370472744E-2</v>
      </c>
      <c r="AB16" s="19"/>
      <c r="AC16" s="19">
        <v>2.27299714829684E-2</v>
      </c>
      <c r="AD16" s="19">
        <v>5.2884522856331301E-2</v>
      </c>
      <c r="AE16" s="19">
        <v>2.0311351137267002E-2</v>
      </c>
      <c r="AF16" s="19">
        <v>3.34778666802504E-2</v>
      </c>
      <c r="AG16" s="19">
        <v>1.46664420056466E-2</v>
      </c>
      <c r="AH16" s="19">
        <v>4.6337048806178303E-2</v>
      </c>
      <c r="AI16" s="19">
        <v>0</v>
      </c>
      <c r="AJ16" s="19">
        <v>0</v>
      </c>
      <c r="AK16" s="19">
        <v>1.4597657768518501E-2</v>
      </c>
      <c r="AL16" s="19">
        <v>1.28738964181313E-2</v>
      </c>
      <c r="AM16" s="19">
        <v>1.28710053952443E-2</v>
      </c>
      <c r="AN16" s="19">
        <v>8.7016459365521805E-3</v>
      </c>
      <c r="AO16" s="19">
        <v>1.1269812389845601E-2</v>
      </c>
      <c r="AP16" s="19">
        <v>8.9766372205776299E-3</v>
      </c>
      <c r="AQ16" s="19">
        <v>1.1614737041907E-2</v>
      </c>
      <c r="AR16" s="19">
        <v>3.3435578228247699E-2</v>
      </c>
      <c r="AS16" s="19"/>
      <c r="AT16" s="19">
        <v>3.1410836088662603E-2</v>
      </c>
      <c r="AU16" s="19">
        <v>2.8426481427778701E-2</v>
      </c>
      <c r="AV16" s="19">
        <v>8.7203230071426097E-3</v>
      </c>
      <c r="AW16" s="19">
        <v>7.1050318175557899E-3</v>
      </c>
      <c r="AX16" s="19">
        <v>1.67815372614432E-2</v>
      </c>
      <c r="AY16" s="19">
        <v>5.1895059407922002E-2</v>
      </c>
      <c r="AZ16" s="19"/>
      <c r="BA16" s="19">
        <v>2.1495901969956498E-2</v>
      </c>
      <c r="BB16" s="19">
        <v>1.8319314080985201E-2</v>
      </c>
      <c r="BC16" s="19">
        <v>2.7956883299416799E-2</v>
      </c>
      <c r="BD16" s="19">
        <v>1.8005213081596302E-2</v>
      </c>
      <c r="BE16" s="19">
        <v>2.8340739104438201E-2</v>
      </c>
      <c r="BF16" s="19"/>
      <c r="BG16" s="19">
        <v>2.2630712344684601E-2</v>
      </c>
      <c r="BH16" s="19">
        <v>8.0606871915713304E-3</v>
      </c>
      <c r="BI16" s="19">
        <v>2.2829877462140699E-2</v>
      </c>
      <c r="BJ16" s="19">
        <v>2.4524383328802898E-2</v>
      </c>
      <c r="BK16" s="19">
        <v>4.7703461446830998E-2</v>
      </c>
      <c r="BL16" s="19"/>
      <c r="BM16" s="19">
        <v>1.87637436845455E-2</v>
      </c>
      <c r="BN16" s="19">
        <v>2.5235992270714699E-2</v>
      </c>
      <c r="BO16" s="19">
        <v>2.5542803274287599E-2</v>
      </c>
      <c r="BP16" s="19"/>
      <c r="BQ16" s="19">
        <v>1.20671098631251E-2</v>
      </c>
      <c r="BR16" s="19">
        <v>2.1036033103360399E-2</v>
      </c>
      <c r="BS16" s="19"/>
      <c r="BT16" s="19">
        <v>1.3763740306266901E-2</v>
      </c>
      <c r="BU16" s="19">
        <v>3.0270937437791499E-2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146</v>
      </c>
      <c r="E2" s="26"/>
      <c r="F2" s="26"/>
      <c r="G2" s="26"/>
      <c r="H2" s="26"/>
    </row>
    <row r="6" spans="2:8" ht="49.95" customHeight="1" x14ac:dyDescent="0.3">
      <c r="B6" s="20" t="s">
        <v>14</v>
      </c>
      <c r="C6" s="20" t="s">
        <v>136</v>
      </c>
      <c r="D6" s="20" t="s">
        <v>137</v>
      </c>
      <c r="E6" s="20" t="s">
        <v>138</v>
      </c>
      <c r="F6" s="20" t="s">
        <v>139</v>
      </c>
      <c r="G6" s="20" t="s">
        <v>140</v>
      </c>
    </row>
    <row r="7" spans="2:8" x14ac:dyDescent="0.3">
      <c r="B7" s="18" t="s">
        <v>141</v>
      </c>
      <c r="C7" s="17">
        <v>0.26903625698634498</v>
      </c>
      <c r="D7" s="17">
        <v>0.33086728265943</v>
      </c>
      <c r="E7" s="17">
        <v>0.35098583902238301</v>
      </c>
      <c r="F7" s="17">
        <v>0.402235103635116</v>
      </c>
      <c r="G7" s="17">
        <v>0.38860051256739703</v>
      </c>
    </row>
    <row r="8" spans="2:8" x14ac:dyDescent="0.3">
      <c r="B8" s="18" t="s">
        <v>142</v>
      </c>
      <c r="C8" s="17">
        <v>0.47076789583047701</v>
      </c>
      <c r="D8" s="17">
        <v>0.44837844155462098</v>
      </c>
      <c r="E8" s="17">
        <v>0.41004279430181201</v>
      </c>
      <c r="F8" s="17">
        <v>0.39789900593549798</v>
      </c>
      <c r="G8" s="17">
        <v>0.43328889925671998</v>
      </c>
    </row>
    <row r="9" spans="2:8" x14ac:dyDescent="0.3">
      <c r="B9" s="18" t="s">
        <v>143</v>
      </c>
      <c r="C9" s="17">
        <v>0.175755592438154</v>
      </c>
      <c r="D9" s="17">
        <v>0.138494069555089</v>
      </c>
      <c r="E9" s="17">
        <v>0.16887395008361</v>
      </c>
      <c r="F9" s="17">
        <v>8.8519028556415705E-2</v>
      </c>
      <c r="G9" s="17">
        <v>0.106593208291771</v>
      </c>
    </row>
    <row r="10" spans="2:8" x14ac:dyDescent="0.3">
      <c r="B10" s="18" t="s">
        <v>144</v>
      </c>
      <c r="C10" s="17">
        <v>4.8567687511939503E-2</v>
      </c>
      <c r="D10" s="17">
        <v>4.0155309917930197E-2</v>
      </c>
      <c r="E10" s="17">
        <v>4.3890515760466597E-2</v>
      </c>
      <c r="F10" s="17">
        <v>2.6240002396023698E-2</v>
      </c>
      <c r="G10" s="17">
        <v>2.5731227979768099E-2</v>
      </c>
    </row>
    <row r="11" spans="2:8" x14ac:dyDescent="0.3">
      <c r="B11" s="18" t="s">
        <v>145</v>
      </c>
      <c r="C11" s="17">
        <v>3.5872567233084601E-2</v>
      </c>
      <c r="D11" s="17">
        <v>4.2104896312929803E-2</v>
      </c>
      <c r="E11" s="17">
        <v>2.6206900831728198E-2</v>
      </c>
      <c r="F11" s="17">
        <v>8.5106859476945601E-2</v>
      </c>
      <c r="G11" s="17">
        <v>4.5786151904343202E-2</v>
      </c>
    </row>
    <row r="12" spans="2:8" x14ac:dyDescent="0.3">
      <c r="B12" s="16"/>
      <c r="C12" s="16"/>
      <c r="D12" s="16"/>
      <c r="E12" s="16"/>
      <c r="F12" s="16"/>
      <c r="G12" s="16"/>
    </row>
    <row r="13" spans="2:8" x14ac:dyDescent="0.3">
      <c r="B13" t="s">
        <v>95</v>
      </c>
    </row>
    <row r="14" spans="2:8" x14ac:dyDescent="0.3">
      <c r="B14" t="s">
        <v>96</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U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141</v>
      </c>
      <c r="C9" s="17">
        <v>0.26903625698634498</v>
      </c>
      <c r="D9" s="17">
        <v>0.29101892439180199</v>
      </c>
      <c r="E9" s="17">
        <v>0.24803110102247999</v>
      </c>
      <c r="F9" s="17"/>
      <c r="G9" s="17">
        <v>0.27404288407229699</v>
      </c>
      <c r="H9" s="17">
        <v>0.33826470931685798</v>
      </c>
      <c r="I9" s="17">
        <v>0.241653560422595</v>
      </c>
      <c r="J9" s="17">
        <v>0.227413274787058</v>
      </c>
      <c r="K9" s="17">
        <v>0.25328197620363102</v>
      </c>
      <c r="L9" s="17">
        <v>0.27614753860520003</v>
      </c>
      <c r="M9" s="17"/>
      <c r="N9" s="17">
        <v>0.31787589060272797</v>
      </c>
      <c r="O9" s="17">
        <v>0.233234335212371</v>
      </c>
      <c r="P9" s="17">
        <v>0.271431940931677</v>
      </c>
      <c r="Q9" s="17">
        <v>0.24826229111022999</v>
      </c>
      <c r="R9" s="17"/>
      <c r="S9" s="17">
        <v>0.305035213970759</v>
      </c>
      <c r="T9" s="17">
        <v>0.21198301689306301</v>
      </c>
      <c r="U9" s="17">
        <v>0.31247554536731498</v>
      </c>
      <c r="V9" s="17">
        <v>0.26159445291109401</v>
      </c>
      <c r="W9" s="17">
        <v>0.217203192612581</v>
      </c>
      <c r="X9" s="17">
        <v>0.22544869030100501</v>
      </c>
      <c r="Y9" s="17">
        <v>0.31672267730476</v>
      </c>
      <c r="Z9" s="17">
        <v>0.290067103458859</v>
      </c>
      <c r="AA9" s="17">
        <v>0.29251118567460699</v>
      </c>
      <c r="AB9" s="17"/>
      <c r="AC9" s="17">
        <v>0.200095191648133</v>
      </c>
      <c r="AD9" s="17">
        <v>0.27498852228889797</v>
      </c>
      <c r="AE9" s="17">
        <v>0.187421952824742</v>
      </c>
      <c r="AF9" s="17">
        <v>0.24631592409101999</v>
      </c>
      <c r="AG9" s="17">
        <v>0.24264808776463201</v>
      </c>
      <c r="AH9" s="17">
        <v>0.27872291016510198</v>
      </c>
      <c r="AI9" s="17">
        <v>0.23834569867998601</v>
      </c>
      <c r="AJ9" s="17">
        <v>0.29335658327943298</v>
      </c>
      <c r="AK9" s="17">
        <v>0.25022783558810602</v>
      </c>
      <c r="AL9" s="17">
        <v>0.230430017003561</v>
      </c>
      <c r="AM9" s="17">
        <v>0.27718918310376001</v>
      </c>
      <c r="AN9" s="17">
        <v>0.25684580680976798</v>
      </c>
      <c r="AO9" s="17">
        <v>0.37266876154623702</v>
      </c>
      <c r="AP9" s="17">
        <v>0.26930115013213601</v>
      </c>
      <c r="AQ9" s="17">
        <v>0.23053669901718801</v>
      </c>
      <c r="AR9" s="17">
        <v>0.48147213967554497</v>
      </c>
      <c r="AS9" s="17"/>
      <c r="AT9" s="17">
        <v>0.35847556546248599</v>
      </c>
      <c r="AU9" s="17">
        <v>0.23464648277317901</v>
      </c>
      <c r="AV9" s="17">
        <v>0.22328037926497801</v>
      </c>
      <c r="AW9" s="17">
        <v>0.214943333206048</v>
      </c>
      <c r="AX9" s="17">
        <v>0.308735764159279</v>
      </c>
      <c r="AY9" s="17">
        <v>0.30152974057378301</v>
      </c>
      <c r="AZ9" s="17"/>
      <c r="BA9" s="17">
        <v>0.228319223805105</v>
      </c>
      <c r="BB9" s="17">
        <v>0.233017134843753</v>
      </c>
      <c r="BC9" s="17">
        <v>0.28371415282177598</v>
      </c>
      <c r="BD9" s="17">
        <v>0.34392403011447498</v>
      </c>
      <c r="BE9" s="17">
        <v>0.27195213634190202</v>
      </c>
      <c r="BF9" s="17"/>
      <c r="BG9" s="17">
        <v>0.348577670671742</v>
      </c>
      <c r="BH9" s="17">
        <v>0.294756877090533</v>
      </c>
      <c r="BI9" s="17">
        <v>0.246194074957515</v>
      </c>
      <c r="BJ9" s="17">
        <v>0.24580415282974399</v>
      </c>
      <c r="BK9" s="17">
        <v>0.22712541319492199</v>
      </c>
      <c r="BL9" s="17"/>
      <c r="BM9" s="17">
        <v>0.30055440457250299</v>
      </c>
      <c r="BN9" s="17">
        <v>0.264771190330015</v>
      </c>
      <c r="BO9" s="17">
        <v>0.18551399841608401</v>
      </c>
      <c r="BP9" s="17"/>
      <c r="BQ9" s="17">
        <v>0.33386784968351102</v>
      </c>
      <c r="BR9" s="17">
        <v>0.23228589028951399</v>
      </c>
      <c r="BS9" s="17"/>
      <c r="BT9" s="17">
        <v>0.31924437926098898</v>
      </c>
      <c r="BU9" s="17">
        <v>0.203013411143281</v>
      </c>
    </row>
    <row r="10" spans="2:73" x14ac:dyDescent="0.3">
      <c r="B10" s="18" t="s">
        <v>142</v>
      </c>
      <c r="C10" s="17">
        <v>0.47076789583047701</v>
      </c>
      <c r="D10" s="17">
        <v>0.45429945925105403</v>
      </c>
      <c r="E10" s="17">
        <v>0.48710431372160101</v>
      </c>
      <c r="F10" s="17"/>
      <c r="G10" s="17">
        <v>0.40127792716166499</v>
      </c>
      <c r="H10" s="17">
        <v>0.43712733695320799</v>
      </c>
      <c r="I10" s="17">
        <v>0.48295707267647198</v>
      </c>
      <c r="J10" s="17">
        <v>0.50199370660254605</v>
      </c>
      <c r="K10" s="17">
        <v>0.45913568320388598</v>
      </c>
      <c r="L10" s="17">
        <v>0.51664231224777502</v>
      </c>
      <c r="M10" s="17"/>
      <c r="N10" s="17">
        <v>0.47352507009453199</v>
      </c>
      <c r="O10" s="17">
        <v>0.49026652788310898</v>
      </c>
      <c r="P10" s="17">
        <v>0.45648888688135503</v>
      </c>
      <c r="Q10" s="17">
        <v>0.46051685139398102</v>
      </c>
      <c r="R10" s="17"/>
      <c r="S10" s="17">
        <v>0.43463585787896403</v>
      </c>
      <c r="T10" s="17">
        <v>0.51757109558644099</v>
      </c>
      <c r="U10" s="17">
        <v>0.445604412812724</v>
      </c>
      <c r="V10" s="17">
        <v>0.53120165541964903</v>
      </c>
      <c r="W10" s="17">
        <v>0.44536445327524998</v>
      </c>
      <c r="X10" s="17">
        <v>0.45092456423860999</v>
      </c>
      <c r="Y10" s="17">
        <v>0.47672631500600399</v>
      </c>
      <c r="Z10" s="17">
        <v>0.41796747724717798</v>
      </c>
      <c r="AA10" s="17">
        <v>0.47443522086552398</v>
      </c>
      <c r="AB10" s="17"/>
      <c r="AC10" s="17">
        <v>0.420691135790073</v>
      </c>
      <c r="AD10" s="17">
        <v>0.43501643422420899</v>
      </c>
      <c r="AE10" s="17">
        <v>0.454532527741211</v>
      </c>
      <c r="AF10" s="17">
        <v>0.431955443256265</v>
      </c>
      <c r="AG10" s="17">
        <v>0.44809138513955699</v>
      </c>
      <c r="AH10" s="17">
        <v>0.45773849539351602</v>
      </c>
      <c r="AI10" s="17">
        <v>0.50288653191642796</v>
      </c>
      <c r="AJ10" s="17">
        <v>0.45413312246776899</v>
      </c>
      <c r="AK10" s="17">
        <v>0.47618272129342398</v>
      </c>
      <c r="AL10" s="17">
        <v>0.49251784343569999</v>
      </c>
      <c r="AM10" s="17">
        <v>0.469347242281282</v>
      </c>
      <c r="AN10" s="17">
        <v>0.57631979630783503</v>
      </c>
      <c r="AO10" s="17">
        <v>0.47535979401883699</v>
      </c>
      <c r="AP10" s="17">
        <v>0.49012285896781799</v>
      </c>
      <c r="AQ10" s="17">
        <v>0.59590934049883004</v>
      </c>
      <c r="AR10" s="17">
        <v>0.38259337898689599</v>
      </c>
      <c r="AS10" s="17"/>
      <c r="AT10" s="17">
        <v>0.38497796149614999</v>
      </c>
      <c r="AU10" s="17">
        <v>0.49838347746199002</v>
      </c>
      <c r="AV10" s="17">
        <v>0.487436365234447</v>
      </c>
      <c r="AW10" s="17">
        <v>0.48896079947191001</v>
      </c>
      <c r="AX10" s="17">
        <v>0.51848228850158695</v>
      </c>
      <c r="AY10" s="17">
        <v>0.49907427429166801</v>
      </c>
      <c r="AZ10" s="17"/>
      <c r="BA10" s="17">
        <v>0.51911656113783999</v>
      </c>
      <c r="BB10" s="17">
        <v>0.46672859079114598</v>
      </c>
      <c r="BC10" s="17">
        <v>0.43964540298119997</v>
      </c>
      <c r="BD10" s="17">
        <v>0.443327530689967</v>
      </c>
      <c r="BE10" s="17">
        <v>0.51057337449234697</v>
      </c>
      <c r="BF10" s="17"/>
      <c r="BG10" s="17">
        <v>0.456152321292848</v>
      </c>
      <c r="BH10" s="17">
        <v>0.45635884776449598</v>
      </c>
      <c r="BI10" s="17">
        <v>0.50272016876458603</v>
      </c>
      <c r="BJ10" s="17">
        <v>0.50665936252850796</v>
      </c>
      <c r="BK10" s="17">
        <v>0.39073831155780597</v>
      </c>
      <c r="BL10" s="17"/>
      <c r="BM10" s="17">
        <v>0.48046305606720502</v>
      </c>
      <c r="BN10" s="17">
        <v>0.46840336173517999</v>
      </c>
      <c r="BO10" s="17">
        <v>0.44762064396268902</v>
      </c>
      <c r="BP10" s="17"/>
      <c r="BQ10" s="17">
        <v>0.44265589014802997</v>
      </c>
      <c r="BR10" s="17">
        <v>0.496118176202689</v>
      </c>
      <c r="BS10" s="17"/>
      <c r="BT10" s="17">
        <v>0.46700267873135598</v>
      </c>
      <c r="BU10" s="17">
        <v>0.46844633446688</v>
      </c>
    </row>
    <row r="11" spans="2:73" x14ac:dyDescent="0.3">
      <c r="B11" s="18" t="s">
        <v>143</v>
      </c>
      <c r="C11" s="17">
        <v>0.175755592438154</v>
      </c>
      <c r="D11" s="17">
        <v>0.16842625826507299</v>
      </c>
      <c r="E11" s="17">
        <v>0.181932555277078</v>
      </c>
      <c r="F11" s="17"/>
      <c r="G11" s="17">
        <v>0.24207084581615201</v>
      </c>
      <c r="H11" s="17">
        <v>0.15407347567214499</v>
      </c>
      <c r="I11" s="17">
        <v>0.16675705467822199</v>
      </c>
      <c r="J11" s="17">
        <v>0.16810905215763</v>
      </c>
      <c r="K11" s="17">
        <v>0.20493565307875</v>
      </c>
      <c r="L11" s="17">
        <v>0.143397121241193</v>
      </c>
      <c r="M11" s="17"/>
      <c r="N11" s="17">
        <v>0.15740225306029901</v>
      </c>
      <c r="O11" s="17">
        <v>0.17385451856467299</v>
      </c>
      <c r="P11" s="17">
        <v>0.17861294848991499</v>
      </c>
      <c r="Q11" s="17">
        <v>0.196044190349599</v>
      </c>
      <c r="R11" s="17"/>
      <c r="S11" s="17">
        <v>0.17172207439204801</v>
      </c>
      <c r="T11" s="17">
        <v>0.164820535898099</v>
      </c>
      <c r="U11" s="17">
        <v>0.17071996375676399</v>
      </c>
      <c r="V11" s="17">
        <v>0.14392462714176599</v>
      </c>
      <c r="W11" s="17">
        <v>0.209772601250518</v>
      </c>
      <c r="X11" s="17">
        <v>0.22293206183654901</v>
      </c>
      <c r="Y11" s="17">
        <v>0.130447812180882</v>
      </c>
      <c r="Z11" s="17">
        <v>0.21664628010996401</v>
      </c>
      <c r="AA11" s="17">
        <v>0.18421401932628201</v>
      </c>
      <c r="AB11" s="17"/>
      <c r="AC11" s="17">
        <v>0.15530070527915299</v>
      </c>
      <c r="AD11" s="17">
        <v>0.18913757713845999</v>
      </c>
      <c r="AE11" s="17">
        <v>0.241251623055425</v>
      </c>
      <c r="AF11" s="17">
        <v>0.22049471666307099</v>
      </c>
      <c r="AG11" s="17">
        <v>0.198153274707667</v>
      </c>
      <c r="AH11" s="17">
        <v>0.17200821352857101</v>
      </c>
      <c r="AI11" s="17">
        <v>0.17630731353497101</v>
      </c>
      <c r="AJ11" s="17">
        <v>0.185341907674518</v>
      </c>
      <c r="AK11" s="17">
        <v>0.157205425613924</v>
      </c>
      <c r="AL11" s="17">
        <v>0.1744891659651</v>
      </c>
      <c r="AM11" s="17">
        <v>0.19841000417155999</v>
      </c>
      <c r="AN11" s="17">
        <v>0.119287971500872</v>
      </c>
      <c r="AO11" s="17">
        <v>0.11845362339580801</v>
      </c>
      <c r="AP11" s="17">
        <v>0.19418829321445699</v>
      </c>
      <c r="AQ11" s="17">
        <v>0.14670464667404301</v>
      </c>
      <c r="AR11" s="17">
        <v>0.10133701186004899</v>
      </c>
      <c r="AS11" s="17"/>
      <c r="AT11" s="17">
        <v>0.179428272311977</v>
      </c>
      <c r="AU11" s="17">
        <v>0.17782760948926599</v>
      </c>
      <c r="AV11" s="17">
        <v>0.19205017308071901</v>
      </c>
      <c r="AW11" s="17">
        <v>0.20252012093941901</v>
      </c>
      <c r="AX11" s="17">
        <v>0.105973658202139</v>
      </c>
      <c r="AY11" s="17">
        <v>0.14352490207341601</v>
      </c>
      <c r="AZ11" s="17"/>
      <c r="BA11" s="17">
        <v>0.166289582022808</v>
      </c>
      <c r="BB11" s="17">
        <v>0.20059661776702101</v>
      </c>
      <c r="BC11" s="17">
        <v>0.18374812203431901</v>
      </c>
      <c r="BD11" s="17">
        <v>0.155925289516545</v>
      </c>
      <c r="BE11" s="17">
        <v>0.16507992090213999</v>
      </c>
      <c r="BF11" s="17"/>
      <c r="BG11" s="17">
        <v>0.137572794418099</v>
      </c>
      <c r="BH11" s="17">
        <v>0.177068905076846</v>
      </c>
      <c r="BI11" s="17">
        <v>0.185657754353522</v>
      </c>
      <c r="BJ11" s="17">
        <v>0.17622365329426701</v>
      </c>
      <c r="BK11" s="17">
        <v>0.24908898134989599</v>
      </c>
      <c r="BL11" s="17"/>
      <c r="BM11" s="17">
        <v>0.15674971363864501</v>
      </c>
      <c r="BN11" s="17">
        <v>0.16847143444587701</v>
      </c>
      <c r="BO11" s="17">
        <v>0.24994828769375399</v>
      </c>
      <c r="BP11" s="17"/>
      <c r="BQ11" s="17">
        <v>0.16329412395283599</v>
      </c>
      <c r="BR11" s="17">
        <v>0.18091850265960099</v>
      </c>
      <c r="BS11" s="17"/>
      <c r="BT11" s="17">
        <v>0.15278128910698199</v>
      </c>
      <c r="BU11" s="17">
        <v>0.212846198822222</v>
      </c>
    </row>
    <row r="12" spans="2:73" x14ac:dyDescent="0.3">
      <c r="B12" s="18" t="s">
        <v>144</v>
      </c>
      <c r="C12" s="17">
        <v>4.8567687511939503E-2</v>
      </c>
      <c r="D12" s="17">
        <v>4.6109443812338599E-2</v>
      </c>
      <c r="E12" s="17">
        <v>5.1113048178458201E-2</v>
      </c>
      <c r="F12" s="17"/>
      <c r="G12" s="17">
        <v>5.8391960845233903E-2</v>
      </c>
      <c r="H12" s="17">
        <v>3.59191918616266E-2</v>
      </c>
      <c r="I12" s="17">
        <v>6.2035201035165799E-2</v>
      </c>
      <c r="J12" s="17">
        <v>6.5475823009106607E-2</v>
      </c>
      <c r="K12" s="17">
        <v>4.0837777649767003E-2</v>
      </c>
      <c r="L12" s="17">
        <v>3.2824217868043799E-2</v>
      </c>
      <c r="M12" s="17"/>
      <c r="N12" s="17">
        <v>2.93040138284167E-2</v>
      </c>
      <c r="O12" s="17">
        <v>5.71368277707201E-2</v>
      </c>
      <c r="P12" s="17">
        <v>5.7057249450559802E-2</v>
      </c>
      <c r="Q12" s="17">
        <v>5.3975347843164899E-2</v>
      </c>
      <c r="R12" s="17"/>
      <c r="S12" s="17">
        <v>4.8708243689073803E-2</v>
      </c>
      <c r="T12" s="17">
        <v>5.24258640491529E-2</v>
      </c>
      <c r="U12" s="17">
        <v>3.3981108109571501E-2</v>
      </c>
      <c r="V12" s="17">
        <v>4.1034030155571402E-2</v>
      </c>
      <c r="W12" s="17">
        <v>8.2666721008517005E-2</v>
      </c>
      <c r="X12" s="17">
        <v>8.2564611149422096E-2</v>
      </c>
      <c r="Y12" s="17">
        <v>4.1510029963993202E-2</v>
      </c>
      <c r="Z12" s="17">
        <v>3.62359619025431E-2</v>
      </c>
      <c r="AA12" s="17">
        <v>2.1663272792170101E-2</v>
      </c>
      <c r="AB12" s="17"/>
      <c r="AC12" s="17">
        <v>9.7564987302262804E-2</v>
      </c>
      <c r="AD12" s="17">
        <v>4.4353905938475803E-2</v>
      </c>
      <c r="AE12" s="17">
        <v>6.5350176664714293E-2</v>
      </c>
      <c r="AF12" s="17">
        <v>5.1328272731961798E-2</v>
      </c>
      <c r="AG12" s="17">
        <v>6.57868066604093E-2</v>
      </c>
      <c r="AH12" s="17">
        <v>5.5692204925675601E-2</v>
      </c>
      <c r="AI12" s="17">
        <v>5.5636809474533602E-2</v>
      </c>
      <c r="AJ12" s="17">
        <v>4.7366226300452598E-2</v>
      </c>
      <c r="AK12" s="17">
        <v>7.5774909241395697E-2</v>
      </c>
      <c r="AL12" s="17">
        <v>5.1552158829874101E-2</v>
      </c>
      <c r="AM12" s="17">
        <v>3.6698521928899899E-2</v>
      </c>
      <c r="AN12" s="17">
        <v>3.0436786982785902E-2</v>
      </c>
      <c r="AO12" s="17">
        <v>2.0074742000114498E-2</v>
      </c>
      <c r="AP12" s="17">
        <v>3.5720501552591197E-2</v>
      </c>
      <c r="AQ12" s="17">
        <v>1.8237311438673399E-2</v>
      </c>
      <c r="AR12" s="17">
        <v>2.40547425390331E-2</v>
      </c>
      <c r="AS12" s="17"/>
      <c r="AT12" s="17">
        <v>4.2762867383280903E-2</v>
      </c>
      <c r="AU12" s="17">
        <v>5.7332681851552499E-2</v>
      </c>
      <c r="AV12" s="17">
        <v>5.2864978195462702E-2</v>
      </c>
      <c r="AW12" s="17">
        <v>4.8617153825197601E-2</v>
      </c>
      <c r="AX12" s="17">
        <v>4.1096042041753697E-2</v>
      </c>
      <c r="AY12" s="17">
        <v>2.6794565762047199E-2</v>
      </c>
      <c r="AZ12" s="17"/>
      <c r="BA12" s="17">
        <v>4.6706883621684597E-2</v>
      </c>
      <c r="BB12" s="17">
        <v>6.3732080173042799E-2</v>
      </c>
      <c r="BC12" s="17">
        <v>4.8882835220681903E-2</v>
      </c>
      <c r="BD12" s="17">
        <v>3.0491850179420701E-2</v>
      </c>
      <c r="BE12" s="17">
        <v>2.0656260276588501E-2</v>
      </c>
      <c r="BF12" s="17"/>
      <c r="BG12" s="17">
        <v>3.8064818126917303E-2</v>
      </c>
      <c r="BH12" s="17">
        <v>4.3068935770599399E-2</v>
      </c>
      <c r="BI12" s="17">
        <v>3.2524857154370403E-2</v>
      </c>
      <c r="BJ12" s="17">
        <v>5.1194385897215602E-2</v>
      </c>
      <c r="BK12" s="17">
        <v>5.9348195051101102E-2</v>
      </c>
      <c r="BL12" s="17"/>
      <c r="BM12" s="17">
        <v>3.50169456426608E-2</v>
      </c>
      <c r="BN12" s="17">
        <v>5.5202145792827201E-2</v>
      </c>
      <c r="BO12" s="17">
        <v>7.2870663348645198E-2</v>
      </c>
      <c r="BP12" s="17"/>
      <c r="BQ12" s="17">
        <v>3.4267038094984402E-2</v>
      </c>
      <c r="BR12" s="17">
        <v>5.5481458426095497E-2</v>
      </c>
      <c r="BS12" s="17"/>
      <c r="BT12" s="17">
        <v>3.0652175491592801E-2</v>
      </c>
      <c r="BU12" s="17">
        <v>7.5604785407929004E-2</v>
      </c>
    </row>
    <row r="13" spans="2:73" x14ac:dyDescent="0.3">
      <c r="B13" s="18" t="s">
        <v>145</v>
      </c>
      <c r="C13" s="19">
        <v>3.5872567233084601E-2</v>
      </c>
      <c r="D13" s="19">
        <v>4.0145914279731701E-2</v>
      </c>
      <c r="E13" s="19">
        <v>3.1818981800382798E-2</v>
      </c>
      <c r="F13" s="19"/>
      <c r="G13" s="19">
        <v>2.4216382104651699E-2</v>
      </c>
      <c r="H13" s="19">
        <v>3.4615286196162401E-2</v>
      </c>
      <c r="I13" s="19">
        <v>4.6597111187545497E-2</v>
      </c>
      <c r="J13" s="19">
        <v>3.7008143443659103E-2</v>
      </c>
      <c r="K13" s="19">
        <v>4.1808909863966001E-2</v>
      </c>
      <c r="L13" s="19">
        <v>3.09888100377873E-2</v>
      </c>
      <c r="M13" s="19"/>
      <c r="N13" s="19">
        <v>2.1892772414024601E-2</v>
      </c>
      <c r="O13" s="19">
        <v>4.5507790569127002E-2</v>
      </c>
      <c r="P13" s="19">
        <v>3.6408974246493003E-2</v>
      </c>
      <c r="Q13" s="19">
        <v>4.1201319303025001E-2</v>
      </c>
      <c r="R13" s="19"/>
      <c r="S13" s="19">
        <v>3.9898610069155502E-2</v>
      </c>
      <c r="T13" s="19">
        <v>5.3199487573244802E-2</v>
      </c>
      <c r="U13" s="19">
        <v>3.7218969953625197E-2</v>
      </c>
      <c r="V13" s="19">
        <v>2.22452343719199E-2</v>
      </c>
      <c r="W13" s="19">
        <v>4.4993031853133997E-2</v>
      </c>
      <c r="X13" s="19">
        <v>1.8130072474413901E-2</v>
      </c>
      <c r="Y13" s="19">
        <v>3.4593165544361398E-2</v>
      </c>
      <c r="Z13" s="19">
        <v>3.9083177281456903E-2</v>
      </c>
      <c r="AA13" s="19">
        <v>2.7176301341417498E-2</v>
      </c>
      <c r="AB13" s="19"/>
      <c r="AC13" s="19">
        <v>0.126347979980379</v>
      </c>
      <c r="AD13" s="19">
        <v>5.6503560409956501E-2</v>
      </c>
      <c r="AE13" s="19">
        <v>5.1443719713907599E-2</v>
      </c>
      <c r="AF13" s="19">
        <v>4.9905643257682299E-2</v>
      </c>
      <c r="AG13" s="19">
        <v>4.5320445727734499E-2</v>
      </c>
      <c r="AH13" s="19">
        <v>3.5838175987135602E-2</v>
      </c>
      <c r="AI13" s="19">
        <v>2.6823646394081999E-2</v>
      </c>
      <c r="AJ13" s="19">
        <v>1.9802160277828201E-2</v>
      </c>
      <c r="AK13" s="19">
        <v>4.0609108263150097E-2</v>
      </c>
      <c r="AL13" s="19">
        <v>5.1010814765764398E-2</v>
      </c>
      <c r="AM13" s="19">
        <v>1.8355048514497999E-2</v>
      </c>
      <c r="AN13" s="19">
        <v>1.7109638398739E-2</v>
      </c>
      <c r="AO13" s="19">
        <v>1.3443079039003301E-2</v>
      </c>
      <c r="AP13" s="19">
        <v>1.06671961329974E-2</v>
      </c>
      <c r="AQ13" s="19">
        <v>8.6120023712649794E-3</v>
      </c>
      <c r="AR13" s="19">
        <v>1.05427269384765E-2</v>
      </c>
      <c r="AS13" s="19"/>
      <c r="AT13" s="19">
        <v>3.4355333346106798E-2</v>
      </c>
      <c r="AU13" s="19">
        <v>3.1809748424012102E-2</v>
      </c>
      <c r="AV13" s="19">
        <v>4.4368104224393197E-2</v>
      </c>
      <c r="AW13" s="19">
        <v>4.4958592557426701E-2</v>
      </c>
      <c r="AX13" s="19">
        <v>2.57122470952422E-2</v>
      </c>
      <c r="AY13" s="19">
        <v>2.90765172990862E-2</v>
      </c>
      <c r="AZ13" s="19"/>
      <c r="BA13" s="19">
        <v>3.9567749412562497E-2</v>
      </c>
      <c r="BB13" s="19">
        <v>3.59255764250365E-2</v>
      </c>
      <c r="BC13" s="19">
        <v>4.4009486942023397E-2</v>
      </c>
      <c r="BD13" s="19">
        <v>2.6331299499592301E-2</v>
      </c>
      <c r="BE13" s="19">
        <v>3.1738307987021902E-2</v>
      </c>
      <c r="BF13" s="19"/>
      <c r="BG13" s="19">
        <v>1.9632395490393799E-2</v>
      </c>
      <c r="BH13" s="19">
        <v>2.87464342975257E-2</v>
      </c>
      <c r="BI13" s="19">
        <v>3.2903144770006297E-2</v>
      </c>
      <c r="BJ13" s="19">
        <v>2.0118445450265601E-2</v>
      </c>
      <c r="BK13" s="19">
        <v>7.3699098846275096E-2</v>
      </c>
      <c r="BL13" s="19"/>
      <c r="BM13" s="19">
        <v>2.7215880078985299E-2</v>
      </c>
      <c r="BN13" s="19">
        <v>4.3151867696100202E-2</v>
      </c>
      <c r="BO13" s="19">
        <v>4.4046406578827198E-2</v>
      </c>
      <c r="BP13" s="19"/>
      <c r="BQ13" s="19">
        <v>2.5915098120639302E-2</v>
      </c>
      <c r="BR13" s="19">
        <v>3.5195972422099597E-2</v>
      </c>
      <c r="BS13" s="19"/>
      <c r="BT13" s="19">
        <v>3.0319477409080701E-2</v>
      </c>
      <c r="BU13" s="19">
        <v>4.0089270159688203E-2</v>
      </c>
    </row>
    <row r="14" spans="2:73" x14ac:dyDescent="0.3">
      <c r="B14" s="16"/>
    </row>
    <row r="15" spans="2:73" x14ac:dyDescent="0.3">
      <c r="B15" t="s">
        <v>95</v>
      </c>
    </row>
    <row r="16" spans="2:73" x14ac:dyDescent="0.3">
      <c r="B16" t="s">
        <v>96</v>
      </c>
    </row>
    <row r="18" spans="2:2" x14ac:dyDescent="0.3">
      <c r="B1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U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141</v>
      </c>
      <c r="C9" s="17">
        <v>0.33086728265943</v>
      </c>
      <c r="D9" s="17">
        <v>0.35426950927916601</v>
      </c>
      <c r="E9" s="17">
        <v>0.30828002824836498</v>
      </c>
      <c r="F9" s="17"/>
      <c r="G9" s="17">
        <v>0.36679138668142103</v>
      </c>
      <c r="H9" s="17">
        <v>0.40298997759394301</v>
      </c>
      <c r="I9" s="17">
        <v>0.309478435899601</v>
      </c>
      <c r="J9" s="17">
        <v>0.267495860741646</v>
      </c>
      <c r="K9" s="17">
        <v>0.283862564001231</v>
      </c>
      <c r="L9" s="17">
        <v>0.348952248393677</v>
      </c>
      <c r="M9" s="17"/>
      <c r="N9" s="17">
        <v>0.38545773155517998</v>
      </c>
      <c r="O9" s="17">
        <v>0.29275939031016701</v>
      </c>
      <c r="P9" s="17">
        <v>0.34016523913712499</v>
      </c>
      <c r="Q9" s="17">
        <v>0.30539446599061798</v>
      </c>
      <c r="R9" s="17"/>
      <c r="S9" s="17">
        <v>0.42861199271464401</v>
      </c>
      <c r="T9" s="17">
        <v>0.24702534567036899</v>
      </c>
      <c r="U9" s="17">
        <v>0.34411929625864501</v>
      </c>
      <c r="V9" s="17">
        <v>0.28285420574652897</v>
      </c>
      <c r="W9" s="17">
        <v>0.21561764792670701</v>
      </c>
      <c r="X9" s="17">
        <v>0.226181541298828</v>
      </c>
      <c r="Y9" s="17">
        <v>0.443430344235547</v>
      </c>
      <c r="Z9" s="17">
        <v>0.46959482845698802</v>
      </c>
      <c r="AA9" s="17">
        <v>0.36464685476298597</v>
      </c>
      <c r="AB9" s="17"/>
      <c r="AC9" s="17">
        <v>0.25841448397121702</v>
      </c>
      <c r="AD9" s="17">
        <v>0.334596699680274</v>
      </c>
      <c r="AE9" s="17">
        <v>0.27467704509317098</v>
      </c>
      <c r="AF9" s="17">
        <v>0.30358447518436799</v>
      </c>
      <c r="AG9" s="17">
        <v>0.332703034526244</v>
      </c>
      <c r="AH9" s="17">
        <v>0.32097426853074701</v>
      </c>
      <c r="AI9" s="17">
        <v>0.285480888405925</v>
      </c>
      <c r="AJ9" s="17">
        <v>0.31480251925671499</v>
      </c>
      <c r="AK9" s="17">
        <v>0.28759813820923802</v>
      </c>
      <c r="AL9" s="17">
        <v>0.339324063481097</v>
      </c>
      <c r="AM9" s="17">
        <v>0.28568996807248898</v>
      </c>
      <c r="AN9" s="17">
        <v>0.34257486320206199</v>
      </c>
      <c r="AO9" s="17">
        <v>0.40794368382589502</v>
      </c>
      <c r="AP9" s="17">
        <v>0.40116905191090102</v>
      </c>
      <c r="AQ9" s="17">
        <v>0.380123154748717</v>
      </c>
      <c r="AR9" s="17">
        <v>0.57607490830247499</v>
      </c>
      <c r="AS9" s="17"/>
      <c r="AT9" s="17">
        <v>0.46226341456342701</v>
      </c>
      <c r="AU9" s="17">
        <v>0.311508830314423</v>
      </c>
      <c r="AV9" s="17">
        <v>0.29730206556590399</v>
      </c>
      <c r="AW9" s="17">
        <v>0.25623266317586302</v>
      </c>
      <c r="AX9" s="17">
        <v>0.28258168759677499</v>
      </c>
      <c r="AY9" s="17">
        <v>0.30020158048046802</v>
      </c>
      <c r="AZ9" s="17"/>
      <c r="BA9" s="17">
        <v>0.31155776512940903</v>
      </c>
      <c r="BB9" s="17">
        <v>0.29425869206904198</v>
      </c>
      <c r="BC9" s="17">
        <v>0.33141855038405799</v>
      </c>
      <c r="BD9" s="17">
        <v>0.40393315471831398</v>
      </c>
      <c r="BE9" s="17">
        <v>0.43165762105777999</v>
      </c>
      <c r="BF9" s="17"/>
      <c r="BG9" s="17">
        <v>0.39277293896884202</v>
      </c>
      <c r="BH9" s="17">
        <v>0.38427124482160901</v>
      </c>
      <c r="BI9" s="17">
        <v>0.29708367612453401</v>
      </c>
      <c r="BJ9" s="17">
        <v>0.29177619839256103</v>
      </c>
      <c r="BK9" s="17">
        <v>0.27567737308255802</v>
      </c>
      <c r="BL9" s="17"/>
      <c r="BM9" s="17">
        <v>0.380970353304734</v>
      </c>
      <c r="BN9" s="17">
        <v>0.30628833735390498</v>
      </c>
      <c r="BO9" s="17">
        <v>0.24112553306765799</v>
      </c>
      <c r="BP9" s="17"/>
      <c r="BQ9" s="17">
        <v>0.40727256713506799</v>
      </c>
      <c r="BR9" s="17">
        <v>0.28901948362905899</v>
      </c>
      <c r="BS9" s="17"/>
      <c r="BT9" s="17">
        <v>0.37908723443130199</v>
      </c>
      <c r="BU9" s="17">
        <v>0.26683620683145298</v>
      </c>
    </row>
    <row r="10" spans="2:73" x14ac:dyDescent="0.3">
      <c r="B10" s="18" t="s">
        <v>142</v>
      </c>
      <c r="C10" s="17">
        <v>0.44837844155462098</v>
      </c>
      <c r="D10" s="17">
        <v>0.43347452707782902</v>
      </c>
      <c r="E10" s="17">
        <v>0.463566891750753</v>
      </c>
      <c r="F10" s="17"/>
      <c r="G10" s="17">
        <v>0.350877561188012</v>
      </c>
      <c r="H10" s="17">
        <v>0.42097529040821902</v>
      </c>
      <c r="I10" s="17">
        <v>0.48599635678271802</v>
      </c>
      <c r="J10" s="17">
        <v>0.49975877588095102</v>
      </c>
      <c r="K10" s="17">
        <v>0.468140560059921</v>
      </c>
      <c r="L10" s="17">
        <v>0.44958639877382001</v>
      </c>
      <c r="M10" s="17"/>
      <c r="N10" s="17">
        <v>0.426774023878496</v>
      </c>
      <c r="O10" s="17">
        <v>0.467123978471849</v>
      </c>
      <c r="P10" s="17">
        <v>0.441092491535857</v>
      </c>
      <c r="Q10" s="17">
        <v>0.45355481220864502</v>
      </c>
      <c r="R10" s="17"/>
      <c r="S10" s="17">
        <v>0.37480672173207902</v>
      </c>
      <c r="T10" s="17">
        <v>0.51487589246341703</v>
      </c>
      <c r="U10" s="17">
        <v>0.47611889239446298</v>
      </c>
      <c r="V10" s="17">
        <v>0.50179172193271904</v>
      </c>
      <c r="W10" s="17">
        <v>0.45590824354376502</v>
      </c>
      <c r="X10" s="17">
        <v>0.41245803241683698</v>
      </c>
      <c r="Y10" s="17">
        <v>0.42757822079324398</v>
      </c>
      <c r="Z10" s="17">
        <v>0.33966834918574501</v>
      </c>
      <c r="AA10" s="17">
        <v>0.470800715440648</v>
      </c>
      <c r="AB10" s="17"/>
      <c r="AC10" s="17">
        <v>0.29930563763033302</v>
      </c>
      <c r="AD10" s="17">
        <v>0.36511407244960498</v>
      </c>
      <c r="AE10" s="17">
        <v>0.44329815416982699</v>
      </c>
      <c r="AF10" s="17">
        <v>0.45470344398705498</v>
      </c>
      <c r="AG10" s="17">
        <v>0.44037651293729202</v>
      </c>
      <c r="AH10" s="17">
        <v>0.45893247186928299</v>
      </c>
      <c r="AI10" s="17">
        <v>0.49250157809557998</v>
      </c>
      <c r="AJ10" s="17">
        <v>0.49173172005275201</v>
      </c>
      <c r="AK10" s="17">
        <v>0.41143195389868897</v>
      </c>
      <c r="AL10" s="17">
        <v>0.43609058522349697</v>
      </c>
      <c r="AM10" s="17">
        <v>0.49136889848591297</v>
      </c>
      <c r="AN10" s="17">
        <v>0.52704283551362596</v>
      </c>
      <c r="AO10" s="17">
        <v>0.45922596445500502</v>
      </c>
      <c r="AP10" s="17">
        <v>0.42091567793434398</v>
      </c>
      <c r="AQ10" s="17">
        <v>0.46135071598018301</v>
      </c>
      <c r="AR10" s="17">
        <v>0.32034552419382201</v>
      </c>
      <c r="AS10" s="17"/>
      <c r="AT10" s="17">
        <v>0.35009414411711398</v>
      </c>
      <c r="AU10" s="17">
        <v>0.47484742780417799</v>
      </c>
      <c r="AV10" s="17">
        <v>0.473065692701644</v>
      </c>
      <c r="AW10" s="17">
        <v>0.48657493011974201</v>
      </c>
      <c r="AX10" s="17">
        <v>0.47565282251900498</v>
      </c>
      <c r="AY10" s="17">
        <v>0.48634793634711299</v>
      </c>
      <c r="AZ10" s="17"/>
      <c r="BA10" s="17">
        <v>0.46814331433454298</v>
      </c>
      <c r="BB10" s="17">
        <v>0.44671440982080601</v>
      </c>
      <c r="BC10" s="17">
        <v>0.44332750924456898</v>
      </c>
      <c r="BD10" s="17">
        <v>0.40261441363231698</v>
      </c>
      <c r="BE10" s="17">
        <v>0.36349037488103297</v>
      </c>
      <c r="BF10" s="17"/>
      <c r="BG10" s="17">
        <v>0.448948800333271</v>
      </c>
      <c r="BH10" s="17">
        <v>0.42706903749237801</v>
      </c>
      <c r="BI10" s="17">
        <v>0.46142398472905199</v>
      </c>
      <c r="BJ10" s="17">
        <v>0.46274764403936303</v>
      </c>
      <c r="BK10" s="17">
        <v>0.41146134696881098</v>
      </c>
      <c r="BL10" s="17"/>
      <c r="BM10" s="17">
        <v>0.43703510062324802</v>
      </c>
      <c r="BN10" s="17">
        <v>0.471323118367731</v>
      </c>
      <c r="BO10" s="17">
        <v>0.42667875220621199</v>
      </c>
      <c r="BP10" s="17"/>
      <c r="BQ10" s="17">
        <v>0.42418708746691403</v>
      </c>
      <c r="BR10" s="17">
        <v>0.468273762599558</v>
      </c>
      <c r="BS10" s="17"/>
      <c r="BT10" s="17">
        <v>0.44138361067908299</v>
      </c>
      <c r="BU10" s="17">
        <v>0.45890619392247101</v>
      </c>
    </row>
    <row r="11" spans="2:73" x14ac:dyDescent="0.3">
      <c r="B11" s="18" t="s">
        <v>143</v>
      </c>
      <c r="C11" s="17">
        <v>0.138494069555089</v>
      </c>
      <c r="D11" s="17">
        <v>0.13559787767360901</v>
      </c>
      <c r="E11" s="17">
        <v>0.140585802571078</v>
      </c>
      <c r="F11" s="17"/>
      <c r="G11" s="17">
        <v>0.181993769264436</v>
      </c>
      <c r="H11" s="17">
        <v>0.122347227350525</v>
      </c>
      <c r="I11" s="17">
        <v>0.12189957339086401</v>
      </c>
      <c r="J11" s="17">
        <v>0.13894766321020199</v>
      </c>
      <c r="K11" s="17">
        <v>0.142343736092332</v>
      </c>
      <c r="L11" s="17">
        <v>0.133339843248371</v>
      </c>
      <c r="M11" s="17"/>
      <c r="N11" s="17">
        <v>0.13318372920996699</v>
      </c>
      <c r="O11" s="17">
        <v>0.13466213517667899</v>
      </c>
      <c r="P11" s="17">
        <v>0.15002389248718001</v>
      </c>
      <c r="Q11" s="17">
        <v>0.13945484163814001</v>
      </c>
      <c r="R11" s="17"/>
      <c r="S11" s="17">
        <v>0.12770279611607399</v>
      </c>
      <c r="T11" s="17">
        <v>0.13623470121088499</v>
      </c>
      <c r="U11" s="17">
        <v>0.11775735195194301</v>
      </c>
      <c r="V11" s="17">
        <v>0.13618949872456301</v>
      </c>
      <c r="W11" s="17">
        <v>0.20033247628234399</v>
      </c>
      <c r="X11" s="17">
        <v>0.223939095424493</v>
      </c>
      <c r="Y11" s="17">
        <v>7.6632116193589506E-2</v>
      </c>
      <c r="Z11" s="17">
        <v>0.13968241133048401</v>
      </c>
      <c r="AA11" s="17">
        <v>0.110967200502055</v>
      </c>
      <c r="AB11" s="17"/>
      <c r="AC11" s="17">
        <v>0.104719293344265</v>
      </c>
      <c r="AD11" s="17">
        <v>0.13195613912102999</v>
      </c>
      <c r="AE11" s="17">
        <v>0.15310677389497199</v>
      </c>
      <c r="AF11" s="17">
        <v>0.13869127560151301</v>
      </c>
      <c r="AG11" s="17">
        <v>0.13648122448514</v>
      </c>
      <c r="AH11" s="17">
        <v>0.16063268883467699</v>
      </c>
      <c r="AI11" s="17">
        <v>0.14823788246296299</v>
      </c>
      <c r="AJ11" s="17">
        <v>0.13409506604341101</v>
      </c>
      <c r="AK11" s="17">
        <v>0.205236565929651</v>
      </c>
      <c r="AL11" s="17">
        <v>0.13356277482229501</v>
      </c>
      <c r="AM11" s="17">
        <v>0.16593030074770501</v>
      </c>
      <c r="AN11" s="17">
        <v>0.10191903528266801</v>
      </c>
      <c r="AO11" s="17">
        <v>8.5413650887605594E-2</v>
      </c>
      <c r="AP11" s="17">
        <v>0.116758283854276</v>
      </c>
      <c r="AQ11" s="17">
        <v>0.127187468604122</v>
      </c>
      <c r="AR11" s="17">
        <v>6.48727528548423E-2</v>
      </c>
      <c r="AS11" s="17"/>
      <c r="AT11" s="17">
        <v>0.112012980731199</v>
      </c>
      <c r="AU11" s="17">
        <v>0.14560134888524801</v>
      </c>
      <c r="AV11" s="17">
        <v>0.140155170185289</v>
      </c>
      <c r="AW11" s="17">
        <v>0.160990724192732</v>
      </c>
      <c r="AX11" s="17">
        <v>0.149928115510362</v>
      </c>
      <c r="AY11" s="17">
        <v>0.108658246146736</v>
      </c>
      <c r="AZ11" s="17"/>
      <c r="BA11" s="17">
        <v>0.134738042716921</v>
      </c>
      <c r="BB11" s="17">
        <v>0.15844914919512901</v>
      </c>
      <c r="BC11" s="17">
        <v>0.146411378245729</v>
      </c>
      <c r="BD11" s="17">
        <v>0.1258758250317</v>
      </c>
      <c r="BE11" s="17">
        <v>0.137213233521008</v>
      </c>
      <c r="BF11" s="17"/>
      <c r="BG11" s="17">
        <v>0.104932809132904</v>
      </c>
      <c r="BH11" s="17">
        <v>0.120896172726507</v>
      </c>
      <c r="BI11" s="17">
        <v>0.17447313839360001</v>
      </c>
      <c r="BJ11" s="17">
        <v>0.162605577003924</v>
      </c>
      <c r="BK11" s="17">
        <v>0.213023282304621</v>
      </c>
      <c r="BL11" s="17"/>
      <c r="BM11" s="17">
        <v>0.127863989988243</v>
      </c>
      <c r="BN11" s="17">
        <v>0.13655087447284001</v>
      </c>
      <c r="BO11" s="17">
        <v>0.17483889182576201</v>
      </c>
      <c r="BP11" s="17"/>
      <c r="BQ11" s="17">
        <v>0.10660474826432501</v>
      </c>
      <c r="BR11" s="17">
        <v>0.157486546435189</v>
      </c>
      <c r="BS11" s="17"/>
      <c r="BT11" s="17">
        <v>0.119644585827392</v>
      </c>
      <c r="BU11" s="17">
        <v>0.164946674721864</v>
      </c>
    </row>
    <row r="12" spans="2:73" x14ac:dyDescent="0.3">
      <c r="B12" s="18" t="s">
        <v>144</v>
      </c>
      <c r="C12" s="17">
        <v>4.0155309917930197E-2</v>
      </c>
      <c r="D12" s="17">
        <v>4.0116312915160802E-2</v>
      </c>
      <c r="E12" s="17">
        <v>4.0317215309787803E-2</v>
      </c>
      <c r="F12" s="17"/>
      <c r="G12" s="17">
        <v>4.2644268283125598E-2</v>
      </c>
      <c r="H12" s="17">
        <v>2.38110611447599E-2</v>
      </c>
      <c r="I12" s="17">
        <v>3.7918687190164502E-2</v>
      </c>
      <c r="J12" s="17">
        <v>5.48976980312409E-2</v>
      </c>
      <c r="K12" s="17">
        <v>5.4869236399960802E-2</v>
      </c>
      <c r="L12" s="17">
        <v>3.1735697980768598E-2</v>
      </c>
      <c r="M12" s="17"/>
      <c r="N12" s="17">
        <v>2.7753914620619699E-2</v>
      </c>
      <c r="O12" s="17">
        <v>5.2585843557443501E-2</v>
      </c>
      <c r="P12" s="17">
        <v>3.2957173435235597E-2</v>
      </c>
      <c r="Q12" s="17">
        <v>4.7758489305938602E-2</v>
      </c>
      <c r="R12" s="17"/>
      <c r="S12" s="17">
        <v>3.5779515266401399E-2</v>
      </c>
      <c r="T12" s="17">
        <v>3.5149298949447898E-2</v>
      </c>
      <c r="U12" s="17">
        <v>1.9090074637656902E-2</v>
      </c>
      <c r="V12" s="17">
        <v>4.1920618519838103E-2</v>
      </c>
      <c r="W12" s="17">
        <v>5.4709314652853301E-2</v>
      </c>
      <c r="X12" s="17">
        <v>9.1487987874978596E-2</v>
      </c>
      <c r="Y12" s="17">
        <v>3.9306805297225599E-2</v>
      </c>
      <c r="Z12" s="17">
        <v>3.5575224133502503E-2</v>
      </c>
      <c r="AA12" s="17">
        <v>1.9255870407048899E-2</v>
      </c>
      <c r="AB12" s="17"/>
      <c r="AC12" s="17">
        <v>0.21121260507380599</v>
      </c>
      <c r="AD12" s="17">
        <v>9.0036149482353306E-2</v>
      </c>
      <c r="AE12" s="17">
        <v>5.9517112283474997E-2</v>
      </c>
      <c r="AF12" s="17">
        <v>5.3317551007560499E-2</v>
      </c>
      <c r="AG12" s="17">
        <v>3.7811010423807599E-2</v>
      </c>
      <c r="AH12" s="17">
        <v>3.2922791879249999E-2</v>
      </c>
      <c r="AI12" s="17">
        <v>3.84750828871376E-2</v>
      </c>
      <c r="AJ12" s="17">
        <v>2.8580708352699699E-2</v>
      </c>
      <c r="AK12" s="17">
        <v>5.3536762033978703E-2</v>
      </c>
      <c r="AL12" s="17">
        <v>4.3259871495379E-2</v>
      </c>
      <c r="AM12" s="17">
        <v>2.94002138626102E-2</v>
      </c>
      <c r="AN12" s="17">
        <v>9.7021292450165803E-3</v>
      </c>
      <c r="AO12" s="17">
        <v>2.4827650928195399E-2</v>
      </c>
      <c r="AP12" s="17">
        <v>3.5720501552591197E-2</v>
      </c>
      <c r="AQ12" s="17">
        <v>8.1096988686432392E-3</v>
      </c>
      <c r="AR12" s="17">
        <v>1.5862820754760101E-2</v>
      </c>
      <c r="AS12" s="17"/>
      <c r="AT12" s="17">
        <v>4.2355445484092702E-2</v>
      </c>
      <c r="AU12" s="17">
        <v>4.1709600586035699E-2</v>
      </c>
      <c r="AV12" s="17">
        <v>3.14282729591343E-2</v>
      </c>
      <c r="AW12" s="17">
        <v>4.42292253350011E-2</v>
      </c>
      <c r="AX12" s="17">
        <v>4.3864619456827E-2</v>
      </c>
      <c r="AY12" s="17">
        <v>2.3300222930584199E-2</v>
      </c>
      <c r="AZ12" s="17"/>
      <c r="BA12" s="17">
        <v>4.1733773528841001E-2</v>
      </c>
      <c r="BB12" s="17">
        <v>4.93757764060287E-2</v>
      </c>
      <c r="BC12" s="17">
        <v>3.3666643625907898E-2</v>
      </c>
      <c r="BD12" s="17">
        <v>3.2717464692123797E-2</v>
      </c>
      <c r="BE12" s="17">
        <v>5.1408643811001402E-2</v>
      </c>
      <c r="BF12" s="17"/>
      <c r="BG12" s="17">
        <v>2.4661502459496502E-2</v>
      </c>
      <c r="BH12" s="17">
        <v>3.9606973022777998E-2</v>
      </c>
      <c r="BI12" s="17">
        <v>1.7415111366146398E-2</v>
      </c>
      <c r="BJ12" s="17">
        <v>3.6259710049227498E-2</v>
      </c>
      <c r="BK12" s="17">
        <v>4.4236501556763598E-2</v>
      </c>
      <c r="BL12" s="17"/>
      <c r="BM12" s="17">
        <v>2.69596609468193E-2</v>
      </c>
      <c r="BN12" s="17">
        <v>3.7912229892457898E-2</v>
      </c>
      <c r="BO12" s="17">
        <v>8.4863131849634205E-2</v>
      </c>
      <c r="BP12" s="17"/>
      <c r="BQ12" s="17">
        <v>3.08011283453145E-2</v>
      </c>
      <c r="BR12" s="17">
        <v>4.4390225736117297E-2</v>
      </c>
      <c r="BS12" s="17"/>
      <c r="BT12" s="17">
        <v>3.0674436416061698E-2</v>
      </c>
      <c r="BU12" s="17">
        <v>5.5196777679536402E-2</v>
      </c>
    </row>
    <row r="13" spans="2:73" x14ac:dyDescent="0.3">
      <c r="B13" s="18" t="s">
        <v>145</v>
      </c>
      <c r="C13" s="19">
        <v>4.2104896312929803E-2</v>
      </c>
      <c r="D13" s="19">
        <v>3.6541773054235303E-2</v>
      </c>
      <c r="E13" s="19">
        <v>4.7250062120016201E-2</v>
      </c>
      <c r="F13" s="19"/>
      <c r="G13" s="19">
        <v>5.7693014583005998E-2</v>
      </c>
      <c r="H13" s="19">
        <v>2.9876443502552901E-2</v>
      </c>
      <c r="I13" s="19">
        <v>4.4706946736652299E-2</v>
      </c>
      <c r="J13" s="19">
        <v>3.8900002135959302E-2</v>
      </c>
      <c r="K13" s="19">
        <v>5.0783903446555201E-2</v>
      </c>
      <c r="L13" s="19">
        <v>3.6385811603363703E-2</v>
      </c>
      <c r="M13" s="19"/>
      <c r="N13" s="19">
        <v>2.6830600735736902E-2</v>
      </c>
      <c r="O13" s="19">
        <v>5.2868652483861397E-2</v>
      </c>
      <c r="P13" s="19">
        <v>3.5761203404602003E-2</v>
      </c>
      <c r="Q13" s="19">
        <v>5.3837390856657799E-2</v>
      </c>
      <c r="R13" s="19"/>
      <c r="S13" s="19">
        <v>3.30989741708018E-2</v>
      </c>
      <c r="T13" s="19">
        <v>6.6714761705881906E-2</v>
      </c>
      <c r="U13" s="19">
        <v>4.2914384757292402E-2</v>
      </c>
      <c r="V13" s="19">
        <v>3.7243955076351302E-2</v>
      </c>
      <c r="W13" s="19">
        <v>7.3432317594330498E-2</v>
      </c>
      <c r="X13" s="19">
        <v>4.5933342984862499E-2</v>
      </c>
      <c r="Y13" s="19">
        <v>1.3052513480394301E-2</v>
      </c>
      <c r="Z13" s="19">
        <v>1.54791868932802E-2</v>
      </c>
      <c r="AA13" s="19">
        <v>3.4329358887261803E-2</v>
      </c>
      <c r="AB13" s="19"/>
      <c r="AC13" s="19">
        <v>0.126347979980379</v>
      </c>
      <c r="AD13" s="19">
        <v>7.8296939266737697E-2</v>
      </c>
      <c r="AE13" s="19">
        <v>6.9400914558554905E-2</v>
      </c>
      <c r="AF13" s="19">
        <v>4.9703254219503799E-2</v>
      </c>
      <c r="AG13" s="19">
        <v>5.2628217627516703E-2</v>
      </c>
      <c r="AH13" s="19">
        <v>2.6537778886043601E-2</v>
      </c>
      <c r="AI13" s="19">
        <v>3.53045681483945E-2</v>
      </c>
      <c r="AJ13" s="19">
        <v>3.0789986294422499E-2</v>
      </c>
      <c r="AK13" s="19">
        <v>4.2196579928442203E-2</v>
      </c>
      <c r="AL13" s="19">
        <v>4.7762704977731697E-2</v>
      </c>
      <c r="AM13" s="19">
        <v>2.76106188312829E-2</v>
      </c>
      <c r="AN13" s="19">
        <v>1.8761136756627501E-2</v>
      </c>
      <c r="AO13" s="19">
        <v>2.2589049903299699E-2</v>
      </c>
      <c r="AP13" s="19">
        <v>2.5436484747887102E-2</v>
      </c>
      <c r="AQ13" s="19">
        <v>2.3228961798333801E-2</v>
      </c>
      <c r="AR13" s="19">
        <v>2.2843993894100599E-2</v>
      </c>
      <c r="AS13" s="19"/>
      <c r="AT13" s="19">
        <v>3.32740151041672E-2</v>
      </c>
      <c r="AU13" s="19">
        <v>2.6332792410115199E-2</v>
      </c>
      <c r="AV13" s="19">
        <v>5.8048798588028097E-2</v>
      </c>
      <c r="AW13" s="19">
        <v>5.19724571766624E-2</v>
      </c>
      <c r="AX13" s="19">
        <v>4.797275491703E-2</v>
      </c>
      <c r="AY13" s="19">
        <v>8.1492014095098694E-2</v>
      </c>
      <c r="AZ13" s="19"/>
      <c r="BA13" s="19">
        <v>4.3827104290286599E-2</v>
      </c>
      <c r="BB13" s="19">
        <v>5.1201972508993499E-2</v>
      </c>
      <c r="BC13" s="19">
        <v>4.5175918499735998E-2</v>
      </c>
      <c r="BD13" s="19">
        <v>3.48591419255454E-2</v>
      </c>
      <c r="BE13" s="19">
        <v>1.6230126729178E-2</v>
      </c>
      <c r="BF13" s="19"/>
      <c r="BG13" s="19">
        <v>2.8683949105487001E-2</v>
      </c>
      <c r="BH13" s="19">
        <v>2.8156571936727898E-2</v>
      </c>
      <c r="BI13" s="19">
        <v>4.9604089386667501E-2</v>
      </c>
      <c r="BJ13" s="19">
        <v>4.6610870514924803E-2</v>
      </c>
      <c r="BK13" s="19">
        <v>5.5601496087246301E-2</v>
      </c>
      <c r="BL13" s="19"/>
      <c r="BM13" s="19">
        <v>2.7170895136954899E-2</v>
      </c>
      <c r="BN13" s="19">
        <v>4.79254399130657E-2</v>
      </c>
      <c r="BO13" s="19">
        <v>7.2493691050733403E-2</v>
      </c>
      <c r="BP13" s="19"/>
      <c r="BQ13" s="19">
        <v>3.1134468788378399E-2</v>
      </c>
      <c r="BR13" s="19">
        <v>4.0829981600077003E-2</v>
      </c>
      <c r="BS13" s="19"/>
      <c r="BT13" s="19">
        <v>2.9210132646160399E-2</v>
      </c>
      <c r="BU13" s="19">
        <v>5.4114146844675803E-2</v>
      </c>
    </row>
    <row r="14" spans="2:73" x14ac:dyDescent="0.3">
      <c r="B14" s="16"/>
    </row>
    <row r="15" spans="2:73" x14ac:dyDescent="0.3">
      <c r="B15" t="s">
        <v>95</v>
      </c>
    </row>
    <row r="16" spans="2:73" x14ac:dyDescent="0.3">
      <c r="B16" t="s">
        <v>96</v>
      </c>
    </row>
    <row r="18" spans="2:2" x14ac:dyDescent="0.3">
      <c r="B1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U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141</v>
      </c>
      <c r="C9" s="17">
        <v>0.35098583902238301</v>
      </c>
      <c r="D9" s="17">
        <v>0.389875204166167</v>
      </c>
      <c r="E9" s="17">
        <v>0.31382235533674802</v>
      </c>
      <c r="F9" s="17"/>
      <c r="G9" s="17">
        <v>0.35315492973825802</v>
      </c>
      <c r="H9" s="17">
        <v>0.43107139283693802</v>
      </c>
      <c r="I9" s="17">
        <v>0.32837753234112099</v>
      </c>
      <c r="J9" s="17">
        <v>0.26809630081822999</v>
      </c>
      <c r="K9" s="17">
        <v>0.31200578864051498</v>
      </c>
      <c r="L9" s="17">
        <v>0.39644706113663303</v>
      </c>
      <c r="M9" s="17"/>
      <c r="N9" s="17">
        <v>0.41902438332134601</v>
      </c>
      <c r="O9" s="17">
        <v>0.32038640647502198</v>
      </c>
      <c r="P9" s="17">
        <v>0.34730941644548902</v>
      </c>
      <c r="Q9" s="17">
        <v>0.30956377947986502</v>
      </c>
      <c r="R9" s="17"/>
      <c r="S9" s="17">
        <v>0.45024783975101601</v>
      </c>
      <c r="T9" s="17">
        <v>0.31939876809975298</v>
      </c>
      <c r="U9" s="17">
        <v>0.347065485603608</v>
      </c>
      <c r="V9" s="17">
        <v>0.34286104653066202</v>
      </c>
      <c r="W9" s="17">
        <v>0.25073217252721303</v>
      </c>
      <c r="X9" s="17">
        <v>0.33740174596797301</v>
      </c>
      <c r="Y9" s="17">
        <v>0.33659641425505799</v>
      </c>
      <c r="Z9" s="17">
        <v>0.345719288717176</v>
      </c>
      <c r="AA9" s="17">
        <v>0.37035315946213099</v>
      </c>
      <c r="AB9" s="17"/>
      <c r="AC9" s="17">
        <v>0.32349676093042501</v>
      </c>
      <c r="AD9" s="17">
        <v>0.35958891344044902</v>
      </c>
      <c r="AE9" s="17">
        <v>0.26102056409167701</v>
      </c>
      <c r="AF9" s="17">
        <v>0.36556873679387097</v>
      </c>
      <c r="AG9" s="17">
        <v>0.31907654926748502</v>
      </c>
      <c r="AH9" s="17">
        <v>0.33047787767873799</v>
      </c>
      <c r="AI9" s="17">
        <v>0.34606868772552901</v>
      </c>
      <c r="AJ9" s="17">
        <v>0.35546778551848202</v>
      </c>
      <c r="AK9" s="17">
        <v>0.29481087037339199</v>
      </c>
      <c r="AL9" s="17">
        <v>0.31971928213244699</v>
      </c>
      <c r="AM9" s="17">
        <v>0.32924844012246002</v>
      </c>
      <c r="AN9" s="17">
        <v>0.39151109497064601</v>
      </c>
      <c r="AO9" s="17">
        <v>0.415491154986254</v>
      </c>
      <c r="AP9" s="17">
        <v>0.45441707911659801</v>
      </c>
      <c r="AQ9" s="17">
        <v>0.35980583970574498</v>
      </c>
      <c r="AR9" s="17">
        <v>0.55744807482469805</v>
      </c>
      <c r="AS9" s="17"/>
      <c r="AT9" s="17">
        <v>0.47236009654906802</v>
      </c>
      <c r="AU9" s="17">
        <v>0.32871977005516001</v>
      </c>
      <c r="AV9" s="17">
        <v>0.36774125165103499</v>
      </c>
      <c r="AW9" s="17">
        <v>0.27642641914552502</v>
      </c>
      <c r="AX9" s="17">
        <v>0.26498226692495902</v>
      </c>
      <c r="AY9" s="17">
        <v>0.32043534949881303</v>
      </c>
      <c r="AZ9" s="17"/>
      <c r="BA9" s="17">
        <v>0.32532392392897602</v>
      </c>
      <c r="BB9" s="17">
        <v>0.30359634351889497</v>
      </c>
      <c r="BC9" s="17">
        <v>0.32717017612676202</v>
      </c>
      <c r="BD9" s="17">
        <v>0.477987803984121</v>
      </c>
      <c r="BE9" s="17">
        <v>0.53061833534832104</v>
      </c>
      <c r="BF9" s="17"/>
      <c r="BG9" s="17">
        <v>0.49015391951260501</v>
      </c>
      <c r="BH9" s="17">
        <v>0.37776572830302002</v>
      </c>
      <c r="BI9" s="17">
        <v>0.321872514563594</v>
      </c>
      <c r="BJ9" s="17">
        <v>0.31848421283204398</v>
      </c>
      <c r="BK9" s="17">
        <v>0.20656186703884</v>
      </c>
      <c r="BL9" s="17"/>
      <c r="BM9" s="17">
        <v>0.39861750859782402</v>
      </c>
      <c r="BN9" s="17">
        <v>0.32230568781174401</v>
      </c>
      <c r="BO9" s="17">
        <v>0.27851666822274601</v>
      </c>
      <c r="BP9" s="17"/>
      <c r="BQ9" s="17">
        <v>0.44008796681985202</v>
      </c>
      <c r="BR9" s="17">
        <v>0.303092176988909</v>
      </c>
      <c r="BS9" s="17"/>
      <c r="BT9" s="17">
        <v>0.40483741247775601</v>
      </c>
      <c r="BU9" s="17">
        <v>0.27855822170932698</v>
      </c>
    </row>
    <row r="10" spans="2:73" x14ac:dyDescent="0.3">
      <c r="B10" s="18" t="s">
        <v>142</v>
      </c>
      <c r="C10" s="17">
        <v>0.41004279430181201</v>
      </c>
      <c r="D10" s="17">
        <v>0.38940687568021098</v>
      </c>
      <c r="E10" s="17">
        <v>0.43061396211681402</v>
      </c>
      <c r="F10" s="17"/>
      <c r="G10" s="17">
        <v>0.42478744958474302</v>
      </c>
      <c r="H10" s="17">
        <v>0.378249302137802</v>
      </c>
      <c r="I10" s="17">
        <v>0.39505532678322203</v>
      </c>
      <c r="J10" s="17">
        <v>0.431740450725901</v>
      </c>
      <c r="K10" s="17">
        <v>0.42538646585948497</v>
      </c>
      <c r="L10" s="17">
        <v>0.410346396136475</v>
      </c>
      <c r="M10" s="17"/>
      <c r="N10" s="17">
        <v>0.37809925101332797</v>
      </c>
      <c r="O10" s="17">
        <v>0.43263398302355499</v>
      </c>
      <c r="P10" s="17">
        <v>0.40417979107598101</v>
      </c>
      <c r="Q10" s="17">
        <v>0.42569266745635298</v>
      </c>
      <c r="R10" s="17"/>
      <c r="S10" s="17">
        <v>0.346534457527026</v>
      </c>
      <c r="T10" s="17">
        <v>0.43056736620247299</v>
      </c>
      <c r="U10" s="17">
        <v>0.39248196671072799</v>
      </c>
      <c r="V10" s="17">
        <v>0.41688755184710202</v>
      </c>
      <c r="W10" s="17">
        <v>0.46827976818038802</v>
      </c>
      <c r="X10" s="17">
        <v>0.40478301731593203</v>
      </c>
      <c r="Y10" s="17">
        <v>0.39810925115138202</v>
      </c>
      <c r="Z10" s="17">
        <v>0.42593709918217998</v>
      </c>
      <c r="AA10" s="17">
        <v>0.43756895209514901</v>
      </c>
      <c r="AB10" s="17"/>
      <c r="AC10" s="17">
        <v>0.298664081961245</v>
      </c>
      <c r="AD10" s="17">
        <v>0.41629176677754098</v>
      </c>
      <c r="AE10" s="17">
        <v>0.43368640301395101</v>
      </c>
      <c r="AF10" s="17">
        <v>0.38114016929796302</v>
      </c>
      <c r="AG10" s="17">
        <v>0.47165187889953702</v>
      </c>
      <c r="AH10" s="17">
        <v>0.40347265458336001</v>
      </c>
      <c r="AI10" s="17">
        <v>0.41894150525247797</v>
      </c>
      <c r="AJ10" s="17">
        <v>0.42510149703885702</v>
      </c>
      <c r="AK10" s="17">
        <v>0.39985524639257403</v>
      </c>
      <c r="AL10" s="17">
        <v>0.39442311450057599</v>
      </c>
      <c r="AM10" s="17">
        <v>0.44418447499704</v>
      </c>
      <c r="AN10" s="17">
        <v>0.43689436666338999</v>
      </c>
      <c r="AO10" s="17">
        <v>0.37353302442717401</v>
      </c>
      <c r="AP10" s="17">
        <v>0.33215255463776899</v>
      </c>
      <c r="AQ10" s="17">
        <v>0.41494539008345599</v>
      </c>
      <c r="AR10" s="17">
        <v>0.30542565762844698</v>
      </c>
      <c r="AS10" s="17"/>
      <c r="AT10" s="17">
        <v>0.29751019799116801</v>
      </c>
      <c r="AU10" s="17">
        <v>0.43512181434001301</v>
      </c>
      <c r="AV10" s="17">
        <v>0.395088002013252</v>
      </c>
      <c r="AW10" s="17">
        <v>0.497587415966944</v>
      </c>
      <c r="AX10" s="17">
        <v>0.45022697116003901</v>
      </c>
      <c r="AY10" s="17">
        <v>0.42196723345753601</v>
      </c>
      <c r="AZ10" s="17"/>
      <c r="BA10" s="17">
        <v>0.42971007678851397</v>
      </c>
      <c r="BB10" s="17">
        <v>0.42148219268472698</v>
      </c>
      <c r="BC10" s="17">
        <v>0.42974923588778602</v>
      </c>
      <c r="BD10" s="17">
        <v>0.34820911819028399</v>
      </c>
      <c r="BE10" s="17">
        <v>0.24029402151604901</v>
      </c>
      <c r="BF10" s="17"/>
      <c r="BG10" s="17">
        <v>0.38138454147808099</v>
      </c>
      <c r="BH10" s="17">
        <v>0.40232508397834699</v>
      </c>
      <c r="BI10" s="17">
        <v>0.41843487929467099</v>
      </c>
      <c r="BJ10" s="17">
        <v>0.40473504661559701</v>
      </c>
      <c r="BK10" s="17">
        <v>0.36685412417833901</v>
      </c>
      <c r="BL10" s="17"/>
      <c r="BM10" s="17">
        <v>0.39788029086615301</v>
      </c>
      <c r="BN10" s="17">
        <v>0.44111855250193799</v>
      </c>
      <c r="BO10" s="17">
        <v>0.37112445596099097</v>
      </c>
      <c r="BP10" s="17"/>
      <c r="BQ10" s="17">
        <v>0.37856470866931602</v>
      </c>
      <c r="BR10" s="17">
        <v>0.42938454265479098</v>
      </c>
      <c r="BS10" s="17"/>
      <c r="BT10" s="17">
        <v>0.38869247305405402</v>
      </c>
      <c r="BU10" s="17">
        <v>0.43725565106601</v>
      </c>
    </row>
    <row r="11" spans="2:73" x14ac:dyDescent="0.3">
      <c r="B11" s="18" t="s">
        <v>143</v>
      </c>
      <c r="C11" s="17">
        <v>0.16887395008361</v>
      </c>
      <c r="D11" s="17">
        <v>0.15964634877678999</v>
      </c>
      <c r="E11" s="17">
        <v>0.17686038649371499</v>
      </c>
      <c r="F11" s="17"/>
      <c r="G11" s="17">
        <v>0.17378875527520099</v>
      </c>
      <c r="H11" s="17">
        <v>0.13318431531417099</v>
      </c>
      <c r="I11" s="17">
        <v>0.18684646788508699</v>
      </c>
      <c r="J11" s="17">
        <v>0.198405307717853</v>
      </c>
      <c r="K11" s="17">
        <v>0.18417631902071399</v>
      </c>
      <c r="L11" s="17">
        <v>0.145716165375679</v>
      </c>
      <c r="M11" s="17"/>
      <c r="N11" s="17">
        <v>0.15410833172413901</v>
      </c>
      <c r="O11" s="17">
        <v>0.17149784786153599</v>
      </c>
      <c r="P11" s="17">
        <v>0.17398702991019599</v>
      </c>
      <c r="Q11" s="17">
        <v>0.179682099176453</v>
      </c>
      <c r="R11" s="17"/>
      <c r="S11" s="17">
        <v>0.141218353424929</v>
      </c>
      <c r="T11" s="17">
        <v>0.17173921856036301</v>
      </c>
      <c r="U11" s="17">
        <v>0.19648057006491099</v>
      </c>
      <c r="V11" s="17">
        <v>0.18215938974222901</v>
      </c>
      <c r="W11" s="17">
        <v>0.191849806539203</v>
      </c>
      <c r="X11" s="17">
        <v>0.158567176310317</v>
      </c>
      <c r="Y11" s="17">
        <v>0.194762126573476</v>
      </c>
      <c r="Z11" s="17">
        <v>0.170777807084005</v>
      </c>
      <c r="AA11" s="17">
        <v>0.138343681129557</v>
      </c>
      <c r="AB11" s="17"/>
      <c r="AC11" s="17">
        <v>0.110824173466958</v>
      </c>
      <c r="AD11" s="17">
        <v>0.1161983577536</v>
      </c>
      <c r="AE11" s="17">
        <v>0.19695020254088899</v>
      </c>
      <c r="AF11" s="17">
        <v>0.16784938495787499</v>
      </c>
      <c r="AG11" s="17">
        <v>0.144839184365884</v>
      </c>
      <c r="AH11" s="17">
        <v>0.194549762566569</v>
      </c>
      <c r="AI11" s="17">
        <v>0.17343964426675099</v>
      </c>
      <c r="AJ11" s="17">
        <v>0.17686018288147301</v>
      </c>
      <c r="AK11" s="17">
        <v>0.23461400413071401</v>
      </c>
      <c r="AL11" s="17">
        <v>0.19883223903907099</v>
      </c>
      <c r="AM11" s="17">
        <v>0.16089896212115301</v>
      </c>
      <c r="AN11" s="17">
        <v>0.117044998296075</v>
      </c>
      <c r="AO11" s="17">
        <v>0.149677759839348</v>
      </c>
      <c r="AP11" s="17">
        <v>0.18030881125821499</v>
      </c>
      <c r="AQ11" s="17">
        <v>0.18608207646789299</v>
      </c>
      <c r="AR11" s="17">
        <v>0.108171867564042</v>
      </c>
      <c r="AS11" s="17"/>
      <c r="AT11" s="17">
        <v>0.16147935227607199</v>
      </c>
      <c r="AU11" s="17">
        <v>0.17000083482993</v>
      </c>
      <c r="AV11" s="17">
        <v>0.164302641565644</v>
      </c>
      <c r="AW11" s="17">
        <v>0.16273973511335699</v>
      </c>
      <c r="AX11" s="17">
        <v>0.203078763200326</v>
      </c>
      <c r="AY11" s="17">
        <v>0.16324077692038699</v>
      </c>
      <c r="AZ11" s="17"/>
      <c r="BA11" s="17">
        <v>0.16053741538531899</v>
      </c>
      <c r="BB11" s="17">
        <v>0.20501831134423401</v>
      </c>
      <c r="BC11" s="17">
        <v>0.16876650180779801</v>
      </c>
      <c r="BD11" s="17">
        <v>0.121047997444842</v>
      </c>
      <c r="BE11" s="17">
        <v>0.182105132872039</v>
      </c>
      <c r="BF11" s="17"/>
      <c r="BG11" s="17">
        <v>9.5080377537776498E-2</v>
      </c>
      <c r="BH11" s="17">
        <v>0.15917817160471301</v>
      </c>
      <c r="BI11" s="17">
        <v>0.203798488130077</v>
      </c>
      <c r="BJ11" s="17">
        <v>0.19281561487707899</v>
      </c>
      <c r="BK11" s="17">
        <v>0.30759953309424598</v>
      </c>
      <c r="BL11" s="17"/>
      <c r="BM11" s="17">
        <v>0.15542752341112501</v>
      </c>
      <c r="BN11" s="17">
        <v>0.161209428264349</v>
      </c>
      <c r="BO11" s="17">
        <v>0.22743503982038299</v>
      </c>
      <c r="BP11" s="17"/>
      <c r="BQ11" s="17">
        <v>0.133969874083121</v>
      </c>
      <c r="BR11" s="17">
        <v>0.18831442791779601</v>
      </c>
      <c r="BS11" s="17"/>
      <c r="BT11" s="17">
        <v>0.149008983229034</v>
      </c>
      <c r="BU11" s="17">
        <v>0.20054605309273299</v>
      </c>
    </row>
    <row r="12" spans="2:73" x14ac:dyDescent="0.3">
      <c r="B12" s="18" t="s">
        <v>144</v>
      </c>
      <c r="C12" s="17">
        <v>4.3890515760466597E-2</v>
      </c>
      <c r="D12" s="17">
        <v>3.6006897476370203E-2</v>
      </c>
      <c r="E12" s="17">
        <v>5.1708342007388899E-2</v>
      </c>
      <c r="F12" s="17"/>
      <c r="G12" s="17">
        <v>3.2121890813217702E-2</v>
      </c>
      <c r="H12" s="17">
        <v>3.2287169975786602E-2</v>
      </c>
      <c r="I12" s="17">
        <v>4.3266115987389199E-2</v>
      </c>
      <c r="J12" s="17">
        <v>6.7010264737067199E-2</v>
      </c>
      <c r="K12" s="17">
        <v>6.0564991352140898E-2</v>
      </c>
      <c r="L12" s="17">
        <v>3.1617157929189302E-2</v>
      </c>
      <c r="M12" s="17"/>
      <c r="N12" s="17">
        <v>3.1310782403442101E-2</v>
      </c>
      <c r="O12" s="17">
        <v>4.3594130244841302E-2</v>
      </c>
      <c r="P12" s="17">
        <v>4.4822997394987497E-2</v>
      </c>
      <c r="Q12" s="17">
        <v>5.7859263357631099E-2</v>
      </c>
      <c r="R12" s="17"/>
      <c r="S12" s="17">
        <v>3.1651973478735398E-2</v>
      </c>
      <c r="T12" s="17">
        <v>4.55200959433135E-2</v>
      </c>
      <c r="U12" s="17">
        <v>5.5905097783994898E-2</v>
      </c>
      <c r="V12" s="17">
        <v>3.4263237990884397E-2</v>
      </c>
      <c r="W12" s="17">
        <v>6.4318141388689798E-2</v>
      </c>
      <c r="X12" s="17">
        <v>6.3865477760021494E-2</v>
      </c>
      <c r="Y12" s="17">
        <v>3.6418478110051299E-2</v>
      </c>
      <c r="Z12" s="17">
        <v>4.0466655698674803E-2</v>
      </c>
      <c r="AA12" s="17">
        <v>3.3405170384579103E-2</v>
      </c>
      <c r="AB12" s="17"/>
      <c r="AC12" s="17">
        <v>0.13127014908551199</v>
      </c>
      <c r="AD12" s="17">
        <v>7.0600339268988802E-2</v>
      </c>
      <c r="AE12" s="17">
        <v>9.3765539959731095E-2</v>
      </c>
      <c r="AF12" s="17">
        <v>6.6295111709438997E-2</v>
      </c>
      <c r="AG12" s="17">
        <v>2.83091145715532E-2</v>
      </c>
      <c r="AH12" s="17">
        <v>3.4070646947707603E-2</v>
      </c>
      <c r="AI12" s="17">
        <v>3.7231471890631203E-2</v>
      </c>
      <c r="AJ12" s="17">
        <v>2.76031739511635E-2</v>
      </c>
      <c r="AK12" s="17">
        <v>3.9848034246943401E-2</v>
      </c>
      <c r="AL12" s="17">
        <v>4.5479471739528099E-2</v>
      </c>
      <c r="AM12" s="17">
        <v>4.2734030544208601E-2</v>
      </c>
      <c r="AN12" s="17">
        <v>3.5460834079918298E-2</v>
      </c>
      <c r="AO12" s="17">
        <v>4.7539140791521502E-2</v>
      </c>
      <c r="AP12" s="17">
        <v>3.3121554987418499E-2</v>
      </c>
      <c r="AQ12" s="17">
        <v>3.05546913716409E-2</v>
      </c>
      <c r="AR12" s="17">
        <v>1.859333970714E-2</v>
      </c>
      <c r="AS12" s="17"/>
      <c r="AT12" s="17">
        <v>3.81912794806126E-2</v>
      </c>
      <c r="AU12" s="17">
        <v>4.5602820135669797E-2</v>
      </c>
      <c r="AV12" s="17">
        <v>4.3537080831072397E-2</v>
      </c>
      <c r="AW12" s="17">
        <v>3.9442333295094598E-2</v>
      </c>
      <c r="AX12" s="17">
        <v>5.0011705862909699E-2</v>
      </c>
      <c r="AY12" s="17">
        <v>6.6348091244651797E-2</v>
      </c>
      <c r="AZ12" s="17"/>
      <c r="BA12" s="17">
        <v>5.16676157316188E-2</v>
      </c>
      <c r="BB12" s="17">
        <v>4.7009778005678099E-2</v>
      </c>
      <c r="BC12" s="17">
        <v>4.2375229528790602E-2</v>
      </c>
      <c r="BD12" s="17">
        <v>2.8595485363756699E-2</v>
      </c>
      <c r="BE12" s="17">
        <v>4.6982510263590897E-2</v>
      </c>
      <c r="BF12" s="17"/>
      <c r="BG12" s="17">
        <v>1.8403801473940301E-2</v>
      </c>
      <c r="BH12" s="17">
        <v>3.7938208859806297E-2</v>
      </c>
      <c r="BI12" s="17">
        <v>2.2919917119532202E-2</v>
      </c>
      <c r="BJ12" s="17">
        <v>6.6704532276601905E-2</v>
      </c>
      <c r="BK12" s="17">
        <v>8.9835897542025103E-2</v>
      </c>
      <c r="BL12" s="17"/>
      <c r="BM12" s="17">
        <v>3.0355465239895098E-2</v>
      </c>
      <c r="BN12" s="17">
        <v>4.3752634939318497E-2</v>
      </c>
      <c r="BO12" s="17">
        <v>8.4519327115660306E-2</v>
      </c>
      <c r="BP12" s="17"/>
      <c r="BQ12" s="17">
        <v>2.65094899481025E-2</v>
      </c>
      <c r="BR12" s="17">
        <v>5.2410675960682003E-2</v>
      </c>
      <c r="BS12" s="17"/>
      <c r="BT12" s="17">
        <v>3.64347808369411E-2</v>
      </c>
      <c r="BU12" s="17">
        <v>5.52699294161796E-2</v>
      </c>
    </row>
    <row r="13" spans="2:73" x14ac:dyDescent="0.3">
      <c r="B13" s="18" t="s">
        <v>145</v>
      </c>
      <c r="C13" s="19">
        <v>2.6206900831728198E-2</v>
      </c>
      <c r="D13" s="19">
        <v>2.5064673900461899E-2</v>
      </c>
      <c r="E13" s="19">
        <v>2.6994954045334401E-2</v>
      </c>
      <c r="F13" s="19"/>
      <c r="G13" s="19">
        <v>1.61469745885796E-2</v>
      </c>
      <c r="H13" s="19">
        <v>2.5207819735302402E-2</v>
      </c>
      <c r="I13" s="19">
        <v>4.6454557003179901E-2</v>
      </c>
      <c r="J13" s="19">
        <v>3.4747676000949503E-2</v>
      </c>
      <c r="K13" s="19">
        <v>1.78664351271446E-2</v>
      </c>
      <c r="L13" s="19">
        <v>1.5873219422024201E-2</v>
      </c>
      <c r="M13" s="19"/>
      <c r="N13" s="19">
        <v>1.7457251537745199E-2</v>
      </c>
      <c r="O13" s="19">
        <v>3.1887632395045599E-2</v>
      </c>
      <c r="P13" s="19">
        <v>2.9700765173346601E-2</v>
      </c>
      <c r="Q13" s="19">
        <v>2.72021905296977E-2</v>
      </c>
      <c r="R13" s="19"/>
      <c r="S13" s="19">
        <v>3.03473758182937E-2</v>
      </c>
      <c r="T13" s="19">
        <v>3.2774551194097001E-2</v>
      </c>
      <c r="U13" s="19">
        <v>8.0668798367587898E-3</v>
      </c>
      <c r="V13" s="19">
        <v>2.3828773889122402E-2</v>
      </c>
      <c r="W13" s="19">
        <v>2.48201113645054E-2</v>
      </c>
      <c r="X13" s="19">
        <v>3.53825826457572E-2</v>
      </c>
      <c r="Y13" s="19">
        <v>3.41137299100331E-2</v>
      </c>
      <c r="Z13" s="19">
        <v>1.7099149317963701E-2</v>
      </c>
      <c r="AA13" s="19">
        <v>2.0329036928583899E-2</v>
      </c>
      <c r="AB13" s="19"/>
      <c r="AC13" s="19">
        <v>0.13574483455586001</v>
      </c>
      <c r="AD13" s="19">
        <v>3.7320622759421197E-2</v>
      </c>
      <c r="AE13" s="19">
        <v>1.4577290393751901E-2</v>
      </c>
      <c r="AF13" s="19">
        <v>1.9146597240852398E-2</v>
      </c>
      <c r="AG13" s="19">
        <v>3.6123272895541098E-2</v>
      </c>
      <c r="AH13" s="19">
        <v>3.7429058223626098E-2</v>
      </c>
      <c r="AI13" s="19">
        <v>2.4318690864612299E-2</v>
      </c>
      <c r="AJ13" s="19">
        <v>1.4967360610024599E-2</v>
      </c>
      <c r="AK13" s="19">
        <v>3.0871844856377201E-2</v>
      </c>
      <c r="AL13" s="19">
        <v>4.15458925883768E-2</v>
      </c>
      <c r="AM13" s="19">
        <v>2.2934092215138001E-2</v>
      </c>
      <c r="AN13" s="19">
        <v>1.90887059899706E-2</v>
      </c>
      <c r="AO13" s="19">
        <v>1.37589199557029E-2</v>
      </c>
      <c r="AP13" s="19">
        <v>0</v>
      </c>
      <c r="AQ13" s="19">
        <v>8.6120023712649794E-3</v>
      </c>
      <c r="AR13" s="19">
        <v>1.03610602756732E-2</v>
      </c>
      <c r="AS13" s="19"/>
      <c r="AT13" s="19">
        <v>3.0459073703079199E-2</v>
      </c>
      <c r="AU13" s="19">
        <v>2.0554760639227801E-2</v>
      </c>
      <c r="AV13" s="19">
        <v>2.9331023938997499E-2</v>
      </c>
      <c r="AW13" s="19">
        <v>2.3804096479079901E-2</v>
      </c>
      <c r="AX13" s="19">
        <v>3.1700292851766301E-2</v>
      </c>
      <c r="AY13" s="19">
        <v>2.8008548878612999E-2</v>
      </c>
      <c r="AZ13" s="19"/>
      <c r="BA13" s="19">
        <v>3.27609681655723E-2</v>
      </c>
      <c r="BB13" s="19">
        <v>2.28933744464659E-2</v>
      </c>
      <c r="BC13" s="19">
        <v>3.1938856648863603E-2</v>
      </c>
      <c r="BD13" s="19">
        <v>2.41595950169964E-2</v>
      </c>
      <c r="BE13" s="19">
        <v>0</v>
      </c>
      <c r="BF13" s="19"/>
      <c r="BG13" s="19">
        <v>1.49773599975969E-2</v>
      </c>
      <c r="BH13" s="19">
        <v>2.2792807254113399E-2</v>
      </c>
      <c r="BI13" s="19">
        <v>3.2974200892125702E-2</v>
      </c>
      <c r="BJ13" s="19">
        <v>1.7260593398677901E-2</v>
      </c>
      <c r="BK13" s="19">
        <v>2.91485781465501E-2</v>
      </c>
      <c r="BL13" s="19"/>
      <c r="BM13" s="19">
        <v>1.7719211885003201E-2</v>
      </c>
      <c r="BN13" s="19">
        <v>3.1613696482650597E-2</v>
      </c>
      <c r="BO13" s="19">
        <v>3.8404508880218999E-2</v>
      </c>
      <c r="BP13" s="19"/>
      <c r="BQ13" s="19">
        <v>2.0867960479609E-2</v>
      </c>
      <c r="BR13" s="19">
        <v>2.6798176477822198E-2</v>
      </c>
      <c r="BS13" s="19"/>
      <c r="BT13" s="19">
        <v>2.1026350402214899E-2</v>
      </c>
      <c r="BU13" s="19">
        <v>2.83701447157493E-2</v>
      </c>
    </row>
    <row r="14" spans="2:73" x14ac:dyDescent="0.3">
      <c r="B14" s="16"/>
    </row>
    <row r="15" spans="2:73" x14ac:dyDescent="0.3">
      <c r="B15" t="s">
        <v>95</v>
      </c>
    </row>
    <row r="16" spans="2:73" x14ac:dyDescent="0.3">
      <c r="B16" t="s">
        <v>96</v>
      </c>
    </row>
    <row r="18" spans="2:2" x14ac:dyDescent="0.3">
      <c r="B1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U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141</v>
      </c>
      <c r="C9" s="17">
        <v>0.402235103635116</v>
      </c>
      <c r="D9" s="17">
        <v>0.428984074029442</v>
      </c>
      <c r="E9" s="17">
        <v>0.37741001485408299</v>
      </c>
      <c r="F9" s="17"/>
      <c r="G9" s="17">
        <v>0.39524370990817898</v>
      </c>
      <c r="H9" s="17">
        <v>0.44894909287632301</v>
      </c>
      <c r="I9" s="17">
        <v>0.33969078557490801</v>
      </c>
      <c r="J9" s="17">
        <v>0.36385881318472801</v>
      </c>
      <c r="K9" s="17">
        <v>0.39930184886336501</v>
      </c>
      <c r="L9" s="17">
        <v>0.45293211419349599</v>
      </c>
      <c r="M9" s="17"/>
      <c r="N9" s="17">
        <v>0.44672872183853701</v>
      </c>
      <c r="O9" s="17">
        <v>0.36269039371401901</v>
      </c>
      <c r="P9" s="17">
        <v>0.418596017486211</v>
      </c>
      <c r="Q9" s="17">
        <v>0.37534153140169002</v>
      </c>
      <c r="R9" s="17"/>
      <c r="S9" s="17">
        <v>0.46634445141942998</v>
      </c>
      <c r="T9" s="17">
        <v>0.38160530610931298</v>
      </c>
      <c r="U9" s="17">
        <v>0.40435732924791201</v>
      </c>
      <c r="V9" s="17">
        <v>0.40058083636385899</v>
      </c>
      <c r="W9" s="17">
        <v>0.35387398121741098</v>
      </c>
      <c r="X9" s="17">
        <v>0.34871599564314898</v>
      </c>
      <c r="Y9" s="17">
        <v>0.41619935196018598</v>
      </c>
      <c r="Z9" s="17">
        <v>0.44130575859210203</v>
      </c>
      <c r="AA9" s="17">
        <v>0.39732032303255099</v>
      </c>
      <c r="AB9" s="17"/>
      <c r="AC9" s="17">
        <v>0.356985997517487</v>
      </c>
      <c r="AD9" s="17">
        <v>0.44310422051264903</v>
      </c>
      <c r="AE9" s="17">
        <v>0.32410162148573302</v>
      </c>
      <c r="AF9" s="17">
        <v>0.39273454874775598</v>
      </c>
      <c r="AG9" s="17">
        <v>0.36197262131524199</v>
      </c>
      <c r="AH9" s="17">
        <v>0.414685379954013</v>
      </c>
      <c r="AI9" s="17">
        <v>0.34381296771300501</v>
      </c>
      <c r="AJ9" s="17">
        <v>0.401288574360747</v>
      </c>
      <c r="AK9" s="17">
        <v>0.40058986535046498</v>
      </c>
      <c r="AL9" s="17">
        <v>0.428635861127169</v>
      </c>
      <c r="AM9" s="17">
        <v>0.34612952231031202</v>
      </c>
      <c r="AN9" s="17">
        <v>0.42362981706719499</v>
      </c>
      <c r="AO9" s="17">
        <v>0.35939190071354998</v>
      </c>
      <c r="AP9" s="17">
        <v>0.52757705876773298</v>
      </c>
      <c r="AQ9" s="17">
        <v>0.45041586251878601</v>
      </c>
      <c r="AR9" s="17">
        <v>0.59660542477490397</v>
      </c>
      <c r="AS9" s="17"/>
      <c r="AT9" s="17">
        <v>0.48893032881756199</v>
      </c>
      <c r="AU9" s="17">
        <v>0.37030351349023599</v>
      </c>
      <c r="AV9" s="17">
        <v>0.39296950813497</v>
      </c>
      <c r="AW9" s="17">
        <v>0.36371523045941101</v>
      </c>
      <c r="AX9" s="17">
        <v>0.37772612900759001</v>
      </c>
      <c r="AY9" s="17">
        <v>0.40087254280619899</v>
      </c>
      <c r="AZ9" s="17"/>
      <c r="BA9" s="17">
        <v>0.36041968134697699</v>
      </c>
      <c r="BB9" s="17">
        <v>0.36861031381438902</v>
      </c>
      <c r="BC9" s="17">
        <v>0.40968352642411698</v>
      </c>
      <c r="BD9" s="17">
        <v>0.47461110098713999</v>
      </c>
      <c r="BE9" s="17">
        <v>0.48074718947133599</v>
      </c>
      <c r="BF9" s="17"/>
      <c r="BG9" s="17">
        <v>0.49907920789149401</v>
      </c>
      <c r="BH9" s="17">
        <v>0.41196227197779201</v>
      </c>
      <c r="BI9" s="17">
        <v>0.36613208931166302</v>
      </c>
      <c r="BJ9" s="17">
        <v>0.468423750600788</v>
      </c>
      <c r="BK9" s="17">
        <v>0.28320274776118398</v>
      </c>
      <c r="BL9" s="17"/>
      <c r="BM9" s="17">
        <v>0.424011475121295</v>
      </c>
      <c r="BN9" s="17">
        <v>0.40289277069385498</v>
      </c>
      <c r="BO9" s="17">
        <v>0.335814271447896</v>
      </c>
      <c r="BP9" s="17"/>
      <c r="BQ9" s="17">
        <v>0.450958823611396</v>
      </c>
      <c r="BR9" s="17">
        <v>0.372585901823697</v>
      </c>
      <c r="BS9" s="17"/>
      <c r="BT9" s="17">
        <v>0.43005188564486602</v>
      </c>
      <c r="BU9" s="17">
        <v>0.36478137966133201</v>
      </c>
    </row>
    <row r="10" spans="2:73" x14ac:dyDescent="0.3">
      <c r="B10" s="18" t="s">
        <v>142</v>
      </c>
      <c r="C10" s="17">
        <v>0.39789900593549798</v>
      </c>
      <c r="D10" s="17">
        <v>0.38240718537624602</v>
      </c>
      <c r="E10" s="17">
        <v>0.413068272098015</v>
      </c>
      <c r="F10" s="17"/>
      <c r="G10" s="17">
        <v>0.39985222700345102</v>
      </c>
      <c r="H10" s="17">
        <v>0.34369582826183698</v>
      </c>
      <c r="I10" s="17">
        <v>0.41430676384334603</v>
      </c>
      <c r="J10" s="17">
        <v>0.40515677883201201</v>
      </c>
      <c r="K10" s="17">
        <v>0.40797339381105802</v>
      </c>
      <c r="L10" s="17">
        <v>0.41466409507206903</v>
      </c>
      <c r="M10" s="17"/>
      <c r="N10" s="17">
        <v>0.39951467300342902</v>
      </c>
      <c r="O10" s="17">
        <v>0.42730537090687398</v>
      </c>
      <c r="P10" s="17">
        <v>0.38512315734008901</v>
      </c>
      <c r="Q10" s="17">
        <v>0.37833829233622401</v>
      </c>
      <c r="R10" s="17"/>
      <c r="S10" s="17">
        <v>0.37318943328978199</v>
      </c>
      <c r="T10" s="17">
        <v>0.39514327071487398</v>
      </c>
      <c r="U10" s="17">
        <v>0.373490113430263</v>
      </c>
      <c r="V10" s="17">
        <v>0.382137192421239</v>
      </c>
      <c r="W10" s="17">
        <v>0.42337987255222098</v>
      </c>
      <c r="X10" s="17">
        <v>0.43152267388933802</v>
      </c>
      <c r="Y10" s="17">
        <v>0.40840905933102301</v>
      </c>
      <c r="Z10" s="17">
        <v>0.37856455236583603</v>
      </c>
      <c r="AA10" s="17">
        <v>0.41975222674347901</v>
      </c>
      <c r="AB10" s="17"/>
      <c r="AC10" s="17">
        <v>0.25535798905476698</v>
      </c>
      <c r="AD10" s="17">
        <v>0.35213601612343698</v>
      </c>
      <c r="AE10" s="17">
        <v>0.41432982820764303</v>
      </c>
      <c r="AF10" s="17">
        <v>0.35036960900813502</v>
      </c>
      <c r="AG10" s="17">
        <v>0.42875031299581701</v>
      </c>
      <c r="AH10" s="17">
        <v>0.36407391063577998</v>
      </c>
      <c r="AI10" s="17">
        <v>0.46466348927765999</v>
      </c>
      <c r="AJ10" s="17">
        <v>0.44968310230598901</v>
      </c>
      <c r="AK10" s="17">
        <v>0.37505968462369799</v>
      </c>
      <c r="AL10" s="17">
        <v>0.39031459042612598</v>
      </c>
      <c r="AM10" s="17">
        <v>0.43734065101668401</v>
      </c>
      <c r="AN10" s="17">
        <v>0.43040799888635001</v>
      </c>
      <c r="AO10" s="17">
        <v>0.44246044203459201</v>
      </c>
      <c r="AP10" s="17">
        <v>0.31442014262372098</v>
      </c>
      <c r="AQ10" s="17">
        <v>0.38194891682100801</v>
      </c>
      <c r="AR10" s="17">
        <v>0.28472107806936398</v>
      </c>
      <c r="AS10" s="17"/>
      <c r="AT10" s="17">
        <v>0.33400480949679101</v>
      </c>
      <c r="AU10" s="17">
        <v>0.43563020402996799</v>
      </c>
      <c r="AV10" s="17">
        <v>0.41248313861324298</v>
      </c>
      <c r="AW10" s="17">
        <v>0.41734669644376299</v>
      </c>
      <c r="AX10" s="17">
        <v>0.37534658170165303</v>
      </c>
      <c r="AY10" s="17">
        <v>0.410361571582054</v>
      </c>
      <c r="AZ10" s="17"/>
      <c r="BA10" s="17">
        <v>0.42309333754816802</v>
      </c>
      <c r="BB10" s="17">
        <v>0.43690221344436803</v>
      </c>
      <c r="BC10" s="17">
        <v>0.38119894780170199</v>
      </c>
      <c r="BD10" s="17">
        <v>0.35835832830587</v>
      </c>
      <c r="BE10" s="17">
        <v>0.36137787144885802</v>
      </c>
      <c r="BF10" s="17"/>
      <c r="BG10" s="17">
        <v>0.406862871933663</v>
      </c>
      <c r="BH10" s="17">
        <v>0.403527219113408</v>
      </c>
      <c r="BI10" s="17">
        <v>0.40306725860375697</v>
      </c>
      <c r="BJ10" s="17">
        <v>0.37073241841166099</v>
      </c>
      <c r="BK10" s="17">
        <v>0.38112588861392899</v>
      </c>
      <c r="BL10" s="17"/>
      <c r="BM10" s="17">
        <v>0.40432470556920302</v>
      </c>
      <c r="BN10" s="17">
        <v>0.39487151297024498</v>
      </c>
      <c r="BO10" s="17">
        <v>0.38608807639805098</v>
      </c>
      <c r="BP10" s="17"/>
      <c r="BQ10" s="17">
        <v>0.40728424505039501</v>
      </c>
      <c r="BR10" s="17">
        <v>0.401063850894814</v>
      </c>
      <c r="BS10" s="17"/>
      <c r="BT10" s="17">
        <v>0.40822227822951801</v>
      </c>
      <c r="BU10" s="17">
        <v>0.390899112227926</v>
      </c>
    </row>
    <row r="11" spans="2:73" x14ac:dyDescent="0.3">
      <c r="B11" s="18" t="s">
        <v>143</v>
      </c>
      <c r="C11" s="17">
        <v>8.8519028556415705E-2</v>
      </c>
      <c r="D11" s="17">
        <v>8.8302476102043295E-2</v>
      </c>
      <c r="E11" s="17">
        <v>8.7851786219615105E-2</v>
      </c>
      <c r="F11" s="17"/>
      <c r="G11" s="17">
        <v>8.5106274222235601E-2</v>
      </c>
      <c r="H11" s="17">
        <v>7.98701688172027E-2</v>
      </c>
      <c r="I11" s="17">
        <v>0.12287647619268301</v>
      </c>
      <c r="J11" s="17">
        <v>0.107397928916016</v>
      </c>
      <c r="K11" s="17">
        <v>9.5120434988766406E-2</v>
      </c>
      <c r="L11" s="17">
        <v>5.0085480040157997E-2</v>
      </c>
      <c r="M11" s="17"/>
      <c r="N11" s="17">
        <v>8.1614427356860003E-2</v>
      </c>
      <c r="O11" s="17">
        <v>9.8086074838777695E-2</v>
      </c>
      <c r="P11" s="17">
        <v>8.4608923302124397E-2</v>
      </c>
      <c r="Q11" s="17">
        <v>9.1233992986407095E-2</v>
      </c>
      <c r="R11" s="17"/>
      <c r="S11" s="17">
        <v>7.1109597790069506E-2</v>
      </c>
      <c r="T11" s="17">
        <v>9.3968994301531703E-2</v>
      </c>
      <c r="U11" s="17">
        <v>9.6969273153334798E-2</v>
      </c>
      <c r="V11" s="17">
        <v>9.5415592216298403E-2</v>
      </c>
      <c r="W11" s="17">
        <v>0.122176541976416</v>
      </c>
      <c r="X11" s="17">
        <v>8.9316671783458298E-2</v>
      </c>
      <c r="Y11" s="17">
        <v>7.8975030074542499E-2</v>
      </c>
      <c r="Z11" s="17">
        <v>7.6445090237598698E-2</v>
      </c>
      <c r="AA11" s="17">
        <v>7.9000212199845501E-2</v>
      </c>
      <c r="AB11" s="17"/>
      <c r="AC11" s="17">
        <v>0.10128492147632701</v>
      </c>
      <c r="AD11" s="17">
        <v>5.35615546311232E-2</v>
      </c>
      <c r="AE11" s="17">
        <v>0.10616766364713399</v>
      </c>
      <c r="AF11" s="17">
        <v>0.13831774531222199</v>
      </c>
      <c r="AG11" s="17">
        <v>7.6818660488852206E-2</v>
      </c>
      <c r="AH11" s="17">
        <v>8.66706477653022E-2</v>
      </c>
      <c r="AI11" s="17">
        <v>6.8887228598439695E-2</v>
      </c>
      <c r="AJ11" s="17">
        <v>6.4737086978675404E-2</v>
      </c>
      <c r="AK11" s="17">
        <v>0.10126962930399699</v>
      </c>
      <c r="AL11" s="17">
        <v>6.3718359910956396E-2</v>
      </c>
      <c r="AM11" s="17">
        <v>0.13231984892027099</v>
      </c>
      <c r="AN11" s="17">
        <v>7.1823234050006096E-2</v>
      </c>
      <c r="AO11" s="17">
        <v>9.2173620656075303E-2</v>
      </c>
      <c r="AP11" s="17">
        <v>0.109779519870082</v>
      </c>
      <c r="AQ11" s="17">
        <v>0.11504891499411</v>
      </c>
      <c r="AR11" s="17">
        <v>6.6747137258910794E-2</v>
      </c>
      <c r="AS11" s="17"/>
      <c r="AT11" s="17">
        <v>7.8979822117919193E-2</v>
      </c>
      <c r="AU11" s="17">
        <v>9.4596314589556002E-2</v>
      </c>
      <c r="AV11" s="17">
        <v>9.0975171877943697E-2</v>
      </c>
      <c r="AW11" s="17">
        <v>8.3281126641463393E-2</v>
      </c>
      <c r="AX11" s="17">
        <v>0.11106857635647099</v>
      </c>
      <c r="AY11" s="17">
        <v>6.3092574600403295E-2</v>
      </c>
      <c r="AZ11" s="17"/>
      <c r="BA11" s="17">
        <v>8.1771081118629005E-2</v>
      </c>
      <c r="BB11" s="17">
        <v>8.3316895354836107E-2</v>
      </c>
      <c r="BC11" s="17">
        <v>9.5250017407767104E-2</v>
      </c>
      <c r="BD11" s="17">
        <v>8.7768309456887197E-2</v>
      </c>
      <c r="BE11" s="17">
        <v>5.1254630372420902E-2</v>
      </c>
      <c r="BF11" s="17"/>
      <c r="BG11" s="17">
        <v>4.3952920652755197E-2</v>
      </c>
      <c r="BH11" s="17">
        <v>8.5251184110791106E-2</v>
      </c>
      <c r="BI11" s="17">
        <v>0.112063334207995</v>
      </c>
      <c r="BJ11" s="17">
        <v>7.4901096266148395E-2</v>
      </c>
      <c r="BK11" s="17">
        <v>0.16875768840076599</v>
      </c>
      <c r="BL11" s="17"/>
      <c r="BM11" s="17">
        <v>8.0909567029963006E-2</v>
      </c>
      <c r="BN11" s="17">
        <v>9.1352706987000598E-2</v>
      </c>
      <c r="BO11" s="17">
        <v>0.10432271853030101</v>
      </c>
      <c r="BP11" s="17"/>
      <c r="BQ11" s="17">
        <v>7.5620285746171995E-2</v>
      </c>
      <c r="BR11" s="17">
        <v>9.8352632469758103E-2</v>
      </c>
      <c r="BS11" s="17"/>
      <c r="BT11" s="17">
        <v>7.4871316234519397E-2</v>
      </c>
      <c r="BU11" s="17">
        <v>0.110816796501436</v>
      </c>
    </row>
    <row r="12" spans="2:73" x14ac:dyDescent="0.3">
      <c r="B12" s="18" t="s">
        <v>144</v>
      </c>
      <c r="C12" s="17">
        <v>2.6240002396023698E-2</v>
      </c>
      <c r="D12" s="17">
        <v>2.74930311236741E-2</v>
      </c>
      <c r="E12" s="17">
        <v>2.47265003851527E-2</v>
      </c>
      <c r="F12" s="17"/>
      <c r="G12" s="17">
        <v>2.86492687329837E-2</v>
      </c>
      <c r="H12" s="17">
        <v>3.0642410591001E-2</v>
      </c>
      <c r="I12" s="17">
        <v>2.31968881711688E-2</v>
      </c>
      <c r="J12" s="17">
        <v>3.5107994697089397E-2</v>
      </c>
      <c r="K12" s="17">
        <v>2.91901436606011E-2</v>
      </c>
      <c r="L12" s="17">
        <v>1.4340631807704601E-2</v>
      </c>
      <c r="M12" s="17"/>
      <c r="N12" s="17">
        <v>1.5337405960716999E-2</v>
      </c>
      <c r="O12" s="17">
        <v>2.6590361128277E-2</v>
      </c>
      <c r="P12" s="17">
        <v>2.94083997508174E-2</v>
      </c>
      <c r="Q12" s="17">
        <v>3.5401113490584502E-2</v>
      </c>
      <c r="R12" s="17"/>
      <c r="S12" s="17">
        <v>2.2924177411318199E-2</v>
      </c>
      <c r="T12" s="17">
        <v>2.6030160517322602E-2</v>
      </c>
      <c r="U12" s="17">
        <v>3.70329186697054E-2</v>
      </c>
      <c r="V12" s="17">
        <v>3.0020221087445099E-2</v>
      </c>
      <c r="W12" s="17">
        <v>2.4472519491648401E-2</v>
      </c>
      <c r="X12" s="17">
        <v>3.2550968173801098E-2</v>
      </c>
      <c r="Y12" s="17">
        <v>2.9796545684277299E-2</v>
      </c>
      <c r="Z12" s="17">
        <v>4.4536159544399196E-3</v>
      </c>
      <c r="AA12" s="17">
        <v>2.1088746683521301E-2</v>
      </c>
      <c r="AB12" s="17"/>
      <c r="AC12" s="17">
        <v>4.9475090172127797E-2</v>
      </c>
      <c r="AD12" s="17">
        <v>4.1539397251942098E-2</v>
      </c>
      <c r="AE12" s="17">
        <v>3.9894205832071802E-2</v>
      </c>
      <c r="AF12" s="17">
        <v>7.1349627907222896E-3</v>
      </c>
      <c r="AG12" s="17">
        <v>1.83195974373777E-2</v>
      </c>
      <c r="AH12" s="17">
        <v>3.1547004922338501E-2</v>
      </c>
      <c r="AI12" s="17">
        <v>3.4240679940815401E-2</v>
      </c>
      <c r="AJ12" s="17">
        <v>2.8823496657407702E-2</v>
      </c>
      <c r="AK12" s="17">
        <v>4.6658365697976198E-2</v>
      </c>
      <c r="AL12" s="17">
        <v>6.4570113428580904E-3</v>
      </c>
      <c r="AM12" s="17">
        <v>1.9298643866843702E-2</v>
      </c>
      <c r="AN12" s="17">
        <v>3.2922749144696499E-2</v>
      </c>
      <c r="AO12" s="17">
        <v>4.0398115200161101E-2</v>
      </c>
      <c r="AP12" s="17">
        <v>6.4256060220458204E-3</v>
      </c>
      <c r="AQ12" s="17">
        <v>1.6431669858265802E-2</v>
      </c>
      <c r="AR12" s="17">
        <v>2.0659525619741801E-2</v>
      </c>
      <c r="AS12" s="17"/>
      <c r="AT12" s="17">
        <v>2.4980357952654599E-2</v>
      </c>
      <c r="AU12" s="17">
        <v>2.4586725274606699E-2</v>
      </c>
      <c r="AV12" s="17">
        <v>3.39220523966711E-2</v>
      </c>
      <c r="AW12" s="17">
        <v>2.3978905036057999E-2</v>
      </c>
      <c r="AX12" s="17">
        <v>2.45044269434063E-2</v>
      </c>
      <c r="AY12" s="17">
        <v>3.1589172374179401E-2</v>
      </c>
      <c r="AZ12" s="17"/>
      <c r="BA12" s="17">
        <v>2.6266927770810002E-2</v>
      </c>
      <c r="BB12" s="17">
        <v>2.69381555379264E-2</v>
      </c>
      <c r="BC12" s="17">
        <v>3.3277694897340997E-2</v>
      </c>
      <c r="BD12" s="17">
        <v>2.40930173159166E-2</v>
      </c>
      <c r="BE12" s="17">
        <v>1.64636575732518E-2</v>
      </c>
      <c r="BF12" s="17"/>
      <c r="BG12" s="17">
        <v>1.3817342249896E-2</v>
      </c>
      <c r="BH12" s="17">
        <v>3.03008872708888E-2</v>
      </c>
      <c r="BI12" s="17">
        <v>2.0646597954758199E-2</v>
      </c>
      <c r="BJ12" s="17">
        <v>1.8960493280510901E-2</v>
      </c>
      <c r="BK12" s="17">
        <v>5.3228116556424003E-2</v>
      </c>
      <c r="BL12" s="17"/>
      <c r="BM12" s="17">
        <v>2.64202699115372E-2</v>
      </c>
      <c r="BN12" s="17">
        <v>2.08694207928788E-2</v>
      </c>
      <c r="BO12" s="17">
        <v>3.8687038993539001E-2</v>
      </c>
      <c r="BP12" s="17"/>
      <c r="BQ12" s="17">
        <v>1.8515992758682001E-2</v>
      </c>
      <c r="BR12" s="17">
        <v>2.9375017726136401E-2</v>
      </c>
      <c r="BS12" s="17"/>
      <c r="BT12" s="17">
        <v>2.6327789815905601E-2</v>
      </c>
      <c r="BU12" s="17">
        <v>2.9279109282152199E-2</v>
      </c>
    </row>
    <row r="13" spans="2:73" x14ac:dyDescent="0.3">
      <c r="B13" s="18" t="s">
        <v>145</v>
      </c>
      <c r="C13" s="19">
        <v>8.5106859476945601E-2</v>
      </c>
      <c r="D13" s="19">
        <v>7.2813233368595007E-2</v>
      </c>
      <c r="E13" s="19">
        <v>9.6943426443134501E-2</v>
      </c>
      <c r="F13" s="19"/>
      <c r="G13" s="19">
        <v>9.1148520133150904E-2</v>
      </c>
      <c r="H13" s="19">
        <v>9.6842499453636197E-2</v>
      </c>
      <c r="I13" s="19">
        <v>9.9929086217894494E-2</v>
      </c>
      <c r="J13" s="19">
        <v>8.8478484370154306E-2</v>
      </c>
      <c r="K13" s="19">
        <v>6.8414178676209594E-2</v>
      </c>
      <c r="L13" s="19">
        <v>6.7977678886572301E-2</v>
      </c>
      <c r="M13" s="19"/>
      <c r="N13" s="19">
        <v>5.6804771840456798E-2</v>
      </c>
      <c r="O13" s="19">
        <v>8.5327799412051999E-2</v>
      </c>
      <c r="P13" s="19">
        <v>8.2263502120758697E-2</v>
      </c>
      <c r="Q13" s="19">
        <v>0.11968506978509499</v>
      </c>
      <c r="R13" s="19"/>
      <c r="S13" s="19">
        <v>6.6432340089399897E-2</v>
      </c>
      <c r="T13" s="19">
        <v>0.103252268356959</v>
      </c>
      <c r="U13" s="19">
        <v>8.81503654987848E-2</v>
      </c>
      <c r="V13" s="19">
        <v>9.18461579111578E-2</v>
      </c>
      <c r="W13" s="19">
        <v>7.6097084762303702E-2</v>
      </c>
      <c r="X13" s="19">
        <v>9.7893690510254303E-2</v>
      </c>
      <c r="Y13" s="19">
        <v>6.6620012949971205E-2</v>
      </c>
      <c r="Z13" s="19">
        <v>9.9230982850023797E-2</v>
      </c>
      <c r="AA13" s="19">
        <v>8.2838491340603407E-2</v>
      </c>
      <c r="AB13" s="19"/>
      <c r="AC13" s="19">
        <v>0.23689600177929099</v>
      </c>
      <c r="AD13" s="19">
        <v>0.10965881148084899</v>
      </c>
      <c r="AE13" s="19">
        <v>0.115506680827418</v>
      </c>
      <c r="AF13" s="19">
        <v>0.111443134141165</v>
      </c>
      <c r="AG13" s="19">
        <v>0.114138807762711</v>
      </c>
      <c r="AH13" s="19">
        <v>0.10302305672256599</v>
      </c>
      <c r="AI13" s="19">
        <v>8.8395634470080406E-2</v>
      </c>
      <c r="AJ13" s="19">
        <v>5.5467739697181002E-2</v>
      </c>
      <c r="AK13" s="19">
        <v>7.64224550238638E-2</v>
      </c>
      <c r="AL13" s="19">
        <v>0.110874177192891</v>
      </c>
      <c r="AM13" s="19">
        <v>6.4911333885890404E-2</v>
      </c>
      <c r="AN13" s="19">
        <v>4.1216200851752698E-2</v>
      </c>
      <c r="AO13" s="19">
        <v>6.5575921395621906E-2</v>
      </c>
      <c r="AP13" s="19">
        <v>4.1797672716417898E-2</v>
      </c>
      <c r="AQ13" s="19">
        <v>3.6154635807830203E-2</v>
      </c>
      <c r="AR13" s="19">
        <v>3.1266834277079499E-2</v>
      </c>
      <c r="AS13" s="19"/>
      <c r="AT13" s="19">
        <v>7.3104681615073205E-2</v>
      </c>
      <c r="AU13" s="19">
        <v>7.4883242615633103E-2</v>
      </c>
      <c r="AV13" s="19">
        <v>6.9650128977172696E-2</v>
      </c>
      <c r="AW13" s="19">
        <v>0.111678041419305</v>
      </c>
      <c r="AX13" s="19">
        <v>0.111354285990879</v>
      </c>
      <c r="AY13" s="19">
        <v>9.4084138637164194E-2</v>
      </c>
      <c r="AZ13" s="19"/>
      <c r="BA13" s="19">
        <v>0.108448972215416</v>
      </c>
      <c r="BB13" s="19">
        <v>8.4232421848480801E-2</v>
      </c>
      <c r="BC13" s="19">
        <v>8.0589813469072402E-2</v>
      </c>
      <c r="BD13" s="19">
        <v>5.5169243934185798E-2</v>
      </c>
      <c r="BE13" s="19">
        <v>9.0156651134132501E-2</v>
      </c>
      <c r="BF13" s="19"/>
      <c r="BG13" s="19">
        <v>3.6287657272192103E-2</v>
      </c>
      <c r="BH13" s="19">
        <v>6.8958437527120497E-2</v>
      </c>
      <c r="BI13" s="19">
        <v>9.8090719921826705E-2</v>
      </c>
      <c r="BJ13" s="19">
        <v>6.6982241440891696E-2</v>
      </c>
      <c r="BK13" s="19">
        <v>0.113685558667697</v>
      </c>
      <c r="BL13" s="19"/>
      <c r="BM13" s="19">
        <v>6.4333982368000905E-2</v>
      </c>
      <c r="BN13" s="19">
        <v>9.0013588556020693E-2</v>
      </c>
      <c r="BO13" s="19">
        <v>0.13508789463021301</v>
      </c>
      <c r="BP13" s="19"/>
      <c r="BQ13" s="19">
        <v>4.7620652833354302E-2</v>
      </c>
      <c r="BR13" s="19">
        <v>9.8622597085594899E-2</v>
      </c>
      <c r="BS13" s="19"/>
      <c r="BT13" s="19">
        <v>6.0526730075191798E-2</v>
      </c>
      <c r="BU13" s="19">
        <v>0.104223602327154</v>
      </c>
    </row>
    <row r="14" spans="2:73" x14ac:dyDescent="0.3">
      <c r="B14" s="16"/>
    </row>
    <row r="15" spans="2:73" x14ac:dyDescent="0.3">
      <c r="B15" t="s">
        <v>95</v>
      </c>
    </row>
    <row r="16" spans="2:73" x14ac:dyDescent="0.3">
      <c r="B16" t="s">
        <v>96</v>
      </c>
    </row>
    <row r="18" spans="2:2" x14ac:dyDescent="0.3">
      <c r="B1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U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141</v>
      </c>
      <c r="C9" s="17">
        <v>0.38860051256739703</v>
      </c>
      <c r="D9" s="17">
        <v>0.421463058323791</v>
      </c>
      <c r="E9" s="17">
        <v>0.35736210489273801</v>
      </c>
      <c r="F9" s="17"/>
      <c r="G9" s="17">
        <v>0.47653502417965499</v>
      </c>
      <c r="H9" s="17">
        <v>0.43462374732887898</v>
      </c>
      <c r="I9" s="17">
        <v>0.33562539846308698</v>
      </c>
      <c r="J9" s="17">
        <v>0.31861151160548001</v>
      </c>
      <c r="K9" s="17">
        <v>0.36585343929589098</v>
      </c>
      <c r="L9" s="17">
        <v>0.40822432959180599</v>
      </c>
      <c r="M9" s="17"/>
      <c r="N9" s="17">
        <v>0.44618448933439597</v>
      </c>
      <c r="O9" s="17">
        <v>0.34795976825424202</v>
      </c>
      <c r="P9" s="17">
        <v>0.39887287511938002</v>
      </c>
      <c r="Q9" s="17">
        <v>0.35768179372297398</v>
      </c>
      <c r="R9" s="17"/>
      <c r="S9" s="17">
        <v>0.49915634371344703</v>
      </c>
      <c r="T9" s="17">
        <v>0.32495831384466101</v>
      </c>
      <c r="U9" s="17">
        <v>0.37624004769117098</v>
      </c>
      <c r="V9" s="17">
        <v>0.41203910270681399</v>
      </c>
      <c r="W9" s="17">
        <v>0.302359021731884</v>
      </c>
      <c r="X9" s="17">
        <v>0.37400986791290802</v>
      </c>
      <c r="Y9" s="17">
        <v>0.39888781321831601</v>
      </c>
      <c r="Z9" s="17">
        <v>0.42493655174803402</v>
      </c>
      <c r="AA9" s="17">
        <v>0.36943357713296798</v>
      </c>
      <c r="AB9" s="17"/>
      <c r="AC9" s="17">
        <v>0.53855428831640495</v>
      </c>
      <c r="AD9" s="17">
        <v>0.399716259964077</v>
      </c>
      <c r="AE9" s="17">
        <v>0.348275515674628</v>
      </c>
      <c r="AF9" s="17">
        <v>0.354311110585808</v>
      </c>
      <c r="AG9" s="17">
        <v>0.405534873650154</v>
      </c>
      <c r="AH9" s="17">
        <v>0.39503733361473797</v>
      </c>
      <c r="AI9" s="17">
        <v>0.33223709934506201</v>
      </c>
      <c r="AJ9" s="17">
        <v>0.33281935959473102</v>
      </c>
      <c r="AK9" s="17">
        <v>0.38615281904686599</v>
      </c>
      <c r="AL9" s="17">
        <v>0.42893310266094697</v>
      </c>
      <c r="AM9" s="17">
        <v>0.32573271520791403</v>
      </c>
      <c r="AN9" s="17">
        <v>0.39460228610531101</v>
      </c>
      <c r="AO9" s="17">
        <v>0.40390264820820698</v>
      </c>
      <c r="AP9" s="17">
        <v>0.46726801500889797</v>
      </c>
      <c r="AQ9" s="17">
        <v>0.39750284588064999</v>
      </c>
      <c r="AR9" s="17">
        <v>0.603197217364841</v>
      </c>
      <c r="AS9" s="17"/>
      <c r="AT9" s="17">
        <v>0.54098017947016097</v>
      </c>
      <c r="AU9" s="17">
        <v>0.35071591442822603</v>
      </c>
      <c r="AV9" s="17">
        <v>0.35184266568287997</v>
      </c>
      <c r="AW9" s="17">
        <v>0.33392485215824402</v>
      </c>
      <c r="AX9" s="17">
        <v>0.314255052386478</v>
      </c>
      <c r="AY9" s="17">
        <v>0.35746218960203202</v>
      </c>
      <c r="AZ9" s="17"/>
      <c r="BA9" s="17">
        <v>0.35753984384168502</v>
      </c>
      <c r="BB9" s="17">
        <v>0.355108507716141</v>
      </c>
      <c r="BC9" s="17">
        <v>0.38362573055247401</v>
      </c>
      <c r="BD9" s="17">
        <v>0.48894198996494698</v>
      </c>
      <c r="BE9" s="17">
        <v>0.54276128241986898</v>
      </c>
      <c r="BF9" s="17"/>
      <c r="BG9" s="17">
        <v>0.47839105294253198</v>
      </c>
      <c r="BH9" s="17">
        <v>0.38636402686625798</v>
      </c>
      <c r="BI9" s="17">
        <v>0.32265350073815502</v>
      </c>
      <c r="BJ9" s="17">
        <v>0.45634698468495899</v>
      </c>
      <c r="BK9" s="17">
        <v>0.264909266180684</v>
      </c>
      <c r="BL9" s="17"/>
      <c r="BM9" s="17">
        <v>0.41027889535350598</v>
      </c>
      <c r="BN9" s="17">
        <v>0.38237206203790902</v>
      </c>
      <c r="BO9" s="17">
        <v>0.33911902165795199</v>
      </c>
      <c r="BP9" s="17"/>
      <c r="BQ9" s="17">
        <v>0.454894110637308</v>
      </c>
      <c r="BR9" s="17">
        <v>0.35035051748945401</v>
      </c>
      <c r="BS9" s="17"/>
      <c r="BT9" s="17">
        <v>0.42328863945813999</v>
      </c>
      <c r="BU9" s="17">
        <v>0.339184957970395</v>
      </c>
    </row>
    <row r="10" spans="2:73" x14ac:dyDescent="0.3">
      <c r="B10" s="18" t="s">
        <v>142</v>
      </c>
      <c r="C10" s="17">
        <v>0.43328889925671998</v>
      </c>
      <c r="D10" s="17">
        <v>0.41969724671506897</v>
      </c>
      <c r="E10" s="17">
        <v>0.44632774463549402</v>
      </c>
      <c r="F10" s="17"/>
      <c r="G10" s="17">
        <v>0.35542881646625002</v>
      </c>
      <c r="H10" s="17">
        <v>0.40981252811757102</v>
      </c>
      <c r="I10" s="17">
        <v>0.44672817069388598</v>
      </c>
      <c r="J10" s="17">
        <v>0.445670900300151</v>
      </c>
      <c r="K10" s="17">
        <v>0.449141211966545</v>
      </c>
      <c r="L10" s="17">
        <v>0.472311089268661</v>
      </c>
      <c r="M10" s="17"/>
      <c r="N10" s="17">
        <v>0.42706253873306799</v>
      </c>
      <c r="O10" s="17">
        <v>0.45881603942747201</v>
      </c>
      <c r="P10" s="17">
        <v>0.42654763901131099</v>
      </c>
      <c r="Q10" s="17">
        <v>0.41888396942255002</v>
      </c>
      <c r="R10" s="17"/>
      <c r="S10" s="17">
        <v>0.38514741458518897</v>
      </c>
      <c r="T10" s="17">
        <v>0.45622931686711599</v>
      </c>
      <c r="U10" s="17">
        <v>0.39331293717232402</v>
      </c>
      <c r="V10" s="17">
        <v>0.40978805075721098</v>
      </c>
      <c r="W10" s="17">
        <v>0.48640824111971098</v>
      </c>
      <c r="X10" s="17">
        <v>0.40532205609759803</v>
      </c>
      <c r="Y10" s="17">
        <v>0.445316412086671</v>
      </c>
      <c r="Z10" s="17">
        <v>0.44112252139920699</v>
      </c>
      <c r="AA10" s="17">
        <v>0.48761189508610298</v>
      </c>
      <c r="AB10" s="17"/>
      <c r="AC10" s="17">
        <v>0.16540161348864901</v>
      </c>
      <c r="AD10" s="17">
        <v>0.38742511627708898</v>
      </c>
      <c r="AE10" s="17">
        <v>0.42918671833612398</v>
      </c>
      <c r="AF10" s="17">
        <v>0.426688097326826</v>
      </c>
      <c r="AG10" s="17">
        <v>0.41907864550843898</v>
      </c>
      <c r="AH10" s="17">
        <v>0.410806915327251</v>
      </c>
      <c r="AI10" s="17">
        <v>0.44880606213313701</v>
      </c>
      <c r="AJ10" s="17">
        <v>0.51103369694411804</v>
      </c>
      <c r="AK10" s="17">
        <v>0.41774476631686402</v>
      </c>
      <c r="AL10" s="17">
        <v>0.41705325405045901</v>
      </c>
      <c r="AM10" s="17">
        <v>0.48228158573042701</v>
      </c>
      <c r="AN10" s="17">
        <v>0.46462972077752401</v>
      </c>
      <c r="AO10" s="17">
        <v>0.44567703152766902</v>
      </c>
      <c r="AP10" s="17">
        <v>0.400050029076987</v>
      </c>
      <c r="AQ10" s="17">
        <v>0.45113822414461102</v>
      </c>
      <c r="AR10" s="17">
        <v>0.32624791015627103</v>
      </c>
      <c r="AS10" s="17"/>
      <c r="AT10" s="17">
        <v>0.31438455860215703</v>
      </c>
      <c r="AU10" s="17">
        <v>0.47583521939600398</v>
      </c>
      <c r="AV10" s="17">
        <v>0.44445872995969299</v>
      </c>
      <c r="AW10" s="17">
        <v>0.48313631307420501</v>
      </c>
      <c r="AX10" s="17">
        <v>0.47683794767613302</v>
      </c>
      <c r="AY10" s="17">
        <v>0.43525371058839601</v>
      </c>
      <c r="AZ10" s="17"/>
      <c r="BA10" s="17">
        <v>0.42888317247906199</v>
      </c>
      <c r="BB10" s="17">
        <v>0.47689639861287703</v>
      </c>
      <c r="BC10" s="17">
        <v>0.44496390280420001</v>
      </c>
      <c r="BD10" s="17">
        <v>0.36016713897086899</v>
      </c>
      <c r="BE10" s="17">
        <v>0.36470176783948999</v>
      </c>
      <c r="BF10" s="17"/>
      <c r="BG10" s="17">
        <v>0.422424226070302</v>
      </c>
      <c r="BH10" s="17">
        <v>0.44312806170573399</v>
      </c>
      <c r="BI10" s="17">
        <v>0.48591752453436998</v>
      </c>
      <c r="BJ10" s="17">
        <v>0.39856054856717099</v>
      </c>
      <c r="BK10" s="17">
        <v>0.35387500841916603</v>
      </c>
      <c r="BL10" s="17"/>
      <c r="BM10" s="17">
        <v>0.43650839494121202</v>
      </c>
      <c r="BN10" s="17">
        <v>0.44085850133277099</v>
      </c>
      <c r="BO10" s="17">
        <v>0.40540408943798201</v>
      </c>
      <c r="BP10" s="17"/>
      <c r="BQ10" s="17">
        <v>0.41901676296012103</v>
      </c>
      <c r="BR10" s="17">
        <v>0.447763237072619</v>
      </c>
      <c r="BS10" s="17"/>
      <c r="BT10" s="17">
        <v>0.42561339452013602</v>
      </c>
      <c r="BU10" s="17">
        <v>0.447642512080975</v>
      </c>
    </row>
    <row r="11" spans="2:73" x14ac:dyDescent="0.3">
      <c r="B11" s="18" t="s">
        <v>143</v>
      </c>
      <c r="C11" s="17">
        <v>0.106593208291771</v>
      </c>
      <c r="D11" s="17">
        <v>0.101250601965997</v>
      </c>
      <c r="E11" s="17">
        <v>0.111778619773492</v>
      </c>
      <c r="F11" s="17"/>
      <c r="G11" s="17">
        <v>0.102697266523662</v>
      </c>
      <c r="H11" s="17">
        <v>6.8415595767502696E-2</v>
      </c>
      <c r="I11" s="17">
        <v>0.134885709641694</v>
      </c>
      <c r="J11" s="17">
        <v>0.142761657242229</v>
      </c>
      <c r="K11" s="17">
        <v>0.12657760732095499</v>
      </c>
      <c r="L11" s="17">
        <v>7.4360868896183402E-2</v>
      </c>
      <c r="M11" s="17"/>
      <c r="N11" s="17">
        <v>8.6757228391529301E-2</v>
      </c>
      <c r="O11" s="17">
        <v>0.106967905803789</v>
      </c>
      <c r="P11" s="17">
        <v>0.114556708166601</v>
      </c>
      <c r="Q11" s="17">
        <v>0.12163397812514599</v>
      </c>
      <c r="R11" s="17"/>
      <c r="S11" s="17">
        <v>6.3244981419097998E-2</v>
      </c>
      <c r="T11" s="17">
        <v>0.13090620976930101</v>
      </c>
      <c r="U11" s="17">
        <v>0.12725878159729601</v>
      </c>
      <c r="V11" s="17">
        <v>0.116480839092133</v>
      </c>
      <c r="W11" s="17">
        <v>0.13066328203896399</v>
      </c>
      <c r="X11" s="17">
        <v>0.13078466942618999</v>
      </c>
      <c r="Y11" s="17">
        <v>8.2260143810247197E-2</v>
      </c>
      <c r="Z11" s="17">
        <v>8.8222986876029197E-2</v>
      </c>
      <c r="AA11" s="17">
        <v>9.6235215687291001E-2</v>
      </c>
      <c r="AB11" s="17"/>
      <c r="AC11" s="17">
        <v>0.110824173466958</v>
      </c>
      <c r="AD11" s="17">
        <v>7.8636162596265102E-2</v>
      </c>
      <c r="AE11" s="17">
        <v>0.116060653689944</v>
      </c>
      <c r="AF11" s="17">
        <v>0.14325062772984001</v>
      </c>
      <c r="AG11" s="17">
        <v>0.114102312600324</v>
      </c>
      <c r="AH11" s="17">
        <v>0.108249091946632</v>
      </c>
      <c r="AI11" s="17">
        <v>0.12379177271831</v>
      </c>
      <c r="AJ11" s="17">
        <v>9.6734411292946396E-2</v>
      </c>
      <c r="AK11" s="17">
        <v>0.11302369179602401</v>
      </c>
      <c r="AL11" s="17">
        <v>0.100492337950479</v>
      </c>
      <c r="AM11" s="17">
        <v>0.11882805636867599</v>
      </c>
      <c r="AN11" s="17">
        <v>8.7921623646876904E-2</v>
      </c>
      <c r="AO11" s="17">
        <v>0.105949488464796</v>
      </c>
      <c r="AP11" s="17">
        <v>8.8610023295340595E-2</v>
      </c>
      <c r="AQ11" s="17">
        <v>0.13463722873483</v>
      </c>
      <c r="AR11" s="17">
        <v>5.83388571951979E-2</v>
      </c>
      <c r="AS11" s="17"/>
      <c r="AT11" s="17">
        <v>9.2363349262225405E-2</v>
      </c>
      <c r="AU11" s="17">
        <v>0.10658209370678701</v>
      </c>
      <c r="AV11" s="17">
        <v>0.12647557430612799</v>
      </c>
      <c r="AW11" s="17">
        <v>9.9153049281291705E-2</v>
      </c>
      <c r="AX11" s="17">
        <v>0.11621482746198999</v>
      </c>
      <c r="AY11" s="17">
        <v>0.123857834215642</v>
      </c>
      <c r="AZ11" s="17"/>
      <c r="BA11" s="17">
        <v>0.10796119319873899</v>
      </c>
      <c r="BB11" s="17">
        <v>0.111180143556166</v>
      </c>
      <c r="BC11" s="17">
        <v>0.10104141660202</v>
      </c>
      <c r="BD11" s="17">
        <v>0.101265356201998</v>
      </c>
      <c r="BE11" s="17">
        <v>5.7464843866940597E-2</v>
      </c>
      <c r="BF11" s="17"/>
      <c r="BG11" s="17">
        <v>6.3792896939563595E-2</v>
      </c>
      <c r="BH11" s="17">
        <v>0.10844340249319399</v>
      </c>
      <c r="BI11" s="17">
        <v>0.118556696731395</v>
      </c>
      <c r="BJ11" s="17">
        <v>9.6776771113000398E-2</v>
      </c>
      <c r="BK11" s="17">
        <v>0.232304920510568</v>
      </c>
      <c r="BL11" s="17"/>
      <c r="BM11" s="17">
        <v>0.104171981007321</v>
      </c>
      <c r="BN11" s="17">
        <v>9.7017476269775901E-2</v>
      </c>
      <c r="BO11" s="17">
        <v>0.136951420707879</v>
      </c>
      <c r="BP11" s="17"/>
      <c r="BQ11" s="17">
        <v>8.0644477058219005E-2</v>
      </c>
      <c r="BR11" s="17">
        <v>0.12240829028793</v>
      </c>
      <c r="BS11" s="17"/>
      <c r="BT11" s="17">
        <v>9.42477744008893E-2</v>
      </c>
      <c r="BU11" s="17">
        <v>0.12696771588956701</v>
      </c>
    </row>
    <row r="12" spans="2:73" x14ac:dyDescent="0.3">
      <c r="B12" s="18" t="s">
        <v>144</v>
      </c>
      <c r="C12" s="17">
        <v>2.5731227979768099E-2</v>
      </c>
      <c r="D12" s="17">
        <v>2.24978433134118E-2</v>
      </c>
      <c r="E12" s="17">
        <v>2.8588058430916701E-2</v>
      </c>
      <c r="F12" s="17"/>
      <c r="G12" s="17">
        <v>1.6990398078808401E-2</v>
      </c>
      <c r="H12" s="17">
        <v>3.2425471753481601E-2</v>
      </c>
      <c r="I12" s="17">
        <v>2.2122492632878601E-2</v>
      </c>
      <c r="J12" s="17">
        <v>4.0953861392452898E-2</v>
      </c>
      <c r="K12" s="17">
        <v>2.5911451800728701E-2</v>
      </c>
      <c r="L12" s="17">
        <v>1.6503192556956099E-2</v>
      </c>
      <c r="M12" s="17"/>
      <c r="N12" s="17">
        <v>1.6589949969651699E-2</v>
      </c>
      <c r="O12" s="17">
        <v>3.4840230323060897E-2</v>
      </c>
      <c r="P12" s="17">
        <v>2.23808599043889E-2</v>
      </c>
      <c r="Q12" s="17">
        <v>2.9593437293820801E-2</v>
      </c>
      <c r="R12" s="17"/>
      <c r="S12" s="17">
        <v>2.0125924240722098E-2</v>
      </c>
      <c r="T12" s="17">
        <v>2.2153574499942201E-2</v>
      </c>
      <c r="U12" s="17">
        <v>4.3651759240020203E-2</v>
      </c>
      <c r="V12" s="17">
        <v>1.53424990444735E-2</v>
      </c>
      <c r="W12" s="17">
        <v>2.4480746176669399E-2</v>
      </c>
      <c r="X12" s="17">
        <v>3.8731838636497699E-2</v>
      </c>
      <c r="Y12" s="17">
        <v>3.1757550618883301E-2</v>
      </c>
      <c r="Z12" s="17">
        <v>1.1322860937014E-2</v>
      </c>
      <c r="AA12" s="17">
        <v>2.3809967458067401E-2</v>
      </c>
      <c r="AB12" s="17"/>
      <c r="AC12" s="17">
        <v>4.9475090172127797E-2</v>
      </c>
      <c r="AD12" s="17">
        <v>5.8977015440190697E-2</v>
      </c>
      <c r="AE12" s="17">
        <v>3.3024240377555303E-2</v>
      </c>
      <c r="AF12" s="17">
        <v>1.97224609344262E-2</v>
      </c>
      <c r="AG12" s="17">
        <v>1.47156945945303E-2</v>
      </c>
      <c r="AH12" s="17">
        <v>2.5955575925778299E-2</v>
      </c>
      <c r="AI12" s="17">
        <v>5.25092488247665E-2</v>
      </c>
      <c r="AJ12" s="17">
        <v>1.8591854342584299E-2</v>
      </c>
      <c r="AK12" s="17">
        <v>3.9898185633310199E-2</v>
      </c>
      <c r="AL12" s="17">
        <v>4.1167161594461103E-3</v>
      </c>
      <c r="AM12" s="17">
        <v>2.8510875687048801E-2</v>
      </c>
      <c r="AN12" s="17">
        <v>2.11107003306404E-2</v>
      </c>
      <c r="AO12" s="17">
        <v>3.1331188242354403E-2</v>
      </c>
      <c r="AP12" s="17">
        <v>2.7384961967E-2</v>
      </c>
      <c r="AQ12" s="17">
        <v>8.1096988686432392E-3</v>
      </c>
      <c r="AR12" s="17">
        <v>0</v>
      </c>
      <c r="AS12" s="17"/>
      <c r="AT12" s="17">
        <v>1.4548168791467199E-2</v>
      </c>
      <c r="AU12" s="17">
        <v>3.3204483976891297E-2</v>
      </c>
      <c r="AV12" s="17">
        <v>3.0131556116037999E-2</v>
      </c>
      <c r="AW12" s="17">
        <v>2.3611093163031002E-2</v>
      </c>
      <c r="AX12" s="17">
        <v>2.7838117848006098E-2</v>
      </c>
      <c r="AY12" s="17">
        <v>2.51026429786027E-2</v>
      </c>
      <c r="AZ12" s="17"/>
      <c r="BA12" s="17">
        <v>3.4831934684156102E-2</v>
      </c>
      <c r="BB12" s="17">
        <v>2.3922840373744699E-2</v>
      </c>
      <c r="BC12" s="17">
        <v>2.6191575698086701E-2</v>
      </c>
      <c r="BD12" s="17">
        <v>2.6259529588118401E-2</v>
      </c>
      <c r="BE12" s="17">
        <v>0</v>
      </c>
      <c r="BF12" s="17"/>
      <c r="BG12" s="17">
        <v>1.11294543339396E-2</v>
      </c>
      <c r="BH12" s="17">
        <v>2.4275788134095699E-2</v>
      </c>
      <c r="BI12" s="17">
        <v>1.50127799228652E-2</v>
      </c>
      <c r="BJ12" s="17">
        <v>2.7049760025949401E-2</v>
      </c>
      <c r="BK12" s="17">
        <v>4.6319433912594903E-2</v>
      </c>
      <c r="BL12" s="17"/>
      <c r="BM12" s="17">
        <v>2.2765390132573001E-2</v>
      </c>
      <c r="BN12" s="17">
        <v>2.1279685641664201E-2</v>
      </c>
      <c r="BO12" s="17">
        <v>4.53227647141171E-2</v>
      </c>
      <c r="BP12" s="17"/>
      <c r="BQ12" s="17">
        <v>1.99290945131428E-2</v>
      </c>
      <c r="BR12" s="17">
        <v>2.7637790384672501E-2</v>
      </c>
      <c r="BS12" s="17"/>
      <c r="BT12" s="17">
        <v>2.1658082765326301E-2</v>
      </c>
      <c r="BU12" s="17">
        <v>3.3532201941106801E-2</v>
      </c>
    </row>
    <row r="13" spans="2:73" x14ac:dyDescent="0.3">
      <c r="B13" s="18" t="s">
        <v>145</v>
      </c>
      <c r="C13" s="19">
        <v>4.5786151904343202E-2</v>
      </c>
      <c r="D13" s="19">
        <v>3.5091249681731898E-2</v>
      </c>
      <c r="E13" s="19">
        <v>5.5943472267359601E-2</v>
      </c>
      <c r="F13" s="19"/>
      <c r="G13" s="19">
        <v>4.8348494751624699E-2</v>
      </c>
      <c r="H13" s="19">
        <v>5.4722657032566201E-2</v>
      </c>
      <c r="I13" s="19">
        <v>6.0638228568454702E-2</v>
      </c>
      <c r="J13" s="19">
        <v>5.2002069459686398E-2</v>
      </c>
      <c r="K13" s="19">
        <v>3.2516289615879997E-2</v>
      </c>
      <c r="L13" s="19">
        <v>2.86005196863931E-2</v>
      </c>
      <c r="M13" s="19"/>
      <c r="N13" s="19">
        <v>2.3405793571354801E-2</v>
      </c>
      <c r="O13" s="19">
        <v>5.1416056191436299E-2</v>
      </c>
      <c r="P13" s="19">
        <v>3.7641917798319102E-2</v>
      </c>
      <c r="Q13" s="19">
        <v>7.2206821435509896E-2</v>
      </c>
      <c r="R13" s="19"/>
      <c r="S13" s="19">
        <v>3.2325336041543799E-2</v>
      </c>
      <c r="T13" s="19">
        <v>6.5752585018978807E-2</v>
      </c>
      <c r="U13" s="19">
        <v>5.9536474299188298E-2</v>
      </c>
      <c r="V13" s="19">
        <v>4.6349508399367599E-2</v>
      </c>
      <c r="W13" s="19">
        <v>5.6088708932771597E-2</v>
      </c>
      <c r="X13" s="19">
        <v>5.1151567926806099E-2</v>
      </c>
      <c r="Y13" s="19">
        <v>4.1778080265882298E-2</v>
      </c>
      <c r="Z13" s="19">
        <v>3.43950790397166E-2</v>
      </c>
      <c r="AA13" s="19">
        <v>2.2909344635571101E-2</v>
      </c>
      <c r="AB13" s="19"/>
      <c r="AC13" s="19">
        <v>0.13574483455586001</v>
      </c>
      <c r="AD13" s="19">
        <v>7.5245445722379206E-2</v>
      </c>
      <c r="AE13" s="19">
        <v>7.34528719217485E-2</v>
      </c>
      <c r="AF13" s="19">
        <v>5.6027703423100601E-2</v>
      </c>
      <c r="AG13" s="19">
        <v>4.6568473646552998E-2</v>
      </c>
      <c r="AH13" s="19">
        <v>5.9951083185600801E-2</v>
      </c>
      <c r="AI13" s="19">
        <v>4.2655816978724802E-2</v>
      </c>
      <c r="AJ13" s="19">
        <v>4.0820677825619198E-2</v>
      </c>
      <c r="AK13" s="19">
        <v>4.3180537206934898E-2</v>
      </c>
      <c r="AL13" s="19">
        <v>4.94045891786698E-2</v>
      </c>
      <c r="AM13" s="19">
        <v>4.4646767005933903E-2</v>
      </c>
      <c r="AN13" s="19">
        <v>3.1735669139647302E-2</v>
      </c>
      <c r="AO13" s="19">
        <v>1.3139643556973399E-2</v>
      </c>
      <c r="AP13" s="19">
        <v>1.66869706517738E-2</v>
      </c>
      <c r="AQ13" s="19">
        <v>8.6120023712649794E-3</v>
      </c>
      <c r="AR13" s="19">
        <v>1.2216015283689799E-2</v>
      </c>
      <c r="AS13" s="19"/>
      <c r="AT13" s="19">
        <v>3.77237438739896E-2</v>
      </c>
      <c r="AU13" s="19">
        <v>3.3662288492092303E-2</v>
      </c>
      <c r="AV13" s="19">
        <v>4.7091473935262099E-2</v>
      </c>
      <c r="AW13" s="19">
        <v>6.0174692323229001E-2</v>
      </c>
      <c r="AX13" s="19">
        <v>6.4854054627393701E-2</v>
      </c>
      <c r="AY13" s="19">
        <v>5.8323622615327197E-2</v>
      </c>
      <c r="AZ13" s="19"/>
      <c r="BA13" s="19">
        <v>7.0783855796357598E-2</v>
      </c>
      <c r="BB13" s="19">
        <v>3.2892109741070902E-2</v>
      </c>
      <c r="BC13" s="19">
        <v>4.4177374343219403E-2</v>
      </c>
      <c r="BD13" s="19">
        <v>2.3365985274067101E-2</v>
      </c>
      <c r="BE13" s="19">
        <v>3.5072105873701E-2</v>
      </c>
      <c r="BF13" s="19"/>
      <c r="BG13" s="19">
        <v>2.42623697136625E-2</v>
      </c>
      <c r="BH13" s="19">
        <v>3.7788720800718198E-2</v>
      </c>
      <c r="BI13" s="19">
        <v>5.78594980732157E-2</v>
      </c>
      <c r="BJ13" s="19">
        <v>2.1265935608920001E-2</v>
      </c>
      <c r="BK13" s="19">
        <v>0.10259137097698801</v>
      </c>
      <c r="BL13" s="19"/>
      <c r="BM13" s="19">
        <v>2.62753385653882E-2</v>
      </c>
      <c r="BN13" s="19">
        <v>5.8472274717879698E-2</v>
      </c>
      <c r="BO13" s="19">
        <v>7.3202703482069795E-2</v>
      </c>
      <c r="BP13" s="19"/>
      <c r="BQ13" s="19">
        <v>2.5515554831209802E-2</v>
      </c>
      <c r="BR13" s="19">
        <v>5.1840164765324298E-2</v>
      </c>
      <c r="BS13" s="19"/>
      <c r="BT13" s="19">
        <v>3.51921088555084E-2</v>
      </c>
      <c r="BU13" s="19">
        <v>5.2672612117955299E-2</v>
      </c>
    </row>
    <row r="14" spans="2:73" x14ac:dyDescent="0.3">
      <c r="B14" s="16"/>
    </row>
    <row r="15" spans="2:73" x14ac:dyDescent="0.3">
      <c r="B15" t="s">
        <v>95</v>
      </c>
    </row>
    <row r="16" spans="2:73" x14ac:dyDescent="0.3">
      <c r="B16" t="s">
        <v>96</v>
      </c>
    </row>
    <row r="18" spans="2:2" x14ac:dyDescent="0.3">
      <c r="B1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U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152</v>
      </c>
      <c r="C9" s="17">
        <v>0.75794518559545299</v>
      </c>
      <c r="D9" s="17">
        <v>0.69278181985763099</v>
      </c>
      <c r="E9" s="17">
        <v>0.82145405614878597</v>
      </c>
      <c r="F9" s="17"/>
      <c r="G9" s="17">
        <v>0.69589833798959999</v>
      </c>
      <c r="H9" s="17">
        <v>0.69827688403108401</v>
      </c>
      <c r="I9" s="17">
        <v>0.72909679513365799</v>
      </c>
      <c r="J9" s="17">
        <v>0.74355250866872702</v>
      </c>
      <c r="K9" s="17">
        <v>0.79542186458881203</v>
      </c>
      <c r="L9" s="17">
        <v>0.85756331101087502</v>
      </c>
      <c r="M9" s="17"/>
      <c r="N9" s="17">
        <v>0.77216553300453405</v>
      </c>
      <c r="O9" s="17">
        <v>0.77213948126964305</v>
      </c>
      <c r="P9" s="17">
        <v>0.74999878542696397</v>
      </c>
      <c r="Q9" s="17">
        <v>0.73130454668957401</v>
      </c>
      <c r="R9" s="17"/>
      <c r="S9" s="17">
        <v>0.68863290845741398</v>
      </c>
      <c r="T9" s="17">
        <v>0.79293894763970996</v>
      </c>
      <c r="U9" s="17">
        <v>0.80799764847821698</v>
      </c>
      <c r="V9" s="17">
        <v>0.78101480170374904</v>
      </c>
      <c r="W9" s="17">
        <v>0.76700258197696303</v>
      </c>
      <c r="X9" s="17">
        <v>0.71444332798516996</v>
      </c>
      <c r="Y9" s="17">
        <v>0.78161407721971499</v>
      </c>
      <c r="Z9" s="17">
        <v>0.81712431988703405</v>
      </c>
      <c r="AA9" s="17">
        <v>0.72841333714641299</v>
      </c>
      <c r="AB9" s="17"/>
      <c r="AC9" s="17">
        <v>0.62764348126317804</v>
      </c>
      <c r="AD9" s="17">
        <v>0.62539343341655096</v>
      </c>
      <c r="AE9" s="17">
        <v>0.76105998499752303</v>
      </c>
      <c r="AF9" s="17">
        <v>0.77403897666449395</v>
      </c>
      <c r="AG9" s="17">
        <v>0.720611715893403</v>
      </c>
      <c r="AH9" s="17">
        <v>0.76306731228352098</v>
      </c>
      <c r="AI9" s="17">
        <v>0.78045879398629903</v>
      </c>
      <c r="AJ9" s="17">
        <v>0.78811513179329795</v>
      </c>
      <c r="AK9" s="17">
        <v>0.75117249927849905</v>
      </c>
      <c r="AL9" s="17">
        <v>0.76389726580332895</v>
      </c>
      <c r="AM9" s="17">
        <v>0.72787090340794502</v>
      </c>
      <c r="AN9" s="17">
        <v>0.82439808752107102</v>
      </c>
      <c r="AO9" s="17">
        <v>0.73993715414055194</v>
      </c>
      <c r="AP9" s="17">
        <v>0.76101761954951097</v>
      </c>
      <c r="AQ9" s="17">
        <v>0.75527676170960001</v>
      </c>
      <c r="AR9" s="17">
        <v>0.80885122368850904</v>
      </c>
      <c r="AS9" s="17"/>
      <c r="AT9" s="17">
        <v>0.70762372716834299</v>
      </c>
      <c r="AU9" s="17">
        <v>0.77903312650696299</v>
      </c>
      <c r="AV9" s="17">
        <v>0.73608464622301595</v>
      </c>
      <c r="AW9" s="17">
        <v>0.79144812889869498</v>
      </c>
      <c r="AX9" s="17">
        <v>0.77442369037646597</v>
      </c>
      <c r="AY9" s="17">
        <v>0.77449452706472399</v>
      </c>
      <c r="AZ9" s="17"/>
      <c r="BA9" s="17">
        <v>0.74077055677564096</v>
      </c>
      <c r="BB9" s="17">
        <v>0.77360261374738104</v>
      </c>
      <c r="BC9" s="17">
        <v>0.74403875447779</v>
      </c>
      <c r="BD9" s="17">
        <v>0.74444697393161996</v>
      </c>
      <c r="BE9" s="17">
        <v>0.79290025973990796</v>
      </c>
      <c r="BF9" s="17"/>
      <c r="BG9" s="17">
        <v>0.78224455703471596</v>
      </c>
      <c r="BH9" s="17">
        <v>0.759939701862127</v>
      </c>
      <c r="BI9" s="17">
        <v>0.78300432314611501</v>
      </c>
      <c r="BJ9" s="17">
        <v>0.74429138995592603</v>
      </c>
      <c r="BK9" s="17">
        <v>0.75560384453554597</v>
      </c>
      <c r="BL9" s="17"/>
      <c r="BM9" s="17">
        <v>0.75138099175732398</v>
      </c>
      <c r="BN9" s="17">
        <v>0.77035088358158599</v>
      </c>
      <c r="BO9" s="17">
        <v>0.74749603574454804</v>
      </c>
      <c r="BP9" s="17"/>
      <c r="BQ9" s="17">
        <v>0.71564991382981102</v>
      </c>
      <c r="BR9" s="17">
        <v>0.78212582990759305</v>
      </c>
      <c r="BS9" s="17"/>
      <c r="BT9" s="17">
        <v>0.77232479943994503</v>
      </c>
      <c r="BU9" s="17">
        <v>0.73507886839928904</v>
      </c>
    </row>
    <row r="10" spans="2:73" x14ac:dyDescent="0.3">
      <c r="B10" s="18" t="s">
        <v>153</v>
      </c>
      <c r="C10" s="17">
        <v>0.73634609486216196</v>
      </c>
      <c r="D10" s="17">
        <v>0.71002211868315002</v>
      </c>
      <c r="E10" s="17">
        <v>0.76239380259052103</v>
      </c>
      <c r="F10" s="17"/>
      <c r="G10" s="17">
        <v>0.65766612181510398</v>
      </c>
      <c r="H10" s="17">
        <v>0.68913398170265905</v>
      </c>
      <c r="I10" s="17">
        <v>0.74579179464238199</v>
      </c>
      <c r="J10" s="17">
        <v>0.75986052865259301</v>
      </c>
      <c r="K10" s="17">
        <v>0.781702515681856</v>
      </c>
      <c r="L10" s="17">
        <v>0.76958601998157095</v>
      </c>
      <c r="M10" s="17"/>
      <c r="N10" s="17">
        <v>0.74996599717865697</v>
      </c>
      <c r="O10" s="17">
        <v>0.74222775698652199</v>
      </c>
      <c r="P10" s="17">
        <v>0.751068863541826</v>
      </c>
      <c r="Q10" s="17">
        <v>0.70139109753331697</v>
      </c>
      <c r="R10" s="17"/>
      <c r="S10" s="17">
        <v>0.70212445377229005</v>
      </c>
      <c r="T10" s="17">
        <v>0.74192782141818703</v>
      </c>
      <c r="U10" s="17">
        <v>0.76520474830838003</v>
      </c>
      <c r="V10" s="17">
        <v>0.77208860910507904</v>
      </c>
      <c r="W10" s="17">
        <v>0.72203327020382502</v>
      </c>
      <c r="X10" s="17">
        <v>0.71063823791559699</v>
      </c>
      <c r="Y10" s="17">
        <v>0.69195713271302295</v>
      </c>
      <c r="Z10" s="17">
        <v>0.80542994856588801</v>
      </c>
      <c r="AA10" s="17">
        <v>0.75630327859060398</v>
      </c>
      <c r="AB10" s="17"/>
      <c r="AC10" s="17">
        <v>0.51778046987845805</v>
      </c>
      <c r="AD10" s="17">
        <v>0.70582208352992903</v>
      </c>
      <c r="AE10" s="17">
        <v>0.70925536395441802</v>
      </c>
      <c r="AF10" s="17">
        <v>0.74993566557747704</v>
      </c>
      <c r="AG10" s="17">
        <v>0.71044372933441902</v>
      </c>
      <c r="AH10" s="17">
        <v>0.77229875784726598</v>
      </c>
      <c r="AI10" s="17">
        <v>0.734580794666571</v>
      </c>
      <c r="AJ10" s="17">
        <v>0.758129439028846</v>
      </c>
      <c r="AK10" s="17">
        <v>0.70028526104817901</v>
      </c>
      <c r="AL10" s="17">
        <v>0.73979735551871795</v>
      </c>
      <c r="AM10" s="17">
        <v>0.73124330892838196</v>
      </c>
      <c r="AN10" s="17">
        <v>0.77777922935771804</v>
      </c>
      <c r="AO10" s="17">
        <v>0.75024695690505505</v>
      </c>
      <c r="AP10" s="17">
        <v>0.82656029312464396</v>
      </c>
      <c r="AQ10" s="17">
        <v>0.709873302773254</v>
      </c>
      <c r="AR10" s="17">
        <v>0.74126170934112601</v>
      </c>
      <c r="AS10" s="17"/>
      <c r="AT10" s="17">
        <v>0.69866549010688705</v>
      </c>
      <c r="AU10" s="17">
        <v>0.77194248542642097</v>
      </c>
      <c r="AV10" s="17">
        <v>0.68755716491498098</v>
      </c>
      <c r="AW10" s="17">
        <v>0.763614367996864</v>
      </c>
      <c r="AX10" s="17">
        <v>0.75117500538299797</v>
      </c>
      <c r="AY10" s="17">
        <v>0.71315317906720099</v>
      </c>
      <c r="AZ10" s="17"/>
      <c r="BA10" s="17">
        <v>0.74365409074514899</v>
      </c>
      <c r="BB10" s="17">
        <v>0.75813670646584297</v>
      </c>
      <c r="BC10" s="17">
        <v>0.74868671253154595</v>
      </c>
      <c r="BD10" s="17">
        <v>0.70477042502387099</v>
      </c>
      <c r="BE10" s="17">
        <v>0.65728308540517399</v>
      </c>
      <c r="BF10" s="17"/>
      <c r="BG10" s="17">
        <v>0.77091345912208198</v>
      </c>
      <c r="BH10" s="17">
        <v>0.70781580179224401</v>
      </c>
      <c r="BI10" s="17">
        <v>0.75655777335571495</v>
      </c>
      <c r="BJ10" s="17">
        <v>0.73819921514789</v>
      </c>
      <c r="BK10" s="17">
        <v>0.753774279288703</v>
      </c>
      <c r="BL10" s="17"/>
      <c r="BM10" s="17">
        <v>0.743546638320428</v>
      </c>
      <c r="BN10" s="17">
        <v>0.73499118150188802</v>
      </c>
      <c r="BO10" s="17">
        <v>0.718184796802528</v>
      </c>
      <c r="BP10" s="17"/>
      <c r="BQ10" s="17">
        <v>0.70474924960613505</v>
      </c>
      <c r="BR10" s="17">
        <v>0.76313578236834201</v>
      </c>
      <c r="BS10" s="17"/>
      <c r="BT10" s="17">
        <v>0.73777867606553904</v>
      </c>
      <c r="BU10" s="17">
        <v>0.74112088404878695</v>
      </c>
    </row>
    <row r="11" spans="2:73" ht="28.8" x14ac:dyDescent="0.3">
      <c r="B11" s="18" t="s">
        <v>154</v>
      </c>
      <c r="C11" s="17">
        <v>0.59977091569594698</v>
      </c>
      <c r="D11" s="17">
        <v>0.57019135188204895</v>
      </c>
      <c r="E11" s="17">
        <v>0.62776642364702395</v>
      </c>
      <c r="F11" s="17"/>
      <c r="G11" s="17">
        <v>0.47275942321821801</v>
      </c>
      <c r="H11" s="17">
        <v>0.49374889715412701</v>
      </c>
      <c r="I11" s="17">
        <v>0.57433398298795502</v>
      </c>
      <c r="J11" s="17">
        <v>0.63876624558127504</v>
      </c>
      <c r="K11" s="17">
        <v>0.66603158319505895</v>
      </c>
      <c r="L11" s="17">
        <v>0.71456481146128603</v>
      </c>
      <c r="M11" s="17"/>
      <c r="N11" s="17">
        <v>0.60466963360945802</v>
      </c>
      <c r="O11" s="17">
        <v>0.60606011248383196</v>
      </c>
      <c r="P11" s="17">
        <v>0.60548055181233995</v>
      </c>
      <c r="Q11" s="17">
        <v>0.57888746351050302</v>
      </c>
      <c r="R11" s="17"/>
      <c r="S11" s="17">
        <v>0.52207497526314195</v>
      </c>
      <c r="T11" s="17">
        <v>0.63413441187432595</v>
      </c>
      <c r="U11" s="17">
        <v>0.68707910566578501</v>
      </c>
      <c r="V11" s="17">
        <v>0.64254980854786903</v>
      </c>
      <c r="W11" s="17">
        <v>0.57230084827236205</v>
      </c>
      <c r="X11" s="17">
        <v>0.529122686443117</v>
      </c>
      <c r="Y11" s="17">
        <v>0.61847455359649495</v>
      </c>
      <c r="Z11" s="17">
        <v>0.65456948394384595</v>
      </c>
      <c r="AA11" s="17">
        <v>0.58761707011153697</v>
      </c>
      <c r="AB11" s="17"/>
      <c r="AC11" s="17">
        <v>0.57415818952484299</v>
      </c>
      <c r="AD11" s="17">
        <v>0.55553019968726602</v>
      </c>
      <c r="AE11" s="17">
        <v>0.57791409183627795</v>
      </c>
      <c r="AF11" s="17">
        <v>0.56716180347705503</v>
      </c>
      <c r="AG11" s="17">
        <v>0.53025651280050901</v>
      </c>
      <c r="AH11" s="17">
        <v>0.59982649259278198</v>
      </c>
      <c r="AI11" s="17">
        <v>0.66528673766278901</v>
      </c>
      <c r="AJ11" s="17">
        <v>0.63172429339536296</v>
      </c>
      <c r="AK11" s="17">
        <v>0.62020042890037896</v>
      </c>
      <c r="AL11" s="17">
        <v>0.62750042427969699</v>
      </c>
      <c r="AM11" s="17">
        <v>0.60579295344605699</v>
      </c>
      <c r="AN11" s="17">
        <v>0.53964632808178203</v>
      </c>
      <c r="AO11" s="17">
        <v>0.58141617251475897</v>
      </c>
      <c r="AP11" s="17">
        <v>0.661279139754963</v>
      </c>
      <c r="AQ11" s="17">
        <v>0.61717024599581305</v>
      </c>
      <c r="AR11" s="17">
        <v>0.63361542987773301</v>
      </c>
      <c r="AS11" s="17"/>
      <c r="AT11" s="17">
        <v>0.50807649974234403</v>
      </c>
      <c r="AU11" s="17">
        <v>0.62011960074096195</v>
      </c>
      <c r="AV11" s="17">
        <v>0.56748593023298199</v>
      </c>
      <c r="AW11" s="17">
        <v>0.60744813488685701</v>
      </c>
      <c r="AX11" s="17">
        <v>0.72720274258587503</v>
      </c>
      <c r="AY11" s="17">
        <v>0.71327363333912097</v>
      </c>
      <c r="AZ11" s="17"/>
      <c r="BA11" s="17">
        <v>0.56473680371762003</v>
      </c>
      <c r="BB11" s="17">
        <v>0.62021969232177299</v>
      </c>
      <c r="BC11" s="17">
        <v>0.59117536759031097</v>
      </c>
      <c r="BD11" s="17">
        <v>0.57733112475151505</v>
      </c>
      <c r="BE11" s="17">
        <v>0.67633500572927496</v>
      </c>
      <c r="BF11" s="17"/>
      <c r="BG11" s="17">
        <v>0.63620889340448605</v>
      </c>
      <c r="BH11" s="17">
        <v>0.56949613848870995</v>
      </c>
      <c r="BI11" s="17">
        <v>0.67650008340275702</v>
      </c>
      <c r="BJ11" s="17">
        <v>0.62036924316565001</v>
      </c>
      <c r="BK11" s="17">
        <v>0.67916401302264795</v>
      </c>
      <c r="BL11" s="17"/>
      <c r="BM11" s="17">
        <v>0.60427098391814904</v>
      </c>
      <c r="BN11" s="17">
        <v>0.60088083010733295</v>
      </c>
      <c r="BO11" s="17">
        <v>0.58369038344646695</v>
      </c>
      <c r="BP11" s="17"/>
      <c r="BQ11" s="17">
        <v>0.55191678440211001</v>
      </c>
      <c r="BR11" s="17">
        <v>0.63724423853960499</v>
      </c>
      <c r="BS11" s="17"/>
      <c r="BT11" s="17">
        <v>0.63375763300726795</v>
      </c>
      <c r="BU11" s="17">
        <v>0.56282687574985801</v>
      </c>
    </row>
    <row r="12" spans="2:73" x14ac:dyDescent="0.3">
      <c r="B12" s="18" t="s">
        <v>155</v>
      </c>
      <c r="C12" s="17">
        <v>0.59597343607658904</v>
      </c>
      <c r="D12" s="17">
        <v>0.59286134804104296</v>
      </c>
      <c r="E12" s="17">
        <v>0.59812826558865995</v>
      </c>
      <c r="F12" s="17"/>
      <c r="G12" s="17">
        <v>0.51601912822807094</v>
      </c>
      <c r="H12" s="17">
        <v>0.60852328177146298</v>
      </c>
      <c r="I12" s="17">
        <v>0.60922920099956901</v>
      </c>
      <c r="J12" s="17">
        <v>0.60258177534841495</v>
      </c>
      <c r="K12" s="17">
        <v>0.62292458938855699</v>
      </c>
      <c r="L12" s="17">
        <v>0.60448951005418305</v>
      </c>
      <c r="M12" s="17"/>
      <c r="N12" s="17">
        <v>0.68487387158512802</v>
      </c>
      <c r="O12" s="17">
        <v>0.61102589287030895</v>
      </c>
      <c r="P12" s="17">
        <v>0.56113333144357902</v>
      </c>
      <c r="Q12" s="17">
        <v>0.51506139927234496</v>
      </c>
      <c r="R12" s="17"/>
      <c r="S12" s="17">
        <v>0.613137924004032</v>
      </c>
      <c r="T12" s="17">
        <v>0.60531334694303196</v>
      </c>
      <c r="U12" s="17">
        <v>0.59601317269743104</v>
      </c>
      <c r="V12" s="17">
        <v>0.60465886264420599</v>
      </c>
      <c r="W12" s="17">
        <v>0.57263990576508195</v>
      </c>
      <c r="X12" s="17">
        <v>0.51367503123684999</v>
      </c>
      <c r="Y12" s="17">
        <v>0.59385831149012103</v>
      </c>
      <c r="Z12" s="17">
        <v>0.56845776418706295</v>
      </c>
      <c r="AA12" s="17">
        <v>0.64768729420033599</v>
      </c>
      <c r="AB12" s="17"/>
      <c r="AC12" s="17">
        <v>0.43695507351466301</v>
      </c>
      <c r="AD12" s="17">
        <v>0.48476231294112099</v>
      </c>
      <c r="AE12" s="17">
        <v>0.44627650160271898</v>
      </c>
      <c r="AF12" s="17">
        <v>0.54178789026422303</v>
      </c>
      <c r="AG12" s="17">
        <v>0.48951616597988001</v>
      </c>
      <c r="AH12" s="17">
        <v>0.51294326499978105</v>
      </c>
      <c r="AI12" s="17">
        <v>0.60708451554272502</v>
      </c>
      <c r="AJ12" s="17">
        <v>0.64584215934151301</v>
      </c>
      <c r="AK12" s="17">
        <v>0.62922530169683999</v>
      </c>
      <c r="AL12" s="17">
        <v>0.69662998226835704</v>
      </c>
      <c r="AM12" s="17">
        <v>0.65928403121188806</v>
      </c>
      <c r="AN12" s="17">
        <v>0.67518725407429003</v>
      </c>
      <c r="AO12" s="17">
        <v>0.63347067497093401</v>
      </c>
      <c r="AP12" s="17">
        <v>0.63420069466130102</v>
      </c>
      <c r="AQ12" s="17">
        <v>0.763850809063501</v>
      </c>
      <c r="AR12" s="17">
        <v>0.79326883551473204</v>
      </c>
      <c r="AS12" s="17"/>
      <c r="AT12" s="17">
        <v>0.61869747476931702</v>
      </c>
      <c r="AU12" s="17">
        <v>0.60844656679669396</v>
      </c>
      <c r="AV12" s="17">
        <v>0.58217123762548295</v>
      </c>
      <c r="AW12" s="17">
        <v>0.57461743341808202</v>
      </c>
      <c r="AX12" s="17">
        <v>0.58662321083701097</v>
      </c>
      <c r="AY12" s="17">
        <v>0.55833433865048399</v>
      </c>
      <c r="AZ12" s="17"/>
      <c r="BA12" s="17">
        <v>0.52983436614183999</v>
      </c>
      <c r="BB12" s="17">
        <v>0.57293861263656898</v>
      </c>
      <c r="BC12" s="17">
        <v>0.62393850411708096</v>
      </c>
      <c r="BD12" s="17">
        <v>0.70420963295810501</v>
      </c>
      <c r="BE12" s="17">
        <v>0.68941870924410498</v>
      </c>
      <c r="BF12" s="17"/>
      <c r="BG12" s="17">
        <v>0.62698555088285701</v>
      </c>
      <c r="BH12" s="17">
        <v>0.61552379117394296</v>
      </c>
      <c r="BI12" s="17">
        <v>0.62666316121397303</v>
      </c>
      <c r="BJ12" s="17">
        <v>0.54146739035358804</v>
      </c>
      <c r="BK12" s="17">
        <v>0.58527786081859701</v>
      </c>
      <c r="BL12" s="17"/>
      <c r="BM12" s="17">
        <v>0.65770319073427697</v>
      </c>
      <c r="BN12" s="17">
        <v>0.56303567017257605</v>
      </c>
      <c r="BO12" s="17">
        <v>0.49182561571003702</v>
      </c>
      <c r="BP12" s="17"/>
      <c r="BQ12" s="17">
        <v>0.64352901044468802</v>
      </c>
      <c r="BR12" s="17">
        <v>0.57893490503326395</v>
      </c>
      <c r="BS12" s="17"/>
      <c r="BT12" s="17">
        <v>0.63584454841607996</v>
      </c>
      <c r="BU12" s="17">
        <v>0.54493868707842397</v>
      </c>
    </row>
    <row r="13" spans="2:73" x14ac:dyDescent="0.3">
      <c r="B13" s="18" t="s">
        <v>156</v>
      </c>
      <c r="C13" s="17">
        <v>0.50214082299974505</v>
      </c>
      <c r="D13" s="17">
        <v>0.49795291217377702</v>
      </c>
      <c r="E13" s="17">
        <v>0.50619966319754395</v>
      </c>
      <c r="F13" s="17"/>
      <c r="G13" s="17">
        <v>0.51296082374342</v>
      </c>
      <c r="H13" s="17">
        <v>0.58709999602445395</v>
      </c>
      <c r="I13" s="17">
        <v>0.54828892294149301</v>
      </c>
      <c r="J13" s="17">
        <v>0.50714929722498203</v>
      </c>
      <c r="K13" s="17">
        <v>0.45653115954685097</v>
      </c>
      <c r="L13" s="17">
        <v>0.414932465014206</v>
      </c>
      <c r="M13" s="17"/>
      <c r="N13" s="17">
        <v>0.56127729624275102</v>
      </c>
      <c r="O13" s="17">
        <v>0.51221440144616504</v>
      </c>
      <c r="P13" s="17">
        <v>0.50097141895279296</v>
      </c>
      <c r="Q13" s="17">
        <v>0.42657835775537101</v>
      </c>
      <c r="R13" s="17"/>
      <c r="S13" s="17">
        <v>0.57940422081885101</v>
      </c>
      <c r="T13" s="17">
        <v>0.49035163445735103</v>
      </c>
      <c r="U13" s="17">
        <v>0.50789414924742005</v>
      </c>
      <c r="V13" s="17">
        <v>0.479996652726916</v>
      </c>
      <c r="W13" s="17">
        <v>0.46627471638881002</v>
      </c>
      <c r="X13" s="17">
        <v>0.501467682180747</v>
      </c>
      <c r="Y13" s="17">
        <v>0.49785443106301502</v>
      </c>
      <c r="Z13" s="17">
        <v>0.44759287092250399</v>
      </c>
      <c r="AA13" s="17">
        <v>0.48540680735056302</v>
      </c>
      <c r="AB13" s="17"/>
      <c r="AC13" s="17">
        <v>0.44385488743485801</v>
      </c>
      <c r="AD13" s="17">
        <v>0.526159087423267</v>
      </c>
      <c r="AE13" s="17">
        <v>0.43381542775169701</v>
      </c>
      <c r="AF13" s="17">
        <v>0.460635502282779</v>
      </c>
      <c r="AG13" s="17">
        <v>0.43849681646829403</v>
      </c>
      <c r="AH13" s="17">
        <v>0.51285186464659105</v>
      </c>
      <c r="AI13" s="17">
        <v>0.50878868178527004</v>
      </c>
      <c r="AJ13" s="17">
        <v>0.51221555053783496</v>
      </c>
      <c r="AK13" s="17">
        <v>0.47095033017973098</v>
      </c>
      <c r="AL13" s="17">
        <v>0.49416639280281</v>
      </c>
      <c r="AM13" s="17">
        <v>0.49402484690973902</v>
      </c>
      <c r="AN13" s="17">
        <v>0.55664653293237498</v>
      </c>
      <c r="AO13" s="17">
        <v>0.56282878505128897</v>
      </c>
      <c r="AP13" s="17">
        <v>0.56356692284467103</v>
      </c>
      <c r="AQ13" s="17">
        <v>0.57878323671399501</v>
      </c>
      <c r="AR13" s="17">
        <v>0.65504201401678697</v>
      </c>
      <c r="AS13" s="17"/>
      <c r="AT13" s="17">
        <v>0.57998519039141305</v>
      </c>
      <c r="AU13" s="17">
        <v>0.50225011256691499</v>
      </c>
      <c r="AV13" s="17">
        <v>0.47137303384379903</v>
      </c>
      <c r="AW13" s="17">
        <v>0.44680696424890898</v>
      </c>
      <c r="AX13" s="17">
        <v>0.46556158425754501</v>
      </c>
      <c r="AY13" s="17">
        <v>0.51203096171714102</v>
      </c>
      <c r="AZ13" s="17"/>
      <c r="BA13" s="17">
        <v>0.39292124226729702</v>
      </c>
      <c r="BB13" s="17">
        <v>0.47020758816671498</v>
      </c>
      <c r="BC13" s="17">
        <v>0.57254357199136996</v>
      </c>
      <c r="BD13" s="17">
        <v>0.65030749606154803</v>
      </c>
      <c r="BE13" s="17">
        <v>0.78418785223079102</v>
      </c>
      <c r="BF13" s="17"/>
      <c r="BG13" s="17">
        <v>0.45717426872047701</v>
      </c>
      <c r="BH13" s="17">
        <v>0.54012913163146503</v>
      </c>
      <c r="BI13" s="17">
        <v>0.53032178853516299</v>
      </c>
      <c r="BJ13" s="17">
        <v>0.43799801470107702</v>
      </c>
      <c r="BK13" s="17">
        <v>0.590434714320483</v>
      </c>
      <c r="BL13" s="17"/>
      <c r="BM13" s="17">
        <v>0.50894657366199103</v>
      </c>
      <c r="BN13" s="17">
        <v>0.48517387444016002</v>
      </c>
      <c r="BO13" s="17">
        <v>0.52289793574409305</v>
      </c>
      <c r="BP13" s="17"/>
      <c r="BQ13" s="17">
        <v>0.56162299228388401</v>
      </c>
      <c r="BR13" s="17">
        <v>0.46333905645703699</v>
      </c>
      <c r="BS13" s="17"/>
      <c r="BT13" s="17">
        <v>0.53925394528623805</v>
      </c>
      <c r="BU13" s="17">
        <v>0.450423167124749</v>
      </c>
    </row>
    <row r="14" spans="2:73" x14ac:dyDescent="0.3">
      <c r="B14" s="18" t="s">
        <v>157</v>
      </c>
      <c r="C14" s="17">
        <v>0.43414820169790802</v>
      </c>
      <c r="D14" s="17">
        <v>0.458108438516315</v>
      </c>
      <c r="E14" s="17">
        <v>0.41098126275569402</v>
      </c>
      <c r="F14" s="17"/>
      <c r="G14" s="17">
        <v>0.49556184151784399</v>
      </c>
      <c r="H14" s="17">
        <v>0.44365882163565601</v>
      </c>
      <c r="I14" s="17">
        <v>0.49432888812653403</v>
      </c>
      <c r="J14" s="17">
        <v>0.43977999783800298</v>
      </c>
      <c r="K14" s="17">
        <v>0.38322148119613803</v>
      </c>
      <c r="L14" s="17">
        <v>0.36641834134175499</v>
      </c>
      <c r="M14" s="17"/>
      <c r="N14" s="17">
        <v>0.51710267909998997</v>
      </c>
      <c r="O14" s="17">
        <v>0.45285371759307602</v>
      </c>
      <c r="P14" s="17">
        <v>0.39897069976313998</v>
      </c>
      <c r="Q14" s="17">
        <v>0.35386803326813898</v>
      </c>
      <c r="R14" s="17"/>
      <c r="S14" s="17">
        <v>0.478592320879204</v>
      </c>
      <c r="T14" s="17">
        <v>0.417112920597698</v>
      </c>
      <c r="U14" s="17">
        <v>0.484212633550275</v>
      </c>
      <c r="V14" s="17">
        <v>0.44778493195268798</v>
      </c>
      <c r="W14" s="17">
        <v>0.422249069050946</v>
      </c>
      <c r="X14" s="17">
        <v>0.42746146031279703</v>
      </c>
      <c r="Y14" s="17">
        <v>0.39950638469988398</v>
      </c>
      <c r="Z14" s="17">
        <v>0.47991565158480698</v>
      </c>
      <c r="AA14" s="17">
        <v>0.37260495669427901</v>
      </c>
      <c r="AB14" s="17"/>
      <c r="AC14" s="17">
        <v>0.53640594734338998</v>
      </c>
      <c r="AD14" s="17">
        <v>0.38198785501793803</v>
      </c>
      <c r="AE14" s="17">
        <v>0.34857551343433102</v>
      </c>
      <c r="AF14" s="17">
        <v>0.37448418277509998</v>
      </c>
      <c r="AG14" s="17">
        <v>0.36578451990772598</v>
      </c>
      <c r="AH14" s="17">
        <v>0.407260149939703</v>
      </c>
      <c r="AI14" s="17">
        <v>0.437954348701592</v>
      </c>
      <c r="AJ14" s="17">
        <v>0.396244268456033</v>
      </c>
      <c r="AK14" s="17">
        <v>0.49309780912646101</v>
      </c>
      <c r="AL14" s="17">
        <v>0.42635858129913101</v>
      </c>
      <c r="AM14" s="17">
        <v>0.45540551639350502</v>
      </c>
      <c r="AN14" s="17">
        <v>0.55253666449730598</v>
      </c>
      <c r="AO14" s="17">
        <v>0.460922174490906</v>
      </c>
      <c r="AP14" s="17">
        <v>0.55079204917639102</v>
      </c>
      <c r="AQ14" s="17">
        <v>0.42443209520870301</v>
      </c>
      <c r="AR14" s="17">
        <v>0.64171167123969797</v>
      </c>
      <c r="AS14" s="17"/>
      <c r="AT14" s="17">
        <v>0.47755415794877099</v>
      </c>
      <c r="AU14" s="17">
        <v>0.44900885461372297</v>
      </c>
      <c r="AV14" s="17">
        <v>0.39580731987693901</v>
      </c>
      <c r="AW14" s="17">
        <v>0.41557081055476502</v>
      </c>
      <c r="AX14" s="17">
        <v>0.37849551295154699</v>
      </c>
      <c r="AY14" s="17">
        <v>0.443392094106839</v>
      </c>
      <c r="AZ14" s="17"/>
      <c r="BA14" s="17">
        <v>0.34827023896201198</v>
      </c>
      <c r="BB14" s="17">
        <v>0.424815484658566</v>
      </c>
      <c r="BC14" s="17">
        <v>0.49068919957533902</v>
      </c>
      <c r="BD14" s="17">
        <v>0.528268914900481</v>
      </c>
      <c r="BE14" s="17">
        <v>0.61714027165281105</v>
      </c>
      <c r="BF14" s="17"/>
      <c r="BG14" s="17">
        <v>0.44257734036279101</v>
      </c>
      <c r="BH14" s="17">
        <v>0.46748359969438802</v>
      </c>
      <c r="BI14" s="17">
        <v>0.423030389201829</v>
      </c>
      <c r="BJ14" s="17">
        <v>0.39450826570460601</v>
      </c>
      <c r="BK14" s="17">
        <v>0.42819238733047399</v>
      </c>
      <c r="BL14" s="17"/>
      <c r="BM14" s="17">
        <v>0.47831926956911303</v>
      </c>
      <c r="BN14" s="17">
        <v>0.40781341608391602</v>
      </c>
      <c r="BO14" s="17">
        <v>0.36631159200345997</v>
      </c>
      <c r="BP14" s="17"/>
      <c r="BQ14" s="17">
        <v>0.48909418416473799</v>
      </c>
      <c r="BR14" s="17">
        <v>0.40345459975247</v>
      </c>
      <c r="BS14" s="17"/>
      <c r="BT14" s="17">
        <v>0.48427158979513502</v>
      </c>
      <c r="BU14" s="17">
        <v>0.36841548806163099</v>
      </c>
    </row>
    <row r="15" spans="2:73" x14ac:dyDescent="0.3">
      <c r="B15" s="18" t="s">
        <v>158</v>
      </c>
      <c r="C15" s="17">
        <v>0.33402245669672298</v>
      </c>
      <c r="D15" s="17">
        <v>0.33705358949574499</v>
      </c>
      <c r="E15" s="17">
        <v>0.33133637379813402</v>
      </c>
      <c r="F15" s="17"/>
      <c r="G15" s="17">
        <v>0.38284708308133802</v>
      </c>
      <c r="H15" s="17">
        <v>0.38532905603969803</v>
      </c>
      <c r="I15" s="17">
        <v>0.28472628737561101</v>
      </c>
      <c r="J15" s="17">
        <v>0.28338918460262302</v>
      </c>
      <c r="K15" s="17">
        <v>0.34526632997412199</v>
      </c>
      <c r="L15" s="17">
        <v>0.33369561884973298</v>
      </c>
      <c r="M15" s="17"/>
      <c r="N15" s="17">
        <v>0.371650345134513</v>
      </c>
      <c r="O15" s="17">
        <v>0.34263777974128301</v>
      </c>
      <c r="P15" s="17">
        <v>0.34016424437447701</v>
      </c>
      <c r="Q15" s="17">
        <v>0.27639722378647402</v>
      </c>
      <c r="R15" s="17"/>
      <c r="S15" s="17">
        <v>0.40487229328012803</v>
      </c>
      <c r="T15" s="17">
        <v>0.32172673735476498</v>
      </c>
      <c r="U15" s="17">
        <v>0.34463664563162999</v>
      </c>
      <c r="V15" s="17">
        <v>0.371961685716371</v>
      </c>
      <c r="W15" s="17">
        <v>0.32382319881170801</v>
      </c>
      <c r="X15" s="17">
        <v>0.28232225400057998</v>
      </c>
      <c r="Y15" s="17">
        <v>0.26740285366452998</v>
      </c>
      <c r="Z15" s="17">
        <v>0.28240120372261701</v>
      </c>
      <c r="AA15" s="17">
        <v>0.33948628344209902</v>
      </c>
      <c r="AB15" s="17"/>
      <c r="AC15" s="17">
        <v>0.36322513855892102</v>
      </c>
      <c r="AD15" s="17">
        <v>0.25986502230899</v>
      </c>
      <c r="AE15" s="17">
        <v>0.28755144428514701</v>
      </c>
      <c r="AF15" s="17">
        <v>0.32682882249517597</v>
      </c>
      <c r="AG15" s="17">
        <v>0.26782953410074101</v>
      </c>
      <c r="AH15" s="17">
        <v>0.36231769920280998</v>
      </c>
      <c r="AI15" s="17">
        <v>0.37782276537721099</v>
      </c>
      <c r="AJ15" s="17">
        <v>0.37313976861722498</v>
      </c>
      <c r="AK15" s="17">
        <v>0.38219010395164499</v>
      </c>
      <c r="AL15" s="17">
        <v>0.32694552727701898</v>
      </c>
      <c r="AM15" s="17">
        <v>0.30986680868345501</v>
      </c>
      <c r="AN15" s="17">
        <v>0.35012712432478998</v>
      </c>
      <c r="AO15" s="17">
        <v>0.24006231346624499</v>
      </c>
      <c r="AP15" s="17">
        <v>0.33141867532955499</v>
      </c>
      <c r="AQ15" s="17">
        <v>0.33010977085004201</v>
      </c>
      <c r="AR15" s="17">
        <v>0.46821128263477102</v>
      </c>
      <c r="AS15" s="17"/>
      <c r="AT15" s="17">
        <v>0.405721267241409</v>
      </c>
      <c r="AU15" s="17">
        <v>0.321265800065692</v>
      </c>
      <c r="AV15" s="17">
        <v>0.33582862051497903</v>
      </c>
      <c r="AW15" s="17">
        <v>0.30139689075408699</v>
      </c>
      <c r="AX15" s="17">
        <v>0.26662896416435999</v>
      </c>
      <c r="AY15" s="17">
        <v>0.3303420573302</v>
      </c>
      <c r="AZ15" s="17"/>
      <c r="BA15" s="17">
        <v>0.29475656733702699</v>
      </c>
      <c r="BB15" s="17">
        <v>0.30310231379174701</v>
      </c>
      <c r="BC15" s="17">
        <v>0.34259311696148598</v>
      </c>
      <c r="BD15" s="17">
        <v>0.43289472737642598</v>
      </c>
      <c r="BE15" s="17">
        <v>0.444672887999921</v>
      </c>
      <c r="BF15" s="17"/>
      <c r="BG15" s="17">
        <v>0.34717463423577</v>
      </c>
      <c r="BH15" s="17">
        <v>0.37098003350967401</v>
      </c>
      <c r="BI15" s="17">
        <v>0.32962822395642799</v>
      </c>
      <c r="BJ15" s="17">
        <v>0.30013557001471203</v>
      </c>
      <c r="BK15" s="17">
        <v>0.33317504490021999</v>
      </c>
      <c r="BL15" s="17"/>
      <c r="BM15" s="17">
        <v>0.35357880112944101</v>
      </c>
      <c r="BN15" s="17">
        <v>0.32413063296063199</v>
      </c>
      <c r="BO15" s="17">
        <v>0.299714961934609</v>
      </c>
      <c r="BP15" s="17"/>
      <c r="BQ15" s="17">
        <v>0.42203534837982598</v>
      </c>
      <c r="BR15" s="17">
        <v>0.27662206934095801</v>
      </c>
      <c r="BS15" s="17"/>
      <c r="BT15" s="17">
        <v>0.36778972195566201</v>
      </c>
      <c r="BU15" s="17">
        <v>0.283533449958979</v>
      </c>
    </row>
    <row r="16" spans="2:73" x14ac:dyDescent="0.3">
      <c r="B16" s="18" t="s">
        <v>159</v>
      </c>
      <c r="C16" s="17">
        <v>0.285486043540644</v>
      </c>
      <c r="D16" s="17">
        <v>0.25590126621410503</v>
      </c>
      <c r="E16" s="17">
        <v>0.31247983045121303</v>
      </c>
      <c r="F16" s="17"/>
      <c r="G16" s="17">
        <v>0.42512162744593301</v>
      </c>
      <c r="H16" s="17">
        <v>0.38492476302103001</v>
      </c>
      <c r="I16" s="17">
        <v>0.283722655171397</v>
      </c>
      <c r="J16" s="17">
        <v>0.242833263051216</v>
      </c>
      <c r="K16" s="17">
        <v>0.21906904175799699</v>
      </c>
      <c r="L16" s="17">
        <v>0.192874116549897</v>
      </c>
      <c r="M16" s="17"/>
      <c r="N16" s="17">
        <v>0.33812167826075001</v>
      </c>
      <c r="O16" s="17">
        <v>0.28369003990369401</v>
      </c>
      <c r="P16" s="17">
        <v>0.27261747703490602</v>
      </c>
      <c r="Q16" s="17">
        <v>0.23817489121804999</v>
      </c>
      <c r="R16" s="17"/>
      <c r="S16" s="17">
        <v>0.35092037946416599</v>
      </c>
      <c r="T16" s="17">
        <v>0.28661720995339601</v>
      </c>
      <c r="U16" s="17">
        <v>0.27141174291556303</v>
      </c>
      <c r="V16" s="17">
        <v>0.247406337020627</v>
      </c>
      <c r="W16" s="17">
        <v>0.27793106010385299</v>
      </c>
      <c r="X16" s="17">
        <v>0.32465054597982501</v>
      </c>
      <c r="Y16" s="17">
        <v>0.23932737415428501</v>
      </c>
      <c r="Z16" s="17">
        <v>0.24320571096389701</v>
      </c>
      <c r="AA16" s="17">
        <v>0.273342092337298</v>
      </c>
      <c r="AB16" s="17"/>
      <c r="AC16" s="17">
        <v>0.362370128266429</v>
      </c>
      <c r="AD16" s="17">
        <v>0.36467106562629398</v>
      </c>
      <c r="AE16" s="17">
        <v>0.24577837863383201</v>
      </c>
      <c r="AF16" s="17">
        <v>0.25527870837754801</v>
      </c>
      <c r="AG16" s="17">
        <v>0.25737082323486898</v>
      </c>
      <c r="AH16" s="17">
        <v>0.28974584628021499</v>
      </c>
      <c r="AI16" s="17">
        <v>0.32054480965467502</v>
      </c>
      <c r="AJ16" s="17">
        <v>0.29905289574569799</v>
      </c>
      <c r="AK16" s="17">
        <v>0.24951665995033201</v>
      </c>
      <c r="AL16" s="17">
        <v>0.259552395799514</v>
      </c>
      <c r="AM16" s="17">
        <v>0.25926256096814299</v>
      </c>
      <c r="AN16" s="17">
        <v>0.223065784975708</v>
      </c>
      <c r="AO16" s="17">
        <v>0.28021510212489098</v>
      </c>
      <c r="AP16" s="17">
        <v>0.30569132004466498</v>
      </c>
      <c r="AQ16" s="17">
        <v>0.238570244648144</v>
      </c>
      <c r="AR16" s="17">
        <v>0.433940597772214</v>
      </c>
      <c r="AS16" s="17"/>
      <c r="AT16" s="17">
        <v>0.38257469736023503</v>
      </c>
      <c r="AU16" s="17">
        <v>0.24074960314367999</v>
      </c>
      <c r="AV16" s="17">
        <v>0.30443851563762803</v>
      </c>
      <c r="AW16" s="17">
        <v>0.24524081268902101</v>
      </c>
      <c r="AX16" s="17">
        <v>0.217690925451102</v>
      </c>
      <c r="AY16" s="17">
        <v>0.330063461563321</v>
      </c>
      <c r="AZ16" s="17"/>
      <c r="BA16" s="17">
        <v>0.20151438248780501</v>
      </c>
      <c r="BB16" s="17">
        <v>0.243370498363944</v>
      </c>
      <c r="BC16" s="17">
        <v>0.361832616318706</v>
      </c>
      <c r="BD16" s="17">
        <v>0.38834662952903898</v>
      </c>
      <c r="BE16" s="17">
        <v>0.433125957308579</v>
      </c>
      <c r="BF16" s="17"/>
      <c r="BG16" s="17">
        <v>0.21392352169149401</v>
      </c>
      <c r="BH16" s="17">
        <v>0.335437802471033</v>
      </c>
      <c r="BI16" s="17">
        <v>0.277363289538064</v>
      </c>
      <c r="BJ16" s="17">
        <v>0.18600631991702099</v>
      </c>
      <c r="BK16" s="17">
        <v>0.474844241190164</v>
      </c>
      <c r="BL16" s="17"/>
      <c r="BM16" s="17">
        <v>0.277081659588513</v>
      </c>
      <c r="BN16" s="17">
        <v>0.28995751420703297</v>
      </c>
      <c r="BO16" s="17">
        <v>0.29969684884799302</v>
      </c>
      <c r="BP16" s="17"/>
      <c r="BQ16" s="17">
        <v>0.34476687715778798</v>
      </c>
      <c r="BR16" s="17">
        <v>0.245046477765235</v>
      </c>
      <c r="BS16" s="17"/>
      <c r="BT16" s="17">
        <v>0.31882860858170697</v>
      </c>
      <c r="BU16" s="17">
        <v>0.23326710252212501</v>
      </c>
    </row>
    <row r="17" spans="2:73" x14ac:dyDescent="0.3">
      <c r="B17" s="18" t="s">
        <v>160</v>
      </c>
      <c r="C17" s="17">
        <v>0.25815538370427599</v>
      </c>
      <c r="D17" s="17">
        <v>0.27026402217065598</v>
      </c>
      <c r="E17" s="17">
        <v>0.24641468544762099</v>
      </c>
      <c r="F17" s="17"/>
      <c r="G17" s="17">
        <v>0.34632927832800298</v>
      </c>
      <c r="H17" s="17">
        <v>0.40523494424998402</v>
      </c>
      <c r="I17" s="17">
        <v>0.31024043801495599</v>
      </c>
      <c r="J17" s="17">
        <v>0.28057582692135802</v>
      </c>
      <c r="K17" s="17">
        <v>0.16897935684590201</v>
      </c>
      <c r="L17" s="17">
        <v>7.9451035864944106E-2</v>
      </c>
      <c r="M17" s="17"/>
      <c r="N17" s="17">
        <v>0.39668337781766799</v>
      </c>
      <c r="O17" s="17">
        <v>0.27694112117174802</v>
      </c>
      <c r="P17" s="17">
        <v>0.21219168012586501</v>
      </c>
      <c r="Q17" s="17">
        <v>0.132010726740837</v>
      </c>
      <c r="R17" s="17"/>
      <c r="S17" s="17">
        <v>0.376538303547232</v>
      </c>
      <c r="T17" s="17">
        <v>0.24230422969198001</v>
      </c>
      <c r="U17" s="17">
        <v>0.24243303434819699</v>
      </c>
      <c r="V17" s="17">
        <v>0.231889615287971</v>
      </c>
      <c r="W17" s="17">
        <v>0.22319896106687401</v>
      </c>
      <c r="X17" s="17">
        <v>0.22173424373720901</v>
      </c>
      <c r="Y17" s="17">
        <v>0.23617112651015101</v>
      </c>
      <c r="Z17" s="17">
        <v>0.26816671649673801</v>
      </c>
      <c r="AA17" s="17">
        <v>0.23142951601395001</v>
      </c>
      <c r="AB17" s="17"/>
      <c r="AC17" s="17">
        <v>0.26763970112654401</v>
      </c>
      <c r="AD17" s="17">
        <v>0.14090289262978301</v>
      </c>
      <c r="AE17" s="17">
        <v>0.103109605501707</v>
      </c>
      <c r="AF17" s="17">
        <v>0.11946474873165699</v>
      </c>
      <c r="AG17" s="17">
        <v>0.128114399368354</v>
      </c>
      <c r="AH17" s="17">
        <v>0.21923217751957699</v>
      </c>
      <c r="AI17" s="17">
        <v>0.24680463295841901</v>
      </c>
      <c r="AJ17" s="17">
        <v>0.27480203424803501</v>
      </c>
      <c r="AK17" s="17">
        <v>0.28904871888669997</v>
      </c>
      <c r="AL17" s="17">
        <v>0.278761982047737</v>
      </c>
      <c r="AM17" s="17">
        <v>0.29406067012648202</v>
      </c>
      <c r="AN17" s="17">
        <v>0.380345708778145</v>
      </c>
      <c r="AO17" s="17">
        <v>0.33725815465224801</v>
      </c>
      <c r="AP17" s="17">
        <v>0.328481481997902</v>
      </c>
      <c r="AQ17" s="17">
        <v>0.48906101028621002</v>
      </c>
      <c r="AR17" s="17">
        <v>0.59829914585578803</v>
      </c>
      <c r="AS17" s="17"/>
      <c r="AT17" s="17">
        <v>0.38799835815464001</v>
      </c>
      <c r="AU17" s="17">
        <v>0.22441916023111899</v>
      </c>
      <c r="AV17" s="17">
        <v>0.24717533797562899</v>
      </c>
      <c r="AW17" s="17">
        <v>0.19550353536628501</v>
      </c>
      <c r="AX17" s="17">
        <v>0.19438636219472899</v>
      </c>
      <c r="AY17" s="17">
        <v>0.246111021374331</v>
      </c>
      <c r="AZ17" s="17"/>
      <c r="BA17" s="17">
        <v>0.14243495529837999</v>
      </c>
      <c r="BB17" s="17">
        <v>0.21903405511145699</v>
      </c>
      <c r="BC17" s="17">
        <v>0.33189822147652298</v>
      </c>
      <c r="BD17" s="17">
        <v>0.464699789797962</v>
      </c>
      <c r="BE17" s="17">
        <v>0.51980135770056701</v>
      </c>
      <c r="BF17" s="17"/>
      <c r="BG17" s="17">
        <v>0.22492990720244799</v>
      </c>
      <c r="BH17" s="17">
        <v>0.30182403870325702</v>
      </c>
      <c r="BI17" s="17">
        <v>0.25686854713853102</v>
      </c>
      <c r="BJ17" s="17">
        <v>0.21707468177081099</v>
      </c>
      <c r="BK17" s="17">
        <v>0.28116191834861098</v>
      </c>
      <c r="BL17" s="17"/>
      <c r="BM17" s="17">
        <v>0.29592784127601002</v>
      </c>
      <c r="BN17" s="17">
        <v>0.229411211595306</v>
      </c>
      <c r="BO17" s="17">
        <v>0.215193049231797</v>
      </c>
      <c r="BP17" s="17"/>
      <c r="BQ17" s="17">
        <v>0.37726773462839802</v>
      </c>
      <c r="BR17" s="17">
        <v>0.19050136351512501</v>
      </c>
      <c r="BS17" s="17"/>
      <c r="BT17" s="17">
        <v>0.29522072998342702</v>
      </c>
      <c r="BU17" s="17">
        <v>0.20782075829775201</v>
      </c>
    </row>
    <row r="18" spans="2:73" ht="28.8" x14ac:dyDescent="0.3">
      <c r="B18" s="18" t="s">
        <v>161</v>
      </c>
      <c r="C18" s="17">
        <v>0.25677123578635802</v>
      </c>
      <c r="D18" s="17">
        <v>0.230325287127226</v>
      </c>
      <c r="E18" s="17">
        <v>0.28135700096838601</v>
      </c>
      <c r="F18" s="17"/>
      <c r="G18" s="17">
        <v>0.25041760998425799</v>
      </c>
      <c r="H18" s="17">
        <v>0.31324526261778701</v>
      </c>
      <c r="I18" s="17">
        <v>0.26861783513496001</v>
      </c>
      <c r="J18" s="17">
        <v>0.25109825989708001</v>
      </c>
      <c r="K18" s="17">
        <v>0.235573751993358</v>
      </c>
      <c r="L18" s="17">
        <v>0.2242852499188</v>
      </c>
      <c r="M18" s="17"/>
      <c r="N18" s="17">
        <v>0.38431729339262399</v>
      </c>
      <c r="O18" s="17">
        <v>0.255361428302736</v>
      </c>
      <c r="P18" s="17">
        <v>0.189697873147606</v>
      </c>
      <c r="Q18" s="17">
        <v>0.17918032955039601</v>
      </c>
      <c r="R18" s="17"/>
      <c r="S18" s="17">
        <v>0.33344559593773798</v>
      </c>
      <c r="T18" s="17">
        <v>0.22817387532477101</v>
      </c>
      <c r="U18" s="17">
        <v>0.24761757011119001</v>
      </c>
      <c r="V18" s="17">
        <v>0.285908143168775</v>
      </c>
      <c r="W18" s="17">
        <v>0.21413808826656699</v>
      </c>
      <c r="X18" s="17">
        <v>0.25163726427967098</v>
      </c>
      <c r="Y18" s="17">
        <v>0.21516207564028</v>
      </c>
      <c r="Z18" s="17">
        <v>0.287344285518987</v>
      </c>
      <c r="AA18" s="17">
        <v>0.233510086688232</v>
      </c>
      <c r="AB18" s="17"/>
      <c r="AC18" s="17">
        <v>0.28629234985744301</v>
      </c>
      <c r="AD18" s="17">
        <v>0.198956532266855</v>
      </c>
      <c r="AE18" s="17">
        <v>0.19936175497964301</v>
      </c>
      <c r="AF18" s="17">
        <v>0.193131695748849</v>
      </c>
      <c r="AG18" s="17">
        <v>0.23041395474909701</v>
      </c>
      <c r="AH18" s="17">
        <v>0.263009943366876</v>
      </c>
      <c r="AI18" s="17">
        <v>0.24236621300752301</v>
      </c>
      <c r="AJ18" s="17">
        <v>0.31604577489484598</v>
      </c>
      <c r="AK18" s="17">
        <v>0.24991519374618601</v>
      </c>
      <c r="AL18" s="17">
        <v>0.24951749015437899</v>
      </c>
      <c r="AM18" s="17">
        <v>0.20841125344641101</v>
      </c>
      <c r="AN18" s="17">
        <v>0.27468250035171898</v>
      </c>
      <c r="AO18" s="17">
        <v>0.27748998742797798</v>
      </c>
      <c r="AP18" s="17">
        <v>0.30184261811148799</v>
      </c>
      <c r="AQ18" s="17">
        <v>0.34742163758356698</v>
      </c>
      <c r="AR18" s="17">
        <v>0.428282444165002</v>
      </c>
      <c r="AS18" s="17"/>
      <c r="AT18" s="17">
        <v>0.33855738235441901</v>
      </c>
      <c r="AU18" s="17">
        <v>0.24331428562488999</v>
      </c>
      <c r="AV18" s="17">
        <v>0.22374794415577701</v>
      </c>
      <c r="AW18" s="17">
        <v>0.207856733932061</v>
      </c>
      <c r="AX18" s="17">
        <v>0.23740442285691599</v>
      </c>
      <c r="AY18" s="17">
        <v>0.26742411130145</v>
      </c>
      <c r="AZ18" s="17"/>
      <c r="BA18" s="17">
        <v>0.13892611443757</v>
      </c>
      <c r="BB18" s="17">
        <v>0.22548792556158301</v>
      </c>
      <c r="BC18" s="17">
        <v>0.34908791768251701</v>
      </c>
      <c r="BD18" s="17">
        <v>0.41284835369162298</v>
      </c>
      <c r="BE18" s="17">
        <v>0.41287702941587101</v>
      </c>
      <c r="BF18" s="17"/>
      <c r="BG18" s="17">
        <v>0.21881052073108301</v>
      </c>
      <c r="BH18" s="17">
        <v>0.31604769531952998</v>
      </c>
      <c r="BI18" s="17">
        <v>0.28662973703660899</v>
      </c>
      <c r="BJ18" s="17">
        <v>0.15455710991822799</v>
      </c>
      <c r="BK18" s="17">
        <v>0.37383082838434101</v>
      </c>
      <c r="BL18" s="17"/>
      <c r="BM18" s="17">
        <v>0.27707005825977199</v>
      </c>
      <c r="BN18" s="17">
        <v>0.23324957620159001</v>
      </c>
      <c r="BO18" s="17">
        <v>0.25320426945876201</v>
      </c>
      <c r="BP18" s="17"/>
      <c r="BQ18" s="17">
        <v>0.311879037336177</v>
      </c>
      <c r="BR18" s="17">
        <v>0.22955129980515601</v>
      </c>
      <c r="BS18" s="17"/>
      <c r="BT18" s="17">
        <v>0.29984468945255499</v>
      </c>
      <c r="BU18" s="17">
        <v>0.20512408271365201</v>
      </c>
    </row>
    <row r="19" spans="2:73" x14ac:dyDescent="0.3">
      <c r="B19" s="18" t="s">
        <v>162</v>
      </c>
      <c r="C19" s="17">
        <v>0.25251021367159199</v>
      </c>
      <c r="D19" s="17">
        <v>0.25681378443038499</v>
      </c>
      <c r="E19" s="17">
        <v>0.24909563589842201</v>
      </c>
      <c r="F19" s="17"/>
      <c r="G19" s="17">
        <v>0.14343516440770199</v>
      </c>
      <c r="H19" s="17">
        <v>0.24226758432561099</v>
      </c>
      <c r="I19" s="17">
        <v>0.23611588650794299</v>
      </c>
      <c r="J19" s="17">
        <v>0.26259270604763202</v>
      </c>
      <c r="K19" s="17">
        <v>0.29743691295871399</v>
      </c>
      <c r="L19" s="17">
        <v>0.30805526287051499</v>
      </c>
      <c r="M19" s="17"/>
      <c r="N19" s="17">
        <v>0.31768065641457699</v>
      </c>
      <c r="O19" s="17">
        <v>0.25883615929637299</v>
      </c>
      <c r="P19" s="17">
        <v>0.218191167570817</v>
      </c>
      <c r="Q19" s="17">
        <v>0.202939169382511</v>
      </c>
      <c r="R19" s="17"/>
      <c r="S19" s="17">
        <v>0.24281470209256101</v>
      </c>
      <c r="T19" s="17">
        <v>0.233090418225323</v>
      </c>
      <c r="U19" s="17">
        <v>0.26611852117655999</v>
      </c>
      <c r="V19" s="17">
        <v>0.279730014979645</v>
      </c>
      <c r="W19" s="17">
        <v>0.23580307115879801</v>
      </c>
      <c r="X19" s="17">
        <v>0.26728687714523602</v>
      </c>
      <c r="Y19" s="17">
        <v>0.24054945208261699</v>
      </c>
      <c r="Z19" s="17">
        <v>0.25668786739914301</v>
      </c>
      <c r="AA19" s="17">
        <v>0.262587919023687</v>
      </c>
      <c r="AB19" s="17"/>
      <c r="AC19" s="17">
        <v>0.28834379479476702</v>
      </c>
      <c r="AD19" s="17">
        <v>0.183788252954979</v>
      </c>
      <c r="AE19" s="17">
        <v>0.184034693507546</v>
      </c>
      <c r="AF19" s="17">
        <v>0.23702584967294599</v>
      </c>
      <c r="AG19" s="17">
        <v>0.18587131078395899</v>
      </c>
      <c r="AH19" s="17">
        <v>0.24525786137734101</v>
      </c>
      <c r="AI19" s="17">
        <v>0.26044840065091301</v>
      </c>
      <c r="AJ19" s="17">
        <v>0.26272075442095699</v>
      </c>
      <c r="AK19" s="17">
        <v>0.288400796968031</v>
      </c>
      <c r="AL19" s="17">
        <v>0.32875787168074799</v>
      </c>
      <c r="AM19" s="17">
        <v>0.21748575769968401</v>
      </c>
      <c r="AN19" s="17">
        <v>0.27417376990671699</v>
      </c>
      <c r="AO19" s="17">
        <v>0.21257108442610401</v>
      </c>
      <c r="AP19" s="17">
        <v>0.36203079980318797</v>
      </c>
      <c r="AQ19" s="17">
        <v>0.258651038913772</v>
      </c>
      <c r="AR19" s="17">
        <v>0.389447773863768</v>
      </c>
      <c r="AS19" s="17"/>
      <c r="AT19" s="17">
        <v>0.27005647372980801</v>
      </c>
      <c r="AU19" s="17">
        <v>0.23917367403456399</v>
      </c>
      <c r="AV19" s="17">
        <v>0.217016235225062</v>
      </c>
      <c r="AW19" s="17">
        <v>0.25818872306076401</v>
      </c>
      <c r="AX19" s="17">
        <v>0.27836154582643102</v>
      </c>
      <c r="AY19" s="17">
        <v>0.27410947528851398</v>
      </c>
      <c r="AZ19" s="17"/>
      <c r="BA19" s="17">
        <v>0.170354095327656</v>
      </c>
      <c r="BB19" s="17">
        <v>0.22318798064942699</v>
      </c>
      <c r="BC19" s="17">
        <v>0.29454363545286499</v>
      </c>
      <c r="BD19" s="17">
        <v>0.35365517843644001</v>
      </c>
      <c r="BE19" s="17">
        <v>0.46362404844642502</v>
      </c>
      <c r="BF19" s="17"/>
      <c r="BG19" s="17">
        <v>0.30294518722770503</v>
      </c>
      <c r="BH19" s="17">
        <v>0.27774468408105601</v>
      </c>
      <c r="BI19" s="17">
        <v>0.26763322068519202</v>
      </c>
      <c r="BJ19" s="17">
        <v>0.265412845344557</v>
      </c>
      <c r="BK19" s="17">
        <v>0.22535773365883799</v>
      </c>
      <c r="BL19" s="17"/>
      <c r="BM19" s="17">
        <v>0.278182989002284</v>
      </c>
      <c r="BN19" s="17">
        <v>0.23628976230586901</v>
      </c>
      <c r="BO19" s="17">
        <v>0.21529321780958299</v>
      </c>
      <c r="BP19" s="17"/>
      <c r="BQ19" s="17">
        <v>0.276263989879035</v>
      </c>
      <c r="BR19" s="17">
        <v>0.242962546512727</v>
      </c>
      <c r="BS19" s="17"/>
      <c r="BT19" s="17">
        <v>0.29287111869460097</v>
      </c>
      <c r="BU19" s="17">
        <v>0.20246197689022499</v>
      </c>
    </row>
    <row r="20" spans="2:73" x14ac:dyDescent="0.3">
      <c r="B20" s="18" t="s">
        <v>163</v>
      </c>
      <c r="C20" s="17">
        <v>0.20240467366438999</v>
      </c>
      <c r="D20" s="17">
        <v>0.178649560975806</v>
      </c>
      <c r="E20" s="17">
        <v>0.22578844559585401</v>
      </c>
      <c r="F20" s="17"/>
      <c r="G20" s="17">
        <v>0.23659255605496601</v>
      </c>
      <c r="H20" s="17">
        <v>0.26919953374079703</v>
      </c>
      <c r="I20" s="17">
        <v>0.19392496314554999</v>
      </c>
      <c r="J20" s="17">
        <v>0.18238772325757999</v>
      </c>
      <c r="K20" s="17">
        <v>0.18508644178320199</v>
      </c>
      <c r="L20" s="17">
        <v>0.16026230351666601</v>
      </c>
      <c r="M20" s="17"/>
      <c r="N20" s="17">
        <v>0.27192924048349798</v>
      </c>
      <c r="O20" s="17">
        <v>0.191907228693668</v>
      </c>
      <c r="P20" s="17">
        <v>0.17967010939692199</v>
      </c>
      <c r="Q20" s="17">
        <v>0.15415403289485899</v>
      </c>
      <c r="R20" s="17"/>
      <c r="S20" s="17">
        <v>0.270684557153483</v>
      </c>
      <c r="T20" s="17">
        <v>0.18423905631342699</v>
      </c>
      <c r="U20" s="17">
        <v>0.19744324764429499</v>
      </c>
      <c r="V20" s="17">
        <v>0.211127228847797</v>
      </c>
      <c r="W20" s="17">
        <v>0.21511463774199199</v>
      </c>
      <c r="X20" s="17">
        <v>0.17744401230585899</v>
      </c>
      <c r="Y20" s="17">
        <v>0.17492330349249899</v>
      </c>
      <c r="Z20" s="17">
        <v>0.18195752377042301</v>
      </c>
      <c r="AA20" s="17">
        <v>0.17651283839472001</v>
      </c>
      <c r="AB20" s="17"/>
      <c r="AC20" s="17">
        <v>0.27790919109277201</v>
      </c>
      <c r="AD20" s="17">
        <v>0.18486720519555</v>
      </c>
      <c r="AE20" s="17">
        <v>0.23462394887195001</v>
      </c>
      <c r="AF20" s="17">
        <v>0.17512582808269</v>
      </c>
      <c r="AG20" s="17">
        <v>0.14734958114359201</v>
      </c>
      <c r="AH20" s="17">
        <v>0.198968498024199</v>
      </c>
      <c r="AI20" s="17">
        <v>0.19806687109246501</v>
      </c>
      <c r="AJ20" s="17">
        <v>0.21155443378055899</v>
      </c>
      <c r="AK20" s="17">
        <v>0.20379578239186399</v>
      </c>
      <c r="AL20" s="17">
        <v>0.15909824191208</v>
      </c>
      <c r="AM20" s="17">
        <v>0.119525023840577</v>
      </c>
      <c r="AN20" s="17">
        <v>0.24043197823811799</v>
      </c>
      <c r="AO20" s="17">
        <v>0.22782814299826801</v>
      </c>
      <c r="AP20" s="17">
        <v>0.211352932834423</v>
      </c>
      <c r="AQ20" s="17">
        <v>0.22308488360029499</v>
      </c>
      <c r="AR20" s="17">
        <v>0.42441827506128599</v>
      </c>
      <c r="AS20" s="17"/>
      <c r="AT20" s="17">
        <v>0.282461507861265</v>
      </c>
      <c r="AU20" s="17">
        <v>0.17118287280804301</v>
      </c>
      <c r="AV20" s="17">
        <v>0.188905919822452</v>
      </c>
      <c r="AW20" s="17">
        <v>0.18293687692925101</v>
      </c>
      <c r="AX20" s="17">
        <v>0.13876287449904301</v>
      </c>
      <c r="AY20" s="17">
        <v>0.25665301945914898</v>
      </c>
      <c r="AZ20" s="17"/>
      <c r="BA20" s="17">
        <v>0.123558179144503</v>
      </c>
      <c r="BB20" s="17">
        <v>0.16158378931579701</v>
      </c>
      <c r="BC20" s="17">
        <v>0.24034961524790799</v>
      </c>
      <c r="BD20" s="17">
        <v>0.31381438018049501</v>
      </c>
      <c r="BE20" s="17">
        <v>0.464599437846413</v>
      </c>
      <c r="BF20" s="17"/>
      <c r="BG20" s="17">
        <v>0.21077153627242301</v>
      </c>
      <c r="BH20" s="17">
        <v>0.23306825540203599</v>
      </c>
      <c r="BI20" s="17">
        <v>0.21646174011837499</v>
      </c>
      <c r="BJ20" s="17">
        <v>0.122031804241785</v>
      </c>
      <c r="BK20" s="17">
        <v>0.29141458934539899</v>
      </c>
      <c r="BL20" s="17"/>
      <c r="BM20" s="17">
        <v>0.22091699936197101</v>
      </c>
      <c r="BN20" s="17">
        <v>0.18428776932458299</v>
      </c>
      <c r="BO20" s="17">
        <v>0.191089991839758</v>
      </c>
      <c r="BP20" s="17"/>
      <c r="BQ20" s="17">
        <v>0.28706033206250797</v>
      </c>
      <c r="BR20" s="17">
        <v>0.15118867199139799</v>
      </c>
      <c r="BS20" s="17"/>
      <c r="BT20" s="17">
        <v>0.235404864631449</v>
      </c>
      <c r="BU20" s="17">
        <v>0.155608204766052</v>
      </c>
    </row>
    <row r="21" spans="2:73" ht="28.8" x14ac:dyDescent="0.3">
      <c r="B21" s="18" t="s">
        <v>164</v>
      </c>
      <c r="C21" s="17">
        <v>0.141504003969673</v>
      </c>
      <c r="D21" s="17">
        <v>0.15214930849681099</v>
      </c>
      <c r="E21" s="17">
        <v>0.130804055738488</v>
      </c>
      <c r="F21" s="17"/>
      <c r="G21" s="17">
        <v>0.13990973399574799</v>
      </c>
      <c r="H21" s="17">
        <v>0.20678613075081101</v>
      </c>
      <c r="I21" s="17">
        <v>0.13820450111159299</v>
      </c>
      <c r="J21" s="17">
        <v>0.113248167752924</v>
      </c>
      <c r="K21" s="17">
        <v>9.6489420981233004E-2</v>
      </c>
      <c r="L21" s="17">
        <v>0.14538608127507699</v>
      </c>
      <c r="M21" s="17"/>
      <c r="N21" s="17">
        <v>0.21102889075364001</v>
      </c>
      <c r="O21" s="17">
        <v>0.124789927774849</v>
      </c>
      <c r="P21" s="17">
        <v>0.13215510262393201</v>
      </c>
      <c r="Q21" s="17">
        <v>8.8432430722207897E-2</v>
      </c>
      <c r="R21" s="17"/>
      <c r="S21" s="17">
        <v>0.192276999034105</v>
      </c>
      <c r="T21" s="17">
        <v>0.113098005515555</v>
      </c>
      <c r="U21" s="17">
        <v>0.141958181937589</v>
      </c>
      <c r="V21" s="17">
        <v>0.18137293103190399</v>
      </c>
      <c r="W21" s="17">
        <v>0.141742676958136</v>
      </c>
      <c r="X21" s="17">
        <v>0.123494021498289</v>
      </c>
      <c r="Y21" s="17">
        <v>0.125262225975068</v>
      </c>
      <c r="Z21" s="17">
        <v>0.129294472148831</v>
      </c>
      <c r="AA21" s="17">
        <v>0.110712791100827</v>
      </c>
      <c r="AB21" s="17"/>
      <c r="AC21" s="17">
        <v>0.18374904126637101</v>
      </c>
      <c r="AD21" s="17">
        <v>0.107861497983347</v>
      </c>
      <c r="AE21" s="17">
        <v>8.5117083502485702E-2</v>
      </c>
      <c r="AF21" s="17">
        <v>0.10880296139974199</v>
      </c>
      <c r="AG21" s="17">
        <v>0.112387477720383</v>
      </c>
      <c r="AH21" s="17">
        <v>0.127208348809245</v>
      </c>
      <c r="AI21" s="17">
        <v>0.14964823936802099</v>
      </c>
      <c r="AJ21" s="17">
        <v>0.160018875977089</v>
      </c>
      <c r="AK21" s="17">
        <v>0.157051151388096</v>
      </c>
      <c r="AL21" s="17">
        <v>9.5984431974969905E-2</v>
      </c>
      <c r="AM21" s="17">
        <v>0.13119898352048401</v>
      </c>
      <c r="AN21" s="17">
        <v>0.18236273281132001</v>
      </c>
      <c r="AO21" s="17">
        <v>0.137828048348071</v>
      </c>
      <c r="AP21" s="17">
        <v>0.186523188081018</v>
      </c>
      <c r="AQ21" s="17">
        <v>0.16295739388406599</v>
      </c>
      <c r="AR21" s="17">
        <v>0.32685120089498698</v>
      </c>
      <c r="AS21" s="17"/>
      <c r="AT21" s="17">
        <v>0.211392124500767</v>
      </c>
      <c r="AU21" s="17">
        <v>9.6390736835159196E-2</v>
      </c>
      <c r="AV21" s="17">
        <v>0.136409672662234</v>
      </c>
      <c r="AW21" s="17">
        <v>0.12612967179148599</v>
      </c>
      <c r="AX21" s="17">
        <v>0.14289937564216501</v>
      </c>
      <c r="AY21" s="17">
        <v>0.14867679205406201</v>
      </c>
      <c r="AZ21" s="17"/>
      <c r="BA21" s="17">
        <v>7.5646936191696504E-2</v>
      </c>
      <c r="BB21" s="17">
        <v>0.118059987986931</v>
      </c>
      <c r="BC21" s="17">
        <v>0.17116023568639399</v>
      </c>
      <c r="BD21" s="17">
        <v>0.237390062163605</v>
      </c>
      <c r="BE21" s="17">
        <v>0.33358804831654698</v>
      </c>
      <c r="BF21" s="17"/>
      <c r="BG21" s="17">
        <v>0.14250419767248901</v>
      </c>
      <c r="BH21" s="17">
        <v>0.16933005757413</v>
      </c>
      <c r="BI21" s="17">
        <v>0.15478071966010501</v>
      </c>
      <c r="BJ21" s="17">
        <v>0.13385156051967301</v>
      </c>
      <c r="BK21" s="17">
        <v>0.18753397326146601</v>
      </c>
      <c r="BL21" s="17"/>
      <c r="BM21" s="17">
        <v>0.16041573208363699</v>
      </c>
      <c r="BN21" s="17">
        <v>0.12918190777445199</v>
      </c>
      <c r="BO21" s="17">
        <v>0.114990944308461</v>
      </c>
      <c r="BP21" s="17"/>
      <c r="BQ21" s="17">
        <v>0.21033742976415001</v>
      </c>
      <c r="BR21" s="17">
        <v>0.101046636904355</v>
      </c>
      <c r="BS21" s="17"/>
      <c r="BT21" s="17">
        <v>0.184800971805684</v>
      </c>
      <c r="BU21" s="17">
        <v>8.2717537116586207E-2</v>
      </c>
    </row>
    <row r="22" spans="2:73" x14ac:dyDescent="0.3">
      <c r="B22" s="18" t="s">
        <v>92</v>
      </c>
      <c r="C22" s="17">
        <v>2.8051505637606299E-3</v>
      </c>
      <c r="D22" s="17">
        <v>3.0017700808837198E-3</v>
      </c>
      <c r="E22" s="17">
        <v>2.6222051650919699E-3</v>
      </c>
      <c r="F22" s="17"/>
      <c r="G22" s="17">
        <v>2.63965995364181E-3</v>
      </c>
      <c r="H22" s="17">
        <v>3.1380911944377502E-3</v>
      </c>
      <c r="I22" s="17">
        <v>1.4226124149278199E-3</v>
      </c>
      <c r="J22" s="17">
        <v>4.3695194002558602E-3</v>
      </c>
      <c r="K22" s="17">
        <v>4.5541160312494401E-3</v>
      </c>
      <c r="L22" s="17">
        <v>1.32056969756598E-3</v>
      </c>
      <c r="M22" s="17"/>
      <c r="N22" s="17">
        <v>8.7580300352967501E-4</v>
      </c>
      <c r="O22" s="17">
        <v>1.1750710165413999E-3</v>
      </c>
      <c r="P22" s="17">
        <v>7.4282638421148302E-3</v>
      </c>
      <c r="Q22" s="17">
        <v>2.57663788705153E-3</v>
      </c>
      <c r="R22" s="17"/>
      <c r="S22" s="17">
        <v>3.5707941568114501E-3</v>
      </c>
      <c r="T22" s="17">
        <v>2.0167760146502498E-3</v>
      </c>
      <c r="U22" s="17">
        <v>0</v>
      </c>
      <c r="V22" s="17">
        <v>2.1393864030848902E-3</v>
      </c>
      <c r="W22" s="17">
        <v>2.6970203705448002E-3</v>
      </c>
      <c r="X22" s="17">
        <v>5.3392449510618204E-3</v>
      </c>
      <c r="Y22" s="17">
        <v>3.0489386100286901E-3</v>
      </c>
      <c r="Z22" s="17">
        <v>0</v>
      </c>
      <c r="AA22" s="17">
        <v>4.5739572331429104E-3</v>
      </c>
      <c r="AB22" s="17"/>
      <c r="AC22" s="17">
        <v>0</v>
      </c>
      <c r="AD22" s="17">
        <v>0</v>
      </c>
      <c r="AE22" s="17">
        <v>0</v>
      </c>
      <c r="AF22" s="17">
        <v>3.4605522991831101E-3</v>
      </c>
      <c r="AG22" s="17">
        <v>3.1132585599844701E-3</v>
      </c>
      <c r="AH22" s="17">
        <v>2.9751008602789801E-3</v>
      </c>
      <c r="AI22" s="17">
        <v>0</v>
      </c>
      <c r="AJ22" s="17">
        <v>2.8415415183991001E-3</v>
      </c>
      <c r="AK22" s="17">
        <v>4.6111548327412598E-3</v>
      </c>
      <c r="AL22" s="17">
        <v>6.6691490568865797E-3</v>
      </c>
      <c r="AM22" s="17">
        <v>2.9526542382585499E-3</v>
      </c>
      <c r="AN22" s="17">
        <v>0</v>
      </c>
      <c r="AO22" s="17">
        <v>0</v>
      </c>
      <c r="AP22" s="17">
        <v>0</v>
      </c>
      <c r="AQ22" s="17">
        <v>1.7753503560660799E-2</v>
      </c>
      <c r="AR22" s="17">
        <v>0</v>
      </c>
      <c r="AS22" s="17"/>
      <c r="AT22" s="17">
        <v>4.8613115837485002E-3</v>
      </c>
      <c r="AU22" s="17">
        <v>3.6411866469789E-3</v>
      </c>
      <c r="AV22" s="17">
        <v>0</v>
      </c>
      <c r="AW22" s="17">
        <v>3.41038282848491E-3</v>
      </c>
      <c r="AX22" s="17">
        <v>0</v>
      </c>
      <c r="AY22" s="17">
        <v>0</v>
      </c>
      <c r="AZ22" s="17"/>
      <c r="BA22" s="17">
        <v>3.7333164581855702E-3</v>
      </c>
      <c r="BB22" s="17">
        <v>1.3434387934976001E-3</v>
      </c>
      <c r="BC22" s="17">
        <v>5.63992182911129E-3</v>
      </c>
      <c r="BD22" s="17">
        <v>0</v>
      </c>
      <c r="BE22" s="17">
        <v>0</v>
      </c>
      <c r="BF22" s="17"/>
      <c r="BG22" s="17">
        <v>4.4214006073627901E-3</v>
      </c>
      <c r="BH22" s="17">
        <v>3.5568684625864699E-3</v>
      </c>
      <c r="BI22" s="17">
        <v>0</v>
      </c>
      <c r="BJ22" s="17">
        <v>0</v>
      </c>
      <c r="BK22" s="17">
        <v>1.02180259955112E-2</v>
      </c>
      <c r="BL22" s="17"/>
      <c r="BM22" s="17">
        <v>2.27132658355521E-3</v>
      </c>
      <c r="BN22" s="17">
        <v>3.6538772893783401E-3</v>
      </c>
      <c r="BO22" s="17">
        <v>2.3425592683537998E-3</v>
      </c>
      <c r="BP22" s="17"/>
      <c r="BQ22" s="17">
        <v>6.5304476826440097E-4</v>
      </c>
      <c r="BR22" s="17">
        <v>3.3822461077620499E-3</v>
      </c>
      <c r="BS22" s="17"/>
      <c r="BT22" s="17">
        <v>2.3214249029652198E-3</v>
      </c>
      <c r="BU22" s="17">
        <v>1.6210333563683699E-3</v>
      </c>
    </row>
    <row r="23" spans="2:73" x14ac:dyDescent="0.3">
      <c r="B23" s="18" t="s">
        <v>165</v>
      </c>
      <c r="C23" s="19">
        <v>7.5777525934994103E-3</v>
      </c>
      <c r="D23" s="19">
        <v>8.9334341602442593E-3</v>
      </c>
      <c r="E23" s="19">
        <v>6.2800554054476803E-3</v>
      </c>
      <c r="F23" s="19"/>
      <c r="G23" s="19">
        <v>5.70232209363056E-3</v>
      </c>
      <c r="H23" s="19">
        <v>2.1803160402968399E-3</v>
      </c>
      <c r="I23" s="19">
        <v>9.7057352389941804E-3</v>
      </c>
      <c r="J23" s="19">
        <v>1.0962829611717999E-2</v>
      </c>
      <c r="K23" s="19">
        <v>9.5351066760625599E-3</v>
      </c>
      <c r="L23" s="19">
        <v>7.4094218681474396E-3</v>
      </c>
      <c r="M23" s="19"/>
      <c r="N23" s="19">
        <v>5.5307824920312904E-3</v>
      </c>
      <c r="O23" s="19">
        <v>6.73736890106175E-3</v>
      </c>
      <c r="P23" s="19">
        <v>3.9123728981818101E-3</v>
      </c>
      <c r="Q23" s="19">
        <v>1.40434183320282E-2</v>
      </c>
      <c r="R23" s="19"/>
      <c r="S23" s="19">
        <v>7.3369402317239301E-3</v>
      </c>
      <c r="T23" s="19">
        <v>8.2818447018548295E-3</v>
      </c>
      <c r="U23" s="19">
        <v>1.6767332957181299E-2</v>
      </c>
      <c r="V23" s="19">
        <v>9.3314423083782697E-3</v>
      </c>
      <c r="W23" s="19">
        <v>1.7584577052662701E-2</v>
      </c>
      <c r="X23" s="19">
        <v>2.4510706923161602E-3</v>
      </c>
      <c r="Y23" s="19">
        <v>0</v>
      </c>
      <c r="Z23" s="19">
        <v>0</v>
      </c>
      <c r="AA23" s="19">
        <v>4.2111997778747903E-3</v>
      </c>
      <c r="AB23" s="19"/>
      <c r="AC23" s="19">
        <v>2.27299714829684E-2</v>
      </c>
      <c r="AD23" s="19">
        <v>7.7497448805555697E-3</v>
      </c>
      <c r="AE23" s="19">
        <v>4.8983792574492603E-3</v>
      </c>
      <c r="AF23" s="19">
        <v>3.9783275704890399E-3</v>
      </c>
      <c r="AG23" s="19">
        <v>1.01077182175028E-2</v>
      </c>
      <c r="AH23" s="19">
        <v>1.31545643123324E-2</v>
      </c>
      <c r="AI23" s="19">
        <v>0</v>
      </c>
      <c r="AJ23" s="19">
        <v>4.3535814272830297E-3</v>
      </c>
      <c r="AK23" s="19">
        <v>1.7625293216340002E-2</v>
      </c>
      <c r="AL23" s="19">
        <v>0</v>
      </c>
      <c r="AM23" s="19">
        <v>1.7025833124697898E-2</v>
      </c>
      <c r="AN23" s="19">
        <v>0</v>
      </c>
      <c r="AO23" s="19">
        <v>5.3310909179686899E-3</v>
      </c>
      <c r="AP23" s="19">
        <v>0</v>
      </c>
      <c r="AQ23" s="19">
        <v>0</v>
      </c>
      <c r="AR23" s="19">
        <v>8.5557183153460292E-3</v>
      </c>
      <c r="AS23" s="19"/>
      <c r="AT23" s="19">
        <v>5.0767704547033596E-3</v>
      </c>
      <c r="AU23" s="19">
        <v>8.8515021821944095E-3</v>
      </c>
      <c r="AV23" s="19">
        <v>5.45068603091189E-3</v>
      </c>
      <c r="AW23" s="19">
        <v>9.2737767083545305E-3</v>
      </c>
      <c r="AX23" s="19">
        <v>1.01074289753308E-2</v>
      </c>
      <c r="AY23" s="19">
        <v>6.5436902659737296E-3</v>
      </c>
      <c r="AZ23" s="19"/>
      <c r="BA23" s="19">
        <v>1.09598342137251E-2</v>
      </c>
      <c r="BB23" s="19">
        <v>8.0175481628619906E-3</v>
      </c>
      <c r="BC23" s="19">
        <v>2.20927997851794E-3</v>
      </c>
      <c r="BD23" s="19">
        <v>2.2327665985205801E-3</v>
      </c>
      <c r="BE23" s="19">
        <v>1.6230126729178E-2</v>
      </c>
      <c r="BF23" s="19"/>
      <c r="BG23" s="19">
        <v>1.4077969247746101E-2</v>
      </c>
      <c r="BH23" s="19">
        <v>3.9387462022341599E-3</v>
      </c>
      <c r="BI23" s="19">
        <v>0</v>
      </c>
      <c r="BJ23" s="19">
        <v>3.7750336565133698E-3</v>
      </c>
      <c r="BK23" s="19">
        <v>0</v>
      </c>
      <c r="BL23" s="19"/>
      <c r="BM23" s="19">
        <v>7.0984817502639701E-3</v>
      </c>
      <c r="BN23" s="19">
        <v>8.1874627227192798E-3</v>
      </c>
      <c r="BO23" s="19">
        <v>7.53058750979365E-3</v>
      </c>
      <c r="BP23" s="19"/>
      <c r="BQ23" s="19">
        <v>3.7502983344120098E-3</v>
      </c>
      <c r="BR23" s="19">
        <v>1.00786522885095E-2</v>
      </c>
      <c r="BS23" s="19"/>
      <c r="BT23" s="19">
        <v>3.8342394194746999E-3</v>
      </c>
      <c r="BU23" s="19">
        <v>1.2479082881126599E-2</v>
      </c>
    </row>
    <row r="24" spans="2:73" x14ac:dyDescent="0.3">
      <c r="B24" s="16"/>
    </row>
    <row r="25" spans="2:73" x14ac:dyDescent="0.3">
      <c r="B25" t="s">
        <v>95</v>
      </c>
    </row>
    <row r="26" spans="2:73" x14ac:dyDescent="0.3">
      <c r="B26" t="s">
        <v>96</v>
      </c>
    </row>
    <row r="28" spans="2:73" x14ac:dyDescent="0.3">
      <c r="B2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P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6" width="20.6640625" customWidth="1"/>
  </cols>
  <sheetData>
    <row r="2" spans="2:16" ht="40.049999999999997" customHeight="1" x14ac:dyDescent="0.3">
      <c r="D2" s="30" t="s">
        <v>185</v>
      </c>
      <c r="E2" s="26"/>
      <c r="F2" s="26"/>
      <c r="G2" s="26"/>
      <c r="H2" s="26"/>
      <c r="I2" s="26"/>
      <c r="J2" s="26"/>
      <c r="K2" s="26"/>
      <c r="L2" s="26"/>
      <c r="M2" s="26"/>
      <c r="N2" s="26"/>
      <c r="O2" s="26"/>
      <c r="P2" s="26"/>
    </row>
    <row r="6" spans="2:16" ht="49.95" customHeight="1" x14ac:dyDescent="0.3">
      <c r="B6" s="20" t="s">
        <v>14</v>
      </c>
      <c r="C6" s="20" t="s">
        <v>167</v>
      </c>
      <c r="D6" s="20" t="s">
        <v>168</v>
      </c>
      <c r="E6" s="20" t="s">
        <v>169</v>
      </c>
      <c r="F6" s="20" t="s">
        <v>170</v>
      </c>
      <c r="G6" s="20" t="s">
        <v>171</v>
      </c>
      <c r="H6" s="20" t="s">
        <v>172</v>
      </c>
      <c r="I6" s="20" t="s">
        <v>173</v>
      </c>
      <c r="J6" s="20" t="s">
        <v>174</v>
      </c>
      <c r="K6" s="20" t="s">
        <v>175</v>
      </c>
      <c r="L6" s="20" t="s">
        <v>176</v>
      </c>
      <c r="M6" s="20" t="s">
        <v>177</v>
      </c>
      <c r="N6" s="20" t="s">
        <v>178</v>
      </c>
      <c r="O6" s="20" t="s">
        <v>179</v>
      </c>
    </row>
    <row r="7" spans="2:16" x14ac:dyDescent="0.3">
      <c r="B7" s="18" t="s">
        <v>180</v>
      </c>
      <c r="C7" s="17">
        <v>0.168584824500811</v>
      </c>
      <c r="D7" s="17">
        <v>0.164507244525188</v>
      </c>
      <c r="E7" s="17">
        <v>8.1779230647990794E-2</v>
      </c>
      <c r="F7" s="17">
        <v>8.2668216099479594E-2</v>
      </c>
      <c r="G7" s="17">
        <v>0.12906928687758501</v>
      </c>
      <c r="H7" s="17">
        <v>7.9998828071623701E-2</v>
      </c>
      <c r="I7" s="17">
        <v>9.6673833221838701E-2</v>
      </c>
      <c r="J7" s="17">
        <v>5.4719360897043302E-2</v>
      </c>
      <c r="K7" s="17">
        <v>0.26364417032591198</v>
      </c>
      <c r="L7" s="17">
        <v>8.4728704701579505E-2</v>
      </c>
      <c r="M7" s="17">
        <v>0.222748157925342</v>
      </c>
      <c r="N7" s="17">
        <v>0.16838005250382301</v>
      </c>
      <c r="O7" s="17">
        <v>0.14787086619586201</v>
      </c>
    </row>
    <row r="8" spans="2:16" x14ac:dyDescent="0.3">
      <c r="B8" s="18" t="s">
        <v>181</v>
      </c>
      <c r="C8" s="17">
        <v>0.414495586956597</v>
      </c>
      <c r="D8" s="17">
        <v>0.50513872098906099</v>
      </c>
      <c r="E8" s="17">
        <v>0.319682230258092</v>
      </c>
      <c r="F8" s="17">
        <v>0.29577556926830201</v>
      </c>
      <c r="G8" s="17">
        <v>0.44553765743478402</v>
      </c>
      <c r="H8" s="17">
        <v>0.28907995386959501</v>
      </c>
      <c r="I8" s="17">
        <v>0.383312594508535</v>
      </c>
      <c r="J8" s="17">
        <v>0.16282840007871699</v>
      </c>
      <c r="K8" s="17">
        <v>0.51264863248180803</v>
      </c>
      <c r="L8" s="17">
        <v>0.29212509806811499</v>
      </c>
      <c r="M8" s="17">
        <v>0.50109869665973505</v>
      </c>
      <c r="N8" s="17">
        <v>0.40968072036199898</v>
      </c>
      <c r="O8" s="17">
        <v>0.39668035010721903</v>
      </c>
    </row>
    <row r="9" spans="2:16" x14ac:dyDescent="0.3">
      <c r="B9" s="18" t="s">
        <v>182</v>
      </c>
      <c r="C9" s="17">
        <v>0.19924839435111399</v>
      </c>
      <c r="D9" s="17">
        <v>0.20061705203890901</v>
      </c>
      <c r="E9" s="17">
        <v>0.28367084538853699</v>
      </c>
      <c r="F9" s="17">
        <v>0.23254985020246099</v>
      </c>
      <c r="G9" s="17">
        <v>0.24082411781247301</v>
      </c>
      <c r="H9" s="17">
        <v>0.290696458738397</v>
      </c>
      <c r="I9" s="17">
        <v>0.29938586852563398</v>
      </c>
      <c r="J9" s="17">
        <v>0.23902076849164</v>
      </c>
      <c r="K9" s="17">
        <v>0.15076101914499501</v>
      </c>
      <c r="L9" s="17">
        <v>0.35104562717853799</v>
      </c>
      <c r="M9" s="17">
        <v>0.18489300484368101</v>
      </c>
      <c r="N9" s="17">
        <v>0.21102765904478299</v>
      </c>
      <c r="O9" s="17">
        <v>0.26381596754215098</v>
      </c>
    </row>
    <row r="10" spans="2:16" x14ac:dyDescent="0.3">
      <c r="B10" s="18" t="s">
        <v>183</v>
      </c>
      <c r="C10" s="17">
        <v>0.136797548722177</v>
      </c>
      <c r="D10" s="17">
        <v>8.3262681877645503E-2</v>
      </c>
      <c r="E10" s="17">
        <v>8.1073101242141205E-2</v>
      </c>
      <c r="F10" s="17">
        <v>0.27392716688944402</v>
      </c>
      <c r="G10" s="17">
        <v>9.0776870763200193E-2</v>
      </c>
      <c r="H10" s="17">
        <v>0.17564307352969</v>
      </c>
      <c r="I10" s="17">
        <v>0.14374441641800101</v>
      </c>
      <c r="J10" s="17">
        <v>0.26559750375429397</v>
      </c>
      <c r="K10" s="17">
        <v>5.0868675980844699E-2</v>
      </c>
      <c r="L10" s="17">
        <v>0.11903208280788299</v>
      </c>
      <c r="M10" s="17">
        <v>6.0329513372942199E-2</v>
      </c>
      <c r="N10" s="17">
        <v>0.145418124402723</v>
      </c>
      <c r="O10" s="17">
        <v>0.125894662296306</v>
      </c>
    </row>
    <row r="11" spans="2:16" x14ac:dyDescent="0.3">
      <c r="B11" s="18" t="s">
        <v>184</v>
      </c>
      <c r="C11" s="17">
        <v>5.4830422097141902E-2</v>
      </c>
      <c r="D11" s="17">
        <v>2.4452658266020898E-2</v>
      </c>
      <c r="E11" s="17">
        <v>3.1321650882392797E-2</v>
      </c>
      <c r="F11" s="17">
        <v>0.108256368922727</v>
      </c>
      <c r="G11" s="17">
        <v>2.1530522951167499E-2</v>
      </c>
      <c r="H11" s="17">
        <v>8.9592822132507799E-2</v>
      </c>
      <c r="I11" s="17">
        <v>4.1416978152777097E-2</v>
      </c>
      <c r="J11" s="17">
        <v>0.185310113253457</v>
      </c>
      <c r="K11" s="17">
        <v>1.4191113258156E-2</v>
      </c>
      <c r="L11" s="17">
        <v>3.4594518934874502E-2</v>
      </c>
      <c r="M11" s="17">
        <v>1.50932721231022E-2</v>
      </c>
      <c r="N11" s="17">
        <v>5.8427168593091598E-2</v>
      </c>
      <c r="O11" s="17">
        <v>4.2934102109294499E-2</v>
      </c>
    </row>
    <row r="12" spans="2:16" x14ac:dyDescent="0.3">
      <c r="B12" s="18" t="s">
        <v>92</v>
      </c>
      <c r="C12" s="17">
        <v>2.6043223372159599E-2</v>
      </c>
      <c r="D12" s="17">
        <v>2.2021642303175E-2</v>
      </c>
      <c r="E12" s="17">
        <v>0.202472941580846</v>
      </c>
      <c r="F12" s="17">
        <v>6.8228286175861901E-3</v>
      </c>
      <c r="G12" s="17">
        <v>7.2261544160790198E-2</v>
      </c>
      <c r="H12" s="17">
        <v>7.4988863658185995E-2</v>
      </c>
      <c r="I12" s="17">
        <v>3.5466309173215402E-2</v>
      </c>
      <c r="J12" s="17">
        <v>9.2523853524849403E-2</v>
      </c>
      <c r="K12" s="17">
        <v>7.8863888082842393E-3</v>
      </c>
      <c r="L12" s="17">
        <v>0.11847396830901</v>
      </c>
      <c r="M12" s="17">
        <v>1.5837355075197099E-2</v>
      </c>
      <c r="N12" s="17">
        <v>7.0662750935795498E-3</v>
      </c>
      <c r="O12" s="17">
        <v>2.28040517491662E-2</v>
      </c>
    </row>
    <row r="13" spans="2:16" x14ac:dyDescent="0.3">
      <c r="B13" s="16"/>
      <c r="C13" s="16"/>
      <c r="D13" s="16"/>
      <c r="E13" s="16"/>
      <c r="F13" s="16"/>
      <c r="G13" s="16"/>
      <c r="H13" s="16"/>
      <c r="I13" s="16"/>
      <c r="J13" s="16"/>
      <c r="K13" s="16"/>
      <c r="L13" s="16"/>
      <c r="M13" s="16"/>
      <c r="N13" s="16"/>
      <c r="O13" s="16"/>
    </row>
    <row r="14" spans="2:16" x14ac:dyDescent="0.3">
      <c r="B14" t="s">
        <v>95</v>
      </c>
    </row>
    <row r="15" spans="2:16" x14ac:dyDescent="0.3">
      <c r="B15" t="s">
        <v>96</v>
      </c>
    </row>
    <row r="19" spans="2:2" x14ac:dyDescent="0.3">
      <c r="B19"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0.168584824500811</v>
      </c>
      <c r="D9" s="17">
        <v>0.18256838301533901</v>
      </c>
      <c r="E9" s="17">
        <v>0.15508881072271699</v>
      </c>
      <c r="F9" s="17"/>
      <c r="G9" s="17">
        <v>0.19564246788664499</v>
      </c>
      <c r="H9" s="17">
        <v>0.25966885143957003</v>
      </c>
      <c r="I9" s="17">
        <v>0.17292200464877799</v>
      </c>
      <c r="J9" s="17">
        <v>0.115052872073741</v>
      </c>
      <c r="K9" s="17">
        <v>0.102979144869491</v>
      </c>
      <c r="L9" s="17">
        <v>0.160696064918701</v>
      </c>
      <c r="M9" s="17"/>
      <c r="N9" s="17">
        <v>0.20306405535666</v>
      </c>
      <c r="O9" s="17">
        <v>0.15549165103759699</v>
      </c>
      <c r="P9" s="17">
        <v>0.157164966355783</v>
      </c>
      <c r="Q9" s="17">
        <v>0.15559582421128601</v>
      </c>
      <c r="R9" s="17"/>
      <c r="S9" s="17">
        <v>0.35860029242758501</v>
      </c>
      <c r="T9" s="17">
        <v>0.129666415134472</v>
      </c>
      <c r="U9" s="17">
        <v>9.4978894029266001E-2</v>
      </c>
      <c r="V9" s="17">
        <v>0.10363809042825101</v>
      </c>
      <c r="W9" s="17">
        <v>0.14266672691953999</v>
      </c>
      <c r="X9" s="17">
        <v>0.11671972031886201</v>
      </c>
      <c r="Y9" s="17">
        <v>0.130144026596933</v>
      </c>
      <c r="Z9" s="17">
        <v>0.140896197645861</v>
      </c>
      <c r="AA9" s="17">
        <v>0.192182108340157</v>
      </c>
      <c r="AB9" s="17"/>
      <c r="AC9" s="17">
        <v>9.8540103109883398E-2</v>
      </c>
      <c r="AD9" s="17">
        <v>0.205916355364968</v>
      </c>
      <c r="AE9" s="17">
        <v>0.17909307795962801</v>
      </c>
      <c r="AF9" s="17">
        <v>0.15088389582292699</v>
      </c>
      <c r="AG9" s="17">
        <v>0.122678108548854</v>
      </c>
      <c r="AH9" s="17">
        <v>0.14458837735850899</v>
      </c>
      <c r="AI9" s="17">
        <v>0.17162210511610601</v>
      </c>
      <c r="AJ9" s="17">
        <v>0.15751928331273601</v>
      </c>
      <c r="AK9" s="17">
        <v>0.155920783249552</v>
      </c>
      <c r="AL9" s="17">
        <v>0.158253587886134</v>
      </c>
      <c r="AM9" s="17">
        <v>0.151185607656426</v>
      </c>
      <c r="AN9" s="17">
        <v>0.150683655053477</v>
      </c>
      <c r="AO9" s="17">
        <v>0.19138647224222899</v>
      </c>
      <c r="AP9" s="17">
        <v>0.21609536181071301</v>
      </c>
      <c r="AQ9" s="17">
        <v>0.19923936175521501</v>
      </c>
      <c r="AR9" s="17">
        <v>0.32644648824731598</v>
      </c>
      <c r="AS9" s="17"/>
      <c r="AT9" s="17">
        <v>0.28883071893491102</v>
      </c>
      <c r="AU9" s="17">
        <v>0.16330972720805501</v>
      </c>
      <c r="AV9" s="17">
        <v>0.17351158741789299</v>
      </c>
      <c r="AW9" s="17">
        <v>9.8691914098907901E-2</v>
      </c>
      <c r="AX9" s="17">
        <v>5.1326079044397399E-2</v>
      </c>
      <c r="AY9" s="17">
        <v>0.124361804552901</v>
      </c>
      <c r="AZ9" s="17"/>
      <c r="BA9" s="17">
        <v>0.13885728949545501</v>
      </c>
      <c r="BB9" s="17">
        <v>0.14521650064090999</v>
      </c>
      <c r="BC9" s="17">
        <v>0.185794676477437</v>
      </c>
      <c r="BD9" s="17">
        <v>0.24659966133796199</v>
      </c>
      <c r="BE9" s="17">
        <v>0.24697551896883199</v>
      </c>
      <c r="BF9" s="17"/>
      <c r="BG9" s="17">
        <v>0.170036760067207</v>
      </c>
      <c r="BH9" s="17">
        <v>0.215454173673396</v>
      </c>
      <c r="BI9" s="17">
        <v>0.15383425441246101</v>
      </c>
      <c r="BJ9" s="17">
        <v>0.134700859551701</v>
      </c>
      <c r="BK9" s="17">
        <v>9.4172472925532602E-2</v>
      </c>
      <c r="BL9" s="17"/>
      <c r="BM9" s="17">
        <v>0.21133727492952301</v>
      </c>
      <c r="BN9" s="17">
        <v>0.14299350598468</v>
      </c>
      <c r="BO9" s="17">
        <v>0.103174231925104</v>
      </c>
      <c r="BP9" s="17"/>
      <c r="BQ9" s="17">
        <v>0.23015559477543299</v>
      </c>
      <c r="BR9" s="17">
        <v>0.13520925982755599</v>
      </c>
      <c r="BS9" s="17"/>
      <c r="BT9" s="17">
        <v>0.20138519403090799</v>
      </c>
      <c r="BU9" s="17">
        <v>0.12979625870488701</v>
      </c>
    </row>
    <row r="10" spans="2:73" x14ac:dyDescent="0.3">
      <c r="B10" s="18" t="s">
        <v>181</v>
      </c>
      <c r="C10" s="17">
        <v>0.414495586956597</v>
      </c>
      <c r="D10" s="17">
        <v>0.41576152489667201</v>
      </c>
      <c r="E10" s="17">
        <v>0.41297392105429997</v>
      </c>
      <c r="F10" s="17"/>
      <c r="G10" s="17">
        <v>0.41542614094465602</v>
      </c>
      <c r="H10" s="17">
        <v>0.426438737678971</v>
      </c>
      <c r="I10" s="17">
        <v>0.42492606354110402</v>
      </c>
      <c r="J10" s="17">
        <v>0.39013716697505202</v>
      </c>
      <c r="K10" s="17">
        <v>0.44286071384322701</v>
      </c>
      <c r="L10" s="17">
        <v>0.39646947487003498</v>
      </c>
      <c r="M10" s="17"/>
      <c r="N10" s="17">
        <v>0.40630583535852099</v>
      </c>
      <c r="O10" s="17">
        <v>0.43478015946589099</v>
      </c>
      <c r="P10" s="17">
        <v>0.42168395167759698</v>
      </c>
      <c r="Q10" s="17">
        <v>0.39744329514824001</v>
      </c>
      <c r="R10" s="17"/>
      <c r="S10" s="17">
        <v>0.461896859853274</v>
      </c>
      <c r="T10" s="17">
        <v>0.42584422176957099</v>
      </c>
      <c r="U10" s="17">
        <v>0.35432772469942703</v>
      </c>
      <c r="V10" s="17">
        <v>0.40574912928221302</v>
      </c>
      <c r="W10" s="17">
        <v>0.34060440608155601</v>
      </c>
      <c r="X10" s="17">
        <v>0.37639224141011901</v>
      </c>
      <c r="Y10" s="17">
        <v>0.396648551803642</v>
      </c>
      <c r="Z10" s="17">
        <v>0.48509167413731702</v>
      </c>
      <c r="AA10" s="17">
        <v>0.46281693204097502</v>
      </c>
      <c r="AB10" s="17"/>
      <c r="AC10" s="17">
        <v>0.36206198133584899</v>
      </c>
      <c r="AD10" s="17">
        <v>0.34310883578675799</v>
      </c>
      <c r="AE10" s="17">
        <v>0.32632642841717102</v>
      </c>
      <c r="AF10" s="17">
        <v>0.46022680273556399</v>
      </c>
      <c r="AG10" s="17">
        <v>0.463307886783551</v>
      </c>
      <c r="AH10" s="17">
        <v>0.44529051434804201</v>
      </c>
      <c r="AI10" s="17">
        <v>0.39903436982331503</v>
      </c>
      <c r="AJ10" s="17">
        <v>0.40654870326562298</v>
      </c>
      <c r="AK10" s="17">
        <v>0.41225960362212299</v>
      </c>
      <c r="AL10" s="17">
        <v>0.45932868735427501</v>
      </c>
      <c r="AM10" s="17">
        <v>0.43353245218317699</v>
      </c>
      <c r="AN10" s="17">
        <v>0.43113177845888401</v>
      </c>
      <c r="AO10" s="17">
        <v>0.32534044706324899</v>
      </c>
      <c r="AP10" s="17">
        <v>0.38951104792025099</v>
      </c>
      <c r="AQ10" s="17">
        <v>0.387184950680585</v>
      </c>
      <c r="AR10" s="17">
        <v>0.41877869147747399</v>
      </c>
      <c r="AS10" s="17"/>
      <c r="AT10" s="17">
        <v>0.45897712942637903</v>
      </c>
      <c r="AU10" s="17">
        <v>0.46517316758914701</v>
      </c>
      <c r="AV10" s="17">
        <v>0.39773186622684797</v>
      </c>
      <c r="AW10" s="17">
        <v>0.40283250239243801</v>
      </c>
      <c r="AX10" s="17">
        <v>0.30999776771529303</v>
      </c>
      <c r="AY10" s="17">
        <v>0.21525514209847699</v>
      </c>
      <c r="AZ10" s="17"/>
      <c r="BA10" s="17">
        <v>0.42689089444971701</v>
      </c>
      <c r="BB10" s="17">
        <v>0.36998462422460199</v>
      </c>
      <c r="BC10" s="17">
        <v>0.42614222448957501</v>
      </c>
      <c r="BD10" s="17">
        <v>0.43834705184675199</v>
      </c>
      <c r="BE10" s="17">
        <v>0.44021060771286102</v>
      </c>
      <c r="BF10" s="17"/>
      <c r="BG10" s="17">
        <v>0.40174296762880801</v>
      </c>
      <c r="BH10" s="17">
        <v>0.44359334142687601</v>
      </c>
      <c r="BI10" s="17">
        <v>0.39386143285999797</v>
      </c>
      <c r="BJ10" s="17">
        <v>0.37412027569043699</v>
      </c>
      <c r="BK10" s="17">
        <v>0.32872511470316601</v>
      </c>
      <c r="BL10" s="17"/>
      <c r="BM10" s="17">
        <v>0.41935345009097502</v>
      </c>
      <c r="BN10" s="17">
        <v>0.41913846045193598</v>
      </c>
      <c r="BO10" s="17">
        <v>0.38880870805867501</v>
      </c>
      <c r="BP10" s="17"/>
      <c r="BQ10" s="17">
        <v>0.44634394246700099</v>
      </c>
      <c r="BR10" s="17">
        <v>0.39402428922789501</v>
      </c>
      <c r="BS10" s="17"/>
      <c r="BT10" s="17">
        <v>0.42487042726295599</v>
      </c>
      <c r="BU10" s="17">
        <v>0.39659500236981199</v>
      </c>
    </row>
    <row r="11" spans="2:73" x14ac:dyDescent="0.3">
      <c r="B11" s="18" t="s">
        <v>182</v>
      </c>
      <c r="C11" s="17">
        <v>0.19924839435111399</v>
      </c>
      <c r="D11" s="17">
        <v>0.20361055632123101</v>
      </c>
      <c r="E11" s="17">
        <v>0.194856755822016</v>
      </c>
      <c r="F11" s="17"/>
      <c r="G11" s="17">
        <v>0.222691303930562</v>
      </c>
      <c r="H11" s="17">
        <v>0.15299851921219099</v>
      </c>
      <c r="I11" s="17">
        <v>0.18270110684028201</v>
      </c>
      <c r="J11" s="17">
        <v>0.21920892061724601</v>
      </c>
      <c r="K11" s="17">
        <v>0.220747763283027</v>
      </c>
      <c r="L11" s="17">
        <v>0.20409150920775099</v>
      </c>
      <c r="M11" s="17"/>
      <c r="N11" s="17">
        <v>0.18926542943958599</v>
      </c>
      <c r="O11" s="17">
        <v>0.19095329493756</v>
      </c>
      <c r="P11" s="17">
        <v>0.19535818085288401</v>
      </c>
      <c r="Q11" s="17">
        <v>0.21966886150033299</v>
      </c>
      <c r="R11" s="17"/>
      <c r="S11" s="17">
        <v>0.14294443675410501</v>
      </c>
      <c r="T11" s="17">
        <v>0.22130291476931799</v>
      </c>
      <c r="U11" s="17">
        <v>0.220015331205416</v>
      </c>
      <c r="V11" s="17">
        <v>0.17654940687509901</v>
      </c>
      <c r="W11" s="17">
        <v>0.24247759611668901</v>
      </c>
      <c r="X11" s="17">
        <v>0.23571523867745101</v>
      </c>
      <c r="Y11" s="17">
        <v>0.223244514635385</v>
      </c>
      <c r="Z11" s="17">
        <v>0.16698864406156599</v>
      </c>
      <c r="AA11" s="17">
        <v>0.18069539173551499</v>
      </c>
      <c r="AB11" s="17"/>
      <c r="AC11" s="17">
        <v>0.23289336092654001</v>
      </c>
      <c r="AD11" s="17">
        <v>0.231238831845376</v>
      </c>
      <c r="AE11" s="17">
        <v>0.25899739931580301</v>
      </c>
      <c r="AF11" s="17">
        <v>0.160618837032805</v>
      </c>
      <c r="AG11" s="17">
        <v>0.226442678762659</v>
      </c>
      <c r="AH11" s="17">
        <v>0.18907085591801101</v>
      </c>
      <c r="AI11" s="17">
        <v>0.20813572760726301</v>
      </c>
      <c r="AJ11" s="17">
        <v>0.24168492383158299</v>
      </c>
      <c r="AK11" s="17">
        <v>0.17913743822122799</v>
      </c>
      <c r="AL11" s="17">
        <v>0.17247885559829601</v>
      </c>
      <c r="AM11" s="17">
        <v>0.194977795963476</v>
      </c>
      <c r="AN11" s="17">
        <v>0.18638818969412699</v>
      </c>
      <c r="AO11" s="17">
        <v>0.22449437836366301</v>
      </c>
      <c r="AP11" s="17">
        <v>0.17335850890128099</v>
      </c>
      <c r="AQ11" s="17">
        <v>0.22042992338330999</v>
      </c>
      <c r="AR11" s="17">
        <v>0.10004780723304101</v>
      </c>
      <c r="AS11" s="17"/>
      <c r="AT11" s="17">
        <v>0.13945833286502499</v>
      </c>
      <c r="AU11" s="17">
        <v>0.193467803381453</v>
      </c>
      <c r="AV11" s="17">
        <v>0.23076336594285801</v>
      </c>
      <c r="AW11" s="17">
        <v>0.219994423482613</v>
      </c>
      <c r="AX11" s="17">
        <v>0.233826553203409</v>
      </c>
      <c r="AY11" s="17">
        <v>0.27514068641401501</v>
      </c>
      <c r="AZ11" s="17"/>
      <c r="BA11" s="17">
        <v>0.21997609099732801</v>
      </c>
      <c r="BB11" s="17">
        <v>0.22196202137144699</v>
      </c>
      <c r="BC11" s="17">
        <v>0.18410480523987299</v>
      </c>
      <c r="BD11" s="17">
        <v>0.15341977698242901</v>
      </c>
      <c r="BE11" s="17">
        <v>0.14115450908222199</v>
      </c>
      <c r="BF11" s="17"/>
      <c r="BG11" s="17">
        <v>0.20420581923984801</v>
      </c>
      <c r="BH11" s="17">
        <v>0.17230958691961001</v>
      </c>
      <c r="BI11" s="17">
        <v>0.233312164953936</v>
      </c>
      <c r="BJ11" s="17">
        <v>0.193119768112337</v>
      </c>
      <c r="BK11" s="17">
        <v>0.27204640037169697</v>
      </c>
      <c r="BL11" s="17"/>
      <c r="BM11" s="17">
        <v>0.18559864973884799</v>
      </c>
      <c r="BN11" s="17">
        <v>0.200821595283559</v>
      </c>
      <c r="BO11" s="17">
        <v>0.23608201738277701</v>
      </c>
      <c r="BP11" s="17"/>
      <c r="BQ11" s="17">
        <v>0.168866195392472</v>
      </c>
      <c r="BR11" s="17">
        <v>0.21201901990841701</v>
      </c>
      <c r="BS11" s="17"/>
      <c r="BT11" s="17">
        <v>0.186286060739626</v>
      </c>
      <c r="BU11" s="17">
        <v>0.21324068738701199</v>
      </c>
    </row>
    <row r="12" spans="2:73" x14ac:dyDescent="0.3">
      <c r="B12" s="18" t="s">
        <v>183</v>
      </c>
      <c r="C12" s="17">
        <v>0.136797548722177</v>
      </c>
      <c r="D12" s="17">
        <v>0.13455883632346499</v>
      </c>
      <c r="E12" s="17">
        <v>0.13902780256969399</v>
      </c>
      <c r="F12" s="17"/>
      <c r="G12" s="17">
        <v>0.118674007904726</v>
      </c>
      <c r="H12" s="17">
        <v>0.11015665605914</v>
      </c>
      <c r="I12" s="17">
        <v>0.13604631137192499</v>
      </c>
      <c r="J12" s="17">
        <v>0.16945540774235199</v>
      </c>
      <c r="K12" s="17">
        <v>0.148333819880339</v>
      </c>
      <c r="L12" s="17">
        <v>0.13675033263526901</v>
      </c>
      <c r="M12" s="17"/>
      <c r="N12" s="17">
        <v>0.138099230113511</v>
      </c>
      <c r="O12" s="17">
        <v>0.13302571117124401</v>
      </c>
      <c r="P12" s="17">
        <v>0.13245152811935701</v>
      </c>
      <c r="Q12" s="17">
        <v>0.14311719823757699</v>
      </c>
      <c r="R12" s="17"/>
      <c r="S12" s="17">
        <v>2.6530264027403699E-2</v>
      </c>
      <c r="T12" s="17">
        <v>0.14737972100712701</v>
      </c>
      <c r="U12" s="17">
        <v>0.19643414629338399</v>
      </c>
      <c r="V12" s="17">
        <v>0.20946981018220301</v>
      </c>
      <c r="W12" s="17">
        <v>0.15917549112159499</v>
      </c>
      <c r="X12" s="17">
        <v>0.16845129698002001</v>
      </c>
      <c r="Y12" s="17">
        <v>0.141582864072371</v>
      </c>
      <c r="Z12" s="17">
        <v>0.124509290643945</v>
      </c>
      <c r="AA12" s="17">
        <v>0.113332689117545</v>
      </c>
      <c r="AB12" s="17"/>
      <c r="AC12" s="17">
        <v>0.15726349027416101</v>
      </c>
      <c r="AD12" s="17">
        <v>0.12186163539775199</v>
      </c>
      <c r="AE12" s="17">
        <v>0.122362728973635</v>
      </c>
      <c r="AF12" s="17">
        <v>0.12941000089129101</v>
      </c>
      <c r="AG12" s="17">
        <v>0.12212279576392</v>
      </c>
      <c r="AH12" s="17">
        <v>0.151077185751788</v>
      </c>
      <c r="AI12" s="17">
        <v>0.109982773335862</v>
      </c>
      <c r="AJ12" s="17">
        <v>0.14569672580434101</v>
      </c>
      <c r="AK12" s="17">
        <v>0.16790494183649901</v>
      </c>
      <c r="AL12" s="17">
        <v>0.15187440991782999</v>
      </c>
      <c r="AM12" s="17">
        <v>0.15584994257558801</v>
      </c>
      <c r="AN12" s="17">
        <v>0.138561928158772</v>
      </c>
      <c r="AO12" s="17">
        <v>0.16708052034427301</v>
      </c>
      <c r="AP12" s="17">
        <v>0.17151931810119</v>
      </c>
      <c r="AQ12" s="17">
        <v>9.65974374798311E-2</v>
      </c>
      <c r="AR12" s="17">
        <v>0.110243601911649</v>
      </c>
      <c r="AS12" s="17"/>
      <c r="AT12" s="17">
        <v>7.6352058503475095E-2</v>
      </c>
      <c r="AU12" s="17">
        <v>0.11070917640424199</v>
      </c>
      <c r="AV12" s="17">
        <v>0.128494162408617</v>
      </c>
      <c r="AW12" s="17">
        <v>0.174410711336284</v>
      </c>
      <c r="AX12" s="17">
        <v>0.23427161162594401</v>
      </c>
      <c r="AY12" s="17">
        <v>0.25342475304796902</v>
      </c>
      <c r="AZ12" s="17"/>
      <c r="BA12" s="17">
        <v>0.122276526354841</v>
      </c>
      <c r="BB12" s="17">
        <v>0.161165028356964</v>
      </c>
      <c r="BC12" s="17">
        <v>0.142833593107761</v>
      </c>
      <c r="BD12" s="17">
        <v>0.10770269794811201</v>
      </c>
      <c r="BE12" s="17">
        <v>0.124914286657225</v>
      </c>
      <c r="BF12" s="17"/>
      <c r="BG12" s="17">
        <v>0.141426182337649</v>
      </c>
      <c r="BH12" s="17">
        <v>0.11256155543252</v>
      </c>
      <c r="BI12" s="17">
        <v>0.122527916368143</v>
      </c>
      <c r="BJ12" s="17">
        <v>0.16838610963908099</v>
      </c>
      <c r="BK12" s="17">
        <v>0.235965178962736</v>
      </c>
      <c r="BL12" s="17"/>
      <c r="BM12" s="17">
        <v>0.122350999260556</v>
      </c>
      <c r="BN12" s="17">
        <v>0.15152459403860699</v>
      </c>
      <c r="BO12" s="17">
        <v>0.144203119713082</v>
      </c>
      <c r="BP12" s="17"/>
      <c r="BQ12" s="17">
        <v>0.10585980770204199</v>
      </c>
      <c r="BR12" s="17">
        <v>0.15913520853772301</v>
      </c>
      <c r="BS12" s="17"/>
      <c r="BT12" s="17">
        <v>0.130919834719326</v>
      </c>
      <c r="BU12" s="17">
        <v>0.14762612668016001</v>
      </c>
    </row>
    <row r="13" spans="2:73" x14ac:dyDescent="0.3">
      <c r="B13" s="18" t="s">
        <v>184</v>
      </c>
      <c r="C13" s="17">
        <v>5.4830422097141902E-2</v>
      </c>
      <c r="D13" s="17">
        <v>4.2873435479895201E-2</v>
      </c>
      <c r="E13" s="17">
        <v>6.6651404490628993E-2</v>
      </c>
      <c r="F13" s="17"/>
      <c r="G13" s="17">
        <v>2.8452844061573002E-2</v>
      </c>
      <c r="H13" s="17">
        <v>3.12336573743138E-2</v>
      </c>
      <c r="I13" s="17">
        <v>6.3504297431976595E-2</v>
      </c>
      <c r="J13" s="17">
        <v>6.4534823748498907E-2</v>
      </c>
      <c r="K13" s="17">
        <v>5.3231052500742899E-2</v>
      </c>
      <c r="L13" s="17">
        <v>7.7614427078130696E-2</v>
      </c>
      <c r="M13" s="17"/>
      <c r="N13" s="17">
        <v>4.3994226051642701E-2</v>
      </c>
      <c r="O13" s="17">
        <v>5.3855288814513597E-2</v>
      </c>
      <c r="P13" s="17">
        <v>6.31576674041847E-2</v>
      </c>
      <c r="Q13" s="17">
        <v>6.00240673584738E-2</v>
      </c>
      <c r="R13" s="17"/>
      <c r="S13" s="17">
        <v>1.00281469376324E-2</v>
      </c>
      <c r="T13" s="17">
        <v>5.0765875773754403E-2</v>
      </c>
      <c r="U13" s="17">
        <v>0.111921917003225</v>
      </c>
      <c r="V13" s="17">
        <v>7.2149097677332602E-2</v>
      </c>
      <c r="W13" s="17">
        <v>8.5710350255288503E-2</v>
      </c>
      <c r="X13" s="17">
        <v>5.1831241849940701E-2</v>
      </c>
      <c r="Y13" s="17">
        <v>6.4768240091930204E-2</v>
      </c>
      <c r="Z13" s="17">
        <v>4.4591527504256302E-2</v>
      </c>
      <c r="AA13" s="17">
        <v>3.3665461007715503E-2</v>
      </c>
      <c r="AB13" s="17"/>
      <c r="AC13" s="17">
        <v>7.5403488487964895E-2</v>
      </c>
      <c r="AD13" s="17">
        <v>5.0882359535079698E-2</v>
      </c>
      <c r="AE13" s="17">
        <v>8.71125469209275E-2</v>
      </c>
      <c r="AF13" s="17">
        <v>6.6746926774067405E-2</v>
      </c>
      <c r="AG13" s="17">
        <v>4.7902079231331898E-2</v>
      </c>
      <c r="AH13" s="17">
        <v>3.9166143250394102E-2</v>
      </c>
      <c r="AI13" s="17">
        <v>8.8488673633025094E-2</v>
      </c>
      <c r="AJ13" s="17">
        <v>1.7499390396997199E-2</v>
      </c>
      <c r="AK13" s="17">
        <v>7.6461335197977195E-2</v>
      </c>
      <c r="AL13" s="17">
        <v>3.1459813331253E-2</v>
      </c>
      <c r="AM13" s="17">
        <v>4.3912869896475998E-2</v>
      </c>
      <c r="AN13" s="17">
        <v>6.0449464218709503E-2</v>
      </c>
      <c r="AO13" s="17">
        <v>6.5384675558926797E-2</v>
      </c>
      <c r="AP13" s="17">
        <v>4.9515763266564497E-2</v>
      </c>
      <c r="AQ13" s="17">
        <v>6.2932364594332907E-2</v>
      </c>
      <c r="AR13" s="17">
        <v>2.5900237323237499E-2</v>
      </c>
      <c r="AS13" s="17"/>
      <c r="AT13" s="17">
        <v>2.52169522573901E-2</v>
      </c>
      <c r="AU13" s="17">
        <v>3.4964135118195197E-2</v>
      </c>
      <c r="AV13" s="17">
        <v>3.0799366658013399E-2</v>
      </c>
      <c r="AW13" s="17">
        <v>7.3167119866292901E-2</v>
      </c>
      <c r="AX13" s="17">
        <v>0.14314346400861</v>
      </c>
      <c r="AY13" s="17">
        <v>0.13181761388663801</v>
      </c>
      <c r="AZ13" s="17"/>
      <c r="BA13" s="17">
        <v>5.2238327499042399E-2</v>
      </c>
      <c r="BB13" s="17">
        <v>7.1017181970377596E-2</v>
      </c>
      <c r="BC13" s="17">
        <v>4.4845575810316403E-2</v>
      </c>
      <c r="BD13" s="17">
        <v>3.2620517437360601E-2</v>
      </c>
      <c r="BE13" s="17">
        <v>3.49831805660848E-2</v>
      </c>
      <c r="BF13" s="17"/>
      <c r="BG13" s="17">
        <v>5.3450134786785002E-2</v>
      </c>
      <c r="BH13" s="17">
        <v>3.9034687051747501E-2</v>
      </c>
      <c r="BI13" s="17">
        <v>6.6810297910170693E-2</v>
      </c>
      <c r="BJ13" s="17">
        <v>9.4328833013633706E-2</v>
      </c>
      <c r="BK13" s="17">
        <v>5.9361974712939899E-2</v>
      </c>
      <c r="BL13" s="17"/>
      <c r="BM13" s="17">
        <v>4.1892814548617298E-2</v>
      </c>
      <c r="BN13" s="17">
        <v>5.0230939780594702E-2</v>
      </c>
      <c r="BO13" s="17">
        <v>0.104466772573942</v>
      </c>
      <c r="BP13" s="17"/>
      <c r="BQ13" s="17">
        <v>3.7122824295692497E-2</v>
      </c>
      <c r="BR13" s="17">
        <v>6.6592644430991402E-2</v>
      </c>
      <c r="BS13" s="17"/>
      <c r="BT13" s="17">
        <v>4.3623187171965401E-2</v>
      </c>
      <c r="BU13" s="17">
        <v>7.3110944171608197E-2</v>
      </c>
    </row>
    <row r="14" spans="2:73" x14ac:dyDescent="0.3">
      <c r="B14" s="18" t="s">
        <v>92</v>
      </c>
      <c r="C14" s="19">
        <v>2.6043223372159599E-2</v>
      </c>
      <c r="D14" s="19">
        <v>2.0627263963397601E-2</v>
      </c>
      <c r="E14" s="19">
        <v>3.1401305340643303E-2</v>
      </c>
      <c r="F14" s="19"/>
      <c r="G14" s="19">
        <v>1.91132352718381E-2</v>
      </c>
      <c r="H14" s="19">
        <v>1.9503578235814601E-2</v>
      </c>
      <c r="I14" s="19">
        <v>1.9900216165934001E-2</v>
      </c>
      <c r="J14" s="19">
        <v>4.1610808843109998E-2</v>
      </c>
      <c r="K14" s="19">
        <v>3.1847505623173102E-2</v>
      </c>
      <c r="L14" s="19">
        <v>2.4378191290113701E-2</v>
      </c>
      <c r="M14" s="19"/>
      <c r="N14" s="19">
        <v>1.927122368008E-2</v>
      </c>
      <c r="O14" s="19">
        <v>3.1893894573193603E-2</v>
      </c>
      <c r="P14" s="19">
        <v>3.0183705590194999E-2</v>
      </c>
      <c r="Q14" s="19">
        <v>2.41507535440902E-2</v>
      </c>
      <c r="R14" s="19"/>
      <c r="S14" s="19">
        <v>0</v>
      </c>
      <c r="T14" s="19">
        <v>2.5040851545756301E-2</v>
      </c>
      <c r="U14" s="19">
        <v>2.2321986769282098E-2</v>
      </c>
      <c r="V14" s="19">
        <v>3.2444465554901297E-2</v>
      </c>
      <c r="W14" s="19">
        <v>2.9365429505330901E-2</v>
      </c>
      <c r="X14" s="19">
        <v>5.0890260763608697E-2</v>
      </c>
      <c r="Y14" s="19">
        <v>4.36118027997381E-2</v>
      </c>
      <c r="Z14" s="19">
        <v>3.7922666007055197E-2</v>
      </c>
      <c r="AA14" s="19">
        <v>1.7307417758093201E-2</v>
      </c>
      <c r="AB14" s="19"/>
      <c r="AC14" s="19">
        <v>7.3837575865601399E-2</v>
      </c>
      <c r="AD14" s="19">
        <v>4.69919820700666E-2</v>
      </c>
      <c r="AE14" s="19">
        <v>2.6107818412835201E-2</v>
      </c>
      <c r="AF14" s="19">
        <v>3.2113536743345598E-2</v>
      </c>
      <c r="AG14" s="19">
        <v>1.7546450909684499E-2</v>
      </c>
      <c r="AH14" s="19">
        <v>3.08069233732562E-2</v>
      </c>
      <c r="AI14" s="19">
        <v>2.2736350484428899E-2</v>
      </c>
      <c r="AJ14" s="19">
        <v>3.10509733887195E-2</v>
      </c>
      <c r="AK14" s="19">
        <v>8.3158978726207405E-3</v>
      </c>
      <c r="AL14" s="19">
        <v>2.6604645912211799E-2</v>
      </c>
      <c r="AM14" s="19">
        <v>2.0541331724856501E-2</v>
      </c>
      <c r="AN14" s="19">
        <v>3.27849844160302E-2</v>
      </c>
      <c r="AO14" s="19">
        <v>2.63135064276598E-2</v>
      </c>
      <c r="AP14" s="19">
        <v>0</v>
      </c>
      <c r="AQ14" s="19">
        <v>3.36159621067256E-2</v>
      </c>
      <c r="AR14" s="19">
        <v>1.8583173807283301E-2</v>
      </c>
      <c r="AS14" s="19"/>
      <c r="AT14" s="19">
        <v>1.11648080128199E-2</v>
      </c>
      <c r="AU14" s="19">
        <v>3.2375990298906997E-2</v>
      </c>
      <c r="AV14" s="19">
        <v>3.8699651345770497E-2</v>
      </c>
      <c r="AW14" s="19">
        <v>3.0903328823464301E-2</v>
      </c>
      <c r="AX14" s="19">
        <v>2.7434524402347501E-2</v>
      </c>
      <c r="AY14" s="19">
        <v>0</v>
      </c>
      <c r="AZ14" s="19"/>
      <c r="BA14" s="19">
        <v>3.97608712036168E-2</v>
      </c>
      <c r="BB14" s="19">
        <v>3.0654643435699298E-2</v>
      </c>
      <c r="BC14" s="19">
        <v>1.6279124875037399E-2</v>
      </c>
      <c r="BD14" s="19">
        <v>2.13102944473848E-2</v>
      </c>
      <c r="BE14" s="19">
        <v>1.1761897012775E-2</v>
      </c>
      <c r="BF14" s="19"/>
      <c r="BG14" s="19">
        <v>2.9138135939702599E-2</v>
      </c>
      <c r="BH14" s="19">
        <v>1.7046655495851201E-2</v>
      </c>
      <c r="BI14" s="19">
        <v>2.9653933495292498E-2</v>
      </c>
      <c r="BJ14" s="19">
        <v>3.5344153992810802E-2</v>
      </c>
      <c r="BK14" s="19">
        <v>9.7288583239285697E-3</v>
      </c>
      <c r="BL14" s="19"/>
      <c r="BM14" s="19">
        <v>1.9466811431481199E-2</v>
      </c>
      <c r="BN14" s="19">
        <v>3.5290904460623301E-2</v>
      </c>
      <c r="BO14" s="19">
        <v>2.3265150346421098E-2</v>
      </c>
      <c r="BP14" s="19"/>
      <c r="BQ14" s="19">
        <v>1.1651635367360099E-2</v>
      </c>
      <c r="BR14" s="19">
        <v>3.30195780674181E-2</v>
      </c>
      <c r="BS14" s="19"/>
      <c r="BT14" s="19">
        <v>1.2915296075218701E-2</v>
      </c>
      <c r="BU14" s="19">
        <v>3.9630980686520802E-2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0.164507244525188</v>
      </c>
      <c r="D9" s="17">
        <v>0.17762887663892701</v>
      </c>
      <c r="E9" s="17">
        <v>0.15222813416436601</v>
      </c>
      <c r="F9" s="17"/>
      <c r="G9" s="17">
        <v>0.13708931370984101</v>
      </c>
      <c r="H9" s="17">
        <v>0.206557556140708</v>
      </c>
      <c r="I9" s="17">
        <v>0.13069750658936499</v>
      </c>
      <c r="J9" s="17">
        <v>0.14071813356930499</v>
      </c>
      <c r="K9" s="17">
        <v>0.133850439555005</v>
      </c>
      <c r="L9" s="17">
        <v>0.21591164688261399</v>
      </c>
      <c r="M9" s="17"/>
      <c r="N9" s="17">
        <v>0.19270245033405201</v>
      </c>
      <c r="O9" s="17">
        <v>0.15518811771428001</v>
      </c>
      <c r="P9" s="17">
        <v>0.15051064041036799</v>
      </c>
      <c r="Q9" s="17">
        <v>0.157986929318021</v>
      </c>
      <c r="R9" s="17"/>
      <c r="S9" s="17">
        <v>0.195878447774959</v>
      </c>
      <c r="T9" s="17">
        <v>0.16090812522409301</v>
      </c>
      <c r="U9" s="17">
        <v>0.163422377835518</v>
      </c>
      <c r="V9" s="17">
        <v>0.187893148734845</v>
      </c>
      <c r="W9" s="17">
        <v>0.17841386792719799</v>
      </c>
      <c r="X9" s="17">
        <v>0.13375426681959501</v>
      </c>
      <c r="Y9" s="17">
        <v>0.142760289950948</v>
      </c>
      <c r="Z9" s="17">
        <v>0.143130662548902</v>
      </c>
      <c r="AA9" s="17">
        <v>0.15032865583959601</v>
      </c>
      <c r="AB9" s="17"/>
      <c r="AC9" s="17">
        <v>2.9769341511610401E-2</v>
      </c>
      <c r="AD9" s="17">
        <v>0.16020608143297199</v>
      </c>
      <c r="AE9" s="17">
        <v>0.178113096177797</v>
      </c>
      <c r="AF9" s="17">
        <v>0.15132972660452401</v>
      </c>
      <c r="AG9" s="17">
        <v>0.140343121903544</v>
      </c>
      <c r="AH9" s="17">
        <v>0.13234897209677099</v>
      </c>
      <c r="AI9" s="17">
        <v>0.17200959075990199</v>
      </c>
      <c r="AJ9" s="17">
        <v>0.19703557545787401</v>
      </c>
      <c r="AK9" s="17">
        <v>0.156251308424803</v>
      </c>
      <c r="AL9" s="17">
        <v>0.16845257783614201</v>
      </c>
      <c r="AM9" s="17">
        <v>0.13619914103946501</v>
      </c>
      <c r="AN9" s="17">
        <v>0.181033162513414</v>
      </c>
      <c r="AO9" s="17">
        <v>0.169580960258158</v>
      </c>
      <c r="AP9" s="17">
        <v>0.23442800646687401</v>
      </c>
      <c r="AQ9" s="17">
        <v>0.15529429767146599</v>
      </c>
      <c r="AR9" s="17">
        <v>0.279379462228523</v>
      </c>
      <c r="AS9" s="17"/>
      <c r="AT9" s="17">
        <v>0.19256286703874401</v>
      </c>
      <c r="AU9" s="17">
        <v>0.16614937324144899</v>
      </c>
      <c r="AV9" s="17">
        <v>0.131675955192813</v>
      </c>
      <c r="AW9" s="17">
        <v>0.14352783592830401</v>
      </c>
      <c r="AX9" s="17">
        <v>0.16165759196941601</v>
      </c>
      <c r="AY9" s="17">
        <v>0.19979768047650201</v>
      </c>
      <c r="AZ9" s="17"/>
      <c r="BA9" s="17">
        <v>0.16569675808513401</v>
      </c>
      <c r="BB9" s="17">
        <v>0.116738540705421</v>
      </c>
      <c r="BC9" s="17">
        <v>0.162946054812666</v>
      </c>
      <c r="BD9" s="17">
        <v>0.22008908384683901</v>
      </c>
      <c r="BE9" s="17">
        <v>0.25084658640565499</v>
      </c>
      <c r="BF9" s="17"/>
      <c r="BG9" s="17">
        <v>0.197372469784239</v>
      </c>
      <c r="BH9" s="17">
        <v>0.18921259914258301</v>
      </c>
      <c r="BI9" s="17">
        <v>0.19759368221267801</v>
      </c>
      <c r="BJ9" s="17">
        <v>0.13783951005403</v>
      </c>
      <c r="BK9" s="17">
        <v>9.6937606734875795E-2</v>
      </c>
      <c r="BL9" s="17"/>
      <c r="BM9" s="17">
        <v>0.21411874511184001</v>
      </c>
      <c r="BN9" s="17">
        <v>0.13069503959259501</v>
      </c>
      <c r="BO9" s="17">
        <v>9.8550937038618905E-2</v>
      </c>
      <c r="BP9" s="17"/>
      <c r="BQ9" s="17">
        <v>0.17489474478851</v>
      </c>
      <c r="BR9" s="17">
        <v>0.16175358299300899</v>
      </c>
      <c r="BS9" s="17"/>
      <c r="BT9" s="17">
        <v>0.17847837357823601</v>
      </c>
      <c r="BU9" s="17">
        <v>0.149726912156008</v>
      </c>
    </row>
    <row r="10" spans="2:73" x14ac:dyDescent="0.3">
      <c r="B10" s="18" t="s">
        <v>181</v>
      </c>
      <c r="C10" s="17">
        <v>0.50513872098906099</v>
      </c>
      <c r="D10" s="17">
        <v>0.49339905922792299</v>
      </c>
      <c r="E10" s="17">
        <v>0.51737442200494599</v>
      </c>
      <c r="F10" s="17"/>
      <c r="G10" s="17">
        <v>0.44771807463020302</v>
      </c>
      <c r="H10" s="17">
        <v>0.43765545660710198</v>
      </c>
      <c r="I10" s="17">
        <v>0.50042087569516502</v>
      </c>
      <c r="J10" s="17">
        <v>0.51874436754754205</v>
      </c>
      <c r="K10" s="17">
        <v>0.54391827252334202</v>
      </c>
      <c r="L10" s="17">
        <v>0.56476894676449196</v>
      </c>
      <c r="M10" s="17"/>
      <c r="N10" s="17">
        <v>0.49268031228523002</v>
      </c>
      <c r="O10" s="17">
        <v>0.50695596131105902</v>
      </c>
      <c r="P10" s="17">
        <v>0.51250720637666702</v>
      </c>
      <c r="Q10" s="17">
        <v>0.51200541303774005</v>
      </c>
      <c r="R10" s="17"/>
      <c r="S10" s="17">
        <v>0.44333017855779999</v>
      </c>
      <c r="T10" s="17">
        <v>0.51127312960021798</v>
      </c>
      <c r="U10" s="17">
        <v>0.50745064346350699</v>
      </c>
      <c r="V10" s="17">
        <v>0.49712557068643998</v>
      </c>
      <c r="W10" s="17">
        <v>0.49783657634392697</v>
      </c>
      <c r="X10" s="17">
        <v>0.54572076667584601</v>
      </c>
      <c r="Y10" s="17">
        <v>0.56022085579221104</v>
      </c>
      <c r="Z10" s="17">
        <v>0.47427451214365901</v>
      </c>
      <c r="AA10" s="17">
        <v>0.52211998046938701</v>
      </c>
      <c r="AB10" s="17"/>
      <c r="AC10" s="17">
        <v>0.47279340415761001</v>
      </c>
      <c r="AD10" s="17">
        <v>0.41995327248235798</v>
      </c>
      <c r="AE10" s="17">
        <v>0.46629508013524801</v>
      </c>
      <c r="AF10" s="17">
        <v>0.54479248999154495</v>
      </c>
      <c r="AG10" s="17">
        <v>0.50841417519858501</v>
      </c>
      <c r="AH10" s="17">
        <v>0.52715749944011703</v>
      </c>
      <c r="AI10" s="17">
        <v>0.51606719779441201</v>
      </c>
      <c r="AJ10" s="17">
        <v>0.51949130908347196</v>
      </c>
      <c r="AK10" s="17">
        <v>0.46722861583164299</v>
      </c>
      <c r="AL10" s="17">
        <v>0.52673341309711097</v>
      </c>
      <c r="AM10" s="17">
        <v>0.527684607339718</v>
      </c>
      <c r="AN10" s="17">
        <v>0.52678469063827005</v>
      </c>
      <c r="AO10" s="17">
        <v>0.49895497789682097</v>
      </c>
      <c r="AP10" s="17">
        <v>0.46522828487731399</v>
      </c>
      <c r="AQ10" s="17">
        <v>0.50468724750590699</v>
      </c>
      <c r="AR10" s="17">
        <v>0.490722586705437</v>
      </c>
      <c r="AS10" s="17"/>
      <c r="AT10" s="17">
        <v>0.46687592810516099</v>
      </c>
      <c r="AU10" s="17">
        <v>0.51496339509414302</v>
      </c>
      <c r="AV10" s="17">
        <v>0.49005370679176302</v>
      </c>
      <c r="AW10" s="17">
        <v>0.518302943023775</v>
      </c>
      <c r="AX10" s="17">
        <v>0.56515543099621102</v>
      </c>
      <c r="AY10" s="17">
        <v>0.50078450631358995</v>
      </c>
      <c r="AZ10" s="17"/>
      <c r="BA10" s="17">
        <v>0.52069170162595302</v>
      </c>
      <c r="BB10" s="17">
        <v>0.51556176183513402</v>
      </c>
      <c r="BC10" s="17">
        <v>0.49696899593045402</v>
      </c>
      <c r="BD10" s="17">
        <v>0.46680815568299999</v>
      </c>
      <c r="BE10" s="17">
        <v>0.57171004553531501</v>
      </c>
      <c r="BF10" s="17"/>
      <c r="BG10" s="17">
        <v>0.53716111840475</v>
      </c>
      <c r="BH10" s="17">
        <v>0.52353783957123201</v>
      </c>
      <c r="BI10" s="17">
        <v>0.520745272270837</v>
      </c>
      <c r="BJ10" s="17">
        <v>0.50084117589395005</v>
      </c>
      <c r="BK10" s="17">
        <v>0.53417136650540797</v>
      </c>
      <c r="BL10" s="17"/>
      <c r="BM10" s="17">
        <v>0.49438836130540198</v>
      </c>
      <c r="BN10" s="17">
        <v>0.52080857192303898</v>
      </c>
      <c r="BO10" s="17">
        <v>0.49926099859023099</v>
      </c>
      <c r="BP10" s="17"/>
      <c r="BQ10" s="17">
        <v>0.50412847668748995</v>
      </c>
      <c r="BR10" s="17">
        <v>0.51077857318392905</v>
      </c>
      <c r="BS10" s="17"/>
      <c r="BT10" s="17">
        <v>0.51094208946534803</v>
      </c>
      <c r="BU10" s="17">
        <v>0.50605321809699499</v>
      </c>
    </row>
    <row r="11" spans="2:73" x14ac:dyDescent="0.3">
      <c r="B11" s="18" t="s">
        <v>182</v>
      </c>
      <c r="C11" s="17">
        <v>0.20061705203890901</v>
      </c>
      <c r="D11" s="17">
        <v>0.20369488562790899</v>
      </c>
      <c r="E11" s="17">
        <v>0.19786795962561801</v>
      </c>
      <c r="F11" s="17"/>
      <c r="G11" s="17">
        <v>0.208363113499244</v>
      </c>
      <c r="H11" s="17">
        <v>0.21420513801336499</v>
      </c>
      <c r="I11" s="17">
        <v>0.21745201550528701</v>
      </c>
      <c r="J11" s="17">
        <v>0.21896997482150601</v>
      </c>
      <c r="K11" s="17">
        <v>0.22961579547687</v>
      </c>
      <c r="L11" s="17">
        <v>0.136346670525959</v>
      </c>
      <c r="M11" s="17"/>
      <c r="N11" s="17">
        <v>0.20245101183056299</v>
      </c>
      <c r="O11" s="17">
        <v>0.200943942595247</v>
      </c>
      <c r="P11" s="17">
        <v>0.20542552364310299</v>
      </c>
      <c r="Q11" s="17">
        <v>0.191451636620733</v>
      </c>
      <c r="R11" s="17"/>
      <c r="S11" s="17">
        <v>0.223522626392783</v>
      </c>
      <c r="T11" s="17">
        <v>0.209546815585924</v>
      </c>
      <c r="U11" s="17">
        <v>0.18332502881239501</v>
      </c>
      <c r="V11" s="17">
        <v>0.212353939549142</v>
      </c>
      <c r="W11" s="17">
        <v>0.18343003291294699</v>
      </c>
      <c r="X11" s="17">
        <v>0.19217397185579899</v>
      </c>
      <c r="Y11" s="17">
        <v>0.172970196966901</v>
      </c>
      <c r="Z11" s="17">
        <v>0.23643767930368201</v>
      </c>
      <c r="AA11" s="17">
        <v>0.19058989208737701</v>
      </c>
      <c r="AB11" s="17"/>
      <c r="AC11" s="17">
        <v>0.27619368661615201</v>
      </c>
      <c r="AD11" s="17">
        <v>0.26120215857656898</v>
      </c>
      <c r="AE11" s="17">
        <v>0.19100448529918099</v>
      </c>
      <c r="AF11" s="17">
        <v>0.18210727910487301</v>
      </c>
      <c r="AG11" s="17">
        <v>0.19061534220138401</v>
      </c>
      <c r="AH11" s="17">
        <v>0.20539075923678299</v>
      </c>
      <c r="AI11" s="17">
        <v>0.19618451049507801</v>
      </c>
      <c r="AJ11" s="17">
        <v>0.20447085096460199</v>
      </c>
      <c r="AK11" s="17">
        <v>0.21455841170777901</v>
      </c>
      <c r="AL11" s="17">
        <v>0.177684318897188</v>
      </c>
      <c r="AM11" s="17">
        <v>0.19446936448545399</v>
      </c>
      <c r="AN11" s="17">
        <v>0.15814676242700501</v>
      </c>
      <c r="AO11" s="17">
        <v>0.20873645370268801</v>
      </c>
      <c r="AP11" s="17">
        <v>0.18084061948703301</v>
      </c>
      <c r="AQ11" s="17">
        <v>0.24142113940111501</v>
      </c>
      <c r="AR11" s="17">
        <v>0.173409189378816</v>
      </c>
      <c r="AS11" s="17"/>
      <c r="AT11" s="17">
        <v>0.19358278909953</v>
      </c>
      <c r="AU11" s="17">
        <v>0.21081476938375601</v>
      </c>
      <c r="AV11" s="17">
        <v>0.20823898847200001</v>
      </c>
      <c r="AW11" s="17">
        <v>0.18549543480525699</v>
      </c>
      <c r="AX11" s="17">
        <v>0.21287738063928199</v>
      </c>
      <c r="AY11" s="17">
        <v>0.183121173385492</v>
      </c>
      <c r="AZ11" s="17"/>
      <c r="BA11" s="17">
        <v>0.19486569673649901</v>
      </c>
      <c r="BB11" s="17">
        <v>0.212698235675818</v>
      </c>
      <c r="BC11" s="17">
        <v>0.21343505600819401</v>
      </c>
      <c r="BD11" s="17">
        <v>0.17762536829945499</v>
      </c>
      <c r="BE11" s="17">
        <v>0.15843307741249901</v>
      </c>
      <c r="BF11" s="17"/>
      <c r="BG11" s="17">
        <v>0.196168368092976</v>
      </c>
      <c r="BH11" s="17">
        <v>0.17624262951510899</v>
      </c>
      <c r="BI11" s="17">
        <v>0.146479106878074</v>
      </c>
      <c r="BJ11" s="17">
        <v>0.21225572236941101</v>
      </c>
      <c r="BK11" s="17">
        <v>0.231350168739202</v>
      </c>
      <c r="BL11" s="17"/>
      <c r="BM11" s="17">
        <v>0.189512688797394</v>
      </c>
      <c r="BN11" s="17">
        <v>0.20768546097776799</v>
      </c>
      <c r="BO11" s="17">
        <v>0.21658776131949301</v>
      </c>
      <c r="BP11" s="17"/>
      <c r="BQ11" s="17">
        <v>0.20535371702747199</v>
      </c>
      <c r="BR11" s="17">
        <v>0.19594318596482499</v>
      </c>
      <c r="BS11" s="17"/>
      <c r="BT11" s="17">
        <v>0.19837015764704399</v>
      </c>
      <c r="BU11" s="17">
        <v>0.19772813780118301</v>
      </c>
    </row>
    <row r="12" spans="2:73" x14ac:dyDescent="0.3">
      <c r="B12" s="18" t="s">
        <v>183</v>
      </c>
      <c r="C12" s="17">
        <v>8.3262681877645503E-2</v>
      </c>
      <c r="D12" s="17">
        <v>8.1537955863709599E-2</v>
      </c>
      <c r="E12" s="17">
        <v>8.3652397943778795E-2</v>
      </c>
      <c r="F12" s="17"/>
      <c r="G12" s="17">
        <v>0.135243260460292</v>
      </c>
      <c r="H12" s="17">
        <v>7.6827025416573103E-2</v>
      </c>
      <c r="I12" s="17">
        <v>0.10066219815621601</v>
      </c>
      <c r="J12" s="17">
        <v>7.9120857400208605E-2</v>
      </c>
      <c r="K12" s="17">
        <v>5.7829945137420402E-2</v>
      </c>
      <c r="L12" s="17">
        <v>6.0361028715167103E-2</v>
      </c>
      <c r="M12" s="17"/>
      <c r="N12" s="17">
        <v>8.1804051305067502E-2</v>
      </c>
      <c r="O12" s="17">
        <v>7.3211611963765993E-2</v>
      </c>
      <c r="P12" s="17">
        <v>9.8788619725513102E-2</v>
      </c>
      <c r="Q12" s="17">
        <v>8.2004867443813106E-2</v>
      </c>
      <c r="R12" s="17"/>
      <c r="S12" s="17">
        <v>8.4569488784885294E-2</v>
      </c>
      <c r="T12" s="17">
        <v>7.5352694753869104E-2</v>
      </c>
      <c r="U12" s="17">
        <v>9.2248544181522604E-2</v>
      </c>
      <c r="V12" s="17">
        <v>5.7163369218699397E-2</v>
      </c>
      <c r="W12" s="17">
        <v>8.9342876474695299E-2</v>
      </c>
      <c r="X12" s="17">
        <v>8.0592977182154205E-2</v>
      </c>
      <c r="Y12" s="17">
        <v>9.1544704127976204E-2</v>
      </c>
      <c r="Z12" s="17">
        <v>0.106209826372807</v>
      </c>
      <c r="AA12" s="17">
        <v>8.92350986883826E-2</v>
      </c>
      <c r="AB12" s="17"/>
      <c r="AC12" s="17">
        <v>4.4928414148251397E-2</v>
      </c>
      <c r="AD12" s="17">
        <v>6.7950834664875698E-2</v>
      </c>
      <c r="AE12" s="17">
        <v>9.9911036695391503E-2</v>
      </c>
      <c r="AF12" s="17">
        <v>5.3896365886018503E-2</v>
      </c>
      <c r="AG12" s="17">
        <v>0.119501467274314</v>
      </c>
      <c r="AH12" s="17">
        <v>9.5413722326847403E-2</v>
      </c>
      <c r="AI12" s="17">
        <v>6.4492753579574097E-2</v>
      </c>
      <c r="AJ12" s="17">
        <v>5.8008081995162102E-2</v>
      </c>
      <c r="AK12" s="17">
        <v>0.101949416857383</v>
      </c>
      <c r="AL12" s="17">
        <v>9.8644597537101406E-2</v>
      </c>
      <c r="AM12" s="17">
        <v>9.8904987448159204E-2</v>
      </c>
      <c r="AN12" s="17">
        <v>6.7852670667427603E-2</v>
      </c>
      <c r="AO12" s="17">
        <v>8.5358958018476594E-2</v>
      </c>
      <c r="AP12" s="17">
        <v>9.1753373854980294E-2</v>
      </c>
      <c r="AQ12" s="17">
        <v>7.4023769737873599E-2</v>
      </c>
      <c r="AR12" s="17">
        <v>4.96303704491875E-2</v>
      </c>
      <c r="AS12" s="17"/>
      <c r="AT12" s="17">
        <v>9.0625804144527505E-2</v>
      </c>
      <c r="AU12" s="17">
        <v>7.0287464986341294E-2</v>
      </c>
      <c r="AV12" s="17">
        <v>0.11156592227433899</v>
      </c>
      <c r="AW12" s="17">
        <v>9.5734547042751694E-2</v>
      </c>
      <c r="AX12" s="17">
        <v>5.1056448454569699E-2</v>
      </c>
      <c r="AY12" s="17">
        <v>6.1847301183539698E-2</v>
      </c>
      <c r="AZ12" s="17"/>
      <c r="BA12" s="17">
        <v>8.2865355420698006E-2</v>
      </c>
      <c r="BB12" s="17">
        <v>9.9006794129081005E-2</v>
      </c>
      <c r="BC12" s="17">
        <v>7.9838845217661297E-2</v>
      </c>
      <c r="BD12" s="17">
        <v>8.1340036482557498E-2</v>
      </c>
      <c r="BE12" s="17">
        <v>1.9010290646531602E-2</v>
      </c>
      <c r="BF12" s="17"/>
      <c r="BG12" s="17">
        <v>5.0338482310018202E-2</v>
      </c>
      <c r="BH12" s="17">
        <v>7.1695140520576503E-2</v>
      </c>
      <c r="BI12" s="17">
        <v>9.6222472730170899E-2</v>
      </c>
      <c r="BJ12" s="17">
        <v>0.110055710590919</v>
      </c>
      <c r="BK12" s="17">
        <v>0.1012684778405</v>
      </c>
      <c r="BL12" s="17"/>
      <c r="BM12" s="17">
        <v>7.3908518089133707E-2</v>
      </c>
      <c r="BN12" s="17">
        <v>8.4803012657365603E-2</v>
      </c>
      <c r="BO12" s="17">
        <v>0.10738730896514299</v>
      </c>
      <c r="BP12" s="17"/>
      <c r="BQ12" s="17">
        <v>8.2166436390555805E-2</v>
      </c>
      <c r="BR12" s="17">
        <v>8.1631564511222804E-2</v>
      </c>
      <c r="BS12" s="17"/>
      <c r="BT12" s="17">
        <v>8.1725187416905903E-2</v>
      </c>
      <c r="BU12" s="17">
        <v>8.1300539568722699E-2</v>
      </c>
    </row>
    <row r="13" spans="2:73" x14ac:dyDescent="0.3">
      <c r="B13" s="18" t="s">
        <v>184</v>
      </c>
      <c r="C13" s="17">
        <v>2.4452658266020898E-2</v>
      </c>
      <c r="D13" s="17">
        <v>2.78105514656454E-2</v>
      </c>
      <c r="E13" s="17">
        <v>2.12559232500945E-2</v>
      </c>
      <c r="F13" s="17"/>
      <c r="G13" s="17">
        <v>2.3447711365792E-2</v>
      </c>
      <c r="H13" s="17">
        <v>3.2349317906180897E-2</v>
      </c>
      <c r="I13" s="17">
        <v>3.01061625230113E-2</v>
      </c>
      <c r="J13" s="17">
        <v>2.04794903121195E-2</v>
      </c>
      <c r="K13" s="17">
        <v>2.7837659739832502E-2</v>
      </c>
      <c r="L13" s="17">
        <v>1.5063376717602E-2</v>
      </c>
      <c r="M13" s="17"/>
      <c r="N13" s="17">
        <v>1.4375679898051901E-2</v>
      </c>
      <c r="O13" s="17">
        <v>2.8716839822279398E-2</v>
      </c>
      <c r="P13" s="17">
        <v>1.76876451204671E-2</v>
      </c>
      <c r="Q13" s="17">
        <v>3.4952389678291201E-2</v>
      </c>
      <c r="R13" s="17"/>
      <c r="S13" s="17">
        <v>3.8218298785679103E-2</v>
      </c>
      <c r="T13" s="17">
        <v>2.1395330255472501E-2</v>
      </c>
      <c r="U13" s="17">
        <v>3.01945009933254E-2</v>
      </c>
      <c r="V13" s="17">
        <v>3.3084091346666698E-2</v>
      </c>
      <c r="W13" s="17">
        <v>1.7438442009623301E-2</v>
      </c>
      <c r="X13" s="17">
        <v>2.5230443444328499E-2</v>
      </c>
      <c r="Y13" s="17">
        <v>0</v>
      </c>
      <c r="Z13" s="17">
        <v>2.81920691802208E-2</v>
      </c>
      <c r="AA13" s="17">
        <v>2.1110243938087501E-2</v>
      </c>
      <c r="AB13" s="17"/>
      <c r="AC13" s="17">
        <v>0.104525030396352</v>
      </c>
      <c r="AD13" s="17">
        <v>4.6581390883931699E-2</v>
      </c>
      <c r="AE13" s="17">
        <v>2.9005051544037101E-2</v>
      </c>
      <c r="AF13" s="17">
        <v>4.3484046608136699E-2</v>
      </c>
      <c r="AG13" s="17">
        <v>3.0940973398131899E-2</v>
      </c>
      <c r="AH13" s="17">
        <v>1.43662656677021E-2</v>
      </c>
      <c r="AI13" s="17">
        <v>3.1585451857112597E-2</v>
      </c>
      <c r="AJ13" s="17">
        <v>1.4481729412183999E-2</v>
      </c>
      <c r="AK13" s="17">
        <v>4.6464214401971501E-2</v>
      </c>
      <c r="AL13" s="17">
        <v>7.4897206226294697E-3</v>
      </c>
      <c r="AM13" s="17">
        <v>1.03324673914691E-2</v>
      </c>
      <c r="AN13" s="17">
        <v>3.63897566193849E-2</v>
      </c>
      <c r="AO13" s="17">
        <v>5.2514361047977104E-3</v>
      </c>
      <c r="AP13" s="17">
        <v>1.2194642268670499E-2</v>
      </c>
      <c r="AQ13" s="17">
        <v>2.4573545683637201E-2</v>
      </c>
      <c r="AR13" s="17">
        <v>6.8583912380366097E-3</v>
      </c>
      <c r="AS13" s="17"/>
      <c r="AT13" s="17">
        <v>3.7841102226384198E-2</v>
      </c>
      <c r="AU13" s="17">
        <v>2.0346491319481901E-2</v>
      </c>
      <c r="AV13" s="17">
        <v>2.5627543901649001E-2</v>
      </c>
      <c r="AW13" s="17">
        <v>2.7547255091858701E-2</v>
      </c>
      <c r="AX13" s="17">
        <v>0</v>
      </c>
      <c r="AY13" s="17">
        <v>2.1475970205963101E-2</v>
      </c>
      <c r="AZ13" s="17"/>
      <c r="BA13" s="17">
        <v>2.3869751714527401E-2</v>
      </c>
      <c r="BB13" s="17">
        <v>2.5769534752256198E-2</v>
      </c>
      <c r="BC13" s="17">
        <v>2.2056255958505799E-2</v>
      </c>
      <c r="BD13" s="17">
        <v>2.66313650245356E-2</v>
      </c>
      <c r="BE13" s="17">
        <v>0</v>
      </c>
      <c r="BF13" s="17"/>
      <c r="BG13" s="17">
        <v>1.5672100025923501E-2</v>
      </c>
      <c r="BH13" s="17">
        <v>1.78401622421882E-2</v>
      </c>
      <c r="BI13" s="17">
        <v>2.6380253929165001E-2</v>
      </c>
      <c r="BJ13" s="17">
        <v>3.1024833488068702E-2</v>
      </c>
      <c r="BK13" s="17">
        <v>1.6569837497532401E-2</v>
      </c>
      <c r="BL13" s="17"/>
      <c r="BM13" s="17">
        <v>1.4190926857264301E-2</v>
      </c>
      <c r="BN13" s="17">
        <v>3.1544534639283903E-2</v>
      </c>
      <c r="BO13" s="17">
        <v>3.7858017091869901E-2</v>
      </c>
      <c r="BP13" s="17"/>
      <c r="BQ13" s="17">
        <v>1.8524573318074999E-2</v>
      </c>
      <c r="BR13" s="17">
        <v>2.7327091908698298E-2</v>
      </c>
      <c r="BS13" s="17"/>
      <c r="BT13" s="17">
        <v>1.5774343519102198E-2</v>
      </c>
      <c r="BU13" s="17">
        <v>3.6802273633059601E-2</v>
      </c>
    </row>
    <row r="14" spans="2:73" x14ac:dyDescent="0.3">
      <c r="B14" s="18" t="s">
        <v>92</v>
      </c>
      <c r="C14" s="19">
        <v>2.2021642303175E-2</v>
      </c>
      <c r="D14" s="19">
        <v>1.5928671175885398E-2</v>
      </c>
      <c r="E14" s="19">
        <v>2.76211630111967E-2</v>
      </c>
      <c r="F14" s="19"/>
      <c r="G14" s="19">
        <v>4.8138526334628402E-2</v>
      </c>
      <c r="H14" s="19">
        <v>3.24055059160702E-2</v>
      </c>
      <c r="I14" s="19">
        <v>2.0661241530956501E-2</v>
      </c>
      <c r="J14" s="19">
        <v>2.1967176349318201E-2</v>
      </c>
      <c r="K14" s="19">
        <v>6.9478875675293896E-3</v>
      </c>
      <c r="L14" s="19">
        <v>7.5483303941657103E-3</v>
      </c>
      <c r="M14" s="19"/>
      <c r="N14" s="19">
        <v>1.59864943470352E-2</v>
      </c>
      <c r="O14" s="19">
        <v>3.4983526593368099E-2</v>
      </c>
      <c r="P14" s="19">
        <v>1.50803647238814E-2</v>
      </c>
      <c r="Q14" s="19">
        <v>2.1598763901401401E-2</v>
      </c>
      <c r="R14" s="19"/>
      <c r="S14" s="19">
        <v>1.44809597038931E-2</v>
      </c>
      <c r="T14" s="19">
        <v>2.1523904580423501E-2</v>
      </c>
      <c r="U14" s="19">
        <v>2.3358904713732E-2</v>
      </c>
      <c r="V14" s="19">
        <v>1.23798804642069E-2</v>
      </c>
      <c r="W14" s="19">
        <v>3.3538204331609103E-2</v>
      </c>
      <c r="X14" s="19">
        <v>2.2527574022277799E-2</v>
      </c>
      <c r="Y14" s="19">
        <v>3.2503953161963903E-2</v>
      </c>
      <c r="Z14" s="19">
        <v>1.1755250450729801E-2</v>
      </c>
      <c r="AA14" s="19">
        <v>2.6616128977170399E-2</v>
      </c>
      <c r="AB14" s="19"/>
      <c r="AC14" s="19">
        <v>7.1790123170024103E-2</v>
      </c>
      <c r="AD14" s="19">
        <v>4.4106261959293902E-2</v>
      </c>
      <c r="AE14" s="19">
        <v>3.5671250148346302E-2</v>
      </c>
      <c r="AF14" s="19">
        <v>2.4390091804902599E-2</v>
      </c>
      <c r="AG14" s="19">
        <v>1.0184920024041399E-2</v>
      </c>
      <c r="AH14" s="19">
        <v>2.5322781231779699E-2</v>
      </c>
      <c r="AI14" s="19">
        <v>1.9660495513920299E-2</v>
      </c>
      <c r="AJ14" s="19">
        <v>6.51245308670688E-3</v>
      </c>
      <c r="AK14" s="19">
        <v>1.35480327764195E-2</v>
      </c>
      <c r="AL14" s="19">
        <v>2.0995372009828501E-2</v>
      </c>
      <c r="AM14" s="19">
        <v>3.2409432295734501E-2</v>
      </c>
      <c r="AN14" s="19">
        <v>2.9792957134497901E-2</v>
      </c>
      <c r="AO14" s="19">
        <v>3.2117214019059301E-2</v>
      </c>
      <c r="AP14" s="19">
        <v>1.55550730451275E-2</v>
      </c>
      <c r="AQ14" s="19">
        <v>0</v>
      </c>
      <c r="AR14" s="19">
        <v>0</v>
      </c>
      <c r="AS14" s="19"/>
      <c r="AT14" s="19">
        <v>1.8511509385653602E-2</v>
      </c>
      <c r="AU14" s="19">
        <v>1.74385059748297E-2</v>
      </c>
      <c r="AV14" s="19">
        <v>3.2837883367435303E-2</v>
      </c>
      <c r="AW14" s="19">
        <v>2.9391984108053201E-2</v>
      </c>
      <c r="AX14" s="19">
        <v>9.2531479405216603E-3</v>
      </c>
      <c r="AY14" s="19">
        <v>3.2973368434912997E-2</v>
      </c>
      <c r="AZ14" s="19"/>
      <c r="BA14" s="19">
        <v>1.20107364171888E-2</v>
      </c>
      <c r="BB14" s="19">
        <v>3.0225132902289301E-2</v>
      </c>
      <c r="BC14" s="19">
        <v>2.47547920725181E-2</v>
      </c>
      <c r="BD14" s="19">
        <v>2.7505990663612499E-2</v>
      </c>
      <c r="BE14" s="19">
        <v>0</v>
      </c>
      <c r="BF14" s="19"/>
      <c r="BG14" s="19">
        <v>3.2874613820935198E-3</v>
      </c>
      <c r="BH14" s="19">
        <v>2.1471629008311399E-2</v>
      </c>
      <c r="BI14" s="19">
        <v>1.25792119790747E-2</v>
      </c>
      <c r="BJ14" s="19">
        <v>7.9830476036219303E-3</v>
      </c>
      <c r="BK14" s="19">
        <v>1.9702542682481599E-2</v>
      </c>
      <c r="BL14" s="19"/>
      <c r="BM14" s="19">
        <v>1.38807598389663E-2</v>
      </c>
      <c r="BN14" s="19">
        <v>2.4463380209948201E-2</v>
      </c>
      <c r="BO14" s="19">
        <v>4.0354976994644701E-2</v>
      </c>
      <c r="BP14" s="19"/>
      <c r="BQ14" s="19">
        <v>1.49320517878974E-2</v>
      </c>
      <c r="BR14" s="19">
        <v>2.2566001438315501E-2</v>
      </c>
      <c r="BS14" s="19"/>
      <c r="BT14" s="19">
        <v>1.4709848373364399E-2</v>
      </c>
      <c r="BU14" s="19">
        <v>2.8388918744031901E-2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8.1779230647990794E-2</v>
      </c>
      <c r="D9" s="17">
        <v>0.10043680503526101</v>
      </c>
      <c r="E9" s="17">
        <v>6.3436495431192993E-2</v>
      </c>
      <c r="F9" s="17"/>
      <c r="G9" s="17">
        <v>0.10796603637543301</v>
      </c>
      <c r="H9" s="17">
        <v>0.147409999351091</v>
      </c>
      <c r="I9" s="17">
        <v>8.5049829984744904E-2</v>
      </c>
      <c r="J9" s="17">
        <v>5.4669406684670498E-2</v>
      </c>
      <c r="K9" s="17">
        <v>3.8400606639675497E-2</v>
      </c>
      <c r="L9" s="17">
        <v>5.9601466108525902E-2</v>
      </c>
      <c r="M9" s="17"/>
      <c r="N9" s="17">
        <v>0.118721359480257</v>
      </c>
      <c r="O9" s="17">
        <v>6.8688122345060401E-2</v>
      </c>
      <c r="P9" s="17">
        <v>7.1618126148577793E-2</v>
      </c>
      <c r="Q9" s="17">
        <v>6.4734073263338895E-2</v>
      </c>
      <c r="R9" s="17"/>
      <c r="S9" s="17">
        <v>0.13060255582923899</v>
      </c>
      <c r="T9" s="17">
        <v>6.1608875834738799E-2</v>
      </c>
      <c r="U9" s="17">
        <v>6.8253148873059402E-2</v>
      </c>
      <c r="V9" s="17">
        <v>7.9284440758671401E-2</v>
      </c>
      <c r="W9" s="17">
        <v>4.7270556301719002E-2</v>
      </c>
      <c r="X9" s="17">
        <v>6.6224316625947605E-2</v>
      </c>
      <c r="Y9" s="17">
        <v>7.4465885791205402E-2</v>
      </c>
      <c r="Z9" s="17">
        <v>6.5427960731573795E-2</v>
      </c>
      <c r="AA9" s="17">
        <v>0.106762780592199</v>
      </c>
      <c r="AB9" s="17"/>
      <c r="AC9" s="17">
        <v>0</v>
      </c>
      <c r="AD9" s="17">
        <v>7.32554893259139E-2</v>
      </c>
      <c r="AE9" s="17">
        <v>8.07314559217535E-2</v>
      </c>
      <c r="AF9" s="17">
        <v>5.4760675747383199E-2</v>
      </c>
      <c r="AG9" s="17">
        <v>5.1928803500172802E-2</v>
      </c>
      <c r="AH9" s="17">
        <v>5.7656055107977701E-2</v>
      </c>
      <c r="AI9" s="17">
        <v>6.1753258487602103E-2</v>
      </c>
      <c r="AJ9" s="17">
        <v>7.0702690847382704E-2</v>
      </c>
      <c r="AK9" s="17">
        <v>7.7235614642100395E-2</v>
      </c>
      <c r="AL9" s="17">
        <v>0.11730172569028</v>
      </c>
      <c r="AM9" s="17">
        <v>4.63936053765166E-2</v>
      </c>
      <c r="AN9" s="17">
        <v>9.5277380928882799E-2</v>
      </c>
      <c r="AO9" s="17">
        <v>9.5654224709699601E-2</v>
      </c>
      <c r="AP9" s="17">
        <v>0.122890129257354</v>
      </c>
      <c r="AQ9" s="17">
        <v>0.14620161353953701</v>
      </c>
      <c r="AR9" s="17">
        <v>0.24834526955871999</v>
      </c>
      <c r="AS9" s="17"/>
      <c r="AT9" s="17">
        <v>0.122226387701767</v>
      </c>
      <c r="AU9" s="17">
        <v>7.9242646337783204E-2</v>
      </c>
      <c r="AV9" s="17">
        <v>7.1219148180484304E-2</v>
      </c>
      <c r="AW9" s="17">
        <v>6.2853605313835298E-2</v>
      </c>
      <c r="AX9" s="17">
        <v>6.1460166202277997E-2</v>
      </c>
      <c r="AY9" s="17">
        <v>5.0290330132652203E-2</v>
      </c>
      <c r="AZ9" s="17"/>
      <c r="BA9" s="17">
        <v>6.1396039801027598E-2</v>
      </c>
      <c r="BB9" s="17">
        <v>5.1632292618116499E-2</v>
      </c>
      <c r="BC9" s="17">
        <v>8.8122429839637306E-2</v>
      </c>
      <c r="BD9" s="17">
        <v>0.15882096236232199</v>
      </c>
      <c r="BE9" s="17">
        <v>0.22082112037839499</v>
      </c>
      <c r="BF9" s="17"/>
      <c r="BG9" s="17">
        <v>7.8937684918866102E-2</v>
      </c>
      <c r="BH9" s="17">
        <v>0.105623468858127</v>
      </c>
      <c r="BI9" s="17">
        <v>8.0090095128612399E-2</v>
      </c>
      <c r="BJ9" s="17">
        <v>7.3933607523745698E-2</v>
      </c>
      <c r="BK9" s="17">
        <v>6.7125845489731301E-2</v>
      </c>
      <c r="BL9" s="17"/>
      <c r="BM9" s="17">
        <v>0.113792567130247</v>
      </c>
      <c r="BN9" s="17">
        <v>5.9781317524524702E-2</v>
      </c>
      <c r="BO9" s="17">
        <v>3.9652993181257999E-2</v>
      </c>
      <c r="BP9" s="17"/>
      <c r="BQ9" s="17">
        <v>0.122354070536867</v>
      </c>
      <c r="BR9" s="17">
        <v>6.1052755893409798E-2</v>
      </c>
      <c r="BS9" s="17"/>
      <c r="BT9" s="17">
        <v>9.3043757469054897E-2</v>
      </c>
      <c r="BU9" s="17">
        <v>6.95114390352813E-2</v>
      </c>
    </row>
    <row r="10" spans="2:73" x14ac:dyDescent="0.3">
      <c r="B10" s="18" t="s">
        <v>181</v>
      </c>
      <c r="C10" s="17">
        <v>0.319682230258092</v>
      </c>
      <c r="D10" s="17">
        <v>0.357911727679597</v>
      </c>
      <c r="E10" s="17">
        <v>0.28304149474426399</v>
      </c>
      <c r="F10" s="17"/>
      <c r="G10" s="17">
        <v>0.29945018393025702</v>
      </c>
      <c r="H10" s="17">
        <v>0.38701883798935199</v>
      </c>
      <c r="I10" s="17">
        <v>0.352455906007692</v>
      </c>
      <c r="J10" s="17">
        <v>0.29945575142525099</v>
      </c>
      <c r="K10" s="17">
        <v>0.27568011331343401</v>
      </c>
      <c r="L10" s="17">
        <v>0.29770261089406502</v>
      </c>
      <c r="M10" s="17"/>
      <c r="N10" s="17">
        <v>0.37012542596987602</v>
      </c>
      <c r="O10" s="17">
        <v>0.32165757578258503</v>
      </c>
      <c r="P10" s="17">
        <v>0.33491943926333501</v>
      </c>
      <c r="Q10" s="17">
        <v>0.250825242977256</v>
      </c>
      <c r="R10" s="17"/>
      <c r="S10" s="17">
        <v>0.361267092183298</v>
      </c>
      <c r="T10" s="17">
        <v>0.25152983407241097</v>
      </c>
      <c r="U10" s="17">
        <v>0.33957690454075601</v>
      </c>
      <c r="V10" s="17">
        <v>0.28236775550884802</v>
      </c>
      <c r="W10" s="17">
        <v>0.34628304095342899</v>
      </c>
      <c r="X10" s="17">
        <v>0.33420962783931202</v>
      </c>
      <c r="Y10" s="17">
        <v>0.339642505117839</v>
      </c>
      <c r="Z10" s="17">
        <v>0.32582457415539501</v>
      </c>
      <c r="AA10" s="17">
        <v>0.32141871850895198</v>
      </c>
      <c r="AB10" s="17"/>
      <c r="AC10" s="17">
        <v>0.187096847213468</v>
      </c>
      <c r="AD10" s="17">
        <v>0.236101955791401</v>
      </c>
      <c r="AE10" s="17">
        <v>0.220843710360839</v>
      </c>
      <c r="AF10" s="17">
        <v>0.27706882268634198</v>
      </c>
      <c r="AG10" s="17">
        <v>0.29229331576885198</v>
      </c>
      <c r="AH10" s="17">
        <v>0.32349186603060298</v>
      </c>
      <c r="AI10" s="17">
        <v>0.34402186742012297</v>
      </c>
      <c r="AJ10" s="17">
        <v>0.33939967822519301</v>
      </c>
      <c r="AK10" s="17">
        <v>0.32456240632975197</v>
      </c>
      <c r="AL10" s="17">
        <v>0.300163953386545</v>
      </c>
      <c r="AM10" s="17">
        <v>0.37635822577655598</v>
      </c>
      <c r="AN10" s="17">
        <v>0.34042324279418601</v>
      </c>
      <c r="AO10" s="17">
        <v>0.39194015813019301</v>
      </c>
      <c r="AP10" s="17">
        <v>0.34001128336481601</v>
      </c>
      <c r="AQ10" s="17">
        <v>0.33201569544908899</v>
      </c>
      <c r="AR10" s="17">
        <v>0.41347227865653402</v>
      </c>
      <c r="AS10" s="17"/>
      <c r="AT10" s="17">
        <v>0.34368345794982802</v>
      </c>
      <c r="AU10" s="17">
        <v>0.32415326823851398</v>
      </c>
      <c r="AV10" s="17">
        <v>0.31615496938250598</v>
      </c>
      <c r="AW10" s="17">
        <v>0.30502193111117398</v>
      </c>
      <c r="AX10" s="17">
        <v>0.27588658780872199</v>
      </c>
      <c r="AY10" s="17">
        <v>0.33900586882855699</v>
      </c>
      <c r="AZ10" s="17"/>
      <c r="BA10" s="17">
        <v>0.27069823817384803</v>
      </c>
      <c r="BB10" s="17">
        <v>0.31003184976393799</v>
      </c>
      <c r="BC10" s="17">
        <v>0.34403256336288401</v>
      </c>
      <c r="BD10" s="17">
        <v>0.35847210293363102</v>
      </c>
      <c r="BE10" s="17">
        <v>0.42504614321662598</v>
      </c>
      <c r="BF10" s="17"/>
      <c r="BG10" s="17">
        <v>0.35366665936088498</v>
      </c>
      <c r="BH10" s="17">
        <v>0.35495455574559498</v>
      </c>
      <c r="BI10" s="17">
        <v>0.294849528891025</v>
      </c>
      <c r="BJ10" s="17">
        <v>0.28767657166940602</v>
      </c>
      <c r="BK10" s="17">
        <v>0.220664219485247</v>
      </c>
      <c r="BL10" s="17"/>
      <c r="BM10" s="17">
        <v>0.36537048900138203</v>
      </c>
      <c r="BN10" s="17">
        <v>0.29053136221618098</v>
      </c>
      <c r="BO10" s="17">
        <v>0.25413681480517197</v>
      </c>
      <c r="BP10" s="17"/>
      <c r="BQ10" s="17">
        <v>0.39061619348721899</v>
      </c>
      <c r="BR10" s="17">
        <v>0.284784392431985</v>
      </c>
      <c r="BS10" s="17"/>
      <c r="BT10" s="17">
        <v>0.34555247639166498</v>
      </c>
      <c r="BU10" s="17">
        <v>0.29908779045118</v>
      </c>
    </row>
    <row r="11" spans="2:73" x14ac:dyDescent="0.3">
      <c r="B11" s="18" t="s">
        <v>182</v>
      </c>
      <c r="C11" s="17">
        <v>0.28367084538853699</v>
      </c>
      <c r="D11" s="17">
        <v>0.27391979396017002</v>
      </c>
      <c r="E11" s="17">
        <v>0.29328990723967702</v>
      </c>
      <c r="F11" s="17"/>
      <c r="G11" s="17">
        <v>0.296801368622784</v>
      </c>
      <c r="H11" s="17">
        <v>0.20461238794731401</v>
      </c>
      <c r="I11" s="17">
        <v>0.258811304919701</v>
      </c>
      <c r="J11" s="17">
        <v>0.31138080943511698</v>
      </c>
      <c r="K11" s="17">
        <v>0.316138880967688</v>
      </c>
      <c r="L11" s="17">
        <v>0.31510531172769601</v>
      </c>
      <c r="M11" s="17"/>
      <c r="N11" s="17">
        <v>0.25018007476974102</v>
      </c>
      <c r="O11" s="17">
        <v>0.27943294839039001</v>
      </c>
      <c r="P11" s="17">
        <v>0.27349439612173598</v>
      </c>
      <c r="Q11" s="17">
        <v>0.33336811887802997</v>
      </c>
      <c r="R11" s="17"/>
      <c r="S11" s="17">
        <v>0.247799585411802</v>
      </c>
      <c r="T11" s="17">
        <v>0.27940345882937201</v>
      </c>
      <c r="U11" s="17">
        <v>0.26656877653664601</v>
      </c>
      <c r="V11" s="17">
        <v>0.293617367568342</v>
      </c>
      <c r="W11" s="17">
        <v>0.31479736157692501</v>
      </c>
      <c r="X11" s="17">
        <v>0.32225242667801501</v>
      </c>
      <c r="Y11" s="17">
        <v>0.275497924308861</v>
      </c>
      <c r="Z11" s="17">
        <v>0.27793792266256501</v>
      </c>
      <c r="AA11" s="17">
        <v>0.29512069774169197</v>
      </c>
      <c r="AB11" s="17"/>
      <c r="AC11" s="17">
        <v>0.333481547900432</v>
      </c>
      <c r="AD11" s="17">
        <v>0.28205923043133801</v>
      </c>
      <c r="AE11" s="17">
        <v>0.273205963511922</v>
      </c>
      <c r="AF11" s="17">
        <v>0.32418492769288698</v>
      </c>
      <c r="AG11" s="17">
        <v>0.33255566631860201</v>
      </c>
      <c r="AH11" s="17">
        <v>0.29188110662266398</v>
      </c>
      <c r="AI11" s="17">
        <v>0.27170484968945902</v>
      </c>
      <c r="AJ11" s="17">
        <v>0.26915045926452202</v>
      </c>
      <c r="AK11" s="17">
        <v>0.32073991224994602</v>
      </c>
      <c r="AL11" s="17">
        <v>0.290662382027296</v>
      </c>
      <c r="AM11" s="17">
        <v>0.30888342072445801</v>
      </c>
      <c r="AN11" s="17">
        <v>0.23795059991596501</v>
      </c>
      <c r="AO11" s="17">
        <v>0.24719289671193501</v>
      </c>
      <c r="AP11" s="17">
        <v>0.229857684355845</v>
      </c>
      <c r="AQ11" s="17">
        <v>0.22923178566555399</v>
      </c>
      <c r="AR11" s="17">
        <v>0.188446681849746</v>
      </c>
      <c r="AS11" s="17"/>
      <c r="AT11" s="17">
        <v>0.260155533755067</v>
      </c>
      <c r="AU11" s="17">
        <v>0.288720466820299</v>
      </c>
      <c r="AV11" s="17">
        <v>0.28368834913875202</v>
      </c>
      <c r="AW11" s="17">
        <v>0.29290402539390697</v>
      </c>
      <c r="AX11" s="17">
        <v>0.32282379419996998</v>
      </c>
      <c r="AY11" s="17">
        <v>0.24958771454315601</v>
      </c>
      <c r="AZ11" s="17"/>
      <c r="BA11" s="17">
        <v>0.34378852065210203</v>
      </c>
      <c r="BB11" s="17">
        <v>0.279652123489947</v>
      </c>
      <c r="BC11" s="17">
        <v>0.26316914533430003</v>
      </c>
      <c r="BD11" s="17">
        <v>0.218472149765084</v>
      </c>
      <c r="BE11" s="17">
        <v>0.17971667003496</v>
      </c>
      <c r="BF11" s="17"/>
      <c r="BG11" s="17">
        <v>0.29297244836742697</v>
      </c>
      <c r="BH11" s="17">
        <v>0.27850244523860901</v>
      </c>
      <c r="BI11" s="17">
        <v>0.279854232196596</v>
      </c>
      <c r="BJ11" s="17">
        <v>0.27705315706098699</v>
      </c>
      <c r="BK11" s="17">
        <v>0.33395521203515099</v>
      </c>
      <c r="BL11" s="17"/>
      <c r="BM11" s="17">
        <v>0.25443559600430798</v>
      </c>
      <c r="BN11" s="17">
        <v>0.32024848454992799</v>
      </c>
      <c r="BO11" s="17">
        <v>0.28227898934642998</v>
      </c>
      <c r="BP11" s="17"/>
      <c r="BQ11" s="17">
        <v>0.26742479152394599</v>
      </c>
      <c r="BR11" s="17">
        <v>0.285589397052813</v>
      </c>
      <c r="BS11" s="17"/>
      <c r="BT11" s="17">
        <v>0.27723506300181999</v>
      </c>
      <c r="BU11" s="17">
        <v>0.29132692880593197</v>
      </c>
    </row>
    <row r="12" spans="2:73" x14ac:dyDescent="0.3">
      <c r="B12" s="18" t="s">
        <v>183</v>
      </c>
      <c r="C12" s="17">
        <v>8.1073101242141205E-2</v>
      </c>
      <c r="D12" s="17">
        <v>7.4437930529643703E-2</v>
      </c>
      <c r="E12" s="17">
        <v>8.7373466602670702E-2</v>
      </c>
      <c r="F12" s="17"/>
      <c r="G12" s="17">
        <v>8.7940154173139301E-2</v>
      </c>
      <c r="H12" s="17">
        <v>7.0910110655582406E-2</v>
      </c>
      <c r="I12" s="17">
        <v>7.5561117453611798E-2</v>
      </c>
      <c r="J12" s="17">
        <v>8.0146101738116093E-2</v>
      </c>
      <c r="K12" s="17">
        <v>8.4066727941211505E-2</v>
      </c>
      <c r="L12" s="17">
        <v>8.8011645827164406E-2</v>
      </c>
      <c r="M12" s="17"/>
      <c r="N12" s="17">
        <v>7.09719736616546E-2</v>
      </c>
      <c r="O12" s="17">
        <v>7.0469134680822401E-2</v>
      </c>
      <c r="P12" s="17">
        <v>0.100601005211642</v>
      </c>
      <c r="Q12" s="17">
        <v>8.5028599116422507E-2</v>
      </c>
      <c r="R12" s="17"/>
      <c r="S12" s="17">
        <v>4.8858008950405797E-2</v>
      </c>
      <c r="T12" s="17">
        <v>0.12519020387013699</v>
      </c>
      <c r="U12" s="17">
        <v>0.13296482750594199</v>
      </c>
      <c r="V12" s="17">
        <v>7.7701000541807105E-2</v>
      </c>
      <c r="W12" s="17">
        <v>8.9513179463993106E-2</v>
      </c>
      <c r="X12" s="17">
        <v>6.5238661114692204E-2</v>
      </c>
      <c r="Y12" s="17">
        <v>5.93392344274895E-2</v>
      </c>
      <c r="Z12" s="17">
        <v>3.9960709829340198E-2</v>
      </c>
      <c r="AA12" s="17">
        <v>6.8175595549880702E-2</v>
      </c>
      <c r="AB12" s="17"/>
      <c r="AC12" s="17">
        <v>0</v>
      </c>
      <c r="AD12" s="17">
        <v>8.4579013700696301E-2</v>
      </c>
      <c r="AE12" s="17">
        <v>8.1693528718549693E-2</v>
      </c>
      <c r="AF12" s="17">
        <v>5.4648922297423401E-2</v>
      </c>
      <c r="AG12" s="17">
        <v>7.6268528749459302E-2</v>
      </c>
      <c r="AH12" s="17">
        <v>0.106743588913585</v>
      </c>
      <c r="AI12" s="17">
        <v>9.9083634286759398E-2</v>
      </c>
      <c r="AJ12" s="17">
        <v>9.1491189486095803E-2</v>
      </c>
      <c r="AK12" s="17">
        <v>7.5430720543664606E-2</v>
      </c>
      <c r="AL12" s="17">
        <v>7.3234375728319506E-2</v>
      </c>
      <c r="AM12" s="17">
        <v>0.103013968635091</v>
      </c>
      <c r="AN12" s="17">
        <v>7.0080397773318204E-2</v>
      </c>
      <c r="AO12" s="17">
        <v>9.0719894407988805E-2</v>
      </c>
      <c r="AP12" s="17">
        <v>0.114944432570142</v>
      </c>
      <c r="AQ12" s="17">
        <v>0.101548650756615</v>
      </c>
      <c r="AR12" s="17">
        <v>3.12348067504137E-2</v>
      </c>
      <c r="AS12" s="17"/>
      <c r="AT12" s="17">
        <v>6.6617085934545503E-2</v>
      </c>
      <c r="AU12" s="17">
        <v>6.6276966758883296E-2</v>
      </c>
      <c r="AV12" s="17">
        <v>0.105631468717743</v>
      </c>
      <c r="AW12" s="17">
        <v>9.5124865212270093E-2</v>
      </c>
      <c r="AX12" s="17">
        <v>9.0824479661427607E-2</v>
      </c>
      <c r="AY12" s="17">
        <v>9.1669419267864705E-2</v>
      </c>
      <c r="AZ12" s="17"/>
      <c r="BA12" s="17">
        <v>7.3368100016331803E-2</v>
      </c>
      <c r="BB12" s="17">
        <v>9.0985786960002701E-2</v>
      </c>
      <c r="BC12" s="17">
        <v>7.8366926102103995E-2</v>
      </c>
      <c r="BD12" s="17">
        <v>7.3972280606610499E-2</v>
      </c>
      <c r="BE12" s="17">
        <v>5.8906147238966901E-2</v>
      </c>
      <c r="BF12" s="17"/>
      <c r="BG12" s="17">
        <v>8.0476410116896199E-2</v>
      </c>
      <c r="BH12" s="17">
        <v>5.6267195418539903E-2</v>
      </c>
      <c r="BI12" s="17">
        <v>0.114526348122101</v>
      </c>
      <c r="BJ12" s="17">
        <v>0.110575577023222</v>
      </c>
      <c r="BK12" s="17">
        <v>0.14936204528354299</v>
      </c>
      <c r="BL12" s="17"/>
      <c r="BM12" s="17">
        <v>7.5764992099948303E-2</v>
      </c>
      <c r="BN12" s="17">
        <v>7.7238908723881894E-2</v>
      </c>
      <c r="BO12" s="17">
        <v>0.106145380237796</v>
      </c>
      <c r="BP12" s="17"/>
      <c r="BQ12" s="17">
        <v>7.8879106011270197E-2</v>
      </c>
      <c r="BR12" s="17">
        <v>8.2865910770930098E-2</v>
      </c>
      <c r="BS12" s="17"/>
      <c r="BT12" s="17">
        <v>8.9073600368176603E-2</v>
      </c>
      <c r="BU12" s="17">
        <v>7.1963540588556293E-2</v>
      </c>
    </row>
    <row r="13" spans="2:73" x14ac:dyDescent="0.3">
      <c r="B13" s="18" t="s">
        <v>184</v>
      </c>
      <c r="C13" s="17">
        <v>3.1321650882392797E-2</v>
      </c>
      <c r="D13" s="17">
        <v>3.2610700048523698E-2</v>
      </c>
      <c r="E13" s="17">
        <v>3.01621498537409E-2</v>
      </c>
      <c r="F13" s="17"/>
      <c r="G13" s="17">
        <v>2.0675607573545599E-2</v>
      </c>
      <c r="H13" s="17">
        <v>2.0756033435258399E-2</v>
      </c>
      <c r="I13" s="17">
        <v>2.2236577841404401E-2</v>
      </c>
      <c r="J13" s="17">
        <v>4.2680536357878301E-2</v>
      </c>
      <c r="K13" s="17">
        <v>4.3315621285906797E-2</v>
      </c>
      <c r="L13" s="17">
        <v>3.7052625923280701E-2</v>
      </c>
      <c r="M13" s="17"/>
      <c r="N13" s="17">
        <v>2.1611567005922799E-2</v>
      </c>
      <c r="O13" s="17">
        <v>2.8015453929001399E-2</v>
      </c>
      <c r="P13" s="17">
        <v>3.7108099636947001E-2</v>
      </c>
      <c r="Q13" s="17">
        <v>3.82383408569648E-2</v>
      </c>
      <c r="R13" s="17"/>
      <c r="S13" s="17">
        <v>2.6649831855523502E-2</v>
      </c>
      <c r="T13" s="17">
        <v>5.4716534465994199E-2</v>
      </c>
      <c r="U13" s="17">
        <v>4.0252166686587702E-2</v>
      </c>
      <c r="V13" s="17">
        <v>2.66139914705406E-2</v>
      </c>
      <c r="W13" s="17">
        <v>1.9528620453727202E-2</v>
      </c>
      <c r="X13" s="17">
        <v>1.7233007143165599E-2</v>
      </c>
      <c r="Y13" s="17">
        <v>2.86981766614786E-2</v>
      </c>
      <c r="Z13" s="17">
        <v>3.78429306224577E-2</v>
      </c>
      <c r="AA13" s="17">
        <v>2.3868390723165499E-2</v>
      </c>
      <c r="AB13" s="17"/>
      <c r="AC13" s="17">
        <v>9.6436002171526897E-2</v>
      </c>
      <c r="AD13" s="17">
        <v>2.9670954168168201E-2</v>
      </c>
      <c r="AE13" s="17">
        <v>5.8513636715839701E-2</v>
      </c>
      <c r="AF13" s="17">
        <v>3.6546046434211603E-2</v>
      </c>
      <c r="AG13" s="17">
        <v>5.9885226435585602E-2</v>
      </c>
      <c r="AH13" s="17">
        <v>2.6417593181250799E-2</v>
      </c>
      <c r="AI13" s="17">
        <v>5.2029760442403199E-2</v>
      </c>
      <c r="AJ13" s="17">
        <v>1.5807423143910902E-2</v>
      </c>
      <c r="AK13" s="17">
        <v>2.75666917205965E-2</v>
      </c>
      <c r="AL13" s="17">
        <v>3.5722446886638302E-2</v>
      </c>
      <c r="AM13" s="17">
        <v>4.7191659492538899E-3</v>
      </c>
      <c r="AN13" s="17">
        <v>1.9849383017851201E-2</v>
      </c>
      <c r="AO13" s="17">
        <v>6.7039909249323997E-3</v>
      </c>
      <c r="AP13" s="17">
        <v>3.0682057249169101E-2</v>
      </c>
      <c r="AQ13" s="17">
        <v>2.1949190973413302E-2</v>
      </c>
      <c r="AR13" s="17">
        <v>4.7193949093948502E-3</v>
      </c>
      <c r="AS13" s="17"/>
      <c r="AT13" s="17">
        <v>2.9128696740668598E-2</v>
      </c>
      <c r="AU13" s="17">
        <v>2.0511132871237899E-2</v>
      </c>
      <c r="AV13" s="17">
        <v>3.9142660067585502E-2</v>
      </c>
      <c r="AW13" s="17">
        <v>4.8875533805701303E-2</v>
      </c>
      <c r="AX13" s="17">
        <v>3.0632836421085798E-2</v>
      </c>
      <c r="AY13" s="17">
        <v>1.1796353912501299E-2</v>
      </c>
      <c r="AZ13" s="17"/>
      <c r="BA13" s="17">
        <v>2.78554496822188E-2</v>
      </c>
      <c r="BB13" s="17">
        <v>4.2447383194516103E-2</v>
      </c>
      <c r="BC13" s="17">
        <v>1.8268246074668398E-2</v>
      </c>
      <c r="BD13" s="17">
        <v>2.23616010876663E-2</v>
      </c>
      <c r="BE13" s="17">
        <v>1.42420406685885E-2</v>
      </c>
      <c r="BF13" s="17"/>
      <c r="BG13" s="17">
        <v>1.8898049891187398E-2</v>
      </c>
      <c r="BH13" s="17">
        <v>3.51867996279056E-2</v>
      </c>
      <c r="BI13" s="17">
        <v>2.2943818590815301E-2</v>
      </c>
      <c r="BJ13" s="17">
        <v>4.15992648047777E-2</v>
      </c>
      <c r="BK13" s="17">
        <v>2.6563634749373399E-2</v>
      </c>
      <c r="BL13" s="17"/>
      <c r="BM13" s="17">
        <v>2.4527604959532202E-2</v>
      </c>
      <c r="BN13" s="17">
        <v>3.34144264481483E-2</v>
      </c>
      <c r="BO13" s="17">
        <v>4.6488929084150199E-2</v>
      </c>
      <c r="BP13" s="17"/>
      <c r="BQ13" s="17">
        <v>2.8051058844451401E-2</v>
      </c>
      <c r="BR13" s="17">
        <v>3.4450708899945101E-2</v>
      </c>
      <c r="BS13" s="17"/>
      <c r="BT13" s="17">
        <v>3.1873858430745902E-2</v>
      </c>
      <c r="BU13" s="17">
        <v>2.83633397958649E-2</v>
      </c>
    </row>
    <row r="14" spans="2:73" x14ac:dyDescent="0.3">
      <c r="B14" s="18" t="s">
        <v>92</v>
      </c>
      <c r="C14" s="19">
        <v>0.202472941580846</v>
      </c>
      <c r="D14" s="19">
        <v>0.16068304274680401</v>
      </c>
      <c r="E14" s="19">
        <v>0.24269648612845399</v>
      </c>
      <c r="F14" s="19"/>
      <c r="G14" s="19">
        <v>0.18716664932484101</v>
      </c>
      <c r="H14" s="19">
        <v>0.16929263062140301</v>
      </c>
      <c r="I14" s="19">
        <v>0.205885263792845</v>
      </c>
      <c r="J14" s="19">
        <v>0.211667394358968</v>
      </c>
      <c r="K14" s="19">
        <v>0.24239804985208399</v>
      </c>
      <c r="L14" s="19">
        <v>0.20252633951926799</v>
      </c>
      <c r="M14" s="19"/>
      <c r="N14" s="19">
        <v>0.168389599112549</v>
      </c>
      <c r="O14" s="19">
        <v>0.23173676487214101</v>
      </c>
      <c r="P14" s="19">
        <v>0.18225893361776299</v>
      </c>
      <c r="Q14" s="19">
        <v>0.227805624907987</v>
      </c>
      <c r="R14" s="19"/>
      <c r="S14" s="19">
        <v>0.184822925769731</v>
      </c>
      <c r="T14" s="19">
        <v>0.22755109292734699</v>
      </c>
      <c r="U14" s="19">
        <v>0.152384175857009</v>
      </c>
      <c r="V14" s="19">
        <v>0.240415444151791</v>
      </c>
      <c r="W14" s="19">
        <v>0.182607241250206</v>
      </c>
      <c r="X14" s="19">
        <v>0.19484196059886699</v>
      </c>
      <c r="Y14" s="19">
        <v>0.22235627369312699</v>
      </c>
      <c r="Z14" s="19">
        <v>0.25300590199866801</v>
      </c>
      <c r="AA14" s="19">
        <v>0.18465381688411101</v>
      </c>
      <c r="AB14" s="19"/>
      <c r="AC14" s="19">
        <v>0.38298560271457299</v>
      </c>
      <c r="AD14" s="19">
        <v>0.294333356582483</v>
      </c>
      <c r="AE14" s="19">
        <v>0.285011704771097</v>
      </c>
      <c r="AF14" s="19">
        <v>0.252790605141754</v>
      </c>
      <c r="AG14" s="19">
        <v>0.18706845922732901</v>
      </c>
      <c r="AH14" s="19">
        <v>0.193809790143919</v>
      </c>
      <c r="AI14" s="19">
        <v>0.171406629673654</v>
      </c>
      <c r="AJ14" s="19">
        <v>0.213448559032896</v>
      </c>
      <c r="AK14" s="19">
        <v>0.17446465451394</v>
      </c>
      <c r="AL14" s="19">
        <v>0.182915116280921</v>
      </c>
      <c r="AM14" s="19">
        <v>0.160631613538125</v>
      </c>
      <c r="AN14" s="19">
        <v>0.23641899556979701</v>
      </c>
      <c r="AO14" s="19">
        <v>0.167788835115251</v>
      </c>
      <c r="AP14" s="19">
        <v>0.161614413202674</v>
      </c>
      <c r="AQ14" s="19">
        <v>0.169053063615792</v>
      </c>
      <c r="AR14" s="19">
        <v>0.11378156827519099</v>
      </c>
      <c r="AS14" s="19"/>
      <c r="AT14" s="19">
        <v>0.17818883791812501</v>
      </c>
      <c r="AU14" s="19">
        <v>0.221095518973283</v>
      </c>
      <c r="AV14" s="19">
        <v>0.18416340451293001</v>
      </c>
      <c r="AW14" s="19">
        <v>0.19522003916311301</v>
      </c>
      <c r="AX14" s="19">
        <v>0.21837213570651701</v>
      </c>
      <c r="AY14" s="19">
        <v>0.257650313315268</v>
      </c>
      <c r="AZ14" s="19"/>
      <c r="BA14" s="19">
        <v>0.22289365167447101</v>
      </c>
      <c r="BB14" s="19">
        <v>0.22525056397348001</v>
      </c>
      <c r="BC14" s="19">
        <v>0.20804068928640601</v>
      </c>
      <c r="BD14" s="19">
        <v>0.16790090324468501</v>
      </c>
      <c r="BE14" s="19">
        <v>0.101267878462464</v>
      </c>
      <c r="BF14" s="19"/>
      <c r="BG14" s="19">
        <v>0.17504874734473799</v>
      </c>
      <c r="BH14" s="19">
        <v>0.169465535111224</v>
      </c>
      <c r="BI14" s="19">
        <v>0.20773597707085001</v>
      </c>
      <c r="BJ14" s="19">
        <v>0.20916182191786201</v>
      </c>
      <c r="BK14" s="19">
        <v>0.202329042956953</v>
      </c>
      <c r="BL14" s="19"/>
      <c r="BM14" s="19">
        <v>0.16610875080458201</v>
      </c>
      <c r="BN14" s="19">
        <v>0.218785500537336</v>
      </c>
      <c r="BO14" s="19">
        <v>0.27129689334519402</v>
      </c>
      <c r="BP14" s="19"/>
      <c r="BQ14" s="19">
        <v>0.112674779596246</v>
      </c>
      <c r="BR14" s="19">
        <v>0.251256834950918</v>
      </c>
      <c r="BS14" s="19"/>
      <c r="BT14" s="19">
        <v>0.16322124433853799</v>
      </c>
      <c r="BU14" s="19">
        <v>0.23974696132318599</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8.2668216099479594E-2</v>
      </c>
      <c r="D9" s="17">
        <v>9.1974394059931006E-2</v>
      </c>
      <c r="E9" s="17">
        <v>7.34409356749543E-2</v>
      </c>
      <c r="F9" s="17"/>
      <c r="G9" s="17">
        <v>0.171261891779596</v>
      </c>
      <c r="H9" s="17">
        <v>0.18752100287311099</v>
      </c>
      <c r="I9" s="17">
        <v>8.1013166879685003E-2</v>
      </c>
      <c r="J9" s="17">
        <v>3.65161411518658E-2</v>
      </c>
      <c r="K9" s="17">
        <v>1.813330871112E-2</v>
      </c>
      <c r="L9" s="17">
        <v>2.0965042264215899E-2</v>
      </c>
      <c r="M9" s="17"/>
      <c r="N9" s="17">
        <v>0.12647886677460801</v>
      </c>
      <c r="O9" s="17">
        <v>6.8194004665781696E-2</v>
      </c>
      <c r="P9" s="17">
        <v>7.2349503689030606E-2</v>
      </c>
      <c r="Q9" s="17">
        <v>6.11006092522497E-2</v>
      </c>
      <c r="R9" s="17"/>
      <c r="S9" s="17">
        <v>0.17947865318521</v>
      </c>
      <c r="T9" s="17">
        <v>4.4087961280665403E-2</v>
      </c>
      <c r="U9" s="17">
        <v>3.5007279249865297E-2</v>
      </c>
      <c r="V9" s="17">
        <v>6.6445510640924493E-2</v>
      </c>
      <c r="W9" s="17">
        <v>4.70921718264634E-2</v>
      </c>
      <c r="X9" s="17">
        <v>8.69674835024076E-2</v>
      </c>
      <c r="Y9" s="17">
        <v>7.2138505119423602E-2</v>
      </c>
      <c r="Z9" s="17">
        <v>7.7078051779103901E-2</v>
      </c>
      <c r="AA9" s="17">
        <v>9.2899442648500599E-2</v>
      </c>
      <c r="AB9" s="17"/>
      <c r="AC9" s="17">
        <v>7.4697755659861795E-2</v>
      </c>
      <c r="AD9" s="17">
        <v>0.120711495521863</v>
      </c>
      <c r="AE9" s="17">
        <v>7.1332380246613994E-2</v>
      </c>
      <c r="AF9" s="17">
        <v>3.7396236776121701E-2</v>
      </c>
      <c r="AG9" s="17">
        <v>4.8101979288188199E-2</v>
      </c>
      <c r="AH9" s="17">
        <v>3.9949700583050002E-2</v>
      </c>
      <c r="AI9" s="17">
        <v>6.9351554371790497E-2</v>
      </c>
      <c r="AJ9" s="17">
        <v>8.0113708800358702E-2</v>
      </c>
      <c r="AK9" s="17">
        <v>9.7399785374318898E-2</v>
      </c>
      <c r="AL9" s="17">
        <v>5.3200832423332303E-2</v>
      </c>
      <c r="AM9" s="17">
        <v>5.5794128327664998E-2</v>
      </c>
      <c r="AN9" s="17">
        <v>6.3856587809039106E-2</v>
      </c>
      <c r="AO9" s="17">
        <v>0.15361563522305999</v>
      </c>
      <c r="AP9" s="17">
        <v>0.151488138915261</v>
      </c>
      <c r="AQ9" s="17">
        <v>0.109335888812193</v>
      </c>
      <c r="AR9" s="17">
        <v>0.27971743742875599</v>
      </c>
      <c r="AS9" s="17"/>
      <c r="AT9" s="17">
        <v>0.190896720015786</v>
      </c>
      <c r="AU9" s="17">
        <v>6.2278984169152098E-2</v>
      </c>
      <c r="AV9" s="17">
        <v>4.8371920107923697E-2</v>
      </c>
      <c r="AW9" s="17">
        <v>4.5570110183340201E-2</v>
      </c>
      <c r="AX9" s="17">
        <v>2.0456298901561299E-2</v>
      </c>
      <c r="AY9" s="17">
        <v>6.2510558348687406E-2</v>
      </c>
      <c r="AZ9" s="17"/>
      <c r="BA9" s="17">
        <v>5.7748511130013898E-2</v>
      </c>
      <c r="BB9" s="17">
        <v>4.6154470395628699E-2</v>
      </c>
      <c r="BC9" s="17">
        <v>0.103972818860736</v>
      </c>
      <c r="BD9" s="17">
        <v>0.15805186884234601</v>
      </c>
      <c r="BE9" s="17">
        <v>0.20850295223676399</v>
      </c>
      <c r="BF9" s="17"/>
      <c r="BG9" s="17">
        <v>7.4270270789510401E-2</v>
      </c>
      <c r="BH9" s="17">
        <v>0.12124759630160301</v>
      </c>
      <c r="BI9" s="17">
        <v>4.93501275955169E-2</v>
      </c>
      <c r="BJ9" s="17">
        <v>5.0446990928342601E-2</v>
      </c>
      <c r="BK9" s="17">
        <v>5.1690317203991899E-2</v>
      </c>
      <c r="BL9" s="17"/>
      <c r="BM9" s="17">
        <v>0.11587477663041899</v>
      </c>
      <c r="BN9" s="17">
        <v>5.5740317237015301E-2</v>
      </c>
      <c r="BO9" s="17">
        <v>4.8908153728529302E-2</v>
      </c>
      <c r="BP9" s="17"/>
      <c r="BQ9" s="17">
        <v>0.14684626809972501</v>
      </c>
      <c r="BR9" s="17">
        <v>4.6137597749003098E-2</v>
      </c>
      <c r="BS9" s="17"/>
      <c r="BT9" s="17">
        <v>0.11233957052980401</v>
      </c>
      <c r="BU9" s="17">
        <v>4.3564714566969601E-2</v>
      </c>
    </row>
    <row r="10" spans="2:73" x14ac:dyDescent="0.3">
      <c r="B10" s="18" t="s">
        <v>181</v>
      </c>
      <c r="C10" s="17">
        <v>0.29577556926830201</v>
      </c>
      <c r="D10" s="17">
        <v>0.32354082906663201</v>
      </c>
      <c r="E10" s="17">
        <v>0.26924207926306298</v>
      </c>
      <c r="F10" s="17"/>
      <c r="G10" s="17">
        <v>0.36343742139979901</v>
      </c>
      <c r="H10" s="17">
        <v>0.40338920556476099</v>
      </c>
      <c r="I10" s="17">
        <v>0.35537033039398302</v>
      </c>
      <c r="J10" s="17">
        <v>0.277581383616059</v>
      </c>
      <c r="K10" s="17">
        <v>0.22037336016388201</v>
      </c>
      <c r="L10" s="17">
        <v>0.180447438319495</v>
      </c>
      <c r="M10" s="17"/>
      <c r="N10" s="17">
        <v>0.35957252465218198</v>
      </c>
      <c r="O10" s="17">
        <v>0.304131295895812</v>
      </c>
      <c r="P10" s="17">
        <v>0.25734481640842899</v>
      </c>
      <c r="Q10" s="17">
        <v>0.25191939174859601</v>
      </c>
      <c r="R10" s="17"/>
      <c r="S10" s="17">
        <v>0.42265010502087103</v>
      </c>
      <c r="T10" s="17">
        <v>0.24490508761361099</v>
      </c>
      <c r="U10" s="17">
        <v>0.29052348541580703</v>
      </c>
      <c r="V10" s="17">
        <v>0.26271270089920101</v>
      </c>
      <c r="W10" s="17">
        <v>0.233660301471839</v>
      </c>
      <c r="X10" s="17">
        <v>0.26431220047208498</v>
      </c>
      <c r="Y10" s="17">
        <v>0.28942599563799598</v>
      </c>
      <c r="Z10" s="17">
        <v>0.33912186089857499</v>
      </c>
      <c r="AA10" s="17">
        <v>0.28953614039340297</v>
      </c>
      <c r="AB10" s="17"/>
      <c r="AC10" s="17">
        <v>0.42636423140623197</v>
      </c>
      <c r="AD10" s="17">
        <v>0.30794325353730201</v>
      </c>
      <c r="AE10" s="17">
        <v>0.23271715053263001</v>
      </c>
      <c r="AF10" s="17">
        <v>0.23491974962648701</v>
      </c>
      <c r="AG10" s="17">
        <v>0.29396062989155802</v>
      </c>
      <c r="AH10" s="17">
        <v>0.28535410492892499</v>
      </c>
      <c r="AI10" s="17">
        <v>0.24769905631615</v>
      </c>
      <c r="AJ10" s="17">
        <v>0.34064186552353098</v>
      </c>
      <c r="AK10" s="17">
        <v>0.240215740996819</v>
      </c>
      <c r="AL10" s="17">
        <v>0.28817236793105699</v>
      </c>
      <c r="AM10" s="17">
        <v>0.374307280716489</v>
      </c>
      <c r="AN10" s="17">
        <v>0.36340794870964799</v>
      </c>
      <c r="AO10" s="17">
        <v>0.30473622996711802</v>
      </c>
      <c r="AP10" s="17">
        <v>0.30169326728234602</v>
      </c>
      <c r="AQ10" s="17">
        <v>0.33461533231027901</v>
      </c>
      <c r="AR10" s="17">
        <v>0.42422169298232099</v>
      </c>
      <c r="AS10" s="17"/>
      <c r="AT10" s="17">
        <v>0.38183276963054902</v>
      </c>
      <c r="AU10" s="17">
        <v>0.30166200405781501</v>
      </c>
      <c r="AV10" s="17">
        <v>0.31958245342060199</v>
      </c>
      <c r="AW10" s="17">
        <v>0.22817530164816199</v>
      </c>
      <c r="AX10" s="17">
        <v>0.18754624762041999</v>
      </c>
      <c r="AY10" s="17">
        <v>0.26482166995151601</v>
      </c>
      <c r="AZ10" s="17"/>
      <c r="BA10" s="17">
        <v>0.233402613042451</v>
      </c>
      <c r="BB10" s="17">
        <v>0.268129664481709</v>
      </c>
      <c r="BC10" s="17">
        <v>0.35460070492023898</v>
      </c>
      <c r="BD10" s="17">
        <v>0.39873043440184103</v>
      </c>
      <c r="BE10" s="17">
        <v>0.45896398439285302</v>
      </c>
      <c r="BF10" s="17"/>
      <c r="BG10" s="17">
        <v>0.27651039643933001</v>
      </c>
      <c r="BH10" s="17">
        <v>0.33482076847647502</v>
      </c>
      <c r="BI10" s="17">
        <v>0.26728131112299203</v>
      </c>
      <c r="BJ10" s="17">
        <v>0.236253699740232</v>
      </c>
      <c r="BK10" s="17">
        <v>0.234089348004444</v>
      </c>
      <c r="BL10" s="17"/>
      <c r="BM10" s="17">
        <v>0.32023531806104499</v>
      </c>
      <c r="BN10" s="17">
        <v>0.283853770752374</v>
      </c>
      <c r="BO10" s="17">
        <v>0.25177763919178697</v>
      </c>
      <c r="BP10" s="17"/>
      <c r="BQ10" s="17">
        <v>0.37598273100163698</v>
      </c>
      <c r="BR10" s="17">
        <v>0.245585651645157</v>
      </c>
      <c r="BS10" s="17"/>
      <c r="BT10" s="17">
        <v>0.31057910860990401</v>
      </c>
      <c r="BU10" s="17">
        <v>0.26921640264843899</v>
      </c>
    </row>
    <row r="11" spans="2:73" x14ac:dyDescent="0.3">
      <c r="B11" s="18" t="s">
        <v>182</v>
      </c>
      <c r="C11" s="17">
        <v>0.23254985020246099</v>
      </c>
      <c r="D11" s="17">
        <v>0.221386905690486</v>
      </c>
      <c r="E11" s="17">
        <v>0.24258624949706001</v>
      </c>
      <c r="F11" s="17"/>
      <c r="G11" s="17">
        <v>0.19969304682142699</v>
      </c>
      <c r="H11" s="17">
        <v>0.16873494368952899</v>
      </c>
      <c r="I11" s="17">
        <v>0.19808164986378901</v>
      </c>
      <c r="J11" s="17">
        <v>0.26250865445156502</v>
      </c>
      <c r="K11" s="17">
        <v>0.26739547974771</v>
      </c>
      <c r="L11" s="17">
        <v>0.28644133741417399</v>
      </c>
      <c r="M11" s="17"/>
      <c r="N11" s="17">
        <v>0.206549621724961</v>
      </c>
      <c r="O11" s="17">
        <v>0.22506887264147299</v>
      </c>
      <c r="P11" s="17">
        <v>0.23158827906711901</v>
      </c>
      <c r="Q11" s="17">
        <v>0.27163508685020699</v>
      </c>
      <c r="R11" s="17"/>
      <c r="S11" s="17">
        <v>0.20465061454633801</v>
      </c>
      <c r="T11" s="17">
        <v>0.25022840782514799</v>
      </c>
      <c r="U11" s="17">
        <v>0.26059481913349197</v>
      </c>
      <c r="V11" s="17">
        <v>0.21940554066246201</v>
      </c>
      <c r="W11" s="17">
        <v>0.20341952419693299</v>
      </c>
      <c r="X11" s="17">
        <v>0.24813616230011901</v>
      </c>
      <c r="Y11" s="17">
        <v>0.24879264059714701</v>
      </c>
      <c r="Z11" s="17">
        <v>0.21269798734825801</v>
      </c>
      <c r="AA11" s="17">
        <v>0.237975175232567</v>
      </c>
      <c r="AB11" s="17"/>
      <c r="AC11" s="17">
        <v>0.21607232620529901</v>
      </c>
      <c r="AD11" s="17">
        <v>0.24561347899692701</v>
      </c>
      <c r="AE11" s="17">
        <v>0.29763967858614998</v>
      </c>
      <c r="AF11" s="17">
        <v>0.268290800526925</v>
      </c>
      <c r="AG11" s="17">
        <v>0.256007808483877</v>
      </c>
      <c r="AH11" s="17">
        <v>0.22550311907243301</v>
      </c>
      <c r="AI11" s="17">
        <v>0.22984755774541801</v>
      </c>
      <c r="AJ11" s="17">
        <v>0.236893385662549</v>
      </c>
      <c r="AK11" s="17">
        <v>0.23827555262189701</v>
      </c>
      <c r="AL11" s="17">
        <v>0.24606791226098401</v>
      </c>
      <c r="AM11" s="17">
        <v>0.18907800186561199</v>
      </c>
      <c r="AN11" s="17">
        <v>0.21212690094164099</v>
      </c>
      <c r="AO11" s="17">
        <v>0.20584643563546901</v>
      </c>
      <c r="AP11" s="17">
        <v>0.169015864060473</v>
      </c>
      <c r="AQ11" s="17">
        <v>0.22665286653811301</v>
      </c>
      <c r="AR11" s="17">
        <v>0.117490187880365</v>
      </c>
      <c r="AS11" s="17"/>
      <c r="AT11" s="17">
        <v>0.19742985815092701</v>
      </c>
      <c r="AU11" s="17">
        <v>0.26230393121113899</v>
      </c>
      <c r="AV11" s="17">
        <v>0.20802972198432701</v>
      </c>
      <c r="AW11" s="17">
        <v>0.230541593525496</v>
      </c>
      <c r="AX11" s="17">
        <v>0.27852585845585198</v>
      </c>
      <c r="AY11" s="17">
        <v>0.207807688437807</v>
      </c>
      <c r="AZ11" s="17"/>
      <c r="BA11" s="17">
        <v>0.266253936899291</v>
      </c>
      <c r="BB11" s="17">
        <v>0.23135881522910501</v>
      </c>
      <c r="BC11" s="17">
        <v>0.21573857360892701</v>
      </c>
      <c r="BD11" s="17">
        <v>0.203053320014278</v>
      </c>
      <c r="BE11" s="17">
        <v>0.106400712779484</v>
      </c>
      <c r="BF11" s="17"/>
      <c r="BG11" s="17">
        <v>0.239848864454729</v>
      </c>
      <c r="BH11" s="17">
        <v>0.22955521716371599</v>
      </c>
      <c r="BI11" s="17">
        <v>0.25925928785586999</v>
      </c>
      <c r="BJ11" s="17">
        <v>0.209727918501356</v>
      </c>
      <c r="BK11" s="17">
        <v>0.27599110321635301</v>
      </c>
      <c r="BL11" s="17"/>
      <c r="BM11" s="17">
        <v>0.22345414718561199</v>
      </c>
      <c r="BN11" s="17">
        <v>0.241002559493803</v>
      </c>
      <c r="BO11" s="17">
        <v>0.239193903909801</v>
      </c>
      <c r="BP11" s="17"/>
      <c r="BQ11" s="17">
        <v>0.189759613122366</v>
      </c>
      <c r="BR11" s="17">
        <v>0.254043816798115</v>
      </c>
      <c r="BS11" s="17"/>
      <c r="BT11" s="17">
        <v>0.235384576452115</v>
      </c>
      <c r="BU11" s="17">
        <v>0.226623469229081</v>
      </c>
    </row>
    <row r="12" spans="2:73" x14ac:dyDescent="0.3">
      <c r="B12" s="18" t="s">
        <v>183</v>
      </c>
      <c r="C12" s="17">
        <v>0.27392716688944402</v>
      </c>
      <c r="D12" s="17">
        <v>0.25575166205684602</v>
      </c>
      <c r="E12" s="17">
        <v>0.29211057200033802</v>
      </c>
      <c r="F12" s="17"/>
      <c r="G12" s="17">
        <v>0.22274759889210199</v>
      </c>
      <c r="H12" s="17">
        <v>0.15720096463643701</v>
      </c>
      <c r="I12" s="17">
        <v>0.24650725296491999</v>
      </c>
      <c r="J12" s="17">
        <v>0.28558897700394198</v>
      </c>
      <c r="K12" s="17">
        <v>0.34642415345400801</v>
      </c>
      <c r="L12" s="17">
        <v>0.36685637346655903</v>
      </c>
      <c r="M12" s="17"/>
      <c r="N12" s="17">
        <v>0.23252314431985299</v>
      </c>
      <c r="O12" s="17">
        <v>0.28698309056829202</v>
      </c>
      <c r="P12" s="17">
        <v>0.27869237773406802</v>
      </c>
      <c r="Q12" s="17">
        <v>0.297173536148918</v>
      </c>
      <c r="R12" s="17"/>
      <c r="S12" s="17">
        <v>0.14062218626516099</v>
      </c>
      <c r="T12" s="17">
        <v>0.315188455068863</v>
      </c>
      <c r="U12" s="17">
        <v>0.267938085009015</v>
      </c>
      <c r="V12" s="17">
        <v>0.31413340459069</v>
      </c>
      <c r="W12" s="17">
        <v>0.35737445821340402</v>
      </c>
      <c r="X12" s="17">
        <v>0.28969051122005202</v>
      </c>
      <c r="Y12" s="17">
        <v>0.27783881866863203</v>
      </c>
      <c r="Z12" s="17">
        <v>0.28629846076851101</v>
      </c>
      <c r="AA12" s="17">
        <v>0.28029736872002797</v>
      </c>
      <c r="AB12" s="17"/>
      <c r="AC12" s="17">
        <v>0.16120863166505001</v>
      </c>
      <c r="AD12" s="17">
        <v>0.18534858133868001</v>
      </c>
      <c r="AE12" s="17">
        <v>0.295642373951922</v>
      </c>
      <c r="AF12" s="17">
        <v>0.30652049015330302</v>
      </c>
      <c r="AG12" s="17">
        <v>0.28056795725132799</v>
      </c>
      <c r="AH12" s="17">
        <v>0.29560888308480199</v>
      </c>
      <c r="AI12" s="17">
        <v>0.31671262584029802</v>
      </c>
      <c r="AJ12" s="17">
        <v>0.26739669221606499</v>
      </c>
      <c r="AK12" s="17">
        <v>0.30675238216728601</v>
      </c>
      <c r="AL12" s="17">
        <v>0.30142788944858201</v>
      </c>
      <c r="AM12" s="17">
        <v>0.255284449931095</v>
      </c>
      <c r="AN12" s="17">
        <v>0.26523020732195401</v>
      </c>
      <c r="AO12" s="17">
        <v>0.256880121245114</v>
      </c>
      <c r="AP12" s="17">
        <v>0.24495829067386499</v>
      </c>
      <c r="AQ12" s="17">
        <v>0.231968133853444</v>
      </c>
      <c r="AR12" s="17">
        <v>0.16510116509633799</v>
      </c>
      <c r="AS12" s="17"/>
      <c r="AT12" s="17">
        <v>0.16088746085990099</v>
      </c>
      <c r="AU12" s="17">
        <v>0.27806860264804201</v>
      </c>
      <c r="AV12" s="17">
        <v>0.28860796477103101</v>
      </c>
      <c r="AW12" s="17">
        <v>0.33445060983701502</v>
      </c>
      <c r="AX12" s="17">
        <v>0.37257610816945902</v>
      </c>
      <c r="AY12" s="17">
        <v>0.309262477410091</v>
      </c>
      <c r="AZ12" s="17"/>
      <c r="BA12" s="17">
        <v>0.30829470940904302</v>
      </c>
      <c r="BB12" s="17">
        <v>0.31544309774036899</v>
      </c>
      <c r="BC12" s="17">
        <v>0.24179786903447201</v>
      </c>
      <c r="BD12" s="17">
        <v>0.19166208106069499</v>
      </c>
      <c r="BE12" s="17">
        <v>0.196089153404263</v>
      </c>
      <c r="BF12" s="17"/>
      <c r="BG12" s="17">
        <v>0.29224439337332703</v>
      </c>
      <c r="BH12" s="17">
        <v>0.22763916381037999</v>
      </c>
      <c r="BI12" s="17">
        <v>0.30022949954421102</v>
      </c>
      <c r="BJ12" s="17">
        <v>0.315569695214163</v>
      </c>
      <c r="BK12" s="17">
        <v>0.319473644911416</v>
      </c>
      <c r="BL12" s="17"/>
      <c r="BM12" s="17">
        <v>0.25904564155488602</v>
      </c>
      <c r="BN12" s="17">
        <v>0.28847777657646201</v>
      </c>
      <c r="BO12" s="17">
        <v>0.28305425754986402</v>
      </c>
      <c r="BP12" s="17"/>
      <c r="BQ12" s="17">
        <v>0.20197215525084</v>
      </c>
      <c r="BR12" s="17">
        <v>0.31976931295087502</v>
      </c>
      <c r="BS12" s="17"/>
      <c r="BT12" s="17">
        <v>0.24353343671552499</v>
      </c>
      <c r="BU12" s="17">
        <v>0.32188066216832401</v>
      </c>
    </row>
    <row r="13" spans="2:73" x14ac:dyDescent="0.3">
      <c r="B13" s="18" t="s">
        <v>184</v>
      </c>
      <c r="C13" s="17">
        <v>0.108256368922727</v>
      </c>
      <c r="D13" s="17">
        <v>0.102339606160573</v>
      </c>
      <c r="E13" s="17">
        <v>0.114356149710602</v>
      </c>
      <c r="F13" s="17"/>
      <c r="G13" s="17">
        <v>3.3708737129200403E-2</v>
      </c>
      <c r="H13" s="17">
        <v>8.1261419176455296E-2</v>
      </c>
      <c r="I13" s="17">
        <v>0.106978006848626</v>
      </c>
      <c r="J13" s="17">
        <v>0.12657137346250799</v>
      </c>
      <c r="K13" s="17">
        <v>0.143125151320771</v>
      </c>
      <c r="L13" s="17">
        <v>0.142312576637348</v>
      </c>
      <c r="M13" s="17"/>
      <c r="N13" s="17">
        <v>7.3047183790300105E-2</v>
      </c>
      <c r="O13" s="17">
        <v>0.104857389370484</v>
      </c>
      <c r="P13" s="17">
        <v>0.15137042350834401</v>
      </c>
      <c r="Q13" s="17">
        <v>0.111529162566623</v>
      </c>
      <c r="R13" s="17"/>
      <c r="S13" s="17">
        <v>4.12842158656734E-2</v>
      </c>
      <c r="T13" s="17">
        <v>0.14084349451650099</v>
      </c>
      <c r="U13" s="17">
        <v>0.14312908253696099</v>
      </c>
      <c r="V13" s="17">
        <v>0.13730284320672301</v>
      </c>
      <c r="W13" s="17">
        <v>0.15160303286204099</v>
      </c>
      <c r="X13" s="17">
        <v>0.106661498493336</v>
      </c>
      <c r="Y13" s="17">
        <v>9.3905162030301498E-2</v>
      </c>
      <c r="Z13" s="17">
        <v>8.48036392055522E-2</v>
      </c>
      <c r="AA13" s="17">
        <v>9.0472611773869796E-2</v>
      </c>
      <c r="AB13" s="17"/>
      <c r="AC13" s="17">
        <v>9.8927083580589006E-2</v>
      </c>
      <c r="AD13" s="17">
        <v>0.118572508171587</v>
      </c>
      <c r="AE13" s="17">
        <v>9.7538010468864594E-2</v>
      </c>
      <c r="AF13" s="17">
        <v>0.13492504134639599</v>
      </c>
      <c r="AG13" s="17">
        <v>0.112439279270844</v>
      </c>
      <c r="AH13" s="17">
        <v>0.14313721815781399</v>
      </c>
      <c r="AI13" s="17">
        <v>0.13371407831139601</v>
      </c>
      <c r="AJ13" s="17">
        <v>7.0493918508279796E-2</v>
      </c>
      <c r="AK13" s="17">
        <v>0.11361555851956601</v>
      </c>
      <c r="AL13" s="17">
        <v>0.106132526642167</v>
      </c>
      <c r="AM13" s="17">
        <v>0.122117713141629</v>
      </c>
      <c r="AN13" s="17">
        <v>9.5378355217717106E-2</v>
      </c>
      <c r="AO13" s="17">
        <v>7.8921577929239303E-2</v>
      </c>
      <c r="AP13" s="17">
        <v>0.13284443906805399</v>
      </c>
      <c r="AQ13" s="17">
        <v>8.8815776114706493E-2</v>
      </c>
      <c r="AR13" s="17">
        <v>1.34695166122198E-2</v>
      </c>
      <c r="AS13" s="17"/>
      <c r="AT13" s="17">
        <v>5.98890593823109E-2</v>
      </c>
      <c r="AU13" s="17">
        <v>9.0776622073806795E-2</v>
      </c>
      <c r="AV13" s="17">
        <v>0.117654264687628</v>
      </c>
      <c r="AW13" s="17">
        <v>0.15880728386971199</v>
      </c>
      <c r="AX13" s="17">
        <v>0.138145633956097</v>
      </c>
      <c r="AY13" s="17">
        <v>0.155597605851898</v>
      </c>
      <c r="AZ13" s="17"/>
      <c r="BA13" s="17">
        <v>0.13144910683272201</v>
      </c>
      <c r="BB13" s="17">
        <v>0.127474538709754</v>
      </c>
      <c r="BC13" s="17">
        <v>7.4071134693599397E-2</v>
      </c>
      <c r="BD13" s="17">
        <v>4.1582617547299097E-2</v>
      </c>
      <c r="BE13" s="17">
        <v>3.0043197186634899E-2</v>
      </c>
      <c r="BF13" s="17"/>
      <c r="BG13" s="17">
        <v>0.115663210617703</v>
      </c>
      <c r="BH13" s="17">
        <v>8.0511549495209597E-2</v>
      </c>
      <c r="BI13" s="17">
        <v>0.11139474359335499</v>
      </c>
      <c r="BJ13" s="17">
        <v>0.18591185780841399</v>
      </c>
      <c r="BK13" s="17">
        <v>9.9981286535581707E-2</v>
      </c>
      <c r="BL13" s="17"/>
      <c r="BM13" s="17">
        <v>7.8556900474409302E-2</v>
      </c>
      <c r="BN13" s="17">
        <v>0.121919492176252</v>
      </c>
      <c r="BO13" s="17">
        <v>0.16364381487413801</v>
      </c>
      <c r="BP13" s="17"/>
      <c r="BQ13" s="17">
        <v>8.3826022028427399E-2</v>
      </c>
      <c r="BR13" s="17">
        <v>0.124502930955545</v>
      </c>
      <c r="BS13" s="17"/>
      <c r="BT13" s="17">
        <v>9.5107782442745994E-2</v>
      </c>
      <c r="BU13" s="17">
        <v>0.12789204488247199</v>
      </c>
    </row>
    <row r="14" spans="2:73" x14ac:dyDescent="0.3">
      <c r="B14" s="18" t="s">
        <v>92</v>
      </c>
      <c r="C14" s="19">
        <v>6.8228286175861901E-3</v>
      </c>
      <c r="D14" s="19">
        <v>5.0066029655327403E-3</v>
      </c>
      <c r="E14" s="19">
        <v>8.2640138539825797E-3</v>
      </c>
      <c r="F14" s="19"/>
      <c r="G14" s="19">
        <v>9.15130397787557E-3</v>
      </c>
      <c r="H14" s="19">
        <v>1.89246405970612E-3</v>
      </c>
      <c r="I14" s="19">
        <v>1.2049593048997E-2</v>
      </c>
      <c r="J14" s="19">
        <v>1.1233470314060299E-2</v>
      </c>
      <c r="K14" s="19">
        <v>4.5485466025099903E-3</v>
      </c>
      <c r="L14" s="19">
        <v>2.9772318982069401E-3</v>
      </c>
      <c r="M14" s="19"/>
      <c r="N14" s="19">
        <v>1.82865873809627E-3</v>
      </c>
      <c r="O14" s="19">
        <v>1.07653468581577E-2</v>
      </c>
      <c r="P14" s="19">
        <v>8.6545995930093697E-3</v>
      </c>
      <c r="Q14" s="19">
        <v>6.6422134334054904E-3</v>
      </c>
      <c r="R14" s="19"/>
      <c r="S14" s="19">
        <v>1.1314225116746899E-2</v>
      </c>
      <c r="T14" s="19">
        <v>4.7465936952115198E-3</v>
      </c>
      <c r="U14" s="19">
        <v>2.8072486548601202E-3</v>
      </c>
      <c r="V14" s="19">
        <v>0</v>
      </c>
      <c r="W14" s="19">
        <v>6.8505114293192096E-3</v>
      </c>
      <c r="X14" s="19">
        <v>4.2321440120006801E-3</v>
      </c>
      <c r="Y14" s="19">
        <v>1.7898877946499501E-2</v>
      </c>
      <c r="Z14" s="19">
        <v>0</v>
      </c>
      <c r="AA14" s="19">
        <v>8.8192612316319793E-3</v>
      </c>
      <c r="AB14" s="19"/>
      <c r="AC14" s="19">
        <v>2.27299714829684E-2</v>
      </c>
      <c r="AD14" s="19">
        <v>2.1810682433641301E-2</v>
      </c>
      <c r="AE14" s="19">
        <v>5.1304062138193499E-3</v>
      </c>
      <c r="AF14" s="19">
        <v>1.7947681570766601E-2</v>
      </c>
      <c r="AG14" s="19">
        <v>8.9223458142048302E-3</v>
      </c>
      <c r="AH14" s="19">
        <v>1.0446974172975101E-2</v>
      </c>
      <c r="AI14" s="19">
        <v>2.6751274149471901E-3</v>
      </c>
      <c r="AJ14" s="19">
        <v>4.4604292892160696E-3</v>
      </c>
      <c r="AK14" s="19">
        <v>3.7409803201137E-3</v>
      </c>
      <c r="AL14" s="19">
        <v>4.99847129387838E-3</v>
      </c>
      <c r="AM14" s="19">
        <v>3.4184260175096799E-3</v>
      </c>
      <c r="AN14" s="19">
        <v>0</v>
      </c>
      <c r="AO14" s="19">
        <v>0</v>
      </c>
      <c r="AP14" s="19">
        <v>0</v>
      </c>
      <c r="AQ14" s="19">
        <v>8.6120023712649794E-3</v>
      </c>
      <c r="AR14" s="19">
        <v>0</v>
      </c>
      <c r="AS14" s="19"/>
      <c r="AT14" s="19">
        <v>9.0641319605271296E-3</v>
      </c>
      <c r="AU14" s="19">
        <v>4.90985584004502E-3</v>
      </c>
      <c r="AV14" s="19">
        <v>1.7753675028488399E-2</v>
      </c>
      <c r="AW14" s="19">
        <v>2.4551009362750601E-3</v>
      </c>
      <c r="AX14" s="19">
        <v>2.7498528966112602E-3</v>
      </c>
      <c r="AY14" s="19">
        <v>0</v>
      </c>
      <c r="AZ14" s="19"/>
      <c r="BA14" s="19">
        <v>2.8511226864790799E-3</v>
      </c>
      <c r="BB14" s="19">
        <v>1.1439413443434099E-2</v>
      </c>
      <c r="BC14" s="19">
        <v>9.8188988820257297E-3</v>
      </c>
      <c r="BD14" s="19">
        <v>6.9196781335401896E-3</v>
      </c>
      <c r="BE14" s="19">
        <v>0</v>
      </c>
      <c r="BF14" s="19"/>
      <c r="BG14" s="19">
        <v>1.46286432540062E-3</v>
      </c>
      <c r="BH14" s="19">
        <v>6.2257047526158302E-3</v>
      </c>
      <c r="BI14" s="19">
        <v>1.24850302880539E-2</v>
      </c>
      <c r="BJ14" s="19">
        <v>2.0898378074918102E-3</v>
      </c>
      <c r="BK14" s="19">
        <v>1.8774300128213999E-2</v>
      </c>
      <c r="BL14" s="19"/>
      <c r="BM14" s="19">
        <v>2.83321609362793E-3</v>
      </c>
      <c r="BN14" s="19">
        <v>9.0060837640933405E-3</v>
      </c>
      <c r="BO14" s="19">
        <v>1.3422230745879799E-2</v>
      </c>
      <c r="BP14" s="19"/>
      <c r="BQ14" s="19">
        <v>1.6132104970045899E-3</v>
      </c>
      <c r="BR14" s="19">
        <v>9.9606899013047808E-3</v>
      </c>
      <c r="BS14" s="19"/>
      <c r="BT14" s="19">
        <v>3.0555252499053298E-3</v>
      </c>
      <c r="BU14" s="19">
        <v>1.08227065047146E-2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0.12906928687758501</v>
      </c>
      <c r="D9" s="17">
        <v>0.13447653592236999</v>
      </c>
      <c r="E9" s="17">
        <v>0.12380875150325001</v>
      </c>
      <c r="F9" s="17"/>
      <c r="G9" s="17">
        <v>0.14320139700787701</v>
      </c>
      <c r="H9" s="17">
        <v>0.156850664160081</v>
      </c>
      <c r="I9" s="17">
        <v>0.10418071268203299</v>
      </c>
      <c r="J9" s="17">
        <v>0.12400220417461499</v>
      </c>
      <c r="K9" s="17">
        <v>9.3368893767941802E-2</v>
      </c>
      <c r="L9" s="17">
        <v>0.14544586675381199</v>
      </c>
      <c r="M9" s="17"/>
      <c r="N9" s="17">
        <v>0.14738311031783199</v>
      </c>
      <c r="O9" s="17">
        <v>0.12708859050177601</v>
      </c>
      <c r="P9" s="17">
        <v>0.122342240546257</v>
      </c>
      <c r="Q9" s="17">
        <v>0.118573354962432</v>
      </c>
      <c r="R9" s="17"/>
      <c r="S9" s="17">
        <v>0.14079851111760999</v>
      </c>
      <c r="T9" s="17">
        <v>0.13221298462928399</v>
      </c>
      <c r="U9" s="17">
        <v>0.146900998480505</v>
      </c>
      <c r="V9" s="17">
        <v>0.15894324887679301</v>
      </c>
      <c r="W9" s="17">
        <v>9.9488371142693793E-2</v>
      </c>
      <c r="X9" s="17">
        <v>9.7755881563704197E-2</v>
      </c>
      <c r="Y9" s="17">
        <v>0.102241099336067</v>
      </c>
      <c r="Z9" s="17">
        <v>0.13606488965358199</v>
      </c>
      <c r="AA9" s="17">
        <v>0.13418426839495501</v>
      </c>
      <c r="AB9" s="17"/>
      <c r="AC9" s="17">
        <v>7.4697755659861795E-2</v>
      </c>
      <c r="AD9" s="17">
        <v>0.20697900482669099</v>
      </c>
      <c r="AE9" s="17">
        <v>0.10002687366763</v>
      </c>
      <c r="AF9" s="17">
        <v>0.105482479856363</v>
      </c>
      <c r="AG9" s="17">
        <v>0.114047256297656</v>
      </c>
      <c r="AH9" s="17">
        <v>0.108850887860144</v>
      </c>
      <c r="AI9" s="17">
        <v>0.11956896706289399</v>
      </c>
      <c r="AJ9" s="17">
        <v>0.14334594964502301</v>
      </c>
      <c r="AK9" s="17">
        <v>0.100562186609108</v>
      </c>
      <c r="AL9" s="17">
        <v>0.14906287504509</v>
      </c>
      <c r="AM9" s="17">
        <v>9.8717515727617694E-2</v>
      </c>
      <c r="AN9" s="17">
        <v>9.4405834014308798E-2</v>
      </c>
      <c r="AO9" s="17">
        <v>9.9609768177302799E-2</v>
      </c>
      <c r="AP9" s="17">
        <v>0.22518649060283799</v>
      </c>
      <c r="AQ9" s="17">
        <v>0.10441027537424299</v>
      </c>
      <c r="AR9" s="17">
        <v>0.23657000841767101</v>
      </c>
      <c r="AS9" s="17"/>
      <c r="AT9" s="17">
        <v>0.15212748100245899</v>
      </c>
      <c r="AU9" s="17">
        <v>0.12775493845535499</v>
      </c>
      <c r="AV9" s="17">
        <v>0.11597078945643099</v>
      </c>
      <c r="AW9" s="17">
        <v>0.110314486531016</v>
      </c>
      <c r="AX9" s="17">
        <v>9.28241847045716E-2</v>
      </c>
      <c r="AY9" s="17">
        <v>0.21504989983655801</v>
      </c>
      <c r="AZ9" s="17"/>
      <c r="BA9" s="17">
        <v>0.12589731671680801</v>
      </c>
      <c r="BB9" s="17">
        <v>9.8665423981347894E-2</v>
      </c>
      <c r="BC9" s="17">
        <v>0.130928193534327</v>
      </c>
      <c r="BD9" s="17">
        <v>0.167458197870027</v>
      </c>
      <c r="BE9" s="17">
        <v>0.204927075705295</v>
      </c>
      <c r="BF9" s="17"/>
      <c r="BG9" s="17">
        <v>0.14858525865997299</v>
      </c>
      <c r="BH9" s="17">
        <v>0.14042748032573901</v>
      </c>
      <c r="BI9" s="17">
        <v>0.15272915027082701</v>
      </c>
      <c r="BJ9" s="17">
        <v>0.114689745636241</v>
      </c>
      <c r="BK9" s="17">
        <v>0.101160669776236</v>
      </c>
      <c r="BL9" s="17"/>
      <c r="BM9" s="17">
        <v>0.16222102890981299</v>
      </c>
      <c r="BN9" s="17">
        <v>0.100838188002509</v>
      </c>
      <c r="BO9" s="17">
        <v>9.8622992781109697E-2</v>
      </c>
      <c r="BP9" s="17"/>
      <c r="BQ9" s="17">
        <v>0.15950237627739799</v>
      </c>
      <c r="BR9" s="17">
        <v>0.111863772050566</v>
      </c>
      <c r="BS9" s="17"/>
      <c r="BT9" s="17">
        <v>0.15700383456677</v>
      </c>
      <c r="BU9" s="17">
        <v>9.7997350016496995E-2</v>
      </c>
    </row>
    <row r="10" spans="2:73" x14ac:dyDescent="0.3">
      <c r="B10" s="18" t="s">
        <v>181</v>
      </c>
      <c r="C10" s="17">
        <v>0.44553765743478402</v>
      </c>
      <c r="D10" s="17">
        <v>0.44394036029314898</v>
      </c>
      <c r="E10" s="17">
        <v>0.44809551998438102</v>
      </c>
      <c r="F10" s="17"/>
      <c r="G10" s="17">
        <v>0.37198978624658002</v>
      </c>
      <c r="H10" s="17">
        <v>0.43291980107674499</v>
      </c>
      <c r="I10" s="17">
        <v>0.47287810083173198</v>
      </c>
      <c r="J10" s="17">
        <v>0.46330516755141299</v>
      </c>
      <c r="K10" s="17">
        <v>0.42972362296382299</v>
      </c>
      <c r="L10" s="17">
        <v>0.47845267323951102</v>
      </c>
      <c r="M10" s="17"/>
      <c r="N10" s="17">
        <v>0.47704146470962899</v>
      </c>
      <c r="O10" s="17">
        <v>0.43817119485703498</v>
      </c>
      <c r="P10" s="17">
        <v>0.45464430215540702</v>
      </c>
      <c r="Q10" s="17">
        <v>0.41283307000049202</v>
      </c>
      <c r="R10" s="17"/>
      <c r="S10" s="17">
        <v>0.41508437623679101</v>
      </c>
      <c r="T10" s="17">
        <v>0.46106881524952498</v>
      </c>
      <c r="U10" s="17">
        <v>0.49465015643258398</v>
      </c>
      <c r="V10" s="17">
        <v>0.43835496505774202</v>
      </c>
      <c r="W10" s="17">
        <v>0.405365508292865</v>
      </c>
      <c r="X10" s="17">
        <v>0.479307894871703</v>
      </c>
      <c r="Y10" s="17">
        <v>0.44282900283577098</v>
      </c>
      <c r="Z10" s="17">
        <v>0.42695932954170401</v>
      </c>
      <c r="AA10" s="17">
        <v>0.443162015406878</v>
      </c>
      <c r="AB10" s="17"/>
      <c r="AC10" s="17">
        <v>0.27892350383824299</v>
      </c>
      <c r="AD10" s="17">
        <v>0.32125467219051501</v>
      </c>
      <c r="AE10" s="17">
        <v>0.33963469427203402</v>
      </c>
      <c r="AF10" s="17">
        <v>0.46465665739584699</v>
      </c>
      <c r="AG10" s="17">
        <v>0.39258423268674802</v>
      </c>
      <c r="AH10" s="17">
        <v>0.46210471633497202</v>
      </c>
      <c r="AI10" s="17">
        <v>0.49419646551894902</v>
      </c>
      <c r="AJ10" s="17">
        <v>0.46011041334368902</v>
      </c>
      <c r="AK10" s="17">
        <v>0.42595530671121801</v>
      </c>
      <c r="AL10" s="17">
        <v>0.42392558481532</v>
      </c>
      <c r="AM10" s="17">
        <v>0.486659094008976</v>
      </c>
      <c r="AN10" s="17">
        <v>0.50837358634777197</v>
      </c>
      <c r="AO10" s="17">
        <v>0.50213847772936204</v>
      </c>
      <c r="AP10" s="17">
        <v>0.45128097946099299</v>
      </c>
      <c r="AQ10" s="17">
        <v>0.48386671008526699</v>
      </c>
      <c r="AR10" s="17">
        <v>0.50728096503235898</v>
      </c>
      <c r="AS10" s="17"/>
      <c r="AT10" s="17">
        <v>0.40760296861569001</v>
      </c>
      <c r="AU10" s="17">
        <v>0.45170907314986503</v>
      </c>
      <c r="AV10" s="17">
        <v>0.44666574760375699</v>
      </c>
      <c r="AW10" s="17">
        <v>0.46354966550876198</v>
      </c>
      <c r="AX10" s="17">
        <v>0.48907872990659801</v>
      </c>
      <c r="AY10" s="17">
        <v>0.428830972185964</v>
      </c>
      <c r="AZ10" s="17"/>
      <c r="BA10" s="17">
        <v>0.42743605793940498</v>
      </c>
      <c r="BB10" s="17">
        <v>0.45106675502747501</v>
      </c>
      <c r="BC10" s="17">
        <v>0.45214350452876501</v>
      </c>
      <c r="BD10" s="17">
        <v>0.44879302631458101</v>
      </c>
      <c r="BE10" s="17">
        <v>0.458713529291575</v>
      </c>
      <c r="BF10" s="17"/>
      <c r="BG10" s="17">
        <v>0.46648697699950198</v>
      </c>
      <c r="BH10" s="17">
        <v>0.49021992316525698</v>
      </c>
      <c r="BI10" s="17">
        <v>0.42650113034462001</v>
      </c>
      <c r="BJ10" s="17">
        <v>0.44776535025172298</v>
      </c>
      <c r="BK10" s="17">
        <v>0.41568789575727699</v>
      </c>
      <c r="BL10" s="17"/>
      <c r="BM10" s="17">
        <v>0.464946134936155</v>
      </c>
      <c r="BN10" s="17">
        <v>0.44657307843646399</v>
      </c>
      <c r="BO10" s="17">
        <v>0.38525308726191398</v>
      </c>
      <c r="BP10" s="17"/>
      <c r="BQ10" s="17">
        <v>0.46301257149195402</v>
      </c>
      <c r="BR10" s="17">
        <v>0.44672830276677</v>
      </c>
      <c r="BS10" s="17"/>
      <c r="BT10" s="17">
        <v>0.45037803071309102</v>
      </c>
      <c r="BU10" s="17">
        <v>0.439639606103011</v>
      </c>
    </row>
    <row r="11" spans="2:73" x14ac:dyDescent="0.3">
      <c r="B11" s="18" t="s">
        <v>182</v>
      </c>
      <c r="C11" s="17">
        <v>0.24082411781247301</v>
      </c>
      <c r="D11" s="17">
        <v>0.24885854289183601</v>
      </c>
      <c r="E11" s="17">
        <v>0.23217084044191699</v>
      </c>
      <c r="F11" s="17"/>
      <c r="G11" s="17">
        <v>0.24906829733445199</v>
      </c>
      <c r="H11" s="17">
        <v>0.244218959356479</v>
      </c>
      <c r="I11" s="17">
        <v>0.229277684106135</v>
      </c>
      <c r="J11" s="17">
        <v>0.23640283865903</v>
      </c>
      <c r="K11" s="17">
        <v>0.27834359025806299</v>
      </c>
      <c r="L11" s="17">
        <v>0.220396062851447</v>
      </c>
      <c r="M11" s="17"/>
      <c r="N11" s="17">
        <v>0.237967851891878</v>
      </c>
      <c r="O11" s="17">
        <v>0.22605449424500301</v>
      </c>
      <c r="P11" s="17">
        <v>0.23698792646700201</v>
      </c>
      <c r="Q11" s="17">
        <v>0.25985110458692201</v>
      </c>
      <c r="R11" s="17"/>
      <c r="S11" s="17">
        <v>0.24504852177496</v>
      </c>
      <c r="T11" s="17">
        <v>0.235703857379534</v>
      </c>
      <c r="U11" s="17">
        <v>0.21472750978988001</v>
      </c>
      <c r="V11" s="17">
        <v>0.213936481246566</v>
      </c>
      <c r="W11" s="17">
        <v>0.28710573803235201</v>
      </c>
      <c r="X11" s="17">
        <v>0.23985107862817201</v>
      </c>
      <c r="Y11" s="17">
        <v>0.26217667596393901</v>
      </c>
      <c r="Z11" s="17">
        <v>0.21372984764674999</v>
      </c>
      <c r="AA11" s="17">
        <v>0.24760018504949699</v>
      </c>
      <c r="AB11" s="17"/>
      <c r="AC11" s="17">
        <v>0.27266768257900498</v>
      </c>
      <c r="AD11" s="17">
        <v>0.25032931182781898</v>
      </c>
      <c r="AE11" s="17">
        <v>0.33743497165627401</v>
      </c>
      <c r="AF11" s="17">
        <v>0.20969768605282199</v>
      </c>
      <c r="AG11" s="17">
        <v>0.26090179350569398</v>
      </c>
      <c r="AH11" s="17">
        <v>0.23004892261062801</v>
      </c>
      <c r="AI11" s="17">
        <v>0.20863939391672701</v>
      </c>
      <c r="AJ11" s="17">
        <v>0.24042493971999901</v>
      </c>
      <c r="AK11" s="17">
        <v>0.28523662397682398</v>
      </c>
      <c r="AL11" s="17">
        <v>0.21466491650965899</v>
      </c>
      <c r="AM11" s="17">
        <v>0.246452337481672</v>
      </c>
      <c r="AN11" s="17">
        <v>0.23438691207642101</v>
      </c>
      <c r="AO11" s="17">
        <v>0.234087679151185</v>
      </c>
      <c r="AP11" s="17">
        <v>0.25720420635236102</v>
      </c>
      <c r="AQ11" s="17">
        <v>0.24639797494422</v>
      </c>
      <c r="AR11" s="17">
        <v>0.16368706995759999</v>
      </c>
      <c r="AS11" s="17"/>
      <c r="AT11" s="17">
        <v>0.2428255148864</v>
      </c>
      <c r="AU11" s="17">
        <v>0.244716491309386</v>
      </c>
      <c r="AV11" s="17">
        <v>0.23082182088689501</v>
      </c>
      <c r="AW11" s="17">
        <v>0.23339215853669701</v>
      </c>
      <c r="AX11" s="17">
        <v>0.25386263614253501</v>
      </c>
      <c r="AY11" s="17">
        <v>0.234021997319626</v>
      </c>
      <c r="AZ11" s="17"/>
      <c r="BA11" s="17">
        <v>0.26141049940787803</v>
      </c>
      <c r="BB11" s="17">
        <v>0.23856511162667099</v>
      </c>
      <c r="BC11" s="17">
        <v>0.24800171834381701</v>
      </c>
      <c r="BD11" s="17">
        <v>0.222397043085034</v>
      </c>
      <c r="BE11" s="17">
        <v>0.21501576998517999</v>
      </c>
      <c r="BF11" s="17"/>
      <c r="BG11" s="17">
        <v>0.23338261021215301</v>
      </c>
      <c r="BH11" s="17">
        <v>0.22121224455000801</v>
      </c>
      <c r="BI11" s="17">
        <v>0.24157964500836701</v>
      </c>
      <c r="BJ11" s="17">
        <v>0.25451233354309899</v>
      </c>
      <c r="BK11" s="17">
        <v>0.29228275857943697</v>
      </c>
      <c r="BL11" s="17"/>
      <c r="BM11" s="17">
        <v>0.22354057760738799</v>
      </c>
      <c r="BN11" s="17">
        <v>0.25254275529446502</v>
      </c>
      <c r="BO11" s="17">
        <v>0.26394876486178898</v>
      </c>
      <c r="BP11" s="17"/>
      <c r="BQ11" s="17">
        <v>0.24076250525804799</v>
      </c>
      <c r="BR11" s="17">
        <v>0.23703368860618501</v>
      </c>
      <c r="BS11" s="17"/>
      <c r="BT11" s="17">
        <v>0.23755260748826201</v>
      </c>
      <c r="BU11" s="17">
        <v>0.24326674812729701</v>
      </c>
    </row>
    <row r="12" spans="2:73" x14ac:dyDescent="0.3">
      <c r="B12" s="18" t="s">
        <v>183</v>
      </c>
      <c r="C12" s="17">
        <v>9.0776870763200193E-2</v>
      </c>
      <c r="D12" s="17">
        <v>8.8782555316703302E-2</v>
      </c>
      <c r="E12" s="17">
        <v>9.3000385669801303E-2</v>
      </c>
      <c r="F12" s="17"/>
      <c r="G12" s="17">
        <v>9.9890741108791301E-2</v>
      </c>
      <c r="H12" s="17">
        <v>8.1477941020236894E-2</v>
      </c>
      <c r="I12" s="17">
        <v>9.9982838433852805E-2</v>
      </c>
      <c r="J12" s="17">
        <v>8.5116125177276403E-2</v>
      </c>
      <c r="K12" s="17">
        <v>9.3953569909044493E-2</v>
      </c>
      <c r="L12" s="17">
        <v>8.7289689350532398E-2</v>
      </c>
      <c r="M12" s="17"/>
      <c r="N12" s="17">
        <v>6.9708282714587094E-2</v>
      </c>
      <c r="O12" s="17">
        <v>0.104629061167425</v>
      </c>
      <c r="P12" s="17">
        <v>9.3901499202181493E-2</v>
      </c>
      <c r="Q12" s="17">
        <v>9.5439165806393597E-2</v>
      </c>
      <c r="R12" s="17"/>
      <c r="S12" s="17">
        <v>9.8949272799133403E-2</v>
      </c>
      <c r="T12" s="17">
        <v>8.2972910217669393E-2</v>
      </c>
      <c r="U12" s="17">
        <v>9.6361403925534106E-2</v>
      </c>
      <c r="V12" s="17">
        <v>8.3192911255286994E-2</v>
      </c>
      <c r="W12" s="17">
        <v>0.12791905757428701</v>
      </c>
      <c r="X12" s="17">
        <v>7.2246368160593294E-2</v>
      </c>
      <c r="Y12" s="17">
        <v>7.8532221427387597E-2</v>
      </c>
      <c r="Z12" s="17">
        <v>7.3401355398837104E-2</v>
      </c>
      <c r="AA12" s="17">
        <v>9.7137605695945095E-2</v>
      </c>
      <c r="AB12" s="17"/>
      <c r="AC12" s="17">
        <v>8.0934399603807397E-2</v>
      </c>
      <c r="AD12" s="17">
        <v>6.2417277812154802E-2</v>
      </c>
      <c r="AE12" s="17">
        <v>0.111763511468834</v>
      </c>
      <c r="AF12" s="17">
        <v>0.111961655990166</v>
      </c>
      <c r="AG12" s="17">
        <v>0.125695111938498</v>
      </c>
      <c r="AH12" s="17">
        <v>0.102698480303622</v>
      </c>
      <c r="AI12" s="17">
        <v>7.0393039379359701E-2</v>
      </c>
      <c r="AJ12" s="17">
        <v>7.2540123898914094E-2</v>
      </c>
      <c r="AK12" s="17">
        <v>9.8768597286156598E-2</v>
      </c>
      <c r="AL12" s="17">
        <v>0.116903967609419</v>
      </c>
      <c r="AM12" s="17">
        <v>9.5329835857914394E-2</v>
      </c>
      <c r="AN12" s="17">
        <v>0.105194518412875</v>
      </c>
      <c r="AO12" s="17">
        <v>8.2624978991338693E-2</v>
      </c>
      <c r="AP12" s="17">
        <v>3.1888883599146198E-2</v>
      </c>
      <c r="AQ12" s="17">
        <v>7.5553522144447299E-2</v>
      </c>
      <c r="AR12" s="17">
        <v>5.9467068159623E-2</v>
      </c>
      <c r="AS12" s="17"/>
      <c r="AT12" s="17">
        <v>8.4170598224192497E-2</v>
      </c>
      <c r="AU12" s="17">
        <v>9.4398641751516299E-2</v>
      </c>
      <c r="AV12" s="17">
        <v>0.102588125535695</v>
      </c>
      <c r="AW12" s="17">
        <v>9.1444912963252301E-2</v>
      </c>
      <c r="AX12" s="17">
        <v>8.9164683577366094E-2</v>
      </c>
      <c r="AY12" s="17">
        <v>6.6594359345459903E-2</v>
      </c>
      <c r="AZ12" s="17"/>
      <c r="BA12" s="17">
        <v>8.08540701820082E-2</v>
      </c>
      <c r="BB12" s="17">
        <v>0.107150393493923</v>
      </c>
      <c r="BC12" s="17">
        <v>8.6157909892112403E-2</v>
      </c>
      <c r="BD12" s="17">
        <v>7.9899402302516201E-2</v>
      </c>
      <c r="BE12" s="17">
        <v>8.0154474949768406E-2</v>
      </c>
      <c r="BF12" s="17"/>
      <c r="BG12" s="17">
        <v>7.3461483093132302E-2</v>
      </c>
      <c r="BH12" s="17">
        <v>7.9232343039429096E-2</v>
      </c>
      <c r="BI12" s="17">
        <v>9.25833012268482E-2</v>
      </c>
      <c r="BJ12" s="17">
        <v>0.101540131322576</v>
      </c>
      <c r="BK12" s="17">
        <v>0.112314797114646</v>
      </c>
      <c r="BL12" s="17"/>
      <c r="BM12" s="17">
        <v>8.2156891910524402E-2</v>
      </c>
      <c r="BN12" s="17">
        <v>9.1769888645143599E-2</v>
      </c>
      <c r="BO12" s="17">
        <v>0.114038903788596</v>
      </c>
      <c r="BP12" s="17"/>
      <c r="BQ12" s="17">
        <v>7.8190099860252799E-2</v>
      </c>
      <c r="BR12" s="17">
        <v>9.8025103660617896E-2</v>
      </c>
      <c r="BS12" s="17"/>
      <c r="BT12" s="17">
        <v>8.3663983874775902E-2</v>
      </c>
      <c r="BU12" s="17">
        <v>9.9821324814705403E-2</v>
      </c>
    </row>
    <row r="13" spans="2:73" x14ac:dyDescent="0.3">
      <c r="B13" s="18" t="s">
        <v>184</v>
      </c>
      <c r="C13" s="17">
        <v>2.1530522951167499E-2</v>
      </c>
      <c r="D13" s="17">
        <v>2.1472028849935602E-2</v>
      </c>
      <c r="E13" s="17">
        <v>2.1653958913077399E-2</v>
      </c>
      <c r="F13" s="17"/>
      <c r="G13" s="17">
        <v>1.5689827481827599E-2</v>
      </c>
      <c r="H13" s="17">
        <v>2.3306725480988898E-2</v>
      </c>
      <c r="I13" s="17">
        <v>1.63174661526325E-2</v>
      </c>
      <c r="J13" s="17">
        <v>2.0167095237072E-2</v>
      </c>
      <c r="K13" s="17">
        <v>3.68252903614706E-2</v>
      </c>
      <c r="L13" s="17">
        <v>1.9034152104636499E-2</v>
      </c>
      <c r="M13" s="17"/>
      <c r="N13" s="17">
        <v>1.6111097042841499E-2</v>
      </c>
      <c r="O13" s="17">
        <v>2.3875846113140201E-2</v>
      </c>
      <c r="P13" s="17">
        <v>1.5945965880460201E-2</v>
      </c>
      <c r="Q13" s="17">
        <v>3.0293486328615601E-2</v>
      </c>
      <c r="R13" s="17"/>
      <c r="S13" s="17">
        <v>2.5983517311965298E-2</v>
      </c>
      <c r="T13" s="17">
        <v>2.7061448010905698E-2</v>
      </c>
      <c r="U13" s="17">
        <v>2.0352522915712799E-2</v>
      </c>
      <c r="V13" s="17">
        <v>1.6270844831527902E-2</v>
      </c>
      <c r="W13" s="17">
        <v>2.4076454464809199E-2</v>
      </c>
      <c r="X13" s="17">
        <v>2.4529628582613899E-2</v>
      </c>
      <c r="Y13" s="17">
        <v>2.0512757696141699E-2</v>
      </c>
      <c r="Z13" s="17">
        <v>1.9896121466552799E-2</v>
      </c>
      <c r="AA13" s="17">
        <v>1.19315451645358E-2</v>
      </c>
      <c r="AB13" s="17"/>
      <c r="AC13" s="17">
        <v>0</v>
      </c>
      <c r="AD13" s="17">
        <v>2.5381104692769701E-2</v>
      </c>
      <c r="AE13" s="17">
        <v>2.27086728376771E-2</v>
      </c>
      <c r="AF13" s="17">
        <v>4.81089564573716E-2</v>
      </c>
      <c r="AG13" s="17">
        <v>2.1649072180273302E-2</v>
      </c>
      <c r="AH13" s="17">
        <v>6.10589654917693E-3</v>
      </c>
      <c r="AI13" s="17">
        <v>3.9956134301123297E-2</v>
      </c>
      <c r="AJ13" s="17">
        <v>4.5502359236972503E-3</v>
      </c>
      <c r="AK13" s="17">
        <v>2.9099634715791699E-2</v>
      </c>
      <c r="AL13" s="17">
        <v>1.65978179218698E-2</v>
      </c>
      <c r="AM13" s="17">
        <v>2.4959876251883499E-2</v>
      </c>
      <c r="AN13" s="17">
        <v>4.4855218704293702E-3</v>
      </c>
      <c r="AO13" s="17">
        <v>2.61947980578974E-2</v>
      </c>
      <c r="AP13" s="17">
        <v>8.5699046728473192E-3</v>
      </c>
      <c r="AQ13" s="17">
        <v>3.4891365129514802E-2</v>
      </c>
      <c r="AR13" s="17">
        <v>0</v>
      </c>
      <c r="AS13" s="17"/>
      <c r="AT13" s="17">
        <v>2.8801897430290799E-2</v>
      </c>
      <c r="AU13" s="17">
        <v>1.93294341347818E-2</v>
      </c>
      <c r="AV13" s="17">
        <v>2.4431136593008301E-2</v>
      </c>
      <c r="AW13" s="17">
        <v>2.1541763541665801E-2</v>
      </c>
      <c r="AX13" s="17">
        <v>1.47659736162606E-2</v>
      </c>
      <c r="AY13" s="17">
        <v>5.5038040264473098E-3</v>
      </c>
      <c r="AZ13" s="17"/>
      <c r="BA13" s="17">
        <v>2.2653610524131701E-2</v>
      </c>
      <c r="BB13" s="17">
        <v>2.40292586248828E-2</v>
      </c>
      <c r="BC13" s="17">
        <v>1.17260692830307E-2</v>
      </c>
      <c r="BD13" s="17">
        <v>2.5055451803485101E-2</v>
      </c>
      <c r="BE13" s="17">
        <v>0</v>
      </c>
      <c r="BF13" s="17"/>
      <c r="BG13" s="17">
        <v>2.1359804421887001E-2</v>
      </c>
      <c r="BH13" s="17">
        <v>1.66356402936239E-2</v>
      </c>
      <c r="BI13" s="17">
        <v>2.2583979549400598E-2</v>
      </c>
      <c r="BJ13" s="17">
        <v>3.4570916793233097E-2</v>
      </c>
      <c r="BK13" s="17">
        <v>9.43596759131928E-3</v>
      </c>
      <c r="BL13" s="17"/>
      <c r="BM13" s="17">
        <v>1.45139452559967E-2</v>
      </c>
      <c r="BN13" s="17">
        <v>2.93583647352821E-2</v>
      </c>
      <c r="BO13" s="17">
        <v>2.34954261360622E-2</v>
      </c>
      <c r="BP13" s="17"/>
      <c r="BQ13" s="17">
        <v>1.4740623178590401E-2</v>
      </c>
      <c r="BR13" s="17">
        <v>2.66375558528258E-2</v>
      </c>
      <c r="BS13" s="17"/>
      <c r="BT13" s="17">
        <v>1.3949870866373899E-2</v>
      </c>
      <c r="BU13" s="17">
        <v>3.2398583454503103E-2</v>
      </c>
    </row>
    <row r="14" spans="2:73" x14ac:dyDescent="0.3">
      <c r="B14" s="18" t="s">
        <v>92</v>
      </c>
      <c r="C14" s="19">
        <v>7.2261544160790198E-2</v>
      </c>
      <c r="D14" s="19">
        <v>6.2469976726005703E-2</v>
      </c>
      <c r="E14" s="19">
        <v>8.1270543487573496E-2</v>
      </c>
      <c r="F14" s="19"/>
      <c r="G14" s="19">
        <v>0.120159950820473</v>
      </c>
      <c r="H14" s="19">
        <v>6.1225908905469098E-2</v>
      </c>
      <c r="I14" s="19">
        <v>7.7363197793615196E-2</v>
      </c>
      <c r="J14" s="19">
        <v>7.1006569200594005E-2</v>
      </c>
      <c r="K14" s="19">
        <v>6.7785032739656803E-2</v>
      </c>
      <c r="L14" s="19">
        <v>4.9381555700060802E-2</v>
      </c>
      <c r="M14" s="19"/>
      <c r="N14" s="19">
        <v>5.1788193323232298E-2</v>
      </c>
      <c r="O14" s="19">
        <v>8.0180813115620406E-2</v>
      </c>
      <c r="P14" s="19">
        <v>7.6178065748692195E-2</v>
      </c>
      <c r="Q14" s="19">
        <v>8.3009818315143993E-2</v>
      </c>
      <c r="R14" s="19"/>
      <c r="S14" s="19">
        <v>7.4135800759539294E-2</v>
      </c>
      <c r="T14" s="19">
        <v>6.0979984513082203E-2</v>
      </c>
      <c r="U14" s="19">
        <v>2.70074084557833E-2</v>
      </c>
      <c r="V14" s="19">
        <v>8.9301548732084596E-2</v>
      </c>
      <c r="W14" s="19">
        <v>5.6044870492993303E-2</v>
      </c>
      <c r="X14" s="19">
        <v>8.6309148193214003E-2</v>
      </c>
      <c r="Y14" s="19">
        <v>9.3708242740694198E-2</v>
      </c>
      <c r="Z14" s="19">
        <v>0.12994845629257401</v>
      </c>
      <c r="AA14" s="19">
        <v>6.5984380288189398E-2</v>
      </c>
      <c r="AB14" s="19"/>
      <c r="AC14" s="19">
        <v>0.29277665831908301</v>
      </c>
      <c r="AD14" s="19">
        <v>0.13363862865005099</v>
      </c>
      <c r="AE14" s="19">
        <v>8.8431276097550499E-2</v>
      </c>
      <c r="AF14" s="19">
        <v>6.0092564247430202E-2</v>
      </c>
      <c r="AG14" s="19">
        <v>8.5122533391130906E-2</v>
      </c>
      <c r="AH14" s="19">
        <v>9.0191096341457097E-2</v>
      </c>
      <c r="AI14" s="19">
        <v>6.7245999820947103E-2</v>
      </c>
      <c r="AJ14" s="19">
        <v>7.9028337468676907E-2</v>
      </c>
      <c r="AK14" s="19">
        <v>6.03776507009013E-2</v>
      </c>
      <c r="AL14" s="19">
        <v>7.8844838098641706E-2</v>
      </c>
      <c r="AM14" s="19">
        <v>4.7881340671936397E-2</v>
      </c>
      <c r="AN14" s="19">
        <v>5.3153627278193998E-2</v>
      </c>
      <c r="AO14" s="19">
        <v>5.5344297892914E-2</v>
      </c>
      <c r="AP14" s="19">
        <v>2.58695353118145E-2</v>
      </c>
      <c r="AQ14" s="19">
        <v>5.4880152322307897E-2</v>
      </c>
      <c r="AR14" s="19">
        <v>3.2994888432746901E-2</v>
      </c>
      <c r="AS14" s="19"/>
      <c r="AT14" s="19">
        <v>8.4471539840968099E-2</v>
      </c>
      <c r="AU14" s="19">
        <v>6.2091421199095498E-2</v>
      </c>
      <c r="AV14" s="19">
        <v>7.9522379924214501E-2</v>
      </c>
      <c r="AW14" s="19">
        <v>7.9757012918606401E-2</v>
      </c>
      <c r="AX14" s="19">
        <v>6.0303792052668503E-2</v>
      </c>
      <c r="AY14" s="19">
        <v>4.9998967285944898E-2</v>
      </c>
      <c r="AZ14" s="19"/>
      <c r="BA14" s="19">
        <v>8.1748445229768499E-2</v>
      </c>
      <c r="BB14" s="19">
        <v>8.0523057245700594E-2</v>
      </c>
      <c r="BC14" s="19">
        <v>7.1042604417948393E-2</v>
      </c>
      <c r="BD14" s="19">
        <v>5.63968786243563E-2</v>
      </c>
      <c r="BE14" s="19">
        <v>4.1189150068181801E-2</v>
      </c>
      <c r="BF14" s="19"/>
      <c r="BG14" s="19">
        <v>5.6723866613352499E-2</v>
      </c>
      <c r="BH14" s="19">
        <v>5.2272368625942603E-2</v>
      </c>
      <c r="BI14" s="19">
        <v>6.4022793599937303E-2</v>
      </c>
      <c r="BJ14" s="19">
        <v>4.6921522453128701E-2</v>
      </c>
      <c r="BK14" s="19">
        <v>6.9117911181085095E-2</v>
      </c>
      <c r="BL14" s="19"/>
      <c r="BM14" s="19">
        <v>5.26214213801234E-2</v>
      </c>
      <c r="BN14" s="19">
        <v>7.89177248861367E-2</v>
      </c>
      <c r="BO14" s="19">
        <v>0.114640825170529</v>
      </c>
      <c r="BP14" s="19"/>
      <c r="BQ14" s="19">
        <v>4.37918239337571E-2</v>
      </c>
      <c r="BR14" s="19">
        <v>7.9711577063035402E-2</v>
      </c>
      <c r="BS14" s="19"/>
      <c r="BT14" s="19">
        <v>5.7451672490727503E-2</v>
      </c>
      <c r="BU14" s="19">
        <v>8.68763874839871E-2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7.9998828071623701E-2</v>
      </c>
      <c r="D9" s="17">
        <v>0.10159433754392</v>
      </c>
      <c r="E9" s="17">
        <v>5.9201367017122898E-2</v>
      </c>
      <c r="F9" s="17"/>
      <c r="G9" s="17">
        <v>0.128035181801848</v>
      </c>
      <c r="H9" s="17">
        <v>0.15234791283053001</v>
      </c>
      <c r="I9" s="17">
        <v>9.9462580122610098E-2</v>
      </c>
      <c r="J9" s="17">
        <v>4.00942398996754E-2</v>
      </c>
      <c r="K9" s="17">
        <v>3.3044136000525297E-2</v>
      </c>
      <c r="L9" s="17">
        <v>3.7534395717351697E-2</v>
      </c>
      <c r="M9" s="17"/>
      <c r="N9" s="17">
        <v>0.114479853190719</v>
      </c>
      <c r="O9" s="17">
        <v>7.0268765439057093E-2</v>
      </c>
      <c r="P9" s="17">
        <v>6.9251793962234798E-2</v>
      </c>
      <c r="Q9" s="17">
        <v>6.3902951375249803E-2</v>
      </c>
      <c r="R9" s="17"/>
      <c r="S9" s="17">
        <v>0.143918445327018</v>
      </c>
      <c r="T9" s="17">
        <v>4.9496693448686797E-2</v>
      </c>
      <c r="U9" s="17">
        <v>5.4877925563725602E-2</v>
      </c>
      <c r="V9" s="17">
        <v>7.0599285979437806E-2</v>
      </c>
      <c r="W9" s="17">
        <v>7.4972935635025606E-2</v>
      </c>
      <c r="X9" s="17">
        <v>6.9280533400013E-2</v>
      </c>
      <c r="Y9" s="17">
        <v>5.3204057323649002E-2</v>
      </c>
      <c r="Z9" s="17">
        <v>7.9923285317870005E-2</v>
      </c>
      <c r="AA9" s="17">
        <v>9.8473531366586306E-2</v>
      </c>
      <c r="AB9" s="17"/>
      <c r="AC9" s="17">
        <v>0.118763635312561</v>
      </c>
      <c r="AD9" s="17">
        <v>7.5727238479753795E-2</v>
      </c>
      <c r="AE9" s="17">
        <v>4.9414197791515999E-2</v>
      </c>
      <c r="AF9" s="17">
        <v>4.4492851107171702E-2</v>
      </c>
      <c r="AG9" s="17">
        <v>5.0217822469042397E-2</v>
      </c>
      <c r="AH9" s="17">
        <v>8.57827994795958E-2</v>
      </c>
      <c r="AI9" s="17">
        <v>5.6034026550759099E-2</v>
      </c>
      <c r="AJ9" s="17">
        <v>7.5651672250733396E-2</v>
      </c>
      <c r="AK9" s="17">
        <v>7.50448037777659E-2</v>
      </c>
      <c r="AL9" s="17">
        <v>0.113780597987531</v>
      </c>
      <c r="AM9" s="17">
        <v>3.7339136322628898E-2</v>
      </c>
      <c r="AN9" s="17">
        <v>6.8555526015917301E-2</v>
      </c>
      <c r="AO9" s="17">
        <v>8.3228682730796102E-2</v>
      </c>
      <c r="AP9" s="17">
        <v>0.20470535485209701</v>
      </c>
      <c r="AQ9" s="17">
        <v>5.0221558748627201E-2</v>
      </c>
      <c r="AR9" s="17">
        <v>0.25740906946306202</v>
      </c>
      <c r="AS9" s="17"/>
      <c r="AT9" s="17">
        <v>0.14654294940437701</v>
      </c>
      <c r="AU9" s="17">
        <v>7.0589098567941502E-2</v>
      </c>
      <c r="AV9" s="17">
        <v>6.9998097442668106E-2</v>
      </c>
      <c r="AW9" s="17">
        <v>5.2460097790963001E-2</v>
      </c>
      <c r="AX9" s="17">
        <v>3.4478370076965102E-2</v>
      </c>
      <c r="AY9" s="17">
        <v>4.9087218075174702E-2</v>
      </c>
      <c r="AZ9" s="17"/>
      <c r="BA9" s="17">
        <v>5.3287773850815297E-2</v>
      </c>
      <c r="BB9" s="17">
        <v>5.0613736785605899E-2</v>
      </c>
      <c r="BC9" s="17">
        <v>9.8781379913541703E-2</v>
      </c>
      <c r="BD9" s="17">
        <v>0.15495876986802201</v>
      </c>
      <c r="BE9" s="17">
        <v>0.20192498856423</v>
      </c>
      <c r="BF9" s="17"/>
      <c r="BG9" s="17">
        <v>8.5420815814882103E-2</v>
      </c>
      <c r="BH9" s="17">
        <v>0.120053202504038</v>
      </c>
      <c r="BI9" s="17">
        <v>5.4163433237235901E-2</v>
      </c>
      <c r="BJ9" s="17">
        <v>5.8318957223357198E-2</v>
      </c>
      <c r="BK9" s="17">
        <v>5.0027004848195403E-2</v>
      </c>
      <c r="BL9" s="17"/>
      <c r="BM9" s="17">
        <v>0.10121051351245</v>
      </c>
      <c r="BN9" s="17">
        <v>6.8752685268262101E-2</v>
      </c>
      <c r="BO9" s="17">
        <v>4.4037334208074597E-2</v>
      </c>
      <c r="BP9" s="17"/>
      <c r="BQ9" s="17">
        <v>0.14162945538073701</v>
      </c>
      <c r="BR9" s="17">
        <v>4.7234433125217599E-2</v>
      </c>
      <c r="BS9" s="17"/>
      <c r="BT9" s="17">
        <v>9.8466692889181903E-2</v>
      </c>
      <c r="BU9" s="17">
        <v>5.8511503936507801E-2</v>
      </c>
    </row>
    <row r="10" spans="2:73" x14ac:dyDescent="0.3">
      <c r="B10" s="18" t="s">
        <v>181</v>
      </c>
      <c r="C10" s="17">
        <v>0.28907995386959501</v>
      </c>
      <c r="D10" s="17">
        <v>0.28999582352019099</v>
      </c>
      <c r="E10" s="17">
        <v>0.28829689065490799</v>
      </c>
      <c r="F10" s="17"/>
      <c r="G10" s="17">
        <v>0.37235167249987799</v>
      </c>
      <c r="H10" s="17">
        <v>0.40149063728091799</v>
      </c>
      <c r="I10" s="17">
        <v>0.34884942973682098</v>
      </c>
      <c r="J10" s="17">
        <v>0.25012521492696299</v>
      </c>
      <c r="K10" s="17">
        <v>0.20296836446632099</v>
      </c>
      <c r="L10" s="17">
        <v>0.18345456829889401</v>
      </c>
      <c r="M10" s="17"/>
      <c r="N10" s="17">
        <v>0.34669925945865299</v>
      </c>
      <c r="O10" s="17">
        <v>0.29365037238675301</v>
      </c>
      <c r="P10" s="17">
        <v>0.25772416064308001</v>
      </c>
      <c r="Q10" s="17">
        <v>0.25219469307244502</v>
      </c>
      <c r="R10" s="17"/>
      <c r="S10" s="17">
        <v>0.32037871194340201</v>
      </c>
      <c r="T10" s="17">
        <v>0.26983463720392298</v>
      </c>
      <c r="U10" s="17">
        <v>0.25338412585253001</v>
      </c>
      <c r="V10" s="17">
        <v>0.32576126238212999</v>
      </c>
      <c r="W10" s="17">
        <v>0.22990176425820899</v>
      </c>
      <c r="X10" s="17">
        <v>0.24917085398706801</v>
      </c>
      <c r="Y10" s="17">
        <v>0.33007728936219199</v>
      </c>
      <c r="Z10" s="17">
        <v>0.27291872979326098</v>
      </c>
      <c r="AA10" s="17">
        <v>0.31706493753204701</v>
      </c>
      <c r="AB10" s="17"/>
      <c r="AC10" s="17">
        <v>0.219992926718138</v>
      </c>
      <c r="AD10" s="17">
        <v>0.25637826082038401</v>
      </c>
      <c r="AE10" s="17">
        <v>0.24267584636728301</v>
      </c>
      <c r="AF10" s="17">
        <v>0.28462537973557001</v>
      </c>
      <c r="AG10" s="17">
        <v>0.22788404121783201</v>
      </c>
      <c r="AH10" s="17">
        <v>0.28761598414977801</v>
      </c>
      <c r="AI10" s="17">
        <v>0.31279521334242499</v>
      </c>
      <c r="AJ10" s="17">
        <v>0.25268924640306201</v>
      </c>
      <c r="AK10" s="17">
        <v>0.23968597485898499</v>
      </c>
      <c r="AL10" s="17">
        <v>0.33216226565220502</v>
      </c>
      <c r="AM10" s="17">
        <v>0.31311748744628698</v>
      </c>
      <c r="AN10" s="17">
        <v>0.31467390912084803</v>
      </c>
      <c r="AO10" s="17">
        <v>0.35885228703105398</v>
      </c>
      <c r="AP10" s="17">
        <v>0.35142973003670502</v>
      </c>
      <c r="AQ10" s="17">
        <v>0.39324819284421098</v>
      </c>
      <c r="AR10" s="17">
        <v>0.37715791391529002</v>
      </c>
      <c r="AS10" s="17"/>
      <c r="AT10" s="17">
        <v>0.354467961414272</v>
      </c>
      <c r="AU10" s="17">
        <v>0.28877985960198699</v>
      </c>
      <c r="AV10" s="17">
        <v>0.32600856582145399</v>
      </c>
      <c r="AW10" s="17">
        <v>0.263646385913687</v>
      </c>
      <c r="AX10" s="17">
        <v>0.19497475105055301</v>
      </c>
      <c r="AY10" s="17">
        <v>0.16393678601832301</v>
      </c>
      <c r="AZ10" s="17"/>
      <c r="BA10" s="17">
        <v>0.225652662944824</v>
      </c>
      <c r="BB10" s="17">
        <v>0.28732226817789902</v>
      </c>
      <c r="BC10" s="17">
        <v>0.33790375338199702</v>
      </c>
      <c r="BD10" s="17">
        <v>0.35692217431388001</v>
      </c>
      <c r="BE10" s="17">
        <v>0.41710485024167898</v>
      </c>
      <c r="BF10" s="17"/>
      <c r="BG10" s="17">
        <v>0.28306043552715399</v>
      </c>
      <c r="BH10" s="17">
        <v>0.35069317035986902</v>
      </c>
      <c r="BI10" s="17">
        <v>0.27028372106281101</v>
      </c>
      <c r="BJ10" s="17">
        <v>0.215384406784001</v>
      </c>
      <c r="BK10" s="17">
        <v>0.21333666274569299</v>
      </c>
      <c r="BL10" s="17"/>
      <c r="BM10" s="17">
        <v>0.31874189705436601</v>
      </c>
      <c r="BN10" s="17">
        <v>0.25776350301040002</v>
      </c>
      <c r="BO10" s="17">
        <v>0.27648224146032602</v>
      </c>
      <c r="BP10" s="17"/>
      <c r="BQ10" s="17">
        <v>0.37036008362279599</v>
      </c>
      <c r="BR10" s="17">
        <v>0.23768469055197999</v>
      </c>
      <c r="BS10" s="17"/>
      <c r="BT10" s="17">
        <v>0.32593860302106697</v>
      </c>
      <c r="BU10" s="17">
        <v>0.241897464854501</v>
      </c>
    </row>
    <row r="11" spans="2:73" x14ac:dyDescent="0.3">
      <c r="B11" s="18" t="s">
        <v>182</v>
      </c>
      <c r="C11" s="17">
        <v>0.290696458738397</v>
      </c>
      <c r="D11" s="17">
        <v>0.28607791260487297</v>
      </c>
      <c r="E11" s="17">
        <v>0.29609409804803</v>
      </c>
      <c r="F11" s="17"/>
      <c r="G11" s="17">
        <v>0.26461833473785401</v>
      </c>
      <c r="H11" s="17">
        <v>0.238479132030432</v>
      </c>
      <c r="I11" s="17">
        <v>0.265074863024091</v>
      </c>
      <c r="J11" s="17">
        <v>0.305351780640715</v>
      </c>
      <c r="K11" s="17">
        <v>0.33759363311291002</v>
      </c>
      <c r="L11" s="17">
        <v>0.32783984317853498</v>
      </c>
      <c r="M11" s="17"/>
      <c r="N11" s="17">
        <v>0.25689233116860699</v>
      </c>
      <c r="O11" s="17">
        <v>0.28605788081067601</v>
      </c>
      <c r="P11" s="17">
        <v>0.29265393402358703</v>
      </c>
      <c r="Q11" s="17">
        <v>0.33118970135021703</v>
      </c>
      <c r="R11" s="17"/>
      <c r="S11" s="17">
        <v>0.265862224400706</v>
      </c>
      <c r="T11" s="17">
        <v>0.30473530820163602</v>
      </c>
      <c r="U11" s="17">
        <v>0.350936137865204</v>
      </c>
      <c r="V11" s="17">
        <v>0.22902645900448201</v>
      </c>
      <c r="W11" s="17">
        <v>0.30066568919583497</v>
      </c>
      <c r="X11" s="17">
        <v>0.327138800549371</v>
      </c>
      <c r="Y11" s="17">
        <v>0.28336387177665601</v>
      </c>
      <c r="Z11" s="17">
        <v>0.28932218182184199</v>
      </c>
      <c r="AA11" s="17">
        <v>0.28101179501300599</v>
      </c>
      <c r="AB11" s="17"/>
      <c r="AC11" s="17">
        <v>0.18451948379015201</v>
      </c>
      <c r="AD11" s="17">
        <v>0.31930806006396401</v>
      </c>
      <c r="AE11" s="17">
        <v>0.322973845898611</v>
      </c>
      <c r="AF11" s="17">
        <v>0.29860539444893802</v>
      </c>
      <c r="AG11" s="17">
        <v>0.316323172166801</v>
      </c>
      <c r="AH11" s="17">
        <v>0.274992175190789</v>
      </c>
      <c r="AI11" s="17">
        <v>0.24945317878083501</v>
      </c>
      <c r="AJ11" s="17">
        <v>0.34447588765028803</v>
      </c>
      <c r="AK11" s="17">
        <v>0.28602292596920997</v>
      </c>
      <c r="AL11" s="17">
        <v>0.26650856250972399</v>
      </c>
      <c r="AM11" s="17">
        <v>0.32455021566236503</v>
      </c>
      <c r="AN11" s="17">
        <v>0.30689157864847899</v>
      </c>
      <c r="AO11" s="17">
        <v>0.29698901204741601</v>
      </c>
      <c r="AP11" s="17">
        <v>0.16369100488304</v>
      </c>
      <c r="AQ11" s="17">
        <v>0.36731559275383202</v>
      </c>
      <c r="AR11" s="17">
        <v>0.156887572942534</v>
      </c>
      <c r="AS11" s="17"/>
      <c r="AT11" s="17">
        <v>0.24991672436211701</v>
      </c>
      <c r="AU11" s="17">
        <v>0.31832538988113601</v>
      </c>
      <c r="AV11" s="17">
        <v>0.26789519002512702</v>
      </c>
      <c r="AW11" s="17">
        <v>0.30314138336366803</v>
      </c>
      <c r="AX11" s="17">
        <v>0.28359113571684702</v>
      </c>
      <c r="AY11" s="17">
        <v>0.35870421184293499</v>
      </c>
      <c r="AZ11" s="17"/>
      <c r="BA11" s="17">
        <v>0.36480093277460202</v>
      </c>
      <c r="BB11" s="17">
        <v>0.28060226719583298</v>
      </c>
      <c r="BC11" s="17">
        <v>0.25235071394664998</v>
      </c>
      <c r="BD11" s="17">
        <v>0.25018871342144799</v>
      </c>
      <c r="BE11" s="17">
        <v>0.213174348071585</v>
      </c>
      <c r="BF11" s="17"/>
      <c r="BG11" s="17">
        <v>0.28264487641710601</v>
      </c>
      <c r="BH11" s="17">
        <v>0.27176125870395801</v>
      </c>
      <c r="BI11" s="17">
        <v>0.267471137950335</v>
      </c>
      <c r="BJ11" s="17">
        <v>0.30342100504803798</v>
      </c>
      <c r="BK11" s="17">
        <v>0.35792170050397099</v>
      </c>
      <c r="BL11" s="17"/>
      <c r="BM11" s="17">
        <v>0.28386655900531599</v>
      </c>
      <c r="BN11" s="17">
        <v>0.30200571147705702</v>
      </c>
      <c r="BO11" s="17">
        <v>0.28368907185451098</v>
      </c>
      <c r="BP11" s="17"/>
      <c r="BQ11" s="17">
        <v>0.238844935385567</v>
      </c>
      <c r="BR11" s="17">
        <v>0.31730065306965999</v>
      </c>
      <c r="BS11" s="17"/>
      <c r="BT11" s="17">
        <v>0.286014107149974</v>
      </c>
      <c r="BU11" s="17">
        <v>0.29622250595298</v>
      </c>
    </row>
    <row r="12" spans="2:73" x14ac:dyDescent="0.3">
      <c r="B12" s="18" t="s">
        <v>183</v>
      </c>
      <c r="C12" s="17">
        <v>0.17564307352969</v>
      </c>
      <c r="D12" s="17">
        <v>0.16873229835251599</v>
      </c>
      <c r="E12" s="17">
        <v>0.181740834510737</v>
      </c>
      <c r="F12" s="17"/>
      <c r="G12" s="17">
        <v>8.8597600143517197E-2</v>
      </c>
      <c r="H12" s="17">
        <v>0.111152161440273</v>
      </c>
      <c r="I12" s="17">
        <v>0.15573741603847899</v>
      </c>
      <c r="J12" s="17">
        <v>0.206632158404464</v>
      </c>
      <c r="K12" s="17">
        <v>0.22462848337581301</v>
      </c>
      <c r="L12" s="17">
        <v>0.24381310757566499</v>
      </c>
      <c r="M12" s="17"/>
      <c r="N12" s="17">
        <v>0.14446403579981801</v>
      </c>
      <c r="O12" s="17">
        <v>0.16271332573567501</v>
      </c>
      <c r="P12" s="17">
        <v>0.202232548248478</v>
      </c>
      <c r="Q12" s="17">
        <v>0.19616789612671501</v>
      </c>
      <c r="R12" s="17"/>
      <c r="S12" s="17">
        <v>0.11534608929790401</v>
      </c>
      <c r="T12" s="17">
        <v>0.20961041162692101</v>
      </c>
      <c r="U12" s="17">
        <v>0.20799427082656799</v>
      </c>
      <c r="V12" s="17">
        <v>0.18581948007392601</v>
      </c>
      <c r="W12" s="17">
        <v>0.19265855852128499</v>
      </c>
      <c r="X12" s="17">
        <v>0.177285623954759</v>
      </c>
      <c r="Y12" s="17">
        <v>0.17130963553008999</v>
      </c>
      <c r="Z12" s="17">
        <v>0.15318245717394299</v>
      </c>
      <c r="AA12" s="17">
        <v>0.17349324803435401</v>
      </c>
      <c r="AB12" s="17"/>
      <c r="AC12" s="17">
        <v>8.4412131111599495E-2</v>
      </c>
      <c r="AD12" s="17">
        <v>0.13031439659591501</v>
      </c>
      <c r="AE12" s="17">
        <v>0.22707444189819001</v>
      </c>
      <c r="AF12" s="17">
        <v>0.18442962439784699</v>
      </c>
      <c r="AG12" s="17">
        <v>0.21267396332354599</v>
      </c>
      <c r="AH12" s="17">
        <v>0.16700846057242</v>
      </c>
      <c r="AI12" s="17">
        <v>0.20997844587207201</v>
      </c>
      <c r="AJ12" s="17">
        <v>0.17420461742849699</v>
      </c>
      <c r="AK12" s="17">
        <v>0.22705459405859499</v>
      </c>
      <c r="AL12" s="17">
        <v>0.144827805035284</v>
      </c>
      <c r="AM12" s="17">
        <v>0.172208342505275</v>
      </c>
      <c r="AN12" s="17">
        <v>0.17387648727319399</v>
      </c>
      <c r="AO12" s="17">
        <v>0.12602612539240099</v>
      </c>
      <c r="AP12" s="17">
        <v>0.17019501721192401</v>
      </c>
      <c r="AQ12" s="17">
        <v>0.110304045214858</v>
      </c>
      <c r="AR12" s="17">
        <v>0.110713052462692</v>
      </c>
      <c r="AS12" s="17"/>
      <c r="AT12" s="17">
        <v>0.10368992962543699</v>
      </c>
      <c r="AU12" s="17">
        <v>0.17500923006791499</v>
      </c>
      <c r="AV12" s="17">
        <v>0.16397775494970199</v>
      </c>
      <c r="AW12" s="17">
        <v>0.215181306303867</v>
      </c>
      <c r="AX12" s="17">
        <v>0.26816064258716599</v>
      </c>
      <c r="AY12" s="17">
        <v>0.21409694364439999</v>
      </c>
      <c r="AZ12" s="17"/>
      <c r="BA12" s="17">
        <v>0.19313948271568199</v>
      </c>
      <c r="BB12" s="17">
        <v>0.18649343260378001</v>
      </c>
      <c r="BC12" s="17">
        <v>0.15927870194713101</v>
      </c>
      <c r="BD12" s="17">
        <v>0.114973406220111</v>
      </c>
      <c r="BE12" s="17">
        <v>7.5948407957320996E-2</v>
      </c>
      <c r="BF12" s="17"/>
      <c r="BG12" s="17">
        <v>0.20091927468170101</v>
      </c>
      <c r="BH12" s="17">
        <v>0.12791216851079201</v>
      </c>
      <c r="BI12" s="17">
        <v>0.22978696900024501</v>
      </c>
      <c r="BJ12" s="17">
        <v>0.216621915888809</v>
      </c>
      <c r="BK12" s="17">
        <v>0.189827379607348</v>
      </c>
      <c r="BL12" s="17"/>
      <c r="BM12" s="17">
        <v>0.169239314364107</v>
      </c>
      <c r="BN12" s="17">
        <v>0.17990966221388299</v>
      </c>
      <c r="BO12" s="17">
        <v>0.18439309276322699</v>
      </c>
      <c r="BP12" s="17"/>
      <c r="BQ12" s="17">
        <v>0.13971358122646901</v>
      </c>
      <c r="BR12" s="17">
        <v>0.20269004068497601</v>
      </c>
      <c r="BS12" s="17"/>
      <c r="BT12" s="17">
        <v>0.159367844959282</v>
      </c>
      <c r="BU12" s="17">
        <v>0.20236494529161</v>
      </c>
    </row>
    <row r="13" spans="2:73" x14ac:dyDescent="0.3">
      <c r="B13" s="18" t="s">
        <v>184</v>
      </c>
      <c r="C13" s="17">
        <v>8.9592822132507799E-2</v>
      </c>
      <c r="D13" s="17">
        <v>9.2338542707532598E-2</v>
      </c>
      <c r="E13" s="17">
        <v>8.7193632007386196E-2</v>
      </c>
      <c r="F13" s="17"/>
      <c r="G13" s="17">
        <v>2.91159820202142E-2</v>
      </c>
      <c r="H13" s="17">
        <v>3.5027864014072901E-2</v>
      </c>
      <c r="I13" s="17">
        <v>6.3333584765932704E-2</v>
      </c>
      <c r="J13" s="17">
        <v>0.121359342189352</v>
      </c>
      <c r="K13" s="17">
        <v>0.12857348341831201</v>
      </c>
      <c r="L13" s="17">
        <v>0.14334115776478901</v>
      </c>
      <c r="M13" s="17"/>
      <c r="N13" s="17">
        <v>6.3003026805737397E-2</v>
      </c>
      <c r="O13" s="17">
        <v>0.105917768504824</v>
      </c>
      <c r="P13" s="17">
        <v>0.104949989493162</v>
      </c>
      <c r="Q13" s="17">
        <v>8.4568400838418101E-2</v>
      </c>
      <c r="R13" s="17"/>
      <c r="S13" s="17">
        <v>7.7163104227606805E-2</v>
      </c>
      <c r="T13" s="17">
        <v>8.9885254941174705E-2</v>
      </c>
      <c r="U13" s="17">
        <v>6.8977776093447796E-2</v>
      </c>
      <c r="V13" s="17">
        <v>0.10634311553560701</v>
      </c>
      <c r="W13" s="17">
        <v>0.119235064698632</v>
      </c>
      <c r="X13" s="17">
        <v>9.0826745643940096E-2</v>
      </c>
      <c r="Y13" s="17">
        <v>8.8410651017113706E-2</v>
      </c>
      <c r="Z13" s="17">
        <v>0.12762573142206901</v>
      </c>
      <c r="AA13" s="17">
        <v>7.1057424162604799E-2</v>
      </c>
      <c r="AB13" s="17"/>
      <c r="AC13" s="17">
        <v>0.105318654006008</v>
      </c>
      <c r="AD13" s="17">
        <v>5.1896249499824E-2</v>
      </c>
      <c r="AE13" s="17">
        <v>8.59775272336782E-2</v>
      </c>
      <c r="AF13" s="17">
        <v>0.10918264073063499</v>
      </c>
      <c r="AG13" s="17">
        <v>0.122189106437816</v>
      </c>
      <c r="AH13" s="17">
        <v>0.110549826823045</v>
      </c>
      <c r="AI13" s="17">
        <v>0.108175340528889</v>
      </c>
      <c r="AJ13" s="17">
        <v>8.8650600574007102E-2</v>
      </c>
      <c r="AK13" s="17">
        <v>0.113329365107828</v>
      </c>
      <c r="AL13" s="17">
        <v>5.9157595129400102E-2</v>
      </c>
      <c r="AM13" s="17">
        <v>8.0912398499337804E-2</v>
      </c>
      <c r="AN13" s="17">
        <v>8.0672471935691506E-2</v>
      </c>
      <c r="AO13" s="17">
        <v>5.9926478949170102E-2</v>
      </c>
      <c r="AP13" s="17">
        <v>8.6339285951439707E-2</v>
      </c>
      <c r="AQ13" s="17">
        <v>4.1622357452198597E-2</v>
      </c>
      <c r="AR13" s="17">
        <v>3.6086974619542099E-2</v>
      </c>
      <c r="AS13" s="17"/>
      <c r="AT13" s="17">
        <v>5.5551073001668998E-2</v>
      </c>
      <c r="AU13" s="17">
        <v>8.9398287584928404E-2</v>
      </c>
      <c r="AV13" s="17">
        <v>7.7783727671991196E-2</v>
      </c>
      <c r="AW13" s="17">
        <v>0.115401665772047</v>
      </c>
      <c r="AX13" s="17">
        <v>0.131598496911422</v>
      </c>
      <c r="AY13" s="17">
        <v>9.6667646220329695E-2</v>
      </c>
      <c r="AZ13" s="17"/>
      <c r="BA13" s="17">
        <v>0.106640086937499</v>
      </c>
      <c r="BB13" s="17">
        <v>0.101841520945638</v>
      </c>
      <c r="BC13" s="17">
        <v>6.2375463564285201E-2</v>
      </c>
      <c r="BD13" s="17">
        <v>5.4095840210949299E-2</v>
      </c>
      <c r="BE13" s="17">
        <v>5.81909766228908E-2</v>
      </c>
      <c r="BF13" s="17"/>
      <c r="BG13" s="17">
        <v>8.0156069152590298E-2</v>
      </c>
      <c r="BH13" s="17">
        <v>7.1541603437725407E-2</v>
      </c>
      <c r="BI13" s="17">
        <v>8.4416163819375598E-2</v>
      </c>
      <c r="BJ13" s="17">
        <v>0.16986012480814799</v>
      </c>
      <c r="BK13" s="17">
        <v>8.3866909930708403E-2</v>
      </c>
      <c r="BL13" s="17"/>
      <c r="BM13" s="17">
        <v>7.1397224876663695E-2</v>
      </c>
      <c r="BN13" s="17">
        <v>9.6706094038332704E-2</v>
      </c>
      <c r="BO13" s="17">
        <v>0.12656653031117701</v>
      </c>
      <c r="BP13" s="17"/>
      <c r="BQ13" s="17">
        <v>5.9904438963652398E-2</v>
      </c>
      <c r="BR13" s="17">
        <v>0.110501211679255</v>
      </c>
      <c r="BS13" s="17"/>
      <c r="BT13" s="17">
        <v>7.2003649533505396E-2</v>
      </c>
      <c r="BU13" s="17">
        <v>0.115319674606376</v>
      </c>
    </row>
    <row r="14" spans="2:73" x14ac:dyDescent="0.3">
      <c r="B14" s="18" t="s">
        <v>92</v>
      </c>
      <c r="C14" s="19">
        <v>7.4988863658185995E-2</v>
      </c>
      <c r="D14" s="19">
        <v>6.1261085270967498E-2</v>
      </c>
      <c r="E14" s="19">
        <v>8.7473177761815707E-2</v>
      </c>
      <c r="F14" s="19"/>
      <c r="G14" s="19">
        <v>0.11728122879668799</v>
      </c>
      <c r="H14" s="19">
        <v>6.1502292403773903E-2</v>
      </c>
      <c r="I14" s="19">
        <v>6.7542126312066506E-2</v>
      </c>
      <c r="J14" s="19">
        <v>7.6437263938830394E-2</v>
      </c>
      <c r="K14" s="19">
        <v>7.3191899626118398E-2</v>
      </c>
      <c r="L14" s="19">
        <v>6.4016927464765602E-2</v>
      </c>
      <c r="M14" s="19"/>
      <c r="N14" s="19">
        <v>7.4461493576466406E-2</v>
      </c>
      <c r="O14" s="19">
        <v>8.1391887123014497E-2</v>
      </c>
      <c r="P14" s="19">
        <v>7.3187573629458005E-2</v>
      </c>
      <c r="Q14" s="19">
        <v>7.1976357236955002E-2</v>
      </c>
      <c r="R14" s="19"/>
      <c r="S14" s="19">
        <v>7.7331424803363399E-2</v>
      </c>
      <c r="T14" s="19">
        <v>7.6437694577658796E-2</v>
      </c>
      <c r="U14" s="19">
        <v>6.3829763798525202E-2</v>
      </c>
      <c r="V14" s="19">
        <v>8.2450397024416602E-2</v>
      </c>
      <c r="W14" s="19">
        <v>8.2565987691012796E-2</v>
      </c>
      <c r="X14" s="19">
        <v>8.6297442464848606E-2</v>
      </c>
      <c r="Y14" s="19">
        <v>7.3634494990299296E-2</v>
      </c>
      <c r="Z14" s="19">
        <v>7.7027614471015096E-2</v>
      </c>
      <c r="AA14" s="19">
        <v>5.8899063891402502E-2</v>
      </c>
      <c r="AB14" s="19"/>
      <c r="AC14" s="19">
        <v>0.28699316906154299</v>
      </c>
      <c r="AD14" s="19">
        <v>0.16637579454015899</v>
      </c>
      <c r="AE14" s="19">
        <v>7.1884140810721503E-2</v>
      </c>
      <c r="AF14" s="19">
        <v>7.8664109579838506E-2</v>
      </c>
      <c r="AG14" s="19">
        <v>7.0711894384963295E-2</v>
      </c>
      <c r="AH14" s="19">
        <v>7.4050753784371107E-2</v>
      </c>
      <c r="AI14" s="19">
        <v>6.35637949250209E-2</v>
      </c>
      <c r="AJ14" s="19">
        <v>6.4327975693412698E-2</v>
      </c>
      <c r="AK14" s="19">
        <v>5.8862336227616899E-2</v>
      </c>
      <c r="AL14" s="19">
        <v>8.3563173685856695E-2</v>
      </c>
      <c r="AM14" s="19">
        <v>7.1872419564106199E-2</v>
      </c>
      <c r="AN14" s="19">
        <v>5.5330027005871099E-2</v>
      </c>
      <c r="AO14" s="19">
        <v>7.49774138491624E-2</v>
      </c>
      <c r="AP14" s="19">
        <v>2.3639607064794298E-2</v>
      </c>
      <c r="AQ14" s="19">
        <v>3.7288252986273501E-2</v>
      </c>
      <c r="AR14" s="19">
        <v>6.1745416596880098E-2</v>
      </c>
      <c r="AS14" s="19"/>
      <c r="AT14" s="19">
        <v>8.9831362192126701E-2</v>
      </c>
      <c r="AU14" s="19">
        <v>5.78981342960933E-2</v>
      </c>
      <c r="AV14" s="19">
        <v>9.4336664089058095E-2</v>
      </c>
      <c r="AW14" s="19">
        <v>5.01691608557671E-2</v>
      </c>
      <c r="AX14" s="19">
        <v>8.7196603657046901E-2</v>
      </c>
      <c r="AY14" s="19">
        <v>0.117507194198838</v>
      </c>
      <c r="AZ14" s="19"/>
      <c r="BA14" s="19">
        <v>5.64790607765785E-2</v>
      </c>
      <c r="BB14" s="19">
        <v>9.3126774291243802E-2</v>
      </c>
      <c r="BC14" s="19">
        <v>8.9309987246394801E-2</v>
      </c>
      <c r="BD14" s="19">
        <v>6.8861095965589494E-2</v>
      </c>
      <c r="BE14" s="19">
        <v>3.3656428542294503E-2</v>
      </c>
      <c r="BF14" s="19"/>
      <c r="BG14" s="19">
        <v>6.7798528406567707E-2</v>
      </c>
      <c r="BH14" s="19">
        <v>5.8038596483618698E-2</v>
      </c>
      <c r="BI14" s="19">
        <v>9.3878574929997405E-2</v>
      </c>
      <c r="BJ14" s="19">
        <v>3.63935902476459E-2</v>
      </c>
      <c r="BK14" s="19">
        <v>0.105020342364084</v>
      </c>
      <c r="BL14" s="19"/>
      <c r="BM14" s="19">
        <v>5.55444911870972E-2</v>
      </c>
      <c r="BN14" s="19">
        <v>9.4862343992066195E-2</v>
      </c>
      <c r="BO14" s="19">
        <v>8.4831729402684602E-2</v>
      </c>
      <c r="BP14" s="19"/>
      <c r="BQ14" s="19">
        <v>4.9547505420779098E-2</v>
      </c>
      <c r="BR14" s="19">
        <v>8.4588970888911305E-2</v>
      </c>
      <c r="BS14" s="19"/>
      <c r="BT14" s="19">
        <v>5.8209102446989701E-2</v>
      </c>
      <c r="BU14" s="19">
        <v>8.56839053580251E-2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9.6673833221838701E-2</v>
      </c>
      <c r="D9" s="17">
        <v>0.117228066295945</v>
      </c>
      <c r="E9" s="17">
        <v>7.6942523677929198E-2</v>
      </c>
      <c r="F9" s="17"/>
      <c r="G9" s="17">
        <v>0.16092030576272701</v>
      </c>
      <c r="H9" s="17">
        <v>0.165219296819138</v>
      </c>
      <c r="I9" s="17">
        <v>8.6307800255078296E-2</v>
      </c>
      <c r="J9" s="17">
        <v>6.0541369323840903E-2</v>
      </c>
      <c r="K9" s="17">
        <v>4.6685706379983198E-2</v>
      </c>
      <c r="L9" s="17">
        <v>6.9778536167026797E-2</v>
      </c>
      <c r="M9" s="17"/>
      <c r="N9" s="17">
        <v>0.13741934734553499</v>
      </c>
      <c r="O9" s="17">
        <v>9.3698907151484406E-2</v>
      </c>
      <c r="P9" s="17">
        <v>8.4104622545543906E-2</v>
      </c>
      <c r="Q9" s="17">
        <v>6.7450286520026798E-2</v>
      </c>
      <c r="R9" s="17"/>
      <c r="S9" s="17">
        <v>0.16960909495305099</v>
      </c>
      <c r="T9" s="17">
        <v>7.6887420853288396E-2</v>
      </c>
      <c r="U9" s="17">
        <v>6.5989463496381795E-2</v>
      </c>
      <c r="V9" s="17">
        <v>7.4866672221711394E-2</v>
      </c>
      <c r="W9" s="17">
        <v>8.6476089657605101E-2</v>
      </c>
      <c r="X9" s="17">
        <v>7.7590275005076204E-2</v>
      </c>
      <c r="Y9" s="17">
        <v>7.7398054732237306E-2</v>
      </c>
      <c r="Z9" s="17">
        <v>0.105477249761199</v>
      </c>
      <c r="AA9" s="17">
        <v>0.106457686570007</v>
      </c>
      <c r="AB9" s="17"/>
      <c r="AC9" s="17">
        <v>3.0881717478663698E-2</v>
      </c>
      <c r="AD9" s="17">
        <v>0.102007348526945</v>
      </c>
      <c r="AE9" s="17">
        <v>4.2223436210913103E-2</v>
      </c>
      <c r="AF9" s="17">
        <v>5.7617991449574697E-2</v>
      </c>
      <c r="AG9" s="17">
        <v>9.33276677856162E-2</v>
      </c>
      <c r="AH9" s="17">
        <v>6.0988513407881903E-2</v>
      </c>
      <c r="AI9" s="17">
        <v>6.6364102394857502E-2</v>
      </c>
      <c r="AJ9" s="17">
        <v>0.110361981256497</v>
      </c>
      <c r="AK9" s="17">
        <v>0.11378204092991701</v>
      </c>
      <c r="AL9" s="17">
        <v>0.100043826225109</v>
      </c>
      <c r="AM9" s="17">
        <v>7.5761810166806998E-2</v>
      </c>
      <c r="AN9" s="17">
        <v>7.6953954826206303E-2</v>
      </c>
      <c r="AO9" s="17">
        <v>0.102410059126922</v>
      </c>
      <c r="AP9" s="17">
        <v>0.15087083975871099</v>
      </c>
      <c r="AQ9" s="17">
        <v>0.124141882948321</v>
      </c>
      <c r="AR9" s="17">
        <v>0.29795229178302102</v>
      </c>
      <c r="AS9" s="17"/>
      <c r="AT9" s="17">
        <v>0.16509451483700599</v>
      </c>
      <c r="AU9" s="17">
        <v>8.7319352991200402E-2</v>
      </c>
      <c r="AV9" s="17">
        <v>7.6800673996841803E-2</v>
      </c>
      <c r="AW9" s="17">
        <v>6.3921412672297007E-2</v>
      </c>
      <c r="AX9" s="17">
        <v>5.3536718279483898E-2</v>
      </c>
      <c r="AY9" s="17">
        <v>0.10113459911669399</v>
      </c>
      <c r="AZ9" s="17"/>
      <c r="BA9" s="17">
        <v>7.1956491803383801E-2</v>
      </c>
      <c r="BB9" s="17">
        <v>6.42720001674187E-2</v>
      </c>
      <c r="BC9" s="17">
        <v>0.122328435661842</v>
      </c>
      <c r="BD9" s="17">
        <v>0.14859641711278099</v>
      </c>
      <c r="BE9" s="17">
        <v>0.29021816585817001</v>
      </c>
      <c r="BF9" s="17"/>
      <c r="BG9" s="17">
        <v>8.8690360924595896E-2</v>
      </c>
      <c r="BH9" s="17">
        <v>0.12987917340129401</v>
      </c>
      <c r="BI9" s="17">
        <v>9.3584048581259099E-2</v>
      </c>
      <c r="BJ9" s="17">
        <v>6.5698237319903693E-2</v>
      </c>
      <c r="BK9" s="17">
        <v>0.109224729678128</v>
      </c>
      <c r="BL9" s="17"/>
      <c r="BM9" s="17">
        <v>0.13321822895248001</v>
      </c>
      <c r="BN9" s="17">
        <v>6.8145060577866706E-2</v>
      </c>
      <c r="BO9" s="17">
        <v>5.6846845199405603E-2</v>
      </c>
      <c r="BP9" s="17"/>
      <c r="BQ9" s="17">
        <v>0.15347536594264699</v>
      </c>
      <c r="BR9" s="17">
        <v>6.3507674671483494E-2</v>
      </c>
      <c r="BS9" s="17"/>
      <c r="BT9" s="17">
        <v>0.126260799253059</v>
      </c>
      <c r="BU9" s="17">
        <v>5.4932947078066702E-2</v>
      </c>
    </row>
    <row r="10" spans="2:73" x14ac:dyDescent="0.3">
      <c r="B10" s="18" t="s">
        <v>181</v>
      </c>
      <c r="C10" s="17">
        <v>0.383312594508535</v>
      </c>
      <c r="D10" s="17">
        <v>0.37753011120235103</v>
      </c>
      <c r="E10" s="17">
        <v>0.389740681627399</v>
      </c>
      <c r="F10" s="17"/>
      <c r="G10" s="17">
        <v>0.38557331494121899</v>
      </c>
      <c r="H10" s="17">
        <v>0.39920435756906603</v>
      </c>
      <c r="I10" s="17">
        <v>0.431026932301178</v>
      </c>
      <c r="J10" s="17">
        <v>0.38230779043893098</v>
      </c>
      <c r="K10" s="17">
        <v>0.35453112954945598</v>
      </c>
      <c r="L10" s="17">
        <v>0.350249157294654</v>
      </c>
      <c r="M10" s="17"/>
      <c r="N10" s="17">
        <v>0.41099307267221102</v>
      </c>
      <c r="O10" s="17">
        <v>0.38344022278323903</v>
      </c>
      <c r="P10" s="17">
        <v>0.37008418889442202</v>
      </c>
      <c r="Q10" s="17">
        <v>0.36671276706915501</v>
      </c>
      <c r="R10" s="17"/>
      <c r="S10" s="17">
        <v>0.40700959454938401</v>
      </c>
      <c r="T10" s="17">
        <v>0.40206392676591401</v>
      </c>
      <c r="U10" s="17">
        <v>0.44722246333855098</v>
      </c>
      <c r="V10" s="17">
        <v>0.40982133139218602</v>
      </c>
      <c r="W10" s="17">
        <v>0.29941747762785997</v>
      </c>
      <c r="X10" s="17">
        <v>0.35682397650574399</v>
      </c>
      <c r="Y10" s="17">
        <v>0.396961006793626</v>
      </c>
      <c r="Z10" s="17">
        <v>0.35217421215144701</v>
      </c>
      <c r="AA10" s="17">
        <v>0.33924282591758997</v>
      </c>
      <c r="AB10" s="17"/>
      <c r="AC10" s="17">
        <v>0.40914474380552501</v>
      </c>
      <c r="AD10" s="17">
        <v>0.33223832309844498</v>
      </c>
      <c r="AE10" s="17">
        <v>0.33767926297892997</v>
      </c>
      <c r="AF10" s="17">
        <v>0.37325277317327998</v>
      </c>
      <c r="AG10" s="17">
        <v>0.345730842433843</v>
      </c>
      <c r="AH10" s="17">
        <v>0.39800906916978501</v>
      </c>
      <c r="AI10" s="17">
        <v>0.37289431770528603</v>
      </c>
      <c r="AJ10" s="17">
        <v>0.43184335453085798</v>
      </c>
      <c r="AK10" s="17">
        <v>0.39248507017713902</v>
      </c>
      <c r="AL10" s="17">
        <v>0.34754462291799498</v>
      </c>
      <c r="AM10" s="17">
        <v>0.40437450053259499</v>
      </c>
      <c r="AN10" s="17">
        <v>0.43769257331927602</v>
      </c>
      <c r="AO10" s="17">
        <v>0.436888044506763</v>
      </c>
      <c r="AP10" s="17">
        <v>0.35681294525697199</v>
      </c>
      <c r="AQ10" s="17">
        <v>0.38954106227675001</v>
      </c>
      <c r="AR10" s="17">
        <v>0.408869398345519</v>
      </c>
      <c r="AS10" s="17"/>
      <c r="AT10" s="17">
        <v>0.38092477656356399</v>
      </c>
      <c r="AU10" s="17">
        <v>0.35323850130321199</v>
      </c>
      <c r="AV10" s="17">
        <v>0.392542891078977</v>
      </c>
      <c r="AW10" s="17">
        <v>0.42981165664118298</v>
      </c>
      <c r="AX10" s="17">
        <v>0.39723600294730099</v>
      </c>
      <c r="AY10" s="17">
        <v>0.33676793717692899</v>
      </c>
      <c r="AZ10" s="17"/>
      <c r="BA10" s="17">
        <v>0.34530513366764598</v>
      </c>
      <c r="BB10" s="17">
        <v>0.39322542151193601</v>
      </c>
      <c r="BC10" s="17">
        <v>0.37915222738302801</v>
      </c>
      <c r="BD10" s="17">
        <v>0.43708892930980497</v>
      </c>
      <c r="BE10" s="17">
        <v>0.35707510140437898</v>
      </c>
      <c r="BF10" s="17"/>
      <c r="BG10" s="17">
        <v>0.39637838673131498</v>
      </c>
      <c r="BH10" s="17">
        <v>0.411634006944812</v>
      </c>
      <c r="BI10" s="17">
        <v>0.34354838828059697</v>
      </c>
      <c r="BJ10" s="17">
        <v>0.38258250960559498</v>
      </c>
      <c r="BK10" s="17">
        <v>0.27271070427185401</v>
      </c>
      <c r="BL10" s="17"/>
      <c r="BM10" s="17">
        <v>0.40941994323703401</v>
      </c>
      <c r="BN10" s="17">
        <v>0.36514498632041698</v>
      </c>
      <c r="BO10" s="17">
        <v>0.34950919388789897</v>
      </c>
      <c r="BP10" s="17"/>
      <c r="BQ10" s="17">
        <v>0.42988432030471702</v>
      </c>
      <c r="BR10" s="17">
        <v>0.36390737531363598</v>
      </c>
      <c r="BS10" s="17"/>
      <c r="BT10" s="17">
        <v>0.41560050967683598</v>
      </c>
      <c r="BU10" s="17">
        <v>0.34781500297686402</v>
      </c>
    </row>
    <row r="11" spans="2:73" x14ac:dyDescent="0.3">
      <c r="B11" s="18" t="s">
        <v>182</v>
      </c>
      <c r="C11" s="17">
        <v>0.29938586852563398</v>
      </c>
      <c r="D11" s="17">
        <v>0.30905894776162601</v>
      </c>
      <c r="E11" s="17">
        <v>0.289759009958453</v>
      </c>
      <c r="F11" s="17"/>
      <c r="G11" s="17">
        <v>0.26793195287730698</v>
      </c>
      <c r="H11" s="17">
        <v>0.23814651687571201</v>
      </c>
      <c r="I11" s="17">
        <v>0.27437856094878699</v>
      </c>
      <c r="J11" s="17">
        <v>0.30721042658366698</v>
      </c>
      <c r="K11" s="17">
        <v>0.34468434446930302</v>
      </c>
      <c r="L11" s="17">
        <v>0.35355875800374298</v>
      </c>
      <c r="M11" s="17"/>
      <c r="N11" s="17">
        <v>0.28168365357386899</v>
      </c>
      <c r="O11" s="17">
        <v>0.290913358669315</v>
      </c>
      <c r="P11" s="17">
        <v>0.32493201905872099</v>
      </c>
      <c r="Q11" s="17">
        <v>0.30447167310201101</v>
      </c>
      <c r="R11" s="17"/>
      <c r="S11" s="17">
        <v>0.26060459337085201</v>
      </c>
      <c r="T11" s="17">
        <v>0.319518489495356</v>
      </c>
      <c r="U11" s="17">
        <v>0.27800368138085102</v>
      </c>
      <c r="V11" s="17">
        <v>0.278379014463908</v>
      </c>
      <c r="W11" s="17">
        <v>0.33099469009075599</v>
      </c>
      <c r="X11" s="17">
        <v>0.34506651171049102</v>
      </c>
      <c r="Y11" s="17">
        <v>0.29103936766038602</v>
      </c>
      <c r="Z11" s="17">
        <v>0.31914967296423202</v>
      </c>
      <c r="AA11" s="17">
        <v>0.29837926438212797</v>
      </c>
      <c r="AB11" s="17"/>
      <c r="AC11" s="17">
        <v>0.31052082712954698</v>
      </c>
      <c r="AD11" s="17">
        <v>0.30711762632816397</v>
      </c>
      <c r="AE11" s="17">
        <v>0.34233689517532301</v>
      </c>
      <c r="AF11" s="17">
        <v>0.31121746039685</v>
      </c>
      <c r="AG11" s="17">
        <v>0.28795459546948299</v>
      </c>
      <c r="AH11" s="17">
        <v>0.28291159266605498</v>
      </c>
      <c r="AI11" s="17">
        <v>0.31682133882086799</v>
      </c>
      <c r="AJ11" s="17">
        <v>0.28620798436073602</v>
      </c>
      <c r="AK11" s="17">
        <v>0.25523122420393501</v>
      </c>
      <c r="AL11" s="17">
        <v>0.36545614787429298</v>
      </c>
      <c r="AM11" s="17">
        <v>0.29939967765660402</v>
      </c>
      <c r="AN11" s="17">
        <v>0.315066274396746</v>
      </c>
      <c r="AO11" s="17">
        <v>0.29832967962797002</v>
      </c>
      <c r="AP11" s="17">
        <v>0.34349160820675501</v>
      </c>
      <c r="AQ11" s="17">
        <v>0.32115592210293897</v>
      </c>
      <c r="AR11" s="17">
        <v>0.20275224445048601</v>
      </c>
      <c r="AS11" s="17"/>
      <c r="AT11" s="17">
        <v>0.25503883505553399</v>
      </c>
      <c r="AU11" s="17">
        <v>0.32204227905758698</v>
      </c>
      <c r="AV11" s="17">
        <v>0.30193584915333799</v>
      </c>
      <c r="AW11" s="17">
        <v>0.282189332305333</v>
      </c>
      <c r="AX11" s="17">
        <v>0.35307179669912703</v>
      </c>
      <c r="AY11" s="17">
        <v>0.32226240321258698</v>
      </c>
      <c r="AZ11" s="17"/>
      <c r="BA11" s="17">
        <v>0.33946669500099702</v>
      </c>
      <c r="BB11" s="17">
        <v>0.31404327989833403</v>
      </c>
      <c r="BC11" s="17">
        <v>0.27714018820630598</v>
      </c>
      <c r="BD11" s="17">
        <v>0.24155639565686901</v>
      </c>
      <c r="BE11" s="17">
        <v>0.298794524631532</v>
      </c>
      <c r="BF11" s="17"/>
      <c r="BG11" s="17">
        <v>0.31975370300917899</v>
      </c>
      <c r="BH11" s="17">
        <v>0.27018538415940302</v>
      </c>
      <c r="BI11" s="17">
        <v>0.352240683511718</v>
      </c>
      <c r="BJ11" s="17">
        <v>0.29470093010704301</v>
      </c>
      <c r="BK11" s="17">
        <v>0.34303247025720701</v>
      </c>
      <c r="BL11" s="17"/>
      <c r="BM11" s="17">
        <v>0.28508223459998</v>
      </c>
      <c r="BN11" s="17">
        <v>0.32784209958806698</v>
      </c>
      <c r="BO11" s="17">
        <v>0.27317480319557602</v>
      </c>
      <c r="BP11" s="17"/>
      <c r="BQ11" s="17">
        <v>0.248286540023301</v>
      </c>
      <c r="BR11" s="17">
        <v>0.32399749755035001</v>
      </c>
      <c r="BS11" s="17"/>
      <c r="BT11" s="17">
        <v>0.28298702388288299</v>
      </c>
      <c r="BU11" s="17">
        <v>0.31248682977007303</v>
      </c>
    </row>
    <row r="12" spans="2:73" x14ac:dyDescent="0.3">
      <c r="B12" s="18" t="s">
        <v>183</v>
      </c>
      <c r="C12" s="17">
        <v>0.14374441641800101</v>
      </c>
      <c r="D12" s="17">
        <v>0.125582864444204</v>
      </c>
      <c r="E12" s="17">
        <v>0.16031436244022301</v>
      </c>
      <c r="F12" s="17"/>
      <c r="G12" s="17">
        <v>0.13220618479959401</v>
      </c>
      <c r="H12" s="17">
        <v>0.12894028889505901</v>
      </c>
      <c r="I12" s="17">
        <v>0.12966579231928199</v>
      </c>
      <c r="J12" s="17">
        <v>0.15924984400623499</v>
      </c>
      <c r="K12" s="17">
        <v>0.15240210369388099</v>
      </c>
      <c r="L12" s="17">
        <v>0.15643708795456401</v>
      </c>
      <c r="M12" s="17"/>
      <c r="N12" s="17">
        <v>0.107253696582532</v>
      </c>
      <c r="O12" s="17">
        <v>0.14760004558137699</v>
      </c>
      <c r="P12" s="17">
        <v>0.14244620336321501</v>
      </c>
      <c r="Q12" s="17">
        <v>0.17805561007460199</v>
      </c>
      <c r="R12" s="17"/>
      <c r="S12" s="17">
        <v>0.12004324550899199</v>
      </c>
      <c r="T12" s="17">
        <v>0.12317459508107199</v>
      </c>
      <c r="U12" s="17">
        <v>0.124550237602539</v>
      </c>
      <c r="V12" s="17">
        <v>0.144925686332563</v>
      </c>
      <c r="W12" s="17">
        <v>0.198709734361907</v>
      </c>
      <c r="X12" s="17">
        <v>0.13920941440022</v>
      </c>
      <c r="Y12" s="17">
        <v>0.15263785015018899</v>
      </c>
      <c r="Z12" s="17">
        <v>0.121505790424766</v>
      </c>
      <c r="AA12" s="17">
        <v>0.17931182422162401</v>
      </c>
      <c r="AB12" s="17"/>
      <c r="AC12" s="17">
        <v>0.17697856005392901</v>
      </c>
      <c r="AD12" s="17">
        <v>0.16792032269043999</v>
      </c>
      <c r="AE12" s="17">
        <v>0.153788587633199</v>
      </c>
      <c r="AF12" s="17">
        <v>0.18643918572585699</v>
      </c>
      <c r="AG12" s="17">
        <v>0.21539701575112699</v>
      </c>
      <c r="AH12" s="17">
        <v>0.15594586273929301</v>
      </c>
      <c r="AI12" s="17">
        <v>0.16008008007056801</v>
      </c>
      <c r="AJ12" s="17">
        <v>0.103464219418689</v>
      </c>
      <c r="AK12" s="17">
        <v>0.15274399443929701</v>
      </c>
      <c r="AL12" s="17">
        <v>0.102697882904996</v>
      </c>
      <c r="AM12" s="17">
        <v>0.15431032970808001</v>
      </c>
      <c r="AN12" s="17">
        <v>0.102250845927274</v>
      </c>
      <c r="AO12" s="17">
        <v>0.10029550167875199</v>
      </c>
      <c r="AP12" s="17">
        <v>9.4410376332385901E-2</v>
      </c>
      <c r="AQ12" s="17">
        <v>0.109958482628206</v>
      </c>
      <c r="AR12" s="17">
        <v>8.4021321730877896E-2</v>
      </c>
      <c r="AS12" s="17"/>
      <c r="AT12" s="17">
        <v>0.13322225806757901</v>
      </c>
      <c r="AU12" s="17">
        <v>0.154606734067611</v>
      </c>
      <c r="AV12" s="17">
        <v>0.160079792819737</v>
      </c>
      <c r="AW12" s="17">
        <v>0.14512046765645101</v>
      </c>
      <c r="AX12" s="17">
        <v>0.11582344021054</v>
      </c>
      <c r="AY12" s="17">
        <v>0.13473591133270399</v>
      </c>
      <c r="AZ12" s="17"/>
      <c r="BA12" s="17">
        <v>0.14577124548279899</v>
      </c>
      <c r="BB12" s="17">
        <v>0.152146152875625</v>
      </c>
      <c r="BC12" s="17">
        <v>0.15065853800312201</v>
      </c>
      <c r="BD12" s="17">
        <v>0.11703041108748501</v>
      </c>
      <c r="BE12" s="17">
        <v>5.3912208105918701E-2</v>
      </c>
      <c r="BF12" s="17"/>
      <c r="BG12" s="17">
        <v>0.12652486438188501</v>
      </c>
      <c r="BH12" s="17">
        <v>0.12508663054008101</v>
      </c>
      <c r="BI12" s="17">
        <v>0.13297572517285899</v>
      </c>
      <c r="BJ12" s="17">
        <v>0.15740608838280301</v>
      </c>
      <c r="BK12" s="17">
        <v>0.20451772658039399</v>
      </c>
      <c r="BL12" s="17"/>
      <c r="BM12" s="17">
        <v>0.117077773236127</v>
      </c>
      <c r="BN12" s="17">
        <v>0.15253503886164399</v>
      </c>
      <c r="BO12" s="17">
        <v>0.20188234964409399</v>
      </c>
      <c r="BP12" s="17"/>
      <c r="BQ12" s="17">
        <v>0.11915182179165699</v>
      </c>
      <c r="BR12" s="17">
        <v>0.15940534749907001</v>
      </c>
      <c r="BS12" s="17"/>
      <c r="BT12" s="17">
        <v>0.126099530044958</v>
      </c>
      <c r="BU12" s="17">
        <v>0.17543856193013199</v>
      </c>
    </row>
    <row r="13" spans="2:73" x14ac:dyDescent="0.3">
      <c r="B13" s="18" t="s">
        <v>184</v>
      </c>
      <c r="C13" s="17">
        <v>4.1416978152777097E-2</v>
      </c>
      <c r="D13" s="17">
        <v>3.8893674778563002E-2</v>
      </c>
      <c r="E13" s="17">
        <v>4.4003673591248599E-2</v>
      </c>
      <c r="F13" s="17"/>
      <c r="G13" s="17">
        <v>3.1056204321807699E-2</v>
      </c>
      <c r="H13" s="17">
        <v>4.6065983898622397E-2</v>
      </c>
      <c r="I13" s="17">
        <v>4.0560476515605799E-2</v>
      </c>
      <c r="J13" s="17">
        <v>4.74594763119029E-2</v>
      </c>
      <c r="K13" s="17">
        <v>4.8866088259730399E-2</v>
      </c>
      <c r="L13" s="17">
        <v>3.5278376177311603E-2</v>
      </c>
      <c r="M13" s="17"/>
      <c r="N13" s="17">
        <v>2.69278657132456E-2</v>
      </c>
      <c r="O13" s="17">
        <v>4.81121282132368E-2</v>
      </c>
      <c r="P13" s="17">
        <v>4.2710620970115E-2</v>
      </c>
      <c r="Q13" s="17">
        <v>4.8437035230546203E-2</v>
      </c>
      <c r="R13" s="17"/>
      <c r="S13" s="17">
        <v>2.3840394051380599E-2</v>
      </c>
      <c r="T13" s="17">
        <v>3.7986496381425601E-2</v>
      </c>
      <c r="U13" s="17">
        <v>6.0374645804743103E-2</v>
      </c>
      <c r="V13" s="17">
        <v>3.9322496624725603E-2</v>
      </c>
      <c r="W13" s="17">
        <v>4.7185339624561902E-2</v>
      </c>
      <c r="X13" s="17">
        <v>4.4854808987726903E-2</v>
      </c>
      <c r="Y13" s="17">
        <v>3.4472589647426499E-2</v>
      </c>
      <c r="Z13" s="17">
        <v>6.2876319941301106E-2</v>
      </c>
      <c r="AA13" s="17">
        <v>4.4899163435004802E-2</v>
      </c>
      <c r="AB13" s="17"/>
      <c r="AC13" s="17">
        <v>7.2474151532335496E-2</v>
      </c>
      <c r="AD13" s="17">
        <v>5.5755686303118501E-2</v>
      </c>
      <c r="AE13" s="17">
        <v>6.7226592577876804E-2</v>
      </c>
      <c r="AF13" s="17">
        <v>5.0337667541916001E-2</v>
      </c>
      <c r="AG13" s="17">
        <v>3.0793148318259401E-2</v>
      </c>
      <c r="AH13" s="17">
        <v>3.9687894147332599E-2</v>
      </c>
      <c r="AI13" s="17">
        <v>5.7554307312923401E-2</v>
      </c>
      <c r="AJ13" s="17">
        <v>1.7673204170052598E-2</v>
      </c>
      <c r="AK13" s="17">
        <v>6.3215053357723996E-2</v>
      </c>
      <c r="AL13" s="17">
        <v>5.4375082861438301E-2</v>
      </c>
      <c r="AM13" s="17">
        <v>3.5300955705516397E-2</v>
      </c>
      <c r="AN13" s="17">
        <v>3.3748548886550003E-2</v>
      </c>
      <c r="AO13" s="17">
        <v>4.4965251501016198E-2</v>
      </c>
      <c r="AP13" s="17">
        <v>2.7728939411414199E-2</v>
      </c>
      <c r="AQ13" s="17">
        <v>2.5470490995924501E-2</v>
      </c>
      <c r="AR13" s="17">
        <v>2.1565884682042602E-3</v>
      </c>
      <c r="AS13" s="17"/>
      <c r="AT13" s="17">
        <v>4.37098904791339E-2</v>
      </c>
      <c r="AU13" s="17">
        <v>4.50081187616687E-2</v>
      </c>
      <c r="AV13" s="17">
        <v>3.2398634518906497E-2</v>
      </c>
      <c r="AW13" s="17">
        <v>4.6592848167637403E-2</v>
      </c>
      <c r="AX13" s="17">
        <v>2.8951192961904501E-2</v>
      </c>
      <c r="AY13" s="17">
        <v>4.2911958526786698E-2</v>
      </c>
      <c r="AZ13" s="17"/>
      <c r="BA13" s="17">
        <v>5.7768703493993399E-2</v>
      </c>
      <c r="BB13" s="17">
        <v>4.5857441805733798E-2</v>
      </c>
      <c r="BC13" s="17">
        <v>2.47099568303785E-2</v>
      </c>
      <c r="BD13" s="17">
        <v>3.3959411995961399E-2</v>
      </c>
      <c r="BE13" s="17">
        <v>0</v>
      </c>
      <c r="BF13" s="17"/>
      <c r="BG13" s="17">
        <v>2.60129344070925E-2</v>
      </c>
      <c r="BH13" s="17">
        <v>3.52675352776117E-2</v>
      </c>
      <c r="BI13" s="17">
        <v>4.1734765293295298E-2</v>
      </c>
      <c r="BJ13" s="17">
        <v>7.0720372901414905E-2</v>
      </c>
      <c r="BK13" s="17">
        <v>5.2033077985538599E-2</v>
      </c>
      <c r="BL13" s="17"/>
      <c r="BM13" s="17">
        <v>2.3978961077629299E-2</v>
      </c>
      <c r="BN13" s="17">
        <v>4.5954053498443198E-2</v>
      </c>
      <c r="BO13" s="17">
        <v>8.2363394118202898E-2</v>
      </c>
      <c r="BP13" s="17"/>
      <c r="BQ13" s="17">
        <v>3.9524791649426502E-2</v>
      </c>
      <c r="BR13" s="17">
        <v>4.23960227281669E-2</v>
      </c>
      <c r="BS13" s="17"/>
      <c r="BT13" s="17">
        <v>3.0922799284188601E-2</v>
      </c>
      <c r="BU13" s="17">
        <v>5.8259324564607903E-2</v>
      </c>
    </row>
    <row r="14" spans="2:73" x14ac:dyDescent="0.3">
      <c r="B14" s="18" t="s">
        <v>92</v>
      </c>
      <c r="C14" s="19">
        <v>3.5466309173215402E-2</v>
      </c>
      <c r="D14" s="19">
        <v>3.1706335517311397E-2</v>
      </c>
      <c r="E14" s="19">
        <v>3.9239748704747099E-2</v>
      </c>
      <c r="F14" s="19"/>
      <c r="G14" s="19">
        <v>2.2312037297344298E-2</v>
      </c>
      <c r="H14" s="19">
        <v>2.2423555942403198E-2</v>
      </c>
      <c r="I14" s="19">
        <v>3.80604376600693E-2</v>
      </c>
      <c r="J14" s="19">
        <v>4.3231093335423403E-2</v>
      </c>
      <c r="K14" s="19">
        <v>5.2830627647646303E-2</v>
      </c>
      <c r="L14" s="19">
        <v>3.4698084402700897E-2</v>
      </c>
      <c r="M14" s="19"/>
      <c r="N14" s="19">
        <v>3.5722364112607499E-2</v>
      </c>
      <c r="O14" s="19">
        <v>3.6235337601347298E-2</v>
      </c>
      <c r="P14" s="19">
        <v>3.5722345167983498E-2</v>
      </c>
      <c r="Q14" s="19">
        <v>3.48726280036597E-2</v>
      </c>
      <c r="R14" s="19"/>
      <c r="S14" s="19">
        <v>1.88930775663399E-2</v>
      </c>
      <c r="T14" s="19">
        <v>4.0369071422943201E-2</v>
      </c>
      <c r="U14" s="19">
        <v>2.38595083769335E-2</v>
      </c>
      <c r="V14" s="19">
        <v>5.2684798964906097E-2</v>
      </c>
      <c r="W14" s="19">
        <v>3.7216668637310497E-2</v>
      </c>
      <c r="X14" s="19">
        <v>3.6455013390742003E-2</v>
      </c>
      <c r="Y14" s="19">
        <v>4.7491131016134398E-2</v>
      </c>
      <c r="Z14" s="19">
        <v>3.88167547570544E-2</v>
      </c>
      <c r="AA14" s="19">
        <v>3.1709235473646603E-2</v>
      </c>
      <c r="AB14" s="19"/>
      <c r="AC14" s="19">
        <v>0</v>
      </c>
      <c r="AD14" s="19">
        <v>3.4960693052888098E-2</v>
      </c>
      <c r="AE14" s="19">
        <v>5.67452254237584E-2</v>
      </c>
      <c r="AF14" s="19">
        <v>2.1134921712522702E-2</v>
      </c>
      <c r="AG14" s="19">
        <v>2.6796730241671899E-2</v>
      </c>
      <c r="AH14" s="19">
        <v>6.2457067869652202E-2</v>
      </c>
      <c r="AI14" s="19">
        <v>2.6285853695497401E-2</v>
      </c>
      <c r="AJ14" s="19">
        <v>5.0449256263166702E-2</v>
      </c>
      <c r="AK14" s="19">
        <v>2.25426168919882E-2</v>
      </c>
      <c r="AL14" s="19">
        <v>2.9882437216169701E-2</v>
      </c>
      <c r="AM14" s="19">
        <v>3.0852726230397799E-2</v>
      </c>
      <c r="AN14" s="19">
        <v>3.4287802643948602E-2</v>
      </c>
      <c r="AO14" s="19">
        <v>1.71114635585774E-2</v>
      </c>
      <c r="AP14" s="19">
        <v>2.6685291033761199E-2</v>
      </c>
      <c r="AQ14" s="19">
        <v>2.9732159047858801E-2</v>
      </c>
      <c r="AR14" s="19">
        <v>4.2481552218920898E-3</v>
      </c>
      <c r="AS14" s="19"/>
      <c r="AT14" s="19">
        <v>2.2009724997183601E-2</v>
      </c>
      <c r="AU14" s="19">
        <v>3.7785013818720202E-2</v>
      </c>
      <c r="AV14" s="19">
        <v>3.6242158432200501E-2</v>
      </c>
      <c r="AW14" s="19">
        <v>3.2364282557098903E-2</v>
      </c>
      <c r="AX14" s="19">
        <v>5.1380848901644002E-2</v>
      </c>
      <c r="AY14" s="19">
        <v>6.2187190634299901E-2</v>
      </c>
      <c r="AZ14" s="19"/>
      <c r="BA14" s="19">
        <v>3.97317305511816E-2</v>
      </c>
      <c r="BB14" s="19">
        <v>3.0455703740952501E-2</v>
      </c>
      <c r="BC14" s="19">
        <v>4.6010653915323198E-2</v>
      </c>
      <c r="BD14" s="19">
        <v>2.1768434837098401E-2</v>
      </c>
      <c r="BE14" s="19">
        <v>0</v>
      </c>
      <c r="BF14" s="19"/>
      <c r="BG14" s="19">
        <v>4.26397505459329E-2</v>
      </c>
      <c r="BH14" s="19">
        <v>2.7947269676798499E-2</v>
      </c>
      <c r="BI14" s="19">
        <v>3.5916389160272101E-2</v>
      </c>
      <c r="BJ14" s="19">
        <v>2.8891861683240701E-2</v>
      </c>
      <c r="BK14" s="19">
        <v>1.8481291226878901E-2</v>
      </c>
      <c r="BL14" s="19"/>
      <c r="BM14" s="19">
        <v>3.12228588967506E-2</v>
      </c>
      <c r="BN14" s="19">
        <v>4.0378761153561697E-2</v>
      </c>
      <c r="BO14" s="19">
        <v>3.6223413954821898E-2</v>
      </c>
      <c r="BP14" s="19"/>
      <c r="BQ14" s="19">
        <v>9.6771602882521398E-3</v>
      </c>
      <c r="BR14" s="19">
        <v>4.6786082237292803E-2</v>
      </c>
      <c r="BS14" s="19"/>
      <c r="BT14" s="19">
        <v>1.8129337858075301E-2</v>
      </c>
      <c r="BU14" s="19">
        <v>5.1067333680256698E-2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5.4719360897043302E-2</v>
      </c>
      <c r="D9" s="17">
        <v>6.7984288972085194E-2</v>
      </c>
      <c r="E9" s="17">
        <v>4.1961849132476997E-2</v>
      </c>
      <c r="F9" s="17"/>
      <c r="G9" s="17">
        <v>0.103360006528382</v>
      </c>
      <c r="H9" s="17">
        <v>0.10896686643752899</v>
      </c>
      <c r="I9" s="17">
        <v>5.8074319915426401E-2</v>
      </c>
      <c r="J9" s="17">
        <v>3.2649135180187701E-2</v>
      </c>
      <c r="K9" s="17">
        <v>1.51031131640583E-2</v>
      </c>
      <c r="L9" s="17">
        <v>2.02249813390366E-2</v>
      </c>
      <c r="M9" s="17"/>
      <c r="N9" s="17">
        <v>8.0686545436415999E-2</v>
      </c>
      <c r="O9" s="17">
        <v>4.7574804310921502E-2</v>
      </c>
      <c r="P9" s="17">
        <v>4.2297533621691301E-2</v>
      </c>
      <c r="Q9" s="17">
        <v>4.6105638827067197E-2</v>
      </c>
      <c r="R9" s="17"/>
      <c r="S9" s="17">
        <v>0.112258665563856</v>
      </c>
      <c r="T9" s="17">
        <v>4.8591741906270303E-2</v>
      </c>
      <c r="U9" s="17">
        <v>3.8512863300529797E-2</v>
      </c>
      <c r="V9" s="17">
        <v>3.2383461484437298E-2</v>
      </c>
      <c r="W9" s="17">
        <v>3.6558311327939498E-2</v>
      </c>
      <c r="X9" s="17">
        <v>4.6323204735071503E-2</v>
      </c>
      <c r="Y9" s="17">
        <v>3.6612576496539102E-2</v>
      </c>
      <c r="Z9" s="17">
        <v>6.5095106732628097E-2</v>
      </c>
      <c r="AA9" s="17">
        <v>5.1705890267097397E-2</v>
      </c>
      <c r="AB9" s="17"/>
      <c r="AC9" s="17">
        <v>0</v>
      </c>
      <c r="AD9" s="17">
        <v>8.2942166279026799E-2</v>
      </c>
      <c r="AE9" s="17">
        <v>2.3070819610133599E-2</v>
      </c>
      <c r="AF9" s="17">
        <v>3.4250072081828599E-2</v>
      </c>
      <c r="AG9" s="17">
        <v>2.9698464144398098E-2</v>
      </c>
      <c r="AH9" s="17">
        <v>3.8812424914861698E-2</v>
      </c>
      <c r="AI9" s="17">
        <v>4.1285823346372402E-2</v>
      </c>
      <c r="AJ9" s="17">
        <v>9.5903181864714998E-2</v>
      </c>
      <c r="AK9" s="17">
        <v>2.47028185377599E-2</v>
      </c>
      <c r="AL9" s="17">
        <v>5.4573144828588799E-2</v>
      </c>
      <c r="AM9" s="17">
        <v>6.1863388959575598E-2</v>
      </c>
      <c r="AN9" s="17">
        <v>2.5126855577525701E-2</v>
      </c>
      <c r="AO9" s="17">
        <v>6.0220489240001999E-2</v>
      </c>
      <c r="AP9" s="17">
        <v>0.104770244132437</v>
      </c>
      <c r="AQ9" s="17">
        <v>4.2794771810378697E-2</v>
      </c>
      <c r="AR9" s="17">
        <v>0.17473695560278699</v>
      </c>
      <c r="AS9" s="17"/>
      <c r="AT9" s="17">
        <v>0.102109364554576</v>
      </c>
      <c r="AU9" s="17">
        <v>3.7717466972473197E-2</v>
      </c>
      <c r="AV9" s="17">
        <v>4.4874460813661803E-2</v>
      </c>
      <c r="AW9" s="17">
        <v>4.1630331163526199E-2</v>
      </c>
      <c r="AX9" s="17">
        <v>3.2482221780564299E-2</v>
      </c>
      <c r="AY9" s="17">
        <v>5.62953883204316E-2</v>
      </c>
      <c r="AZ9" s="17"/>
      <c r="BA9" s="17">
        <v>3.2161550877709701E-2</v>
      </c>
      <c r="BB9" s="17">
        <v>3.0217414160084499E-2</v>
      </c>
      <c r="BC9" s="17">
        <v>7.6400974179212502E-2</v>
      </c>
      <c r="BD9" s="17">
        <v>9.5787389857866806E-2</v>
      </c>
      <c r="BE9" s="17">
        <v>0.15772781844069</v>
      </c>
      <c r="BF9" s="17"/>
      <c r="BG9" s="17">
        <v>5.55205163960878E-2</v>
      </c>
      <c r="BH9" s="17">
        <v>8.3196535449808304E-2</v>
      </c>
      <c r="BI9" s="17">
        <v>4.4474454912207202E-2</v>
      </c>
      <c r="BJ9" s="17">
        <v>3.68980100829664E-2</v>
      </c>
      <c r="BK9" s="17">
        <v>2.1572566249094E-2</v>
      </c>
      <c r="BL9" s="17"/>
      <c r="BM9" s="17">
        <v>6.8294450199916604E-2</v>
      </c>
      <c r="BN9" s="17">
        <v>4.3498194649377202E-2</v>
      </c>
      <c r="BO9" s="17">
        <v>4.1432551305625002E-2</v>
      </c>
      <c r="BP9" s="17"/>
      <c r="BQ9" s="17">
        <v>0.102462978045248</v>
      </c>
      <c r="BR9" s="17">
        <v>2.6917563505099801E-2</v>
      </c>
      <c r="BS9" s="17"/>
      <c r="BT9" s="17">
        <v>7.3111448814445298E-2</v>
      </c>
      <c r="BU9" s="17">
        <v>3.13553196247114E-2</v>
      </c>
    </row>
    <row r="10" spans="2:73" x14ac:dyDescent="0.3">
      <c r="B10" s="18" t="s">
        <v>181</v>
      </c>
      <c r="C10" s="17">
        <v>0.16282840007871699</v>
      </c>
      <c r="D10" s="17">
        <v>0.17269588894747501</v>
      </c>
      <c r="E10" s="17">
        <v>0.153301478932412</v>
      </c>
      <c r="F10" s="17"/>
      <c r="G10" s="17">
        <v>0.24060221070756099</v>
      </c>
      <c r="H10" s="17">
        <v>0.235678611408286</v>
      </c>
      <c r="I10" s="17">
        <v>0.194182408732685</v>
      </c>
      <c r="J10" s="17">
        <v>0.14340932617354801</v>
      </c>
      <c r="K10" s="17">
        <v>9.1479695051712606E-2</v>
      </c>
      <c r="L10" s="17">
        <v>9.0296753562895501E-2</v>
      </c>
      <c r="M10" s="17"/>
      <c r="N10" s="17">
        <v>0.19168758913283401</v>
      </c>
      <c r="O10" s="17">
        <v>0.150937688945947</v>
      </c>
      <c r="P10" s="17">
        <v>0.177601639774154</v>
      </c>
      <c r="Q10" s="17">
        <v>0.13255708294966301</v>
      </c>
      <c r="R10" s="17"/>
      <c r="S10" s="17">
        <v>0.20147055902945801</v>
      </c>
      <c r="T10" s="17">
        <v>0.16440719608674201</v>
      </c>
      <c r="U10" s="17">
        <v>0.148748848247968</v>
      </c>
      <c r="V10" s="17">
        <v>0.19120094730109299</v>
      </c>
      <c r="W10" s="17">
        <v>0.113001292481042</v>
      </c>
      <c r="X10" s="17">
        <v>0.14683780377216499</v>
      </c>
      <c r="Y10" s="17">
        <v>0.15032840351156901</v>
      </c>
      <c r="Z10" s="17">
        <v>0.147514608512789</v>
      </c>
      <c r="AA10" s="17">
        <v>0.16235085940333099</v>
      </c>
      <c r="AB10" s="17"/>
      <c r="AC10" s="17">
        <v>0.124893655387681</v>
      </c>
      <c r="AD10" s="17">
        <v>0.19542937324894799</v>
      </c>
      <c r="AE10" s="17">
        <v>0.13195839979353099</v>
      </c>
      <c r="AF10" s="17">
        <v>0.11530069203129099</v>
      </c>
      <c r="AG10" s="17">
        <v>0.159437118417355</v>
      </c>
      <c r="AH10" s="17">
        <v>0.16019427656443799</v>
      </c>
      <c r="AI10" s="17">
        <v>0.16691700043705901</v>
      </c>
      <c r="AJ10" s="17">
        <v>0.17770675231560501</v>
      </c>
      <c r="AK10" s="17">
        <v>0.16509544881083499</v>
      </c>
      <c r="AL10" s="17">
        <v>0.11174118971722199</v>
      </c>
      <c r="AM10" s="17">
        <v>0.15401695506771099</v>
      </c>
      <c r="AN10" s="17">
        <v>0.158736238387918</v>
      </c>
      <c r="AO10" s="17">
        <v>0.231320584933177</v>
      </c>
      <c r="AP10" s="17">
        <v>0.15399970939048299</v>
      </c>
      <c r="AQ10" s="17">
        <v>0.201122284785995</v>
      </c>
      <c r="AR10" s="17">
        <v>0.28368119840202399</v>
      </c>
      <c r="AS10" s="17"/>
      <c r="AT10" s="17">
        <v>0.220472150147106</v>
      </c>
      <c r="AU10" s="17">
        <v>0.12791655893729001</v>
      </c>
      <c r="AV10" s="17">
        <v>0.16533030219585401</v>
      </c>
      <c r="AW10" s="17">
        <v>0.16797430593905099</v>
      </c>
      <c r="AX10" s="17">
        <v>0.114432371744977</v>
      </c>
      <c r="AY10" s="17">
        <v>0.172128135929974</v>
      </c>
      <c r="AZ10" s="17"/>
      <c r="BA10" s="17">
        <v>0.124021209086078</v>
      </c>
      <c r="BB10" s="17">
        <v>0.14631127568359201</v>
      </c>
      <c r="BC10" s="17">
        <v>0.18135769823127099</v>
      </c>
      <c r="BD10" s="17">
        <v>0.22635012664235399</v>
      </c>
      <c r="BE10" s="17">
        <v>0.35339738164197998</v>
      </c>
      <c r="BF10" s="17"/>
      <c r="BG10" s="17">
        <v>0.15436751862084599</v>
      </c>
      <c r="BH10" s="17">
        <v>0.20512264851444201</v>
      </c>
      <c r="BI10" s="17">
        <v>0.15406499301826401</v>
      </c>
      <c r="BJ10" s="17">
        <v>0.11819290708281099</v>
      </c>
      <c r="BK10" s="17">
        <v>0.135589917006398</v>
      </c>
      <c r="BL10" s="17"/>
      <c r="BM10" s="17">
        <v>0.19379918163583501</v>
      </c>
      <c r="BN10" s="17">
        <v>0.13292491216254901</v>
      </c>
      <c r="BO10" s="17">
        <v>0.14291819246130899</v>
      </c>
      <c r="BP10" s="17"/>
      <c r="BQ10" s="17">
        <v>0.23592954022109999</v>
      </c>
      <c r="BR10" s="17">
        <v>0.118426339400912</v>
      </c>
      <c r="BS10" s="17"/>
      <c r="BT10" s="17">
        <v>0.19521206617009301</v>
      </c>
      <c r="BU10" s="17">
        <v>0.11871664190742399</v>
      </c>
    </row>
    <row r="11" spans="2:73" x14ac:dyDescent="0.3">
      <c r="B11" s="18" t="s">
        <v>182</v>
      </c>
      <c r="C11" s="17">
        <v>0.23902076849164</v>
      </c>
      <c r="D11" s="17">
        <v>0.23075321571978899</v>
      </c>
      <c r="E11" s="17">
        <v>0.24744598222113301</v>
      </c>
      <c r="F11" s="17"/>
      <c r="G11" s="17">
        <v>0.22689100344081001</v>
      </c>
      <c r="H11" s="17">
        <v>0.27413840992122901</v>
      </c>
      <c r="I11" s="17">
        <v>0.21363842831448401</v>
      </c>
      <c r="J11" s="17">
        <v>0.258415300100378</v>
      </c>
      <c r="K11" s="17">
        <v>0.241107737686968</v>
      </c>
      <c r="L11" s="17">
        <v>0.22195383421165599</v>
      </c>
      <c r="M11" s="17"/>
      <c r="N11" s="17">
        <v>0.26905147212699398</v>
      </c>
      <c r="O11" s="17">
        <v>0.24272016706983801</v>
      </c>
      <c r="P11" s="17">
        <v>0.23312702246567399</v>
      </c>
      <c r="Q11" s="17">
        <v>0.21146996005778701</v>
      </c>
      <c r="R11" s="17"/>
      <c r="S11" s="17">
        <v>0.23859656542204899</v>
      </c>
      <c r="T11" s="17">
        <v>0.26201785783791398</v>
      </c>
      <c r="U11" s="17">
        <v>0.25544197143049402</v>
      </c>
      <c r="V11" s="17">
        <v>0.25497342453244398</v>
      </c>
      <c r="W11" s="17">
        <v>0.27727275627899001</v>
      </c>
      <c r="X11" s="17">
        <v>0.229759066934282</v>
      </c>
      <c r="Y11" s="17">
        <v>0.20073164219919901</v>
      </c>
      <c r="Z11" s="17">
        <v>0.21698415017470099</v>
      </c>
      <c r="AA11" s="17">
        <v>0.203625653317211</v>
      </c>
      <c r="AB11" s="17"/>
      <c r="AC11" s="17">
        <v>0.312400537934305</v>
      </c>
      <c r="AD11" s="17">
        <v>0.193594711481439</v>
      </c>
      <c r="AE11" s="17">
        <v>0.20656823916382799</v>
      </c>
      <c r="AF11" s="17">
        <v>0.244573859738448</v>
      </c>
      <c r="AG11" s="17">
        <v>0.250382009855456</v>
      </c>
      <c r="AH11" s="17">
        <v>0.234468625278028</v>
      </c>
      <c r="AI11" s="17">
        <v>0.26734746831099399</v>
      </c>
      <c r="AJ11" s="17">
        <v>0.22474559974299799</v>
      </c>
      <c r="AK11" s="17">
        <v>0.24981031407857501</v>
      </c>
      <c r="AL11" s="17">
        <v>0.25707138006194502</v>
      </c>
      <c r="AM11" s="17">
        <v>0.20204016619092499</v>
      </c>
      <c r="AN11" s="17">
        <v>0.280437595615456</v>
      </c>
      <c r="AO11" s="17">
        <v>0.26348756568339499</v>
      </c>
      <c r="AP11" s="17">
        <v>0.25536117584088902</v>
      </c>
      <c r="AQ11" s="17">
        <v>0.25605168888391899</v>
      </c>
      <c r="AR11" s="17">
        <v>0.19869578773206101</v>
      </c>
      <c r="AS11" s="17"/>
      <c r="AT11" s="17">
        <v>0.22959917851373099</v>
      </c>
      <c r="AU11" s="17">
        <v>0.23543153383871199</v>
      </c>
      <c r="AV11" s="17">
        <v>0.23093204935549599</v>
      </c>
      <c r="AW11" s="17">
        <v>0.23396801473264001</v>
      </c>
      <c r="AX11" s="17">
        <v>0.28237539454356902</v>
      </c>
      <c r="AY11" s="17">
        <v>0.25289373232767998</v>
      </c>
      <c r="AZ11" s="17"/>
      <c r="BA11" s="17">
        <v>0.24988919653987701</v>
      </c>
      <c r="BB11" s="17">
        <v>0.22799497018735301</v>
      </c>
      <c r="BC11" s="17">
        <v>0.25531011569252199</v>
      </c>
      <c r="BD11" s="17">
        <v>0.26648554697638799</v>
      </c>
      <c r="BE11" s="17">
        <v>0.10045543049015999</v>
      </c>
      <c r="BF11" s="17"/>
      <c r="BG11" s="17">
        <v>0.26960904075273601</v>
      </c>
      <c r="BH11" s="17">
        <v>0.24355880397537399</v>
      </c>
      <c r="BI11" s="17">
        <v>0.25613812982815598</v>
      </c>
      <c r="BJ11" s="17">
        <v>0.18600039475514299</v>
      </c>
      <c r="BK11" s="17">
        <v>0.189329585567792</v>
      </c>
      <c r="BL11" s="17"/>
      <c r="BM11" s="17">
        <v>0.25295564945632898</v>
      </c>
      <c r="BN11" s="17">
        <v>0.244310728321469</v>
      </c>
      <c r="BO11" s="17">
        <v>0.18474614262943001</v>
      </c>
      <c r="BP11" s="17"/>
      <c r="BQ11" s="17">
        <v>0.252857570945203</v>
      </c>
      <c r="BR11" s="17">
        <v>0.22743012980024199</v>
      </c>
      <c r="BS11" s="17"/>
      <c r="BT11" s="17">
        <v>0.26294814368056602</v>
      </c>
      <c r="BU11" s="17">
        <v>0.20443591086722501</v>
      </c>
    </row>
    <row r="12" spans="2:73" x14ac:dyDescent="0.3">
      <c r="B12" s="18" t="s">
        <v>183</v>
      </c>
      <c r="C12" s="17">
        <v>0.26559750375429397</v>
      </c>
      <c r="D12" s="17">
        <v>0.254202595226307</v>
      </c>
      <c r="E12" s="17">
        <v>0.27679794238757299</v>
      </c>
      <c r="F12" s="17"/>
      <c r="G12" s="17">
        <v>0.21167372698533499</v>
      </c>
      <c r="H12" s="17">
        <v>0.215434635712488</v>
      </c>
      <c r="I12" s="17">
        <v>0.28950195308412702</v>
      </c>
      <c r="J12" s="17">
        <v>0.25626458221223902</v>
      </c>
      <c r="K12" s="17">
        <v>0.29780856503300002</v>
      </c>
      <c r="L12" s="17">
        <v>0.308640556013692</v>
      </c>
      <c r="M12" s="17"/>
      <c r="N12" s="17">
        <v>0.247765879357046</v>
      </c>
      <c r="O12" s="17">
        <v>0.25933608199018099</v>
      </c>
      <c r="P12" s="17">
        <v>0.262967164184161</v>
      </c>
      <c r="Q12" s="17">
        <v>0.29089245031253103</v>
      </c>
      <c r="R12" s="17"/>
      <c r="S12" s="17">
        <v>0.189604890500503</v>
      </c>
      <c r="T12" s="17">
        <v>0.27355342503469599</v>
      </c>
      <c r="U12" s="17">
        <v>0.31258365849660003</v>
      </c>
      <c r="V12" s="17">
        <v>0.25513789034000001</v>
      </c>
      <c r="W12" s="17">
        <v>0.28739961223417199</v>
      </c>
      <c r="X12" s="17">
        <v>0.26977629264528002</v>
      </c>
      <c r="Y12" s="17">
        <v>0.26752320995391299</v>
      </c>
      <c r="Z12" s="17">
        <v>0.23588030848645899</v>
      </c>
      <c r="AA12" s="17">
        <v>0.31376534795745398</v>
      </c>
      <c r="AB12" s="17"/>
      <c r="AC12" s="17">
        <v>0.11931028349501401</v>
      </c>
      <c r="AD12" s="17">
        <v>0.22478917888334299</v>
      </c>
      <c r="AE12" s="17">
        <v>0.24834329022038101</v>
      </c>
      <c r="AF12" s="17">
        <v>0.28598902743433102</v>
      </c>
      <c r="AG12" s="17">
        <v>0.21839542305180401</v>
      </c>
      <c r="AH12" s="17">
        <v>0.28104473065541802</v>
      </c>
      <c r="AI12" s="17">
        <v>0.26734122006121203</v>
      </c>
      <c r="AJ12" s="17">
        <v>0.28866821078154398</v>
      </c>
      <c r="AK12" s="17">
        <v>0.290398084260721</v>
      </c>
      <c r="AL12" s="17">
        <v>0.25591450798237603</v>
      </c>
      <c r="AM12" s="17">
        <v>0.35522413717179602</v>
      </c>
      <c r="AN12" s="17">
        <v>0.25218576110768698</v>
      </c>
      <c r="AO12" s="17">
        <v>0.26655042213719599</v>
      </c>
      <c r="AP12" s="17">
        <v>0.24149988746459999</v>
      </c>
      <c r="AQ12" s="17">
        <v>0.26927732083271799</v>
      </c>
      <c r="AR12" s="17">
        <v>0.18806058084574001</v>
      </c>
      <c r="AS12" s="17"/>
      <c r="AT12" s="17">
        <v>0.20993046342677299</v>
      </c>
      <c r="AU12" s="17">
        <v>0.281688328515461</v>
      </c>
      <c r="AV12" s="17">
        <v>0.29927098141462899</v>
      </c>
      <c r="AW12" s="17">
        <v>0.28325870008144</v>
      </c>
      <c r="AX12" s="17">
        <v>0.283888257430708</v>
      </c>
      <c r="AY12" s="17">
        <v>0.23035293911378299</v>
      </c>
      <c r="AZ12" s="17"/>
      <c r="BA12" s="17">
        <v>0.28511317362560001</v>
      </c>
      <c r="BB12" s="17">
        <v>0.288725555403959</v>
      </c>
      <c r="BC12" s="17">
        <v>0.24186487929258299</v>
      </c>
      <c r="BD12" s="17">
        <v>0.20606431091008201</v>
      </c>
      <c r="BE12" s="17">
        <v>0.20039724308236301</v>
      </c>
      <c r="BF12" s="17"/>
      <c r="BG12" s="17">
        <v>0.24158501007229</v>
      </c>
      <c r="BH12" s="17">
        <v>0.254763485104811</v>
      </c>
      <c r="BI12" s="17">
        <v>0.27562997154407298</v>
      </c>
      <c r="BJ12" s="17">
        <v>0.29063379567546199</v>
      </c>
      <c r="BK12" s="17">
        <v>0.32293203064867398</v>
      </c>
      <c r="BL12" s="17"/>
      <c r="BM12" s="17">
        <v>0.25850250249835399</v>
      </c>
      <c r="BN12" s="17">
        <v>0.27055946932278802</v>
      </c>
      <c r="BO12" s="17">
        <v>0.27472431713897699</v>
      </c>
      <c r="BP12" s="17"/>
      <c r="BQ12" s="17">
        <v>0.20789085106461999</v>
      </c>
      <c r="BR12" s="17">
        <v>0.30048490496913099</v>
      </c>
      <c r="BS12" s="17"/>
      <c r="BT12" s="17">
        <v>0.246143614344214</v>
      </c>
      <c r="BU12" s="17">
        <v>0.29098991693693199</v>
      </c>
    </row>
    <row r="13" spans="2:73" x14ac:dyDescent="0.3">
      <c r="B13" s="18" t="s">
        <v>184</v>
      </c>
      <c r="C13" s="17">
        <v>0.185310113253457</v>
      </c>
      <c r="D13" s="17">
        <v>0.187007555342346</v>
      </c>
      <c r="E13" s="17">
        <v>0.183016739655883</v>
      </c>
      <c r="F13" s="17"/>
      <c r="G13" s="17">
        <v>0.132737458143356</v>
      </c>
      <c r="H13" s="17">
        <v>8.1726938032865501E-2</v>
      </c>
      <c r="I13" s="17">
        <v>0.174741346559002</v>
      </c>
      <c r="J13" s="17">
        <v>0.21940046681039099</v>
      </c>
      <c r="K13" s="17">
        <v>0.24166932829068299</v>
      </c>
      <c r="L13" s="17">
        <v>0.247360166063745</v>
      </c>
      <c r="M13" s="17"/>
      <c r="N13" s="17">
        <v>0.123388501478618</v>
      </c>
      <c r="O13" s="17">
        <v>0.19161968171080301</v>
      </c>
      <c r="P13" s="17">
        <v>0.20376588732849499</v>
      </c>
      <c r="Q13" s="17">
        <v>0.225557624106729</v>
      </c>
      <c r="R13" s="17"/>
      <c r="S13" s="17">
        <v>0.16299138147370601</v>
      </c>
      <c r="T13" s="17">
        <v>0.17361540828241501</v>
      </c>
      <c r="U13" s="17">
        <v>0.17651771275245601</v>
      </c>
      <c r="V13" s="17">
        <v>0.16418583847509099</v>
      </c>
      <c r="W13" s="17">
        <v>0.19930675066869899</v>
      </c>
      <c r="X13" s="17">
        <v>0.19297649639713901</v>
      </c>
      <c r="Y13" s="17">
        <v>0.23174880184263499</v>
      </c>
      <c r="Z13" s="17">
        <v>0.25734670339042398</v>
      </c>
      <c r="AA13" s="17">
        <v>0.17289466955233199</v>
      </c>
      <c r="AB13" s="17"/>
      <c r="AC13" s="17">
        <v>0.21565918343344401</v>
      </c>
      <c r="AD13" s="17">
        <v>0.18611829939639701</v>
      </c>
      <c r="AE13" s="17">
        <v>0.25155399590691502</v>
      </c>
      <c r="AF13" s="17">
        <v>0.24445437883950299</v>
      </c>
      <c r="AG13" s="17">
        <v>0.25778688050885401</v>
      </c>
      <c r="AH13" s="17">
        <v>0.20210681199215899</v>
      </c>
      <c r="AI13" s="17">
        <v>0.20112354159270601</v>
      </c>
      <c r="AJ13" s="17">
        <v>0.124652857562466</v>
      </c>
      <c r="AK13" s="17">
        <v>0.206285170681933</v>
      </c>
      <c r="AL13" s="17">
        <v>0.186317372674386</v>
      </c>
      <c r="AM13" s="17">
        <v>0.14578380944437699</v>
      </c>
      <c r="AN13" s="17">
        <v>0.18618389132982799</v>
      </c>
      <c r="AO13" s="17">
        <v>0.13671783024512199</v>
      </c>
      <c r="AP13" s="17">
        <v>0.133797484026283</v>
      </c>
      <c r="AQ13" s="17">
        <v>0.122226439929049</v>
      </c>
      <c r="AR13" s="17">
        <v>7.3537264192296697E-2</v>
      </c>
      <c r="AS13" s="17"/>
      <c r="AT13" s="17">
        <v>0.154315436725314</v>
      </c>
      <c r="AU13" s="17">
        <v>0.20861782374752499</v>
      </c>
      <c r="AV13" s="17">
        <v>0.180428647905749</v>
      </c>
      <c r="AW13" s="17">
        <v>0.20172702933408199</v>
      </c>
      <c r="AX13" s="17">
        <v>0.16268801125170501</v>
      </c>
      <c r="AY13" s="17">
        <v>0.195360912556064</v>
      </c>
      <c r="AZ13" s="17"/>
      <c r="BA13" s="17">
        <v>0.22016109975199</v>
      </c>
      <c r="BB13" s="17">
        <v>0.207552441194576</v>
      </c>
      <c r="BC13" s="17">
        <v>0.14571337358751199</v>
      </c>
      <c r="BD13" s="17">
        <v>0.1168460016637</v>
      </c>
      <c r="BE13" s="17">
        <v>0.13274355474063701</v>
      </c>
      <c r="BF13" s="17"/>
      <c r="BG13" s="17">
        <v>0.18066247072198399</v>
      </c>
      <c r="BH13" s="17">
        <v>0.14301905168837301</v>
      </c>
      <c r="BI13" s="17">
        <v>0.15411534522624501</v>
      </c>
      <c r="BJ13" s="17">
        <v>0.29343727434577899</v>
      </c>
      <c r="BK13" s="17">
        <v>0.223081505332095</v>
      </c>
      <c r="BL13" s="17"/>
      <c r="BM13" s="17">
        <v>0.147337790305475</v>
      </c>
      <c r="BN13" s="17">
        <v>0.196868648059423</v>
      </c>
      <c r="BO13" s="17">
        <v>0.27041481697500003</v>
      </c>
      <c r="BP13" s="17"/>
      <c r="BQ13" s="17">
        <v>0.148137397147798</v>
      </c>
      <c r="BR13" s="17">
        <v>0.211371996679389</v>
      </c>
      <c r="BS13" s="17"/>
      <c r="BT13" s="17">
        <v>0.152217778358369</v>
      </c>
      <c r="BU13" s="17">
        <v>0.24052323187816901</v>
      </c>
    </row>
    <row r="14" spans="2:73" x14ac:dyDescent="0.3">
      <c r="B14" s="18" t="s">
        <v>92</v>
      </c>
      <c r="C14" s="19">
        <v>9.2523853524849403E-2</v>
      </c>
      <c r="D14" s="19">
        <v>8.7356455791996995E-2</v>
      </c>
      <c r="E14" s="19">
        <v>9.7476007670522696E-2</v>
      </c>
      <c r="F14" s="19"/>
      <c r="G14" s="19">
        <v>8.4735594194556493E-2</v>
      </c>
      <c r="H14" s="19">
        <v>8.4054538487603206E-2</v>
      </c>
      <c r="I14" s="19">
        <v>6.9861543394275194E-2</v>
      </c>
      <c r="J14" s="19">
        <v>8.9861189523255697E-2</v>
      </c>
      <c r="K14" s="19">
        <v>0.112831560773578</v>
      </c>
      <c r="L14" s="19">
        <v>0.111523708808975</v>
      </c>
      <c r="M14" s="19"/>
      <c r="N14" s="19">
        <v>8.7420012468092403E-2</v>
      </c>
      <c r="O14" s="19">
        <v>0.10781157597231</v>
      </c>
      <c r="P14" s="19">
        <v>8.0240752625824099E-2</v>
      </c>
      <c r="Q14" s="19">
        <v>9.3417243746223094E-2</v>
      </c>
      <c r="R14" s="19"/>
      <c r="S14" s="19">
        <v>9.5077938010428506E-2</v>
      </c>
      <c r="T14" s="19">
        <v>7.7814370851963396E-2</v>
      </c>
      <c r="U14" s="19">
        <v>6.8194945771951704E-2</v>
      </c>
      <c r="V14" s="19">
        <v>0.102118437866935</v>
      </c>
      <c r="W14" s="19">
        <v>8.6461277009156595E-2</v>
      </c>
      <c r="X14" s="19">
        <v>0.11432713551606299</v>
      </c>
      <c r="Y14" s="19">
        <v>0.113055365996145</v>
      </c>
      <c r="Z14" s="19">
        <v>7.7179122702998204E-2</v>
      </c>
      <c r="AA14" s="19">
        <v>9.5657579502574502E-2</v>
      </c>
      <c r="AB14" s="19"/>
      <c r="AC14" s="19">
        <v>0.22773633974955601</v>
      </c>
      <c r="AD14" s="19">
        <v>0.117126270710846</v>
      </c>
      <c r="AE14" s="19">
        <v>0.13850525530521099</v>
      </c>
      <c r="AF14" s="19">
        <v>7.5431969874598895E-2</v>
      </c>
      <c r="AG14" s="19">
        <v>8.4300104022133698E-2</v>
      </c>
      <c r="AH14" s="19">
        <v>8.3373130595095393E-2</v>
      </c>
      <c r="AI14" s="19">
        <v>5.5984946251656703E-2</v>
      </c>
      <c r="AJ14" s="19">
        <v>8.8323397732672504E-2</v>
      </c>
      <c r="AK14" s="19">
        <v>6.3708163630176395E-2</v>
      </c>
      <c r="AL14" s="19">
        <v>0.13438240473548299</v>
      </c>
      <c r="AM14" s="19">
        <v>8.1071543165616003E-2</v>
      </c>
      <c r="AN14" s="19">
        <v>9.7329657981585299E-2</v>
      </c>
      <c r="AO14" s="19">
        <v>4.17031077611087E-2</v>
      </c>
      <c r="AP14" s="19">
        <v>0.11057149914530701</v>
      </c>
      <c r="AQ14" s="19">
        <v>0.10852749375794001</v>
      </c>
      <c r="AR14" s="19">
        <v>8.1288213225091693E-2</v>
      </c>
      <c r="AS14" s="19"/>
      <c r="AT14" s="19">
        <v>8.3573406632501193E-2</v>
      </c>
      <c r="AU14" s="19">
        <v>0.10862828798853801</v>
      </c>
      <c r="AV14" s="19">
        <v>7.9163558314610402E-2</v>
      </c>
      <c r="AW14" s="19">
        <v>7.1441618749261304E-2</v>
      </c>
      <c r="AX14" s="19">
        <v>0.12413374324847599</v>
      </c>
      <c r="AY14" s="19">
        <v>9.2968891752068003E-2</v>
      </c>
      <c r="AZ14" s="19"/>
      <c r="BA14" s="19">
        <v>8.8653770118745395E-2</v>
      </c>
      <c r="BB14" s="19">
        <v>9.9198343370435094E-2</v>
      </c>
      <c r="BC14" s="19">
        <v>9.9352959016899903E-2</v>
      </c>
      <c r="BD14" s="19">
        <v>8.8466623949610204E-2</v>
      </c>
      <c r="BE14" s="19">
        <v>5.5278571604171198E-2</v>
      </c>
      <c r="BF14" s="19"/>
      <c r="BG14" s="19">
        <v>9.8255443436054302E-2</v>
      </c>
      <c r="BH14" s="19">
        <v>7.0339475267192197E-2</v>
      </c>
      <c r="BI14" s="19">
        <v>0.115577105471054</v>
      </c>
      <c r="BJ14" s="19">
        <v>7.4837618057838506E-2</v>
      </c>
      <c r="BK14" s="19">
        <v>0.107494395195947</v>
      </c>
      <c r="BL14" s="19"/>
      <c r="BM14" s="19">
        <v>7.9110425904090398E-2</v>
      </c>
      <c r="BN14" s="19">
        <v>0.11183804748439501</v>
      </c>
      <c r="BO14" s="19">
        <v>8.5763979489658707E-2</v>
      </c>
      <c r="BP14" s="19"/>
      <c r="BQ14" s="19">
        <v>5.2721662576030601E-2</v>
      </c>
      <c r="BR14" s="19">
        <v>0.11536906564522501</v>
      </c>
      <c r="BS14" s="19"/>
      <c r="BT14" s="19">
        <v>7.0366948632312895E-2</v>
      </c>
      <c r="BU14" s="19">
        <v>0.113978978785538</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0.26364417032591198</v>
      </c>
      <c r="D9" s="17">
        <v>0.27570690622805999</v>
      </c>
      <c r="E9" s="17">
        <v>0.251526131340639</v>
      </c>
      <c r="F9" s="17"/>
      <c r="G9" s="17">
        <v>0.30738035210220199</v>
      </c>
      <c r="H9" s="17">
        <v>0.28867742930013901</v>
      </c>
      <c r="I9" s="17">
        <v>0.24606214337256399</v>
      </c>
      <c r="J9" s="17">
        <v>0.25097595065165401</v>
      </c>
      <c r="K9" s="17">
        <v>0.21482970600449799</v>
      </c>
      <c r="L9" s="17">
        <v>0.27169426009653902</v>
      </c>
      <c r="M9" s="17"/>
      <c r="N9" s="17">
        <v>0.311693866735614</v>
      </c>
      <c r="O9" s="17">
        <v>0.24623745951745901</v>
      </c>
      <c r="P9" s="17">
        <v>0.256996712413947</v>
      </c>
      <c r="Q9" s="17">
        <v>0.23716303492141499</v>
      </c>
      <c r="R9" s="17"/>
      <c r="S9" s="17">
        <v>0.32723033837094601</v>
      </c>
      <c r="T9" s="17">
        <v>0.25122810973979898</v>
      </c>
      <c r="U9" s="17">
        <v>0.28110221491044601</v>
      </c>
      <c r="V9" s="17">
        <v>0.279738020650941</v>
      </c>
      <c r="W9" s="17">
        <v>0.24929983898346</v>
      </c>
      <c r="X9" s="17">
        <v>0.249525430882097</v>
      </c>
      <c r="Y9" s="17">
        <v>0.25277301934480001</v>
      </c>
      <c r="Z9" s="17">
        <v>0.217553988800364</v>
      </c>
      <c r="AA9" s="17">
        <v>0.22041039775857299</v>
      </c>
      <c r="AB9" s="17"/>
      <c r="AC9" s="17">
        <v>0.14106818256576001</v>
      </c>
      <c r="AD9" s="17">
        <v>0.26391224782568801</v>
      </c>
      <c r="AE9" s="17">
        <v>0.21946980263947</v>
      </c>
      <c r="AF9" s="17">
        <v>0.296440612746113</v>
      </c>
      <c r="AG9" s="17">
        <v>0.20304827630295799</v>
      </c>
      <c r="AH9" s="17">
        <v>0.24146720919490999</v>
      </c>
      <c r="AI9" s="17">
        <v>0.24281609703014401</v>
      </c>
      <c r="AJ9" s="17">
        <v>0.30949829030467302</v>
      </c>
      <c r="AK9" s="17">
        <v>0.219991008587511</v>
      </c>
      <c r="AL9" s="17">
        <v>0.22267670825444399</v>
      </c>
      <c r="AM9" s="17">
        <v>0.25186196262368099</v>
      </c>
      <c r="AN9" s="17">
        <v>0.27845536810153099</v>
      </c>
      <c r="AO9" s="17">
        <v>0.26605933645177898</v>
      </c>
      <c r="AP9" s="17">
        <v>0.40832117375728899</v>
      </c>
      <c r="AQ9" s="17">
        <v>0.26347594365989602</v>
      </c>
      <c r="AR9" s="17">
        <v>0.44304322202108998</v>
      </c>
      <c r="AS9" s="17"/>
      <c r="AT9" s="17">
        <v>0.29730811428307002</v>
      </c>
      <c r="AU9" s="17">
        <v>0.26591922552499597</v>
      </c>
      <c r="AV9" s="17">
        <v>0.21068509777047301</v>
      </c>
      <c r="AW9" s="17">
        <v>0.231441190712488</v>
      </c>
      <c r="AX9" s="17">
        <v>0.305734580795754</v>
      </c>
      <c r="AY9" s="17">
        <v>0.27681363041180901</v>
      </c>
      <c r="AZ9" s="17"/>
      <c r="BA9" s="17">
        <v>0.24056222814491501</v>
      </c>
      <c r="BB9" s="17">
        <v>0.26454807379675299</v>
      </c>
      <c r="BC9" s="17">
        <v>0.23046728072436301</v>
      </c>
      <c r="BD9" s="17">
        <v>0.33591695662351001</v>
      </c>
      <c r="BE9" s="17">
        <v>0.41015963950774498</v>
      </c>
      <c r="BF9" s="17"/>
      <c r="BG9" s="17">
        <v>0.30584660422773002</v>
      </c>
      <c r="BH9" s="17">
        <v>0.28150311377429699</v>
      </c>
      <c r="BI9" s="17">
        <v>0.26841258272426199</v>
      </c>
      <c r="BJ9" s="17">
        <v>0.236982107970687</v>
      </c>
      <c r="BK9" s="17">
        <v>0.29523116103672198</v>
      </c>
      <c r="BL9" s="17"/>
      <c r="BM9" s="17">
        <v>0.30670579503906098</v>
      </c>
      <c r="BN9" s="17">
        <v>0.22762112399673401</v>
      </c>
      <c r="BO9" s="17">
        <v>0.22253247878620799</v>
      </c>
      <c r="BP9" s="17"/>
      <c r="BQ9" s="17">
        <v>0.28431747039326699</v>
      </c>
      <c r="BR9" s="17">
        <v>0.24928979508305299</v>
      </c>
      <c r="BS9" s="17"/>
      <c r="BT9" s="17">
        <v>0.31198421789236502</v>
      </c>
      <c r="BU9" s="17">
        <v>0.19373170582546401</v>
      </c>
    </row>
    <row r="10" spans="2:73" x14ac:dyDescent="0.3">
      <c r="B10" s="18" t="s">
        <v>181</v>
      </c>
      <c r="C10" s="17">
        <v>0.51264863248180803</v>
      </c>
      <c r="D10" s="17">
        <v>0.51363178851233204</v>
      </c>
      <c r="E10" s="17">
        <v>0.51176937247508303</v>
      </c>
      <c r="F10" s="17"/>
      <c r="G10" s="17">
        <v>0.46474666082575999</v>
      </c>
      <c r="H10" s="17">
        <v>0.51086909388005197</v>
      </c>
      <c r="I10" s="17">
        <v>0.53409899418025697</v>
      </c>
      <c r="J10" s="17">
        <v>0.50878975509170199</v>
      </c>
      <c r="K10" s="17">
        <v>0.51955793703485198</v>
      </c>
      <c r="L10" s="17">
        <v>0.52689394274663304</v>
      </c>
      <c r="M10" s="17"/>
      <c r="N10" s="17">
        <v>0.51565718542143801</v>
      </c>
      <c r="O10" s="17">
        <v>0.53212387067445799</v>
      </c>
      <c r="P10" s="17">
        <v>0.50565964924373497</v>
      </c>
      <c r="Q10" s="17">
        <v>0.49746152954616302</v>
      </c>
      <c r="R10" s="17"/>
      <c r="S10" s="17">
        <v>0.49229996383864399</v>
      </c>
      <c r="T10" s="17">
        <v>0.53786030172040999</v>
      </c>
      <c r="U10" s="17">
        <v>0.53190517930081005</v>
      </c>
      <c r="V10" s="17">
        <v>0.53089318622339898</v>
      </c>
      <c r="W10" s="17">
        <v>0.47367663022845202</v>
      </c>
      <c r="X10" s="17">
        <v>0.51125342153634801</v>
      </c>
      <c r="Y10" s="17">
        <v>0.48922408775953402</v>
      </c>
      <c r="Z10" s="17">
        <v>0.54392634715483001</v>
      </c>
      <c r="AA10" s="17">
        <v>0.51032497018289502</v>
      </c>
      <c r="AB10" s="17"/>
      <c r="AC10" s="17">
        <v>0.519541711786626</v>
      </c>
      <c r="AD10" s="17">
        <v>0.40869815913901397</v>
      </c>
      <c r="AE10" s="17">
        <v>0.45479612748731302</v>
      </c>
      <c r="AF10" s="17">
        <v>0.49293372898460902</v>
      </c>
      <c r="AG10" s="17">
        <v>0.53309359921274901</v>
      </c>
      <c r="AH10" s="17">
        <v>0.53217116344859206</v>
      </c>
      <c r="AI10" s="17">
        <v>0.54131410816095704</v>
      </c>
      <c r="AJ10" s="17">
        <v>0.48675656751229202</v>
      </c>
      <c r="AK10" s="17">
        <v>0.55278046781411805</v>
      </c>
      <c r="AL10" s="17">
        <v>0.55192909836781401</v>
      </c>
      <c r="AM10" s="17">
        <v>0.54058154838711103</v>
      </c>
      <c r="AN10" s="17">
        <v>0.53540766922021799</v>
      </c>
      <c r="AO10" s="17">
        <v>0.56510914744358998</v>
      </c>
      <c r="AP10" s="17">
        <v>0.406210810785539</v>
      </c>
      <c r="AQ10" s="17">
        <v>0.57449363482763705</v>
      </c>
      <c r="AR10" s="17">
        <v>0.47938743493672098</v>
      </c>
      <c r="AS10" s="17"/>
      <c r="AT10" s="17">
        <v>0.50947479087837799</v>
      </c>
      <c r="AU10" s="17">
        <v>0.51531902271865004</v>
      </c>
      <c r="AV10" s="17">
        <v>0.52739973383996597</v>
      </c>
      <c r="AW10" s="17">
        <v>0.52922464888981602</v>
      </c>
      <c r="AX10" s="17">
        <v>0.46168196777947701</v>
      </c>
      <c r="AY10" s="17">
        <v>0.51543818297400401</v>
      </c>
      <c r="AZ10" s="17"/>
      <c r="BA10" s="17">
        <v>0.52183019534309305</v>
      </c>
      <c r="BB10" s="17">
        <v>0.48697356314794699</v>
      </c>
      <c r="BC10" s="17">
        <v>0.55217253769699004</v>
      </c>
      <c r="BD10" s="17">
        <v>0.469913687167823</v>
      </c>
      <c r="BE10" s="17">
        <v>0.49100064219571499</v>
      </c>
      <c r="BF10" s="17"/>
      <c r="BG10" s="17">
        <v>0.49205340054807101</v>
      </c>
      <c r="BH10" s="17">
        <v>0.52735445501131695</v>
      </c>
      <c r="BI10" s="17">
        <v>0.50987988337527601</v>
      </c>
      <c r="BJ10" s="17">
        <v>0.52500124111437196</v>
      </c>
      <c r="BK10" s="17">
        <v>0.44070532612163199</v>
      </c>
      <c r="BL10" s="17"/>
      <c r="BM10" s="17">
        <v>0.51923618595267296</v>
      </c>
      <c r="BN10" s="17">
        <v>0.51859076325110198</v>
      </c>
      <c r="BO10" s="17">
        <v>0.47867122190012101</v>
      </c>
      <c r="BP10" s="17"/>
      <c r="BQ10" s="17">
        <v>0.52273289824723401</v>
      </c>
      <c r="BR10" s="17">
        <v>0.51036776667131201</v>
      </c>
      <c r="BS10" s="17"/>
      <c r="BT10" s="17">
        <v>0.511339883049029</v>
      </c>
      <c r="BU10" s="17">
        <v>0.51926310079932003</v>
      </c>
    </row>
    <row r="11" spans="2:73" x14ac:dyDescent="0.3">
      <c r="B11" s="18" t="s">
        <v>182</v>
      </c>
      <c r="C11" s="17">
        <v>0.15076101914499501</v>
      </c>
      <c r="D11" s="17">
        <v>0.14692488715507099</v>
      </c>
      <c r="E11" s="17">
        <v>0.15455854409261</v>
      </c>
      <c r="F11" s="17"/>
      <c r="G11" s="17">
        <v>0.165480060154956</v>
      </c>
      <c r="H11" s="17">
        <v>0.113591541911992</v>
      </c>
      <c r="I11" s="17">
        <v>0.14342573031894901</v>
      </c>
      <c r="J11" s="17">
        <v>0.15159819305760999</v>
      </c>
      <c r="K11" s="17">
        <v>0.19361916798071099</v>
      </c>
      <c r="L11" s="17">
        <v>0.147735460645355</v>
      </c>
      <c r="M11" s="17"/>
      <c r="N11" s="17">
        <v>0.123441025111375</v>
      </c>
      <c r="O11" s="17">
        <v>0.14494768648835199</v>
      </c>
      <c r="P11" s="17">
        <v>0.17303938205519001</v>
      </c>
      <c r="Q11" s="17">
        <v>0.166668258340295</v>
      </c>
      <c r="R11" s="17"/>
      <c r="S11" s="17">
        <v>0.12949402601151999</v>
      </c>
      <c r="T11" s="17">
        <v>0.16413745585584399</v>
      </c>
      <c r="U11" s="17">
        <v>0.11999067651912899</v>
      </c>
      <c r="V11" s="17">
        <v>0.11367824100299</v>
      </c>
      <c r="W11" s="17">
        <v>0.205329807764004</v>
      </c>
      <c r="X11" s="17">
        <v>0.14362783323897599</v>
      </c>
      <c r="Y11" s="17">
        <v>0.171579423446065</v>
      </c>
      <c r="Z11" s="17">
        <v>0.14060508977286301</v>
      </c>
      <c r="AA11" s="17">
        <v>0.17129301884039</v>
      </c>
      <c r="AB11" s="17"/>
      <c r="AC11" s="17">
        <v>0.180326157113296</v>
      </c>
      <c r="AD11" s="17">
        <v>0.17222035741809899</v>
      </c>
      <c r="AE11" s="17">
        <v>0.227291470964506</v>
      </c>
      <c r="AF11" s="17">
        <v>0.13629727232213501</v>
      </c>
      <c r="AG11" s="17">
        <v>0.16452707422402299</v>
      </c>
      <c r="AH11" s="17">
        <v>0.17027013231745999</v>
      </c>
      <c r="AI11" s="17">
        <v>0.119194783551926</v>
      </c>
      <c r="AJ11" s="17">
        <v>0.149982143810274</v>
      </c>
      <c r="AK11" s="17">
        <v>0.141704362777819</v>
      </c>
      <c r="AL11" s="17">
        <v>0.143399381318287</v>
      </c>
      <c r="AM11" s="17">
        <v>0.15817831617452899</v>
      </c>
      <c r="AN11" s="17">
        <v>0.14177442696272599</v>
      </c>
      <c r="AO11" s="17">
        <v>0.132274069787084</v>
      </c>
      <c r="AP11" s="17">
        <v>0.16257694721167101</v>
      </c>
      <c r="AQ11" s="17">
        <v>0.12292481602743301</v>
      </c>
      <c r="AR11" s="17">
        <v>5.8860286700886701E-2</v>
      </c>
      <c r="AS11" s="17"/>
      <c r="AT11" s="17">
        <v>0.12301746598615799</v>
      </c>
      <c r="AU11" s="17">
        <v>0.151393480139981</v>
      </c>
      <c r="AV11" s="17">
        <v>0.16850413093944699</v>
      </c>
      <c r="AW11" s="17">
        <v>0.157778306772723</v>
      </c>
      <c r="AX11" s="17">
        <v>0.180541288187932</v>
      </c>
      <c r="AY11" s="17">
        <v>0.13776287494550801</v>
      </c>
      <c r="AZ11" s="17"/>
      <c r="BA11" s="17">
        <v>0.14738691660922701</v>
      </c>
      <c r="BB11" s="17">
        <v>0.175285011543106</v>
      </c>
      <c r="BC11" s="17">
        <v>0.15733669444055201</v>
      </c>
      <c r="BD11" s="17">
        <v>0.134681902904321</v>
      </c>
      <c r="BE11" s="17">
        <v>1.40960663208773E-2</v>
      </c>
      <c r="BF11" s="17"/>
      <c r="BG11" s="17">
        <v>0.148631978164741</v>
      </c>
      <c r="BH11" s="17">
        <v>0.12552462754446</v>
      </c>
      <c r="BI11" s="17">
        <v>0.166971206727936</v>
      </c>
      <c r="BJ11" s="17">
        <v>0.15101046865334899</v>
      </c>
      <c r="BK11" s="17">
        <v>0.17682374383338401</v>
      </c>
      <c r="BL11" s="17"/>
      <c r="BM11" s="17">
        <v>0.13812199204464801</v>
      </c>
      <c r="BN11" s="17">
        <v>0.16225412974059999</v>
      </c>
      <c r="BO11" s="17">
        <v>0.160603616439085</v>
      </c>
      <c r="BP11" s="17"/>
      <c r="BQ11" s="17">
        <v>0.13322770443201201</v>
      </c>
      <c r="BR11" s="17">
        <v>0.16215457190643701</v>
      </c>
      <c r="BS11" s="17"/>
      <c r="BT11" s="17">
        <v>0.128918810482503</v>
      </c>
      <c r="BU11" s="17">
        <v>0.18133307622287601</v>
      </c>
    </row>
    <row r="12" spans="2:73" x14ac:dyDescent="0.3">
      <c r="B12" s="18" t="s">
        <v>183</v>
      </c>
      <c r="C12" s="17">
        <v>5.0868675980844699E-2</v>
      </c>
      <c r="D12" s="17">
        <v>4.5927312750430098E-2</v>
      </c>
      <c r="E12" s="17">
        <v>5.5840877086270703E-2</v>
      </c>
      <c r="F12" s="17"/>
      <c r="G12" s="17">
        <v>5.4242435164019297E-2</v>
      </c>
      <c r="H12" s="17">
        <v>6.0278797157179403E-2</v>
      </c>
      <c r="I12" s="17">
        <v>6.0195916435024997E-2</v>
      </c>
      <c r="J12" s="17">
        <v>5.6239747857612203E-2</v>
      </c>
      <c r="K12" s="17">
        <v>4.2041295812674101E-2</v>
      </c>
      <c r="L12" s="17">
        <v>3.4956485238955497E-2</v>
      </c>
      <c r="M12" s="17"/>
      <c r="N12" s="17">
        <v>3.7340380953337998E-2</v>
      </c>
      <c r="O12" s="17">
        <v>5.51636772927631E-2</v>
      </c>
      <c r="P12" s="17">
        <v>4.2345249834493302E-2</v>
      </c>
      <c r="Q12" s="17">
        <v>6.4470541076792995E-2</v>
      </c>
      <c r="R12" s="17"/>
      <c r="S12" s="17">
        <v>3.8350907058485303E-2</v>
      </c>
      <c r="T12" s="17">
        <v>3.0388078222024099E-2</v>
      </c>
      <c r="U12" s="17">
        <v>4.25000315643266E-2</v>
      </c>
      <c r="V12" s="17">
        <v>4.89787057812767E-2</v>
      </c>
      <c r="W12" s="17">
        <v>5.1327604082604499E-2</v>
      </c>
      <c r="X12" s="17">
        <v>7.0592999201615006E-2</v>
      </c>
      <c r="Y12" s="17">
        <v>5.9278368593984998E-2</v>
      </c>
      <c r="Z12" s="17">
        <v>7.0942368150387305E-2</v>
      </c>
      <c r="AA12" s="17">
        <v>6.9872376482368895E-2</v>
      </c>
      <c r="AB12" s="17"/>
      <c r="AC12" s="17">
        <v>9.7564987302262804E-2</v>
      </c>
      <c r="AD12" s="17">
        <v>9.9075207803883902E-2</v>
      </c>
      <c r="AE12" s="17">
        <v>5.63785269962193E-2</v>
      </c>
      <c r="AF12" s="17">
        <v>5.7940617529610002E-2</v>
      </c>
      <c r="AG12" s="17">
        <v>8.0917263568518305E-2</v>
      </c>
      <c r="AH12" s="17">
        <v>2.7907117562869201E-2</v>
      </c>
      <c r="AI12" s="17">
        <v>8.1837611700014204E-2</v>
      </c>
      <c r="AJ12" s="17">
        <v>2.6561092200143299E-2</v>
      </c>
      <c r="AK12" s="17">
        <v>6.3980363739593094E-2</v>
      </c>
      <c r="AL12" s="17">
        <v>6.2998501005814195E-2</v>
      </c>
      <c r="AM12" s="17">
        <v>3.8468672615506301E-2</v>
      </c>
      <c r="AN12" s="17">
        <v>4.0138636316789697E-2</v>
      </c>
      <c r="AO12" s="17">
        <v>2.6008536454810501E-2</v>
      </c>
      <c r="AP12" s="17">
        <v>1.4523055946661799E-2</v>
      </c>
      <c r="AQ12" s="17">
        <v>2.1996350476367901E-2</v>
      </c>
      <c r="AR12" s="17">
        <v>1.8709056341302599E-2</v>
      </c>
      <c r="AS12" s="17"/>
      <c r="AT12" s="17">
        <v>4.9889461748483098E-2</v>
      </c>
      <c r="AU12" s="17">
        <v>4.6504850032414898E-2</v>
      </c>
      <c r="AV12" s="17">
        <v>7.0084618073342694E-2</v>
      </c>
      <c r="AW12" s="17">
        <v>4.9324029436007499E-2</v>
      </c>
      <c r="AX12" s="17">
        <v>3.44516898946109E-2</v>
      </c>
      <c r="AY12" s="17">
        <v>6.5025930973898097E-2</v>
      </c>
      <c r="AZ12" s="17"/>
      <c r="BA12" s="17">
        <v>6.3239247819952396E-2</v>
      </c>
      <c r="BB12" s="17">
        <v>5.5632839336333402E-2</v>
      </c>
      <c r="BC12" s="17">
        <v>4.1996829694123897E-2</v>
      </c>
      <c r="BD12" s="17">
        <v>3.8832098116059699E-2</v>
      </c>
      <c r="BE12" s="17">
        <v>8.4743651975662401E-2</v>
      </c>
      <c r="BF12" s="17"/>
      <c r="BG12" s="17">
        <v>3.9284253302064497E-2</v>
      </c>
      <c r="BH12" s="17">
        <v>4.2393296294682699E-2</v>
      </c>
      <c r="BI12" s="17">
        <v>3.8203384039067499E-2</v>
      </c>
      <c r="BJ12" s="17">
        <v>5.8173398132292102E-2</v>
      </c>
      <c r="BK12" s="17">
        <v>7.3667347038719896E-2</v>
      </c>
      <c r="BL12" s="17"/>
      <c r="BM12" s="17">
        <v>2.9678680488412101E-2</v>
      </c>
      <c r="BN12" s="17">
        <v>5.7571905942860699E-2</v>
      </c>
      <c r="BO12" s="17">
        <v>9.7748370306473903E-2</v>
      </c>
      <c r="BP12" s="17"/>
      <c r="BQ12" s="17">
        <v>4.3810261210186302E-2</v>
      </c>
      <c r="BR12" s="17">
        <v>5.3908077270767497E-2</v>
      </c>
      <c r="BS12" s="17"/>
      <c r="BT12" s="17">
        <v>3.4327195578445199E-2</v>
      </c>
      <c r="BU12" s="17">
        <v>7.6835941328967899E-2</v>
      </c>
    </row>
    <row r="13" spans="2:73" x14ac:dyDescent="0.3">
      <c r="B13" s="18" t="s">
        <v>184</v>
      </c>
      <c r="C13" s="17">
        <v>1.4191113258156E-2</v>
      </c>
      <c r="D13" s="17">
        <v>1.17065401873381E-2</v>
      </c>
      <c r="E13" s="17">
        <v>1.6656058460840201E-2</v>
      </c>
      <c r="F13" s="17"/>
      <c r="G13" s="17">
        <v>0</v>
      </c>
      <c r="H13" s="17">
        <v>2.10677150737303E-2</v>
      </c>
      <c r="I13" s="17">
        <v>9.91800430245573E-3</v>
      </c>
      <c r="J13" s="17">
        <v>2.4583099484236499E-2</v>
      </c>
      <c r="K13" s="17">
        <v>1.6269743759849301E-2</v>
      </c>
      <c r="L13" s="17">
        <v>1.16223652323588E-2</v>
      </c>
      <c r="M13" s="17"/>
      <c r="N13" s="17">
        <v>6.1612265380603503E-3</v>
      </c>
      <c r="O13" s="17">
        <v>1.3465904538611099E-2</v>
      </c>
      <c r="P13" s="17">
        <v>1.46126673562218E-2</v>
      </c>
      <c r="Q13" s="17">
        <v>2.3542136103637298E-2</v>
      </c>
      <c r="R13" s="17"/>
      <c r="S13" s="17">
        <v>9.4635295902859191E-3</v>
      </c>
      <c r="T13" s="17">
        <v>9.1307116538681607E-3</v>
      </c>
      <c r="U13" s="17">
        <v>1.1903128188314099E-2</v>
      </c>
      <c r="V13" s="17">
        <v>2.41809716436545E-2</v>
      </c>
      <c r="W13" s="17">
        <v>1.11757660662271E-2</v>
      </c>
      <c r="X13" s="17">
        <v>1.9134204831459601E-2</v>
      </c>
      <c r="Y13" s="17">
        <v>8.2585410990723904E-3</v>
      </c>
      <c r="Z13" s="17">
        <v>2.69722061215555E-2</v>
      </c>
      <c r="AA13" s="17">
        <v>1.7461623058015501E-2</v>
      </c>
      <c r="AB13" s="17"/>
      <c r="AC13" s="17">
        <v>3.8768989749086803E-2</v>
      </c>
      <c r="AD13" s="17">
        <v>2.4368263222855398E-2</v>
      </c>
      <c r="AE13" s="17">
        <v>3.1644361802940502E-2</v>
      </c>
      <c r="AF13" s="17">
        <v>1.2171142052352899E-2</v>
      </c>
      <c r="AG13" s="17">
        <v>1.20292568218175E-2</v>
      </c>
      <c r="AH13" s="17">
        <v>1.9561875868577602E-2</v>
      </c>
      <c r="AI13" s="17">
        <v>1.08696308359714E-2</v>
      </c>
      <c r="AJ13" s="17">
        <v>1.9252541212701101E-2</v>
      </c>
      <c r="AK13" s="17">
        <v>1.36937811903051E-2</v>
      </c>
      <c r="AL13" s="17">
        <v>8.56722736008695E-3</v>
      </c>
      <c r="AM13" s="17">
        <v>3.3977903405189398E-3</v>
      </c>
      <c r="AN13" s="17">
        <v>4.2238993987355903E-3</v>
      </c>
      <c r="AO13" s="17">
        <v>0</v>
      </c>
      <c r="AP13" s="17">
        <v>8.3680122988393901E-3</v>
      </c>
      <c r="AQ13" s="17">
        <v>1.71092550086662E-2</v>
      </c>
      <c r="AR13" s="17">
        <v>0</v>
      </c>
      <c r="AS13" s="17"/>
      <c r="AT13" s="17">
        <v>1.5167137380970299E-2</v>
      </c>
      <c r="AU13" s="17">
        <v>1.16563603747373E-2</v>
      </c>
      <c r="AV13" s="17">
        <v>1.2486341659602501E-2</v>
      </c>
      <c r="AW13" s="17">
        <v>2.5441534505488899E-2</v>
      </c>
      <c r="AX13" s="17">
        <v>5.71552742490373E-3</v>
      </c>
      <c r="AY13" s="17">
        <v>4.9593806947807297E-3</v>
      </c>
      <c r="AZ13" s="17"/>
      <c r="BA13" s="17">
        <v>1.7717973784867801E-2</v>
      </c>
      <c r="BB13" s="17">
        <v>1.0580388689431E-2</v>
      </c>
      <c r="BC13" s="17">
        <v>1.0734609969702401E-2</v>
      </c>
      <c r="BD13" s="17">
        <v>1.4720894153733099E-2</v>
      </c>
      <c r="BE13" s="17">
        <v>0</v>
      </c>
      <c r="BF13" s="17"/>
      <c r="BG13" s="17">
        <v>7.49679296364145E-3</v>
      </c>
      <c r="BH13" s="17">
        <v>1.38847522875199E-2</v>
      </c>
      <c r="BI13" s="17">
        <v>1.2997075259141001E-2</v>
      </c>
      <c r="BJ13" s="17">
        <v>2.43987161436993E-2</v>
      </c>
      <c r="BK13" s="17">
        <v>1.3572421969542401E-2</v>
      </c>
      <c r="BL13" s="17"/>
      <c r="BM13" s="17">
        <v>4.5127196760882896E-3</v>
      </c>
      <c r="BN13" s="17">
        <v>1.9742285843700601E-2</v>
      </c>
      <c r="BO13" s="17">
        <v>2.95845522348397E-2</v>
      </c>
      <c r="BP13" s="17"/>
      <c r="BQ13" s="17">
        <v>1.49932322071253E-2</v>
      </c>
      <c r="BR13" s="17">
        <v>1.28670980096718E-2</v>
      </c>
      <c r="BS13" s="17"/>
      <c r="BT13" s="17">
        <v>1.01178715159646E-2</v>
      </c>
      <c r="BU13" s="17">
        <v>1.92917448101225E-2</v>
      </c>
    </row>
    <row r="14" spans="2:73" x14ac:dyDescent="0.3">
      <c r="B14" s="18" t="s">
        <v>92</v>
      </c>
      <c r="C14" s="19">
        <v>7.8863888082842393E-3</v>
      </c>
      <c r="D14" s="19">
        <v>6.1025651667681296E-3</v>
      </c>
      <c r="E14" s="19">
        <v>9.6490165445566496E-3</v>
      </c>
      <c r="F14" s="19"/>
      <c r="G14" s="19">
        <v>8.1504917530627208E-3</v>
      </c>
      <c r="H14" s="19">
        <v>5.5154226769068802E-3</v>
      </c>
      <c r="I14" s="19">
        <v>6.2992113907490797E-3</v>
      </c>
      <c r="J14" s="19">
        <v>7.8132538571849108E-3</v>
      </c>
      <c r="K14" s="19">
        <v>1.3682149407415399E-2</v>
      </c>
      <c r="L14" s="19">
        <v>7.09748604015897E-3</v>
      </c>
      <c r="M14" s="19"/>
      <c r="N14" s="19">
        <v>5.7063152401733699E-3</v>
      </c>
      <c r="O14" s="19">
        <v>8.0614014883577893E-3</v>
      </c>
      <c r="P14" s="19">
        <v>7.3463390964138503E-3</v>
      </c>
      <c r="Q14" s="19">
        <v>1.0694500011696501E-2</v>
      </c>
      <c r="R14" s="19"/>
      <c r="S14" s="19">
        <v>3.1612351301189799E-3</v>
      </c>
      <c r="T14" s="19">
        <v>7.2553428080554001E-3</v>
      </c>
      <c r="U14" s="19">
        <v>1.25987695169736E-2</v>
      </c>
      <c r="V14" s="19">
        <v>2.53087469773866E-3</v>
      </c>
      <c r="W14" s="19">
        <v>9.1903528752518993E-3</v>
      </c>
      <c r="X14" s="19">
        <v>5.8661103095039996E-3</v>
      </c>
      <c r="Y14" s="19">
        <v>1.8886559756543402E-2</v>
      </c>
      <c r="Z14" s="19">
        <v>0</v>
      </c>
      <c r="AA14" s="19">
        <v>1.0637613677757E-2</v>
      </c>
      <c r="AB14" s="19"/>
      <c r="AC14" s="19">
        <v>2.27299714829684E-2</v>
      </c>
      <c r="AD14" s="19">
        <v>3.1725764590459803E-2</v>
      </c>
      <c r="AE14" s="19">
        <v>1.04197101095512E-2</v>
      </c>
      <c r="AF14" s="19">
        <v>4.2166263651804998E-3</v>
      </c>
      <c r="AG14" s="19">
        <v>6.3845298699333197E-3</v>
      </c>
      <c r="AH14" s="19">
        <v>8.6225016075901807E-3</v>
      </c>
      <c r="AI14" s="19">
        <v>3.9677687209876801E-3</v>
      </c>
      <c r="AJ14" s="19">
        <v>7.9493649599172607E-3</v>
      </c>
      <c r="AK14" s="19">
        <v>7.8500158906530202E-3</v>
      </c>
      <c r="AL14" s="19">
        <v>1.04290836935552E-2</v>
      </c>
      <c r="AM14" s="19">
        <v>7.5117098586544497E-3</v>
      </c>
      <c r="AN14" s="19">
        <v>0</v>
      </c>
      <c r="AO14" s="19">
        <v>1.05489098627355E-2</v>
      </c>
      <c r="AP14" s="19">
        <v>0</v>
      </c>
      <c r="AQ14" s="19">
        <v>0</v>
      </c>
      <c r="AR14" s="19">
        <v>0</v>
      </c>
      <c r="AS14" s="19"/>
      <c r="AT14" s="19">
        <v>5.1430297229414597E-3</v>
      </c>
      <c r="AU14" s="19">
        <v>9.2070612092204195E-3</v>
      </c>
      <c r="AV14" s="19">
        <v>1.0840077717168901E-2</v>
      </c>
      <c r="AW14" s="19">
        <v>6.7902896834778001E-3</v>
      </c>
      <c r="AX14" s="19">
        <v>1.1874945917321999E-2</v>
      </c>
      <c r="AY14" s="19">
        <v>0</v>
      </c>
      <c r="AZ14" s="19"/>
      <c r="BA14" s="19">
        <v>9.2634382979454605E-3</v>
      </c>
      <c r="BB14" s="19">
        <v>6.9801234864293104E-3</v>
      </c>
      <c r="BC14" s="19">
        <v>7.2920474742677096E-3</v>
      </c>
      <c r="BD14" s="19">
        <v>5.9344610345528096E-3</v>
      </c>
      <c r="BE14" s="19">
        <v>0</v>
      </c>
      <c r="BF14" s="19"/>
      <c r="BG14" s="19">
        <v>6.6869707937513298E-3</v>
      </c>
      <c r="BH14" s="19">
        <v>9.3397550877240693E-3</v>
      </c>
      <c r="BI14" s="19">
        <v>3.53586787431843E-3</v>
      </c>
      <c r="BJ14" s="19">
        <v>4.4340679856007398E-3</v>
      </c>
      <c r="BK14" s="19">
        <v>0</v>
      </c>
      <c r="BL14" s="19"/>
      <c r="BM14" s="19">
        <v>1.74462679911691E-3</v>
      </c>
      <c r="BN14" s="19">
        <v>1.42197912250028E-2</v>
      </c>
      <c r="BO14" s="19">
        <v>1.08597603332723E-2</v>
      </c>
      <c r="BP14" s="19"/>
      <c r="BQ14" s="19">
        <v>9.1843351017544298E-4</v>
      </c>
      <c r="BR14" s="19">
        <v>1.14126910587589E-2</v>
      </c>
      <c r="BS14" s="19"/>
      <c r="BT14" s="19">
        <v>3.3120214816940302E-3</v>
      </c>
      <c r="BU14" s="19">
        <v>9.5444310132491092E-3</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180</v>
      </c>
      <c r="C9" s="17">
        <v>8.4728704701579505E-2</v>
      </c>
      <c r="D9" s="17">
        <v>9.4577099475190995E-2</v>
      </c>
      <c r="E9" s="17">
        <v>7.4610560932349607E-2</v>
      </c>
      <c r="F9" s="17"/>
      <c r="G9" s="17">
        <v>0.133851361401469</v>
      </c>
      <c r="H9" s="17">
        <v>0.15905038322215401</v>
      </c>
      <c r="I9" s="17">
        <v>9.37870904998961E-2</v>
      </c>
      <c r="J9" s="17">
        <v>5.98723086027909E-2</v>
      </c>
      <c r="K9" s="17">
        <v>3.1206474664935299E-2</v>
      </c>
      <c r="L9" s="17">
        <v>4.0562187213131602E-2</v>
      </c>
      <c r="M9" s="17"/>
      <c r="N9" s="17">
        <v>0.15401605658314699</v>
      </c>
      <c r="O9" s="17">
        <v>7.8177637657766905E-2</v>
      </c>
      <c r="P9" s="17">
        <v>4.9539506058423798E-2</v>
      </c>
      <c r="Q9" s="17">
        <v>4.9288894915277E-2</v>
      </c>
      <c r="R9" s="17"/>
      <c r="S9" s="17">
        <v>0.14883477655932001</v>
      </c>
      <c r="T9" s="17">
        <v>5.6277117108940802E-2</v>
      </c>
      <c r="U9" s="17">
        <v>6.1992014733213301E-2</v>
      </c>
      <c r="V9" s="17">
        <v>7.4584064437821895E-2</v>
      </c>
      <c r="W9" s="17">
        <v>5.9621678769919501E-2</v>
      </c>
      <c r="X9" s="17">
        <v>8.5257882651958203E-2</v>
      </c>
      <c r="Y9" s="17">
        <v>7.7618624789608195E-2</v>
      </c>
      <c r="Z9" s="17">
        <v>8.4072340085893801E-2</v>
      </c>
      <c r="AA9" s="17">
        <v>8.9567524687674399E-2</v>
      </c>
      <c r="AB9" s="17"/>
      <c r="AC9" s="17">
        <v>4.29535036856456E-2</v>
      </c>
      <c r="AD9" s="17">
        <v>0.102484543977361</v>
      </c>
      <c r="AE9" s="17">
        <v>5.0544780451929699E-2</v>
      </c>
      <c r="AF9" s="17">
        <v>6.0053442226609098E-2</v>
      </c>
      <c r="AG9" s="17">
        <v>6.0573432758067501E-2</v>
      </c>
      <c r="AH9" s="17">
        <v>8.0906135671629506E-2</v>
      </c>
      <c r="AI9" s="17">
        <v>5.9546608232346997E-2</v>
      </c>
      <c r="AJ9" s="17">
        <v>8.9292611802708505E-2</v>
      </c>
      <c r="AK9" s="17">
        <v>6.2202905668189999E-2</v>
      </c>
      <c r="AL9" s="17">
        <v>5.0260400007812699E-2</v>
      </c>
      <c r="AM9" s="17">
        <v>7.6862405333972206E-2</v>
      </c>
      <c r="AN9" s="17">
        <v>7.7137901562256805E-2</v>
      </c>
      <c r="AO9" s="17">
        <v>7.4208856424926098E-2</v>
      </c>
      <c r="AP9" s="17">
        <v>0.11263841582495</v>
      </c>
      <c r="AQ9" s="17">
        <v>0.14830512423424799</v>
      </c>
      <c r="AR9" s="17">
        <v>0.29871685589846197</v>
      </c>
      <c r="AS9" s="17"/>
      <c r="AT9" s="17">
        <v>0.172849722013733</v>
      </c>
      <c r="AU9" s="17">
        <v>6.9522296613403506E-2</v>
      </c>
      <c r="AV9" s="17">
        <v>6.6929037600274396E-2</v>
      </c>
      <c r="AW9" s="17">
        <v>3.8985886800139501E-2</v>
      </c>
      <c r="AX9" s="17">
        <v>3.30745941751985E-2</v>
      </c>
      <c r="AY9" s="17">
        <v>9.1056792199353503E-2</v>
      </c>
      <c r="AZ9" s="17"/>
      <c r="BA9" s="17">
        <v>2.4084146990425399E-2</v>
      </c>
      <c r="BB9" s="17">
        <v>7.8189283842827195E-2</v>
      </c>
      <c r="BC9" s="17">
        <v>0.11186311200561</v>
      </c>
      <c r="BD9" s="17">
        <v>0.14889418624947301</v>
      </c>
      <c r="BE9" s="17">
        <v>0.33774766057976902</v>
      </c>
      <c r="BF9" s="17"/>
      <c r="BG9" s="17">
        <v>7.0080391604149195E-2</v>
      </c>
      <c r="BH9" s="17">
        <v>0.11885316922375801</v>
      </c>
      <c r="BI9" s="17">
        <v>9.7135843990608206E-2</v>
      </c>
      <c r="BJ9" s="17">
        <v>4.8837836927991603E-2</v>
      </c>
      <c r="BK9" s="17">
        <v>6.5543000212574795E-2</v>
      </c>
      <c r="BL9" s="17"/>
      <c r="BM9" s="17">
        <v>0.10927862600977201</v>
      </c>
      <c r="BN9" s="17">
        <v>6.6583693337175606E-2</v>
      </c>
      <c r="BO9" s="17">
        <v>5.5507323901822198E-2</v>
      </c>
      <c r="BP9" s="17"/>
      <c r="BQ9" s="17">
        <v>0.14518031478645599</v>
      </c>
      <c r="BR9" s="17">
        <v>5.0211433172606498E-2</v>
      </c>
      <c r="BS9" s="17"/>
      <c r="BT9" s="17">
        <v>0.112534695471099</v>
      </c>
      <c r="BU9" s="17">
        <v>4.9377441173066597E-2</v>
      </c>
    </row>
    <row r="10" spans="2:73" x14ac:dyDescent="0.3">
      <c r="B10" s="18" t="s">
        <v>181</v>
      </c>
      <c r="C10" s="17">
        <v>0.29212509806811499</v>
      </c>
      <c r="D10" s="17">
        <v>0.30108622527518297</v>
      </c>
      <c r="E10" s="17">
        <v>0.28311548897126998</v>
      </c>
      <c r="F10" s="17"/>
      <c r="G10" s="17">
        <v>0.32886402774506002</v>
      </c>
      <c r="H10" s="17">
        <v>0.32758009304215902</v>
      </c>
      <c r="I10" s="17">
        <v>0.32988322368412099</v>
      </c>
      <c r="J10" s="17">
        <v>0.28983912191680899</v>
      </c>
      <c r="K10" s="17">
        <v>0.23577637340952301</v>
      </c>
      <c r="L10" s="17">
        <v>0.247960371982025</v>
      </c>
      <c r="M10" s="17"/>
      <c r="N10" s="17">
        <v>0.338350101564102</v>
      </c>
      <c r="O10" s="17">
        <v>0.314025606414782</v>
      </c>
      <c r="P10" s="17">
        <v>0.27053678433082501</v>
      </c>
      <c r="Q10" s="17">
        <v>0.24147549273118801</v>
      </c>
      <c r="R10" s="17"/>
      <c r="S10" s="17">
        <v>0.34842803761456398</v>
      </c>
      <c r="T10" s="17">
        <v>0.27956088125390899</v>
      </c>
      <c r="U10" s="17">
        <v>0.31648025809823899</v>
      </c>
      <c r="V10" s="17">
        <v>0.29575475497074</v>
      </c>
      <c r="W10" s="17">
        <v>0.24927888618685901</v>
      </c>
      <c r="X10" s="17">
        <v>0.20936674610081399</v>
      </c>
      <c r="Y10" s="17">
        <v>0.28025773477424598</v>
      </c>
      <c r="Z10" s="17">
        <v>0.297588187595894</v>
      </c>
      <c r="AA10" s="17">
        <v>0.31678169471510198</v>
      </c>
      <c r="AB10" s="17"/>
      <c r="AC10" s="17">
        <v>0.18158344489449699</v>
      </c>
      <c r="AD10" s="17">
        <v>0.240724343746617</v>
      </c>
      <c r="AE10" s="17">
        <v>0.249698245953663</v>
      </c>
      <c r="AF10" s="17">
        <v>0.249986270906665</v>
      </c>
      <c r="AG10" s="17">
        <v>0.24774010930391899</v>
      </c>
      <c r="AH10" s="17">
        <v>0.30696833265342999</v>
      </c>
      <c r="AI10" s="17">
        <v>0.27800678177235399</v>
      </c>
      <c r="AJ10" s="17">
        <v>0.33461651982343399</v>
      </c>
      <c r="AK10" s="17">
        <v>0.27520464745456502</v>
      </c>
      <c r="AL10" s="17">
        <v>0.33332142732606601</v>
      </c>
      <c r="AM10" s="17">
        <v>0.26514413880832899</v>
      </c>
      <c r="AN10" s="17">
        <v>0.34186673548725399</v>
      </c>
      <c r="AO10" s="17">
        <v>0.36538563156628601</v>
      </c>
      <c r="AP10" s="17">
        <v>0.38889556222362098</v>
      </c>
      <c r="AQ10" s="17">
        <v>0.338341044790607</v>
      </c>
      <c r="AR10" s="17">
        <v>0.37710931212575999</v>
      </c>
      <c r="AS10" s="17"/>
      <c r="AT10" s="17">
        <v>0.36008011520886701</v>
      </c>
      <c r="AU10" s="17">
        <v>0.289415349725204</v>
      </c>
      <c r="AV10" s="17">
        <v>0.283738832035137</v>
      </c>
      <c r="AW10" s="17">
        <v>0.24721915654985399</v>
      </c>
      <c r="AX10" s="17">
        <v>0.25312669549587602</v>
      </c>
      <c r="AY10" s="17">
        <v>0.25701512521342801</v>
      </c>
      <c r="AZ10" s="17"/>
      <c r="BA10" s="17">
        <v>0.231416359524277</v>
      </c>
      <c r="BB10" s="17">
        <v>0.24077200350870101</v>
      </c>
      <c r="BC10" s="17">
        <v>0.36372306878129301</v>
      </c>
      <c r="BD10" s="17">
        <v>0.41072145591322601</v>
      </c>
      <c r="BE10" s="17">
        <v>0.36620289560802199</v>
      </c>
      <c r="BF10" s="17"/>
      <c r="BG10" s="17">
        <v>0.27931167314155603</v>
      </c>
      <c r="BH10" s="17">
        <v>0.35957050305178001</v>
      </c>
      <c r="BI10" s="17">
        <v>0.30813509815339302</v>
      </c>
      <c r="BJ10" s="17">
        <v>0.26588900089775203</v>
      </c>
      <c r="BK10" s="17">
        <v>0.22325884739615301</v>
      </c>
      <c r="BL10" s="17"/>
      <c r="BM10" s="17">
        <v>0.33484500540530399</v>
      </c>
      <c r="BN10" s="17">
        <v>0.26326289660916902</v>
      </c>
      <c r="BO10" s="17">
        <v>0.234718952934862</v>
      </c>
      <c r="BP10" s="17"/>
      <c r="BQ10" s="17">
        <v>0.37788097949445199</v>
      </c>
      <c r="BR10" s="17">
        <v>0.24322188306461201</v>
      </c>
      <c r="BS10" s="17"/>
      <c r="BT10" s="17">
        <v>0.363498768948741</v>
      </c>
      <c r="BU10" s="17">
        <v>0.19539565609762799</v>
      </c>
    </row>
    <row r="11" spans="2:73" x14ac:dyDescent="0.3">
      <c r="B11" s="18" t="s">
        <v>182</v>
      </c>
      <c r="C11" s="17">
        <v>0.35104562717853799</v>
      </c>
      <c r="D11" s="17">
        <v>0.35732928683744603</v>
      </c>
      <c r="E11" s="17">
        <v>0.34563669845266798</v>
      </c>
      <c r="F11" s="17"/>
      <c r="G11" s="17">
        <v>0.26461579859809398</v>
      </c>
      <c r="H11" s="17">
        <v>0.283540694184791</v>
      </c>
      <c r="I11" s="17">
        <v>0.29279287526997499</v>
      </c>
      <c r="J11" s="17">
        <v>0.39701704777393898</v>
      </c>
      <c r="K11" s="17">
        <v>0.42638851566455899</v>
      </c>
      <c r="L11" s="17">
        <v>0.42254115488368799</v>
      </c>
      <c r="M11" s="17"/>
      <c r="N11" s="17">
        <v>0.32524480582561299</v>
      </c>
      <c r="O11" s="17">
        <v>0.330256275787423</v>
      </c>
      <c r="P11" s="17">
        <v>0.38522242807536999</v>
      </c>
      <c r="Q11" s="17">
        <v>0.36970275880834202</v>
      </c>
      <c r="R11" s="17"/>
      <c r="S11" s="17">
        <v>0.29160806058264299</v>
      </c>
      <c r="T11" s="17">
        <v>0.36926019517616399</v>
      </c>
      <c r="U11" s="17">
        <v>0.35083925456898701</v>
      </c>
      <c r="V11" s="17">
        <v>0.34421129824645302</v>
      </c>
      <c r="W11" s="17">
        <v>0.38324102201785598</v>
      </c>
      <c r="X11" s="17">
        <v>0.43453125591541297</v>
      </c>
      <c r="Y11" s="17">
        <v>0.36219793521537802</v>
      </c>
      <c r="Z11" s="17">
        <v>0.31408901711258203</v>
      </c>
      <c r="AA11" s="17">
        <v>0.32688243359018399</v>
      </c>
      <c r="AB11" s="17"/>
      <c r="AC11" s="17">
        <v>0.25591064130055202</v>
      </c>
      <c r="AD11" s="17">
        <v>0.30163477499796798</v>
      </c>
      <c r="AE11" s="17">
        <v>0.34828223463033903</v>
      </c>
      <c r="AF11" s="17">
        <v>0.36766968534058497</v>
      </c>
      <c r="AG11" s="17">
        <v>0.38360838096155803</v>
      </c>
      <c r="AH11" s="17">
        <v>0.32939138920949201</v>
      </c>
      <c r="AI11" s="17">
        <v>0.34595719044957002</v>
      </c>
      <c r="AJ11" s="17">
        <v>0.35270237292405998</v>
      </c>
      <c r="AK11" s="17">
        <v>0.343557625805468</v>
      </c>
      <c r="AL11" s="17">
        <v>0.35691095693269498</v>
      </c>
      <c r="AM11" s="17">
        <v>0.39431036431808297</v>
      </c>
      <c r="AN11" s="17">
        <v>0.37774658763603602</v>
      </c>
      <c r="AO11" s="17">
        <v>0.37240361818761503</v>
      </c>
      <c r="AP11" s="17">
        <v>0.33028194119596699</v>
      </c>
      <c r="AQ11" s="17">
        <v>0.390970939612795</v>
      </c>
      <c r="AR11" s="17">
        <v>0.20500166261622799</v>
      </c>
      <c r="AS11" s="17"/>
      <c r="AT11" s="17">
        <v>0.269416069085196</v>
      </c>
      <c r="AU11" s="17">
        <v>0.36896680221632699</v>
      </c>
      <c r="AV11" s="17">
        <v>0.34314017966362198</v>
      </c>
      <c r="AW11" s="17">
        <v>0.39111666130391498</v>
      </c>
      <c r="AX11" s="17">
        <v>0.424937889896155</v>
      </c>
      <c r="AY11" s="17">
        <v>0.35169808141560999</v>
      </c>
      <c r="AZ11" s="17"/>
      <c r="BA11" s="17">
        <v>0.422089909642545</v>
      </c>
      <c r="BB11" s="17">
        <v>0.351705678907205</v>
      </c>
      <c r="BC11" s="17">
        <v>0.310772744688953</v>
      </c>
      <c r="BD11" s="17">
        <v>0.26851451909514801</v>
      </c>
      <c r="BE11" s="17">
        <v>0.196730893189421</v>
      </c>
      <c r="BF11" s="17"/>
      <c r="BG11" s="17">
        <v>0.39362507312985001</v>
      </c>
      <c r="BH11" s="17">
        <v>0.31032473238101799</v>
      </c>
      <c r="BI11" s="17">
        <v>0.35394301945175</v>
      </c>
      <c r="BJ11" s="17">
        <v>0.36693821225796303</v>
      </c>
      <c r="BK11" s="17">
        <v>0.39827547942328501</v>
      </c>
      <c r="BL11" s="17"/>
      <c r="BM11" s="17">
        <v>0.349922256157016</v>
      </c>
      <c r="BN11" s="17">
        <v>0.36108653237159799</v>
      </c>
      <c r="BO11" s="17">
        <v>0.33011552587742898</v>
      </c>
      <c r="BP11" s="17"/>
      <c r="BQ11" s="17">
        <v>0.29725812269667501</v>
      </c>
      <c r="BR11" s="17">
        <v>0.384065398777579</v>
      </c>
      <c r="BS11" s="17"/>
      <c r="BT11" s="17">
        <v>0.33032780106800802</v>
      </c>
      <c r="BU11" s="17">
        <v>0.38078894912897499</v>
      </c>
    </row>
    <row r="12" spans="2:73" x14ac:dyDescent="0.3">
      <c r="B12" s="18" t="s">
        <v>183</v>
      </c>
      <c r="C12" s="17">
        <v>0.11903208280788299</v>
      </c>
      <c r="D12" s="17">
        <v>0.122389115304263</v>
      </c>
      <c r="E12" s="17">
        <v>0.116128022030557</v>
      </c>
      <c r="F12" s="17"/>
      <c r="G12" s="17">
        <v>0.13109705098654401</v>
      </c>
      <c r="H12" s="17">
        <v>7.7163450091598307E-2</v>
      </c>
      <c r="I12" s="17">
        <v>0.13392607816994301</v>
      </c>
      <c r="J12" s="17">
        <v>0.106440992281711</v>
      </c>
      <c r="K12" s="17">
        <v>0.13185412946765199</v>
      </c>
      <c r="L12" s="17">
        <v>0.13460973124147299</v>
      </c>
      <c r="M12" s="17"/>
      <c r="N12" s="17">
        <v>0.101955142524413</v>
      </c>
      <c r="O12" s="17">
        <v>0.10715371187291101</v>
      </c>
      <c r="P12" s="17">
        <v>0.12917179835716999</v>
      </c>
      <c r="Q12" s="17">
        <v>0.136656319706774</v>
      </c>
      <c r="R12" s="17"/>
      <c r="S12" s="17">
        <v>0.10468120647069699</v>
      </c>
      <c r="T12" s="17">
        <v>0.114228180751191</v>
      </c>
      <c r="U12" s="17">
        <v>9.8095286915358598E-2</v>
      </c>
      <c r="V12" s="17">
        <v>0.12426061391084001</v>
      </c>
      <c r="W12" s="17">
        <v>0.14868294267075099</v>
      </c>
      <c r="X12" s="17">
        <v>0.117794312800429</v>
      </c>
      <c r="Y12" s="17">
        <v>0.12388906183472601</v>
      </c>
      <c r="Z12" s="17">
        <v>9.8958700239992703E-2</v>
      </c>
      <c r="AA12" s="17">
        <v>0.138793175397251</v>
      </c>
      <c r="AB12" s="17"/>
      <c r="AC12" s="17">
        <v>0.12803235311843</v>
      </c>
      <c r="AD12" s="17">
        <v>9.1171342829848803E-2</v>
      </c>
      <c r="AE12" s="17">
        <v>0.16456993260826</v>
      </c>
      <c r="AF12" s="17">
        <v>0.151446984148569</v>
      </c>
      <c r="AG12" s="17">
        <v>0.15439418741194599</v>
      </c>
      <c r="AH12" s="17">
        <v>0.12515341984985501</v>
      </c>
      <c r="AI12" s="17">
        <v>0.12368074083986801</v>
      </c>
      <c r="AJ12" s="17">
        <v>0.10134791412048499</v>
      </c>
      <c r="AK12" s="17">
        <v>0.14287622428180199</v>
      </c>
      <c r="AL12" s="17">
        <v>0.107478728070987</v>
      </c>
      <c r="AM12" s="17">
        <v>0.13878962331609301</v>
      </c>
      <c r="AN12" s="17">
        <v>9.5785273869553295E-2</v>
      </c>
      <c r="AO12" s="17">
        <v>0.114666659639097</v>
      </c>
      <c r="AP12" s="17">
        <v>8.7699708870096704E-2</v>
      </c>
      <c r="AQ12" s="17">
        <v>7.3895598394371598E-2</v>
      </c>
      <c r="AR12" s="17">
        <v>6.5819883902350093E-2</v>
      </c>
      <c r="AS12" s="17"/>
      <c r="AT12" s="17">
        <v>9.5008854472420898E-2</v>
      </c>
      <c r="AU12" s="17">
        <v>0.119135285207343</v>
      </c>
      <c r="AV12" s="17">
        <v>0.14544844002623</v>
      </c>
      <c r="AW12" s="17">
        <v>0.13092583168246599</v>
      </c>
      <c r="AX12" s="17">
        <v>0.12026210862234001</v>
      </c>
      <c r="AY12" s="17">
        <v>0.107012114822352</v>
      </c>
      <c r="AZ12" s="17"/>
      <c r="BA12" s="17">
        <v>9.8830219029987093E-2</v>
      </c>
      <c r="BB12" s="17">
        <v>0.161632029316953</v>
      </c>
      <c r="BC12" s="17">
        <v>0.109124427796466</v>
      </c>
      <c r="BD12" s="17">
        <v>7.0468422767046596E-2</v>
      </c>
      <c r="BE12" s="17">
        <v>8.2276905722198396E-2</v>
      </c>
      <c r="BF12" s="17"/>
      <c r="BG12" s="17">
        <v>0.12023160816468199</v>
      </c>
      <c r="BH12" s="17">
        <v>0.100781473479716</v>
      </c>
      <c r="BI12" s="17">
        <v>8.9659054423331594E-2</v>
      </c>
      <c r="BJ12" s="17">
        <v>0.161813208088672</v>
      </c>
      <c r="BK12" s="17">
        <v>0.151149005753063</v>
      </c>
      <c r="BL12" s="17"/>
      <c r="BM12" s="17">
        <v>9.8759039479557595E-2</v>
      </c>
      <c r="BN12" s="17">
        <v>0.12883999296854001</v>
      </c>
      <c r="BO12" s="17">
        <v>0.15567614280183301</v>
      </c>
      <c r="BP12" s="17"/>
      <c r="BQ12" s="17">
        <v>9.1328070761728705E-2</v>
      </c>
      <c r="BR12" s="17">
        <v>0.14113407443968301</v>
      </c>
      <c r="BS12" s="17"/>
      <c r="BT12" s="17">
        <v>9.7519466563301002E-2</v>
      </c>
      <c r="BU12" s="17">
        <v>0.158765054084192</v>
      </c>
    </row>
    <row r="13" spans="2:73" x14ac:dyDescent="0.3">
      <c r="B13" s="18" t="s">
        <v>184</v>
      </c>
      <c r="C13" s="17">
        <v>3.4594518934874502E-2</v>
      </c>
      <c r="D13" s="17">
        <v>3.1601832173451201E-2</v>
      </c>
      <c r="E13" s="17">
        <v>3.7617565767184703E-2</v>
      </c>
      <c r="F13" s="17"/>
      <c r="G13" s="17">
        <v>1.8907368357111001E-2</v>
      </c>
      <c r="H13" s="17">
        <v>4.3618898019310903E-2</v>
      </c>
      <c r="I13" s="17">
        <v>3.5376974142420699E-2</v>
      </c>
      <c r="J13" s="17">
        <v>3.3223970734302298E-2</v>
      </c>
      <c r="K13" s="17">
        <v>4.3064355930329402E-2</v>
      </c>
      <c r="L13" s="17">
        <v>3.2442692157633103E-2</v>
      </c>
      <c r="M13" s="17"/>
      <c r="N13" s="17">
        <v>2.5765085290598299E-2</v>
      </c>
      <c r="O13" s="17">
        <v>4.6913845127945601E-2</v>
      </c>
      <c r="P13" s="17">
        <v>3.1792138252925602E-2</v>
      </c>
      <c r="Q13" s="17">
        <v>3.3167517457250099E-2</v>
      </c>
      <c r="R13" s="17"/>
      <c r="S13" s="17">
        <v>2.7405929535602402E-2</v>
      </c>
      <c r="T13" s="17">
        <v>2.81240079695627E-2</v>
      </c>
      <c r="U13" s="17">
        <v>3.8786941710282498E-2</v>
      </c>
      <c r="V13" s="17">
        <v>4.1772973107712497E-2</v>
      </c>
      <c r="W13" s="17">
        <v>4.4476775061594198E-2</v>
      </c>
      <c r="X13" s="17">
        <v>1.7508148548143299E-2</v>
      </c>
      <c r="Y13" s="17">
        <v>4.3001312820012398E-2</v>
      </c>
      <c r="Z13" s="17">
        <v>4.8826631198899899E-2</v>
      </c>
      <c r="AA13" s="17">
        <v>3.65090225925725E-2</v>
      </c>
      <c r="AB13" s="17"/>
      <c r="AC13" s="17">
        <v>0.107411192471807</v>
      </c>
      <c r="AD13" s="17">
        <v>4.3667453457087703E-2</v>
      </c>
      <c r="AE13" s="17">
        <v>3.4601695983098001E-2</v>
      </c>
      <c r="AF13" s="17">
        <v>3.2205370509489503E-2</v>
      </c>
      <c r="AG13" s="17">
        <v>3.89504104509798E-2</v>
      </c>
      <c r="AH13" s="17">
        <v>2.9244251892736401E-2</v>
      </c>
      <c r="AI13" s="17">
        <v>6.36657832752585E-2</v>
      </c>
      <c r="AJ13" s="17">
        <v>1.70192083823625E-2</v>
      </c>
      <c r="AK13" s="17">
        <v>6.97643345579924E-2</v>
      </c>
      <c r="AL13" s="17">
        <v>2.6771903140624598E-2</v>
      </c>
      <c r="AM13" s="17">
        <v>1.49001264158166E-2</v>
      </c>
      <c r="AN13" s="17">
        <v>1.9780172165041798E-2</v>
      </c>
      <c r="AO13" s="17">
        <v>2.2403207980947401E-2</v>
      </c>
      <c r="AP13" s="17">
        <v>2.7384961967E-2</v>
      </c>
      <c r="AQ13" s="17">
        <v>2.6413338249359E-2</v>
      </c>
      <c r="AR13" s="17">
        <v>1.5901625946872298E-2</v>
      </c>
      <c r="AS13" s="17"/>
      <c r="AT13" s="17">
        <v>2.2909980262785599E-2</v>
      </c>
      <c r="AU13" s="17">
        <v>3.9033001986668703E-2</v>
      </c>
      <c r="AV13" s="17">
        <v>3.5238193862464601E-2</v>
      </c>
      <c r="AW13" s="17">
        <v>4.4784089203160002E-2</v>
      </c>
      <c r="AX13" s="17">
        <v>3.9160562085389303E-2</v>
      </c>
      <c r="AY13" s="17">
        <v>1.37124873764115E-2</v>
      </c>
      <c r="AZ13" s="17"/>
      <c r="BA13" s="17">
        <v>4.6671973901402902E-2</v>
      </c>
      <c r="BB13" s="17">
        <v>3.4075729420244498E-2</v>
      </c>
      <c r="BC13" s="17">
        <v>2.4928734348885099E-2</v>
      </c>
      <c r="BD13" s="17">
        <v>3.1852353071130497E-2</v>
      </c>
      <c r="BE13" s="17">
        <v>0</v>
      </c>
      <c r="BF13" s="17"/>
      <c r="BG13" s="17">
        <v>2.22372680280939E-2</v>
      </c>
      <c r="BH13" s="17">
        <v>3.3135349946023199E-2</v>
      </c>
      <c r="BI13" s="17">
        <v>2.8002790392418601E-2</v>
      </c>
      <c r="BJ13" s="17">
        <v>4.5401360657359502E-2</v>
      </c>
      <c r="BK13" s="17">
        <v>4.0357918881754801E-2</v>
      </c>
      <c r="BL13" s="17"/>
      <c r="BM13" s="17">
        <v>2.2238618100370401E-2</v>
      </c>
      <c r="BN13" s="17">
        <v>4.1040935220583399E-2</v>
      </c>
      <c r="BO13" s="17">
        <v>5.57949122808514E-2</v>
      </c>
      <c r="BP13" s="17"/>
      <c r="BQ13" s="17">
        <v>2.7222598473002801E-2</v>
      </c>
      <c r="BR13" s="17">
        <v>3.91359396795916E-2</v>
      </c>
      <c r="BS13" s="17"/>
      <c r="BT13" s="17">
        <v>2.25870472068226E-2</v>
      </c>
      <c r="BU13" s="17">
        <v>5.3921538433545697E-2</v>
      </c>
    </row>
    <row r="14" spans="2:73" x14ac:dyDescent="0.3">
      <c r="B14" s="18" t="s">
        <v>92</v>
      </c>
      <c r="C14" s="19">
        <v>0.11847396830901</v>
      </c>
      <c r="D14" s="19">
        <v>9.3016440934465996E-2</v>
      </c>
      <c r="E14" s="19">
        <v>0.14289166384596999</v>
      </c>
      <c r="F14" s="19"/>
      <c r="G14" s="19">
        <v>0.122664392911723</v>
      </c>
      <c r="H14" s="19">
        <v>0.10904648143998701</v>
      </c>
      <c r="I14" s="19">
        <v>0.114233758233643</v>
      </c>
      <c r="J14" s="19">
        <v>0.113606558690448</v>
      </c>
      <c r="K14" s="19">
        <v>0.131710150863001</v>
      </c>
      <c r="L14" s="19">
        <v>0.121883862522048</v>
      </c>
      <c r="M14" s="19"/>
      <c r="N14" s="19">
        <v>5.4668808212126899E-2</v>
      </c>
      <c r="O14" s="19">
        <v>0.12347292313917101</v>
      </c>
      <c r="P14" s="19">
        <v>0.13373734492528599</v>
      </c>
      <c r="Q14" s="19">
        <v>0.169709016381168</v>
      </c>
      <c r="R14" s="19"/>
      <c r="S14" s="19">
        <v>7.9041989237174495E-2</v>
      </c>
      <c r="T14" s="19">
        <v>0.15254961774023201</v>
      </c>
      <c r="U14" s="19">
        <v>0.13380624397391999</v>
      </c>
      <c r="V14" s="19">
        <v>0.119416295326433</v>
      </c>
      <c r="W14" s="19">
        <v>0.11469869529302</v>
      </c>
      <c r="X14" s="19">
        <v>0.135541653983243</v>
      </c>
      <c r="Y14" s="19">
        <v>0.11303533056603</v>
      </c>
      <c r="Z14" s="19">
        <v>0.15646512376673799</v>
      </c>
      <c r="AA14" s="19">
        <v>9.1466149017216197E-2</v>
      </c>
      <c r="AB14" s="19"/>
      <c r="AC14" s="19">
        <v>0.28410886452906903</v>
      </c>
      <c r="AD14" s="19">
        <v>0.220317540991117</v>
      </c>
      <c r="AE14" s="19">
        <v>0.15230311037270999</v>
      </c>
      <c r="AF14" s="19">
        <v>0.13863824686808199</v>
      </c>
      <c r="AG14" s="19">
        <v>0.114733479113529</v>
      </c>
      <c r="AH14" s="19">
        <v>0.128336470722858</v>
      </c>
      <c r="AI14" s="19">
        <v>0.12914289543060301</v>
      </c>
      <c r="AJ14" s="19">
        <v>0.10502137294695001</v>
      </c>
      <c r="AK14" s="19">
        <v>0.10639426223198201</v>
      </c>
      <c r="AL14" s="19">
        <v>0.12525658452181501</v>
      </c>
      <c r="AM14" s="19">
        <v>0.10999334180770701</v>
      </c>
      <c r="AN14" s="19">
        <v>8.7683329279857794E-2</v>
      </c>
      <c r="AO14" s="19">
        <v>5.0932026201128598E-2</v>
      </c>
      <c r="AP14" s="19">
        <v>5.3099409918365599E-2</v>
      </c>
      <c r="AQ14" s="19">
        <v>2.2073954718620298E-2</v>
      </c>
      <c r="AR14" s="19">
        <v>3.7450659510326702E-2</v>
      </c>
      <c r="AS14" s="19"/>
      <c r="AT14" s="19">
        <v>7.9735258956997707E-2</v>
      </c>
      <c r="AU14" s="19">
        <v>0.113927264251054</v>
      </c>
      <c r="AV14" s="19">
        <v>0.12550531681227201</v>
      </c>
      <c r="AW14" s="19">
        <v>0.14696837446046501</v>
      </c>
      <c r="AX14" s="19">
        <v>0.12943814972504</v>
      </c>
      <c r="AY14" s="19">
        <v>0.17950539897284501</v>
      </c>
      <c r="AZ14" s="19"/>
      <c r="BA14" s="19">
        <v>0.17690739091136301</v>
      </c>
      <c r="BB14" s="19">
        <v>0.13362527500406901</v>
      </c>
      <c r="BC14" s="19">
        <v>7.9587912378793202E-2</v>
      </c>
      <c r="BD14" s="19">
        <v>6.9549062903976402E-2</v>
      </c>
      <c r="BE14" s="19">
        <v>1.7041644900590101E-2</v>
      </c>
      <c r="BF14" s="19"/>
      <c r="BG14" s="19">
        <v>0.114513985931669</v>
      </c>
      <c r="BH14" s="19">
        <v>7.7334771917704895E-2</v>
      </c>
      <c r="BI14" s="19">
        <v>0.12312419358849901</v>
      </c>
      <c r="BJ14" s="19">
        <v>0.111120381170262</v>
      </c>
      <c r="BK14" s="19">
        <v>0.12141574833317</v>
      </c>
      <c r="BL14" s="19"/>
      <c r="BM14" s="19">
        <v>8.4956454847979396E-2</v>
      </c>
      <c r="BN14" s="19">
        <v>0.139185949492934</v>
      </c>
      <c r="BO14" s="19">
        <v>0.16818714220320299</v>
      </c>
      <c r="BP14" s="19"/>
      <c r="BQ14" s="19">
        <v>6.1129913787686098E-2</v>
      </c>
      <c r="BR14" s="19">
        <v>0.14223127086592899</v>
      </c>
      <c r="BS14" s="19"/>
      <c r="BT14" s="19">
        <v>7.3532220742028698E-2</v>
      </c>
      <c r="BU14" s="19">
        <v>0.161751361082593</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U19"/>
  <sheetViews>
    <sheetView showGridLines="0" topLeftCell="A6" workbookViewId="0">
      <pane xSplit="2" topLeftCell="C1" activePane="topRight" state="frozen"/>
      <selection pane="topRight" activeCell="B19" sqref="B1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180</v>
      </c>
      <c r="C9" s="17">
        <v>0.222748157925342</v>
      </c>
      <c r="D9" s="17">
        <v>0.220227451910389</v>
      </c>
      <c r="E9" s="17">
        <v>0.224840726658463</v>
      </c>
      <c r="F9" s="17"/>
      <c r="G9" s="17">
        <v>0.29681966290006501</v>
      </c>
      <c r="H9" s="17">
        <v>0.30997684470036002</v>
      </c>
      <c r="I9" s="17">
        <v>0.23529664914286599</v>
      </c>
      <c r="J9" s="17">
        <v>0.17459804525188</v>
      </c>
      <c r="K9" s="17">
        <v>0.15841309124250899</v>
      </c>
      <c r="L9" s="17">
        <v>0.17463716766537701</v>
      </c>
      <c r="M9" s="17"/>
      <c r="N9" s="17">
        <v>0.27702029472437001</v>
      </c>
      <c r="O9" s="17">
        <v>0.24132946314196099</v>
      </c>
      <c r="P9" s="17">
        <v>0.193878863447568</v>
      </c>
      <c r="Q9" s="17">
        <v>0.17642141682753201</v>
      </c>
      <c r="R9" s="17"/>
      <c r="S9" s="17">
        <v>0.327631317306387</v>
      </c>
      <c r="T9" s="17">
        <v>0.21287904006314201</v>
      </c>
      <c r="U9" s="17">
        <v>0.21261113116359001</v>
      </c>
      <c r="V9" s="17">
        <v>0.20588999809556999</v>
      </c>
      <c r="W9" s="17">
        <v>0.164749181797269</v>
      </c>
      <c r="X9" s="17">
        <v>0.20180490637489901</v>
      </c>
      <c r="Y9" s="17">
        <v>0.20003463692217999</v>
      </c>
      <c r="Z9" s="17">
        <v>0.23351485706636699</v>
      </c>
      <c r="AA9" s="17">
        <v>0.20150401866230699</v>
      </c>
      <c r="AB9" s="17"/>
      <c r="AC9" s="17">
        <v>0.21261446620566701</v>
      </c>
      <c r="AD9" s="17">
        <v>0.17873977950568501</v>
      </c>
      <c r="AE9" s="17">
        <v>0.17428396274014901</v>
      </c>
      <c r="AF9" s="17">
        <v>0.200978892001137</v>
      </c>
      <c r="AG9" s="17">
        <v>0.20476621727078601</v>
      </c>
      <c r="AH9" s="17">
        <v>0.15831829043231899</v>
      </c>
      <c r="AI9" s="17">
        <v>0.23064697413176</v>
      </c>
      <c r="AJ9" s="17">
        <v>0.25742147526438097</v>
      </c>
      <c r="AK9" s="17">
        <v>0.17737484412360499</v>
      </c>
      <c r="AL9" s="17">
        <v>0.207641643037665</v>
      </c>
      <c r="AM9" s="17">
        <v>0.226109655213868</v>
      </c>
      <c r="AN9" s="17">
        <v>0.29403343399531201</v>
      </c>
      <c r="AO9" s="17">
        <v>0.27498333764910199</v>
      </c>
      <c r="AP9" s="17">
        <v>0.33096472674455002</v>
      </c>
      <c r="AQ9" s="17">
        <v>0.23113601714729001</v>
      </c>
      <c r="AR9" s="17">
        <v>0.39836515180807403</v>
      </c>
      <c r="AS9" s="17"/>
      <c r="AT9" s="17">
        <v>0.35839282886268697</v>
      </c>
      <c r="AU9" s="17">
        <v>0.21073977574793101</v>
      </c>
      <c r="AV9" s="17">
        <v>0.20464298220577201</v>
      </c>
      <c r="AW9" s="17">
        <v>0.15539258171489401</v>
      </c>
      <c r="AX9" s="17">
        <v>0.125788985188652</v>
      </c>
      <c r="AY9" s="17">
        <v>0.17201140090025599</v>
      </c>
      <c r="AZ9" s="17"/>
      <c r="BA9" s="17">
        <v>0.167177086303714</v>
      </c>
      <c r="BB9" s="17">
        <v>0.21907278131480201</v>
      </c>
      <c r="BC9" s="17">
        <v>0.24351816481961799</v>
      </c>
      <c r="BD9" s="17">
        <v>0.32557905020370198</v>
      </c>
      <c r="BE9" s="17">
        <v>0.35443689255330502</v>
      </c>
      <c r="BF9" s="17"/>
      <c r="BG9" s="17">
        <v>0.20999702688651301</v>
      </c>
      <c r="BH9" s="17">
        <v>0.25313933484335899</v>
      </c>
      <c r="BI9" s="17">
        <v>0.278251370353505</v>
      </c>
      <c r="BJ9" s="17">
        <v>0.205611812215028</v>
      </c>
      <c r="BK9" s="17">
        <v>0.248611338842886</v>
      </c>
      <c r="BL9" s="17"/>
      <c r="BM9" s="17">
        <v>0.27472449837751201</v>
      </c>
      <c r="BN9" s="17">
        <v>0.187417375758275</v>
      </c>
      <c r="BO9" s="17">
        <v>0.152105946266957</v>
      </c>
      <c r="BP9" s="17"/>
      <c r="BQ9" s="17">
        <v>0.293319059424269</v>
      </c>
      <c r="BR9" s="17">
        <v>0.18131304288719099</v>
      </c>
      <c r="BS9" s="17"/>
      <c r="BT9" s="17">
        <v>0.27441477208265003</v>
      </c>
      <c r="BU9" s="17">
        <v>0.156124948332305</v>
      </c>
    </row>
    <row r="10" spans="2:73" x14ac:dyDescent="0.3">
      <c r="B10" s="18" t="s">
        <v>181</v>
      </c>
      <c r="C10" s="17">
        <v>0.50109869665973505</v>
      </c>
      <c r="D10" s="17">
        <v>0.50403817009808605</v>
      </c>
      <c r="E10" s="17">
        <v>0.49876722365558301</v>
      </c>
      <c r="F10" s="17"/>
      <c r="G10" s="17">
        <v>0.467641859457398</v>
      </c>
      <c r="H10" s="17">
        <v>0.50544156505010795</v>
      </c>
      <c r="I10" s="17">
        <v>0.54023700470797398</v>
      </c>
      <c r="J10" s="17">
        <v>0.50206013053860798</v>
      </c>
      <c r="K10" s="17">
        <v>0.48488196363448099</v>
      </c>
      <c r="L10" s="17">
        <v>0.50006000894011404</v>
      </c>
      <c r="M10" s="17"/>
      <c r="N10" s="17">
        <v>0.494985001607333</v>
      </c>
      <c r="O10" s="17">
        <v>0.49015945935013899</v>
      </c>
      <c r="P10" s="17">
        <v>0.53431098218656004</v>
      </c>
      <c r="Q10" s="17">
        <v>0.49082599049710701</v>
      </c>
      <c r="R10" s="17"/>
      <c r="S10" s="17">
        <v>0.46335855258354702</v>
      </c>
      <c r="T10" s="17">
        <v>0.52647617898739096</v>
      </c>
      <c r="U10" s="17">
        <v>0.51929916039486501</v>
      </c>
      <c r="V10" s="17">
        <v>0.51435439066696398</v>
      </c>
      <c r="W10" s="17">
        <v>0.52701163489014902</v>
      </c>
      <c r="X10" s="17">
        <v>0.45915648089227401</v>
      </c>
      <c r="Y10" s="17">
        <v>0.488853276721682</v>
      </c>
      <c r="Z10" s="17">
        <v>0.43860042751244899</v>
      </c>
      <c r="AA10" s="17">
        <v>0.53571947617608995</v>
      </c>
      <c r="AB10" s="17"/>
      <c r="AC10" s="17">
        <v>0.38541703258910098</v>
      </c>
      <c r="AD10" s="17">
        <v>0.491190983758169</v>
      </c>
      <c r="AE10" s="17">
        <v>0.46072840476928401</v>
      </c>
      <c r="AF10" s="17">
        <v>0.45810918572917297</v>
      </c>
      <c r="AG10" s="17">
        <v>0.48284497946015298</v>
      </c>
      <c r="AH10" s="17">
        <v>0.55631499868699796</v>
      </c>
      <c r="AI10" s="17">
        <v>0.48144517616981097</v>
      </c>
      <c r="AJ10" s="17">
        <v>0.48873105503726699</v>
      </c>
      <c r="AK10" s="17">
        <v>0.52606311185156795</v>
      </c>
      <c r="AL10" s="17">
        <v>0.52518696253096797</v>
      </c>
      <c r="AM10" s="17">
        <v>0.52611597149192701</v>
      </c>
      <c r="AN10" s="17">
        <v>0.50400660439273104</v>
      </c>
      <c r="AO10" s="17">
        <v>0.50719329686316195</v>
      </c>
      <c r="AP10" s="17">
        <v>0.48443906810015902</v>
      </c>
      <c r="AQ10" s="17">
        <v>0.56733618126201302</v>
      </c>
      <c r="AR10" s="17">
        <v>0.45973194272985402</v>
      </c>
      <c r="AS10" s="17"/>
      <c r="AT10" s="17">
        <v>0.44086003595801099</v>
      </c>
      <c r="AU10" s="17">
        <v>0.50481423447214602</v>
      </c>
      <c r="AV10" s="17">
        <v>0.499301558741096</v>
      </c>
      <c r="AW10" s="17">
        <v>0.56081774171484899</v>
      </c>
      <c r="AX10" s="17">
        <v>0.50774926437107304</v>
      </c>
      <c r="AY10" s="17">
        <v>0.52697673514294396</v>
      </c>
      <c r="AZ10" s="17"/>
      <c r="BA10" s="17">
        <v>0.520186728465868</v>
      </c>
      <c r="BB10" s="17">
        <v>0.48047854626418302</v>
      </c>
      <c r="BC10" s="17">
        <v>0.51795093371507295</v>
      </c>
      <c r="BD10" s="17">
        <v>0.47924444232582702</v>
      </c>
      <c r="BE10" s="17">
        <v>0.51834097550939695</v>
      </c>
      <c r="BF10" s="17"/>
      <c r="BG10" s="17">
        <v>0.51416656815303097</v>
      </c>
      <c r="BH10" s="17">
        <v>0.51746438848118503</v>
      </c>
      <c r="BI10" s="17">
        <v>0.45767534373959201</v>
      </c>
      <c r="BJ10" s="17">
        <v>0.49951914296651101</v>
      </c>
      <c r="BK10" s="17">
        <v>0.40344256535540901</v>
      </c>
      <c r="BL10" s="17"/>
      <c r="BM10" s="17">
        <v>0.50038346482260299</v>
      </c>
      <c r="BN10" s="17">
        <v>0.505334961128585</v>
      </c>
      <c r="BO10" s="17">
        <v>0.49294839832962201</v>
      </c>
      <c r="BP10" s="17"/>
      <c r="BQ10" s="17">
        <v>0.51531005515122297</v>
      </c>
      <c r="BR10" s="17">
        <v>0.497268043222094</v>
      </c>
      <c r="BS10" s="17"/>
      <c r="BT10" s="17">
        <v>0.51456158266568397</v>
      </c>
      <c r="BU10" s="17">
        <v>0.47808151774520002</v>
      </c>
    </row>
    <row r="11" spans="2:73" x14ac:dyDescent="0.3">
      <c r="B11" s="18" t="s">
        <v>182</v>
      </c>
      <c r="C11" s="17">
        <v>0.18489300484368101</v>
      </c>
      <c r="D11" s="17">
        <v>0.19906315653703199</v>
      </c>
      <c r="E11" s="17">
        <v>0.17145709132419101</v>
      </c>
      <c r="F11" s="17"/>
      <c r="G11" s="17">
        <v>0.18917868142390001</v>
      </c>
      <c r="H11" s="17">
        <v>0.120248580136852</v>
      </c>
      <c r="I11" s="17">
        <v>0.13566799950797701</v>
      </c>
      <c r="J11" s="17">
        <v>0.199896012335257</v>
      </c>
      <c r="K11" s="17">
        <v>0.239857402573078</v>
      </c>
      <c r="L11" s="17">
        <v>0.22275305941939899</v>
      </c>
      <c r="M11" s="17"/>
      <c r="N11" s="17">
        <v>0.15754007818479401</v>
      </c>
      <c r="O11" s="17">
        <v>0.180441924797344</v>
      </c>
      <c r="P11" s="17">
        <v>0.17640564605919701</v>
      </c>
      <c r="Q11" s="17">
        <v>0.22299724832048501</v>
      </c>
      <c r="R11" s="17"/>
      <c r="S11" s="17">
        <v>0.14939273438471701</v>
      </c>
      <c r="T11" s="17">
        <v>0.19855817148256999</v>
      </c>
      <c r="U11" s="17">
        <v>0.17196632425175101</v>
      </c>
      <c r="V11" s="17">
        <v>0.164473407876046</v>
      </c>
      <c r="W11" s="17">
        <v>0.176708022146398</v>
      </c>
      <c r="X11" s="17">
        <v>0.21606433954334001</v>
      </c>
      <c r="Y11" s="17">
        <v>0.21931012723881499</v>
      </c>
      <c r="Z11" s="17">
        <v>0.22703665902275999</v>
      </c>
      <c r="AA11" s="17">
        <v>0.17777028114236501</v>
      </c>
      <c r="AB11" s="17"/>
      <c r="AC11" s="17">
        <v>0.15069965367036001</v>
      </c>
      <c r="AD11" s="17">
        <v>0.205072047374844</v>
      </c>
      <c r="AE11" s="17">
        <v>0.24922471273701599</v>
      </c>
      <c r="AF11" s="17">
        <v>0.25363988371096702</v>
      </c>
      <c r="AG11" s="17">
        <v>0.20418787444810399</v>
      </c>
      <c r="AH11" s="17">
        <v>0.163515269330124</v>
      </c>
      <c r="AI11" s="17">
        <v>0.16088754637573699</v>
      </c>
      <c r="AJ11" s="17">
        <v>0.20565411848502199</v>
      </c>
      <c r="AK11" s="17">
        <v>0.18942932941315599</v>
      </c>
      <c r="AL11" s="17">
        <v>0.16697736843685701</v>
      </c>
      <c r="AM11" s="17">
        <v>0.20709311979702899</v>
      </c>
      <c r="AN11" s="17">
        <v>0.14422334183239899</v>
      </c>
      <c r="AO11" s="17">
        <v>0.156874951528155</v>
      </c>
      <c r="AP11" s="17">
        <v>0.15145162587049099</v>
      </c>
      <c r="AQ11" s="17">
        <v>0.122237200961612</v>
      </c>
      <c r="AR11" s="17">
        <v>9.3729858666950605E-2</v>
      </c>
      <c r="AS11" s="17"/>
      <c r="AT11" s="17">
        <v>0.14163204014205499</v>
      </c>
      <c r="AU11" s="17">
        <v>0.19574186644547101</v>
      </c>
      <c r="AV11" s="17">
        <v>0.20688849733252601</v>
      </c>
      <c r="AW11" s="17">
        <v>0.17169828929370401</v>
      </c>
      <c r="AX11" s="17">
        <v>0.24005793677944801</v>
      </c>
      <c r="AY11" s="17">
        <v>0.19121909718397401</v>
      </c>
      <c r="AZ11" s="17"/>
      <c r="BA11" s="17">
        <v>0.204143740227231</v>
      </c>
      <c r="BB11" s="17">
        <v>0.20493313551241399</v>
      </c>
      <c r="BC11" s="17">
        <v>0.16491976138738401</v>
      </c>
      <c r="BD11" s="17">
        <v>0.12534989295341201</v>
      </c>
      <c r="BE11" s="17">
        <v>0.10699298736652001</v>
      </c>
      <c r="BF11" s="17"/>
      <c r="BG11" s="17">
        <v>0.20185942323377701</v>
      </c>
      <c r="BH11" s="17">
        <v>0.16004776944088001</v>
      </c>
      <c r="BI11" s="17">
        <v>0.15842403514176401</v>
      </c>
      <c r="BJ11" s="17">
        <v>0.18652256775348799</v>
      </c>
      <c r="BK11" s="17">
        <v>0.28633923786507398</v>
      </c>
      <c r="BL11" s="17"/>
      <c r="BM11" s="17">
        <v>0.16134810291725099</v>
      </c>
      <c r="BN11" s="17">
        <v>0.20455534856445501</v>
      </c>
      <c r="BO11" s="17">
        <v>0.20799562292058801</v>
      </c>
      <c r="BP11" s="17"/>
      <c r="BQ11" s="17">
        <v>0.13411672224400101</v>
      </c>
      <c r="BR11" s="17">
        <v>0.21036527995261101</v>
      </c>
      <c r="BS11" s="17"/>
      <c r="BT11" s="17">
        <v>0.15738500210581899</v>
      </c>
      <c r="BU11" s="17">
        <v>0.224004909753973</v>
      </c>
    </row>
    <row r="12" spans="2:73" x14ac:dyDescent="0.3">
      <c r="B12" s="18" t="s">
        <v>183</v>
      </c>
      <c r="C12" s="17">
        <v>6.0329513372942199E-2</v>
      </c>
      <c r="D12" s="17">
        <v>4.9168084357858001E-2</v>
      </c>
      <c r="E12" s="17">
        <v>7.1110191331089895E-2</v>
      </c>
      <c r="F12" s="17"/>
      <c r="G12" s="17">
        <v>3.6628320617462302E-2</v>
      </c>
      <c r="H12" s="17">
        <v>5.31880982587307E-2</v>
      </c>
      <c r="I12" s="17">
        <v>5.27083250537628E-2</v>
      </c>
      <c r="J12" s="17">
        <v>8.37114430465382E-2</v>
      </c>
      <c r="K12" s="17">
        <v>6.5823280140331897E-2</v>
      </c>
      <c r="L12" s="17">
        <v>6.57226574823747E-2</v>
      </c>
      <c r="M12" s="17"/>
      <c r="N12" s="17">
        <v>4.7573578175386398E-2</v>
      </c>
      <c r="O12" s="17">
        <v>6.0396991407438698E-2</v>
      </c>
      <c r="P12" s="17">
        <v>5.94508006041847E-2</v>
      </c>
      <c r="Q12" s="17">
        <v>7.2481625670073602E-2</v>
      </c>
      <c r="R12" s="17"/>
      <c r="S12" s="17">
        <v>3.36370592957266E-2</v>
      </c>
      <c r="T12" s="17">
        <v>3.75571831260871E-2</v>
      </c>
      <c r="U12" s="17">
        <v>7.70697236183574E-2</v>
      </c>
      <c r="V12" s="17">
        <v>7.9033662058313206E-2</v>
      </c>
      <c r="W12" s="17">
        <v>8.33246788035093E-2</v>
      </c>
      <c r="X12" s="17">
        <v>8.1659670642347901E-2</v>
      </c>
      <c r="Y12" s="17">
        <v>5.1317508475709497E-2</v>
      </c>
      <c r="Z12" s="17">
        <v>6.1855557447303297E-2</v>
      </c>
      <c r="AA12" s="17">
        <v>6.5406427607943102E-2</v>
      </c>
      <c r="AB12" s="17"/>
      <c r="AC12" s="17">
        <v>7.6510630910009203E-2</v>
      </c>
      <c r="AD12" s="17">
        <v>6.4036433125708406E-2</v>
      </c>
      <c r="AE12" s="17">
        <v>7.0037489806538594E-2</v>
      </c>
      <c r="AF12" s="17">
        <v>3.2485429917637199E-2</v>
      </c>
      <c r="AG12" s="17">
        <v>8.6590263070637594E-2</v>
      </c>
      <c r="AH12" s="17">
        <v>7.5663880912511E-2</v>
      </c>
      <c r="AI12" s="17">
        <v>9.7694925355095497E-2</v>
      </c>
      <c r="AJ12" s="17">
        <v>3.8653660358314003E-2</v>
      </c>
      <c r="AK12" s="17">
        <v>7.0400140063586206E-2</v>
      </c>
      <c r="AL12" s="17">
        <v>7.0766033093348807E-2</v>
      </c>
      <c r="AM12" s="17">
        <v>2.9450616666774398E-2</v>
      </c>
      <c r="AN12" s="17">
        <v>5.7736619779557803E-2</v>
      </c>
      <c r="AO12" s="17">
        <v>4.5829508342043399E-2</v>
      </c>
      <c r="AP12" s="17">
        <v>2.4046242354705701E-2</v>
      </c>
      <c r="AQ12" s="17">
        <v>6.8486251081896002E-2</v>
      </c>
      <c r="AR12" s="17">
        <v>4.2621176505088801E-2</v>
      </c>
      <c r="AS12" s="17"/>
      <c r="AT12" s="17">
        <v>3.3100497760917197E-2</v>
      </c>
      <c r="AU12" s="17">
        <v>5.8348052055489298E-2</v>
      </c>
      <c r="AV12" s="17">
        <v>6.4149936228909299E-2</v>
      </c>
      <c r="AW12" s="17">
        <v>7.6383445711713197E-2</v>
      </c>
      <c r="AX12" s="17">
        <v>8.3935157232561494E-2</v>
      </c>
      <c r="AY12" s="17">
        <v>7.7023362729977299E-2</v>
      </c>
      <c r="AZ12" s="17"/>
      <c r="BA12" s="17">
        <v>7.1812400059453996E-2</v>
      </c>
      <c r="BB12" s="17">
        <v>5.8834444174239303E-2</v>
      </c>
      <c r="BC12" s="17">
        <v>4.86354452243851E-2</v>
      </c>
      <c r="BD12" s="17">
        <v>5.0868131645657698E-2</v>
      </c>
      <c r="BE12" s="17">
        <v>2.02291445707777E-2</v>
      </c>
      <c r="BF12" s="17"/>
      <c r="BG12" s="17">
        <v>4.6322005353165399E-2</v>
      </c>
      <c r="BH12" s="17">
        <v>4.6198671576189503E-2</v>
      </c>
      <c r="BI12" s="17">
        <v>8.61605362924696E-2</v>
      </c>
      <c r="BJ12" s="17">
        <v>6.9864471842677495E-2</v>
      </c>
      <c r="BK12" s="17">
        <v>4.86998051998557E-2</v>
      </c>
      <c r="BL12" s="17"/>
      <c r="BM12" s="17">
        <v>4.4984330028002298E-2</v>
      </c>
      <c r="BN12" s="17">
        <v>6.6050070250382495E-2</v>
      </c>
      <c r="BO12" s="17">
        <v>9.2643655453121199E-2</v>
      </c>
      <c r="BP12" s="17"/>
      <c r="BQ12" s="17">
        <v>4.4052043006771499E-2</v>
      </c>
      <c r="BR12" s="17">
        <v>7.1714676302385802E-2</v>
      </c>
      <c r="BS12" s="17"/>
      <c r="BT12" s="17">
        <v>4.1153196205740802E-2</v>
      </c>
      <c r="BU12" s="17">
        <v>8.8735357623048502E-2</v>
      </c>
    </row>
    <row r="13" spans="2:73" x14ac:dyDescent="0.3">
      <c r="B13" s="18" t="s">
        <v>184</v>
      </c>
      <c r="C13" s="17">
        <v>1.50932721231022E-2</v>
      </c>
      <c r="D13" s="17">
        <v>1.2356485821316999E-2</v>
      </c>
      <c r="E13" s="17">
        <v>1.77374537640533E-2</v>
      </c>
      <c r="F13" s="17"/>
      <c r="G13" s="17">
        <v>0</v>
      </c>
      <c r="H13" s="17">
        <v>6.1834731615583302E-3</v>
      </c>
      <c r="I13" s="17">
        <v>1.68569616991559E-2</v>
      </c>
      <c r="J13" s="17">
        <v>1.8296311045989701E-2</v>
      </c>
      <c r="K13" s="17">
        <v>2.6916753873666401E-2</v>
      </c>
      <c r="L13" s="17">
        <v>2.0895958119598899E-2</v>
      </c>
      <c r="M13" s="17"/>
      <c r="N13" s="17">
        <v>1.1071479730996699E-2</v>
      </c>
      <c r="O13" s="17">
        <v>1.7521552247489299E-2</v>
      </c>
      <c r="P13" s="17">
        <v>2.01371672288405E-2</v>
      </c>
      <c r="Q13" s="17">
        <v>1.13604984998166E-2</v>
      </c>
      <c r="R13" s="17"/>
      <c r="S13" s="17">
        <v>1.5566915990605799E-2</v>
      </c>
      <c r="T13" s="17">
        <v>1.3977542486018801E-2</v>
      </c>
      <c r="U13" s="17">
        <v>6.0053108396429297E-3</v>
      </c>
      <c r="V13" s="17">
        <v>1.82626699563944E-2</v>
      </c>
      <c r="W13" s="17">
        <v>2.3430917320327298E-2</v>
      </c>
      <c r="X13" s="17">
        <v>1.7226675321105299E-2</v>
      </c>
      <c r="Y13" s="17">
        <v>1.6263539852397001E-2</v>
      </c>
      <c r="Z13" s="17">
        <v>3.8992498951120801E-2</v>
      </c>
      <c r="AA13" s="17">
        <v>3.0809034312939999E-3</v>
      </c>
      <c r="AB13" s="17"/>
      <c r="AC13" s="17">
        <v>7.5097848126808003E-2</v>
      </c>
      <c r="AD13" s="17">
        <v>6.1197061169252897E-3</v>
      </c>
      <c r="AE13" s="17">
        <v>1.6330141338662101E-2</v>
      </c>
      <c r="AF13" s="17">
        <v>3.5999175940010002E-2</v>
      </c>
      <c r="AG13" s="17">
        <v>8.14614496876335E-3</v>
      </c>
      <c r="AH13" s="17">
        <v>1.7156869367676301E-2</v>
      </c>
      <c r="AI13" s="17">
        <v>2.1168874630135601E-2</v>
      </c>
      <c r="AJ13" s="17">
        <v>4.9311159293719004E-3</v>
      </c>
      <c r="AK13" s="17">
        <v>2.8884258927430701E-2</v>
      </c>
      <c r="AL13" s="17">
        <v>2.39251233792293E-2</v>
      </c>
      <c r="AM13" s="17">
        <v>1.1230636830401699E-2</v>
      </c>
      <c r="AN13" s="17">
        <v>0</v>
      </c>
      <c r="AO13" s="17">
        <v>1.51189056175375E-2</v>
      </c>
      <c r="AP13" s="17">
        <v>9.0983369300946196E-3</v>
      </c>
      <c r="AQ13" s="17">
        <v>1.08043495471889E-2</v>
      </c>
      <c r="AR13" s="17">
        <v>5.55187029003275E-3</v>
      </c>
      <c r="AS13" s="17"/>
      <c r="AT13" s="17">
        <v>1.01798581800464E-2</v>
      </c>
      <c r="AU13" s="17">
        <v>1.3648035845722601E-2</v>
      </c>
      <c r="AV13" s="17">
        <v>6.8903673828163096E-3</v>
      </c>
      <c r="AW13" s="17">
        <v>2.0552123371399701E-2</v>
      </c>
      <c r="AX13" s="17">
        <v>2.93396893613946E-2</v>
      </c>
      <c r="AY13" s="17">
        <v>2.06328215104165E-2</v>
      </c>
      <c r="AZ13" s="17"/>
      <c r="BA13" s="17">
        <v>1.8400909437627198E-2</v>
      </c>
      <c r="BB13" s="17">
        <v>1.40802041718194E-2</v>
      </c>
      <c r="BC13" s="17">
        <v>1.3085974788004599E-2</v>
      </c>
      <c r="BD13" s="17">
        <v>1.14323198272473E-2</v>
      </c>
      <c r="BE13" s="17">
        <v>0</v>
      </c>
      <c r="BF13" s="17"/>
      <c r="BG13" s="17">
        <v>1.5466750339570999E-2</v>
      </c>
      <c r="BH13" s="17">
        <v>1.16590594183466E-2</v>
      </c>
      <c r="BI13" s="17">
        <v>3.1931690422765599E-3</v>
      </c>
      <c r="BJ13" s="17">
        <v>2.8468149654485599E-2</v>
      </c>
      <c r="BK13" s="17">
        <v>7.1619841771242299E-3</v>
      </c>
      <c r="BL13" s="17"/>
      <c r="BM13" s="17">
        <v>1.15730303308181E-2</v>
      </c>
      <c r="BN13" s="17">
        <v>1.4609699520241E-2</v>
      </c>
      <c r="BO13" s="17">
        <v>2.6874899784584901E-2</v>
      </c>
      <c r="BP13" s="17"/>
      <c r="BQ13" s="17">
        <v>8.3468076452307208E-3</v>
      </c>
      <c r="BR13" s="17">
        <v>2.0058655099060501E-2</v>
      </c>
      <c r="BS13" s="17"/>
      <c r="BT13" s="17">
        <v>6.90529134388601E-3</v>
      </c>
      <c r="BU13" s="17">
        <v>2.80027537609518E-2</v>
      </c>
    </row>
    <row r="14" spans="2:73" x14ac:dyDescent="0.3">
      <c r="B14" s="18" t="s">
        <v>92</v>
      </c>
      <c r="C14" s="19">
        <v>1.5837355075197099E-2</v>
      </c>
      <c r="D14" s="19">
        <v>1.5146651275317599E-2</v>
      </c>
      <c r="E14" s="19">
        <v>1.60873132666196E-2</v>
      </c>
      <c r="F14" s="19"/>
      <c r="G14" s="19">
        <v>9.7314756011741693E-3</v>
      </c>
      <c r="H14" s="19">
        <v>4.9614386923916599E-3</v>
      </c>
      <c r="I14" s="19">
        <v>1.9233059888264601E-2</v>
      </c>
      <c r="J14" s="19">
        <v>2.1438057781728099E-2</v>
      </c>
      <c r="K14" s="19">
        <v>2.4107508535933402E-2</v>
      </c>
      <c r="L14" s="19">
        <v>1.59311483731359E-2</v>
      </c>
      <c r="M14" s="19"/>
      <c r="N14" s="19">
        <v>1.18095675771201E-2</v>
      </c>
      <c r="O14" s="19">
        <v>1.01506090556286E-2</v>
      </c>
      <c r="P14" s="19">
        <v>1.5816540473649301E-2</v>
      </c>
      <c r="Q14" s="19">
        <v>2.59132201849867E-2</v>
      </c>
      <c r="R14" s="19"/>
      <c r="S14" s="19">
        <v>1.0413420439016399E-2</v>
      </c>
      <c r="T14" s="19">
        <v>1.0551883854792001E-2</v>
      </c>
      <c r="U14" s="19">
        <v>1.3048349731792599E-2</v>
      </c>
      <c r="V14" s="19">
        <v>1.7985871346712499E-2</v>
      </c>
      <c r="W14" s="19">
        <v>2.4775565042348E-2</v>
      </c>
      <c r="X14" s="19">
        <v>2.4087927226033701E-2</v>
      </c>
      <c r="Y14" s="19">
        <v>2.42209107892171E-2</v>
      </c>
      <c r="Z14" s="19">
        <v>0</v>
      </c>
      <c r="AA14" s="19">
        <v>1.6518892980001101E-2</v>
      </c>
      <c r="AB14" s="19"/>
      <c r="AC14" s="19">
        <v>9.96603684980545E-2</v>
      </c>
      <c r="AD14" s="19">
        <v>5.4841050118668598E-2</v>
      </c>
      <c r="AE14" s="19">
        <v>2.93952886083504E-2</v>
      </c>
      <c r="AF14" s="19">
        <v>1.8787432701074899E-2</v>
      </c>
      <c r="AG14" s="19">
        <v>1.3464520781555699E-2</v>
      </c>
      <c r="AH14" s="19">
        <v>2.9030691270371101E-2</v>
      </c>
      <c r="AI14" s="19">
        <v>8.1565033374609696E-3</v>
      </c>
      <c r="AJ14" s="19">
        <v>4.6085749256438296E-3</v>
      </c>
      <c r="AK14" s="19">
        <v>7.8483156206542795E-3</v>
      </c>
      <c r="AL14" s="19">
        <v>5.5028695219318802E-3</v>
      </c>
      <c r="AM14" s="19">
        <v>0</v>
      </c>
      <c r="AN14" s="19">
        <v>0</v>
      </c>
      <c r="AO14" s="19">
        <v>0</v>
      </c>
      <c r="AP14" s="19">
        <v>0</v>
      </c>
      <c r="AQ14" s="19">
        <v>0</v>
      </c>
      <c r="AR14" s="19">
        <v>0</v>
      </c>
      <c r="AS14" s="19"/>
      <c r="AT14" s="19">
        <v>1.5834739096283801E-2</v>
      </c>
      <c r="AU14" s="19">
        <v>1.6708035433240401E-2</v>
      </c>
      <c r="AV14" s="19">
        <v>1.8126658108879999E-2</v>
      </c>
      <c r="AW14" s="19">
        <v>1.51558181934397E-2</v>
      </c>
      <c r="AX14" s="19">
        <v>1.3128967066870599E-2</v>
      </c>
      <c r="AY14" s="19">
        <v>1.2136582532432201E-2</v>
      </c>
      <c r="AZ14" s="19"/>
      <c r="BA14" s="19">
        <v>1.8279135506105701E-2</v>
      </c>
      <c r="BB14" s="19">
        <v>2.2600888562542502E-2</v>
      </c>
      <c r="BC14" s="19">
        <v>1.1889720065535301E-2</v>
      </c>
      <c r="BD14" s="19">
        <v>7.5261630441535096E-3</v>
      </c>
      <c r="BE14" s="19">
        <v>0</v>
      </c>
      <c r="BF14" s="19"/>
      <c r="BG14" s="19">
        <v>1.2188226033941801E-2</v>
      </c>
      <c r="BH14" s="19">
        <v>1.14907762400392E-2</v>
      </c>
      <c r="BI14" s="19">
        <v>1.6295545430392602E-2</v>
      </c>
      <c r="BJ14" s="19">
        <v>1.00138555678104E-2</v>
      </c>
      <c r="BK14" s="19">
        <v>5.74506855965132E-3</v>
      </c>
      <c r="BL14" s="19"/>
      <c r="BM14" s="19">
        <v>6.9865735238142899E-3</v>
      </c>
      <c r="BN14" s="19">
        <v>2.2032544778061401E-2</v>
      </c>
      <c r="BO14" s="19">
        <v>2.74314772451273E-2</v>
      </c>
      <c r="BP14" s="19"/>
      <c r="BQ14" s="19">
        <v>4.8553125285046104E-3</v>
      </c>
      <c r="BR14" s="19">
        <v>1.92803025366577E-2</v>
      </c>
      <c r="BS14" s="19"/>
      <c r="BT14" s="19">
        <v>5.5801555962198702E-3</v>
      </c>
      <c r="BU14" s="19">
        <v>2.50505127845214E-2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U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180</v>
      </c>
      <c r="C9" s="17">
        <v>0.16838005250382301</v>
      </c>
      <c r="D9" s="17">
        <v>0.18936187217926401</v>
      </c>
      <c r="E9" s="17">
        <v>0.14841085641621499</v>
      </c>
      <c r="F9" s="17"/>
      <c r="G9" s="17">
        <v>0.27948717298125603</v>
      </c>
      <c r="H9" s="17">
        <v>0.26574464241137502</v>
      </c>
      <c r="I9" s="17">
        <v>0.172704081547601</v>
      </c>
      <c r="J9" s="17">
        <v>0.125239752083007</v>
      </c>
      <c r="K9" s="17">
        <v>7.5354429731545797E-2</v>
      </c>
      <c r="L9" s="17">
        <v>0.107412491943234</v>
      </c>
      <c r="M9" s="17"/>
      <c r="N9" s="17">
        <v>0.21537077886529199</v>
      </c>
      <c r="O9" s="17">
        <v>0.172329501203728</v>
      </c>
      <c r="P9" s="17">
        <v>0.14828369329759999</v>
      </c>
      <c r="Q9" s="17">
        <v>0.13667961832101799</v>
      </c>
      <c r="R9" s="17"/>
      <c r="S9" s="17">
        <v>0.27580460140247798</v>
      </c>
      <c r="T9" s="17">
        <v>0.118004096853705</v>
      </c>
      <c r="U9" s="17">
        <v>0.14571495470239201</v>
      </c>
      <c r="V9" s="17">
        <v>0.135034297297496</v>
      </c>
      <c r="W9" s="17">
        <v>0.116868248066925</v>
      </c>
      <c r="X9" s="17">
        <v>0.189872204652167</v>
      </c>
      <c r="Y9" s="17">
        <v>0.172437810165676</v>
      </c>
      <c r="Z9" s="17">
        <v>0.18474821900335101</v>
      </c>
      <c r="AA9" s="17">
        <v>0.159395780677175</v>
      </c>
      <c r="AB9" s="17"/>
      <c r="AC9" s="17">
        <v>0.211036301680493</v>
      </c>
      <c r="AD9" s="17">
        <v>0.25475451541265798</v>
      </c>
      <c r="AE9" s="17">
        <v>9.2799045719989495E-2</v>
      </c>
      <c r="AF9" s="17">
        <v>0.145676882485098</v>
      </c>
      <c r="AG9" s="17">
        <v>0.133022654753366</v>
      </c>
      <c r="AH9" s="17">
        <v>0.14383544561202499</v>
      </c>
      <c r="AI9" s="17">
        <v>0.17027382871069499</v>
      </c>
      <c r="AJ9" s="17">
        <v>0.18187648700527201</v>
      </c>
      <c r="AK9" s="17">
        <v>0.15202420662295299</v>
      </c>
      <c r="AL9" s="17">
        <v>0.175478816684011</v>
      </c>
      <c r="AM9" s="17">
        <v>0.13012356530781799</v>
      </c>
      <c r="AN9" s="17">
        <v>0.123784600012604</v>
      </c>
      <c r="AO9" s="17">
        <v>0.24753269464188399</v>
      </c>
      <c r="AP9" s="17">
        <v>0.24975196091891899</v>
      </c>
      <c r="AQ9" s="17">
        <v>0.112573507790438</v>
      </c>
      <c r="AR9" s="17">
        <v>0.41940703067090901</v>
      </c>
      <c r="AS9" s="17"/>
      <c r="AT9" s="17">
        <v>0.29084422549853101</v>
      </c>
      <c r="AU9" s="17">
        <v>0.170330881159793</v>
      </c>
      <c r="AV9" s="17">
        <v>0.14598565869810101</v>
      </c>
      <c r="AW9" s="17">
        <v>0.103340563485623</v>
      </c>
      <c r="AX9" s="17">
        <v>6.6040780789036205E-2</v>
      </c>
      <c r="AY9" s="17">
        <v>0.118187572785455</v>
      </c>
      <c r="AZ9" s="17"/>
      <c r="BA9" s="17">
        <v>0.12195805652663599</v>
      </c>
      <c r="BB9" s="17">
        <v>0.14390356271116</v>
      </c>
      <c r="BC9" s="17">
        <v>0.18019867036367701</v>
      </c>
      <c r="BD9" s="17">
        <v>0.28655194403830397</v>
      </c>
      <c r="BE9" s="17">
        <v>0.2988575413508</v>
      </c>
      <c r="BF9" s="17"/>
      <c r="BG9" s="17">
        <v>0.15106156293456099</v>
      </c>
      <c r="BH9" s="17">
        <v>0.209820437274543</v>
      </c>
      <c r="BI9" s="17">
        <v>0.18139011389401699</v>
      </c>
      <c r="BJ9" s="17">
        <v>0.141568776746058</v>
      </c>
      <c r="BK9" s="17">
        <v>0.10459193305820499</v>
      </c>
      <c r="BL9" s="17"/>
      <c r="BM9" s="17">
        <v>0.204647030735256</v>
      </c>
      <c r="BN9" s="17">
        <v>0.135863401411083</v>
      </c>
      <c r="BO9" s="17">
        <v>0.13821924265852001</v>
      </c>
      <c r="BP9" s="17"/>
      <c r="BQ9" s="17">
        <v>0.24341458265365901</v>
      </c>
      <c r="BR9" s="17">
        <v>0.12083706704978001</v>
      </c>
      <c r="BS9" s="17"/>
      <c r="BT9" s="17">
        <v>0.20681158155543</v>
      </c>
      <c r="BU9" s="17">
        <v>0.11442770629628</v>
      </c>
    </row>
    <row r="10" spans="2:73" x14ac:dyDescent="0.3">
      <c r="B10" s="18" t="s">
        <v>181</v>
      </c>
      <c r="C10" s="17">
        <v>0.40968072036199898</v>
      </c>
      <c r="D10" s="17">
        <v>0.40924758810522299</v>
      </c>
      <c r="E10" s="17">
        <v>0.40987478232161001</v>
      </c>
      <c r="F10" s="17"/>
      <c r="G10" s="17">
        <v>0.442761505489837</v>
      </c>
      <c r="H10" s="17">
        <v>0.418091797623242</v>
      </c>
      <c r="I10" s="17">
        <v>0.45252199004842603</v>
      </c>
      <c r="J10" s="17">
        <v>0.38465650255390099</v>
      </c>
      <c r="K10" s="17">
        <v>0.39030713228556801</v>
      </c>
      <c r="L10" s="17">
        <v>0.379415565232194</v>
      </c>
      <c r="M10" s="17"/>
      <c r="N10" s="17">
        <v>0.43166799897038599</v>
      </c>
      <c r="O10" s="17">
        <v>0.40413213115643898</v>
      </c>
      <c r="P10" s="17">
        <v>0.39873222543129</v>
      </c>
      <c r="Q10" s="17">
        <v>0.40352711967612998</v>
      </c>
      <c r="R10" s="17"/>
      <c r="S10" s="17">
        <v>0.435121074683541</v>
      </c>
      <c r="T10" s="17">
        <v>0.45491879841696398</v>
      </c>
      <c r="U10" s="17">
        <v>0.30179712596953001</v>
      </c>
      <c r="V10" s="17">
        <v>0.40059561135900801</v>
      </c>
      <c r="W10" s="17">
        <v>0.39785443625803701</v>
      </c>
      <c r="X10" s="17">
        <v>0.39637586719912898</v>
      </c>
      <c r="Y10" s="17">
        <v>0.40601160827522498</v>
      </c>
      <c r="Z10" s="17">
        <v>0.43145675141234602</v>
      </c>
      <c r="AA10" s="17">
        <v>0.42796518364267599</v>
      </c>
      <c r="AB10" s="17"/>
      <c r="AC10" s="17">
        <v>0.20475621755015599</v>
      </c>
      <c r="AD10" s="17">
        <v>0.35031234780251502</v>
      </c>
      <c r="AE10" s="17">
        <v>0.37672663853965599</v>
      </c>
      <c r="AF10" s="17">
        <v>0.36999662848022702</v>
      </c>
      <c r="AG10" s="17">
        <v>0.44245976639951501</v>
      </c>
      <c r="AH10" s="17">
        <v>0.41021630050075197</v>
      </c>
      <c r="AI10" s="17">
        <v>0.39094028713525902</v>
      </c>
      <c r="AJ10" s="17">
        <v>0.44204338786205399</v>
      </c>
      <c r="AK10" s="17">
        <v>0.38446564933817401</v>
      </c>
      <c r="AL10" s="17">
        <v>0.457801303301484</v>
      </c>
      <c r="AM10" s="17">
        <v>0.48968578617601899</v>
      </c>
      <c r="AN10" s="17">
        <v>0.52463900007603903</v>
      </c>
      <c r="AO10" s="17">
        <v>0.35476623806860003</v>
      </c>
      <c r="AP10" s="17">
        <v>0.38458136784179903</v>
      </c>
      <c r="AQ10" s="17">
        <v>0.366839469887693</v>
      </c>
      <c r="AR10" s="17">
        <v>0.364659491046673</v>
      </c>
      <c r="AS10" s="17"/>
      <c r="AT10" s="17">
        <v>0.439868927413747</v>
      </c>
      <c r="AU10" s="17">
        <v>0.41510790031769101</v>
      </c>
      <c r="AV10" s="17">
        <v>0.40343991923642802</v>
      </c>
      <c r="AW10" s="17">
        <v>0.36355549770872297</v>
      </c>
      <c r="AX10" s="17">
        <v>0.39404502926663298</v>
      </c>
      <c r="AY10" s="17">
        <v>0.46172766650589597</v>
      </c>
      <c r="AZ10" s="17"/>
      <c r="BA10" s="17">
        <v>0.39068116259743901</v>
      </c>
      <c r="BB10" s="17">
        <v>0.43351929781413501</v>
      </c>
      <c r="BC10" s="17">
        <v>0.42491451889076198</v>
      </c>
      <c r="BD10" s="17">
        <v>0.393061898232058</v>
      </c>
      <c r="BE10" s="17">
        <v>0.44466697310995701</v>
      </c>
      <c r="BF10" s="17"/>
      <c r="BG10" s="17">
        <v>0.42371279968332898</v>
      </c>
      <c r="BH10" s="17">
        <v>0.44090082304077599</v>
      </c>
      <c r="BI10" s="17">
        <v>0.34079698795183999</v>
      </c>
      <c r="BJ10" s="17">
        <v>0.37935858641720299</v>
      </c>
      <c r="BK10" s="17">
        <v>0.42865636902451298</v>
      </c>
      <c r="BL10" s="17"/>
      <c r="BM10" s="17">
        <v>0.42333758862840898</v>
      </c>
      <c r="BN10" s="17">
        <v>0.41031228860178798</v>
      </c>
      <c r="BO10" s="17">
        <v>0.367000851647177</v>
      </c>
      <c r="BP10" s="17"/>
      <c r="BQ10" s="17">
        <v>0.44110273383864301</v>
      </c>
      <c r="BR10" s="17">
        <v>0.38823246422653701</v>
      </c>
      <c r="BS10" s="17"/>
      <c r="BT10" s="17">
        <v>0.41991999280306103</v>
      </c>
      <c r="BU10" s="17">
        <v>0.39511911079857798</v>
      </c>
    </row>
    <row r="11" spans="2:73" x14ac:dyDescent="0.3">
      <c r="B11" s="18" t="s">
        <v>182</v>
      </c>
      <c r="C11" s="17">
        <v>0.21102765904478299</v>
      </c>
      <c r="D11" s="17">
        <v>0.22309221962020101</v>
      </c>
      <c r="E11" s="17">
        <v>0.19921498842693999</v>
      </c>
      <c r="F11" s="17"/>
      <c r="G11" s="17">
        <v>0.15380058726888701</v>
      </c>
      <c r="H11" s="17">
        <v>0.17009651823620101</v>
      </c>
      <c r="I11" s="17">
        <v>0.189171706906025</v>
      </c>
      <c r="J11" s="17">
        <v>0.20946431168663601</v>
      </c>
      <c r="K11" s="17">
        <v>0.26097229950849499</v>
      </c>
      <c r="L11" s="17">
        <v>0.26883266289430102</v>
      </c>
      <c r="M11" s="17"/>
      <c r="N11" s="17">
        <v>0.192953167244275</v>
      </c>
      <c r="O11" s="17">
        <v>0.21561391500955401</v>
      </c>
      <c r="P11" s="17">
        <v>0.22337267284871201</v>
      </c>
      <c r="Q11" s="17">
        <v>0.211277824844675</v>
      </c>
      <c r="R11" s="17"/>
      <c r="S11" s="17">
        <v>0.18182586953671601</v>
      </c>
      <c r="T11" s="17">
        <v>0.22846954212652301</v>
      </c>
      <c r="U11" s="17">
        <v>0.25256990893062498</v>
      </c>
      <c r="V11" s="17">
        <v>0.22895891908250399</v>
      </c>
      <c r="W11" s="17">
        <v>0.20550545569658599</v>
      </c>
      <c r="X11" s="17">
        <v>0.188826734310237</v>
      </c>
      <c r="Y11" s="17">
        <v>0.22709700811598499</v>
      </c>
      <c r="Z11" s="17">
        <v>0.123396905407782</v>
      </c>
      <c r="AA11" s="17">
        <v>0.21816131316255999</v>
      </c>
      <c r="AB11" s="17"/>
      <c r="AC11" s="17">
        <v>0.41123922560968601</v>
      </c>
      <c r="AD11" s="17">
        <v>0.25576851167593001</v>
      </c>
      <c r="AE11" s="17">
        <v>0.21213537233819499</v>
      </c>
      <c r="AF11" s="17">
        <v>0.217594637268095</v>
      </c>
      <c r="AG11" s="17">
        <v>0.214200813193206</v>
      </c>
      <c r="AH11" s="17">
        <v>0.223978714636972</v>
      </c>
      <c r="AI11" s="17">
        <v>0.223985533197916</v>
      </c>
      <c r="AJ11" s="17">
        <v>0.19156214238592001</v>
      </c>
      <c r="AK11" s="17">
        <v>0.223249175884804</v>
      </c>
      <c r="AL11" s="17">
        <v>0.18924337883035899</v>
      </c>
      <c r="AM11" s="17">
        <v>0.207628615148374</v>
      </c>
      <c r="AN11" s="17">
        <v>0.17484030605970399</v>
      </c>
      <c r="AO11" s="17">
        <v>0.178867110312949</v>
      </c>
      <c r="AP11" s="17">
        <v>0.13220326359864501</v>
      </c>
      <c r="AQ11" s="17">
        <v>0.31545908957583102</v>
      </c>
      <c r="AR11" s="17">
        <v>0.116317383399605</v>
      </c>
      <c r="AS11" s="17"/>
      <c r="AT11" s="17">
        <v>0.16504536883142401</v>
      </c>
      <c r="AU11" s="17">
        <v>0.22204014930671601</v>
      </c>
      <c r="AV11" s="17">
        <v>0.18631924563320101</v>
      </c>
      <c r="AW11" s="17">
        <v>0.227174971563498</v>
      </c>
      <c r="AX11" s="17">
        <v>0.29631002018138097</v>
      </c>
      <c r="AY11" s="17">
        <v>0.19436888516497</v>
      </c>
      <c r="AZ11" s="17"/>
      <c r="BA11" s="17">
        <v>0.23562628763379401</v>
      </c>
      <c r="BB11" s="17">
        <v>0.206990804769595</v>
      </c>
      <c r="BC11" s="17">
        <v>0.19776901755114401</v>
      </c>
      <c r="BD11" s="17">
        <v>0.20057018440557201</v>
      </c>
      <c r="BE11" s="17">
        <v>0.161004424440918</v>
      </c>
      <c r="BF11" s="17"/>
      <c r="BG11" s="17">
        <v>0.22240890652077899</v>
      </c>
      <c r="BH11" s="17">
        <v>0.184899136905322</v>
      </c>
      <c r="BI11" s="17">
        <v>0.25107088502863301</v>
      </c>
      <c r="BJ11" s="17">
        <v>0.184135529855142</v>
      </c>
      <c r="BK11" s="17">
        <v>0.27807280191805001</v>
      </c>
      <c r="BL11" s="17"/>
      <c r="BM11" s="17">
        <v>0.198052960889913</v>
      </c>
      <c r="BN11" s="17">
        <v>0.230709704301538</v>
      </c>
      <c r="BO11" s="17">
        <v>0.20223789979951801</v>
      </c>
      <c r="BP11" s="17"/>
      <c r="BQ11" s="17">
        <v>0.162322313430596</v>
      </c>
      <c r="BR11" s="17">
        <v>0.24064419289008199</v>
      </c>
      <c r="BS11" s="17"/>
      <c r="BT11" s="17">
        <v>0.19389441394417301</v>
      </c>
      <c r="BU11" s="17">
        <v>0.23148005348074899</v>
      </c>
    </row>
    <row r="12" spans="2:73" x14ac:dyDescent="0.3">
      <c r="B12" s="18" t="s">
        <v>183</v>
      </c>
      <c r="C12" s="17">
        <v>0.145418124402723</v>
      </c>
      <c r="D12" s="17">
        <v>0.13161781844325801</v>
      </c>
      <c r="E12" s="17">
        <v>0.15892578131229701</v>
      </c>
      <c r="F12" s="17"/>
      <c r="G12" s="17">
        <v>8.6265326086326005E-2</v>
      </c>
      <c r="H12" s="17">
        <v>9.1928761066582002E-2</v>
      </c>
      <c r="I12" s="17">
        <v>0.13605457459701001</v>
      </c>
      <c r="J12" s="17">
        <v>0.193735732782091</v>
      </c>
      <c r="K12" s="17">
        <v>0.18385582027677599</v>
      </c>
      <c r="L12" s="17">
        <v>0.17111382152304</v>
      </c>
      <c r="M12" s="17"/>
      <c r="N12" s="17">
        <v>0.10320936838469701</v>
      </c>
      <c r="O12" s="17">
        <v>0.13862395072573799</v>
      </c>
      <c r="P12" s="17">
        <v>0.168027324694667</v>
      </c>
      <c r="Q12" s="17">
        <v>0.17572011677101401</v>
      </c>
      <c r="R12" s="17"/>
      <c r="S12" s="17">
        <v>8.8594671697366997E-2</v>
      </c>
      <c r="T12" s="17">
        <v>0.14664271521344599</v>
      </c>
      <c r="U12" s="17">
        <v>0.20207239601924001</v>
      </c>
      <c r="V12" s="17">
        <v>0.13882120428185801</v>
      </c>
      <c r="W12" s="17">
        <v>0.21388227540455801</v>
      </c>
      <c r="X12" s="17">
        <v>0.14112922529285901</v>
      </c>
      <c r="Y12" s="17">
        <v>0.11199909545530901</v>
      </c>
      <c r="Z12" s="17">
        <v>0.18184148336158801</v>
      </c>
      <c r="AA12" s="17">
        <v>0.14013489587019001</v>
      </c>
      <c r="AB12" s="17"/>
      <c r="AC12" s="17">
        <v>7.4317569086309501E-2</v>
      </c>
      <c r="AD12" s="17">
        <v>7.6541245747159106E-2</v>
      </c>
      <c r="AE12" s="17">
        <v>0.22544235512343699</v>
      </c>
      <c r="AF12" s="17">
        <v>0.17016255941755501</v>
      </c>
      <c r="AG12" s="17">
        <v>0.151571726409643</v>
      </c>
      <c r="AH12" s="17">
        <v>0.162999780240039</v>
      </c>
      <c r="AI12" s="17">
        <v>0.155903071775264</v>
      </c>
      <c r="AJ12" s="17">
        <v>0.13082465955434899</v>
      </c>
      <c r="AK12" s="17">
        <v>0.11497614844629001</v>
      </c>
      <c r="AL12" s="17">
        <v>0.12763338551808601</v>
      </c>
      <c r="AM12" s="17">
        <v>0.13108840960876</v>
      </c>
      <c r="AN12" s="17">
        <v>9.95052837759203E-2</v>
      </c>
      <c r="AO12" s="17">
        <v>0.184288623799264</v>
      </c>
      <c r="AP12" s="17">
        <v>0.173228436233099</v>
      </c>
      <c r="AQ12" s="17">
        <v>0.13498055234773501</v>
      </c>
      <c r="AR12" s="17">
        <v>7.6377647938195903E-2</v>
      </c>
      <c r="AS12" s="17"/>
      <c r="AT12" s="17">
        <v>7.2194837091373101E-2</v>
      </c>
      <c r="AU12" s="17">
        <v>0.131805286866746</v>
      </c>
      <c r="AV12" s="17">
        <v>0.18330574449572801</v>
      </c>
      <c r="AW12" s="17">
        <v>0.19697933726608399</v>
      </c>
      <c r="AX12" s="17">
        <v>0.197178094722294</v>
      </c>
      <c r="AY12" s="17">
        <v>0.147822150336645</v>
      </c>
      <c r="AZ12" s="17"/>
      <c r="BA12" s="17">
        <v>0.168148110841225</v>
      </c>
      <c r="BB12" s="17">
        <v>0.14921202163212799</v>
      </c>
      <c r="BC12" s="17">
        <v>0.13332256746862001</v>
      </c>
      <c r="BD12" s="17">
        <v>8.6373004476260701E-2</v>
      </c>
      <c r="BE12" s="17">
        <v>9.5471061098325094E-2</v>
      </c>
      <c r="BF12" s="17"/>
      <c r="BG12" s="17">
        <v>0.139022468022311</v>
      </c>
      <c r="BH12" s="17">
        <v>0.11282484575101499</v>
      </c>
      <c r="BI12" s="17">
        <v>0.16080882078191899</v>
      </c>
      <c r="BJ12" s="17">
        <v>0.19721630306381699</v>
      </c>
      <c r="BK12" s="17">
        <v>0.15451143652974</v>
      </c>
      <c r="BL12" s="17"/>
      <c r="BM12" s="17">
        <v>0.12554863553863699</v>
      </c>
      <c r="BN12" s="17">
        <v>0.149474178106175</v>
      </c>
      <c r="BO12" s="17">
        <v>0.19541150633998</v>
      </c>
      <c r="BP12" s="17"/>
      <c r="BQ12" s="17">
        <v>0.108264000841891</v>
      </c>
      <c r="BR12" s="17">
        <v>0.173710347788127</v>
      </c>
      <c r="BS12" s="17"/>
      <c r="BT12" s="17">
        <v>0.13429480714685199</v>
      </c>
      <c r="BU12" s="17">
        <v>0.16720783663212799</v>
      </c>
    </row>
    <row r="13" spans="2:73" x14ac:dyDescent="0.3">
      <c r="B13" s="18" t="s">
        <v>184</v>
      </c>
      <c r="C13" s="17">
        <v>5.8427168593091598E-2</v>
      </c>
      <c r="D13" s="17">
        <v>3.9675577441396902E-2</v>
      </c>
      <c r="E13" s="17">
        <v>7.6431120986112794E-2</v>
      </c>
      <c r="F13" s="17"/>
      <c r="G13" s="17">
        <v>3.2626427079944703E-2</v>
      </c>
      <c r="H13" s="17">
        <v>4.48138864968088E-2</v>
      </c>
      <c r="I13" s="17">
        <v>4.6187039320183698E-2</v>
      </c>
      <c r="J13" s="17">
        <v>7.6658675220411199E-2</v>
      </c>
      <c r="K13" s="17">
        <v>7.8984938184800998E-2</v>
      </c>
      <c r="L13" s="17">
        <v>6.8416635149445598E-2</v>
      </c>
      <c r="M13" s="17"/>
      <c r="N13" s="17">
        <v>4.6325192869480801E-2</v>
      </c>
      <c r="O13" s="17">
        <v>6.3991561040643005E-2</v>
      </c>
      <c r="P13" s="17">
        <v>5.5543588829236899E-2</v>
      </c>
      <c r="Q13" s="17">
        <v>6.6491929109096806E-2</v>
      </c>
      <c r="R13" s="17"/>
      <c r="S13" s="17">
        <v>1.50554851628931E-2</v>
      </c>
      <c r="T13" s="17">
        <v>4.7607027436803097E-2</v>
      </c>
      <c r="U13" s="17">
        <v>8.7151213818472698E-2</v>
      </c>
      <c r="V13" s="17">
        <v>9.1571657213827096E-2</v>
      </c>
      <c r="W13" s="17">
        <v>5.8448230885425202E-2</v>
      </c>
      <c r="X13" s="17">
        <v>7.0534955543370206E-2</v>
      </c>
      <c r="Y13" s="17">
        <v>6.4043309923232705E-2</v>
      </c>
      <c r="Z13" s="17">
        <v>7.8556640814933298E-2</v>
      </c>
      <c r="AA13" s="17">
        <v>5.1635481754325502E-2</v>
      </c>
      <c r="AB13" s="17"/>
      <c r="AC13" s="17">
        <v>9.8650686073355698E-2</v>
      </c>
      <c r="AD13" s="17">
        <v>4.4176356775357403E-2</v>
      </c>
      <c r="AE13" s="17">
        <v>8.30419120206463E-2</v>
      </c>
      <c r="AF13" s="17">
        <v>8.9158362423603102E-2</v>
      </c>
      <c r="AG13" s="17">
        <v>4.7817985894578703E-2</v>
      </c>
      <c r="AH13" s="17">
        <v>4.9137908477873499E-2</v>
      </c>
      <c r="AI13" s="17">
        <v>5.4483211951476103E-2</v>
      </c>
      <c r="AJ13" s="17">
        <v>4.9084748266761902E-2</v>
      </c>
      <c r="AK13" s="17">
        <v>0.12528481970777899</v>
      </c>
      <c r="AL13" s="17">
        <v>4.4340246144128001E-2</v>
      </c>
      <c r="AM13" s="17">
        <v>3.29973845673837E-2</v>
      </c>
      <c r="AN13" s="17">
        <v>6.9838986424877597E-2</v>
      </c>
      <c r="AO13" s="17">
        <v>3.4545333177302899E-2</v>
      </c>
      <c r="AP13" s="17">
        <v>6.0234971407537703E-2</v>
      </c>
      <c r="AQ13" s="17">
        <v>7.0147380398303399E-2</v>
      </c>
      <c r="AR13" s="17">
        <v>1.62319601310584E-2</v>
      </c>
      <c r="AS13" s="17"/>
      <c r="AT13" s="17">
        <v>2.9585258935281099E-2</v>
      </c>
      <c r="AU13" s="17">
        <v>5.2461069308982498E-2</v>
      </c>
      <c r="AV13" s="17">
        <v>6.4311341036754593E-2</v>
      </c>
      <c r="AW13" s="17">
        <v>0.105237744509425</v>
      </c>
      <c r="AX13" s="17">
        <v>4.0980314881805799E-2</v>
      </c>
      <c r="AY13" s="17">
        <v>6.9011933443381301E-2</v>
      </c>
      <c r="AZ13" s="17"/>
      <c r="BA13" s="17">
        <v>7.9549605076394705E-2</v>
      </c>
      <c r="BB13" s="17">
        <v>5.68756272644554E-2</v>
      </c>
      <c r="BC13" s="17">
        <v>5.4187530721661402E-2</v>
      </c>
      <c r="BD13" s="17">
        <v>2.5916805803650699E-2</v>
      </c>
      <c r="BE13" s="17">
        <v>0</v>
      </c>
      <c r="BF13" s="17"/>
      <c r="BG13" s="17">
        <v>6.1790383654464702E-2</v>
      </c>
      <c r="BH13" s="17">
        <v>4.4087181984115001E-2</v>
      </c>
      <c r="BI13" s="17">
        <v>5.7746459131986401E-2</v>
      </c>
      <c r="BJ13" s="17">
        <v>9.53498945796947E-2</v>
      </c>
      <c r="BK13" s="17">
        <v>1.9674323597635199E-2</v>
      </c>
      <c r="BL13" s="17"/>
      <c r="BM13" s="17">
        <v>4.5525014239294698E-2</v>
      </c>
      <c r="BN13" s="17">
        <v>6.0929342853682802E-2</v>
      </c>
      <c r="BO13" s="17">
        <v>9.1210261550264404E-2</v>
      </c>
      <c r="BP13" s="17"/>
      <c r="BQ13" s="17">
        <v>4.4896369235212001E-2</v>
      </c>
      <c r="BR13" s="17">
        <v>6.5186708945118896E-2</v>
      </c>
      <c r="BS13" s="17"/>
      <c r="BT13" s="17">
        <v>4.3873019497182697E-2</v>
      </c>
      <c r="BU13" s="17">
        <v>7.9608933605384694E-2</v>
      </c>
    </row>
    <row r="14" spans="2:73" x14ac:dyDescent="0.3">
      <c r="B14" s="18" t="s">
        <v>92</v>
      </c>
      <c r="C14" s="19">
        <v>7.0662750935795498E-3</v>
      </c>
      <c r="D14" s="19">
        <v>7.0049242106569598E-3</v>
      </c>
      <c r="E14" s="19">
        <v>7.14247053682634E-3</v>
      </c>
      <c r="F14" s="19"/>
      <c r="G14" s="19">
        <v>5.0589810937492598E-3</v>
      </c>
      <c r="H14" s="19">
        <v>9.3243941657911496E-3</v>
      </c>
      <c r="I14" s="19">
        <v>3.3606075807538901E-3</v>
      </c>
      <c r="J14" s="19">
        <v>1.02450256739534E-2</v>
      </c>
      <c r="K14" s="19">
        <v>1.05253800128145E-2</v>
      </c>
      <c r="L14" s="19">
        <v>4.8088232577846099E-3</v>
      </c>
      <c r="M14" s="19"/>
      <c r="N14" s="19">
        <v>1.0473493665869299E-2</v>
      </c>
      <c r="O14" s="19">
        <v>5.3089408638979504E-3</v>
      </c>
      <c r="P14" s="19">
        <v>6.0404948984950002E-3</v>
      </c>
      <c r="Q14" s="19">
        <v>6.3033912780658804E-3</v>
      </c>
      <c r="R14" s="19"/>
      <c r="S14" s="19">
        <v>3.5982975170043801E-3</v>
      </c>
      <c r="T14" s="19">
        <v>4.35781995255957E-3</v>
      </c>
      <c r="U14" s="19">
        <v>1.0694400559740099E-2</v>
      </c>
      <c r="V14" s="19">
        <v>5.0183107653060397E-3</v>
      </c>
      <c r="W14" s="19">
        <v>7.4413536884690001E-3</v>
      </c>
      <c r="X14" s="19">
        <v>1.3261013002237599E-2</v>
      </c>
      <c r="Y14" s="19">
        <v>1.8411168064571399E-2</v>
      </c>
      <c r="Z14" s="19">
        <v>0</v>
      </c>
      <c r="AA14" s="19">
        <v>2.7073448930733301E-3</v>
      </c>
      <c r="AB14" s="19"/>
      <c r="AC14" s="19">
        <v>0</v>
      </c>
      <c r="AD14" s="19">
        <v>1.84470225863811E-2</v>
      </c>
      <c r="AE14" s="19">
        <v>9.8546762580774497E-3</v>
      </c>
      <c r="AF14" s="19">
        <v>7.41092992542116E-3</v>
      </c>
      <c r="AG14" s="19">
        <v>1.09270533496919E-2</v>
      </c>
      <c r="AH14" s="19">
        <v>9.8318505323382807E-3</v>
      </c>
      <c r="AI14" s="19">
        <v>4.4140672293904804E-3</v>
      </c>
      <c r="AJ14" s="19">
        <v>4.6085749256438296E-3</v>
      </c>
      <c r="AK14" s="19">
        <v>0</v>
      </c>
      <c r="AL14" s="19">
        <v>5.5028695219318802E-3</v>
      </c>
      <c r="AM14" s="19">
        <v>8.47623919164491E-3</v>
      </c>
      <c r="AN14" s="19">
        <v>7.3918236508558003E-3</v>
      </c>
      <c r="AO14" s="19">
        <v>0</v>
      </c>
      <c r="AP14" s="19">
        <v>0</v>
      </c>
      <c r="AQ14" s="19">
        <v>0</v>
      </c>
      <c r="AR14" s="19">
        <v>7.0064868135590302E-3</v>
      </c>
      <c r="AS14" s="19"/>
      <c r="AT14" s="19">
        <v>2.4613822296439001E-3</v>
      </c>
      <c r="AU14" s="19">
        <v>8.2547130400722601E-3</v>
      </c>
      <c r="AV14" s="19">
        <v>1.6638090899787201E-2</v>
      </c>
      <c r="AW14" s="19">
        <v>3.7118854666462098E-3</v>
      </c>
      <c r="AX14" s="19">
        <v>5.4457601588505699E-3</v>
      </c>
      <c r="AY14" s="19">
        <v>8.8817917636519993E-3</v>
      </c>
      <c r="AZ14" s="19"/>
      <c r="BA14" s="19">
        <v>4.0367773245112001E-3</v>
      </c>
      <c r="BB14" s="19">
        <v>9.4986858085272692E-3</v>
      </c>
      <c r="BC14" s="19">
        <v>9.6076950041355698E-3</v>
      </c>
      <c r="BD14" s="19">
        <v>7.5261630441535096E-3</v>
      </c>
      <c r="BE14" s="19">
        <v>0</v>
      </c>
      <c r="BF14" s="19"/>
      <c r="BG14" s="19">
        <v>2.0038791845558698E-3</v>
      </c>
      <c r="BH14" s="19">
        <v>7.4675750442293404E-3</v>
      </c>
      <c r="BI14" s="19">
        <v>8.1867332116044803E-3</v>
      </c>
      <c r="BJ14" s="19">
        <v>2.3709093380847499E-3</v>
      </c>
      <c r="BK14" s="19">
        <v>1.44931358718564E-2</v>
      </c>
      <c r="BL14" s="19"/>
      <c r="BM14" s="19">
        <v>2.8887699684896702E-3</v>
      </c>
      <c r="BN14" s="19">
        <v>1.27110847257329E-2</v>
      </c>
      <c r="BO14" s="19">
        <v>5.9202380045408898E-3</v>
      </c>
      <c r="BP14" s="19"/>
      <c r="BQ14" s="19">
        <v>0</v>
      </c>
      <c r="BR14" s="19">
        <v>1.13892191003559E-2</v>
      </c>
      <c r="BS14" s="19"/>
      <c r="BT14" s="19">
        <v>1.20618505330114E-3</v>
      </c>
      <c r="BU14" s="19">
        <v>1.21563591868815E-2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U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180</v>
      </c>
      <c r="C9" s="17">
        <v>0.14787086619586201</v>
      </c>
      <c r="D9" s="17">
        <v>0.14840568730280701</v>
      </c>
      <c r="E9" s="17">
        <v>0.14727718838593001</v>
      </c>
      <c r="F9" s="17"/>
      <c r="G9" s="17">
        <v>0.196970399494724</v>
      </c>
      <c r="H9" s="17">
        <v>0.173587639929632</v>
      </c>
      <c r="I9" s="17">
        <v>0.14415117568298699</v>
      </c>
      <c r="J9" s="17">
        <v>0.115565902167431</v>
      </c>
      <c r="K9" s="17">
        <v>9.7788532931783606E-2</v>
      </c>
      <c r="L9" s="17">
        <v>0.15528687046720099</v>
      </c>
      <c r="M9" s="17"/>
      <c r="N9" s="17">
        <v>0.205501399779252</v>
      </c>
      <c r="O9" s="17">
        <v>0.12709268168158699</v>
      </c>
      <c r="P9" s="17">
        <v>0.148458776434158</v>
      </c>
      <c r="Q9" s="17">
        <v>0.109453591518126</v>
      </c>
      <c r="R9" s="17"/>
      <c r="S9" s="17">
        <v>0.20654506109880899</v>
      </c>
      <c r="T9" s="17">
        <v>0.13347594823923201</v>
      </c>
      <c r="U9" s="17">
        <v>0.205138545209618</v>
      </c>
      <c r="V9" s="17">
        <v>0.107179280929659</v>
      </c>
      <c r="W9" s="17">
        <v>0.105397354077664</v>
      </c>
      <c r="X9" s="17">
        <v>8.4595584578928601E-2</v>
      </c>
      <c r="Y9" s="17">
        <v>0.139110553240503</v>
      </c>
      <c r="Z9" s="17">
        <v>0.17150543110647301</v>
      </c>
      <c r="AA9" s="17">
        <v>0.16094959296723099</v>
      </c>
      <c r="AB9" s="17"/>
      <c r="AC9" s="17">
        <v>0.17903660965135701</v>
      </c>
      <c r="AD9" s="17">
        <v>0.17276580745981199</v>
      </c>
      <c r="AE9" s="17">
        <v>0.10974436749312901</v>
      </c>
      <c r="AF9" s="17">
        <v>0.15935379494419399</v>
      </c>
      <c r="AG9" s="17">
        <v>9.4063363800391805E-2</v>
      </c>
      <c r="AH9" s="17">
        <v>0.108246183239356</v>
      </c>
      <c r="AI9" s="17">
        <v>0.15187291996021701</v>
      </c>
      <c r="AJ9" s="17">
        <v>0.18324585534228499</v>
      </c>
      <c r="AK9" s="17">
        <v>0.11856793546265899</v>
      </c>
      <c r="AL9" s="17">
        <v>0.117858026379764</v>
      </c>
      <c r="AM9" s="17">
        <v>0.12559371045590001</v>
      </c>
      <c r="AN9" s="17">
        <v>0.116417406873204</v>
      </c>
      <c r="AO9" s="17">
        <v>0.21553129072007299</v>
      </c>
      <c r="AP9" s="17">
        <v>0.202014107929468</v>
      </c>
      <c r="AQ9" s="17">
        <v>0.15470597844319001</v>
      </c>
      <c r="AR9" s="17">
        <v>0.33279367078174299</v>
      </c>
      <c r="AS9" s="17"/>
      <c r="AT9" s="17">
        <v>0.217492658868709</v>
      </c>
      <c r="AU9" s="17">
        <v>0.133886120027322</v>
      </c>
      <c r="AV9" s="17">
        <v>0.115673677017873</v>
      </c>
      <c r="AW9" s="17">
        <v>0.110913431386367</v>
      </c>
      <c r="AX9" s="17">
        <v>0.127352566474245</v>
      </c>
      <c r="AY9" s="17">
        <v>0.182751604880871</v>
      </c>
      <c r="AZ9" s="17"/>
      <c r="BA9" s="17">
        <v>0.13027241186106001</v>
      </c>
      <c r="BB9" s="17">
        <v>0.12408395695714</v>
      </c>
      <c r="BC9" s="17">
        <v>0.146038162382299</v>
      </c>
      <c r="BD9" s="17">
        <v>0.236440981202585</v>
      </c>
      <c r="BE9" s="17">
        <v>0.27521736645154299</v>
      </c>
      <c r="BF9" s="17"/>
      <c r="BG9" s="17">
        <v>0.161020990186823</v>
      </c>
      <c r="BH9" s="17">
        <v>0.16086824597535301</v>
      </c>
      <c r="BI9" s="17">
        <v>0.20670709413487101</v>
      </c>
      <c r="BJ9" s="17">
        <v>0.125505757960685</v>
      </c>
      <c r="BK9" s="17">
        <v>9.6605258122880497E-2</v>
      </c>
      <c r="BL9" s="17"/>
      <c r="BM9" s="17">
        <v>0.19104311883380301</v>
      </c>
      <c r="BN9" s="17">
        <v>0.11423955464543099</v>
      </c>
      <c r="BO9" s="17">
        <v>9.9618298386539003E-2</v>
      </c>
      <c r="BP9" s="17"/>
      <c r="BQ9" s="17">
        <v>0.204050313797731</v>
      </c>
      <c r="BR9" s="17">
        <v>0.115885915206667</v>
      </c>
      <c r="BS9" s="17"/>
      <c r="BT9" s="17">
        <v>0.21348586062824401</v>
      </c>
      <c r="BU9" s="17">
        <v>5.9711047045449599E-2</v>
      </c>
    </row>
    <row r="10" spans="2:73" x14ac:dyDescent="0.3">
      <c r="B10" s="18" t="s">
        <v>181</v>
      </c>
      <c r="C10" s="17">
        <v>0.39668035010721903</v>
      </c>
      <c r="D10" s="17">
        <v>0.39831151010933602</v>
      </c>
      <c r="E10" s="17">
        <v>0.39530604443685702</v>
      </c>
      <c r="F10" s="17"/>
      <c r="G10" s="17">
        <v>0.31707520205522499</v>
      </c>
      <c r="H10" s="17">
        <v>0.44425902400148598</v>
      </c>
      <c r="I10" s="17">
        <v>0.43752392016536101</v>
      </c>
      <c r="J10" s="17">
        <v>0.439639254750192</v>
      </c>
      <c r="K10" s="17">
        <v>0.37490812347747499</v>
      </c>
      <c r="L10" s="17">
        <v>0.36242700619201701</v>
      </c>
      <c r="M10" s="17"/>
      <c r="N10" s="17">
        <v>0.42793801415910898</v>
      </c>
      <c r="O10" s="17">
        <v>0.41301632332523702</v>
      </c>
      <c r="P10" s="17">
        <v>0.38652842899282902</v>
      </c>
      <c r="Q10" s="17">
        <v>0.36175942193156002</v>
      </c>
      <c r="R10" s="17"/>
      <c r="S10" s="17">
        <v>0.41887106235631999</v>
      </c>
      <c r="T10" s="17">
        <v>0.39144325850466399</v>
      </c>
      <c r="U10" s="17">
        <v>0.429819342628039</v>
      </c>
      <c r="V10" s="17">
        <v>0.393173531203865</v>
      </c>
      <c r="W10" s="17">
        <v>0.36130405511080799</v>
      </c>
      <c r="X10" s="17">
        <v>0.36757273676180502</v>
      </c>
      <c r="Y10" s="17">
        <v>0.430951968919705</v>
      </c>
      <c r="Z10" s="17">
        <v>0.38556512710097801</v>
      </c>
      <c r="AA10" s="17">
        <v>0.37909295070371501</v>
      </c>
      <c r="AB10" s="17"/>
      <c r="AC10" s="17">
        <v>0.26252203708829203</v>
      </c>
      <c r="AD10" s="17">
        <v>0.31050713110830203</v>
      </c>
      <c r="AE10" s="17">
        <v>0.31484656519128701</v>
      </c>
      <c r="AF10" s="17">
        <v>0.32387416114845802</v>
      </c>
      <c r="AG10" s="17">
        <v>0.38496392404006402</v>
      </c>
      <c r="AH10" s="17">
        <v>0.44120308681515102</v>
      </c>
      <c r="AI10" s="17">
        <v>0.41440686083526801</v>
      </c>
      <c r="AJ10" s="17">
        <v>0.36651092046607803</v>
      </c>
      <c r="AK10" s="17">
        <v>0.38949635804225402</v>
      </c>
      <c r="AL10" s="17">
        <v>0.39203674480700901</v>
      </c>
      <c r="AM10" s="17">
        <v>0.44235361353796498</v>
      </c>
      <c r="AN10" s="17">
        <v>0.497065505612513</v>
      </c>
      <c r="AO10" s="17">
        <v>0.35295535193633099</v>
      </c>
      <c r="AP10" s="17">
        <v>0.426698293473456</v>
      </c>
      <c r="AQ10" s="17">
        <v>0.42348657021185498</v>
      </c>
      <c r="AR10" s="17">
        <v>0.50434166880988296</v>
      </c>
      <c r="AS10" s="17"/>
      <c r="AT10" s="17">
        <v>0.42163092083364101</v>
      </c>
      <c r="AU10" s="17">
        <v>0.37954297838159801</v>
      </c>
      <c r="AV10" s="17">
        <v>0.36711905433061098</v>
      </c>
      <c r="AW10" s="17">
        <v>0.39776110314378199</v>
      </c>
      <c r="AX10" s="17">
        <v>0.38538550962934698</v>
      </c>
      <c r="AY10" s="17">
        <v>0.49516283916211301</v>
      </c>
      <c r="AZ10" s="17"/>
      <c r="BA10" s="17">
        <v>0.34137068937402298</v>
      </c>
      <c r="BB10" s="17">
        <v>0.36009077608637802</v>
      </c>
      <c r="BC10" s="17">
        <v>0.45164394989555301</v>
      </c>
      <c r="BD10" s="17">
        <v>0.45541650483469298</v>
      </c>
      <c r="BE10" s="17">
        <v>0.52352278484966897</v>
      </c>
      <c r="BF10" s="17"/>
      <c r="BG10" s="17">
        <v>0.39298974559202499</v>
      </c>
      <c r="BH10" s="17">
        <v>0.45036488184396201</v>
      </c>
      <c r="BI10" s="17">
        <v>0.42768742229705897</v>
      </c>
      <c r="BJ10" s="17">
        <v>0.36741560649577698</v>
      </c>
      <c r="BK10" s="17">
        <v>0.404615644093899</v>
      </c>
      <c r="BL10" s="17"/>
      <c r="BM10" s="17">
        <v>0.41096110594535601</v>
      </c>
      <c r="BN10" s="17">
        <v>0.390765598485177</v>
      </c>
      <c r="BO10" s="17">
        <v>0.368045362538923</v>
      </c>
      <c r="BP10" s="17"/>
      <c r="BQ10" s="17">
        <v>0.45411374634302498</v>
      </c>
      <c r="BR10" s="17">
        <v>0.366748710538158</v>
      </c>
      <c r="BS10" s="17"/>
      <c r="BT10" s="17">
        <v>0.459466945825864</v>
      </c>
      <c r="BU10" s="17">
        <v>0.30647967587046399</v>
      </c>
    </row>
    <row r="11" spans="2:73" x14ac:dyDescent="0.3">
      <c r="B11" s="18" t="s">
        <v>182</v>
      </c>
      <c r="C11" s="17">
        <v>0.26381596754215098</v>
      </c>
      <c r="D11" s="17">
        <v>0.25914569667634102</v>
      </c>
      <c r="E11" s="17">
        <v>0.26892692158901599</v>
      </c>
      <c r="F11" s="17"/>
      <c r="G11" s="17">
        <v>0.237987001613709</v>
      </c>
      <c r="H11" s="17">
        <v>0.20208144253924201</v>
      </c>
      <c r="I11" s="17">
        <v>0.23262479905348801</v>
      </c>
      <c r="J11" s="17">
        <v>0.24329062920545799</v>
      </c>
      <c r="K11" s="17">
        <v>0.318523330739021</v>
      </c>
      <c r="L11" s="17">
        <v>0.33550018567285</v>
      </c>
      <c r="M11" s="17"/>
      <c r="N11" s="17">
        <v>0.218061520323797</v>
      </c>
      <c r="O11" s="17">
        <v>0.26686322531642298</v>
      </c>
      <c r="P11" s="17">
        <v>0.27263202093519601</v>
      </c>
      <c r="Q11" s="17">
        <v>0.29647799709546802</v>
      </c>
      <c r="R11" s="17"/>
      <c r="S11" s="17">
        <v>0.22954871354634401</v>
      </c>
      <c r="T11" s="17">
        <v>0.30392924943163302</v>
      </c>
      <c r="U11" s="17">
        <v>0.22907525539756199</v>
      </c>
      <c r="V11" s="17">
        <v>0.25126340840230399</v>
      </c>
      <c r="W11" s="17">
        <v>0.28924873039589799</v>
      </c>
      <c r="X11" s="17">
        <v>0.29726160069693103</v>
      </c>
      <c r="Y11" s="17">
        <v>0.23427327925893099</v>
      </c>
      <c r="Z11" s="17">
        <v>0.226212123510558</v>
      </c>
      <c r="AA11" s="17">
        <v>0.285743214925123</v>
      </c>
      <c r="AB11" s="17"/>
      <c r="AC11" s="17">
        <v>0.17478828199152699</v>
      </c>
      <c r="AD11" s="17">
        <v>0.264852553746523</v>
      </c>
      <c r="AE11" s="17">
        <v>0.31503551518057399</v>
      </c>
      <c r="AF11" s="17">
        <v>0.30006100276146502</v>
      </c>
      <c r="AG11" s="17">
        <v>0.27393532687448602</v>
      </c>
      <c r="AH11" s="17">
        <v>0.27243063371646598</v>
      </c>
      <c r="AI11" s="17">
        <v>0.225275335957554</v>
      </c>
      <c r="AJ11" s="17">
        <v>0.26944592088396502</v>
      </c>
      <c r="AK11" s="17">
        <v>0.25461485550516799</v>
      </c>
      <c r="AL11" s="17">
        <v>0.30376710427686099</v>
      </c>
      <c r="AM11" s="17">
        <v>0.28183376248533698</v>
      </c>
      <c r="AN11" s="17">
        <v>0.27851611464855203</v>
      </c>
      <c r="AO11" s="17">
        <v>0.22041035223028699</v>
      </c>
      <c r="AP11" s="17">
        <v>0.230332486749213</v>
      </c>
      <c r="AQ11" s="17">
        <v>0.288549513763667</v>
      </c>
      <c r="AR11" s="17">
        <v>9.7624016652079995E-2</v>
      </c>
      <c r="AS11" s="17"/>
      <c r="AT11" s="17">
        <v>0.20417190103431701</v>
      </c>
      <c r="AU11" s="17">
        <v>0.278255164724236</v>
      </c>
      <c r="AV11" s="17">
        <v>0.27679173921698502</v>
      </c>
      <c r="AW11" s="17">
        <v>0.27751364286445501</v>
      </c>
      <c r="AX11" s="17">
        <v>0.34656436331167001</v>
      </c>
      <c r="AY11" s="17">
        <v>0.190821635879528</v>
      </c>
      <c r="AZ11" s="17"/>
      <c r="BA11" s="17">
        <v>0.30965946573919501</v>
      </c>
      <c r="BB11" s="17">
        <v>0.29331089589006798</v>
      </c>
      <c r="BC11" s="17">
        <v>0.22930329997753099</v>
      </c>
      <c r="BD11" s="17">
        <v>0.19637088020094201</v>
      </c>
      <c r="BE11" s="17">
        <v>0.116426340472981</v>
      </c>
      <c r="BF11" s="17"/>
      <c r="BG11" s="17">
        <v>0.29892995447307602</v>
      </c>
      <c r="BH11" s="17">
        <v>0.23277870115069199</v>
      </c>
      <c r="BI11" s="17">
        <v>0.205393330767111</v>
      </c>
      <c r="BJ11" s="17">
        <v>0.27032693268211</v>
      </c>
      <c r="BK11" s="17">
        <v>0.28713046092546601</v>
      </c>
      <c r="BL11" s="17"/>
      <c r="BM11" s="17">
        <v>0.24243478765829901</v>
      </c>
      <c r="BN11" s="17">
        <v>0.28933843355991801</v>
      </c>
      <c r="BO11" s="17">
        <v>0.26614480891130599</v>
      </c>
      <c r="BP11" s="17"/>
      <c r="BQ11" s="17">
        <v>0.187838572410154</v>
      </c>
      <c r="BR11" s="17">
        <v>0.305262950869506</v>
      </c>
      <c r="BS11" s="17"/>
      <c r="BT11" s="17">
        <v>0.20381014326133701</v>
      </c>
      <c r="BU11" s="17">
        <v>0.34405302205938398</v>
      </c>
    </row>
    <row r="12" spans="2:73" x14ac:dyDescent="0.3">
      <c r="B12" s="18" t="s">
        <v>183</v>
      </c>
      <c r="C12" s="17">
        <v>0.125894662296306</v>
      </c>
      <c r="D12" s="17">
        <v>0.130221591622842</v>
      </c>
      <c r="E12" s="17">
        <v>0.121684002500956</v>
      </c>
      <c r="F12" s="17"/>
      <c r="G12" s="17">
        <v>0.164620786992344</v>
      </c>
      <c r="H12" s="17">
        <v>9.9603236046121896E-2</v>
      </c>
      <c r="I12" s="17">
        <v>0.13364610473461599</v>
      </c>
      <c r="J12" s="17">
        <v>0.14141951464490801</v>
      </c>
      <c r="K12" s="17">
        <v>0.12503686450533</v>
      </c>
      <c r="L12" s="17">
        <v>0.100937502003919</v>
      </c>
      <c r="M12" s="17"/>
      <c r="N12" s="17">
        <v>0.103366759215682</v>
      </c>
      <c r="O12" s="17">
        <v>0.12722411170407</v>
      </c>
      <c r="P12" s="17">
        <v>0.13253027020373601</v>
      </c>
      <c r="Q12" s="17">
        <v>0.14294932302435501</v>
      </c>
      <c r="R12" s="17"/>
      <c r="S12" s="17">
        <v>0.10143401068117699</v>
      </c>
      <c r="T12" s="17">
        <v>0.10930260991302899</v>
      </c>
      <c r="U12" s="17">
        <v>7.7163883291420002E-2</v>
      </c>
      <c r="V12" s="17">
        <v>0.15873340071357001</v>
      </c>
      <c r="W12" s="17">
        <v>0.16393997549739101</v>
      </c>
      <c r="X12" s="17">
        <v>0.15965718873342899</v>
      </c>
      <c r="Y12" s="17">
        <v>0.123994840957383</v>
      </c>
      <c r="Z12" s="17">
        <v>0.16235612051582099</v>
      </c>
      <c r="AA12" s="17">
        <v>0.12144026637668801</v>
      </c>
      <c r="AB12" s="17"/>
      <c r="AC12" s="17">
        <v>0.20216586635723999</v>
      </c>
      <c r="AD12" s="17">
        <v>0.10540908605088201</v>
      </c>
      <c r="AE12" s="17">
        <v>0.15930890146648399</v>
      </c>
      <c r="AF12" s="17">
        <v>0.151024320943552</v>
      </c>
      <c r="AG12" s="17">
        <v>0.18397254786386599</v>
      </c>
      <c r="AH12" s="17">
        <v>0.111509517974604</v>
      </c>
      <c r="AI12" s="17">
        <v>0.128954360997629</v>
      </c>
      <c r="AJ12" s="17">
        <v>0.141532035280278</v>
      </c>
      <c r="AK12" s="17">
        <v>0.14868239642942399</v>
      </c>
      <c r="AL12" s="17">
        <v>0.13569944719306801</v>
      </c>
      <c r="AM12" s="17">
        <v>0.119739095937736</v>
      </c>
      <c r="AN12" s="17">
        <v>8.7033399739429904E-2</v>
      </c>
      <c r="AO12" s="17">
        <v>0.141330620154244</v>
      </c>
      <c r="AP12" s="17">
        <v>9.1362044231010506E-2</v>
      </c>
      <c r="AQ12" s="17">
        <v>0.10075076161171299</v>
      </c>
      <c r="AR12" s="17">
        <v>4.83719706234483E-2</v>
      </c>
      <c r="AS12" s="17"/>
      <c r="AT12" s="17">
        <v>0.102076297827409</v>
      </c>
      <c r="AU12" s="17">
        <v>0.14321462618223499</v>
      </c>
      <c r="AV12" s="17">
        <v>0.17471155199274099</v>
      </c>
      <c r="AW12" s="17">
        <v>0.12515255391587399</v>
      </c>
      <c r="AX12" s="17">
        <v>8.4378794049010095E-2</v>
      </c>
      <c r="AY12" s="17">
        <v>7.7291985878941802E-2</v>
      </c>
      <c r="AZ12" s="17"/>
      <c r="BA12" s="17">
        <v>0.14272642264629501</v>
      </c>
      <c r="BB12" s="17">
        <v>0.15601728131985501</v>
      </c>
      <c r="BC12" s="17">
        <v>0.113400599634293</v>
      </c>
      <c r="BD12" s="17">
        <v>6.0049273928267199E-2</v>
      </c>
      <c r="BE12" s="17">
        <v>8.4833508225806695E-2</v>
      </c>
      <c r="BF12" s="17"/>
      <c r="BG12" s="17">
        <v>8.7323730721435497E-2</v>
      </c>
      <c r="BH12" s="17">
        <v>9.6888956984478497E-2</v>
      </c>
      <c r="BI12" s="17">
        <v>0.120529714306173</v>
      </c>
      <c r="BJ12" s="17">
        <v>0.16967614695132599</v>
      </c>
      <c r="BK12" s="17">
        <v>0.15444205430639801</v>
      </c>
      <c r="BL12" s="17"/>
      <c r="BM12" s="17">
        <v>0.103863566291645</v>
      </c>
      <c r="BN12" s="17">
        <v>0.13894512876368401</v>
      </c>
      <c r="BO12" s="17">
        <v>0.160520611845862</v>
      </c>
      <c r="BP12" s="17"/>
      <c r="BQ12" s="17">
        <v>0.10086801225790699</v>
      </c>
      <c r="BR12" s="17">
        <v>0.143585153115806</v>
      </c>
      <c r="BS12" s="17"/>
      <c r="BT12" s="17">
        <v>8.5305237937884304E-2</v>
      </c>
      <c r="BU12" s="17">
        <v>0.18736073734667999</v>
      </c>
    </row>
    <row r="13" spans="2:73" x14ac:dyDescent="0.3">
      <c r="B13" s="18" t="s">
        <v>184</v>
      </c>
      <c r="C13" s="17">
        <v>4.2934102109294499E-2</v>
      </c>
      <c r="D13" s="17">
        <v>3.9958193119210103E-2</v>
      </c>
      <c r="E13" s="17">
        <v>4.5876017295151797E-2</v>
      </c>
      <c r="F13" s="17"/>
      <c r="G13" s="17">
        <v>4.4635879909237001E-2</v>
      </c>
      <c r="H13" s="17">
        <v>5.9457597960853099E-2</v>
      </c>
      <c r="I13" s="17">
        <v>2.3921043798372201E-2</v>
      </c>
      <c r="J13" s="17">
        <v>4.3312310626707901E-2</v>
      </c>
      <c r="K13" s="17">
        <v>5.9779439554975597E-2</v>
      </c>
      <c r="L13" s="17">
        <v>3.2761236340241501E-2</v>
      </c>
      <c r="M13" s="17"/>
      <c r="N13" s="17">
        <v>2.6278795182950499E-2</v>
      </c>
      <c r="O13" s="17">
        <v>4.3075655083082497E-2</v>
      </c>
      <c r="P13" s="17">
        <v>4.0675477187448301E-2</v>
      </c>
      <c r="Q13" s="17">
        <v>5.8784236375502202E-2</v>
      </c>
      <c r="R13" s="17"/>
      <c r="S13" s="17">
        <v>2.4023801775082801E-2</v>
      </c>
      <c r="T13" s="17">
        <v>4.9557653399609498E-2</v>
      </c>
      <c r="U13" s="17">
        <v>3.8793956594185303E-2</v>
      </c>
      <c r="V13" s="17">
        <v>5.3922847469700497E-2</v>
      </c>
      <c r="W13" s="17">
        <v>4.7740209775679297E-2</v>
      </c>
      <c r="X13" s="17">
        <v>6.7985731320090198E-2</v>
      </c>
      <c r="Y13" s="17">
        <v>3.5562997914777697E-2</v>
      </c>
      <c r="Z13" s="17">
        <v>4.6873213217692999E-2</v>
      </c>
      <c r="AA13" s="17">
        <v>3.2666848880614698E-2</v>
      </c>
      <c r="AB13" s="17"/>
      <c r="AC13" s="17">
        <v>0.18148720491158499</v>
      </c>
      <c r="AD13" s="17">
        <v>7.8153815105917596E-2</v>
      </c>
      <c r="AE13" s="17">
        <v>6.2618074285523406E-2</v>
      </c>
      <c r="AF13" s="17">
        <v>4.9733718800859701E-2</v>
      </c>
      <c r="AG13" s="17">
        <v>4.9377142068983401E-2</v>
      </c>
      <c r="AH13" s="17">
        <v>4.1032208430292101E-2</v>
      </c>
      <c r="AI13" s="17">
        <v>5.9786232481707301E-2</v>
      </c>
      <c r="AJ13" s="17">
        <v>2.53473285256147E-2</v>
      </c>
      <c r="AK13" s="17">
        <v>6.1845160315976297E-2</v>
      </c>
      <c r="AL13" s="17">
        <v>2.2419941118869701E-2</v>
      </c>
      <c r="AM13" s="17">
        <v>1.1989201586416399E-2</v>
      </c>
      <c r="AN13" s="17">
        <v>1.1969254874833199E-2</v>
      </c>
      <c r="AO13" s="17">
        <v>4.4567480013660697E-2</v>
      </c>
      <c r="AP13" s="17">
        <v>3.2680413753230698E-2</v>
      </c>
      <c r="AQ13" s="17">
        <v>3.2507175969574899E-2</v>
      </c>
      <c r="AR13" s="17">
        <v>1.6868673132846099E-2</v>
      </c>
      <c r="AS13" s="17"/>
      <c r="AT13" s="17">
        <v>3.3799983933535997E-2</v>
      </c>
      <c r="AU13" s="17">
        <v>4.0384365794717103E-2</v>
      </c>
      <c r="AV13" s="17">
        <v>4.7439870271940202E-2</v>
      </c>
      <c r="AW13" s="17">
        <v>5.8776425878307302E-2</v>
      </c>
      <c r="AX13" s="17">
        <v>3.9881818666324599E-2</v>
      </c>
      <c r="AY13" s="17">
        <v>3.30573916969868E-2</v>
      </c>
      <c r="AZ13" s="17"/>
      <c r="BA13" s="17">
        <v>4.7580556924350197E-2</v>
      </c>
      <c r="BB13" s="17">
        <v>4.6061756672989E-2</v>
      </c>
      <c r="BC13" s="17">
        <v>3.1831930315956901E-2</v>
      </c>
      <c r="BD13" s="17">
        <v>3.6999660768507601E-2</v>
      </c>
      <c r="BE13" s="17">
        <v>0</v>
      </c>
      <c r="BF13" s="17"/>
      <c r="BG13" s="17">
        <v>3.9973881483061399E-2</v>
      </c>
      <c r="BH13" s="17">
        <v>3.8827205173486E-2</v>
      </c>
      <c r="BI13" s="17">
        <v>2.3820187500040599E-2</v>
      </c>
      <c r="BJ13" s="17">
        <v>5.0500953678135597E-2</v>
      </c>
      <c r="BK13" s="17">
        <v>2.9770504324020501E-2</v>
      </c>
      <c r="BL13" s="17"/>
      <c r="BM13" s="17">
        <v>3.2678904427427297E-2</v>
      </c>
      <c r="BN13" s="17">
        <v>4.0606761577723298E-2</v>
      </c>
      <c r="BO13" s="17">
        <v>7.9490987875051503E-2</v>
      </c>
      <c r="BP13" s="17"/>
      <c r="BQ13" s="17">
        <v>3.6702640806398699E-2</v>
      </c>
      <c r="BR13" s="17">
        <v>4.6174977199319997E-2</v>
      </c>
      <c r="BS13" s="17"/>
      <c r="BT13" s="17">
        <v>2.6914604476497302E-2</v>
      </c>
      <c r="BU13" s="17">
        <v>7.1439332960475402E-2</v>
      </c>
    </row>
    <row r="14" spans="2:73" x14ac:dyDescent="0.3">
      <c r="B14" s="18" t="s">
        <v>92</v>
      </c>
      <c r="C14" s="19">
        <v>2.28040517491662E-2</v>
      </c>
      <c r="D14" s="19">
        <v>2.3957321169464099E-2</v>
      </c>
      <c r="E14" s="19">
        <v>2.09298257920893E-2</v>
      </c>
      <c r="F14" s="19"/>
      <c r="G14" s="19">
        <v>3.8710729934760497E-2</v>
      </c>
      <c r="H14" s="19">
        <v>2.1011059522665399E-2</v>
      </c>
      <c r="I14" s="19">
        <v>2.8132956565174699E-2</v>
      </c>
      <c r="J14" s="19">
        <v>1.6772388605303199E-2</v>
      </c>
      <c r="K14" s="19">
        <v>2.3963708791414899E-2</v>
      </c>
      <c r="L14" s="19">
        <v>1.30871993237704E-2</v>
      </c>
      <c r="M14" s="19"/>
      <c r="N14" s="19">
        <v>1.88535113392089E-2</v>
      </c>
      <c r="O14" s="19">
        <v>2.2728002889599901E-2</v>
      </c>
      <c r="P14" s="19">
        <v>1.9175026246632601E-2</v>
      </c>
      <c r="Q14" s="19">
        <v>3.0575430054989299E-2</v>
      </c>
      <c r="R14" s="19"/>
      <c r="S14" s="19">
        <v>1.9577350542267599E-2</v>
      </c>
      <c r="T14" s="19">
        <v>1.2291280511833E-2</v>
      </c>
      <c r="U14" s="19">
        <v>2.0009016879175601E-2</v>
      </c>
      <c r="V14" s="19">
        <v>3.57275312809016E-2</v>
      </c>
      <c r="W14" s="19">
        <v>3.2369675142560103E-2</v>
      </c>
      <c r="X14" s="19">
        <v>2.2927157908815401E-2</v>
      </c>
      <c r="Y14" s="19">
        <v>3.6106359708699902E-2</v>
      </c>
      <c r="Z14" s="19">
        <v>7.4879845484769701E-3</v>
      </c>
      <c r="AA14" s="19">
        <v>2.0107126146629E-2</v>
      </c>
      <c r="AB14" s="19"/>
      <c r="AC14" s="19">
        <v>0</v>
      </c>
      <c r="AD14" s="19">
        <v>6.8311606528563704E-2</v>
      </c>
      <c r="AE14" s="19">
        <v>3.8446576383004E-2</v>
      </c>
      <c r="AF14" s="19">
        <v>1.5953001401471899E-2</v>
      </c>
      <c r="AG14" s="19">
        <v>1.36876953522085E-2</v>
      </c>
      <c r="AH14" s="19">
        <v>2.5578369824130798E-2</v>
      </c>
      <c r="AI14" s="19">
        <v>1.9704289767624401E-2</v>
      </c>
      <c r="AJ14" s="19">
        <v>1.39179395017786E-2</v>
      </c>
      <c r="AK14" s="19">
        <v>2.6793294244518501E-2</v>
      </c>
      <c r="AL14" s="19">
        <v>2.8218736224428099E-2</v>
      </c>
      <c r="AM14" s="19">
        <v>1.8490615996646E-2</v>
      </c>
      <c r="AN14" s="19">
        <v>8.9983182514675204E-3</v>
      </c>
      <c r="AO14" s="19">
        <v>2.5204904945403998E-2</v>
      </c>
      <c r="AP14" s="19">
        <v>1.6912653863622E-2</v>
      </c>
      <c r="AQ14" s="19">
        <v>0</v>
      </c>
      <c r="AR14" s="19">
        <v>0</v>
      </c>
      <c r="AS14" s="19"/>
      <c r="AT14" s="19">
        <v>2.0828237502388301E-2</v>
      </c>
      <c r="AU14" s="19">
        <v>2.4716744889892998E-2</v>
      </c>
      <c r="AV14" s="19">
        <v>1.82641071698505E-2</v>
      </c>
      <c r="AW14" s="19">
        <v>2.98828428112153E-2</v>
      </c>
      <c r="AX14" s="19">
        <v>1.6436947869404001E-2</v>
      </c>
      <c r="AY14" s="19">
        <v>2.0914542501558799E-2</v>
      </c>
      <c r="AZ14" s="19"/>
      <c r="BA14" s="19">
        <v>2.8390453455077201E-2</v>
      </c>
      <c r="BB14" s="19">
        <v>2.0435333073568901E-2</v>
      </c>
      <c r="BC14" s="19">
        <v>2.7782057794365999E-2</v>
      </c>
      <c r="BD14" s="19">
        <v>1.47226990650042E-2</v>
      </c>
      <c r="BE14" s="19">
        <v>0</v>
      </c>
      <c r="BF14" s="19"/>
      <c r="BG14" s="19">
        <v>1.9761697543578802E-2</v>
      </c>
      <c r="BH14" s="19">
        <v>2.0272008872029301E-2</v>
      </c>
      <c r="BI14" s="19">
        <v>1.5862250994745301E-2</v>
      </c>
      <c r="BJ14" s="19">
        <v>1.65746022319655E-2</v>
      </c>
      <c r="BK14" s="19">
        <v>2.7436078227336302E-2</v>
      </c>
      <c r="BL14" s="19"/>
      <c r="BM14" s="19">
        <v>1.9018516843469498E-2</v>
      </c>
      <c r="BN14" s="19">
        <v>2.6104522968066798E-2</v>
      </c>
      <c r="BO14" s="19">
        <v>2.6179930442319799E-2</v>
      </c>
      <c r="BP14" s="19"/>
      <c r="BQ14" s="19">
        <v>1.6426714384784401E-2</v>
      </c>
      <c r="BR14" s="19">
        <v>2.23422930705423E-2</v>
      </c>
      <c r="BS14" s="19"/>
      <c r="BT14" s="19">
        <v>1.1017207870174101E-2</v>
      </c>
      <c r="BU14" s="19">
        <v>3.0956184717546301E-2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U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200</v>
      </c>
      <c r="C9" s="17">
        <v>0.36644266616939197</v>
      </c>
      <c r="D9" s="17">
        <v>0.322122376526709</v>
      </c>
      <c r="E9" s="17">
        <v>0.409606445533098</v>
      </c>
      <c r="F9" s="17"/>
      <c r="G9" s="17">
        <v>0.19366187229373699</v>
      </c>
      <c r="H9" s="17">
        <v>0.34059080735821201</v>
      </c>
      <c r="I9" s="17">
        <v>0.31871405111932499</v>
      </c>
      <c r="J9" s="17">
        <v>0.36328706272442102</v>
      </c>
      <c r="K9" s="17">
        <v>0.44103766649688098</v>
      </c>
      <c r="L9" s="17">
        <v>0.49320812474465198</v>
      </c>
      <c r="M9" s="17"/>
      <c r="N9" s="17">
        <v>0.40619564451248502</v>
      </c>
      <c r="O9" s="17">
        <v>0.36653065428132903</v>
      </c>
      <c r="P9" s="17">
        <v>0.367100773332591</v>
      </c>
      <c r="Q9" s="17">
        <v>0.31971164385360301</v>
      </c>
      <c r="R9" s="17"/>
      <c r="S9" s="17">
        <v>0.37234898786502602</v>
      </c>
      <c r="T9" s="17">
        <v>0.36187259031688002</v>
      </c>
      <c r="U9" s="17">
        <v>0.34152372905061101</v>
      </c>
      <c r="V9" s="17">
        <v>0.37367374243830598</v>
      </c>
      <c r="W9" s="17">
        <v>0.36335020217349601</v>
      </c>
      <c r="X9" s="17">
        <v>0.33026091963615101</v>
      </c>
      <c r="Y9" s="17">
        <v>0.37377770451171199</v>
      </c>
      <c r="Z9" s="17">
        <v>0.39031578541329798</v>
      </c>
      <c r="AA9" s="17">
        <v>0.39305400842627902</v>
      </c>
      <c r="AB9" s="17"/>
      <c r="AC9" s="17">
        <v>3.2844502473672398E-2</v>
      </c>
      <c r="AD9" s="17">
        <v>0.26896771676126502</v>
      </c>
      <c r="AE9" s="17">
        <v>0.37208456697444903</v>
      </c>
      <c r="AF9" s="17">
        <v>0.39063122052431598</v>
      </c>
      <c r="AG9" s="17">
        <v>0.29129316238602698</v>
      </c>
      <c r="AH9" s="17">
        <v>0.41248772684253598</v>
      </c>
      <c r="AI9" s="17">
        <v>0.35320130672737299</v>
      </c>
      <c r="AJ9" s="17">
        <v>0.32685255435635102</v>
      </c>
      <c r="AK9" s="17">
        <v>0.42325903186673097</v>
      </c>
      <c r="AL9" s="17">
        <v>0.43095880416652599</v>
      </c>
      <c r="AM9" s="17">
        <v>0.34164119545717297</v>
      </c>
      <c r="AN9" s="17">
        <v>0.35352986681054599</v>
      </c>
      <c r="AO9" s="17">
        <v>0.365768401565017</v>
      </c>
      <c r="AP9" s="17">
        <v>0.33215160798032201</v>
      </c>
      <c r="AQ9" s="17">
        <v>0.33815946792106399</v>
      </c>
      <c r="AR9" s="17">
        <v>0.52079052647829105</v>
      </c>
      <c r="AS9" s="17"/>
      <c r="AT9" s="17">
        <v>0.34218120105829303</v>
      </c>
      <c r="AU9" s="17">
        <v>0.36528681212246999</v>
      </c>
      <c r="AV9" s="17">
        <v>0.384962082277927</v>
      </c>
      <c r="AW9" s="17">
        <v>0.34599520461390598</v>
      </c>
      <c r="AX9" s="17">
        <v>0.43489319379194102</v>
      </c>
      <c r="AY9" s="17">
        <v>0.36318866580869602</v>
      </c>
      <c r="AZ9" s="17"/>
      <c r="BA9" s="17">
        <v>0.32423138750187702</v>
      </c>
      <c r="BB9" s="17">
        <v>0.342454211664877</v>
      </c>
      <c r="BC9" s="17">
        <v>0.39321767619487402</v>
      </c>
      <c r="BD9" s="17">
        <v>0.38088255376339097</v>
      </c>
      <c r="BE9" s="17">
        <v>0.624908223677069</v>
      </c>
      <c r="BF9" s="17"/>
      <c r="BG9" s="17">
        <v>0.41987439008132799</v>
      </c>
      <c r="BH9" s="17">
        <v>0.38855301151122001</v>
      </c>
      <c r="BI9" s="17">
        <v>0.474634137665986</v>
      </c>
      <c r="BJ9" s="17">
        <v>0.34444793574229199</v>
      </c>
      <c r="BK9" s="17">
        <v>0.36292993859485601</v>
      </c>
      <c r="BL9" s="17"/>
      <c r="BM9" s="17">
        <v>0.396697119490868</v>
      </c>
      <c r="BN9" s="17">
        <v>0.35551170978118701</v>
      </c>
      <c r="BO9" s="17">
        <v>0.30279778024401199</v>
      </c>
      <c r="BP9" s="17"/>
      <c r="BQ9" s="17">
        <v>0.39666634962161001</v>
      </c>
      <c r="BR9" s="17">
        <v>0.35875583086966201</v>
      </c>
      <c r="BS9" s="17"/>
      <c r="BT9" s="17">
        <v>0.39591186419094698</v>
      </c>
      <c r="BU9" s="17">
        <v>0.33212932378779503</v>
      </c>
    </row>
    <row r="10" spans="2:73" ht="28.8" x14ac:dyDescent="0.3">
      <c r="B10" s="18" t="s">
        <v>201</v>
      </c>
      <c r="C10" s="17">
        <v>0.27582232211507202</v>
      </c>
      <c r="D10" s="17">
        <v>0.26675151337647501</v>
      </c>
      <c r="E10" s="17">
        <v>0.283967149091431</v>
      </c>
      <c r="F10" s="17"/>
      <c r="G10" s="17">
        <v>0.22618544018424</v>
      </c>
      <c r="H10" s="17">
        <v>0.34122673157190903</v>
      </c>
      <c r="I10" s="17">
        <v>0.23422375621352601</v>
      </c>
      <c r="J10" s="17">
        <v>0.26259077284507798</v>
      </c>
      <c r="K10" s="17">
        <v>0.23132744795274701</v>
      </c>
      <c r="L10" s="17">
        <v>0.32998967433477</v>
      </c>
      <c r="M10" s="17"/>
      <c r="N10" s="17">
        <v>0.34136127534848199</v>
      </c>
      <c r="O10" s="17">
        <v>0.27017040391284403</v>
      </c>
      <c r="P10" s="17">
        <v>0.27668589406459299</v>
      </c>
      <c r="Q10" s="17">
        <v>0.204651112902313</v>
      </c>
      <c r="R10" s="17"/>
      <c r="S10" s="17">
        <v>0.31916665119755799</v>
      </c>
      <c r="T10" s="17">
        <v>0.236087075191591</v>
      </c>
      <c r="U10" s="17">
        <v>0.33917288685789199</v>
      </c>
      <c r="V10" s="17">
        <v>0.26362626653083698</v>
      </c>
      <c r="W10" s="17">
        <v>0.26823214209708601</v>
      </c>
      <c r="X10" s="17">
        <v>0.247823120144709</v>
      </c>
      <c r="Y10" s="17">
        <v>0.257516716994662</v>
      </c>
      <c r="Z10" s="17">
        <v>0.223512355183629</v>
      </c>
      <c r="AA10" s="17">
        <v>0.293923162316859</v>
      </c>
      <c r="AB10" s="17"/>
      <c r="AC10" s="17">
        <v>8.7430035497839897E-2</v>
      </c>
      <c r="AD10" s="17">
        <v>0.178148032333134</v>
      </c>
      <c r="AE10" s="17">
        <v>0.18919019580970101</v>
      </c>
      <c r="AF10" s="17">
        <v>0.19963102125361401</v>
      </c>
      <c r="AG10" s="17">
        <v>0.20586198565990199</v>
      </c>
      <c r="AH10" s="17">
        <v>0.23874972102348399</v>
      </c>
      <c r="AI10" s="17">
        <v>0.32385690900580899</v>
      </c>
      <c r="AJ10" s="17">
        <v>0.30192945098863999</v>
      </c>
      <c r="AK10" s="17">
        <v>0.31150536314025901</v>
      </c>
      <c r="AL10" s="17">
        <v>0.26273181098749898</v>
      </c>
      <c r="AM10" s="17">
        <v>0.27467465252525203</v>
      </c>
      <c r="AN10" s="17">
        <v>0.34281102407036901</v>
      </c>
      <c r="AO10" s="17">
        <v>0.35821238569672398</v>
      </c>
      <c r="AP10" s="17">
        <v>0.24161783080660201</v>
      </c>
      <c r="AQ10" s="17">
        <v>0.28865763877315798</v>
      </c>
      <c r="AR10" s="17">
        <v>0.50078772529142401</v>
      </c>
      <c r="AS10" s="17"/>
      <c r="AT10" s="17">
        <v>0.34005361092410602</v>
      </c>
      <c r="AU10" s="17">
        <v>0.24993226480352401</v>
      </c>
      <c r="AV10" s="17">
        <v>0.25098512155854902</v>
      </c>
      <c r="AW10" s="17">
        <v>0.24395465909851899</v>
      </c>
      <c r="AX10" s="17">
        <v>0.27924473635326602</v>
      </c>
      <c r="AY10" s="17">
        <v>0.30757531761246298</v>
      </c>
      <c r="AZ10" s="17"/>
      <c r="BA10" s="17">
        <v>0.196290526608416</v>
      </c>
      <c r="BB10" s="17">
        <v>0.24882544692323</v>
      </c>
      <c r="BC10" s="17">
        <v>0.30451567982232203</v>
      </c>
      <c r="BD10" s="17">
        <v>0.37515890982171002</v>
      </c>
      <c r="BE10" s="17">
        <v>0.52491855697647005</v>
      </c>
      <c r="BF10" s="17"/>
      <c r="BG10" s="17">
        <v>0.331960958582942</v>
      </c>
      <c r="BH10" s="17">
        <v>0.32227861476123099</v>
      </c>
      <c r="BI10" s="17">
        <v>0.296680623621495</v>
      </c>
      <c r="BJ10" s="17">
        <v>0.24905690840335801</v>
      </c>
      <c r="BK10" s="17">
        <v>0.31090653586307798</v>
      </c>
      <c r="BL10" s="17"/>
      <c r="BM10" s="17">
        <v>0.318921605652425</v>
      </c>
      <c r="BN10" s="17">
        <v>0.26125824657856</v>
      </c>
      <c r="BO10" s="17">
        <v>0.18272012055269399</v>
      </c>
      <c r="BP10" s="17"/>
      <c r="BQ10" s="17">
        <v>0.34753758387232597</v>
      </c>
      <c r="BR10" s="17">
        <v>0.234538535783752</v>
      </c>
      <c r="BS10" s="17"/>
      <c r="BT10" s="17">
        <v>0.328617872978131</v>
      </c>
      <c r="BU10" s="17">
        <v>0.20076268007750001</v>
      </c>
    </row>
    <row r="11" spans="2:73" ht="28.8" x14ac:dyDescent="0.3">
      <c r="B11" s="18" t="s">
        <v>202</v>
      </c>
      <c r="C11" s="17">
        <v>0.256273430284847</v>
      </c>
      <c r="D11" s="17">
        <v>0.26537741581221502</v>
      </c>
      <c r="E11" s="17">
        <v>0.247823731259814</v>
      </c>
      <c r="F11" s="17"/>
      <c r="G11" s="17">
        <v>0.20479960611735101</v>
      </c>
      <c r="H11" s="17">
        <v>0.235955612606322</v>
      </c>
      <c r="I11" s="17">
        <v>0.21241391022582701</v>
      </c>
      <c r="J11" s="17">
        <v>0.22892492090305</v>
      </c>
      <c r="K11" s="17">
        <v>0.28427488107920301</v>
      </c>
      <c r="L11" s="17">
        <v>0.34600313709282698</v>
      </c>
      <c r="M11" s="17"/>
      <c r="N11" s="17">
        <v>0.33868052811597299</v>
      </c>
      <c r="O11" s="17">
        <v>0.25987239699739101</v>
      </c>
      <c r="P11" s="17">
        <v>0.23789348882682099</v>
      </c>
      <c r="Q11" s="17">
        <v>0.17519591298031501</v>
      </c>
      <c r="R11" s="17"/>
      <c r="S11" s="17">
        <v>0.30651169643946102</v>
      </c>
      <c r="T11" s="17">
        <v>0.28049925870261899</v>
      </c>
      <c r="U11" s="17">
        <v>0.27488625802699901</v>
      </c>
      <c r="V11" s="17">
        <v>0.28938593026998999</v>
      </c>
      <c r="W11" s="17">
        <v>0.27271832218464698</v>
      </c>
      <c r="X11" s="17">
        <v>0.20097526726689899</v>
      </c>
      <c r="Y11" s="17">
        <v>0.19632721727476099</v>
      </c>
      <c r="Z11" s="17">
        <v>0.201769169884395</v>
      </c>
      <c r="AA11" s="17">
        <v>0.22039805284682601</v>
      </c>
      <c r="AB11" s="17"/>
      <c r="AC11" s="17">
        <v>3.8768989749086803E-2</v>
      </c>
      <c r="AD11" s="17">
        <v>0.10125928102463599</v>
      </c>
      <c r="AE11" s="17">
        <v>0.20932583501973101</v>
      </c>
      <c r="AF11" s="17">
        <v>0.19188749383388601</v>
      </c>
      <c r="AG11" s="17">
        <v>0.17599530908375199</v>
      </c>
      <c r="AH11" s="17">
        <v>0.245241034869144</v>
      </c>
      <c r="AI11" s="17">
        <v>0.26238077997224601</v>
      </c>
      <c r="AJ11" s="17">
        <v>0.25363420686198601</v>
      </c>
      <c r="AK11" s="17">
        <v>0.30238604066239699</v>
      </c>
      <c r="AL11" s="17">
        <v>0.30581821565028</v>
      </c>
      <c r="AM11" s="17">
        <v>0.24194789447977599</v>
      </c>
      <c r="AN11" s="17">
        <v>0.27685156759151902</v>
      </c>
      <c r="AO11" s="17">
        <v>0.338110888942041</v>
      </c>
      <c r="AP11" s="17">
        <v>0.361754075082724</v>
      </c>
      <c r="AQ11" s="17">
        <v>0.23635390740402401</v>
      </c>
      <c r="AR11" s="17">
        <v>0.46080748108776898</v>
      </c>
      <c r="AS11" s="17"/>
      <c r="AT11" s="17">
        <v>0.26373347005717501</v>
      </c>
      <c r="AU11" s="17">
        <v>0.25115698470054698</v>
      </c>
      <c r="AV11" s="17">
        <v>0.23265551263857201</v>
      </c>
      <c r="AW11" s="17">
        <v>0.25201235669628202</v>
      </c>
      <c r="AX11" s="17">
        <v>0.28179092641901099</v>
      </c>
      <c r="AY11" s="17">
        <v>0.27989647663114497</v>
      </c>
      <c r="AZ11" s="17"/>
      <c r="BA11" s="17">
        <v>0.16324881617800199</v>
      </c>
      <c r="BB11" s="17">
        <v>0.25547489375521898</v>
      </c>
      <c r="BC11" s="17">
        <v>0.288832621728845</v>
      </c>
      <c r="BD11" s="17">
        <v>0.34603573039782298</v>
      </c>
      <c r="BE11" s="17">
        <v>0.363468379806627</v>
      </c>
      <c r="BF11" s="17"/>
      <c r="BG11" s="17">
        <v>0.30685844617186497</v>
      </c>
      <c r="BH11" s="17">
        <v>0.270926829450994</v>
      </c>
      <c r="BI11" s="17">
        <v>0.32530672229667201</v>
      </c>
      <c r="BJ11" s="17">
        <v>0.21470595383056701</v>
      </c>
      <c r="BK11" s="17">
        <v>0.27569121063482199</v>
      </c>
      <c r="BL11" s="17"/>
      <c r="BM11" s="17">
        <v>0.31457544707349799</v>
      </c>
      <c r="BN11" s="17">
        <v>0.229391471716338</v>
      </c>
      <c r="BO11" s="17">
        <v>0.14769010798864199</v>
      </c>
      <c r="BP11" s="17"/>
      <c r="BQ11" s="17">
        <v>0.28129708972414103</v>
      </c>
      <c r="BR11" s="17">
        <v>0.24705722313563899</v>
      </c>
      <c r="BS11" s="17"/>
      <c r="BT11" s="17">
        <v>0.28357872910521498</v>
      </c>
      <c r="BU11" s="17">
        <v>0.22636721432693399</v>
      </c>
    </row>
    <row r="12" spans="2:73" ht="43.2" x14ac:dyDescent="0.3">
      <c r="B12" s="18" t="s">
        <v>203</v>
      </c>
      <c r="C12" s="17">
        <v>0.178505988123589</v>
      </c>
      <c r="D12" s="17">
        <v>0.17484904362217199</v>
      </c>
      <c r="E12" s="17">
        <v>0.18189723552581</v>
      </c>
      <c r="F12" s="17"/>
      <c r="G12" s="17">
        <v>0.179467410766844</v>
      </c>
      <c r="H12" s="17">
        <v>0.22912930568959899</v>
      </c>
      <c r="I12" s="17">
        <v>0.17904309310063399</v>
      </c>
      <c r="J12" s="17">
        <v>0.17037429166593501</v>
      </c>
      <c r="K12" s="17">
        <v>0.15928868961909001</v>
      </c>
      <c r="L12" s="17">
        <v>0.155795678991721</v>
      </c>
      <c r="M12" s="17"/>
      <c r="N12" s="17">
        <v>0.22923614782514201</v>
      </c>
      <c r="O12" s="17">
        <v>0.13810986792048799</v>
      </c>
      <c r="P12" s="17">
        <v>0.19805502769143099</v>
      </c>
      <c r="Q12" s="17">
        <v>0.14828421106713099</v>
      </c>
      <c r="R12" s="17"/>
      <c r="S12" s="17">
        <v>0.22323594597589799</v>
      </c>
      <c r="T12" s="17">
        <v>0.14303747613308301</v>
      </c>
      <c r="U12" s="17">
        <v>0.17460696894657099</v>
      </c>
      <c r="V12" s="17">
        <v>0.165878220465695</v>
      </c>
      <c r="W12" s="17">
        <v>0.17254198769878601</v>
      </c>
      <c r="X12" s="17">
        <v>0.17780051275317599</v>
      </c>
      <c r="Y12" s="17">
        <v>0.169847065536822</v>
      </c>
      <c r="Z12" s="17">
        <v>0.18659523005216699</v>
      </c>
      <c r="AA12" s="17">
        <v>0.188992720692401</v>
      </c>
      <c r="AB12" s="17"/>
      <c r="AC12" s="17">
        <v>0.173555884337526</v>
      </c>
      <c r="AD12" s="17">
        <v>0.16299923250634801</v>
      </c>
      <c r="AE12" s="17">
        <v>0.129675775138647</v>
      </c>
      <c r="AF12" s="17">
        <v>0.15651683316780901</v>
      </c>
      <c r="AG12" s="17">
        <v>0.15313840929344599</v>
      </c>
      <c r="AH12" s="17">
        <v>0.22370083745948</v>
      </c>
      <c r="AI12" s="17">
        <v>0.21215736551943301</v>
      </c>
      <c r="AJ12" s="17">
        <v>0.16017663474777999</v>
      </c>
      <c r="AK12" s="17">
        <v>0.17606857599801501</v>
      </c>
      <c r="AL12" s="17">
        <v>0.13661770631857301</v>
      </c>
      <c r="AM12" s="17">
        <v>0.166113317754293</v>
      </c>
      <c r="AN12" s="17">
        <v>0.16220450879127901</v>
      </c>
      <c r="AO12" s="17">
        <v>0.17800141703373201</v>
      </c>
      <c r="AP12" s="17">
        <v>0.170626088510895</v>
      </c>
      <c r="AQ12" s="17">
        <v>0.18371129618172999</v>
      </c>
      <c r="AR12" s="17">
        <v>0.27327765574565599</v>
      </c>
      <c r="AS12" s="17"/>
      <c r="AT12" s="17">
        <v>0.22502916837598699</v>
      </c>
      <c r="AU12" s="17">
        <v>0.152435140073584</v>
      </c>
      <c r="AV12" s="17">
        <v>0.17548288670312601</v>
      </c>
      <c r="AW12" s="17">
        <v>0.17583177477060699</v>
      </c>
      <c r="AX12" s="17">
        <v>0.149319183950896</v>
      </c>
      <c r="AY12" s="17">
        <v>0.193952438848497</v>
      </c>
      <c r="AZ12" s="17"/>
      <c r="BA12" s="17">
        <v>0.14480503590604099</v>
      </c>
      <c r="BB12" s="17">
        <v>0.17187315846478601</v>
      </c>
      <c r="BC12" s="17">
        <v>0.18621980325096599</v>
      </c>
      <c r="BD12" s="17">
        <v>0.22318956355255801</v>
      </c>
      <c r="BE12" s="17">
        <v>0.40284286949987902</v>
      </c>
      <c r="BF12" s="17"/>
      <c r="BG12" s="17">
        <v>0.197170191420841</v>
      </c>
      <c r="BH12" s="17">
        <v>0.209513555810007</v>
      </c>
      <c r="BI12" s="17">
        <v>0.16778109401079</v>
      </c>
      <c r="BJ12" s="17">
        <v>0.16831800546197501</v>
      </c>
      <c r="BK12" s="17">
        <v>0.16195817301360499</v>
      </c>
      <c r="BL12" s="17"/>
      <c r="BM12" s="17">
        <v>0.19149650920411501</v>
      </c>
      <c r="BN12" s="17">
        <v>0.16685226616639101</v>
      </c>
      <c r="BO12" s="17">
        <v>0.16800523885334001</v>
      </c>
      <c r="BP12" s="17"/>
      <c r="BQ12" s="17">
        <v>0.24700569051742999</v>
      </c>
      <c r="BR12" s="17">
        <v>0.14050605198928601</v>
      </c>
      <c r="BS12" s="17"/>
      <c r="BT12" s="17">
        <v>0.203269550188966</v>
      </c>
      <c r="BU12" s="17">
        <v>0.145562484143409</v>
      </c>
    </row>
    <row r="13" spans="2:73" ht="28.8" x14ac:dyDescent="0.3">
      <c r="B13" s="18" t="s">
        <v>204</v>
      </c>
      <c r="C13" s="17">
        <v>9.4379034050314101E-2</v>
      </c>
      <c r="D13" s="17">
        <v>9.46423404806611E-2</v>
      </c>
      <c r="E13" s="17">
        <v>9.4024106791836801E-2</v>
      </c>
      <c r="F13" s="17"/>
      <c r="G13" s="17">
        <v>0.120734167913085</v>
      </c>
      <c r="H13" s="17">
        <v>0.13412576884083</v>
      </c>
      <c r="I13" s="17">
        <v>9.4981741503174996E-2</v>
      </c>
      <c r="J13" s="17">
        <v>8.04543170284647E-2</v>
      </c>
      <c r="K13" s="17">
        <v>7.8367020305269999E-2</v>
      </c>
      <c r="L13" s="17">
        <v>6.6197840026466406E-2</v>
      </c>
      <c r="M13" s="17"/>
      <c r="N13" s="17">
        <v>0.14872239776774299</v>
      </c>
      <c r="O13" s="17">
        <v>8.6908112679921407E-2</v>
      </c>
      <c r="P13" s="17">
        <v>7.6766838921377006E-2</v>
      </c>
      <c r="Q13" s="17">
        <v>5.7005600356458699E-2</v>
      </c>
      <c r="R13" s="17"/>
      <c r="S13" s="17">
        <v>0.13016320294814299</v>
      </c>
      <c r="T13" s="17">
        <v>8.4925469941695406E-2</v>
      </c>
      <c r="U13" s="17">
        <v>0.100766132683569</v>
      </c>
      <c r="V13" s="17">
        <v>0.10435660904458199</v>
      </c>
      <c r="W13" s="17">
        <v>8.3273903033997898E-2</v>
      </c>
      <c r="X13" s="17">
        <v>6.7267701370380906E-2</v>
      </c>
      <c r="Y13" s="17">
        <v>7.3461707467318907E-2</v>
      </c>
      <c r="Z13" s="17">
        <v>7.5319813513398906E-2</v>
      </c>
      <c r="AA13" s="17">
        <v>0.10053216859269599</v>
      </c>
      <c r="AB13" s="17"/>
      <c r="AC13" s="17">
        <v>4.4476531812194298E-2</v>
      </c>
      <c r="AD13" s="17">
        <v>5.8067789296957897E-2</v>
      </c>
      <c r="AE13" s="17">
        <v>7.9377070754200599E-2</v>
      </c>
      <c r="AF13" s="17">
        <v>7.1590331754322403E-2</v>
      </c>
      <c r="AG13" s="17">
        <v>5.0237029967799302E-2</v>
      </c>
      <c r="AH13" s="17">
        <v>0.115241775609584</v>
      </c>
      <c r="AI13" s="17">
        <v>8.8378072546249298E-2</v>
      </c>
      <c r="AJ13" s="17">
        <v>9.09705649372477E-2</v>
      </c>
      <c r="AK13" s="17">
        <v>0.104252872561962</v>
      </c>
      <c r="AL13" s="17">
        <v>7.9875972052471794E-2</v>
      </c>
      <c r="AM13" s="17">
        <v>6.4115353932546207E-2</v>
      </c>
      <c r="AN13" s="17">
        <v>8.3327083174576197E-2</v>
      </c>
      <c r="AO13" s="17">
        <v>0.15059441147524999</v>
      </c>
      <c r="AP13" s="17">
        <v>0.139904943802478</v>
      </c>
      <c r="AQ13" s="17">
        <v>7.41700620052511E-2</v>
      </c>
      <c r="AR13" s="17">
        <v>0.266888473383396</v>
      </c>
      <c r="AS13" s="17"/>
      <c r="AT13" s="17">
        <v>0.13915603469405</v>
      </c>
      <c r="AU13" s="17">
        <v>7.8285727933543006E-2</v>
      </c>
      <c r="AV13" s="17">
        <v>8.9537501740558606E-2</v>
      </c>
      <c r="AW13" s="17">
        <v>9.0326241442542005E-2</v>
      </c>
      <c r="AX13" s="17">
        <v>5.62670860065256E-2</v>
      </c>
      <c r="AY13" s="17">
        <v>8.7404849580940899E-2</v>
      </c>
      <c r="AZ13" s="17"/>
      <c r="BA13" s="17">
        <v>4.5349808540475801E-2</v>
      </c>
      <c r="BB13" s="17">
        <v>8.4345770357810296E-2</v>
      </c>
      <c r="BC13" s="17">
        <v>0.115829010597455</v>
      </c>
      <c r="BD13" s="17">
        <v>0.16306964362640999</v>
      </c>
      <c r="BE13" s="17">
        <v>0.23816801974735499</v>
      </c>
      <c r="BF13" s="17"/>
      <c r="BG13" s="17">
        <v>9.4101899537437403E-2</v>
      </c>
      <c r="BH13" s="17">
        <v>0.123707024408043</v>
      </c>
      <c r="BI13" s="17">
        <v>7.8832123766751805E-2</v>
      </c>
      <c r="BJ13" s="17">
        <v>7.9686911327950499E-2</v>
      </c>
      <c r="BK13" s="17">
        <v>0.13846075072526401</v>
      </c>
      <c r="BL13" s="17"/>
      <c r="BM13" s="17">
        <v>0.109590794949791</v>
      </c>
      <c r="BN13" s="17">
        <v>9.0696012136675497E-2</v>
      </c>
      <c r="BO13" s="17">
        <v>5.7995723670992698E-2</v>
      </c>
      <c r="BP13" s="17"/>
      <c r="BQ13" s="17">
        <v>0.14493005895321501</v>
      </c>
      <c r="BR13" s="17">
        <v>6.2063708118718197E-2</v>
      </c>
      <c r="BS13" s="17"/>
      <c r="BT13" s="17">
        <v>0.113929599603149</v>
      </c>
      <c r="BU13" s="17">
        <v>6.7655903875173895E-2</v>
      </c>
    </row>
    <row r="14" spans="2:73" x14ac:dyDescent="0.3">
      <c r="B14" s="18" t="s">
        <v>205</v>
      </c>
      <c r="C14" s="17">
        <v>5.1928135941817603E-2</v>
      </c>
      <c r="D14" s="17">
        <v>5.3671888968610797E-2</v>
      </c>
      <c r="E14" s="17">
        <v>5.0389120535799102E-2</v>
      </c>
      <c r="F14" s="17"/>
      <c r="G14" s="17">
        <v>3.40264618571679E-2</v>
      </c>
      <c r="H14" s="17">
        <v>7.0419562801847094E-2</v>
      </c>
      <c r="I14" s="17">
        <v>5.5424232850171597E-2</v>
      </c>
      <c r="J14" s="17">
        <v>3.6139311587193898E-2</v>
      </c>
      <c r="K14" s="17">
        <v>6.4511840472270196E-2</v>
      </c>
      <c r="L14" s="17">
        <v>5.0312704893222697E-2</v>
      </c>
      <c r="M14" s="17"/>
      <c r="N14" s="17">
        <v>7.2112385300431597E-2</v>
      </c>
      <c r="O14" s="17">
        <v>2.6376549390694601E-2</v>
      </c>
      <c r="P14" s="17">
        <v>6.1564392446125701E-2</v>
      </c>
      <c r="Q14" s="17">
        <v>4.6800401275992498E-2</v>
      </c>
      <c r="R14" s="17"/>
      <c r="S14" s="17">
        <v>6.6367914027366304E-2</v>
      </c>
      <c r="T14" s="17">
        <v>5.0726669095600398E-2</v>
      </c>
      <c r="U14" s="17">
        <v>5.1641399038015498E-2</v>
      </c>
      <c r="V14" s="17">
        <v>5.1716713547384899E-2</v>
      </c>
      <c r="W14" s="17">
        <v>5.3684731887739701E-2</v>
      </c>
      <c r="X14" s="17">
        <v>4.1955760818145303E-2</v>
      </c>
      <c r="Y14" s="17">
        <v>5.3334589371784299E-2</v>
      </c>
      <c r="Z14" s="17">
        <v>2.96538307627978E-2</v>
      </c>
      <c r="AA14" s="17">
        <v>4.99852268474172E-2</v>
      </c>
      <c r="AB14" s="17"/>
      <c r="AC14" s="17">
        <v>0</v>
      </c>
      <c r="AD14" s="17">
        <v>2.0030112036067901E-2</v>
      </c>
      <c r="AE14" s="17">
        <v>4.8519349742404599E-2</v>
      </c>
      <c r="AF14" s="17">
        <v>4.5983605307391498E-2</v>
      </c>
      <c r="AG14" s="17">
        <v>4.4171736259354298E-2</v>
      </c>
      <c r="AH14" s="17">
        <v>6.37120958254771E-2</v>
      </c>
      <c r="AI14" s="17">
        <v>6.0323717548373998E-2</v>
      </c>
      <c r="AJ14" s="17">
        <v>4.9917390312921299E-2</v>
      </c>
      <c r="AK14" s="17">
        <v>7.2489520214414196E-2</v>
      </c>
      <c r="AL14" s="17">
        <v>5.99463128861542E-2</v>
      </c>
      <c r="AM14" s="17">
        <v>3.1926077806073601E-2</v>
      </c>
      <c r="AN14" s="17">
        <v>2.6665800773621899E-2</v>
      </c>
      <c r="AO14" s="17">
        <v>6.3875418042229404E-2</v>
      </c>
      <c r="AP14" s="17">
        <v>5.46014251589865E-2</v>
      </c>
      <c r="AQ14" s="17">
        <v>8.1656125252308698E-2</v>
      </c>
      <c r="AR14" s="17">
        <v>9.14137562852637E-2</v>
      </c>
      <c r="AS14" s="17"/>
      <c r="AT14" s="17">
        <v>6.82168272309049E-2</v>
      </c>
      <c r="AU14" s="17">
        <v>5.29985058463779E-2</v>
      </c>
      <c r="AV14" s="17">
        <v>2.7200502683522101E-2</v>
      </c>
      <c r="AW14" s="17">
        <v>4.2561490253055403E-2</v>
      </c>
      <c r="AX14" s="17">
        <v>5.0489186184844E-2</v>
      </c>
      <c r="AY14" s="17">
        <v>8.0835734400149406E-2</v>
      </c>
      <c r="AZ14" s="17"/>
      <c r="BA14" s="17">
        <v>3.2869268524712697E-2</v>
      </c>
      <c r="BB14" s="17">
        <v>4.6726457713442499E-2</v>
      </c>
      <c r="BC14" s="17">
        <v>4.8810614992559002E-2</v>
      </c>
      <c r="BD14" s="17">
        <v>6.06367181714964E-2</v>
      </c>
      <c r="BE14" s="17">
        <v>0.16078715360622101</v>
      </c>
      <c r="BF14" s="17"/>
      <c r="BG14" s="17">
        <v>4.3154275297559601E-2</v>
      </c>
      <c r="BH14" s="17">
        <v>7.2919679448671504E-2</v>
      </c>
      <c r="BI14" s="17">
        <v>4.60349821661876E-2</v>
      </c>
      <c r="BJ14" s="17">
        <v>5.1142739150734799E-2</v>
      </c>
      <c r="BK14" s="17">
        <v>5.6958011221736098E-2</v>
      </c>
      <c r="BL14" s="17"/>
      <c r="BM14" s="17">
        <v>6.0454611530880602E-2</v>
      </c>
      <c r="BN14" s="17">
        <v>4.58232305981702E-2</v>
      </c>
      <c r="BO14" s="17">
        <v>4.1302778943314702E-2</v>
      </c>
      <c r="BP14" s="17"/>
      <c r="BQ14" s="17">
        <v>7.5908141359444806E-2</v>
      </c>
      <c r="BR14" s="17">
        <v>3.70426086202576E-2</v>
      </c>
      <c r="BS14" s="17"/>
      <c r="BT14" s="17">
        <v>6.3107991189891896E-2</v>
      </c>
      <c r="BU14" s="17">
        <v>3.8598789982992002E-2</v>
      </c>
    </row>
    <row r="15" spans="2:73" x14ac:dyDescent="0.3">
      <c r="B15" s="18" t="s">
        <v>206</v>
      </c>
      <c r="C15" s="17">
        <v>4.6358488326900198E-2</v>
      </c>
      <c r="D15" s="17">
        <v>6.0122627699729002E-2</v>
      </c>
      <c r="E15" s="17">
        <v>3.2674993564869297E-2</v>
      </c>
      <c r="F15" s="17"/>
      <c r="G15" s="17">
        <v>0.104381022691887</v>
      </c>
      <c r="H15" s="17">
        <v>8.0090112821728093E-2</v>
      </c>
      <c r="I15" s="17">
        <v>5.9525949281434003E-2</v>
      </c>
      <c r="J15" s="17">
        <v>2.4283506752140901E-2</v>
      </c>
      <c r="K15" s="17">
        <v>1.5710294970434999E-2</v>
      </c>
      <c r="L15" s="17">
        <v>8.3343976325308093E-3</v>
      </c>
      <c r="M15" s="17"/>
      <c r="N15" s="17">
        <v>8.1681720538284402E-2</v>
      </c>
      <c r="O15" s="17">
        <v>4.0753616638549102E-2</v>
      </c>
      <c r="P15" s="17">
        <v>4.2523238060513703E-2</v>
      </c>
      <c r="Q15" s="17">
        <v>1.8301029614751101E-2</v>
      </c>
      <c r="R15" s="17"/>
      <c r="S15" s="17">
        <v>9.0780766800131196E-2</v>
      </c>
      <c r="T15" s="17">
        <v>1.5611599000273599E-2</v>
      </c>
      <c r="U15" s="17">
        <v>4.4299913526936803E-2</v>
      </c>
      <c r="V15" s="17">
        <v>4.4104890389829801E-2</v>
      </c>
      <c r="W15" s="17">
        <v>6.17198873222626E-2</v>
      </c>
      <c r="X15" s="17">
        <v>3.88124585556218E-2</v>
      </c>
      <c r="Y15" s="17">
        <v>2.5850468072122799E-2</v>
      </c>
      <c r="Z15" s="17">
        <v>4.1489319664629598E-2</v>
      </c>
      <c r="AA15" s="17">
        <v>4.5819684441410199E-2</v>
      </c>
      <c r="AB15" s="17"/>
      <c r="AC15" s="17">
        <v>0</v>
      </c>
      <c r="AD15" s="17">
        <v>3.3188968895317798E-2</v>
      </c>
      <c r="AE15" s="17">
        <v>2.8920561258179898E-2</v>
      </c>
      <c r="AF15" s="17">
        <v>1.7133081682124102E-2</v>
      </c>
      <c r="AG15" s="17">
        <v>4.3082579512419499E-2</v>
      </c>
      <c r="AH15" s="17">
        <v>4.7507838437762899E-2</v>
      </c>
      <c r="AI15" s="17">
        <v>5.7812732869102101E-2</v>
      </c>
      <c r="AJ15" s="17">
        <v>2.61372602678763E-2</v>
      </c>
      <c r="AK15" s="17">
        <v>6.0851068794278901E-2</v>
      </c>
      <c r="AL15" s="17">
        <v>4.6952767786188898E-2</v>
      </c>
      <c r="AM15" s="17">
        <v>4.3892713329325699E-2</v>
      </c>
      <c r="AN15" s="17">
        <v>4.0328083859343E-2</v>
      </c>
      <c r="AO15" s="17">
        <v>6.9731174212816702E-2</v>
      </c>
      <c r="AP15" s="17">
        <v>2.16349349743689E-2</v>
      </c>
      <c r="AQ15" s="17">
        <v>8.8971263052655E-2</v>
      </c>
      <c r="AR15" s="17">
        <v>0.11465683459935801</v>
      </c>
      <c r="AS15" s="17"/>
      <c r="AT15" s="17">
        <v>9.3859141202928806E-2</v>
      </c>
      <c r="AU15" s="17">
        <v>3.2040872772021299E-2</v>
      </c>
      <c r="AV15" s="17">
        <v>4.3907421894849301E-2</v>
      </c>
      <c r="AW15" s="17">
        <v>2.0889970248319199E-2</v>
      </c>
      <c r="AX15" s="17">
        <v>3.1801270604084698E-2</v>
      </c>
      <c r="AY15" s="17">
        <v>3.9931907167448003E-2</v>
      </c>
      <c r="AZ15" s="17"/>
      <c r="BA15" s="17">
        <v>1.3806297389656301E-2</v>
      </c>
      <c r="BB15" s="17">
        <v>3.19829383920259E-2</v>
      </c>
      <c r="BC15" s="17">
        <v>4.8522552543509997E-2</v>
      </c>
      <c r="BD15" s="17">
        <v>0.122334564214001</v>
      </c>
      <c r="BE15" s="17">
        <v>0.175989726214688</v>
      </c>
      <c r="BF15" s="17"/>
      <c r="BG15" s="17">
        <v>4.14605472997851E-2</v>
      </c>
      <c r="BH15" s="17">
        <v>7.4295030597533507E-2</v>
      </c>
      <c r="BI15" s="17">
        <v>2.9371411490593999E-2</v>
      </c>
      <c r="BJ15" s="17">
        <v>2.5134914230943699E-2</v>
      </c>
      <c r="BK15" s="17">
        <v>5.8678874798515197E-2</v>
      </c>
      <c r="BL15" s="17"/>
      <c r="BM15" s="17">
        <v>5.2327522393932797E-2</v>
      </c>
      <c r="BN15" s="17">
        <v>3.7068619234952901E-2</v>
      </c>
      <c r="BO15" s="17">
        <v>5.10467905700452E-2</v>
      </c>
      <c r="BP15" s="17"/>
      <c r="BQ15" s="17">
        <v>9.2554769431387796E-2</v>
      </c>
      <c r="BR15" s="17">
        <v>1.8268985403650899E-2</v>
      </c>
      <c r="BS15" s="17"/>
      <c r="BT15" s="17">
        <v>6.3772261716832701E-2</v>
      </c>
      <c r="BU15" s="17">
        <v>2.5104132636961801E-2</v>
      </c>
    </row>
    <row r="16" spans="2:73" x14ac:dyDescent="0.3">
      <c r="B16" s="18" t="s">
        <v>207</v>
      </c>
      <c r="C16" s="17">
        <v>3.7898615595804402E-2</v>
      </c>
      <c r="D16" s="17">
        <v>5.1756213315016099E-2</v>
      </c>
      <c r="E16" s="17">
        <v>2.4138237119003699E-2</v>
      </c>
      <c r="F16" s="17"/>
      <c r="G16" s="17">
        <v>3.3405767432152803E-2</v>
      </c>
      <c r="H16" s="17">
        <v>6.5263499431441704E-2</v>
      </c>
      <c r="I16" s="17">
        <v>5.6808429640925001E-2</v>
      </c>
      <c r="J16" s="17">
        <v>3.4333432067040898E-2</v>
      </c>
      <c r="K16" s="17">
        <v>2.2219948791982601E-2</v>
      </c>
      <c r="L16" s="17">
        <v>1.6683406242050201E-2</v>
      </c>
      <c r="M16" s="17"/>
      <c r="N16" s="17">
        <v>4.9673529534076499E-2</v>
      </c>
      <c r="O16" s="17">
        <v>2.8246570909630099E-2</v>
      </c>
      <c r="P16" s="17">
        <v>5.2048746094029402E-2</v>
      </c>
      <c r="Q16" s="17">
        <v>2.3522861997233899E-2</v>
      </c>
      <c r="R16" s="17"/>
      <c r="S16" s="17">
        <v>5.0625814278371303E-2</v>
      </c>
      <c r="T16" s="17">
        <v>3.26177628780569E-2</v>
      </c>
      <c r="U16" s="17">
        <v>7.9377930740557504E-2</v>
      </c>
      <c r="V16" s="17">
        <v>4.0564614837244599E-2</v>
      </c>
      <c r="W16" s="17">
        <v>1.9857867552085198E-2</v>
      </c>
      <c r="X16" s="17">
        <v>2.1312954814039199E-2</v>
      </c>
      <c r="Y16" s="17">
        <v>2.19898208799016E-2</v>
      </c>
      <c r="Z16" s="17">
        <v>5.7973951895039698E-2</v>
      </c>
      <c r="AA16" s="17">
        <v>2.42420812141423E-2</v>
      </c>
      <c r="AB16" s="17"/>
      <c r="AC16" s="17">
        <v>0</v>
      </c>
      <c r="AD16" s="17">
        <v>7.4832479403446703E-3</v>
      </c>
      <c r="AE16" s="17">
        <v>3.20199553765078E-2</v>
      </c>
      <c r="AF16" s="17">
        <v>1.6484464185235598E-2</v>
      </c>
      <c r="AG16" s="17">
        <v>4.2146588174187399E-2</v>
      </c>
      <c r="AH16" s="17">
        <v>4.4236255241812399E-2</v>
      </c>
      <c r="AI16" s="17">
        <v>3.3859131060357199E-2</v>
      </c>
      <c r="AJ16" s="17">
        <v>4.7264164370035201E-2</v>
      </c>
      <c r="AK16" s="17">
        <v>6.41721522665189E-2</v>
      </c>
      <c r="AL16" s="17">
        <v>2.0366435521615399E-2</v>
      </c>
      <c r="AM16" s="17">
        <v>3.8327278797197897E-2</v>
      </c>
      <c r="AN16" s="17">
        <v>4.8729961066711402E-2</v>
      </c>
      <c r="AO16" s="17">
        <v>4.4320480579216101E-2</v>
      </c>
      <c r="AP16" s="17">
        <v>3.3792586084380002E-2</v>
      </c>
      <c r="AQ16" s="17">
        <v>2.5304795591183801E-2</v>
      </c>
      <c r="AR16" s="17">
        <v>7.4392906440618703E-2</v>
      </c>
      <c r="AS16" s="17"/>
      <c r="AT16" s="17">
        <v>5.1579248946970399E-2</v>
      </c>
      <c r="AU16" s="17">
        <v>3.2362319621959797E-2</v>
      </c>
      <c r="AV16" s="17">
        <v>4.5809096797940797E-2</v>
      </c>
      <c r="AW16" s="17">
        <v>3.0934238875362102E-2</v>
      </c>
      <c r="AX16" s="17">
        <v>2.2271617370564298E-2</v>
      </c>
      <c r="AY16" s="17">
        <v>4.1610007854121701E-2</v>
      </c>
      <c r="AZ16" s="17"/>
      <c r="BA16" s="17">
        <v>2.1302291708299202E-2</v>
      </c>
      <c r="BB16" s="17">
        <v>3.9241322652035698E-2</v>
      </c>
      <c r="BC16" s="17">
        <v>4.1918095995761101E-2</v>
      </c>
      <c r="BD16" s="17">
        <v>6.3212533427098899E-2</v>
      </c>
      <c r="BE16" s="17">
        <v>5.8205613746835097E-2</v>
      </c>
      <c r="BF16" s="17"/>
      <c r="BG16" s="17">
        <v>3.6341625770484901E-2</v>
      </c>
      <c r="BH16" s="17">
        <v>5.4907858280636899E-2</v>
      </c>
      <c r="BI16" s="17">
        <v>6.0486099955872601E-3</v>
      </c>
      <c r="BJ16" s="17">
        <v>3.4362258236487003E-2</v>
      </c>
      <c r="BK16" s="17">
        <v>0.100511328025618</v>
      </c>
      <c r="BL16" s="17"/>
      <c r="BM16" s="17">
        <v>4.71915578623405E-2</v>
      </c>
      <c r="BN16" s="17">
        <v>3.12192051993028E-2</v>
      </c>
      <c r="BO16" s="17">
        <v>2.63802966259029E-2</v>
      </c>
      <c r="BP16" s="17"/>
      <c r="BQ16" s="17">
        <v>6.5326552161493703E-2</v>
      </c>
      <c r="BR16" s="17">
        <v>2.2982374204514301E-2</v>
      </c>
      <c r="BS16" s="17"/>
      <c r="BT16" s="17">
        <v>5.1100661152791001E-2</v>
      </c>
      <c r="BU16" s="17">
        <v>2.05132771173091E-2</v>
      </c>
    </row>
    <row r="17" spans="2:73" x14ac:dyDescent="0.3">
      <c r="B17" s="18" t="s">
        <v>208</v>
      </c>
      <c r="C17" s="17">
        <v>3.6259881766562897E-2</v>
      </c>
      <c r="D17" s="17">
        <v>4.0943083605052097E-2</v>
      </c>
      <c r="E17" s="17">
        <v>3.1808097763471002E-2</v>
      </c>
      <c r="F17" s="17"/>
      <c r="G17" s="17">
        <v>9.0715372592598306E-2</v>
      </c>
      <c r="H17" s="17">
        <v>7.6027021756820995E-2</v>
      </c>
      <c r="I17" s="17">
        <v>3.5624057149044201E-2</v>
      </c>
      <c r="J17" s="17">
        <v>8.4594271166995808E-3</v>
      </c>
      <c r="K17" s="17">
        <v>5.9149993746977396E-3</v>
      </c>
      <c r="L17" s="17">
        <v>1.13687245952875E-2</v>
      </c>
      <c r="M17" s="17"/>
      <c r="N17" s="17">
        <v>7.5324871987109396E-2</v>
      </c>
      <c r="O17" s="17">
        <v>3.4196233587691097E-2</v>
      </c>
      <c r="P17" s="17">
        <v>2.0013890367699599E-2</v>
      </c>
      <c r="Q17" s="17">
        <v>1.1188221378008E-2</v>
      </c>
      <c r="R17" s="17"/>
      <c r="S17" s="17">
        <v>8.9088679580408101E-2</v>
      </c>
      <c r="T17" s="17">
        <v>1.38997755108459E-2</v>
      </c>
      <c r="U17" s="17">
        <v>4.6753618489523099E-2</v>
      </c>
      <c r="V17" s="17">
        <v>1.9570399297406199E-2</v>
      </c>
      <c r="W17" s="17">
        <v>1.6645738172033801E-2</v>
      </c>
      <c r="X17" s="17">
        <v>3.07737010737512E-2</v>
      </c>
      <c r="Y17" s="17">
        <v>3.2695902671136298E-2</v>
      </c>
      <c r="Z17" s="17">
        <v>2.4516418766679302E-2</v>
      </c>
      <c r="AA17" s="17">
        <v>2.9815243885615499E-2</v>
      </c>
      <c r="AB17" s="17"/>
      <c r="AC17" s="17">
        <v>0</v>
      </c>
      <c r="AD17" s="17">
        <v>1.67556982875561E-2</v>
      </c>
      <c r="AE17" s="17">
        <v>2.1671119784153901E-2</v>
      </c>
      <c r="AF17" s="17">
        <v>2.7669985944181099E-2</v>
      </c>
      <c r="AG17" s="17">
        <v>1.6692682935761101E-2</v>
      </c>
      <c r="AH17" s="17">
        <v>4.9983709455860503E-2</v>
      </c>
      <c r="AI17" s="17">
        <v>3.6574569874808498E-2</v>
      </c>
      <c r="AJ17" s="17">
        <v>1.6869053571072001E-2</v>
      </c>
      <c r="AK17" s="17">
        <v>3.37676403152967E-2</v>
      </c>
      <c r="AL17" s="17">
        <v>5.79920085784408E-2</v>
      </c>
      <c r="AM17" s="17">
        <v>4.1252774769396899E-2</v>
      </c>
      <c r="AN17" s="17">
        <v>3.1031127114958701E-2</v>
      </c>
      <c r="AO17" s="17">
        <v>3.0073555939096799E-2</v>
      </c>
      <c r="AP17" s="17">
        <v>1.5849455287635102E-2</v>
      </c>
      <c r="AQ17" s="17">
        <v>4.99708028616953E-2</v>
      </c>
      <c r="AR17" s="17">
        <v>0.123909278424279</v>
      </c>
      <c r="AS17" s="17"/>
      <c r="AT17" s="17">
        <v>8.28290234058877E-2</v>
      </c>
      <c r="AU17" s="17">
        <v>2.6598121096701899E-2</v>
      </c>
      <c r="AV17" s="17">
        <v>2.6038083501644001E-2</v>
      </c>
      <c r="AW17" s="17">
        <v>2.0617167632772201E-2</v>
      </c>
      <c r="AX17" s="17">
        <v>1.2181274581202399E-2</v>
      </c>
      <c r="AY17" s="17">
        <v>1.2322880526682701E-2</v>
      </c>
      <c r="AZ17" s="17"/>
      <c r="BA17" s="17">
        <v>1.03894163527418E-2</v>
      </c>
      <c r="BB17" s="17">
        <v>1.4880047962938301E-2</v>
      </c>
      <c r="BC17" s="17">
        <v>5.8100195494108602E-2</v>
      </c>
      <c r="BD17" s="17">
        <v>8.8923236689292806E-2</v>
      </c>
      <c r="BE17" s="17">
        <v>8.0733168691978302E-2</v>
      </c>
      <c r="BF17" s="17"/>
      <c r="BG17" s="17">
        <v>3.7161212096734397E-2</v>
      </c>
      <c r="BH17" s="17">
        <v>5.7404831960815299E-2</v>
      </c>
      <c r="BI17" s="17">
        <v>3.2904195752143497E-2</v>
      </c>
      <c r="BJ17" s="17">
        <v>1.8357990397401099E-2</v>
      </c>
      <c r="BK17" s="17">
        <v>2.9134590684222701E-2</v>
      </c>
      <c r="BL17" s="17"/>
      <c r="BM17" s="17">
        <v>5.5584076797919497E-2</v>
      </c>
      <c r="BN17" s="17">
        <v>1.94162592505337E-2</v>
      </c>
      <c r="BO17" s="17">
        <v>1.9449929213495198E-2</v>
      </c>
      <c r="BP17" s="17"/>
      <c r="BQ17" s="17">
        <v>8.5878704658634106E-2</v>
      </c>
      <c r="BR17" s="17">
        <v>9.0750172794124197E-3</v>
      </c>
      <c r="BS17" s="17"/>
      <c r="BT17" s="17">
        <v>5.2303242761018102E-2</v>
      </c>
      <c r="BU17" s="17">
        <v>1.58978164610214E-2</v>
      </c>
    </row>
    <row r="18" spans="2:73" ht="43.2" x14ac:dyDescent="0.3">
      <c r="B18" s="18" t="s">
        <v>209</v>
      </c>
      <c r="C18" s="17">
        <v>3.0400815052879601E-2</v>
      </c>
      <c r="D18" s="17">
        <v>3.4221789453239802E-2</v>
      </c>
      <c r="E18" s="17">
        <v>2.67711722138456E-2</v>
      </c>
      <c r="F18" s="17"/>
      <c r="G18" s="17">
        <v>4.3089450043641203E-2</v>
      </c>
      <c r="H18" s="17">
        <v>6.2191774773330301E-2</v>
      </c>
      <c r="I18" s="17">
        <v>3.0120018407196501E-2</v>
      </c>
      <c r="J18" s="17">
        <v>1.7752109630039099E-2</v>
      </c>
      <c r="K18" s="17">
        <v>6.6226690249333699E-3</v>
      </c>
      <c r="L18" s="17">
        <v>2.26355126715902E-2</v>
      </c>
      <c r="M18" s="17"/>
      <c r="N18" s="17">
        <v>5.15931471607163E-2</v>
      </c>
      <c r="O18" s="17">
        <v>2.8508948411900201E-2</v>
      </c>
      <c r="P18" s="17">
        <v>2.95256286640323E-2</v>
      </c>
      <c r="Q18" s="17">
        <v>1.08330840523219E-2</v>
      </c>
      <c r="R18" s="17"/>
      <c r="S18" s="17">
        <v>4.8830104227881602E-2</v>
      </c>
      <c r="T18" s="17">
        <v>2.1208522745856901E-2</v>
      </c>
      <c r="U18" s="17">
        <v>2.34973427737247E-2</v>
      </c>
      <c r="V18" s="17">
        <v>3.8722994823336902E-2</v>
      </c>
      <c r="W18" s="17">
        <v>1.6370555990965499E-2</v>
      </c>
      <c r="X18" s="17">
        <v>2.96914021649675E-2</v>
      </c>
      <c r="Y18" s="17">
        <v>2.4556644494163501E-2</v>
      </c>
      <c r="Z18" s="17">
        <v>1.79666524756316E-2</v>
      </c>
      <c r="AA18" s="17">
        <v>3.6812833615899598E-2</v>
      </c>
      <c r="AB18" s="17"/>
      <c r="AC18" s="17">
        <v>0</v>
      </c>
      <c r="AD18" s="17">
        <v>2.9085390278767598E-2</v>
      </c>
      <c r="AE18" s="17">
        <v>2.14872467929361E-2</v>
      </c>
      <c r="AF18" s="17">
        <v>3.45995971491928E-2</v>
      </c>
      <c r="AG18" s="17">
        <v>2.8835597700124099E-2</v>
      </c>
      <c r="AH18" s="17">
        <v>5.0345935600974397E-2</v>
      </c>
      <c r="AI18" s="17">
        <v>3.3145165651539903E-2</v>
      </c>
      <c r="AJ18" s="17">
        <v>3.7063242766048797E-2</v>
      </c>
      <c r="AK18" s="17">
        <v>3.1111644936936099E-2</v>
      </c>
      <c r="AL18" s="17">
        <v>1.8451545404711001E-2</v>
      </c>
      <c r="AM18" s="17">
        <v>2.44000853487264E-2</v>
      </c>
      <c r="AN18" s="17">
        <v>1.0186934545736E-2</v>
      </c>
      <c r="AO18" s="17">
        <v>2.5018832264638802E-2</v>
      </c>
      <c r="AP18" s="17">
        <v>0</v>
      </c>
      <c r="AQ18" s="17">
        <v>3.6576429627441898E-2</v>
      </c>
      <c r="AR18" s="17">
        <v>5.7898744807817898E-2</v>
      </c>
      <c r="AS18" s="17"/>
      <c r="AT18" s="17">
        <v>5.4129679547670798E-2</v>
      </c>
      <c r="AU18" s="17">
        <v>2.7436647344997699E-2</v>
      </c>
      <c r="AV18" s="17">
        <v>1.49728805211081E-2</v>
      </c>
      <c r="AW18" s="17">
        <v>2.9420912098105101E-2</v>
      </c>
      <c r="AX18" s="17">
        <v>1.17942924105605E-2</v>
      </c>
      <c r="AY18" s="17">
        <v>2.4030300907358498E-2</v>
      </c>
      <c r="AZ18" s="17"/>
      <c r="BA18" s="17">
        <v>1.03164242752026E-2</v>
      </c>
      <c r="BB18" s="17">
        <v>1.66325942930176E-2</v>
      </c>
      <c r="BC18" s="17">
        <v>4.66489102886566E-2</v>
      </c>
      <c r="BD18" s="17">
        <v>5.6822562657148003E-2</v>
      </c>
      <c r="BE18" s="17">
        <v>0.111968586738079</v>
      </c>
      <c r="BF18" s="17"/>
      <c r="BG18" s="17">
        <v>3.32563276449006E-2</v>
      </c>
      <c r="BH18" s="17">
        <v>3.9721608788388901E-2</v>
      </c>
      <c r="BI18" s="17">
        <v>2.7688722684024301E-2</v>
      </c>
      <c r="BJ18" s="17">
        <v>1.79563453049137E-2</v>
      </c>
      <c r="BK18" s="17">
        <v>4.9600689799253798E-2</v>
      </c>
      <c r="BL18" s="17"/>
      <c r="BM18" s="17">
        <v>4.1096690957930102E-2</v>
      </c>
      <c r="BN18" s="17">
        <v>2.3220272697523799E-2</v>
      </c>
      <c r="BO18" s="17">
        <v>1.59173112828748E-2</v>
      </c>
      <c r="BP18" s="17"/>
      <c r="BQ18" s="17">
        <v>5.4517794266653402E-2</v>
      </c>
      <c r="BR18" s="17">
        <v>1.6608413538188802E-2</v>
      </c>
      <c r="BS18" s="17"/>
      <c r="BT18" s="17">
        <v>3.9356057044095699E-2</v>
      </c>
      <c r="BU18" s="17">
        <v>2.0264188928422099E-2</v>
      </c>
    </row>
    <row r="19" spans="2:73" ht="28.8" x14ac:dyDescent="0.3">
      <c r="B19" s="18" t="s">
        <v>210</v>
      </c>
      <c r="C19" s="17">
        <v>1.7912452860160698E-2</v>
      </c>
      <c r="D19" s="17">
        <v>2.3260721904857701E-2</v>
      </c>
      <c r="E19" s="17">
        <v>1.2755963736313601E-2</v>
      </c>
      <c r="F19" s="17"/>
      <c r="G19" s="17">
        <v>2.5923352181114301E-2</v>
      </c>
      <c r="H19" s="17">
        <v>4.8181388628475902E-2</v>
      </c>
      <c r="I19" s="17">
        <v>1.6230232651440499E-2</v>
      </c>
      <c r="J19" s="17">
        <v>8.7432834362764396E-3</v>
      </c>
      <c r="K19" s="17">
        <v>4.3406781350372502E-3</v>
      </c>
      <c r="L19" s="17">
        <v>5.9383158136845603E-3</v>
      </c>
      <c r="M19" s="17"/>
      <c r="N19" s="17">
        <v>3.2570395570850598E-2</v>
      </c>
      <c r="O19" s="17">
        <v>1.3230854263085699E-2</v>
      </c>
      <c r="P19" s="17">
        <v>1.92657783942254E-2</v>
      </c>
      <c r="Q19" s="17">
        <v>6.1047580686484698E-3</v>
      </c>
      <c r="R19" s="17"/>
      <c r="S19" s="17">
        <v>4.2411679402173802E-2</v>
      </c>
      <c r="T19" s="17">
        <v>6.9965458568754402E-3</v>
      </c>
      <c r="U19" s="17">
        <v>1.6438790084335301E-2</v>
      </c>
      <c r="V19" s="17">
        <v>1.42070189418033E-2</v>
      </c>
      <c r="W19" s="17">
        <v>6.5416089710416698E-3</v>
      </c>
      <c r="X19" s="17">
        <v>2.9943403240344901E-2</v>
      </c>
      <c r="Y19" s="17">
        <v>1.2761007922330401E-2</v>
      </c>
      <c r="Z19" s="17">
        <v>1.24904373061848E-2</v>
      </c>
      <c r="AA19" s="17">
        <v>1.0085840579103901E-2</v>
      </c>
      <c r="AB19" s="17"/>
      <c r="AC19" s="17">
        <v>0</v>
      </c>
      <c r="AD19" s="17">
        <v>2.0051169476656999E-2</v>
      </c>
      <c r="AE19" s="17">
        <v>0</v>
      </c>
      <c r="AF19" s="17">
        <v>2.3111238209809301E-2</v>
      </c>
      <c r="AG19" s="17">
        <v>2.27646888989427E-2</v>
      </c>
      <c r="AH19" s="17">
        <v>8.0536782377727007E-3</v>
      </c>
      <c r="AI19" s="17">
        <v>1.83390725253244E-2</v>
      </c>
      <c r="AJ19" s="17">
        <v>7.4011174036853599E-3</v>
      </c>
      <c r="AK19" s="17">
        <v>6.3751680995095903E-3</v>
      </c>
      <c r="AL19" s="17">
        <v>2.7768422211922099E-2</v>
      </c>
      <c r="AM19" s="17">
        <v>1.45475188813572E-2</v>
      </c>
      <c r="AN19" s="17">
        <v>3.2218250674272697E-2</v>
      </c>
      <c r="AO19" s="17">
        <v>5.5237477093762503E-3</v>
      </c>
      <c r="AP19" s="17">
        <v>2.1539593563465999E-2</v>
      </c>
      <c r="AQ19" s="17">
        <v>2.3083853494154798E-2</v>
      </c>
      <c r="AR19" s="17">
        <v>6.4325820935145994E-2</v>
      </c>
      <c r="AS19" s="17"/>
      <c r="AT19" s="17">
        <v>3.7510872135268797E-2</v>
      </c>
      <c r="AU19" s="17">
        <v>1.0610869556153099E-2</v>
      </c>
      <c r="AV19" s="17">
        <v>1.7990363122122401E-2</v>
      </c>
      <c r="AW19" s="17">
        <v>8.8807493539812404E-3</v>
      </c>
      <c r="AX19" s="17">
        <v>1.43181599085001E-2</v>
      </c>
      <c r="AY19" s="17">
        <v>9.5863777039271597E-3</v>
      </c>
      <c r="AZ19" s="17"/>
      <c r="BA19" s="17">
        <v>7.5546107222039197E-3</v>
      </c>
      <c r="BB19" s="17">
        <v>6.7732383107566704E-3</v>
      </c>
      <c r="BC19" s="17">
        <v>2.4806845091825899E-2</v>
      </c>
      <c r="BD19" s="17">
        <v>4.52951908743989E-2</v>
      </c>
      <c r="BE19" s="17">
        <v>6.9135284730023006E-2</v>
      </c>
      <c r="BF19" s="17"/>
      <c r="BG19" s="17">
        <v>9.4458197371565696E-3</v>
      </c>
      <c r="BH19" s="17">
        <v>2.6671072357321399E-2</v>
      </c>
      <c r="BI19" s="17">
        <v>2.4989160338498399E-2</v>
      </c>
      <c r="BJ19" s="17">
        <v>1.5312788845578599E-2</v>
      </c>
      <c r="BK19" s="17">
        <v>1.10927167142503E-2</v>
      </c>
      <c r="BL19" s="17"/>
      <c r="BM19" s="17">
        <v>2.9734813444463201E-2</v>
      </c>
      <c r="BN19" s="17">
        <v>6.4224851662851596E-3</v>
      </c>
      <c r="BO19" s="17">
        <v>1.04935720040894E-2</v>
      </c>
      <c r="BP19" s="17"/>
      <c r="BQ19" s="17">
        <v>4.1611631124878201E-2</v>
      </c>
      <c r="BR19" s="17">
        <v>3.1252356617436599E-3</v>
      </c>
      <c r="BS19" s="17"/>
      <c r="BT19" s="17">
        <v>2.50045832291706E-2</v>
      </c>
      <c r="BU19" s="17">
        <v>9.1390507549084302E-3</v>
      </c>
    </row>
    <row r="20" spans="2:73" ht="28.8" x14ac:dyDescent="0.3">
      <c r="B20" s="18" t="s">
        <v>211</v>
      </c>
      <c r="C20" s="17">
        <v>9.9373612693330702E-4</v>
      </c>
      <c r="D20" s="17">
        <v>2.01664728592796E-3</v>
      </c>
      <c r="E20" s="17">
        <v>0</v>
      </c>
      <c r="F20" s="17"/>
      <c r="G20" s="17">
        <v>0</v>
      </c>
      <c r="H20" s="17">
        <v>3.4067203057296502E-3</v>
      </c>
      <c r="I20" s="17">
        <v>2.42837242057772E-3</v>
      </c>
      <c r="J20" s="17">
        <v>0</v>
      </c>
      <c r="K20" s="17">
        <v>0</v>
      </c>
      <c r="L20" s="17">
        <v>0</v>
      </c>
      <c r="M20" s="17"/>
      <c r="N20" s="17">
        <v>2.15842423618034E-3</v>
      </c>
      <c r="O20" s="17">
        <v>0</v>
      </c>
      <c r="P20" s="17">
        <v>1.89033309002354E-3</v>
      </c>
      <c r="Q20" s="17">
        <v>0</v>
      </c>
      <c r="R20" s="17"/>
      <c r="S20" s="17">
        <v>2.5830635962943E-3</v>
      </c>
      <c r="T20" s="17">
        <v>0</v>
      </c>
      <c r="U20" s="17">
        <v>0</v>
      </c>
      <c r="V20" s="17">
        <v>5.2725366827503202E-3</v>
      </c>
      <c r="W20" s="17">
        <v>0</v>
      </c>
      <c r="X20" s="17">
        <v>0</v>
      </c>
      <c r="Y20" s="17">
        <v>0</v>
      </c>
      <c r="Z20" s="17">
        <v>0</v>
      </c>
      <c r="AA20" s="17">
        <v>0</v>
      </c>
      <c r="AB20" s="17"/>
      <c r="AC20" s="17">
        <v>0</v>
      </c>
      <c r="AD20" s="17">
        <v>0</v>
      </c>
      <c r="AE20" s="17">
        <v>0</v>
      </c>
      <c r="AF20" s="17">
        <v>0</v>
      </c>
      <c r="AG20" s="17">
        <v>0</v>
      </c>
      <c r="AH20" s="17">
        <v>0</v>
      </c>
      <c r="AI20" s="17">
        <v>0</v>
      </c>
      <c r="AJ20" s="17">
        <v>0</v>
      </c>
      <c r="AK20" s="17">
        <v>0</v>
      </c>
      <c r="AL20" s="17">
        <v>0</v>
      </c>
      <c r="AM20" s="17">
        <v>0</v>
      </c>
      <c r="AN20" s="17">
        <v>0</v>
      </c>
      <c r="AO20" s="17">
        <v>1.33150012239643E-2</v>
      </c>
      <c r="AP20" s="17">
        <v>1.40221211594866E-2</v>
      </c>
      <c r="AQ20" s="17">
        <v>0</v>
      </c>
      <c r="AR20" s="17">
        <v>0</v>
      </c>
      <c r="AS20" s="17"/>
      <c r="AT20" s="17">
        <v>2.5077430519331498E-3</v>
      </c>
      <c r="AU20" s="17">
        <v>1.42947555788698E-3</v>
      </c>
      <c r="AV20" s="17">
        <v>0</v>
      </c>
      <c r="AW20" s="17">
        <v>0</v>
      </c>
      <c r="AX20" s="17">
        <v>0</v>
      </c>
      <c r="AY20" s="17">
        <v>0</v>
      </c>
      <c r="AZ20" s="17"/>
      <c r="BA20" s="17">
        <v>0</v>
      </c>
      <c r="BB20" s="17">
        <v>0</v>
      </c>
      <c r="BC20" s="17">
        <v>0</v>
      </c>
      <c r="BD20" s="17">
        <v>8.0318986100744207E-3</v>
      </c>
      <c r="BE20" s="17">
        <v>0</v>
      </c>
      <c r="BF20" s="17"/>
      <c r="BG20" s="17">
        <v>0</v>
      </c>
      <c r="BH20" s="17">
        <v>1.7291254231178101E-3</v>
      </c>
      <c r="BI20" s="17">
        <v>0</v>
      </c>
      <c r="BJ20" s="17">
        <v>3.02702699844117E-3</v>
      </c>
      <c r="BK20" s="17">
        <v>0</v>
      </c>
      <c r="BL20" s="17"/>
      <c r="BM20" s="17">
        <v>2.1344877342628198E-3</v>
      </c>
      <c r="BN20" s="17">
        <v>0</v>
      </c>
      <c r="BO20" s="17">
        <v>0</v>
      </c>
      <c r="BP20" s="17"/>
      <c r="BQ20" s="17">
        <v>1.60943459825084E-3</v>
      </c>
      <c r="BR20" s="17">
        <v>7.0802824300353004E-4</v>
      </c>
      <c r="BS20" s="17"/>
      <c r="BT20" s="17">
        <v>1.0018265128134501E-3</v>
      </c>
      <c r="BU20" s="17">
        <v>1.10147846498245E-3</v>
      </c>
    </row>
    <row r="21" spans="2:73" x14ac:dyDescent="0.3">
      <c r="B21" s="18" t="s">
        <v>212</v>
      </c>
      <c r="C21" s="17">
        <v>1.6563981015232199E-2</v>
      </c>
      <c r="D21" s="17">
        <v>1.42394385553934E-2</v>
      </c>
      <c r="E21" s="17">
        <v>1.88803019740355E-2</v>
      </c>
      <c r="F21" s="17"/>
      <c r="G21" s="17">
        <v>1.10724033264906E-2</v>
      </c>
      <c r="H21" s="17">
        <v>6.6427590724565302E-3</v>
      </c>
      <c r="I21" s="17">
        <v>1.49516219127813E-2</v>
      </c>
      <c r="J21" s="17">
        <v>2.7086372535080099E-2</v>
      </c>
      <c r="K21" s="17">
        <v>1.9535280510197001E-2</v>
      </c>
      <c r="L21" s="17">
        <v>1.90203329159188E-2</v>
      </c>
      <c r="M21" s="17"/>
      <c r="N21" s="17">
        <v>1.3055853277408399E-2</v>
      </c>
      <c r="O21" s="17">
        <v>1.7276160755133E-2</v>
      </c>
      <c r="P21" s="17">
        <v>1.8787594198847402E-2</v>
      </c>
      <c r="Q21" s="17">
        <v>1.40522335050295E-2</v>
      </c>
      <c r="R21" s="17"/>
      <c r="S21" s="17">
        <v>4.8166446694308598E-3</v>
      </c>
      <c r="T21" s="17">
        <v>2.5038706108857799E-2</v>
      </c>
      <c r="U21" s="17">
        <v>1.5141798295101301E-2</v>
      </c>
      <c r="V21" s="17">
        <v>2.2364950376151799E-2</v>
      </c>
      <c r="W21" s="17">
        <v>2.82333850180768E-2</v>
      </c>
      <c r="X21" s="17">
        <v>1.7303041356058799E-2</v>
      </c>
      <c r="Y21" s="17">
        <v>1.01043822760939E-2</v>
      </c>
      <c r="Z21" s="17">
        <v>2.3040217648625801E-2</v>
      </c>
      <c r="AA21" s="17">
        <v>1.06075303258985E-2</v>
      </c>
      <c r="AB21" s="17"/>
      <c r="AC21" s="17">
        <v>0</v>
      </c>
      <c r="AD21" s="17">
        <v>4.9151247516943997E-2</v>
      </c>
      <c r="AE21" s="17">
        <v>2.7904144378331101E-2</v>
      </c>
      <c r="AF21" s="17">
        <v>1.1544952316284499E-2</v>
      </c>
      <c r="AG21" s="17">
        <v>1.17403832630585E-2</v>
      </c>
      <c r="AH21" s="17">
        <v>1.25096344335813E-2</v>
      </c>
      <c r="AI21" s="17">
        <v>1.06599814735584E-2</v>
      </c>
      <c r="AJ21" s="17">
        <v>3.3953970748210401E-3</v>
      </c>
      <c r="AK21" s="17">
        <v>2.7650322837017498E-2</v>
      </c>
      <c r="AL21" s="17">
        <v>1.0137696260922599E-2</v>
      </c>
      <c r="AM21" s="17">
        <v>1.0583516446886401E-2</v>
      </c>
      <c r="AN21" s="17">
        <v>2.19847973565108E-2</v>
      </c>
      <c r="AO21" s="17">
        <v>1.04642582128397E-2</v>
      </c>
      <c r="AP21" s="17">
        <v>2.2314044950329699E-2</v>
      </c>
      <c r="AQ21" s="17">
        <v>8.6120023712649794E-3</v>
      </c>
      <c r="AR21" s="17">
        <v>1.9276905596970401E-2</v>
      </c>
      <c r="AS21" s="17"/>
      <c r="AT21" s="17">
        <v>1.11612443380297E-2</v>
      </c>
      <c r="AU21" s="17">
        <v>1.6890287172454201E-2</v>
      </c>
      <c r="AV21" s="17">
        <v>1.8686547426175999E-2</v>
      </c>
      <c r="AW21" s="17">
        <v>1.8784834443185201E-2</v>
      </c>
      <c r="AX21" s="17">
        <v>1.8972426554803599E-2</v>
      </c>
      <c r="AY21" s="17">
        <v>2.0690444824062602E-2</v>
      </c>
      <c r="AZ21" s="17"/>
      <c r="BA21" s="17">
        <v>1.39003607925613E-2</v>
      </c>
      <c r="BB21" s="17">
        <v>1.6738777003459E-2</v>
      </c>
      <c r="BC21" s="17">
        <v>1.4151167932734601E-2</v>
      </c>
      <c r="BD21" s="17">
        <v>2.3104623588030299E-2</v>
      </c>
      <c r="BE21" s="17">
        <v>0</v>
      </c>
      <c r="BF21" s="17"/>
      <c r="BG21" s="17">
        <v>1.3762069559521599E-2</v>
      </c>
      <c r="BH21" s="17">
        <v>1.4039144259367E-2</v>
      </c>
      <c r="BI21" s="17">
        <v>2.6964123786152799E-2</v>
      </c>
      <c r="BJ21" s="17">
        <v>1.6648873647982902E-2</v>
      </c>
      <c r="BK21" s="17">
        <v>3.2208788911222197E-2</v>
      </c>
      <c r="BL21" s="17"/>
      <c r="BM21" s="17">
        <v>1.3437752794068799E-2</v>
      </c>
      <c r="BN21" s="17">
        <v>1.67169271899512E-2</v>
      </c>
      <c r="BO21" s="17">
        <v>2.5501382151444599E-2</v>
      </c>
      <c r="BP21" s="17"/>
      <c r="BQ21" s="17">
        <v>1.7041054562932902E-2</v>
      </c>
      <c r="BR21" s="17">
        <v>1.6184608453127601E-2</v>
      </c>
      <c r="BS21" s="17"/>
      <c r="BT21" s="17">
        <v>1.9396741768209901E-2</v>
      </c>
      <c r="BU21" s="17">
        <v>1.25538647075747E-2</v>
      </c>
    </row>
    <row r="22" spans="2:73" x14ac:dyDescent="0.3">
      <c r="B22" s="18" t="s">
        <v>165</v>
      </c>
      <c r="C22" s="17">
        <v>0.34711294565432899</v>
      </c>
      <c r="D22" s="17">
        <v>0.36720855299918298</v>
      </c>
      <c r="E22" s="17">
        <v>0.32777982045116899</v>
      </c>
      <c r="F22" s="17"/>
      <c r="G22" s="17">
        <v>0.40126879224679401</v>
      </c>
      <c r="H22" s="17">
        <v>0.29103766493216499</v>
      </c>
      <c r="I22" s="17">
        <v>0.43491878267985101</v>
      </c>
      <c r="J22" s="17">
        <v>0.37022938041902498</v>
      </c>
      <c r="K22" s="17">
        <v>0.33097095876803601</v>
      </c>
      <c r="L22" s="17">
        <v>0.27747216922024198</v>
      </c>
      <c r="M22" s="17"/>
      <c r="N22" s="17">
        <v>0.25551927303273098</v>
      </c>
      <c r="O22" s="17">
        <v>0.37082992273402798</v>
      </c>
      <c r="P22" s="17">
        <v>0.334702776458844</v>
      </c>
      <c r="Q22" s="17">
        <v>0.436761807390315</v>
      </c>
      <c r="R22" s="17"/>
      <c r="S22" s="17">
        <v>0.29533295628616602</v>
      </c>
      <c r="T22" s="17">
        <v>0.35875571938438</v>
      </c>
      <c r="U22" s="17">
        <v>0.31390694677349601</v>
      </c>
      <c r="V22" s="17">
        <v>0.36139913439674798</v>
      </c>
      <c r="W22" s="17">
        <v>0.33540804014206099</v>
      </c>
      <c r="X22" s="17">
        <v>0.38362155666956099</v>
      </c>
      <c r="Y22" s="17">
        <v>0.37605506675489397</v>
      </c>
      <c r="Z22" s="17">
        <v>0.34017007319192399</v>
      </c>
      <c r="AA22" s="17">
        <v>0.37046676075574603</v>
      </c>
      <c r="AB22" s="17"/>
      <c r="AC22" s="17">
        <v>0.75483062343971496</v>
      </c>
      <c r="AD22" s="17">
        <v>0.50787225982549</v>
      </c>
      <c r="AE22" s="17">
        <v>0.39568434643630201</v>
      </c>
      <c r="AF22" s="17">
        <v>0.408202658635618</v>
      </c>
      <c r="AG22" s="17">
        <v>0.45660003029820601</v>
      </c>
      <c r="AH22" s="17">
        <v>0.31748928237738</v>
      </c>
      <c r="AI22" s="17">
        <v>0.33324758330343501</v>
      </c>
      <c r="AJ22" s="17">
        <v>0.320086838556771</v>
      </c>
      <c r="AK22" s="17">
        <v>0.28229824790114799</v>
      </c>
      <c r="AL22" s="17">
        <v>0.31248357337827198</v>
      </c>
      <c r="AM22" s="17">
        <v>0.37693914586678801</v>
      </c>
      <c r="AN22" s="17">
        <v>0.323354638997359</v>
      </c>
      <c r="AO22" s="17">
        <v>0.27599586732428699</v>
      </c>
      <c r="AP22" s="17">
        <v>0.300386940720623</v>
      </c>
      <c r="AQ22" s="17">
        <v>0.31437941727534202</v>
      </c>
      <c r="AR22" s="17">
        <v>0.18397861713991101</v>
      </c>
      <c r="AS22" s="17"/>
      <c r="AT22" s="17">
        <v>0.32836923676527102</v>
      </c>
      <c r="AU22" s="17">
        <v>0.36853190578733303</v>
      </c>
      <c r="AV22" s="17">
        <v>0.342660910240355</v>
      </c>
      <c r="AW22" s="17">
        <v>0.35035196437448102</v>
      </c>
      <c r="AX22" s="17">
        <v>0.34691389246354298</v>
      </c>
      <c r="AY22" s="17">
        <v>0.311995643544075</v>
      </c>
      <c r="AZ22" s="17"/>
      <c r="BA22" s="17">
        <v>0.441793536683382</v>
      </c>
      <c r="BB22" s="17">
        <v>0.37534671274683201</v>
      </c>
      <c r="BC22" s="17">
        <v>0.30862011241989401</v>
      </c>
      <c r="BD22" s="17">
        <v>0.239697919014493</v>
      </c>
      <c r="BE22" s="17">
        <v>0.144042203277057</v>
      </c>
      <c r="BF22" s="17"/>
      <c r="BG22" s="17">
        <v>0.27329291255851101</v>
      </c>
      <c r="BH22" s="17">
        <v>0.288689394299879</v>
      </c>
      <c r="BI22" s="17">
        <v>0.28941621798699502</v>
      </c>
      <c r="BJ22" s="17">
        <v>0.39368976941496298</v>
      </c>
      <c r="BK22" s="17">
        <v>0.317455956685672</v>
      </c>
      <c r="BL22" s="17"/>
      <c r="BM22" s="17">
        <v>0.29882536162587198</v>
      </c>
      <c r="BN22" s="17">
        <v>0.36910459557955699</v>
      </c>
      <c r="BO22" s="17">
        <v>0.43770472021871298</v>
      </c>
      <c r="BP22" s="17"/>
      <c r="BQ22" s="17">
        <v>0.228359721033075</v>
      </c>
      <c r="BR22" s="17">
        <v>0.41109143218435001</v>
      </c>
      <c r="BS22" s="17"/>
      <c r="BT22" s="17">
        <v>0.28078290383309501</v>
      </c>
      <c r="BU22" s="17">
        <v>0.42919152352314499</v>
      </c>
    </row>
    <row r="23" spans="2:73" x14ac:dyDescent="0.3">
      <c r="B23" s="18" t="s">
        <v>129</v>
      </c>
      <c r="C23" s="19">
        <v>1.34727157017743E-2</v>
      </c>
      <c r="D23" s="19">
        <v>1.2929361428585501E-2</v>
      </c>
      <c r="E23" s="19">
        <v>1.4043773007412099E-2</v>
      </c>
      <c r="F23" s="19"/>
      <c r="G23" s="19">
        <v>2.26099573804216E-2</v>
      </c>
      <c r="H23" s="19">
        <v>1.8564357899697001E-2</v>
      </c>
      <c r="I23" s="19">
        <v>1.8091226346014001E-2</v>
      </c>
      <c r="J23" s="19">
        <v>8.6600552627359197E-3</v>
      </c>
      <c r="K23" s="19">
        <v>4.5446485267447503E-3</v>
      </c>
      <c r="L23" s="19">
        <v>9.4365652256005704E-3</v>
      </c>
      <c r="M23" s="19"/>
      <c r="N23" s="19">
        <v>1.19390849445384E-2</v>
      </c>
      <c r="O23" s="19">
        <v>1.37523303877496E-2</v>
      </c>
      <c r="P23" s="19">
        <v>1.5167363870902501E-2</v>
      </c>
      <c r="Q23" s="19">
        <v>1.3618073592805599E-2</v>
      </c>
      <c r="R23" s="19"/>
      <c r="S23" s="19">
        <v>2.2838601599396401E-2</v>
      </c>
      <c r="T23" s="19">
        <v>5.1266220678467204E-3</v>
      </c>
      <c r="U23" s="19">
        <v>1.7577057507301899E-2</v>
      </c>
      <c r="V23" s="19">
        <v>1.1721627376050999E-2</v>
      </c>
      <c r="W23" s="19">
        <v>7.1687322438109703E-3</v>
      </c>
      <c r="X23" s="19">
        <v>1.5024372035998001E-2</v>
      </c>
      <c r="Y23" s="19">
        <v>7.7133942708752096E-3</v>
      </c>
      <c r="Z23" s="19">
        <v>3.4454356810364697E-2</v>
      </c>
      <c r="AA23" s="19">
        <v>1.0040056523602601E-2</v>
      </c>
      <c r="AB23" s="19"/>
      <c r="AC23" s="19">
        <v>0</v>
      </c>
      <c r="AD23" s="19">
        <v>1.90741396575363E-2</v>
      </c>
      <c r="AE23" s="19">
        <v>1.33647168029352E-2</v>
      </c>
      <c r="AF23" s="19">
        <v>5.1450039091956697E-3</v>
      </c>
      <c r="AG23" s="19">
        <v>1.15025240677321E-2</v>
      </c>
      <c r="AH23" s="19">
        <v>1.42878861327495E-2</v>
      </c>
      <c r="AI23" s="19">
        <v>4.3330317501841398E-3</v>
      </c>
      <c r="AJ23" s="19">
        <v>4.20043829654527E-3</v>
      </c>
      <c r="AK23" s="19">
        <v>5.6290510938227399E-3</v>
      </c>
      <c r="AL23" s="19">
        <v>1.48478178743661E-2</v>
      </c>
      <c r="AM23" s="19">
        <v>3.0816166247807E-2</v>
      </c>
      <c r="AN23" s="19">
        <v>3.4867295501192802E-2</v>
      </c>
      <c r="AO23" s="19">
        <v>1.9690532106815001E-2</v>
      </c>
      <c r="AP23" s="19">
        <v>1.70285313569324E-2</v>
      </c>
      <c r="AQ23" s="19">
        <v>1.7753503560660799E-2</v>
      </c>
      <c r="AR23" s="19">
        <v>5.7751144801007296E-3</v>
      </c>
      <c r="AS23" s="19"/>
      <c r="AT23" s="19">
        <v>1.83822499045595E-2</v>
      </c>
      <c r="AU23" s="19">
        <v>1.76915603751551E-2</v>
      </c>
      <c r="AV23" s="19">
        <v>4.5534934586382303E-3</v>
      </c>
      <c r="AW23" s="19">
        <v>8.0269642044124897E-3</v>
      </c>
      <c r="AX23" s="19">
        <v>1.2346123387261401E-2</v>
      </c>
      <c r="AY23" s="19">
        <v>1.46499596447016E-2</v>
      </c>
      <c r="AZ23" s="19"/>
      <c r="BA23" s="19">
        <v>9.3107045067591793E-3</v>
      </c>
      <c r="BB23" s="19">
        <v>1.48902912909082E-2</v>
      </c>
      <c r="BC23" s="19">
        <v>1.07952893840492E-2</v>
      </c>
      <c r="BD23" s="19">
        <v>2.0532182361476699E-2</v>
      </c>
      <c r="BE23" s="19">
        <v>1.7889131852898001E-2</v>
      </c>
      <c r="BF23" s="19"/>
      <c r="BG23" s="19">
        <v>7.6451890146173899E-3</v>
      </c>
      <c r="BH23" s="19">
        <v>1.7987142454841801E-2</v>
      </c>
      <c r="BI23" s="19">
        <v>7.8353696372020706E-3</v>
      </c>
      <c r="BJ23" s="19">
        <v>9.6894272387307908E-3</v>
      </c>
      <c r="BK23" s="19">
        <v>2.36832254243457E-2</v>
      </c>
      <c r="BL23" s="19"/>
      <c r="BM23" s="19">
        <v>1.3038174339940201E-2</v>
      </c>
      <c r="BN23" s="19">
        <v>1.3063402904347101E-2</v>
      </c>
      <c r="BO23" s="19">
        <v>1.5755936802042899E-2</v>
      </c>
      <c r="BP23" s="19"/>
      <c r="BQ23" s="19">
        <v>2.1471494727770098E-2</v>
      </c>
      <c r="BR23" s="19">
        <v>6.6179156356279004E-3</v>
      </c>
      <c r="BS23" s="19"/>
      <c r="BT23" s="19">
        <v>1.6489205439366099E-2</v>
      </c>
      <c r="BU23" s="19">
        <v>8.0268769305255894E-3</v>
      </c>
    </row>
    <row r="24" spans="2:73" x14ac:dyDescent="0.3">
      <c r="B24" s="16"/>
    </row>
    <row r="25" spans="2:73" x14ac:dyDescent="0.3">
      <c r="B25" t="s">
        <v>95</v>
      </c>
    </row>
    <row r="26" spans="2:73" x14ac:dyDescent="0.3">
      <c r="B26" t="s">
        <v>96</v>
      </c>
    </row>
    <row r="28" spans="2:73" x14ac:dyDescent="0.3">
      <c r="B2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U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214</v>
      </c>
      <c r="C9" s="17">
        <v>0.56020357984513003</v>
      </c>
      <c r="D9" s="17">
        <v>0.573429733811326</v>
      </c>
      <c r="E9" s="17">
        <v>0.54752955899494904</v>
      </c>
      <c r="F9" s="17"/>
      <c r="G9" s="17">
        <v>0.42178488796864499</v>
      </c>
      <c r="H9" s="17">
        <v>0.52248337135379497</v>
      </c>
      <c r="I9" s="17">
        <v>0.54444205706411497</v>
      </c>
      <c r="J9" s="17">
        <v>0.55885218734834397</v>
      </c>
      <c r="K9" s="17">
        <v>0.62249243089476203</v>
      </c>
      <c r="L9" s="17">
        <v>0.65466164608338595</v>
      </c>
      <c r="M9" s="17"/>
      <c r="N9" s="17">
        <v>0.58022280828844697</v>
      </c>
      <c r="O9" s="17">
        <v>0.5582828378229</v>
      </c>
      <c r="P9" s="17">
        <v>0.55552432298394705</v>
      </c>
      <c r="Q9" s="17">
        <v>0.53992484461844303</v>
      </c>
      <c r="R9" s="17"/>
      <c r="S9" s="17">
        <v>0.61441923622470695</v>
      </c>
      <c r="T9" s="17">
        <v>0.59267216022201397</v>
      </c>
      <c r="U9" s="17">
        <v>0.46365513624624299</v>
      </c>
      <c r="V9" s="17">
        <v>0.58047417028890502</v>
      </c>
      <c r="W9" s="17">
        <v>0.54596393653515896</v>
      </c>
      <c r="X9" s="17">
        <v>0.50441012937649099</v>
      </c>
      <c r="Y9" s="17">
        <v>0.57976272187714195</v>
      </c>
      <c r="Z9" s="17">
        <v>0.58160961634377595</v>
      </c>
      <c r="AA9" s="17">
        <v>0.54017359096373796</v>
      </c>
      <c r="AB9" s="17"/>
      <c r="AC9" s="17">
        <v>0.44014773003853802</v>
      </c>
      <c r="AD9" s="17">
        <v>0.41039920719491402</v>
      </c>
      <c r="AE9" s="17">
        <v>0.53661112718995996</v>
      </c>
      <c r="AF9" s="17">
        <v>0.56241573819754398</v>
      </c>
      <c r="AG9" s="17">
        <v>0.51781816778219103</v>
      </c>
      <c r="AH9" s="17">
        <v>0.57476669852046602</v>
      </c>
      <c r="AI9" s="17">
        <v>0.58640236189088102</v>
      </c>
      <c r="AJ9" s="17">
        <v>0.56015473155409501</v>
      </c>
      <c r="AK9" s="17">
        <v>0.55913470601316995</v>
      </c>
      <c r="AL9" s="17">
        <v>0.55743952948072195</v>
      </c>
      <c r="AM9" s="17">
        <v>0.58849700494924695</v>
      </c>
      <c r="AN9" s="17">
        <v>0.60917881934888496</v>
      </c>
      <c r="AO9" s="17">
        <v>0.56407792738225604</v>
      </c>
      <c r="AP9" s="17">
        <v>0.55019379142496305</v>
      </c>
      <c r="AQ9" s="17">
        <v>0.585970327074819</v>
      </c>
      <c r="AR9" s="17">
        <v>0.61445189139544698</v>
      </c>
      <c r="AS9" s="17"/>
      <c r="AT9" s="17">
        <v>0.56524277585346405</v>
      </c>
      <c r="AU9" s="17">
        <v>0.68261062932715499</v>
      </c>
      <c r="AV9" s="17">
        <v>0.49591471712638702</v>
      </c>
      <c r="AW9" s="17">
        <v>0.53636633244516396</v>
      </c>
      <c r="AX9" s="17">
        <v>0.45101810832188699</v>
      </c>
      <c r="AY9" s="17">
        <v>0.31376042533335202</v>
      </c>
      <c r="AZ9" s="17"/>
      <c r="BA9" s="17">
        <v>0.56819143754787904</v>
      </c>
      <c r="BB9" s="17">
        <v>0.535166575599342</v>
      </c>
      <c r="BC9" s="17">
        <v>0.55056951110760899</v>
      </c>
      <c r="BD9" s="17">
        <v>0.61546289877750604</v>
      </c>
      <c r="BE9" s="17">
        <v>0.64486945742187596</v>
      </c>
      <c r="BF9" s="17"/>
      <c r="BG9" s="17">
        <v>0.60350245607344299</v>
      </c>
      <c r="BH9" s="17">
        <v>0.55573358665392802</v>
      </c>
      <c r="BI9" s="17">
        <v>0.61162988305571997</v>
      </c>
      <c r="BJ9" s="17">
        <v>0.55170414081838703</v>
      </c>
      <c r="BK9" s="17">
        <v>0.50989496408049195</v>
      </c>
      <c r="BL9" s="17"/>
      <c r="BM9" s="17">
        <v>0.579676028820997</v>
      </c>
      <c r="BN9" s="17">
        <v>0.56416089597077501</v>
      </c>
      <c r="BO9" s="17">
        <v>0.49266469588282102</v>
      </c>
      <c r="BP9" s="17"/>
      <c r="BQ9" s="17">
        <v>0.54466323229345004</v>
      </c>
      <c r="BR9" s="17">
        <v>0.58562909083070602</v>
      </c>
      <c r="BS9" s="17"/>
      <c r="BT9" s="17">
        <v>0.54616680089255498</v>
      </c>
      <c r="BU9" s="17">
        <v>0.59218603134421599</v>
      </c>
    </row>
    <row r="10" spans="2:73" x14ac:dyDescent="0.3">
      <c r="B10" s="18" t="s">
        <v>215</v>
      </c>
      <c r="C10" s="17">
        <v>0.39275177370438802</v>
      </c>
      <c r="D10" s="17">
        <v>0.41640985299347799</v>
      </c>
      <c r="E10" s="17">
        <v>0.37008982330393297</v>
      </c>
      <c r="F10" s="17"/>
      <c r="G10" s="17">
        <v>0.39555259352560601</v>
      </c>
      <c r="H10" s="17">
        <v>0.48358690037674401</v>
      </c>
      <c r="I10" s="17">
        <v>0.34712761748701998</v>
      </c>
      <c r="J10" s="17">
        <v>0.33863470753507002</v>
      </c>
      <c r="K10" s="17">
        <v>0.34748399374190603</v>
      </c>
      <c r="L10" s="17">
        <v>0.42857025347164002</v>
      </c>
      <c r="M10" s="17"/>
      <c r="N10" s="17">
        <v>0.48749126579798302</v>
      </c>
      <c r="O10" s="17">
        <v>0.35813671783819301</v>
      </c>
      <c r="P10" s="17">
        <v>0.39230365056288002</v>
      </c>
      <c r="Q10" s="17">
        <v>0.32493141345605903</v>
      </c>
      <c r="R10" s="17"/>
      <c r="S10" s="17">
        <v>0.40187606677113302</v>
      </c>
      <c r="T10" s="17">
        <v>0.38957133222354301</v>
      </c>
      <c r="U10" s="17">
        <v>0.41812097541955401</v>
      </c>
      <c r="V10" s="17">
        <v>0.42602434017982899</v>
      </c>
      <c r="W10" s="17">
        <v>0.40987891149775002</v>
      </c>
      <c r="X10" s="17">
        <v>0.33526725731205897</v>
      </c>
      <c r="Y10" s="17">
        <v>0.42969940061134898</v>
      </c>
      <c r="Z10" s="17">
        <v>0.36015041073414</v>
      </c>
      <c r="AA10" s="17">
        <v>0.35433742106281502</v>
      </c>
      <c r="AB10" s="17"/>
      <c r="AC10" s="17">
        <v>0.38153898332821101</v>
      </c>
      <c r="AD10" s="17">
        <v>0.30210029263626598</v>
      </c>
      <c r="AE10" s="17">
        <v>0.32865966099632599</v>
      </c>
      <c r="AF10" s="17">
        <v>0.351116074074866</v>
      </c>
      <c r="AG10" s="17">
        <v>0.291354948405259</v>
      </c>
      <c r="AH10" s="17">
        <v>0.38595100997824899</v>
      </c>
      <c r="AI10" s="17">
        <v>0.40178021571161199</v>
      </c>
      <c r="AJ10" s="17">
        <v>0.42657703776935502</v>
      </c>
      <c r="AK10" s="17">
        <v>0.41695696123986198</v>
      </c>
      <c r="AL10" s="17">
        <v>0.34426249179219298</v>
      </c>
      <c r="AM10" s="17">
        <v>0.376935385540134</v>
      </c>
      <c r="AN10" s="17">
        <v>0.48480980791731498</v>
      </c>
      <c r="AO10" s="17">
        <v>0.44003183183188399</v>
      </c>
      <c r="AP10" s="17">
        <v>0.44627295213961499</v>
      </c>
      <c r="AQ10" s="17">
        <v>0.44347501759817898</v>
      </c>
      <c r="AR10" s="17">
        <v>0.62315439851430998</v>
      </c>
      <c r="AS10" s="17"/>
      <c r="AT10" s="17">
        <v>0.39717063649547002</v>
      </c>
      <c r="AU10" s="17">
        <v>0.36052231843656302</v>
      </c>
      <c r="AV10" s="17">
        <v>0.33866618355877098</v>
      </c>
      <c r="AW10" s="17">
        <v>0.37783935885018199</v>
      </c>
      <c r="AX10" s="17">
        <v>0.51991692273871903</v>
      </c>
      <c r="AY10" s="17">
        <v>0.51758099150620895</v>
      </c>
      <c r="AZ10" s="17"/>
      <c r="BA10" s="17">
        <v>0.326547466213715</v>
      </c>
      <c r="BB10" s="17">
        <v>0.36623093309441401</v>
      </c>
      <c r="BC10" s="17">
        <v>0.42158115534173002</v>
      </c>
      <c r="BD10" s="17">
        <v>0.50587398463954902</v>
      </c>
      <c r="BE10" s="17">
        <v>0.70343524576384397</v>
      </c>
      <c r="BF10" s="17"/>
      <c r="BG10" s="17">
        <v>0.46131056257471098</v>
      </c>
      <c r="BH10" s="17">
        <v>0.412276923050789</v>
      </c>
      <c r="BI10" s="17">
        <v>0.438328366256103</v>
      </c>
      <c r="BJ10" s="17">
        <v>0.32129280646770803</v>
      </c>
      <c r="BK10" s="17">
        <v>0.37417492248550099</v>
      </c>
      <c r="BL10" s="17"/>
      <c r="BM10" s="17">
        <v>0.45402492278978801</v>
      </c>
      <c r="BN10" s="17">
        <v>0.364940962680942</v>
      </c>
      <c r="BO10" s="17">
        <v>0.27756859116317001</v>
      </c>
      <c r="BP10" s="17"/>
      <c r="BQ10" s="17">
        <v>0.45758617105406701</v>
      </c>
      <c r="BR10" s="17">
        <v>0.35952159554499602</v>
      </c>
      <c r="BS10" s="17"/>
      <c r="BT10" s="17">
        <v>0.450279210113118</v>
      </c>
      <c r="BU10" s="17">
        <v>0.31071986088981601</v>
      </c>
    </row>
    <row r="11" spans="2:73" x14ac:dyDescent="0.3">
      <c r="B11" s="18" t="s">
        <v>216</v>
      </c>
      <c r="C11" s="17">
        <v>0.36733805626428501</v>
      </c>
      <c r="D11" s="17">
        <v>0.38766565198770703</v>
      </c>
      <c r="E11" s="17">
        <v>0.34866276443865002</v>
      </c>
      <c r="F11" s="17"/>
      <c r="G11" s="17">
        <v>0.368953078140761</v>
      </c>
      <c r="H11" s="17">
        <v>0.36739573819284499</v>
      </c>
      <c r="I11" s="17">
        <v>0.31813253825353199</v>
      </c>
      <c r="J11" s="17">
        <v>0.33497447688727</v>
      </c>
      <c r="K11" s="17">
        <v>0.34751930432885397</v>
      </c>
      <c r="L11" s="17">
        <v>0.44586594721731598</v>
      </c>
      <c r="M11" s="17"/>
      <c r="N11" s="17">
        <v>0.40329668744357899</v>
      </c>
      <c r="O11" s="17">
        <v>0.334290429567137</v>
      </c>
      <c r="P11" s="17">
        <v>0.369191050194496</v>
      </c>
      <c r="Q11" s="17">
        <v>0.35964805163879898</v>
      </c>
      <c r="R11" s="17"/>
      <c r="S11" s="17">
        <v>0.26619334312229997</v>
      </c>
      <c r="T11" s="17">
        <v>0.37673135185670398</v>
      </c>
      <c r="U11" s="17">
        <v>0.43510781353901101</v>
      </c>
      <c r="V11" s="17">
        <v>0.45782934779180101</v>
      </c>
      <c r="W11" s="17">
        <v>0.40280837471144798</v>
      </c>
      <c r="X11" s="17">
        <v>0.35715899028402498</v>
      </c>
      <c r="Y11" s="17">
        <v>0.35773436696284699</v>
      </c>
      <c r="Z11" s="17">
        <v>0.34249173149300699</v>
      </c>
      <c r="AA11" s="17">
        <v>0.351803621554999</v>
      </c>
      <c r="AB11" s="17"/>
      <c r="AC11" s="17">
        <v>0.50506320385231196</v>
      </c>
      <c r="AD11" s="17">
        <v>0.28269142056199398</v>
      </c>
      <c r="AE11" s="17">
        <v>0.343150783067525</v>
      </c>
      <c r="AF11" s="17">
        <v>0.378843087802617</v>
      </c>
      <c r="AG11" s="17">
        <v>0.32508533607544898</v>
      </c>
      <c r="AH11" s="17">
        <v>0.36007760958458601</v>
      </c>
      <c r="AI11" s="17">
        <v>0.328079008043072</v>
      </c>
      <c r="AJ11" s="17">
        <v>0.390369301626808</v>
      </c>
      <c r="AK11" s="17">
        <v>0.386270220321625</v>
      </c>
      <c r="AL11" s="17">
        <v>0.32999786854709601</v>
      </c>
      <c r="AM11" s="17">
        <v>0.39677027093202399</v>
      </c>
      <c r="AN11" s="17">
        <v>0.41566860590129301</v>
      </c>
      <c r="AO11" s="17">
        <v>0.411550523422822</v>
      </c>
      <c r="AP11" s="17">
        <v>0.374692393700227</v>
      </c>
      <c r="AQ11" s="17">
        <v>0.319253083729441</v>
      </c>
      <c r="AR11" s="17">
        <v>0.42143406696451402</v>
      </c>
      <c r="AS11" s="17"/>
      <c r="AT11" s="17">
        <v>0.27042211146808098</v>
      </c>
      <c r="AU11" s="17">
        <v>0.360806792601022</v>
      </c>
      <c r="AV11" s="17">
        <v>0.27714342933227498</v>
      </c>
      <c r="AW11" s="17">
        <v>0.382616876002766</v>
      </c>
      <c r="AX11" s="17">
        <v>0.59795507752608801</v>
      </c>
      <c r="AY11" s="17">
        <v>0.59854378473631098</v>
      </c>
      <c r="AZ11" s="17"/>
      <c r="BA11" s="17">
        <v>0.35654766079932798</v>
      </c>
      <c r="BB11" s="17">
        <v>0.35264079588713698</v>
      </c>
      <c r="BC11" s="17">
        <v>0.36647355181267799</v>
      </c>
      <c r="BD11" s="17">
        <v>0.41704315356785798</v>
      </c>
      <c r="BE11" s="17">
        <v>0.41859614363576397</v>
      </c>
      <c r="BF11" s="17"/>
      <c r="BG11" s="17">
        <v>0.39063916144913702</v>
      </c>
      <c r="BH11" s="17">
        <v>0.372569582104257</v>
      </c>
      <c r="BI11" s="17">
        <v>0.411103392108147</v>
      </c>
      <c r="BJ11" s="17">
        <v>0.32921903753250797</v>
      </c>
      <c r="BK11" s="17">
        <v>0.32489535466508501</v>
      </c>
      <c r="BL11" s="17"/>
      <c r="BM11" s="17">
        <v>0.401464047742281</v>
      </c>
      <c r="BN11" s="17">
        <v>0.36271415723870398</v>
      </c>
      <c r="BO11" s="17">
        <v>0.27691943182079598</v>
      </c>
      <c r="BP11" s="17"/>
      <c r="BQ11" s="17">
        <v>0.34589491812538697</v>
      </c>
      <c r="BR11" s="17">
        <v>0.38132132067817598</v>
      </c>
      <c r="BS11" s="17"/>
      <c r="BT11" s="17">
        <v>0.37767828110087898</v>
      </c>
      <c r="BU11" s="17">
        <v>0.35676560343027502</v>
      </c>
    </row>
    <row r="12" spans="2:73" x14ac:dyDescent="0.3">
      <c r="B12" s="18" t="s">
        <v>217</v>
      </c>
      <c r="C12" s="17">
        <v>0.29600467457218999</v>
      </c>
      <c r="D12" s="17">
        <v>0.314947249908892</v>
      </c>
      <c r="E12" s="17">
        <v>0.27804522957901601</v>
      </c>
      <c r="F12" s="17"/>
      <c r="G12" s="17">
        <v>0.26627746587157902</v>
      </c>
      <c r="H12" s="17">
        <v>0.35938206589045102</v>
      </c>
      <c r="I12" s="17">
        <v>0.29896699155830098</v>
      </c>
      <c r="J12" s="17">
        <v>0.27223261552262601</v>
      </c>
      <c r="K12" s="17">
        <v>0.22970167728091001</v>
      </c>
      <c r="L12" s="17">
        <v>0.325626679508769</v>
      </c>
      <c r="M12" s="17"/>
      <c r="N12" s="17">
        <v>0.36904266890332399</v>
      </c>
      <c r="O12" s="17">
        <v>0.27255387515149598</v>
      </c>
      <c r="P12" s="17">
        <v>0.28103795634621498</v>
      </c>
      <c r="Q12" s="17">
        <v>0.25527320175813101</v>
      </c>
      <c r="R12" s="17"/>
      <c r="S12" s="17">
        <v>0.33811749026753102</v>
      </c>
      <c r="T12" s="17">
        <v>0.285805909382981</v>
      </c>
      <c r="U12" s="17">
        <v>0.301805819202006</v>
      </c>
      <c r="V12" s="17">
        <v>0.35054877726831501</v>
      </c>
      <c r="W12" s="17">
        <v>0.29661891696536202</v>
      </c>
      <c r="X12" s="17">
        <v>0.21752702267691701</v>
      </c>
      <c r="Y12" s="17">
        <v>0.304443750074057</v>
      </c>
      <c r="Z12" s="17">
        <v>0.23461561229922401</v>
      </c>
      <c r="AA12" s="17">
        <v>0.28321973687599</v>
      </c>
      <c r="AB12" s="17"/>
      <c r="AC12" s="17">
        <v>0.153139968772742</v>
      </c>
      <c r="AD12" s="17">
        <v>0.231789503068487</v>
      </c>
      <c r="AE12" s="17">
        <v>0.20178610635048599</v>
      </c>
      <c r="AF12" s="17">
        <v>0.32074492973914398</v>
      </c>
      <c r="AG12" s="17">
        <v>0.24738628805261001</v>
      </c>
      <c r="AH12" s="17">
        <v>0.27627361915095799</v>
      </c>
      <c r="AI12" s="17">
        <v>0.28303910559220702</v>
      </c>
      <c r="AJ12" s="17">
        <v>0.307010922497917</v>
      </c>
      <c r="AK12" s="17">
        <v>0.30074079069173099</v>
      </c>
      <c r="AL12" s="17">
        <v>0.218803684190847</v>
      </c>
      <c r="AM12" s="17">
        <v>0.27378211888947501</v>
      </c>
      <c r="AN12" s="17">
        <v>0.35014454469231399</v>
      </c>
      <c r="AO12" s="17">
        <v>0.32188426669190701</v>
      </c>
      <c r="AP12" s="17">
        <v>0.38895883426886102</v>
      </c>
      <c r="AQ12" s="17">
        <v>0.282341872448788</v>
      </c>
      <c r="AR12" s="17">
        <v>0.55529306140205204</v>
      </c>
      <c r="AS12" s="17"/>
      <c r="AT12" s="17">
        <v>0.33219325486263801</v>
      </c>
      <c r="AU12" s="17">
        <v>0.29114569850873201</v>
      </c>
      <c r="AV12" s="17">
        <v>0.22596675445231501</v>
      </c>
      <c r="AW12" s="17">
        <v>0.23255281401817099</v>
      </c>
      <c r="AX12" s="17">
        <v>0.396472940132435</v>
      </c>
      <c r="AY12" s="17">
        <v>0.387059065111727</v>
      </c>
      <c r="AZ12" s="17"/>
      <c r="BA12" s="17">
        <v>0.252548058606412</v>
      </c>
      <c r="BB12" s="17">
        <v>0.26111985971495799</v>
      </c>
      <c r="BC12" s="17">
        <v>0.31866729961231999</v>
      </c>
      <c r="BD12" s="17">
        <v>0.40660108033364101</v>
      </c>
      <c r="BE12" s="17">
        <v>0.49711280060987201</v>
      </c>
      <c r="BF12" s="17"/>
      <c r="BG12" s="17">
        <v>0.35574273357909703</v>
      </c>
      <c r="BH12" s="17">
        <v>0.33590682827142299</v>
      </c>
      <c r="BI12" s="17">
        <v>0.273155538238194</v>
      </c>
      <c r="BJ12" s="17">
        <v>0.26874647099918098</v>
      </c>
      <c r="BK12" s="17">
        <v>0.18368828554356101</v>
      </c>
      <c r="BL12" s="17"/>
      <c r="BM12" s="17">
        <v>0.36260723942402101</v>
      </c>
      <c r="BN12" s="17">
        <v>0.25754211247366399</v>
      </c>
      <c r="BO12" s="17">
        <v>0.19070644931661401</v>
      </c>
      <c r="BP12" s="17"/>
      <c r="BQ12" s="17">
        <v>0.37125273161137101</v>
      </c>
      <c r="BR12" s="17">
        <v>0.25427630266356799</v>
      </c>
      <c r="BS12" s="17"/>
      <c r="BT12" s="17">
        <v>0.34835557035092801</v>
      </c>
      <c r="BU12" s="17">
        <v>0.22925054355760199</v>
      </c>
    </row>
    <row r="13" spans="2:73" x14ac:dyDescent="0.3">
      <c r="B13" s="18" t="s">
        <v>218</v>
      </c>
      <c r="C13" s="17">
        <v>0.20469746086203899</v>
      </c>
      <c r="D13" s="17">
        <v>0.211413046321001</v>
      </c>
      <c r="E13" s="17">
        <v>0.197965301863782</v>
      </c>
      <c r="F13" s="17"/>
      <c r="G13" s="17">
        <v>0.19583713997028199</v>
      </c>
      <c r="H13" s="17">
        <v>0.22013769739885899</v>
      </c>
      <c r="I13" s="17">
        <v>0.210584024729806</v>
      </c>
      <c r="J13" s="17">
        <v>0.180991126702991</v>
      </c>
      <c r="K13" s="17">
        <v>0.18617832394278</v>
      </c>
      <c r="L13" s="17">
        <v>0.224955921774804</v>
      </c>
      <c r="M13" s="17"/>
      <c r="N13" s="17">
        <v>0.23244569300179799</v>
      </c>
      <c r="O13" s="17">
        <v>0.17781143774500299</v>
      </c>
      <c r="P13" s="17">
        <v>0.22554270068500301</v>
      </c>
      <c r="Q13" s="17">
        <v>0.18453649877352499</v>
      </c>
      <c r="R13" s="17"/>
      <c r="S13" s="17">
        <v>0.181152899922291</v>
      </c>
      <c r="T13" s="17">
        <v>0.20797477403028999</v>
      </c>
      <c r="U13" s="17">
        <v>0.28821398300976803</v>
      </c>
      <c r="V13" s="17">
        <v>0.25740399049880802</v>
      </c>
      <c r="W13" s="17">
        <v>0.19662804552919499</v>
      </c>
      <c r="X13" s="17">
        <v>0.169089875897798</v>
      </c>
      <c r="Y13" s="17">
        <v>0.22488354014269599</v>
      </c>
      <c r="Z13" s="17">
        <v>0.18139298091105399</v>
      </c>
      <c r="AA13" s="17">
        <v>0.14717656456904701</v>
      </c>
      <c r="AB13" s="17"/>
      <c r="AC13" s="17">
        <v>8.1722493434732396E-2</v>
      </c>
      <c r="AD13" s="17">
        <v>0.19390842438174599</v>
      </c>
      <c r="AE13" s="17">
        <v>0.119627962486121</v>
      </c>
      <c r="AF13" s="17">
        <v>0.22255970465120101</v>
      </c>
      <c r="AG13" s="17">
        <v>0.21531949933657299</v>
      </c>
      <c r="AH13" s="17">
        <v>0.228180570256236</v>
      </c>
      <c r="AI13" s="17">
        <v>0.239580768017185</v>
      </c>
      <c r="AJ13" s="17">
        <v>0.26972471815788801</v>
      </c>
      <c r="AK13" s="17">
        <v>0.16866877495643201</v>
      </c>
      <c r="AL13" s="17">
        <v>0.18788070242490501</v>
      </c>
      <c r="AM13" s="17">
        <v>0.17783022064033099</v>
      </c>
      <c r="AN13" s="17">
        <v>0.22913697753700199</v>
      </c>
      <c r="AO13" s="17">
        <v>0.233480441529646</v>
      </c>
      <c r="AP13" s="17">
        <v>0.20370629616638999</v>
      </c>
      <c r="AQ13" s="17">
        <v>0.14077067680251701</v>
      </c>
      <c r="AR13" s="17">
        <v>0.23505692367554301</v>
      </c>
      <c r="AS13" s="17"/>
      <c r="AT13" s="17">
        <v>0.21604848192352599</v>
      </c>
      <c r="AU13" s="17">
        <v>0.136986243403806</v>
      </c>
      <c r="AV13" s="17">
        <v>0.18615262261089599</v>
      </c>
      <c r="AW13" s="17">
        <v>0.24500390315908899</v>
      </c>
      <c r="AX13" s="17">
        <v>0.27047088713427803</v>
      </c>
      <c r="AY13" s="17">
        <v>0.314626959240282</v>
      </c>
      <c r="AZ13" s="17"/>
      <c r="BA13" s="17">
        <v>0.18758182506399501</v>
      </c>
      <c r="BB13" s="17">
        <v>0.20697102989618599</v>
      </c>
      <c r="BC13" s="17">
        <v>0.20635723834984299</v>
      </c>
      <c r="BD13" s="17">
        <v>0.22057468282399201</v>
      </c>
      <c r="BE13" s="17">
        <v>0.209679887552085</v>
      </c>
      <c r="BF13" s="17"/>
      <c r="BG13" s="17">
        <v>0.21117645530794599</v>
      </c>
      <c r="BH13" s="17">
        <v>0.201563219994673</v>
      </c>
      <c r="BI13" s="17">
        <v>0.294518535683649</v>
      </c>
      <c r="BJ13" s="17">
        <v>0.20852829305773099</v>
      </c>
      <c r="BK13" s="17">
        <v>0.175723315416561</v>
      </c>
      <c r="BL13" s="17"/>
      <c r="BM13" s="17">
        <v>0.21859354153361901</v>
      </c>
      <c r="BN13" s="17">
        <v>0.19908221028709799</v>
      </c>
      <c r="BO13" s="17">
        <v>0.17690237185565399</v>
      </c>
      <c r="BP13" s="17"/>
      <c r="BQ13" s="17">
        <v>0.23701129687633901</v>
      </c>
      <c r="BR13" s="17">
        <v>0.182729553964877</v>
      </c>
      <c r="BS13" s="17"/>
      <c r="BT13" s="17">
        <v>0.26493906399094103</v>
      </c>
      <c r="BU13" s="17">
        <v>0.120081684729134</v>
      </c>
    </row>
    <row r="14" spans="2:73" x14ac:dyDescent="0.3">
      <c r="B14" s="18" t="s">
        <v>219</v>
      </c>
      <c r="C14" s="17">
        <v>0.17638452951724301</v>
      </c>
      <c r="D14" s="17">
        <v>0.16750916602356999</v>
      </c>
      <c r="E14" s="17">
        <v>0.18516200324467899</v>
      </c>
      <c r="F14" s="17"/>
      <c r="G14" s="17">
        <v>0.14575306815837799</v>
      </c>
      <c r="H14" s="17">
        <v>0.13407918535671201</v>
      </c>
      <c r="I14" s="17">
        <v>0.206100212121581</v>
      </c>
      <c r="J14" s="17">
        <v>0.20776203213050601</v>
      </c>
      <c r="K14" s="17">
        <v>0.223486683937133</v>
      </c>
      <c r="L14" s="17">
        <v>0.149754969631164</v>
      </c>
      <c r="M14" s="17"/>
      <c r="N14" s="17">
        <v>0.13087570913977001</v>
      </c>
      <c r="O14" s="17">
        <v>0.182725703908384</v>
      </c>
      <c r="P14" s="17">
        <v>0.17146302334138699</v>
      </c>
      <c r="Q14" s="17">
        <v>0.22305596802170499</v>
      </c>
      <c r="R14" s="17"/>
      <c r="S14" s="17">
        <v>0.114491379527253</v>
      </c>
      <c r="T14" s="17">
        <v>0.14458727730490201</v>
      </c>
      <c r="U14" s="17">
        <v>0.17339954468735799</v>
      </c>
      <c r="V14" s="17">
        <v>0.17879852247158501</v>
      </c>
      <c r="W14" s="17">
        <v>0.189734294591521</v>
      </c>
      <c r="X14" s="17">
        <v>0.25834167090707599</v>
      </c>
      <c r="Y14" s="17">
        <v>0.15376124649275699</v>
      </c>
      <c r="Z14" s="17">
        <v>0.25955298709684799</v>
      </c>
      <c r="AA14" s="17">
        <v>0.205044765719779</v>
      </c>
      <c r="AB14" s="17"/>
      <c r="AC14" s="17">
        <v>0.205677973526463</v>
      </c>
      <c r="AD14" s="17">
        <v>0.25276417727113099</v>
      </c>
      <c r="AE14" s="17">
        <v>0.25733034651636799</v>
      </c>
      <c r="AF14" s="17">
        <v>0.19731513065642101</v>
      </c>
      <c r="AG14" s="17">
        <v>0.20228669365760299</v>
      </c>
      <c r="AH14" s="17">
        <v>0.193530517308759</v>
      </c>
      <c r="AI14" s="17">
        <v>0.212676536711738</v>
      </c>
      <c r="AJ14" s="17">
        <v>0.15342961187372001</v>
      </c>
      <c r="AK14" s="17">
        <v>0.21663050997936101</v>
      </c>
      <c r="AL14" s="17">
        <v>0.19338465849577899</v>
      </c>
      <c r="AM14" s="17">
        <v>0.12919906643701801</v>
      </c>
      <c r="AN14" s="17">
        <v>0.13280466443804301</v>
      </c>
      <c r="AO14" s="17">
        <v>9.70540894281504E-2</v>
      </c>
      <c r="AP14" s="17">
        <v>0.17457724944357</v>
      </c>
      <c r="AQ14" s="17">
        <v>0.15275271777323299</v>
      </c>
      <c r="AR14" s="17">
        <v>4.6013206936073102E-2</v>
      </c>
      <c r="AS14" s="17"/>
      <c r="AT14" s="17">
        <v>0.15018443898077</v>
      </c>
      <c r="AU14" s="17">
        <v>0.163200360117355</v>
      </c>
      <c r="AV14" s="17">
        <v>0.241713114721431</v>
      </c>
      <c r="AW14" s="17">
        <v>0.23036224880697601</v>
      </c>
      <c r="AX14" s="17">
        <v>0.117487097424698</v>
      </c>
      <c r="AY14" s="17">
        <v>0.104696880745136</v>
      </c>
      <c r="AZ14" s="17"/>
      <c r="BA14" s="17">
        <v>0.20669131969562701</v>
      </c>
      <c r="BB14" s="17">
        <v>0.20042448575344801</v>
      </c>
      <c r="BC14" s="17">
        <v>0.14476264442230799</v>
      </c>
      <c r="BD14" s="17">
        <v>0.1315569258058</v>
      </c>
      <c r="BE14" s="17">
        <v>7.08041553620819E-2</v>
      </c>
      <c r="BF14" s="17"/>
      <c r="BG14" s="17">
        <v>0.15510611130712901</v>
      </c>
      <c r="BH14" s="17">
        <v>0.144098436812336</v>
      </c>
      <c r="BI14" s="17">
        <v>0.141944806964652</v>
      </c>
      <c r="BJ14" s="17">
        <v>0.247327296544503</v>
      </c>
      <c r="BK14" s="17">
        <v>0.210993498076855</v>
      </c>
      <c r="BL14" s="17"/>
      <c r="BM14" s="17">
        <v>0.128033122593156</v>
      </c>
      <c r="BN14" s="17">
        <v>0.185707101269588</v>
      </c>
      <c r="BO14" s="17">
        <v>0.29779459616044002</v>
      </c>
      <c r="BP14" s="17"/>
      <c r="BQ14" s="17">
        <v>0.138335677554904</v>
      </c>
      <c r="BR14" s="17">
        <v>0.20132230611367899</v>
      </c>
      <c r="BS14" s="17"/>
      <c r="BT14" s="17">
        <v>0.13994747518602099</v>
      </c>
      <c r="BU14" s="17">
        <v>0.229436991331532</v>
      </c>
    </row>
    <row r="15" spans="2:73" x14ac:dyDescent="0.3">
      <c r="B15" s="18" t="s">
        <v>220</v>
      </c>
      <c r="C15" s="17">
        <v>0.158181347155915</v>
      </c>
      <c r="D15" s="17">
        <v>0.149378033948734</v>
      </c>
      <c r="E15" s="17">
        <v>0.16647332350612801</v>
      </c>
      <c r="F15" s="17"/>
      <c r="G15" s="17">
        <v>0.24757574388581399</v>
      </c>
      <c r="H15" s="17">
        <v>0.13715360972881999</v>
      </c>
      <c r="I15" s="17">
        <v>0.174505422765069</v>
      </c>
      <c r="J15" s="17">
        <v>0.169976960991299</v>
      </c>
      <c r="K15" s="17">
        <v>0.13492723009211999</v>
      </c>
      <c r="L15" s="17">
        <v>0.108798257406982</v>
      </c>
      <c r="M15" s="17"/>
      <c r="N15" s="17">
        <v>0.12754354839985399</v>
      </c>
      <c r="O15" s="17">
        <v>0.164232928421608</v>
      </c>
      <c r="P15" s="17">
        <v>0.16454529393171299</v>
      </c>
      <c r="Q15" s="17">
        <v>0.17557026976366599</v>
      </c>
      <c r="R15" s="17"/>
      <c r="S15" s="17">
        <v>0.11393622625875501</v>
      </c>
      <c r="T15" s="17">
        <v>0.18539356895321499</v>
      </c>
      <c r="U15" s="17">
        <v>0.16895494514512899</v>
      </c>
      <c r="V15" s="17">
        <v>0.16504014077427501</v>
      </c>
      <c r="W15" s="17">
        <v>0.18011203572585299</v>
      </c>
      <c r="X15" s="17">
        <v>0.19107479184619899</v>
      </c>
      <c r="Y15" s="17">
        <v>0.13141265255611001</v>
      </c>
      <c r="Z15" s="17">
        <v>0.15278114282342201</v>
      </c>
      <c r="AA15" s="17">
        <v>0.14719134408742099</v>
      </c>
      <c r="AB15" s="17"/>
      <c r="AC15" s="17">
        <v>0.109770792622291</v>
      </c>
      <c r="AD15" s="17">
        <v>0.20697802540021501</v>
      </c>
      <c r="AE15" s="17">
        <v>0.19495516891765</v>
      </c>
      <c r="AF15" s="17">
        <v>0.160882346573478</v>
      </c>
      <c r="AG15" s="17">
        <v>0.18727419864497299</v>
      </c>
      <c r="AH15" s="17">
        <v>0.15107807437524001</v>
      </c>
      <c r="AI15" s="17">
        <v>0.18035663661523099</v>
      </c>
      <c r="AJ15" s="17">
        <v>0.15319274422676801</v>
      </c>
      <c r="AK15" s="17">
        <v>0.18776360656770799</v>
      </c>
      <c r="AL15" s="17">
        <v>0.14563551519786999</v>
      </c>
      <c r="AM15" s="17">
        <v>0.15272926419091301</v>
      </c>
      <c r="AN15" s="17">
        <v>0.123410472653894</v>
      </c>
      <c r="AO15" s="17">
        <v>0.10588966054714501</v>
      </c>
      <c r="AP15" s="17">
        <v>0.13076316415659001</v>
      </c>
      <c r="AQ15" s="17">
        <v>0.169806732960713</v>
      </c>
      <c r="AR15" s="17">
        <v>0.10634448149947499</v>
      </c>
      <c r="AS15" s="17"/>
      <c r="AT15" s="17">
        <v>0.12768169715892</v>
      </c>
      <c r="AU15" s="17">
        <v>0.15057353708219001</v>
      </c>
      <c r="AV15" s="17">
        <v>0.19848989997910901</v>
      </c>
      <c r="AW15" s="17">
        <v>0.19649317445348899</v>
      </c>
      <c r="AX15" s="17">
        <v>0.11477539687718701</v>
      </c>
      <c r="AY15" s="17">
        <v>0.17592985536160299</v>
      </c>
      <c r="AZ15" s="17"/>
      <c r="BA15" s="17">
        <v>0.16380589182091199</v>
      </c>
      <c r="BB15" s="17">
        <v>0.18618793210881401</v>
      </c>
      <c r="BC15" s="17">
        <v>0.15072586004097999</v>
      </c>
      <c r="BD15" s="17">
        <v>0.112899865981167</v>
      </c>
      <c r="BE15" s="17">
        <v>9.5285884365927997E-2</v>
      </c>
      <c r="BF15" s="17"/>
      <c r="BG15" s="17">
        <v>0.10293913352859101</v>
      </c>
      <c r="BH15" s="17">
        <v>0.13182056095149999</v>
      </c>
      <c r="BI15" s="17">
        <v>0.16395544273649701</v>
      </c>
      <c r="BJ15" s="17">
        <v>0.16958586447377699</v>
      </c>
      <c r="BK15" s="17">
        <v>0.21828218354672199</v>
      </c>
      <c r="BL15" s="17"/>
      <c r="BM15" s="17">
        <v>0.12856254042934301</v>
      </c>
      <c r="BN15" s="17">
        <v>0.160784975765108</v>
      </c>
      <c r="BO15" s="17">
        <v>0.24006566888893599</v>
      </c>
      <c r="BP15" s="17"/>
      <c r="BQ15" s="17">
        <v>0.14191842514615799</v>
      </c>
      <c r="BR15" s="17">
        <v>0.165376009994884</v>
      </c>
      <c r="BS15" s="17"/>
      <c r="BT15" s="17">
        <v>0.11808573328307501</v>
      </c>
      <c r="BU15" s="17">
        <v>0.22886247223594899</v>
      </c>
    </row>
    <row r="16" spans="2:73" x14ac:dyDescent="0.3">
      <c r="B16" s="18" t="s">
        <v>221</v>
      </c>
      <c r="C16" s="17">
        <v>0.14572448233740501</v>
      </c>
      <c r="D16" s="17">
        <v>0.162341272470135</v>
      </c>
      <c r="E16" s="17">
        <v>0.12920216195777601</v>
      </c>
      <c r="F16" s="17"/>
      <c r="G16" s="17">
        <v>0.24276222980308801</v>
      </c>
      <c r="H16" s="17">
        <v>0.249976679992854</v>
      </c>
      <c r="I16" s="17">
        <v>0.17199362360498099</v>
      </c>
      <c r="J16" s="17">
        <v>9.2443676636932301E-2</v>
      </c>
      <c r="K16" s="17">
        <v>8.2328176293252606E-2</v>
      </c>
      <c r="L16" s="17">
        <v>6.1252910901923002E-2</v>
      </c>
      <c r="M16" s="17"/>
      <c r="N16" s="17">
        <v>0.21109020787137101</v>
      </c>
      <c r="O16" s="17">
        <v>0.14986455149223299</v>
      </c>
      <c r="P16" s="17">
        <v>0.10489589455566301</v>
      </c>
      <c r="Q16" s="17">
        <v>0.105259585526427</v>
      </c>
      <c r="R16" s="17"/>
      <c r="S16" s="17">
        <v>0.26721395187831698</v>
      </c>
      <c r="T16" s="17">
        <v>0.13423462207617501</v>
      </c>
      <c r="U16" s="17">
        <v>0.121678332763898</v>
      </c>
      <c r="V16" s="17">
        <v>0.145358472928594</v>
      </c>
      <c r="W16" s="17">
        <v>0.103733541656804</v>
      </c>
      <c r="X16" s="17">
        <v>0.121372873103027</v>
      </c>
      <c r="Y16" s="17">
        <v>8.6913251670963199E-2</v>
      </c>
      <c r="Z16" s="17">
        <v>0.134398527491397</v>
      </c>
      <c r="AA16" s="17">
        <v>0.12633612566621</v>
      </c>
      <c r="AB16" s="17"/>
      <c r="AC16" s="17">
        <v>0.116718537318275</v>
      </c>
      <c r="AD16" s="17">
        <v>0.145380705447758</v>
      </c>
      <c r="AE16" s="17">
        <v>8.4910846702554596E-2</v>
      </c>
      <c r="AF16" s="17">
        <v>8.3877977410965004E-2</v>
      </c>
      <c r="AG16" s="17">
        <v>0.11056904188660401</v>
      </c>
      <c r="AH16" s="17">
        <v>0.111857852984603</v>
      </c>
      <c r="AI16" s="17">
        <v>0.14446692395633201</v>
      </c>
      <c r="AJ16" s="17">
        <v>0.149958119032707</v>
      </c>
      <c r="AK16" s="17">
        <v>0.143545539477969</v>
      </c>
      <c r="AL16" s="17">
        <v>0.133809997501462</v>
      </c>
      <c r="AM16" s="17">
        <v>0.1512669715321</v>
      </c>
      <c r="AN16" s="17">
        <v>0.13281139667817199</v>
      </c>
      <c r="AO16" s="17">
        <v>0.18466804160530001</v>
      </c>
      <c r="AP16" s="17">
        <v>0.15504318679932</v>
      </c>
      <c r="AQ16" s="17">
        <v>0.25531446374448602</v>
      </c>
      <c r="AR16" s="17">
        <v>0.40421550104246601</v>
      </c>
      <c r="AS16" s="17"/>
      <c r="AT16" s="17">
        <v>0.297601730177255</v>
      </c>
      <c r="AU16" s="17">
        <v>0.137161386125569</v>
      </c>
      <c r="AV16" s="17">
        <v>0.111219195874558</v>
      </c>
      <c r="AW16" s="17">
        <v>8.2311233842672901E-2</v>
      </c>
      <c r="AX16" s="17">
        <v>3.1841656594102201E-2</v>
      </c>
      <c r="AY16" s="17">
        <v>5.5829840734632999E-2</v>
      </c>
      <c r="AZ16" s="17"/>
      <c r="BA16" s="17">
        <v>9.2720315764950698E-2</v>
      </c>
      <c r="BB16" s="17">
        <v>0.12079468230314901</v>
      </c>
      <c r="BC16" s="17">
        <v>0.174228313048963</v>
      </c>
      <c r="BD16" s="17">
        <v>0.251943136246084</v>
      </c>
      <c r="BE16" s="17">
        <v>0.35889555099978698</v>
      </c>
      <c r="BF16" s="17"/>
      <c r="BG16" s="17">
        <v>0.115578802924622</v>
      </c>
      <c r="BH16" s="17">
        <v>0.20668258334970399</v>
      </c>
      <c r="BI16" s="17">
        <v>0.123875815433564</v>
      </c>
      <c r="BJ16" s="17">
        <v>9.8461209519411799E-2</v>
      </c>
      <c r="BK16" s="17">
        <v>0.134106368664166</v>
      </c>
      <c r="BL16" s="17"/>
      <c r="BM16" s="17">
        <v>0.17785800660986101</v>
      </c>
      <c r="BN16" s="17">
        <v>0.12307130766452</v>
      </c>
      <c r="BO16" s="17">
        <v>0.104824566848808</v>
      </c>
      <c r="BP16" s="17"/>
      <c r="BQ16" s="17">
        <v>0.228263061967593</v>
      </c>
      <c r="BR16" s="17">
        <v>9.5612412137562705E-2</v>
      </c>
      <c r="BS16" s="17"/>
      <c r="BT16" s="17">
        <v>0.16569508413343401</v>
      </c>
      <c r="BU16" s="17">
        <v>0.117296863796051</v>
      </c>
    </row>
    <row r="17" spans="2:73" x14ac:dyDescent="0.3">
      <c r="B17" s="18" t="s">
        <v>222</v>
      </c>
      <c r="C17" s="17">
        <v>0.118209503575517</v>
      </c>
      <c r="D17" s="17">
        <v>0.13728012081419999</v>
      </c>
      <c r="E17" s="17">
        <v>9.9616970820085596E-2</v>
      </c>
      <c r="F17" s="17"/>
      <c r="G17" s="17">
        <v>0.21423778371677199</v>
      </c>
      <c r="H17" s="17">
        <v>0.22182746312182</v>
      </c>
      <c r="I17" s="17">
        <v>0.143775165119225</v>
      </c>
      <c r="J17" s="17">
        <v>6.7498562671106502E-2</v>
      </c>
      <c r="K17" s="17">
        <v>6.06066643050003E-2</v>
      </c>
      <c r="L17" s="17">
        <v>2.9512970712723199E-2</v>
      </c>
      <c r="M17" s="17"/>
      <c r="N17" s="17">
        <v>0.18202003313569801</v>
      </c>
      <c r="O17" s="17">
        <v>0.10532195262481001</v>
      </c>
      <c r="P17" s="17">
        <v>0.105244425512787</v>
      </c>
      <c r="Q17" s="17">
        <v>7.5098723339762502E-2</v>
      </c>
      <c r="R17" s="17"/>
      <c r="S17" s="17">
        <v>0.22611663246313099</v>
      </c>
      <c r="T17" s="17">
        <v>6.4098638668180594E-2</v>
      </c>
      <c r="U17" s="17">
        <v>9.5229898430537002E-2</v>
      </c>
      <c r="V17" s="17">
        <v>0.10436736205993601</v>
      </c>
      <c r="W17" s="17">
        <v>9.9145583928614195E-2</v>
      </c>
      <c r="X17" s="17">
        <v>8.4221460925278505E-2</v>
      </c>
      <c r="Y17" s="17">
        <v>9.5105325301631405E-2</v>
      </c>
      <c r="Z17" s="17">
        <v>0.106608249767501</v>
      </c>
      <c r="AA17" s="17">
        <v>0.14292553741377401</v>
      </c>
      <c r="AB17" s="17"/>
      <c r="AC17" s="17">
        <v>4.29535036856456E-2</v>
      </c>
      <c r="AD17" s="17">
        <v>0.12241151392663099</v>
      </c>
      <c r="AE17" s="17">
        <v>9.0085559405219298E-2</v>
      </c>
      <c r="AF17" s="17">
        <v>8.2386123579577697E-2</v>
      </c>
      <c r="AG17" s="17">
        <v>8.1499248234050303E-2</v>
      </c>
      <c r="AH17" s="17">
        <v>9.6998617636869594E-2</v>
      </c>
      <c r="AI17" s="17">
        <v>0.10562933613832</v>
      </c>
      <c r="AJ17" s="17">
        <v>0.115761796546919</v>
      </c>
      <c r="AK17" s="17">
        <v>8.8721831950719102E-2</v>
      </c>
      <c r="AL17" s="17">
        <v>0.12898232279684299</v>
      </c>
      <c r="AM17" s="17">
        <v>0.111954657424473</v>
      </c>
      <c r="AN17" s="17">
        <v>0.13254222822504999</v>
      </c>
      <c r="AO17" s="17">
        <v>0.11910427124975501</v>
      </c>
      <c r="AP17" s="17">
        <v>0.118987641761531</v>
      </c>
      <c r="AQ17" s="17">
        <v>0.138986537387321</v>
      </c>
      <c r="AR17" s="17">
        <v>0.394638693812843</v>
      </c>
      <c r="AS17" s="17"/>
      <c r="AT17" s="17">
        <v>0.25716423066632998</v>
      </c>
      <c r="AU17" s="17">
        <v>7.5437516306170196E-2</v>
      </c>
      <c r="AV17" s="17">
        <v>0.100286814761645</v>
      </c>
      <c r="AW17" s="17">
        <v>7.7118219979867397E-2</v>
      </c>
      <c r="AX17" s="17">
        <v>4.72055635541931E-2</v>
      </c>
      <c r="AY17" s="17">
        <v>6.9683339409434497E-2</v>
      </c>
      <c r="AZ17" s="17"/>
      <c r="BA17" s="17">
        <v>5.8689259009694399E-2</v>
      </c>
      <c r="BB17" s="17">
        <v>0.10403643913727401</v>
      </c>
      <c r="BC17" s="17">
        <v>0.127826618275418</v>
      </c>
      <c r="BD17" s="17">
        <v>0.24941879524294699</v>
      </c>
      <c r="BE17" s="17">
        <v>0.35611025720075401</v>
      </c>
      <c r="BF17" s="17"/>
      <c r="BG17" s="17">
        <v>7.6602904212435693E-2</v>
      </c>
      <c r="BH17" s="17">
        <v>0.18199881475942001</v>
      </c>
      <c r="BI17" s="17">
        <v>9.4414546932252499E-2</v>
      </c>
      <c r="BJ17" s="17">
        <v>7.9155446176191094E-2</v>
      </c>
      <c r="BK17" s="17">
        <v>0.13842748555447901</v>
      </c>
      <c r="BL17" s="17"/>
      <c r="BM17" s="17">
        <v>0.14231104450913801</v>
      </c>
      <c r="BN17" s="17">
        <v>9.7182301591421202E-2</v>
      </c>
      <c r="BO17" s="17">
        <v>9.7290880062672599E-2</v>
      </c>
      <c r="BP17" s="17"/>
      <c r="BQ17" s="17">
        <v>0.20753363536123901</v>
      </c>
      <c r="BR17" s="17">
        <v>6.2813513025414103E-2</v>
      </c>
      <c r="BS17" s="17"/>
      <c r="BT17" s="17">
        <v>0.15010393257103399</v>
      </c>
      <c r="BU17" s="17">
        <v>7.1104890570994395E-2</v>
      </c>
    </row>
    <row r="18" spans="2:73" x14ac:dyDescent="0.3">
      <c r="B18" s="18" t="s">
        <v>223</v>
      </c>
      <c r="C18" s="17">
        <v>0.112987354484489</v>
      </c>
      <c r="D18" s="17">
        <v>0.111221986547573</v>
      </c>
      <c r="E18" s="17">
        <v>0.11426916131825</v>
      </c>
      <c r="F18" s="17"/>
      <c r="G18" s="17">
        <v>0.11584429821843301</v>
      </c>
      <c r="H18" s="17">
        <v>0.12682817377098499</v>
      </c>
      <c r="I18" s="17">
        <v>9.1190326580716699E-2</v>
      </c>
      <c r="J18" s="17">
        <v>9.3281058316292506E-2</v>
      </c>
      <c r="K18" s="17">
        <v>0.108402224681832</v>
      </c>
      <c r="L18" s="17">
        <v>0.13667715740478001</v>
      </c>
      <c r="M18" s="17"/>
      <c r="N18" s="17">
        <v>0.12275829163619401</v>
      </c>
      <c r="O18" s="17">
        <v>0.110255458288412</v>
      </c>
      <c r="P18" s="17">
        <v>0.122323281641345</v>
      </c>
      <c r="Q18" s="17">
        <v>9.6772890355673699E-2</v>
      </c>
      <c r="R18" s="17"/>
      <c r="S18" s="17">
        <v>7.4027173293154003E-2</v>
      </c>
      <c r="T18" s="17">
        <v>0.12165652194153601</v>
      </c>
      <c r="U18" s="17">
        <v>0.28949595432249298</v>
      </c>
      <c r="V18" s="17">
        <v>0.10688800908908901</v>
      </c>
      <c r="W18" s="17">
        <v>9.5397419565366001E-2</v>
      </c>
      <c r="X18" s="17">
        <v>6.0202715129936399E-2</v>
      </c>
      <c r="Y18" s="17">
        <v>9.2624112575638601E-2</v>
      </c>
      <c r="Z18" s="17">
        <v>8.9333613312614094E-2</v>
      </c>
      <c r="AA18" s="17">
        <v>9.7066062405568698E-2</v>
      </c>
      <c r="AB18" s="17"/>
      <c r="AC18" s="17">
        <v>0.110666753828971</v>
      </c>
      <c r="AD18" s="17">
        <v>0.13587146489114099</v>
      </c>
      <c r="AE18" s="17">
        <v>7.2395870526668099E-2</v>
      </c>
      <c r="AF18" s="17">
        <v>0.111981596556299</v>
      </c>
      <c r="AG18" s="17">
        <v>9.18185134855313E-2</v>
      </c>
      <c r="AH18" s="17">
        <v>9.8412593435311196E-2</v>
      </c>
      <c r="AI18" s="17">
        <v>0.14690434188844101</v>
      </c>
      <c r="AJ18" s="17">
        <v>0.120698080721916</v>
      </c>
      <c r="AK18" s="17">
        <v>0.135880978689911</v>
      </c>
      <c r="AL18" s="17">
        <v>7.67658391516612E-2</v>
      </c>
      <c r="AM18" s="17">
        <v>0.14339859104967501</v>
      </c>
      <c r="AN18" s="17">
        <v>0.14963212537247</v>
      </c>
      <c r="AO18" s="17">
        <v>8.9978228304639099E-2</v>
      </c>
      <c r="AP18" s="17">
        <v>9.2342459546790601E-2</v>
      </c>
      <c r="AQ18" s="17">
        <v>6.2526812161213197E-2</v>
      </c>
      <c r="AR18" s="17">
        <v>0.145001399349901</v>
      </c>
      <c r="AS18" s="17"/>
      <c r="AT18" s="17">
        <v>0.13629752550808399</v>
      </c>
      <c r="AU18" s="17">
        <v>6.8431567443760402E-2</v>
      </c>
      <c r="AV18" s="17">
        <v>0.11141828211931901</v>
      </c>
      <c r="AW18" s="17">
        <v>0.14712926004938401</v>
      </c>
      <c r="AX18" s="17">
        <v>0.10750099498573699</v>
      </c>
      <c r="AY18" s="17">
        <v>0.149342971527127</v>
      </c>
      <c r="AZ18" s="17"/>
      <c r="BA18" s="17">
        <v>0.10548581583178</v>
      </c>
      <c r="BB18" s="17">
        <v>0.11831642696076</v>
      </c>
      <c r="BC18" s="17">
        <v>0.114206478777707</v>
      </c>
      <c r="BD18" s="17">
        <v>0.10413663589872001</v>
      </c>
      <c r="BE18" s="17">
        <v>0.181386296368169</v>
      </c>
      <c r="BF18" s="17"/>
      <c r="BG18" s="17">
        <v>0.122356743410083</v>
      </c>
      <c r="BH18" s="17">
        <v>0.11509673876730001</v>
      </c>
      <c r="BI18" s="17">
        <v>0.16640790201967001</v>
      </c>
      <c r="BJ18" s="17">
        <v>8.9884014589122596E-2</v>
      </c>
      <c r="BK18" s="17">
        <v>9.4318098373777706E-2</v>
      </c>
      <c r="BL18" s="17"/>
      <c r="BM18" s="17">
        <v>0.118362510319521</v>
      </c>
      <c r="BN18" s="17">
        <v>0.112137341180561</v>
      </c>
      <c r="BO18" s="17">
        <v>9.9039828018698997E-2</v>
      </c>
      <c r="BP18" s="17"/>
      <c r="BQ18" s="17">
        <v>0.14767202683051001</v>
      </c>
      <c r="BR18" s="17">
        <v>9.2523906581586907E-2</v>
      </c>
      <c r="BS18" s="17"/>
      <c r="BT18" s="17">
        <v>0.17251578488296901</v>
      </c>
      <c r="BU18" s="17">
        <v>3.1272216031642902E-2</v>
      </c>
    </row>
    <row r="19" spans="2:73" x14ac:dyDescent="0.3">
      <c r="B19" s="18" t="s">
        <v>224</v>
      </c>
      <c r="C19" s="17">
        <v>9.72805390441875E-2</v>
      </c>
      <c r="D19" s="17">
        <v>9.3429195772318605E-2</v>
      </c>
      <c r="E19" s="17">
        <v>0.100199561483188</v>
      </c>
      <c r="F19" s="17"/>
      <c r="G19" s="17">
        <v>0.17873956778548</v>
      </c>
      <c r="H19" s="17">
        <v>0.13351444216844099</v>
      </c>
      <c r="I19" s="17">
        <v>0.11203675477891401</v>
      </c>
      <c r="J19" s="17">
        <v>6.8288316444343106E-2</v>
      </c>
      <c r="K19" s="17">
        <v>8.3183327410031802E-2</v>
      </c>
      <c r="L19" s="17">
        <v>3.4921405237980097E-2</v>
      </c>
      <c r="M19" s="17"/>
      <c r="N19" s="17">
        <v>7.1906968742651303E-2</v>
      </c>
      <c r="O19" s="17">
        <v>0.112268374906658</v>
      </c>
      <c r="P19" s="17">
        <v>9.6581486089815996E-2</v>
      </c>
      <c r="Q19" s="17">
        <v>0.107569374202692</v>
      </c>
      <c r="R19" s="17"/>
      <c r="S19" s="17">
        <v>0.194868356070556</v>
      </c>
      <c r="T19" s="17">
        <v>6.0007392454617101E-2</v>
      </c>
      <c r="U19" s="17">
        <v>5.6487316505527803E-2</v>
      </c>
      <c r="V19" s="17">
        <v>7.1791813020413098E-2</v>
      </c>
      <c r="W19" s="17">
        <v>7.5088105483853196E-2</v>
      </c>
      <c r="X19" s="17">
        <v>0.102297176910762</v>
      </c>
      <c r="Y19" s="17">
        <v>6.9119023626801293E-2</v>
      </c>
      <c r="Z19" s="17">
        <v>0.11962083637255801</v>
      </c>
      <c r="AA19" s="17">
        <v>0.100474851530385</v>
      </c>
      <c r="AB19" s="17"/>
      <c r="AC19" s="17">
        <v>0.20011051927008799</v>
      </c>
      <c r="AD19" s="17">
        <v>0.16304974269700201</v>
      </c>
      <c r="AE19" s="17">
        <v>0.14777173104723201</v>
      </c>
      <c r="AF19" s="17">
        <v>7.8490966138515306E-2</v>
      </c>
      <c r="AG19" s="17">
        <v>0.106889688938426</v>
      </c>
      <c r="AH19" s="17">
        <v>0.110787401955642</v>
      </c>
      <c r="AI19" s="17">
        <v>9.5223515984553003E-2</v>
      </c>
      <c r="AJ19" s="17">
        <v>0.101015251692237</v>
      </c>
      <c r="AK19" s="17">
        <v>0.119799107110645</v>
      </c>
      <c r="AL19" s="17">
        <v>7.6756772658275102E-2</v>
      </c>
      <c r="AM19" s="17">
        <v>8.5101483937449401E-2</v>
      </c>
      <c r="AN19" s="17">
        <v>7.0104510084781899E-2</v>
      </c>
      <c r="AO19" s="17">
        <v>5.3306344746476698E-2</v>
      </c>
      <c r="AP19" s="17">
        <v>3.1334497093960599E-2</v>
      </c>
      <c r="AQ19" s="17">
        <v>5.0296047056093703E-2</v>
      </c>
      <c r="AR19" s="17">
        <v>0.10107719922383</v>
      </c>
      <c r="AS19" s="17"/>
      <c r="AT19" s="17">
        <v>0.180268665964752</v>
      </c>
      <c r="AU19" s="17">
        <v>8.1100179130456002E-2</v>
      </c>
      <c r="AV19" s="17">
        <v>0.10639088192138101</v>
      </c>
      <c r="AW19" s="17">
        <v>6.0715035491753597E-2</v>
      </c>
      <c r="AX19" s="17">
        <v>2.3312900966751999E-2</v>
      </c>
      <c r="AY19" s="17">
        <v>6.5457745584410795E-2</v>
      </c>
      <c r="AZ19" s="17"/>
      <c r="BA19" s="17">
        <v>8.6204043864896301E-2</v>
      </c>
      <c r="BB19" s="17">
        <v>0.10992076292437999</v>
      </c>
      <c r="BC19" s="17">
        <v>9.0413532239872502E-2</v>
      </c>
      <c r="BD19" s="17">
        <v>0.109795500896794</v>
      </c>
      <c r="BE19" s="17">
        <v>7.3124139110884501E-2</v>
      </c>
      <c r="BF19" s="17"/>
      <c r="BG19" s="17">
        <v>4.4485510656690902E-2</v>
      </c>
      <c r="BH19" s="17">
        <v>0.106510506020301</v>
      </c>
      <c r="BI19" s="17">
        <v>7.1857540997237304E-2</v>
      </c>
      <c r="BJ19" s="17">
        <v>9.7694915799053206E-2</v>
      </c>
      <c r="BK19" s="17">
        <v>0.171525365432522</v>
      </c>
      <c r="BL19" s="17"/>
      <c r="BM19" s="17">
        <v>8.1295225233250196E-2</v>
      </c>
      <c r="BN19" s="17">
        <v>9.4820588547878504E-2</v>
      </c>
      <c r="BO19" s="17">
        <v>0.150817827099508</v>
      </c>
      <c r="BP19" s="17"/>
      <c r="BQ19" s="17">
        <v>0.113711325595129</v>
      </c>
      <c r="BR19" s="17">
        <v>8.4748656111047593E-2</v>
      </c>
      <c r="BS19" s="17"/>
      <c r="BT19" s="17">
        <v>0.100419051549997</v>
      </c>
      <c r="BU19" s="17">
        <v>9.6738149147061206E-2</v>
      </c>
    </row>
    <row r="20" spans="2:73" x14ac:dyDescent="0.3">
      <c r="B20" s="18" t="s">
        <v>225</v>
      </c>
      <c r="C20" s="17">
        <v>9.6752268648195403E-2</v>
      </c>
      <c r="D20" s="17">
        <v>9.1587321566299604E-2</v>
      </c>
      <c r="E20" s="17">
        <v>0.101668316155293</v>
      </c>
      <c r="F20" s="17"/>
      <c r="G20" s="17">
        <v>0.111528912943574</v>
      </c>
      <c r="H20" s="17">
        <v>9.5267135013983803E-2</v>
      </c>
      <c r="I20" s="17">
        <v>0.106771927465196</v>
      </c>
      <c r="J20" s="17">
        <v>0.112894548695708</v>
      </c>
      <c r="K20" s="17">
        <v>0.111035459013738</v>
      </c>
      <c r="L20" s="17">
        <v>5.7298367787878002E-2</v>
      </c>
      <c r="M20" s="17"/>
      <c r="N20" s="17">
        <v>7.2618620855765495E-2</v>
      </c>
      <c r="O20" s="17">
        <v>9.2197246360114296E-2</v>
      </c>
      <c r="P20" s="17">
        <v>0.104935712442193</v>
      </c>
      <c r="Q20" s="17">
        <v>0.118531592148476</v>
      </c>
      <c r="R20" s="17"/>
      <c r="S20" s="17">
        <v>0.125428639874232</v>
      </c>
      <c r="T20" s="17">
        <v>7.3631544663808501E-2</v>
      </c>
      <c r="U20" s="17">
        <v>5.5671499151861002E-2</v>
      </c>
      <c r="V20" s="17">
        <v>0.10833463386927</v>
      </c>
      <c r="W20" s="17">
        <v>7.5341292906408203E-2</v>
      </c>
      <c r="X20" s="17">
        <v>0.11824678065789899</v>
      </c>
      <c r="Y20" s="17">
        <v>7.5610516965717203E-2</v>
      </c>
      <c r="Z20" s="17">
        <v>0.14226231999423</v>
      </c>
      <c r="AA20" s="17">
        <v>0.10869192141655901</v>
      </c>
      <c r="AB20" s="17"/>
      <c r="AC20" s="17">
        <v>8.0934399603807397E-2</v>
      </c>
      <c r="AD20" s="17">
        <v>0.14893999430933599</v>
      </c>
      <c r="AE20" s="17">
        <v>0.15306397219926701</v>
      </c>
      <c r="AF20" s="17">
        <v>0.124403243097474</v>
      </c>
      <c r="AG20" s="17">
        <v>0.114536416549957</v>
      </c>
      <c r="AH20" s="17">
        <v>0.125153392845609</v>
      </c>
      <c r="AI20" s="17">
        <v>7.8071443835790802E-2</v>
      </c>
      <c r="AJ20" s="17">
        <v>8.7062048869349706E-2</v>
      </c>
      <c r="AK20" s="17">
        <v>0.14242252705899799</v>
      </c>
      <c r="AL20" s="17">
        <v>7.1189155174499405E-2</v>
      </c>
      <c r="AM20" s="17">
        <v>6.6154949551193498E-2</v>
      </c>
      <c r="AN20" s="17">
        <v>7.1302176328353006E-2</v>
      </c>
      <c r="AO20" s="17">
        <v>5.3372596875463398E-2</v>
      </c>
      <c r="AP20" s="17">
        <v>5.9573206583290697E-2</v>
      </c>
      <c r="AQ20" s="17">
        <v>6.3860185560209407E-2</v>
      </c>
      <c r="AR20" s="17">
        <v>2.8862984844956599E-2</v>
      </c>
      <c r="AS20" s="17"/>
      <c r="AT20" s="17">
        <v>0.12972411565629499</v>
      </c>
      <c r="AU20" s="17">
        <v>9.8721675904245201E-2</v>
      </c>
      <c r="AV20" s="17">
        <v>0.115974158034697</v>
      </c>
      <c r="AW20" s="17">
        <v>8.5474005725493199E-2</v>
      </c>
      <c r="AX20" s="17">
        <v>2.7725863099134499E-2</v>
      </c>
      <c r="AY20" s="17">
        <v>5.87218477930921E-2</v>
      </c>
      <c r="AZ20" s="17"/>
      <c r="BA20" s="17">
        <v>0.105098542207512</v>
      </c>
      <c r="BB20" s="17">
        <v>0.120534874111232</v>
      </c>
      <c r="BC20" s="17">
        <v>8.2997906026033796E-2</v>
      </c>
      <c r="BD20" s="17">
        <v>6.5378572901155604E-2</v>
      </c>
      <c r="BE20" s="17">
        <v>5.0153945944195998E-2</v>
      </c>
      <c r="BF20" s="17"/>
      <c r="BG20" s="17">
        <v>7.2226768034494099E-2</v>
      </c>
      <c r="BH20" s="17">
        <v>7.3852970804997101E-2</v>
      </c>
      <c r="BI20" s="17">
        <v>7.3465322822922299E-2</v>
      </c>
      <c r="BJ20" s="17">
        <v>0.14789976469531199</v>
      </c>
      <c r="BK20" s="17">
        <v>0.119328731026784</v>
      </c>
      <c r="BL20" s="17"/>
      <c r="BM20" s="17">
        <v>6.50952592003744E-2</v>
      </c>
      <c r="BN20" s="17">
        <v>0.107150377324715</v>
      </c>
      <c r="BO20" s="17">
        <v>0.165860925570571</v>
      </c>
      <c r="BP20" s="17"/>
      <c r="BQ20" s="17">
        <v>0.100311178980312</v>
      </c>
      <c r="BR20" s="17">
        <v>9.1758088420134706E-2</v>
      </c>
      <c r="BS20" s="17"/>
      <c r="BT20" s="17">
        <v>7.8645506689639294E-2</v>
      </c>
      <c r="BU20" s="17">
        <v>0.11838901017789701</v>
      </c>
    </row>
    <row r="21" spans="2:73" x14ac:dyDescent="0.3">
      <c r="B21" s="18" t="s">
        <v>226</v>
      </c>
      <c r="C21" s="17">
        <v>7.6323302335007795E-2</v>
      </c>
      <c r="D21" s="17">
        <v>6.4567360233990706E-2</v>
      </c>
      <c r="E21" s="17">
        <v>8.6880500989896095E-2</v>
      </c>
      <c r="F21" s="17"/>
      <c r="G21" s="17">
        <v>0.100129832136526</v>
      </c>
      <c r="H21" s="17">
        <v>7.8076825127298605E-2</v>
      </c>
      <c r="I21" s="17">
        <v>8.9738998010295404E-2</v>
      </c>
      <c r="J21" s="17">
        <v>7.6052172516051897E-2</v>
      </c>
      <c r="K21" s="17">
        <v>7.5858330703920299E-2</v>
      </c>
      <c r="L21" s="17">
        <v>4.8753400819110698E-2</v>
      </c>
      <c r="M21" s="17"/>
      <c r="N21" s="17">
        <v>5.6543279327597999E-2</v>
      </c>
      <c r="O21" s="17">
        <v>8.6749797604662796E-2</v>
      </c>
      <c r="P21" s="17">
        <v>7.9529544627051904E-2</v>
      </c>
      <c r="Q21" s="17">
        <v>8.1765510613085596E-2</v>
      </c>
      <c r="R21" s="17"/>
      <c r="S21" s="17">
        <v>0.13301501571256399</v>
      </c>
      <c r="T21" s="17">
        <v>6.0113865733580601E-2</v>
      </c>
      <c r="U21" s="17">
        <v>5.2733203018756801E-2</v>
      </c>
      <c r="V21" s="17">
        <v>6.2563070281397196E-2</v>
      </c>
      <c r="W21" s="17">
        <v>5.2538409502116599E-2</v>
      </c>
      <c r="X21" s="17">
        <v>0.110043707907802</v>
      </c>
      <c r="Y21" s="17">
        <v>3.8486285308907402E-2</v>
      </c>
      <c r="Z21" s="17">
        <v>4.2813982882564897E-2</v>
      </c>
      <c r="AA21" s="17">
        <v>8.8697424953426196E-2</v>
      </c>
      <c r="AB21" s="17"/>
      <c r="AC21" s="17">
        <v>7.3448558640826805E-2</v>
      </c>
      <c r="AD21" s="17">
        <v>9.9394539079288802E-2</v>
      </c>
      <c r="AE21" s="17">
        <v>0.10244289795481699</v>
      </c>
      <c r="AF21" s="17">
        <v>8.7419094270806103E-2</v>
      </c>
      <c r="AG21" s="17">
        <v>7.78747336396996E-2</v>
      </c>
      <c r="AH21" s="17">
        <v>6.7887522246018697E-2</v>
      </c>
      <c r="AI21" s="17">
        <v>0.12558557387375099</v>
      </c>
      <c r="AJ21" s="17">
        <v>7.3222894344363201E-2</v>
      </c>
      <c r="AK21" s="17">
        <v>8.7689152041799404E-2</v>
      </c>
      <c r="AL21" s="17">
        <v>4.0225361043699302E-2</v>
      </c>
      <c r="AM21" s="17">
        <v>8.0754754582305494E-2</v>
      </c>
      <c r="AN21" s="17">
        <v>8.5078548671409598E-2</v>
      </c>
      <c r="AO21" s="17">
        <v>5.5829858124328703E-2</v>
      </c>
      <c r="AP21" s="17">
        <v>4.0276550268826802E-2</v>
      </c>
      <c r="AQ21" s="17">
        <v>6.0189307361725397E-2</v>
      </c>
      <c r="AR21" s="17">
        <v>1.77107570789314E-2</v>
      </c>
      <c r="AS21" s="17"/>
      <c r="AT21" s="17">
        <v>0.118933859925059</v>
      </c>
      <c r="AU21" s="17">
        <v>8.0479402707711603E-2</v>
      </c>
      <c r="AV21" s="17">
        <v>7.2910318405048205E-2</v>
      </c>
      <c r="AW21" s="17">
        <v>5.8103199077167302E-2</v>
      </c>
      <c r="AX21" s="17">
        <v>3.1197050036461199E-2</v>
      </c>
      <c r="AY21" s="17">
        <v>2.2603989294366401E-2</v>
      </c>
      <c r="AZ21" s="17"/>
      <c r="BA21" s="17">
        <v>6.0443468632684398E-2</v>
      </c>
      <c r="BB21" s="17">
        <v>9.3474235858216306E-2</v>
      </c>
      <c r="BC21" s="17">
        <v>8.5485559715291703E-2</v>
      </c>
      <c r="BD21" s="17">
        <v>4.7678068262673401E-2</v>
      </c>
      <c r="BE21" s="17">
        <v>1.5706861109868499E-2</v>
      </c>
      <c r="BF21" s="17"/>
      <c r="BG21" s="17">
        <v>5.5822828138807602E-2</v>
      </c>
      <c r="BH21" s="17">
        <v>6.9236381519485801E-2</v>
      </c>
      <c r="BI21" s="17">
        <v>6.2318319913768502E-2</v>
      </c>
      <c r="BJ21" s="17">
        <v>0.104972261057888</v>
      </c>
      <c r="BK21" s="17">
        <v>0.114982040702932</v>
      </c>
      <c r="BL21" s="17"/>
      <c r="BM21" s="17">
        <v>5.6747532612149897E-2</v>
      </c>
      <c r="BN21" s="17">
        <v>7.3282374019406293E-2</v>
      </c>
      <c r="BO21" s="17">
        <v>0.141954360140465</v>
      </c>
      <c r="BP21" s="17"/>
      <c r="BQ21" s="17">
        <v>8.0684964270165901E-2</v>
      </c>
      <c r="BR21" s="17">
        <v>7.2992544113823707E-2</v>
      </c>
      <c r="BS21" s="17"/>
      <c r="BT21" s="17">
        <v>6.6916308300404903E-2</v>
      </c>
      <c r="BU21" s="17">
        <v>9.3807401459210002E-2</v>
      </c>
    </row>
    <row r="22" spans="2:73" x14ac:dyDescent="0.3">
      <c r="B22" s="18" t="s">
        <v>227</v>
      </c>
      <c r="C22" s="17">
        <v>7.2463924848575501E-2</v>
      </c>
      <c r="D22" s="17">
        <v>7.3673253975426706E-2</v>
      </c>
      <c r="E22" s="17">
        <v>7.1509058224119307E-2</v>
      </c>
      <c r="F22" s="17"/>
      <c r="G22" s="17">
        <v>9.2853649507691594E-2</v>
      </c>
      <c r="H22" s="17">
        <v>0.112938388325228</v>
      </c>
      <c r="I22" s="17">
        <v>8.6605479725414602E-2</v>
      </c>
      <c r="J22" s="17">
        <v>7.3484724721027503E-2</v>
      </c>
      <c r="K22" s="17">
        <v>3.81031783295585E-2</v>
      </c>
      <c r="L22" s="17">
        <v>3.6793432705009899E-2</v>
      </c>
      <c r="M22" s="17"/>
      <c r="N22" s="17">
        <v>8.3582184044291394E-2</v>
      </c>
      <c r="O22" s="17">
        <v>8.1821833519408096E-2</v>
      </c>
      <c r="P22" s="17">
        <v>5.04560790424783E-2</v>
      </c>
      <c r="Q22" s="17">
        <v>7.01473070210345E-2</v>
      </c>
      <c r="R22" s="17"/>
      <c r="S22" s="17">
        <v>0.123797470288288</v>
      </c>
      <c r="T22" s="17">
        <v>6.4117548339342606E-2</v>
      </c>
      <c r="U22" s="17">
        <v>3.8453895180138899E-2</v>
      </c>
      <c r="V22" s="17">
        <v>5.3390036235606599E-2</v>
      </c>
      <c r="W22" s="17">
        <v>5.4759879397888601E-2</v>
      </c>
      <c r="X22" s="17">
        <v>5.1556639469580098E-2</v>
      </c>
      <c r="Y22" s="17">
        <v>7.8893921378712095E-2</v>
      </c>
      <c r="Z22" s="17">
        <v>4.3790328908596798E-2</v>
      </c>
      <c r="AA22" s="17">
        <v>9.6307880216081998E-2</v>
      </c>
      <c r="AB22" s="17"/>
      <c r="AC22" s="17">
        <v>2.7313591357829799E-2</v>
      </c>
      <c r="AD22" s="17">
        <v>9.4414452590891304E-2</v>
      </c>
      <c r="AE22" s="17">
        <v>6.9518779988723106E-2</v>
      </c>
      <c r="AF22" s="17">
        <v>4.6697663142761303E-2</v>
      </c>
      <c r="AG22" s="17">
        <v>4.44898880372043E-2</v>
      </c>
      <c r="AH22" s="17">
        <v>5.9998296728505797E-2</v>
      </c>
      <c r="AI22" s="17">
        <v>0.100423950090007</v>
      </c>
      <c r="AJ22" s="17">
        <v>7.0814281016643305E-2</v>
      </c>
      <c r="AK22" s="17">
        <v>5.3020200629651702E-2</v>
      </c>
      <c r="AL22" s="17">
        <v>6.5408090368534802E-2</v>
      </c>
      <c r="AM22" s="17">
        <v>7.1461589409078902E-2</v>
      </c>
      <c r="AN22" s="17">
        <v>7.4776942443938704E-2</v>
      </c>
      <c r="AO22" s="17">
        <v>9.4311407163116603E-2</v>
      </c>
      <c r="AP22" s="17">
        <v>0.101555424330821</v>
      </c>
      <c r="AQ22" s="17">
        <v>0.10481518925816399</v>
      </c>
      <c r="AR22" s="17">
        <v>0.131111618083081</v>
      </c>
      <c r="AS22" s="17"/>
      <c r="AT22" s="17">
        <v>0.11361856755953301</v>
      </c>
      <c r="AU22" s="17">
        <v>7.2530755537831101E-2</v>
      </c>
      <c r="AV22" s="17">
        <v>6.3885188525774406E-2</v>
      </c>
      <c r="AW22" s="17">
        <v>5.0761995932508602E-2</v>
      </c>
      <c r="AX22" s="17">
        <v>4.4337484986740401E-2</v>
      </c>
      <c r="AY22" s="17">
        <v>4.3088594010163399E-2</v>
      </c>
      <c r="AZ22" s="17"/>
      <c r="BA22" s="17">
        <v>4.8866887723145999E-2</v>
      </c>
      <c r="BB22" s="17">
        <v>6.2504918294000303E-2</v>
      </c>
      <c r="BC22" s="17">
        <v>9.0352409782787593E-2</v>
      </c>
      <c r="BD22" s="17">
        <v>9.3965926934953398E-2</v>
      </c>
      <c r="BE22" s="17">
        <v>0.10329493921803</v>
      </c>
      <c r="BF22" s="17"/>
      <c r="BG22" s="17">
        <v>5.1459424529731797E-2</v>
      </c>
      <c r="BH22" s="17">
        <v>8.8344238430430405E-2</v>
      </c>
      <c r="BI22" s="17">
        <v>6.3788109494362102E-2</v>
      </c>
      <c r="BJ22" s="17">
        <v>5.1313143746662702E-2</v>
      </c>
      <c r="BK22" s="17">
        <v>0.106303294795476</v>
      </c>
      <c r="BL22" s="17"/>
      <c r="BM22" s="17">
        <v>6.8675587019053103E-2</v>
      </c>
      <c r="BN22" s="17">
        <v>7.3972609883474205E-2</v>
      </c>
      <c r="BO22" s="17">
        <v>8.0094923121697997E-2</v>
      </c>
      <c r="BP22" s="17"/>
      <c r="BQ22" s="17">
        <v>0.103436749504859</v>
      </c>
      <c r="BR22" s="17">
        <v>5.4689058434785602E-2</v>
      </c>
      <c r="BS22" s="17"/>
      <c r="BT22" s="17">
        <v>8.8113663992073099E-2</v>
      </c>
      <c r="BU22" s="17">
        <v>4.7132228402493301E-2</v>
      </c>
    </row>
    <row r="23" spans="2:73" x14ac:dyDescent="0.3">
      <c r="B23" s="18" t="s">
        <v>92</v>
      </c>
      <c r="C23" s="17">
        <v>1.71495367623807E-2</v>
      </c>
      <c r="D23" s="17">
        <v>1.6235784815016498E-2</v>
      </c>
      <c r="E23" s="17">
        <v>1.80928829724765E-2</v>
      </c>
      <c r="F23" s="17"/>
      <c r="G23" s="17">
        <v>6.2792013118379E-3</v>
      </c>
      <c r="H23" s="17">
        <v>1.18721905594187E-2</v>
      </c>
      <c r="I23" s="17">
        <v>2.3348399945397901E-2</v>
      </c>
      <c r="J23" s="17">
        <v>2.19643873056443E-2</v>
      </c>
      <c r="K23" s="17">
        <v>1.5926729494440298E-2</v>
      </c>
      <c r="L23" s="17">
        <v>2.0504849581781399E-2</v>
      </c>
      <c r="M23" s="17"/>
      <c r="N23" s="17">
        <v>1.0348210057688099E-2</v>
      </c>
      <c r="O23" s="17">
        <v>1.6980556512361598E-2</v>
      </c>
      <c r="P23" s="17">
        <v>1.4434945371576999E-2</v>
      </c>
      <c r="Q23" s="17">
        <v>2.7411833965229799E-2</v>
      </c>
      <c r="R23" s="17"/>
      <c r="S23" s="17">
        <v>1.1353156918309701E-2</v>
      </c>
      <c r="T23" s="17">
        <v>1.6070693086260301E-2</v>
      </c>
      <c r="U23" s="17">
        <v>1.7359543800366001E-2</v>
      </c>
      <c r="V23" s="17">
        <v>7.5827027656059798E-3</v>
      </c>
      <c r="W23" s="17">
        <v>4.2783482769181501E-2</v>
      </c>
      <c r="X23" s="17">
        <v>1.8094025900526899E-2</v>
      </c>
      <c r="Y23" s="17">
        <v>1.42202037184046E-2</v>
      </c>
      <c r="Z23" s="17">
        <v>1.2874228216228901E-2</v>
      </c>
      <c r="AA23" s="17">
        <v>1.90086302739071E-2</v>
      </c>
      <c r="AB23" s="17"/>
      <c r="AC23" s="17">
        <v>6.7206503295162603E-2</v>
      </c>
      <c r="AD23" s="17">
        <v>2.7742557448125298E-2</v>
      </c>
      <c r="AE23" s="17">
        <v>1.7618908379009798E-2</v>
      </c>
      <c r="AF23" s="17">
        <v>3.4014469781908703E-2</v>
      </c>
      <c r="AG23" s="17">
        <v>1.9748894418884201E-2</v>
      </c>
      <c r="AH23" s="17">
        <v>2.2932078778177999E-2</v>
      </c>
      <c r="AI23" s="17">
        <v>1.06208077707148E-2</v>
      </c>
      <c r="AJ23" s="17">
        <v>7.8803068973919508E-3</v>
      </c>
      <c r="AK23" s="17">
        <v>4.40818836241168E-3</v>
      </c>
      <c r="AL23" s="17">
        <v>1.04290836935552E-2</v>
      </c>
      <c r="AM23" s="17">
        <v>8.0647439830661104E-3</v>
      </c>
      <c r="AN23" s="17">
        <v>1.43731361342308E-2</v>
      </c>
      <c r="AO23" s="17">
        <v>6.01454797881887E-3</v>
      </c>
      <c r="AP23" s="17">
        <v>1.55550730451275E-2</v>
      </c>
      <c r="AQ23" s="17">
        <v>1.7753503560660799E-2</v>
      </c>
      <c r="AR23" s="17">
        <v>4.4558055996370104E-3</v>
      </c>
      <c r="AS23" s="17"/>
      <c r="AT23" s="17">
        <v>9.5235151139042296E-3</v>
      </c>
      <c r="AU23" s="17">
        <v>2.1220511253473899E-2</v>
      </c>
      <c r="AV23" s="17">
        <v>1.54531092307229E-2</v>
      </c>
      <c r="AW23" s="17">
        <v>2.52020296542203E-2</v>
      </c>
      <c r="AX23" s="17">
        <v>1.19988056662095E-2</v>
      </c>
      <c r="AY23" s="17">
        <v>1.47227564460013E-2</v>
      </c>
      <c r="AZ23" s="17"/>
      <c r="BA23" s="17">
        <v>2.3216720939241001E-2</v>
      </c>
      <c r="BB23" s="17">
        <v>9.5012497891475405E-3</v>
      </c>
      <c r="BC23" s="17">
        <v>2.38906013461915E-2</v>
      </c>
      <c r="BD23" s="17">
        <v>8.1596777854118299E-3</v>
      </c>
      <c r="BE23" s="17">
        <v>0</v>
      </c>
      <c r="BF23" s="17"/>
      <c r="BG23" s="17">
        <v>1.4289657770313E-2</v>
      </c>
      <c r="BH23" s="17">
        <v>1.5093849650713699E-2</v>
      </c>
      <c r="BI23" s="17">
        <v>1.7177989888495698E-2</v>
      </c>
      <c r="BJ23" s="17">
        <v>9.7858382808373705E-3</v>
      </c>
      <c r="BK23" s="17">
        <v>1.6894471360782402E-2</v>
      </c>
      <c r="BL23" s="17"/>
      <c r="BM23" s="17">
        <v>1.52164398361313E-2</v>
      </c>
      <c r="BN23" s="17">
        <v>1.9331346005545501E-2</v>
      </c>
      <c r="BO23" s="17">
        <v>1.7629939778740899E-2</v>
      </c>
      <c r="BP23" s="17"/>
      <c r="BQ23" s="17">
        <v>7.3006400685578102E-3</v>
      </c>
      <c r="BR23" s="17">
        <v>1.9501933145331201E-2</v>
      </c>
      <c r="BS23" s="17"/>
      <c r="BT23" s="17">
        <v>1.08349107231955E-2</v>
      </c>
      <c r="BU23" s="17">
        <v>2.0330696655076901E-2</v>
      </c>
    </row>
    <row r="24" spans="2:73" x14ac:dyDescent="0.3">
      <c r="B24" s="18" t="s">
        <v>212</v>
      </c>
      <c r="C24" s="19">
        <v>1.35734268807483E-2</v>
      </c>
      <c r="D24" s="19">
        <v>1.3629566835455E-2</v>
      </c>
      <c r="E24" s="19">
        <v>1.35606021829149E-2</v>
      </c>
      <c r="F24" s="19"/>
      <c r="G24" s="19">
        <v>7.6258608361182102E-3</v>
      </c>
      <c r="H24" s="19">
        <v>1.26044932263355E-2</v>
      </c>
      <c r="I24" s="19">
        <v>9.7556802362340003E-3</v>
      </c>
      <c r="J24" s="19">
        <v>1.15114502624398E-2</v>
      </c>
      <c r="K24" s="19">
        <v>1.8187386410055701E-2</v>
      </c>
      <c r="L24" s="19">
        <v>1.9985082901843702E-2</v>
      </c>
      <c r="M24" s="19"/>
      <c r="N24" s="19">
        <v>1.2530035334651701E-2</v>
      </c>
      <c r="O24" s="19">
        <v>1.25775569280958E-2</v>
      </c>
      <c r="P24" s="19">
        <v>2.14056767140774E-2</v>
      </c>
      <c r="Q24" s="19">
        <v>9.1178022009084803E-3</v>
      </c>
      <c r="R24" s="19"/>
      <c r="S24" s="19">
        <v>6.7397266691303203E-3</v>
      </c>
      <c r="T24" s="19">
        <v>1.8414211819749299E-2</v>
      </c>
      <c r="U24" s="19">
        <v>2.1764995966675901E-2</v>
      </c>
      <c r="V24" s="19">
        <v>1.6982090862538199E-2</v>
      </c>
      <c r="W24" s="19">
        <v>9.1537990592823592E-3</v>
      </c>
      <c r="X24" s="19">
        <v>2.3181484948541699E-2</v>
      </c>
      <c r="Y24" s="19">
        <v>5.9194532208518896E-3</v>
      </c>
      <c r="Z24" s="19">
        <v>1.70468676834276E-2</v>
      </c>
      <c r="AA24" s="19">
        <v>7.0236610956889399E-3</v>
      </c>
      <c r="AB24" s="19"/>
      <c r="AC24" s="19">
        <v>3.5079677236713402E-2</v>
      </c>
      <c r="AD24" s="19">
        <v>1.7387697491713299E-2</v>
      </c>
      <c r="AE24" s="19">
        <v>4.7321306520710302E-3</v>
      </c>
      <c r="AF24" s="19">
        <v>2.4430933057008601E-2</v>
      </c>
      <c r="AG24" s="19">
        <v>2.72268521935689E-2</v>
      </c>
      <c r="AH24" s="19">
        <v>1.35485658177791E-2</v>
      </c>
      <c r="AI24" s="19">
        <v>0</v>
      </c>
      <c r="AJ24" s="19">
        <v>2.4946542728966799E-2</v>
      </c>
      <c r="AK24" s="19">
        <v>8.8710535575692306E-3</v>
      </c>
      <c r="AL24" s="19">
        <v>8.56722736008695E-3</v>
      </c>
      <c r="AM24" s="19">
        <v>1.38189296417345E-2</v>
      </c>
      <c r="AN24" s="19">
        <v>1.2427030943609099E-2</v>
      </c>
      <c r="AO24" s="19">
        <v>5.5770773142460499E-3</v>
      </c>
      <c r="AP24" s="19">
        <v>8.9276092298447001E-3</v>
      </c>
      <c r="AQ24" s="19">
        <v>3.1932766624937402E-2</v>
      </c>
      <c r="AR24" s="19">
        <v>3.3293200118118399E-3</v>
      </c>
      <c r="AS24" s="19"/>
      <c r="AT24" s="19">
        <v>9.8881729066170806E-3</v>
      </c>
      <c r="AU24" s="19">
        <v>1.19118480327314E-2</v>
      </c>
      <c r="AV24" s="19">
        <v>1.7373636278167199E-2</v>
      </c>
      <c r="AW24" s="19">
        <v>2.77398378535946E-3</v>
      </c>
      <c r="AX24" s="19">
        <v>2.49186840570579E-2</v>
      </c>
      <c r="AY24" s="19">
        <v>4.7121879218649403E-2</v>
      </c>
      <c r="AZ24" s="19"/>
      <c r="BA24" s="19">
        <v>8.0950838334437301E-3</v>
      </c>
      <c r="BB24" s="19">
        <v>2.3011746954217802E-2</v>
      </c>
      <c r="BC24" s="19">
        <v>1.0621716565793599E-2</v>
      </c>
      <c r="BD24" s="19">
        <v>1.18836933201962E-2</v>
      </c>
      <c r="BE24" s="19">
        <v>1.03129807862709E-2</v>
      </c>
      <c r="BF24" s="19"/>
      <c r="BG24" s="19">
        <v>1.39849684128128E-2</v>
      </c>
      <c r="BH24" s="19">
        <v>6.5583855146455596E-3</v>
      </c>
      <c r="BI24" s="19">
        <v>9.6170730169009792E-3</v>
      </c>
      <c r="BJ24" s="19">
        <v>2.3741909887217499E-2</v>
      </c>
      <c r="BK24" s="19">
        <v>1.04385257131712E-2</v>
      </c>
      <c r="BL24" s="19"/>
      <c r="BM24" s="19">
        <v>1.68447445129161E-2</v>
      </c>
      <c r="BN24" s="19">
        <v>7.8751743947070903E-3</v>
      </c>
      <c r="BO24" s="19">
        <v>1.7610199634818201E-2</v>
      </c>
      <c r="BP24" s="19"/>
      <c r="BQ24" s="19">
        <v>1.25835799631616E-2</v>
      </c>
      <c r="BR24" s="19">
        <v>1.40690819670938E-2</v>
      </c>
      <c r="BS24" s="19"/>
      <c r="BT24" s="19">
        <v>1.41016012142351E-2</v>
      </c>
      <c r="BU24" s="19">
        <v>1.1039478905567E-2</v>
      </c>
    </row>
    <row r="25" spans="2:73" x14ac:dyDescent="0.3">
      <c r="B25" s="16"/>
    </row>
    <row r="26" spans="2:73" x14ac:dyDescent="0.3">
      <c r="B26" t="s">
        <v>95</v>
      </c>
    </row>
    <row r="27" spans="2:73" x14ac:dyDescent="0.3">
      <c r="B27" t="s">
        <v>96</v>
      </c>
    </row>
    <row r="29" spans="2:73" x14ac:dyDescent="0.3">
      <c r="B2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O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5" width="20.6640625" customWidth="1"/>
  </cols>
  <sheetData>
    <row r="2" spans="2:15" ht="40.049999999999997" customHeight="1" x14ac:dyDescent="0.3">
      <c r="D2" s="30" t="s">
        <v>248</v>
      </c>
      <c r="E2" s="26"/>
      <c r="F2" s="26"/>
      <c r="G2" s="26"/>
      <c r="H2" s="26"/>
      <c r="I2" s="26"/>
      <c r="J2" s="26"/>
      <c r="K2" s="26"/>
      <c r="L2" s="26"/>
      <c r="M2" s="26"/>
      <c r="N2" s="26"/>
      <c r="O2" s="26"/>
    </row>
    <row r="6" spans="2:15" ht="49.95" customHeight="1" x14ac:dyDescent="0.3">
      <c r="B6" s="20" t="s">
        <v>14</v>
      </c>
      <c r="C6" s="20" t="s">
        <v>229</v>
      </c>
      <c r="D6" s="20" t="s">
        <v>230</v>
      </c>
      <c r="E6" s="20" t="s">
        <v>231</v>
      </c>
      <c r="F6" s="20" t="s">
        <v>232</v>
      </c>
      <c r="G6" s="20" t="s">
        <v>233</v>
      </c>
      <c r="H6" s="20" t="s">
        <v>234</v>
      </c>
      <c r="I6" s="20" t="s">
        <v>235</v>
      </c>
      <c r="J6" s="20" t="s">
        <v>236</v>
      </c>
      <c r="K6" s="20" t="s">
        <v>237</v>
      </c>
      <c r="L6" s="20" t="s">
        <v>238</v>
      </c>
      <c r="M6" s="20" t="s">
        <v>239</v>
      </c>
      <c r="N6" s="20" t="s">
        <v>240</v>
      </c>
    </row>
    <row r="7" spans="2:15" x14ac:dyDescent="0.3">
      <c r="B7" s="18" t="s">
        <v>241</v>
      </c>
      <c r="C7" s="17">
        <v>0.105445656638584</v>
      </c>
      <c r="D7" s="17">
        <v>0.12832368656868501</v>
      </c>
      <c r="E7" s="17">
        <v>0.59902805144386695</v>
      </c>
      <c r="F7" s="17">
        <v>0.266984295811868</v>
      </c>
      <c r="G7" s="17">
        <v>9.9989712759949501E-2</v>
      </c>
      <c r="H7" s="17">
        <v>0.32868836440180099</v>
      </c>
      <c r="I7" s="17">
        <v>8.9983741162145206E-2</v>
      </c>
      <c r="J7" s="17">
        <v>0.119253283042473</v>
      </c>
      <c r="K7" s="17">
        <v>0.135412625165202</v>
      </c>
      <c r="L7" s="17">
        <v>7.5562061865877994E-2</v>
      </c>
      <c r="M7" s="17">
        <v>2.07207546954374E-2</v>
      </c>
      <c r="N7" s="17">
        <v>2.02921825361124E-2</v>
      </c>
    </row>
    <row r="8" spans="2:15" x14ac:dyDescent="0.3">
      <c r="B8" s="18" t="s">
        <v>242</v>
      </c>
      <c r="C8" s="17">
        <v>0.36393547603495602</v>
      </c>
      <c r="D8" s="17">
        <v>0.33970525655001799</v>
      </c>
      <c r="E8" s="17">
        <v>0.27520963642059698</v>
      </c>
      <c r="F8" s="17">
        <v>0.45247292846376402</v>
      </c>
      <c r="G8" s="17">
        <v>0.21473421822050401</v>
      </c>
      <c r="H8" s="17">
        <v>0.36696401027133502</v>
      </c>
      <c r="I8" s="17">
        <v>0.33723965887157498</v>
      </c>
      <c r="J8" s="17">
        <v>0.37443872602270001</v>
      </c>
      <c r="K8" s="17">
        <v>0.30351295701200298</v>
      </c>
      <c r="L8" s="17">
        <v>0.184817467933138</v>
      </c>
      <c r="M8" s="17">
        <v>0.12970870662005099</v>
      </c>
      <c r="N8" s="17">
        <v>6.8412712708335002E-2</v>
      </c>
    </row>
    <row r="9" spans="2:15" x14ac:dyDescent="0.3">
      <c r="B9" s="18" t="s">
        <v>243</v>
      </c>
      <c r="C9" s="17">
        <v>0.213678039970503</v>
      </c>
      <c r="D9" s="17">
        <v>0.19888576276144199</v>
      </c>
      <c r="E9" s="17">
        <v>6.1611340878969398E-2</v>
      </c>
      <c r="F9" s="17">
        <v>0.15765078680192299</v>
      </c>
      <c r="G9" s="17">
        <v>0.170843674814769</v>
      </c>
      <c r="H9" s="17">
        <v>0.13197487689151899</v>
      </c>
      <c r="I9" s="17">
        <v>0.213878344419134</v>
      </c>
      <c r="J9" s="17">
        <v>0.22356214395576199</v>
      </c>
      <c r="K9" s="17">
        <v>0.193437752880287</v>
      </c>
      <c r="L9" s="17">
        <v>0.143216973845843</v>
      </c>
      <c r="M9" s="17">
        <v>0.181548234157549</v>
      </c>
      <c r="N9" s="17">
        <v>7.82731662121251E-2</v>
      </c>
    </row>
    <row r="10" spans="2:15" x14ac:dyDescent="0.3">
      <c r="B10" s="18" t="s">
        <v>244</v>
      </c>
      <c r="C10" s="17">
        <v>0.12519520267881501</v>
      </c>
      <c r="D10" s="17">
        <v>0.116451999020111</v>
      </c>
      <c r="E10" s="17">
        <v>2.7331013362976098E-2</v>
      </c>
      <c r="F10" s="17">
        <v>5.8674546017807201E-2</v>
      </c>
      <c r="G10" s="17">
        <v>0.15360346990270701</v>
      </c>
      <c r="H10" s="17">
        <v>6.5475056455996397E-2</v>
      </c>
      <c r="I10" s="17">
        <v>0.14754280113070001</v>
      </c>
      <c r="J10" s="17">
        <v>0.12533840111910199</v>
      </c>
      <c r="K10" s="17">
        <v>0.118270524583393</v>
      </c>
      <c r="L10" s="17">
        <v>0.127742881797824</v>
      </c>
      <c r="M10" s="17">
        <v>0.19737256508933301</v>
      </c>
      <c r="N10" s="17">
        <v>0.11868231268332501</v>
      </c>
    </row>
    <row r="11" spans="2:15" x14ac:dyDescent="0.3">
      <c r="B11" s="18" t="s">
        <v>245</v>
      </c>
      <c r="C11" s="17">
        <v>5.93377722208644E-2</v>
      </c>
      <c r="D11" s="17">
        <v>5.8940466125755799E-2</v>
      </c>
      <c r="E11" s="17">
        <v>1.47977416278213E-2</v>
      </c>
      <c r="F11" s="17">
        <v>2.19938780307633E-2</v>
      </c>
      <c r="G11" s="17">
        <v>8.5913266005032504E-2</v>
      </c>
      <c r="H11" s="17">
        <v>3.2348134029488197E-2</v>
      </c>
      <c r="I11" s="17">
        <v>6.8490837480904898E-2</v>
      </c>
      <c r="J11" s="17">
        <v>4.29234797762377E-2</v>
      </c>
      <c r="K11" s="17">
        <v>5.9002110903118098E-2</v>
      </c>
      <c r="L11" s="17">
        <v>5.9504147104008302E-2</v>
      </c>
      <c r="M11" s="17">
        <v>0.13659405642786801</v>
      </c>
      <c r="N11" s="17">
        <v>0.15033561140472701</v>
      </c>
    </row>
    <row r="12" spans="2:15" x14ac:dyDescent="0.3">
      <c r="B12" s="18" t="s">
        <v>246</v>
      </c>
      <c r="C12" s="17">
        <v>2.9007733268465601E-2</v>
      </c>
      <c r="D12" s="17">
        <v>2.0555840890775501E-2</v>
      </c>
      <c r="E12" s="17">
        <v>4.0177171157204103E-3</v>
      </c>
      <c r="F12" s="17">
        <v>6.3605410921232803E-3</v>
      </c>
      <c r="G12" s="17">
        <v>6.26824611980452E-2</v>
      </c>
      <c r="H12" s="17">
        <v>2.1744624128642798E-2</v>
      </c>
      <c r="I12" s="17">
        <v>3.5995977093820998E-2</v>
      </c>
      <c r="J12" s="17">
        <v>2.46631475611679E-2</v>
      </c>
      <c r="K12" s="17">
        <v>2.7000680185834101E-2</v>
      </c>
      <c r="L12" s="17">
        <v>3.33683005627603E-2</v>
      </c>
      <c r="M12" s="17">
        <v>0.10915144479647799</v>
      </c>
      <c r="N12" s="17">
        <v>0.16549786759812199</v>
      </c>
    </row>
    <row r="13" spans="2:15" x14ac:dyDescent="0.3">
      <c r="B13" s="18" t="s">
        <v>247</v>
      </c>
      <c r="C13" s="17">
        <v>1.9795138036796198E-2</v>
      </c>
      <c r="D13" s="17">
        <v>1.9308016620990999E-2</v>
      </c>
      <c r="E13" s="17">
        <v>3.5670199872042201E-3</v>
      </c>
      <c r="F13" s="17">
        <v>3.8679842297704701E-3</v>
      </c>
      <c r="G13" s="17">
        <v>5.7387543259417202E-2</v>
      </c>
      <c r="H13" s="17">
        <v>1.4395573218716101E-2</v>
      </c>
      <c r="I13" s="17">
        <v>2.94096387519747E-2</v>
      </c>
      <c r="J13" s="17">
        <v>9.81454308228168E-3</v>
      </c>
      <c r="K13" s="17">
        <v>2.2002985459535E-2</v>
      </c>
      <c r="L13" s="17">
        <v>5.0212650994272301E-2</v>
      </c>
      <c r="M13" s="17">
        <v>7.72223087869707E-2</v>
      </c>
      <c r="N13" s="17">
        <v>0.220821418731033</v>
      </c>
    </row>
    <row r="14" spans="2:15" x14ac:dyDescent="0.3">
      <c r="B14" s="18" t="s">
        <v>92</v>
      </c>
      <c r="C14" s="17">
        <v>8.3604981151015806E-2</v>
      </c>
      <c r="D14" s="17">
        <v>0.117828971462221</v>
      </c>
      <c r="E14" s="17">
        <v>1.4437479162843801E-2</v>
      </c>
      <c r="F14" s="17">
        <v>3.1995039551980201E-2</v>
      </c>
      <c r="G14" s="17">
        <v>0.15484565383957499</v>
      </c>
      <c r="H14" s="17">
        <v>3.8409360602501601E-2</v>
      </c>
      <c r="I14" s="17">
        <v>7.7459001089745794E-2</v>
      </c>
      <c r="J14" s="17">
        <v>8.0006275440276498E-2</v>
      </c>
      <c r="K14" s="17">
        <v>0.141360363810627</v>
      </c>
      <c r="L14" s="17">
        <v>0.32557551589627698</v>
      </c>
      <c r="M14" s="17">
        <v>0.147681929426313</v>
      </c>
      <c r="N14" s="17">
        <v>0.17768472812621999</v>
      </c>
    </row>
    <row r="15" spans="2:15" x14ac:dyDescent="0.3">
      <c r="B15" s="16"/>
      <c r="C15" s="16"/>
      <c r="D15" s="16"/>
      <c r="E15" s="16"/>
      <c r="F15" s="16"/>
      <c r="G15" s="16"/>
      <c r="H15" s="16"/>
      <c r="I15" s="16"/>
      <c r="J15" s="16"/>
      <c r="K15" s="16"/>
      <c r="L15" s="16"/>
      <c r="M15" s="16"/>
      <c r="N15" s="16"/>
    </row>
    <row r="16" spans="2:15" x14ac:dyDescent="0.3">
      <c r="B16" t="s">
        <v>95</v>
      </c>
    </row>
    <row r="17" spans="2:2" x14ac:dyDescent="0.3">
      <c r="B17" t="s">
        <v>96</v>
      </c>
    </row>
    <row r="21" spans="2:2" x14ac:dyDescent="0.3">
      <c r="B21"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0.105445656638584</v>
      </c>
      <c r="D9" s="17">
        <v>0.10125034650845301</v>
      </c>
      <c r="E9" s="17">
        <v>0.10948582828228499</v>
      </c>
      <c r="F9" s="17"/>
      <c r="G9" s="17">
        <v>0.111892868477961</v>
      </c>
      <c r="H9" s="17">
        <v>9.2241425065990396E-2</v>
      </c>
      <c r="I9" s="17">
        <v>8.4978453254342598E-2</v>
      </c>
      <c r="J9" s="17">
        <v>0.105599921425999</v>
      </c>
      <c r="K9" s="17">
        <v>9.8428199105570893E-2</v>
      </c>
      <c r="L9" s="17">
        <v>0.13313364910782799</v>
      </c>
      <c r="M9" s="17"/>
      <c r="N9" s="17">
        <v>0.10021441895338599</v>
      </c>
      <c r="O9" s="17">
        <v>0.11940552987533599</v>
      </c>
      <c r="P9" s="17">
        <v>0.101897716915459</v>
      </c>
      <c r="Q9" s="17">
        <v>0.101796587080764</v>
      </c>
      <c r="R9" s="17"/>
      <c r="S9" s="17">
        <v>9.3604699002030597E-2</v>
      </c>
      <c r="T9" s="17">
        <v>0.137049321913118</v>
      </c>
      <c r="U9" s="17">
        <v>0.165400279239621</v>
      </c>
      <c r="V9" s="17">
        <v>8.2494932031999896E-2</v>
      </c>
      <c r="W9" s="17">
        <v>9.3021637792264605E-2</v>
      </c>
      <c r="X9" s="17">
        <v>0.117849567523007</v>
      </c>
      <c r="Y9" s="17">
        <v>0.100820058689641</v>
      </c>
      <c r="Z9" s="17">
        <v>0.10200375396212701</v>
      </c>
      <c r="AA9" s="17">
        <v>5.8254145653364203E-2</v>
      </c>
      <c r="AB9" s="17"/>
      <c r="AC9" s="17">
        <v>7.9942455988294595E-2</v>
      </c>
      <c r="AD9" s="17">
        <v>9.5739583840575501E-2</v>
      </c>
      <c r="AE9" s="17">
        <v>0.11102886954873201</v>
      </c>
      <c r="AF9" s="17">
        <v>0.13378573041386799</v>
      </c>
      <c r="AG9" s="17">
        <v>8.9120971740268895E-2</v>
      </c>
      <c r="AH9" s="17">
        <v>0.117208775272307</v>
      </c>
      <c r="AI9" s="17">
        <v>0.13879960630323099</v>
      </c>
      <c r="AJ9" s="17">
        <v>9.7811171165800695E-2</v>
      </c>
      <c r="AK9" s="17">
        <v>0.137276602613119</v>
      </c>
      <c r="AL9" s="17">
        <v>7.1991342677673806E-2</v>
      </c>
      <c r="AM9" s="17">
        <v>0.10028896115180801</v>
      </c>
      <c r="AN9" s="17">
        <v>0.10687297179043199</v>
      </c>
      <c r="AO9" s="17">
        <v>9.0651943713967204E-2</v>
      </c>
      <c r="AP9" s="17">
        <v>7.7326920430331902E-2</v>
      </c>
      <c r="AQ9" s="17">
        <v>1.1650143823542399E-2</v>
      </c>
      <c r="AR9" s="17">
        <v>0.105451493970179</v>
      </c>
      <c r="AS9" s="17"/>
      <c r="AT9" s="17">
        <v>0.11559686330867699</v>
      </c>
      <c r="AU9" s="17">
        <v>8.5470225278505396E-2</v>
      </c>
      <c r="AV9" s="17">
        <v>0.122463480903859</v>
      </c>
      <c r="AW9" s="17">
        <v>0.1496851518658</v>
      </c>
      <c r="AX9" s="17">
        <v>4.3859255552050398E-2</v>
      </c>
      <c r="AY9" s="17">
        <v>8.7842999064926403E-2</v>
      </c>
      <c r="AZ9" s="17"/>
      <c r="BA9" s="17">
        <v>9.5049473723870598E-2</v>
      </c>
      <c r="BB9" s="17">
        <v>0.120714773813298</v>
      </c>
      <c r="BC9" s="17">
        <v>0.115678768082006</v>
      </c>
      <c r="BD9" s="17">
        <v>7.7297058970821203E-2</v>
      </c>
      <c r="BE9" s="17">
        <v>0.14501073984094001</v>
      </c>
      <c r="BF9" s="17"/>
      <c r="BG9" s="17">
        <v>8.8264291243755705E-2</v>
      </c>
      <c r="BH9" s="17">
        <v>8.9856499039346005E-2</v>
      </c>
      <c r="BI9" s="17">
        <v>0.196309543463807</v>
      </c>
      <c r="BJ9" s="17">
        <v>9.1835268285598098E-2</v>
      </c>
      <c r="BK9" s="17">
        <v>0.12131194130999701</v>
      </c>
      <c r="BL9" s="17"/>
      <c r="BM9" s="17">
        <v>0.117013942061041</v>
      </c>
      <c r="BN9" s="17">
        <v>9.8355380990550495E-2</v>
      </c>
      <c r="BO9" s="17">
        <v>8.8146659266861799E-2</v>
      </c>
      <c r="BP9" s="17"/>
      <c r="BQ9" s="17">
        <v>0.12002923820089501</v>
      </c>
      <c r="BR9" s="17">
        <v>9.8079616566228198E-2</v>
      </c>
      <c r="BS9" s="17"/>
      <c r="BT9" s="17">
        <v>0.13214235995491999</v>
      </c>
      <c r="BU9" s="17">
        <v>7.0890643723891297E-2</v>
      </c>
    </row>
    <row r="10" spans="2:73" x14ac:dyDescent="0.3">
      <c r="B10" s="18" t="s">
        <v>242</v>
      </c>
      <c r="C10" s="17">
        <v>0.36393547603495602</v>
      </c>
      <c r="D10" s="17">
        <v>0.37502030779076101</v>
      </c>
      <c r="E10" s="17">
        <v>0.35305836839023103</v>
      </c>
      <c r="F10" s="17"/>
      <c r="G10" s="17">
        <v>0.258040906903798</v>
      </c>
      <c r="H10" s="17">
        <v>0.30834154439611999</v>
      </c>
      <c r="I10" s="17">
        <v>0.37884404798355098</v>
      </c>
      <c r="J10" s="17">
        <v>0.40531814491246798</v>
      </c>
      <c r="K10" s="17">
        <v>0.41349015926746602</v>
      </c>
      <c r="L10" s="17">
        <v>0.40021766469234099</v>
      </c>
      <c r="M10" s="17"/>
      <c r="N10" s="17">
        <v>0.33579391400201902</v>
      </c>
      <c r="O10" s="17">
        <v>0.38133685194110301</v>
      </c>
      <c r="P10" s="17">
        <v>0.34509624855044602</v>
      </c>
      <c r="Q10" s="17">
        <v>0.39336019498999197</v>
      </c>
      <c r="R10" s="17"/>
      <c r="S10" s="17">
        <v>0.28244625040917098</v>
      </c>
      <c r="T10" s="17">
        <v>0.38703276607056603</v>
      </c>
      <c r="U10" s="17">
        <v>0.37574175832783002</v>
      </c>
      <c r="V10" s="17">
        <v>0.398588028704222</v>
      </c>
      <c r="W10" s="17">
        <v>0.38889908589573302</v>
      </c>
      <c r="X10" s="17">
        <v>0.322749267867805</v>
      </c>
      <c r="Y10" s="17">
        <v>0.38630635049270701</v>
      </c>
      <c r="Z10" s="17">
        <v>0.408482373034803</v>
      </c>
      <c r="AA10" s="17">
        <v>0.37757334263608999</v>
      </c>
      <c r="AB10" s="17"/>
      <c r="AC10" s="17">
        <v>0.28412428547082602</v>
      </c>
      <c r="AD10" s="17">
        <v>0.38331542514792399</v>
      </c>
      <c r="AE10" s="17">
        <v>0.39076601895014801</v>
      </c>
      <c r="AF10" s="17">
        <v>0.391624435175564</v>
      </c>
      <c r="AG10" s="17">
        <v>0.39864669988001999</v>
      </c>
      <c r="AH10" s="17">
        <v>0.38347666931650198</v>
      </c>
      <c r="AI10" s="17">
        <v>0.33409168394859101</v>
      </c>
      <c r="AJ10" s="17">
        <v>0.358703711974109</v>
      </c>
      <c r="AK10" s="17">
        <v>0.26376608825389902</v>
      </c>
      <c r="AL10" s="17">
        <v>0.40439441594259901</v>
      </c>
      <c r="AM10" s="17">
        <v>0.41488149246546902</v>
      </c>
      <c r="AN10" s="17">
        <v>0.37922233427342</v>
      </c>
      <c r="AO10" s="17">
        <v>0.308913317889907</v>
      </c>
      <c r="AP10" s="17">
        <v>0.28433189267512898</v>
      </c>
      <c r="AQ10" s="17">
        <v>0.38058586548381901</v>
      </c>
      <c r="AR10" s="17">
        <v>0.29563672981413402</v>
      </c>
      <c r="AS10" s="17"/>
      <c r="AT10" s="17">
        <v>0.37216898556068001</v>
      </c>
      <c r="AU10" s="17">
        <v>0.40229257516450201</v>
      </c>
      <c r="AV10" s="17">
        <v>0.41542836721215398</v>
      </c>
      <c r="AW10" s="17">
        <v>0.326590120600175</v>
      </c>
      <c r="AX10" s="17">
        <v>0.30319299244196102</v>
      </c>
      <c r="AY10" s="17">
        <v>0.21242916954643001</v>
      </c>
      <c r="AZ10" s="17"/>
      <c r="BA10" s="17">
        <v>0.388062656392542</v>
      </c>
      <c r="BB10" s="17">
        <v>0.35260284606686798</v>
      </c>
      <c r="BC10" s="17">
        <v>0.383903307322839</v>
      </c>
      <c r="BD10" s="17">
        <v>0.32646971701393102</v>
      </c>
      <c r="BE10" s="17">
        <v>0.27168054830807797</v>
      </c>
      <c r="BF10" s="17"/>
      <c r="BG10" s="17">
        <v>0.34165569349125502</v>
      </c>
      <c r="BH10" s="17">
        <v>0.38342616016707098</v>
      </c>
      <c r="BI10" s="17">
        <v>0.39246581998496899</v>
      </c>
      <c r="BJ10" s="17">
        <v>0.38476322844590899</v>
      </c>
      <c r="BK10" s="17">
        <v>0.38283004045662899</v>
      </c>
      <c r="BL10" s="17"/>
      <c r="BM10" s="17">
        <v>0.35578186993327598</v>
      </c>
      <c r="BN10" s="17">
        <v>0.363798219096653</v>
      </c>
      <c r="BO10" s="17">
        <v>0.38854157080238</v>
      </c>
      <c r="BP10" s="17"/>
      <c r="BQ10" s="17">
        <v>0.324145964163289</v>
      </c>
      <c r="BR10" s="17">
        <v>0.39177873077970299</v>
      </c>
      <c r="BS10" s="17"/>
      <c r="BT10" s="17">
        <v>0.376924255709363</v>
      </c>
      <c r="BU10" s="17">
        <v>0.34643757679651399</v>
      </c>
    </row>
    <row r="11" spans="2:73" x14ac:dyDescent="0.3">
      <c r="B11" s="18" t="s">
        <v>243</v>
      </c>
      <c r="C11" s="17">
        <v>0.213678039970503</v>
      </c>
      <c r="D11" s="17">
        <v>0.216691937981184</v>
      </c>
      <c r="E11" s="17">
        <v>0.211010837696464</v>
      </c>
      <c r="F11" s="17"/>
      <c r="G11" s="17">
        <v>0.199063316674809</v>
      </c>
      <c r="H11" s="17">
        <v>0.223395388918813</v>
      </c>
      <c r="I11" s="17">
        <v>0.213623082350265</v>
      </c>
      <c r="J11" s="17">
        <v>0.19892584475228001</v>
      </c>
      <c r="K11" s="17">
        <v>0.23772023449865801</v>
      </c>
      <c r="L11" s="17">
        <v>0.21136821349208099</v>
      </c>
      <c r="M11" s="17"/>
      <c r="N11" s="17">
        <v>0.243528381915735</v>
      </c>
      <c r="O11" s="17">
        <v>0.20948315756053101</v>
      </c>
      <c r="P11" s="17">
        <v>0.20783523613921001</v>
      </c>
      <c r="Q11" s="17">
        <v>0.18727139546291199</v>
      </c>
      <c r="R11" s="17"/>
      <c r="S11" s="17">
        <v>0.21999556388868699</v>
      </c>
      <c r="T11" s="17">
        <v>0.17830887229767201</v>
      </c>
      <c r="U11" s="17">
        <v>0.18127016132263099</v>
      </c>
      <c r="V11" s="17">
        <v>0.19726536529317601</v>
      </c>
      <c r="W11" s="17">
        <v>0.225366436440427</v>
      </c>
      <c r="X11" s="17">
        <v>0.264592864451965</v>
      </c>
      <c r="Y11" s="17">
        <v>0.215518753831965</v>
      </c>
      <c r="Z11" s="17">
        <v>0.17177314207320499</v>
      </c>
      <c r="AA11" s="17">
        <v>0.25576446736366099</v>
      </c>
      <c r="AB11" s="17"/>
      <c r="AC11" s="17">
        <v>0.12061994561785</v>
      </c>
      <c r="AD11" s="17">
        <v>0.138116242391643</v>
      </c>
      <c r="AE11" s="17">
        <v>0.17063484669512399</v>
      </c>
      <c r="AF11" s="17">
        <v>0.18149375219146099</v>
      </c>
      <c r="AG11" s="17">
        <v>0.21337163948868801</v>
      </c>
      <c r="AH11" s="17">
        <v>0.20187911999873701</v>
      </c>
      <c r="AI11" s="17">
        <v>0.209207002022743</v>
      </c>
      <c r="AJ11" s="17">
        <v>0.229767368338537</v>
      </c>
      <c r="AK11" s="17">
        <v>0.24752775305907901</v>
      </c>
      <c r="AL11" s="17">
        <v>0.22053786642197401</v>
      </c>
      <c r="AM11" s="17">
        <v>0.229696820914708</v>
      </c>
      <c r="AN11" s="17">
        <v>0.222615207878711</v>
      </c>
      <c r="AO11" s="17">
        <v>0.24385414882699499</v>
      </c>
      <c r="AP11" s="17">
        <v>0.29502968939489399</v>
      </c>
      <c r="AQ11" s="17">
        <v>0.332418589387103</v>
      </c>
      <c r="AR11" s="17">
        <v>0.218042474736239</v>
      </c>
      <c r="AS11" s="17"/>
      <c r="AT11" s="17">
        <v>0.176949036861384</v>
      </c>
      <c r="AU11" s="17">
        <v>0.227416049820544</v>
      </c>
      <c r="AV11" s="17">
        <v>0.18560571829193101</v>
      </c>
      <c r="AW11" s="17">
        <v>0.18576479544865299</v>
      </c>
      <c r="AX11" s="17">
        <v>0.30813523883770899</v>
      </c>
      <c r="AY11" s="17">
        <v>0.29967208178709098</v>
      </c>
      <c r="AZ11" s="17"/>
      <c r="BA11" s="17">
        <v>0.19703075011940599</v>
      </c>
      <c r="BB11" s="17">
        <v>0.20899829796675401</v>
      </c>
      <c r="BC11" s="17">
        <v>0.21662322386208199</v>
      </c>
      <c r="BD11" s="17">
        <v>0.24030506220586501</v>
      </c>
      <c r="BE11" s="17">
        <v>0.209003759197323</v>
      </c>
      <c r="BF11" s="17"/>
      <c r="BG11" s="17">
        <v>0.247962918977196</v>
      </c>
      <c r="BH11" s="17">
        <v>0.20744745149775001</v>
      </c>
      <c r="BI11" s="17">
        <v>0.18612983715418899</v>
      </c>
      <c r="BJ11" s="17">
        <v>0.22238526367623099</v>
      </c>
      <c r="BK11" s="17">
        <v>0.25362910483490098</v>
      </c>
      <c r="BL11" s="17"/>
      <c r="BM11" s="17">
        <v>0.234480075908649</v>
      </c>
      <c r="BN11" s="17">
        <v>0.19857964753745999</v>
      </c>
      <c r="BO11" s="17">
        <v>0.18824917485025999</v>
      </c>
      <c r="BP11" s="17"/>
      <c r="BQ11" s="17">
        <v>0.21805637454552801</v>
      </c>
      <c r="BR11" s="17">
        <v>0.217379227646611</v>
      </c>
      <c r="BS11" s="17"/>
      <c r="BT11" s="17">
        <v>0.21258863327265901</v>
      </c>
      <c r="BU11" s="17">
        <v>0.22322750593325799</v>
      </c>
    </row>
    <row r="12" spans="2:73" x14ac:dyDescent="0.3">
      <c r="B12" s="18" t="s">
        <v>244</v>
      </c>
      <c r="C12" s="17">
        <v>0.12519520267881501</v>
      </c>
      <c r="D12" s="17">
        <v>0.13202544742957301</v>
      </c>
      <c r="E12" s="17">
        <v>0.11892559679231</v>
      </c>
      <c r="F12" s="17"/>
      <c r="G12" s="17">
        <v>0.141154137129158</v>
      </c>
      <c r="H12" s="17">
        <v>0.13122173051886901</v>
      </c>
      <c r="I12" s="17">
        <v>0.13052743680648099</v>
      </c>
      <c r="J12" s="17">
        <v>0.112453731258905</v>
      </c>
      <c r="K12" s="17">
        <v>0.11719915169528899</v>
      </c>
      <c r="L12" s="17">
        <v>0.121126549716011</v>
      </c>
      <c r="M12" s="17"/>
      <c r="N12" s="17">
        <v>0.138849874077668</v>
      </c>
      <c r="O12" s="17">
        <v>0.115989684458336</v>
      </c>
      <c r="P12" s="17">
        <v>0.13483478063776699</v>
      </c>
      <c r="Q12" s="17">
        <v>0.11289470406392101</v>
      </c>
      <c r="R12" s="17"/>
      <c r="S12" s="17">
        <v>0.14334029172170501</v>
      </c>
      <c r="T12" s="17">
        <v>0.110343084722642</v>
      </c>
      <c r="U12" s="17">
        <v>0.12206502381232601</v>
      </c>
      <c r="V12" s="17">
        <v>0.149432230672153</v>
      </c>
      <c r="W12" s="17">
        <v>7.2587449937434198E-2</v>
      </c>
      <c r="X12" s="17">
        <v>9.1647902676351395E-2</v>
      </c>
      <c r="Y12" s="17">
        <v>0.14650530824465899</v>
      </c>
      <c r="Z12" s="17">
        <v>0.19137938485230799</v>
      </c>
      <c r="AA12" s="17">
        <v>0.123378740590671</v>
      </c>
      <c r="AB12" s="17"/>
      <c r="AC12" s="17">
        <v>0.161622465068257</v>
      </c>
      <c r="AD12" s="17">
        <v>0.11859488787627701</v>
      </c>
      <c r="AE12" s="17">
        <v>0.106009865886633</v>
      </c>
      <c r="AF12" s="17">
        <v>0.118445865261219</v>
      </c>
      <c r="AG12" s="17">
        <v>0.11032638403293001</v>
      </c>
      <c r="AH12" s="17">
        <v>0.104737102154672</v>
      </c>
      <c r="AI12" s="17">
        <v>0.17894725152045399</v>
      </c>
      <c r="AJ12" s="17">
        <v>0.102898984261134</v>
      </c>
      <c r="AK12" s="17">
        <v>0.148310902082746</v>
      </c>
      <c r="AL12" s="17">
        <v>0.118229444925323</v>
      </c>
      <c r="AM12" s="17">
        <v>0.123668624380342</v>
      </c>
      <c r="AN12" s="17">
        <v>0.13238649198882901</v>
      </c>
      <c r="AO12" s="17">
        <v>0.13421115408518999</v>
      </c>
      <c r="AP12" s="17">
        <v>0.17170319093678399</v>
      </c>
      <c r="AQ12" s="17">
        <v>7.2730447895186595E-2</v>
      </c>
      <c r="AR12" s="17">
        <v>0.14298768346702101</v>
      </c>
      <c r="AS12" s="17"/>
      <c r="AT12" s="17">
        <v>9.7022692902706903E-2</v>
      </c>
      <c r="AU12" s="17">
        <v>0.118872081694342</v>
      </c>
      <c r="AV12" s="17">
        <v>0.103480865099151</v>
      </c>
      <c r="AW12" s="17">
        <v>0.14647998464397799</v>
      </c>
      <c r="AX12" s="17">
        <v>0.18146774060440701</v>
      </c>
      <c r="AY12" s="17">
        <v>0.15795461617387399</v>
      </c>
      <c r="AZ12" s="17"/>
      <c r="BA12" s="17">
        <v>0.12545264174040099</v>
      </c>
      <c r="BB12" s="17">
        <v>0.137932830259269</v>
      </c>
      <c r="BC12" s="17">
        <v>0.101783633800275</v>
      </c>
      <c r="BD12" s="17">
        <v>0.139246138327763</v>
      </c>
      <c r="BE12" s="17">
        <v>7.9908285550766803E-2</v>
      </c>
      <c r="BF12" s="17"/>
      <c r="BG12" s="17">
        <v>0.15880936097057</v>
      </c>
      <c r="BH12" s="17">
        <v>0.126855362733344</v>
      </c>
      <c r="BI12" s="17">
        <v>9.6117380812586597E-2</v>
      </c>
      <c r="BJ12" s="17">
        <v>0.111906810298361</v>
      </c>
      <c r="BK12" s="17">
        <v>8.4752369836343905E-2</v>
      </c>
      <c r="BL12" s="17"/>
      <c r="BM12" s="17">
        <v>0.12308927242702999</v>
      </c>
      <c r="BN12" s="17">
        <v>0.13300513855407101</v>
      </c>
      <c r="BO12" s="17">
        <v>0.11258380550942999</v>
      </c>
      <c r="BP12" s="17"/>
      <c r="BQ12" s="17">
        <v>0.13713299341895599</v>
      </c>
      <c r="BR12" s="17">
        <v>0.118677361307027</v>
      </c>
      <c r="BS12" s="17"/>
      <c r="BT12" s="17">
        <v>0.115767022339481</v>
      </c>
      <c r="BU12" s="17">
        <v>0.14339450524533301</v>
      </c>
    </row>
    <row r="13" spans="2:73" x14ac:dyDescent="0.3">
      <c r="B13" s="18" t="s">
        <v>245</v>
      </c>
      <c r="C13" s="17">
        <v>5.93377722208644E-2</v>
      </c>
      <c r="D13" s="17">
        <v>6.1565022943207301E-2</v>
      </c>
      <c r="E13" s="17">
        <v>5.7350463166941097E-2</v>
      </c>
      <c r="F13" s="17"/>
      <c r="G13" s="17">
        <v>8.2844003671989699E-2</v>
      </c>
      <c r="H13" s="17">
        <v>7.7786966138193706E-2</v>
      </c>
      <c r="I13" s="17">
        <v>6.8664157709859897E-2</v>
      </c>
      <c r="J13" s="17">
        <v>6.2082291487296298E-2</v>
      </c>
      <c r="K13" s="17">
        <v>3.5820585156085799E-2</v>
      </c>
      <c r="L13" s="17">
        <v>3.4740448086038302E-2</v>
      </c>
      <c r="M13" s="17"/>
      <c r="N13" s="17">
        <v>6.3082890611432296E-2</v>
      </c>
      <c r="O13" s="17">
        <v>5.3578799151293301E-2</v>
      </c>
      <c r="P13" s="17">
        <v>6.8646036547663894E-2</v>
      </c>
      <c r="Q13" s="17">
        <v>5.0077140884760299E-2</v>
      </c>
      <c r="R13" s="17"/>
      <c r="S13" s="17">
        <v>7.23001511809961E-2</v>
      </c>
      <c r="T13" s="17">
        <v>6.2265059062514103E-2</v>
      </c>
      <c r="U13" s="17">
        <v>4.3819756863057099E-2</v>
      </c>
      <c r="V13" s="17">
        <v>5.5749208583193502E-2</v>
      </c>
      <c r="W13" s="17">
        <v>7.8203741175521396E-2</v>
      </c>
      <c r="X13" s="17">
        <v>5.1922595557068497E-2</v>
      </c>
      <c r="Y13" s="17">
        <v>5.3029904454271401E-2</v>
      </c>
      <c r="Z13" s="17">
        <v>1.5963317684820101E-2</v>
      </c>
      <c r="AA13" s="17">
        <v>6.8975651931783205E-2</v>
      </c>
      <c r="AB13" s="17"/>
      <c r="AC13" s="17">
        <v>0</v>
      </c>
      <c r="AD13" s="17">
        <v>6.9141038601620505E-2</v>
      </c>
      <c r="AE13" s="17">
        <v>3.9476600894941698E-2</v>
      </c>
      <c r="AF13" s="17">
        <v>3.9821727408933298E-2</v>
      </c>
      <c r="AG13" s="17">
        <v>5.7972253082474903E-2</v>
      </c>
      <c r="AH13" s="17">
        <v>7.3827198267313598E-2</v>
      </c>
      <c r="AI13" s="17">
        <v>3.02497025284479E-2</v>
      </c>
      <c r="AJ13" s="17">
        <v>7.0079832200115405E-2</v>
      </c>
      <c r="AK13" s="17">
        <v>8.9198982757761405E-2</v>
      </c>
      <c r="AL13" s="17">
        <v>7.1855540724844194E-2</v>
      </c>
      <c r="AM13" s="17">
        <v>5.1356593854084101E-2</v>
      </c>
      <c r="AN13" s="17">
        <v>5.1152839796218597E-2</v>
      </c>
      <c r="AO13" s="17">
        <v>9.5532124955710299E-2</v>
      </c>
      <c r="AP13" s="17">
        <v>4.2393829920449003E-2</v>
      </c>
      <c r="AQ13" s="17">
        <v>5.81641857298296E-2</v>
      </c>
      <c r="AR13" s="17">
        <v>8.3208641997012806E-2</v>
      </c>
      <c r="AS13" s="17"/>
      <c r="AT13" s="17">
        <v>6.9579826299693406E-2</v>
      </c>
      <c r="AU13" s="17">
        <v>4.5171825793148601E-2</v>
      </c>
      <c r="AV13" s="17">
        <v>4.66407909023311E-2</v>
      </c>
      <c r="AW13" s="17">
        <v>6.6510138255262696E-2</v>
      </c>
      <c r="AX13" s="17">
        <v>5.7970795207711999E-2</v>
      </c>
      <c r="AY13" s="17">
        <v>0.109399155999731</v>
      </c>
      <c r="AZ13" s="17"/>
      <c r="BA13" s="17">
        <v>5.5543332020129101E-2</v>
      </c>
      <c r="BB13" s="17">
        <v>5.6831889731351899E-2</v>
      </c>
      <c r="BC13" s="17">
        <v>5.1920527119198798E-2</v>
      </c>
      <c r="BD13" s="17">
        <v>8.1715783876226203E-2</v>
      </c>
      <c r="BE13" s="17">
        <v>0.13530764072901999</v>
      </c>
      <c r="BF13" s="17"/>
      <c r="BG13" s="17">
        <v>5.0186687286073603E-2</v>
      </c>
      <c r="BH13" s="17">
        <v>7.1905184266246994E-2</v>
      </c>
      <c r="BI13" s="17">
        <v>5.5267452832762097E-2</v>
      </c>
      <c r="BJ13" s="17">
        <v>7.3367779359660698E-2</v>
      </c>
      <c r="BK13" s="17">
        <v>1.82461454640436E-2</v>
      </c>
      <c r="BL13" s="17"/>
      <c r="BM13" s="17">
        <v>5.0997784889166203E-2</v>
      </c>
      <c r="BN13" s="17">
        <v>7.2926239458930495E-2</v>
      </c>
      <c r="BO13" s="17">
        <v>5.1315955368151603E-2</v>
      </c>
      <c r="BP13" s="17"/>
      <c r="BQ13" s="17">
        <v>7.8002319862581299E-2</v>
      </c>
      <c r="BR13" s="17">
        <v>4.9589905673591998E-2</v>
      </c>
      <c r="BS13" s="17"/>
      <c r="BT13" s="17">
        <v>6.1827562526523702E-2</v>
      </c>
      <c r="BU13" s="17">
        <v>5.70468262423066E-2</v>
      </c>
    </row>
    <row r="14" spans="2:73" x14ac:dyDescent="0.3">
      <c r="B14" s="18" t="s">
        <v>246</v>
      </c>
      <c r="C14" s="17">
        <v>2.9007733268465601E-2</v>
      </c>
      <c r="D14" s="17">
        <v>2.9940132360255601E-2</v>
      </c>
      <c r="E14" s="17">
        <v>2.781979541234E-2</v>
      </c>
      <c r="F14" s="17"/>
      <c r="G14" s="17">
        <v>3.6909342853171302E-2</v>
      </c>
      <c r="H14" s="17">
        <v>4.94916360388181E-2</v>
      </c>
      <c r="I14" s="17">
        <v>1.76589694863203E-2</v>
      </c>
      <c r="J14" s="17">
        <v>2.6805791415069901E-2</v>
      </c>
      <c r="K14" s="17">
        <v>2.3142218061989499E-2</v>
      </c>
      <c r="L14" s="17">
        <v>2.2075120835369499E-2</v>
      </c>
      <c r="M14" s="17"/>
      <c r="N14" s="17">
        <v>3.7206859203550803E-2</v>
      </c>
      <c r="O14" s="17">
        <v>2.5093472245329099E-2</v>
      </c>
      <c r="P14" s="17">
        <v>2.0830720574386299E-2</v>
      </c>
      <c r="Q14" s="17">
        <v>3.1993721405578601E-2</v>
      </c>
      <c r="R14" s="17"/>
      <c r="S14" s="17">
        <v>5.7275071662557603E-2</v>
      </c>
      <c r="T14" s="17">
        <v>2.25494984259225E-2</v>
      </c>
      <c r="U14" s="17">
        <v>3.4977042370389802E-2</v>
      </c>
      <c r="V14" s="17">
        <v>1.7575121661061899E-2</v>
      </c>
      <c r="W14" s="17">
        <v>3.0750230047373799E-2</v>
      </c>
      <c r="X14" s="17">
        <v>2.0222087823992201E-2</v>
      </c>
      <c r="Y14" s="17">
        <v>1.5883040682613099E-2</v>
      </c>
      <c r="Z14" s="17">
        <v>1.33862737002834E-2</v>
      </c>
      <c r="AA14" s="17">
        <v>2.8878955401425498E-2</v>
      </c>
      <c r="AB14" s="17"/>
      <c r="AC14" s="17">
        <v>6.4127651259778498E-2</v>
      </c>
      <c r="AD14" s="17">
        <v>3.9613876752723702E-2</v>
      </c>
      <c r="AE14" s="17">
        <v>2.4234062573088001E-2</v>
      </c>
      <c r="AF14" s="17">
        <v>3.2908876568089697E-2</v>
      </c>
      <c r="AG14" s="17">
        <v>3.1784267217569703E-2</v>
      </c>
      <c r="AH14" s="17">
        <v>1.4771200907754601E-2</v>
      </c>
      <c r="AI14" s="17">
        <v>3.4080868966887397E-2</v>
      </c>
      <c r="AJ14" s="17">
        <v>3.5599002647913297E-2</v>
      </c>
      <c r="AK14" s="17">
        <v>8.6554159794131006E-3</v>
      </c>
      <c r="AL14" s="17">
        <v>3.11640876319738E-2</v>
      </c>
      <c r="AM14" s="17">
        <v>6.3461979384741704E-3</v>
      </c>
      <c r="AN14" s="17">
        <v>2.2836561461123402E-2</v>
      </c>
      <c r="AO14" s="17">
        <v>4.6632240074517002E-2</v>
      </c>
      <c r="AP14" s="17">
        <v>3.8754497608083603E-2</v>
      </c>
      <c r="AQ14" s="17">
        <v>6.1535320676121198E-2</v>
      </c>
      <c r="AR14" s="17">
        <v>6.03486755297983E-2</v>
      </c>
      <c r="AS14" s="17"/>
      <c r="AT14" s="17">
        <v>4.1867873059523698E-2</v>
      </c>
      <c r="AU14" s="17">
        <v>2.26616901503871E-2</v>
      </c>
      <c r="AV14" s="17">
        <v>3.1556406179900999E-2</v>
      </c>
      <c r="AW14" s="17">
        <v>1.7866868277765201E-2</v>
      </c>
      <c r="AX14" s="17">
        <v>2.9565465266172701E-2</v>
      </c>
      <c r="AY14" s="17">
        <v>3.9220658579597098E-2</v>
      </c>
      <c r="AZ14" s="17"/>
      <c r="BA14" s="17">
        <v>1.95307865015595E-2</v>
      </c>
      <c r="BB14" s="17">
        <v>2.8082016620849401E-2</v>
      </c>
      <c r="BC14" s="17">
        <v>2.4757348230056299E-2</v>
      </c>
      <c r="BD14" s="17">
        <v>4.62864942002345E-2</v>
      </c>
      <c r="BE14" s="17">
        <v>6.2999538857234805E-2</v>
      </c>
      <c r="BF14" s="17"/>
      <c r="BG14" s="17">
        <v>2.6895683430297902E-2</v>
      </c>
      <c r="BH14" s="17">
        <v>3.3028936986380403E-2</v>
      </c>
      <c r="BI14" s="17">
        <v>8.3601400676475094E-3</v>
      </c>
      <c r="BJ14" s="17">
        <v>2.7537390386505101E-2</v>
      </c>
      <c r="BK14" s="17">
        <v>4.88748831028347E-2</v>
      </c>
      <c r="BL14" s="17"/>
      <c r="BM14" s="17">
        <v>2.7139293408339898E-2</v>
      </c>
      <c r="BN14" s="17">
        <v>2.9750702754216801E-2</v>
      </c>
      <c r="BO14" s="17">
        <v>3.2774128920671303E-2</v>
      </c>
      <c r="BP14" s="17"/>
      <c r="BQ14" s="17">
        <v>3.9149894563197098E-2</v>
      </c>
      <c r="BR14" s="17">
        <v>2.12565948343609E-2</v>
      </c>
      <c r="BS14" s="17"/>
      <c r="BT14" s="17">
        <v>2.9426912209115599E-2</v>
      </c>
      <c r="BU14" s="17">
        <v>2.5217362236726999E-2</v>
      </c>
    </row>
    <row r="15" spans="2:73" x14ac:dyDescent="0.3">
      <c r="B15" s="18" t="s">
        <v>247</v>
      </c>
      <c r="C15" s="17">
        <v>1.9795138036796198E-2</v>
      </c>
      <c r="D15" s="17">
        <v>1.84958286156582E-2</v>
      </c>
      <c r="E15" s="17">
        <v>2.11223640675791E-2</v>
      </c>
      <c r="F15" s="17"/>
      <c r="G15" s="17">
        <v>2.1519157862270301E-2</v>
      </c>
      <c r="H15" s="17">
        <v>3.2520120306672798E-2</v>
      </c>
      <c r="I15" s="17">
        <v>1.6695897745874402E-2</v>
      </c>
      <c r="J15" s="17">
        <v>1.2499135877384999E-2</v>
      </c>
      <c r="K15" s="17">
        <v>1.3397396354172499E-2</v>
      </c>
      <c r="L15" s="17">
        <v>2.1060112909051701E-2</v>
      </c>
      <c r="M15" s="17"/>
      <c r="N15" s="17">
        <v>2.8056611581725E-2</v>
      </c>
      <c r="O15" s="17">
        <v>1.47350526051011E-2</v>
      </c>
      <c r="P15" s="17">
        <v>1.8218163289960902E-2</v>
      </c>
      <c r="Q15" s="17">
        <v>1.7914607477702699E-2</v>
      </c>
      <c r="R15" s="17"/>
      <c r="S15" s="17">
        <v>2.8418350291801401E-2</v>
      </c>
      <c r="T15" s="17">
        <v>1.69613787452268E-2</v>
      </c>
      <c r="U15" s="17">
        <v>1.9734700172959699E-2</v>
      </c>
      <c r="V15" s="17">
        <v>2.8587384963618401E-2</v>
      </c>
      <c r="W15" s="17">
        <v>1.48430091157463E-2</v>
      </c>
      <c r="X15" s="17">
        <v>1.3336496418752701E-2</v>
      </c>
      <c r="Y15" s="17">
        <v>1.8102377373449999E-2</v>
      </c>
      <c r="Z15" s="17">
        <v>0</v>
      </c>
      <c r="AA15" s="17">
        <v>2.2586067249281899E-2</v>
      </c>
      <c r="AB15" s="17"/>
      <c r="AC15" s="17">
        <v>0</v>
      </c>
      <c r="AD15" s="17">
        <v>1.44442073349242E-2</v>
      </c>
      <c r="AE15" s="17">
        <v>2.4909715849425501E-2</v>
      </c>
      <c r="AF15" s="17">
        <v>1.9968796303047501E-2</v>
      </c>
      <c r="AG15" s="17">
        <v>1.15694368716479E-2</v>
      </c>
      <c r="AH15" s="17">
        <v>1.7573308438109499E-2</v>
      </c>
      <c r="AI15" s="17">
        <v>7.5522154739517799E-3</v>
      </c>
      <c r="AJ15" s="17">
        <v>1.91127164423192E-2</v>
      </c>
      <c r="AK15" s="17">
        <v>3.9939373452378198E-2</v>
      </c>
      <c r="AL15" s="17">
        <v>4.1167161594461103E-3</v>
      </c>
      <c r="AM15" s="17">
        <v>2.90668985943668E-2</v>
      </c>
      <c r="AN15" s="17">
        <v>3.5448182490563002E-2</v>
      </c>
      <c r="AO15" s="17">
        <v>2.42376745182196E-2</v>
      </c>
      <c r="AP15" s="17">
        <v>1.9673838692577501E-2</v>
      </c>
      <c r="AQ15" s="17">
        <v>2.13580348483179E-2</v>
      </c>
      <c r="AR15" s="17">
        <v>3.2202121596804599E-2</v>
      </c>
      <c r="AS15" s="17"/>
      <c r="AT15" s="17">
        <v>2.8585844775021602E-2</v>
      </c>
      <c r="AU15" s="17">
        <v>1.3555989002195399E-2</v>
      </c>
      <c r="AV15" s="17">
        <v>1.07896269526934E-2</v>
      </c>
      <c r="AW15" s="17">
        <v>2.6239167947613599E-2</v>
      </c>
      <c r="AX15" s="17">
        <v>1.1358592920153499E-2</v>
      </c>
      <c r="AY15" s="17">
        <v>3.5587071016381103E-2</v>
      </c>
      <c r="AZ15" s="17"/>
      <c r="BA15" s="17">
        <v>1.7984436635273101E-2</v>
      </c>
      <c r="BB15" s="17">
        <v>1.534426118707E-2</v>
      </c>
      <c r="BC15" s="17">
        <v>2.9505235253984501E-2</v>
      </c>
      <c r="BD15" s="17">
        <v>1.71144631518955E-2</v>
      </c>
      <c r="BE15" s="17">
        <v>2.75441698958643E-2</v>
      </c>
      <c r="BF15" s="17"/>
      <c r="BG15" s="17">
        <v>3.06149674427941E-2</v>
      </c>
      <c r="BH15" s="17">
        <v>1.87311041913161E-2</v>
      </c>
      <c r="BI15" s="17">
        <v>6.0601003190646503E-3</v>
      </c>
      <c r="BJ15" s="17">
        <v>1.93256665480517E-2</v>
      </c>
      <c r="BK15" s="17">
        <v>0</v>
      </c>
      <c r="BL15" s="17"/>
      <c r="BM15" s="17">
        <v>1.81433888412392E-2</v>
      </c>
      <c r="BN15" s="17">
        <v>1.9775583294238501E-2</v>
      </c>
      <c r="BO15" s="17">
        <v>2.4759869175489099E-2</v>
      </c>
      <c r="BP15" s="17"/>
      <c r="BQ15" s="17">
        <v>2.76436854763073E-2</v>
      </c>
      <c r="BR15" s="17">
        <v>1.6137194983646502E-2</v>
      </c>
      <c r="BS15" s="17"/>
      <c r="BT15" s="17">
        <v>1.4666957973509901E-2</v>
      </c>
      <c r="BU15" s="17">
        <v>2.8831778015801501E-2</v>
      </c>
    </row>
    <row r="16" spans="2:73" x14ac:dyDescent="0.3">
      <c r="B16" s="18" t="s">
        <v>92</v>
      </c>
      <c r="C16" s="19">
        <v>8.3604981151015806E-2</v>
      </c>
      <c r="D16" s="19">
        <v>6.5010976370908094E-2</v>
      </c>
      <c r="E16" s="19">
        <v>0.101226746191849</v>
      </c>
      <c r="F16" s="19"/>
      <c r="G16" s="19">
        <v>0.14857626642684299</v>
      </c>
      <c r="H16" s="19">
        <v>8.5001188616522699E-2</v>
      </c>
      <c r="I16" s="19">
        <v>8.9007954663305799E-2</v>
      </c>
      <c r="J16" s="19">
        <v>7.63151388705956E-2</v>
      </c>
      <c r="K16" s="19">
        <v>6.0802055860767902E-2</v>
      </c>
      <c r="L16" s="19">
        <v>5.6278241161279802E-2</v>
      </c>
      <c r="M16" s="19"/>
      <c r="N16" s="19">
        <v>5.32670496544837E-2</v>
      </c>
      <c r="O16" s="19">
        <v>8.0377452162971402E-2</v>
      </c>
      <c r="P16" s="19">
        <v>0.102641097345107</v>
      </c>
      <c r="Q16" s="19">
        <v>0.10469164863437</v>
      </c>
      <c r="R16" s="19"/>
      <c r="S16" s="19">
        <v>0.102619621843051</v>
      </c>
      <c r="T16" s="19">
        <v>8.5490018762338998E-2</v>
      </c>
      <c r="U16" s="19">
        <v>5.6991277891186798E-2</v>
      </c>
      <c r="V16" s="19">
        <v>7.0307728090575006E-2</v>
      </c>
      <c r="W16" s="19">
        <v>9.6328409595498807E-2</v>
      </c>
      <c r="X16" s="19">
        <v>0.117679217681058</v>
      </c>
      <c r="Y16" s="19">
        <v>6.3834206230693594E-2</v>
      </c>
      <c r="Z16" s="19">
        <v>9.7011754692453697E-2</v>
      </c>
      <c r="AA16" s="19">
        <v>6.4588629173722795E-2</v>
      </c>
      <c r="AB16" s="19"/>
      <c r="AC16" s="19">
        <v>0.28956319659499302</v>
      </c>
      <c r="AD16" s="19">
        <v>0.14103473805431199</v>
      </c>
      <c r="AE16" s="19">
        <v>0.13294001960190799</v>
      </c>
      <c r="AF16" s="19">
        <v>8.1950816677817395E-2</v>
      </c>
      <c r="AG16" s="19">
        <v>8.7208347686400997E-2</v>
      </c>
      <c r="AH16" s="19">
        <v>8.6526625644604296E-2</v>
      </c>
      <c r="AI16" s="19">
        <v>6.7071669235694201E-2</v>
      </c>
      <c r="AJ16" s="19">
        <v>8.6027212970071903E-2</v>
      </c>
      <c r="AK16" s="19">
        <v>6.5324881801605006E-2</v>
      </c>
      <c r="AL16" s="19">
        <v>7.7710585516166095E-2</v>
      </c>
      <c r="AM16" s="19">
        <v>4.4694410700747603E-2</v>
      </c>
      <c r="AN16" s="19">
        <v>4.9465410320702299E-2</v>
      </c>
      <c r="AO16" s="19">
        <v>5.5967395935493797E-2</v>
      </c>
      <c r="AP16" s="19">
        <v>7.07861403417505E-2</v>
      </c>
      <c r="AQ16" s="19">
        <v>6.15574121560803E-2</v>
      </c>
      <c r="AR16" s="19">
        <v>6.2122178888812399E-2</v>
      </c>
      <c r="AS16" s="19"/>
      <c r="AT16" s="19">
        <v>9.8228877232313397E-2</v>
      </c>
      <c r="AU16" s="19">
        <v>8.45595630963758E-2</v>
      </c>
      <c r="AV16" s="19">
        <v>8.4034744457980204E-2</v>
      </c>
      <c r="AW16" s="19">
        <v>8.0863772960753699E-2</v>
      </c>
      <c r="AX16" s="19">
        <v>6.4449919169834405E-2</v>
      </c>
      <c r="AY16" s="19">
        <v>5.78942478319696E-2</v>
      </c>
      <c r="AZ16" s="19"/>
      <c r="BA16" s="19">
        <v>0.101345922866819</v>
      </c>
      <c r="BB16" s="19">
        <v>7.9493084354538807E-2</v>
      </c>
      <c r="BC16" s="19">
        <v>7.5827956329558702E-2</v>
      </c>
      <c r="BD16" s="19">
        <v>7.1565282253263904E-2</v>
      </c>
      <c r="BE16" s="19">
        <v>6.8545317620772803E-2</v>
      </c>
      <c r="BF16" s="19"/>
      <c r="BG16" s="19">
        <v>5.5610397158056997E-2</v>
      </c>
      <c r="BH16" s="19">
        <v>6.8749301118544603E-2</v>
      </c>
      <c r="BI16" s="19">
        <v>5.9289725364973803E-2</v>
      </c>
      <c r="BJ16" s="19">
        <v>6.8878592999682603E-2</v>
      </c>
      <c r="BK16" s="19">
        <v>9.0355514995250005E-2</v>
      </c>
      <c r="BL16" s="19"/>
      <c r="BM16" s="19">
        <v>7.3354372531258094E-2</v>
      </c>
      <c r="BN16" s="19">
        <v>8.3809088313879496E-2</v>
      </c>
      <c r="BO16" s="19">
        <v>0.113628836106756</v>
      </c>
      <c r="BP16" s="19"/>
      <c r="BQ16" s="19">
        <v>5.5839529769245902E-2</v>
      </c>
      <c r="BR16" s="19">
        <v>8.7101368208831201E-2</v>
      </c>
      <c r="BS16" s="19"/>
      <c r="BT16" s="19">
        <v>5.6656296014428301E-2</v>
      </c>
      <c r="BU16" s="19">
        <v>0.10495380180616801</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U21"/>
  <sheetViews>
    <sheetView showGridLines="0" topLeftCell="A5" workbookViewId="0">
      <pane xSplit="2" topLeftCell="C1" activePane="topRight" state="frozen"/>
      <selection pane="topRight" activeCell="B21" sqref="B2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0.12832368656868501</v>
      </c>
      <c r="D9" s="17">
        <v>0.131862500809971</v>
      </c>
      <c r="E9" s="17">
        <v>0.124902310206532</v>
      </c>
      <c r="F9" s="17"/>
      <c r="G9" s="17">
        <v>0.115995738302944</v>
      </c>
      <c r="H9" s="17">
        <v>0.10470280196640799</v>
      </c>
      <c r="I9" s="17">
        <v>0.13951732826242699</v>
      </c>
      <c r="J9" s="17">
        <v>0.136527333849709</v>
      </c>
      <c r="K9" s="17">
        <v>0.109910676339463</v>
      </c>
      <c r="L9" s="17">
        <v>0.15228149550968001</v>
      </c>
      <c r="M9" s="17"/>
      <c r="N9" s="17">
        <v>0.12639824981056899</v>
      </c>
      <c r="O9" s="17">
        <v>0.12873190668789899</v>
      </c>
      <c r="P9" s="17">
        <v>0.148921280892411</v>
      </c>
      <c r="Q9" s="17">
        <v>0.113229010636074</v>
      </c>
      <c r="R9" s="17"/>
      <c r="S9" s="17">
        <v>0.14112846479226501</v>
      </c>
      <c r="T9" s="17">
        <v>0.129308999711785</v>
      </c>
      <c r="U9" s="17">
        <v>0.173731257750113</v>
      </c>
      <c r="V9" s="17">
        <v>0.110678291568324</v>
      </c>
      <c r="W9" s="17">
        <v>0.116502213385291</v>
      </c>
      <c r="X9" s="17">
        <v>0.117554475214715</v>
      </c>
      <c r="Y9" s="17">
        <v>0.14111581599991399</v>
      </c>
      <c r="Z9" s="17">
        <v>0.105667901695809</v>
      </c>
      <c r="AA9" s="17">
        <v>0.106668307037332</v>
      </c>
      <c r="AB9" s="17"/>
      <c r="AC9" s="17">
        <v>0</v>
      </c>
      <c r="AD9" s="17">
        <v>0.12373355186456</v>
      </c>
      <c r="AE9" s="17">
        <v>0.121308512010428</v>
      </c>
      <c r="AF9" s="17">
        <v>0.13053847177002001</v>
      </c>
      <c r="AG9" s="17">
        <v>0.14455704133251199</v>
      </c>
      <c r="AH9" s="17">
        <v>0.14380958534435001</v>
      </c>
      <c r="AI9" s="17">
        <v>0.17682259635014</v>
      </c>
      <c r="AJ9" s="17">
        <v>0.13304145093280101</v>
      </c>
      <c r="AK9" s="17">
        <v>0.121422141231151</v>
      </c>
      <c r="AL9" s="17">
        <v>5.18678530063056E-2</v>
      </c>
      <c r="AM9" s="17">
        <v>0.131135735546691</v>
      </c>
      <c r="AN9" s="17">
        <v>0.12707055089020799</v>
      </c>
      <c r="AO9" s="17">
        <v>0.115452045143087</v>
      </c>
      <c r="AP9" s="17">
        <v>0.17434708819146699</v>
      </c>
      <c r="AQ9" s="17">
        <v>6.4239954522992498E-2</v>
      </c>
      <c r="AR9" s="17">
        <v>0.124246704532728</v>
      </c>
      <c r="AS9" s="17"/>
      <c r="AT9" s="17">
        <v>0.15834933683295599</v>
      </c>
      <c r="AU9" s="17">
        <v>9.2466288286621595E-2</v>
      </c>
      <c r="AV9" s="17">
        <v>0.141468345957078</v>
      </c>
      <c r="AW9" s="17">
        <v>0.145193604322994</v>
      </c>
      <c r="AX9" s="17">
        <v>0.102393771998297</v>
      </c>
      <c r="AY9" s="17">
        <v>0.145270075785775</v>
      </c>
      <c r="AZ9" s="17"/>
      <c r="BA9" s="17">
        <v>0.111843053612756</v>
      </c>
      <c r="BB9" s="17">
        <v>0.118878956193154</v>
      </c>
      <c r="BC9" s="17">
        <v>0.14806928402099201</v>
      </c>
      <c r="BD9" s="17">
        <v>0.11594010258064399</v>
      </c>
      <c r="BE9" s="17">
        <v>0.158549035448623</v>
      </c>
      <c r="BF9" s="17"/>
      <c r="BG9" s="17">
        <v>0.114213331100673</v>
      </c>
      <c r="BH9" s="17">
        <v>0.12811294076989299</v>
      </c>
      <c r="BI9" s="17">
        <v>0.18436642555239599</v>
      </c>
      <c r="BJ9" s="17">
        <v>0.134012505734115</v>
      </c>
      <c r="BK9" s="17">
        <v>0.110340658285006</v>
      </c>
      <c r="BL9" s="17"/>
      <c r="BM9" s="17">
        <v>0.134326794441399</v>
      </c>
      <c r="BN9" s="17">
        <v>0.117442144068031</v>
      </c>
      <c r="BO9" s="17">
        <v>0.136758516346</v>
      </c>
      <c r="BP9" s="17"/>
      <c r="BQ9" s="17">
        <v>0.14534642413982199</v>
      </c>
      <c r="BR9" s="17">
        <v>0.121216396094681</v>
      </c>
      <c r="BS9" s="17"/>
      <c r="BT9" s="17">
        <v>0.165439858127682</v>
      </c>
      <c r="BU9" s="17">
        <v>8.0355072748906894E-2</v>
      </c>
    </row>
    <row r="10" spans="2:73" x14ac:dyDescent="0.3">
      <c r="B10" s="18" t="s">
        <v>242</v>
      </c>
      <c r="C10" s="17">
        <v>0.33970525655001799</v>
      </c>
      <c r="D10" s="17">
        <v>0.34655721512002902</v>
      </c>
      <c r="E10" s="17">
        <v>0.33246775528496703</v>
      </c>
      <c r="F10" s="17"/>
      <c r="G10" s="17">
        <v>0.30135751501082197</v>
      </c>
      <c r="H10" s="17">
        <v>0.31468221587621797</v>
      </c>
      <c r="I10" s="17">
        <v>0.34770914680303999</v>
      </c>
      <c r="J10" s="17">
        <v>0.365662055951121</v>
      </c>
      <c r="K10" s="17">
        <v>0.35828356371146503</v>
      </c>
      <c r="L10" s="17">
        <v>0.34534925649771903</v>
      </c>
      <c r="M10" s="17"/>
      <c r="N10" s="17">
        <v>0.34373640095318703</v>
      </c>
      <c r="O10" s="17">
        <v>0.36088309193308599</v>
      </c>
      <c r="P10" s="17">
        <v>0.328972669699442</v>
      </c>
      <c r="Q10" s="17">
        <v>0.32682291403183</v>
      </c>
      <c r="R10" s="17"/>
      <c r="S10" s="17">
        <v>0.29294628055095001</v>
      </c>
      <c r="T10" s="17">
        <v>0.35359871834848899</v>
      </c>
      <c r="U10" s="17">
        <v>0.33360947477423503</v>
      </c>
      <c r="V10" s="17">
        <v>0.36010082873580501</v>
      </c>
      <c r="W10" s="17">
        <v>0.31276056815826497</v>
      </c>
      <c r="X10" s="17">
        <v>0.38992831020886998</v>
      </c>
      <c r="Y10" s="17">
        <v>0.34180855111602299</v>
      </c>
      <c r="Z10" s="17">
        <v>0.35672891504030801</v>
      </c>
      <c r="AA10" s="17">
        <v>0.33938542840848102</v>
      </c>
      <c r="AB10" s="17"/>
      <c r="AC10" s="17">
        <v>0.20931867025689499</v>
      </c>
      <c r="AD10" s="17">
        <v>0.32775962242937301</v>
      </c>
      <c r="AE10" s="17">
        <v>0.28519442023911701</v>
      </c>
      <c r="AF10" s="17">
        <v>0.35456896879313499</v>
      </c>
      <c r="AG10" s="17">
        <v>0.34341711735015301</v>
      </c>
      <c r="AH10" s="17">
        <v>0.39196329681923803</v>
      </c>
      <c r="AI10" s="17">
        <v>0.30034396953103298</v>
      </c>
      <c r="AJ10" s="17">
        <v>0.37570838061365902</v>
      </c>
      <c r="AK10" s="17">
        <v>0.33194885897028198</v>
      </c>
      <c r="AL10" s="17">
        <v>0.38579132804281402</v>
      </c>
      <c r="AM10" s="17">
        <v>0.33448500988006102</v>
      </c>
      <c r="AN10" s="17">
        <v>0.375009114474262</v>
      </c>
      <c r="AO10" s="17">
        <v>0.31527031674850697</v>
      </c>
      <c r="AP10" s="17">
        <v>0.34263472557552099</v>
      </c>
      <c r="AQ10" s="17">
        <v>0.33245256446087201</v>
      </c>
      <c r="AR10" s="17">
        <v>0.28100539190665802</v>
      </c>
      <c r="AS10" s="17"/>
      <c r="AT10" s="17">
        <v>0.31654915315563598</v>
      </c>
      <c r="AU10" s="17">
        <v>0.39021484593746097</v>
      </c>
      <c r="AV10" s="17">
        <v>0.332618094260486</v>
      </c>
      <c r="AW10" s="17">
        <v>0.31343768261792299</v>
      </c>
      <c r="AX10" s="17">
        <v>0.31745952671237698</v>
      </c>
      <c r="AY10" s="17">
        <v>0.31838422046737702</v>
      </c>
      <c r="AZ10" s="17"/>
      <c r="BA10" s="17">
        <v>0.35057779461959598</v>
      </c>
      <c r="BB10" s="17">
        <v>0.35433767619773598</v>
      </c>
      <c r="BC10" s="17">
        <v>0.339686012565805</v>
      </c>
      <c r="BD10" s="17">
        <v>0.32922914794507102</v>
      </c>
      <c r="BE10" s="17">
        <v>0.23248320752118301</v>
      </c>
      <c r="BF10" s="17"/>
      <c r="BG10" s="17">
        <v>0.33386062798237998</v>
      </c>
      <c r="BH10" s="17">
        <v>0.34682549388911799</v>
      </c>
      <c r="BI10" s="17">
        <v>0.384332374704144</v>
      </c>
      <c r="BJ10" s="17">
        <v>0.337606165046901</v>
      </c>
      <c r="BK10" s="17">
        <v>0.35318904649059202</v>
      </c>
      <c r="BL10" s="17"/>
      <c r="BM10" s="17">
        <v>0.34277211297730797</v>
      </c>
      <c r="BN10" s="17">
        <v>0.33906896026136701</v>
      </c>
      <c r="BO10" s="17">
        <v>0.33211314132804398</v>
      </c>
      <c r="BP10" s="17"/>
      <c r="BQ10" s="17">
        <v>0.31014462576334201</v>
      </c>
      <c r="BR10" s="17">
        <v>0.35501278994333102</v>
      </c>
      <c r="BS10" s="17"/>
      <c r="BT10" s="17">
        <v>0.35707109002052601</v>
      </c>
      <c r="BU10" s="17">
        <v>0.31462731265789201</v>
      </c>
    </row>
    <row r="11" spans="2:73" x14ac:dyDescent="0.3">
      <c r="B11" s="18" t="s">
        <v>243</v>
      </c>
      <c r="C11" s="17">
        <v>0.19888576276144199</v>
      </c>
      <c r="D11" s="17">
        <v>0.20346167950446201</v>
      </c>
      <c r="E11" s="17">
        <v>0.19465076742076301</v>
      </c>
      <c r="F11" s="17"/>
      <c r="G11" s="17">
        <v>0.19302706324562</v>
      </c>
      <c r="H11" s="17">
        <v>0.206243721142645</v>
      </c>
      <c r="I11" s="17">
        <v>0.198094668867245</v>
      </c>
      <c r="J11" s="17">
        <v>0.19578278312308001</v>
      </c>
      <c r="K11" s="17">
        <v>0.198541427001583</v>
      </c>
      <c r="L11" s="17">
        <v>0.20018454590902801</v>
      </c>
      <c r="M11" s="17"/>
      <c r="N11" s="17">
        <v>0.228243512612511</v>
      </c>
      <c r="O11" s="17">
        <v>0.209849598819806</v>
      </c>
      <c r="P11" s="17">
        <v>0.16013940910024699</v>
      </c>
      <c r="Q11" s="17">
        <v>0.18717376115659001</v>
      </c>
      <c r="R11" s="17"/>
      <c r="S11" s="17">
        <v>0.179743277479155</v>
      </c>
      <c r="T11" s="17">
        <v>0.21251298209255101</v>
      </c>
      <c r="U11" s="17">
        <v>0.195683620829983</v>
      </c>
      <c r="V11" s="17">
        <v>0.17372202706995701</v>
      </c>
      <c r="W11" s="17">
        <v>0.24106723407754599</v>
      </c>
      <c r="X11" s="17">
        <v>0.193421236161537</v>
      </c>
      <c r="Y11" s="17">
        <v>0.205749493390709</v>
      </c>
      <c r="Z11" s="17">
        <v>0.21598193958350401</v>
      </c>
      <c r="AA11" s="17">
        <v>0.19265331670278801</v>
      </c>
      <c r="AB11" s="17"/>
      <c r="AC11" s="17">
        <v>0.30080409481543502</v>
      </c>
      <c r="AD11" s="17">
        <v>0.117466109383648</v>
      </c>
      <c r="AE11" s="17">
        <v>0.194670215802318</v>
      </c>
      <c r="AF11" s="17">
        <v>0.18164434920172101</v>
      </c>
      <c r="AG11" s="17">
        <v>0.174901982104368</v>
      </c>
      <c r="AH11" s="17">
        <v>0.16839851312458601</v>
      </c>
      <c r="AI11" s="17">
        <v>0.21600293873950799</v>
      </c>
      <c r="AJ11" s="17">
        <v>0.17399039891476201</v>
      </c>
      <c r="AK11" s="17">
        <v>0.22699994072603599</v>
      </c>
      <c r="AL11" s="17">
        <v>0.221368964050776</v>
      </c>
      <c r="AM11" s="17">
        <v>0.23616177550723999</v>
      </c>
      <c r="AN11" s="17">
        <v>0.21782457738521199</v>
      </c>
      <c r="AO11" s="17">
        <v>0.23604256988572</v>
      </c>
      <c r="AP11" s="17">
        <v>0.21463578691844901</v>
      </c>
      <c r="AQ11" s="17">
        <v>0.21400255959598</v>
      </c>
      <c r="AR11" s="17">
        <v>0.23102614607362501</v>
      </c>
      <c r="AS11" s="17"/>
      <c r="AT11" s="17">
        <v>0.168882915962384</v>
      </c>
      <c r="AU11" s="17">
        <v>0.20238293798607301</v>
      </c>
      <c r="AV11" s="17">
        <v>0.21178695658895</v>
      </c>
      <c r="AW11" s="17">
        <v>0.20187454153134399</v>
      </c>
      <c r="AX11" s="17">
        <v>0.23334599779498999</v>
      </c>
      <c r="AY11" s="17">
        <v>0.19987034767283501</v>
      </c>
      <c r="AZ11" s="17"/>
      <c r="BA11" s="17">
        <v>0.17297519204517001</v>
      </c>
      <c r="BB11" s="17">
        <v>0.19500415595228701</v>
      </c>
      <c r="BC11" s="17">
        <v>0.20936583449396901</v>
      </c>
      <c r="BD11" s="17">
        <v>0.217031244224377</v>
      </c>
      <c r="BE11" s="17">
        <v>0.188013583979626</v>
      </c>
      <c r="BF11" s="17"/>
      <c r="BG11" s="17">
        <v>0.221599071586874</v>
      </c>
      <c r="BH11" s="17">
        <v>0.20479806572998899</v>
      </c>
      <c r="BI11" s="17">
        <v>0.15876026108441099</v>
      </c>
      <c r="BJ11" s="17">
        <v>0.20812490580703299</v>
      </c>
      <c r="BK11" s="17">
        <v>0.29345548099137198</v>
      </c>
      <c r="BL11" s="17"/>
      <c r="BM11" s="17">
        <v>0.21076525615304501</v>
      </c>
      <c r="BN11" s="17">
        <v>0.19400716893265099</v>
      </c>
      <c r="BO11" s="17">
        <v>0.17531338356298501</v>
      </c>
      <c r="BP11" s="17"/>
      <c r="BQ11" s="17">
        <v>0.20774817257156</v>
      </c>
      <c r="BR11" s="17">
        <v>0.20066240332382601</v>
      </c>
      <c r="BS11" s="17"/>
      <c r="BT11" s="17">
        <v>0.19732667523983899</v>
      </c>
      <c r="BU11" s="17">
        <v>0.20790080475161399</v>
      </c>
    </row>
    <row r="12" spans="2:73" x14ac:dyDescent="0.3">
      <c r="B12" s="18" t="s">
        <v>244</v>
      </c>
      <c r="C12" s="17">
        <v>0.116451999020111</v>
      </c>
      <c r="D12" s="17">
        <v>0.115815718504878</v>
      </c>
      <c r="E12" s="17">
        <v>0.11743136493933</v>
      </c>
      <c r="F12" s="17"/>
      <c r="G12" s="17">
        <v>0.118062832276112</v>
      </c>
      <c r="H12" s="17">
        <v>9.1551656950526999E-2</v>
      </c>
      <c r="I12" s="17">
        <v>0.107599474477136</v>
      </c>
      <c r="J12" s="17">
        <v>0.11891898567499699</v>
      </c>
      <c r="K12" s="17">
        <v>0.127666336691346</v>
      </c>
      <c r="L12" s="17">
        <v>0.13328826820343101</v>
      </c>
      <c r="M12" s="17"/>
      <c r="N12" s="17">
        <v>0.123633919380832</v>
      </c>
      <c r="O12" s="17">
        <v>9.6996537717361497E-2</v>
      </c>
      <c r="P12" s="17">
        <v>0.12715475753369301</v>
      </c>
      <c r="Q12" s="17">
        <v>0.113685331124272</v>
      </c>
      <c r="R12" s="17"/>
      <c r="S12" s="17">
        <v>0.13025162122385001</v>
      </c>
      <c r="T12" s="17">
        <v>0.130115192418752</v>
      </c>
      <c r="U12" s="17">
        <v>0.114466141957802</v>
      </c>
      <c r="V12" s="17">
        <v>0.140127119029861</v>
      </c>
      <c r="W12" s="17">
        <v>0.12791459753987799</v>
      </c>
      <c r="X12" s="17">
        <v>8.0790488241901201E-2</v>
      </c>
      <c r="Y12" s="17">
        <v>0.107770815858059</v>
      </c>
      <c r="Z12" s="17">
        <v>0.107715578259961</v>
      </c>
      <c r="AA12" s="17">
        <v>9.3673162594086298E-2</v>
      </c>
      <c r="AB12" s="17"/>
      <c r="AC12" s="17">
        <v>6.9193871210483607E-2</v>
      </c>
      <c r="AD12" s="17">
        <v>9.4241314195469897E-2</v>
      </c>
      <c r="AE12" s="17">
        <v>9.5613959652949193E-2</v>
      </c>
      <c r="AF12" s="17">
        <v>0.104197863311341</v>
      </c>
      <c r="AG12" s="17">
        <v>0.11944294604274899</v>
      </c>
      <c r="AH12" s="17">
        <v>0.11091964546405</v>
      </c>
      <c r="AI12" s="17">
        <v>0.114513630218261</v>
      </c>
      <c r="AJ12" s="17">
        <v>0.118747155418843</v>
      </c>
      <c r="AK12" s="17">
        <v>0.147991989061596</v>
      </c>
      <c r="AL12" s="17">
        <v>0.16011425211948099</v>
      </c>
      <c r="AM12" s="17">
        <v>0.11127443091776699</v>
      </c>
      <c r="AN12" s="17">
        <v>0.11411965050714699</v>
      </c>
      <c r="AO12" s="17">
        <v>0.14386590240006999</v>
      </c>
      <c r="AP12" s="17">
        <v>8.3120025559691904E-2</v>
      </c>
      <c r="AQ12" s="17">
        <v>0.12896432063507299</v>
      </c>
      <c r="AR12" s="17">
        <v>0.120918536570138</v>
      </c>
      <c r="AS12" s="17"/>
      <c r="AT12" s="17">
        <v>0.10318506089502499</v>
      </c>
      <c r="AU12" s="17">
        <v>0.108479295115676</v>
      </c>
      <c r="AV12" s="17">
        <v>0.11868273799470901</v>
      </c>
      <c r="AW12" s="17">
        <v>0.10045216373832801</v>
      </c>
      <c r="AX12" s="17">
        <v>0.16432265107656599</v>
      </c>
      <c r="AY12" s="17">
        <v>0.18169644313899</v>
      </c>
      <c r="AZ12" s="17"/>
      <c r="BA12" s="17">
        <v>0.118126896438906</v>
      </c>
      <c r="BB12" s="17">
        <v>0.123398985790035</v>
      </c>
      <c r="BC12" s="17">
        <v>9.3272090542948202E-2</v>
      </c>
      <c r="BD12" s="17">
        <v>0.13555301648510901</v>
      </c>
      <c r="BE12" s="17">
        <v>0.101031428585769</v>
      </c>
      <c r="BF12" s="17"/>
      <c r="BG12" s="17">
        <v>0.15725833725402599</v>
      </c>
      <c r="BH12" s="17">
        <v>0.12187702464581</v>
      </c>
      <c r="BI12" s="17">
        <v>9.8706044006053303E-2</v>
      </c>
      <c r="BJ12" s="17">
        <v>0.104888917665998</v>
      </c>
      <c r="BK12" s="17">
        <v>5.7001919969783599E-2</v>
      </c>
      <c r="BL12" s="17"/>
      <c r="BM12" s="17">
        <v>0.12088581797989401</v>
      </c>
      <c r="BN12" s="17">
        <v>0.117912434122321</v>
      </c>
      <c r="BO12" s="17">
        <v>9.9721293257191798E-2</v>
      </c>
      <c r="BP12" s="17"/>
      <c r="BQ12" s="17">
        <v>0.127175451784727</v>
      </c>
      <c r="BR12" s="17">
        <v>0.111577574446447</v>
      </c>
      <c r="BS12" s="17"/>
      <c r="BT12" s="17">
        <v>0.11526031203881699</v>
      </c>
      <c r="BU12" s="17">
        <v>0.123719969702715</v>
      </c>
    </row>
    <row r="13" spans="2:73" x14ac:dyDescent="0.3">
      <c r="B13" s="18" t="s">
        <v>245</v>
      </c>
      <c r="C13" s="17">
        <v>5.8940466125755799E-2</v>
      </c>
      <c r="D13" s="17">
        <v>6.5621224156529295E-2</v>
      </c>
      <c r="E13" s="17">
        <v>5.2612094987842598E-2</v>
      </c>
      <c r="F13" s="17"/>
      <c r="G13" s="17">
        <v>7.3624351714998898E-2</v>
      </c>
      <c r="H13" s="17">
        <v>8.4010919750992799E-2</v>
      </c>
      <c r="I13" s="17">
        <v>3.4149780521684901E-2</v>
      </c>
      <c r="J13" s="17">
        <v>5.0688230767439502E-2</v>
      </c>
      <c r="K13" s="17">
        <v>5.7554019691719097E-2</v>
      </c>
      <c r="L13" s="17">
        <v>5.6629546822153203E-2</v>
      </c>
      <c r="M13" s="17"/>
      <c r="N13" s="17">
        <v>6.1277457874386598E-2</v>
      </c>
      <c r="O13" s="17">
        <v>4.6307575367613402E-2</v>
      </c>
      <c r="P13" s="17">
        <v>6.8688287687974997E-2</v>
      </c>
      <c r="Q13" s="17">
        <v>6.2169175638810803E-2</v>
      </c>
      <c r="R13" s="17"/>
      <c r="S13" s="17">
        <v>6.2623344946141898E-2</v>
      </c>
      <c r="T13" s="17">
        <v>5.0702123157794501E-2</v>
      </c>
      <c r="U13" s="17">
        <v>6.0712963689891299E-2</v>
      </c>
      <c r="V13" s="17">
        <v>5.4614793008699702E-2</v>
      </c>
      <c r="W13" s="17">
        <v>5.7947033027839302E-2</v>
      </c>
      <c r="X13" s="17">
        <v>3.7682982747147799E-2</v>
      </c>
      <c r="Y13" s="17">
        <v>6.1740042372609799E-2</v>
      </c>
      <c r="Z13" s="17">
        <v>2.3466254164691999E-2</v>
      </c>
      <c r="AA13" s="17">
        <v>9.5430340552279197E-2</v>
      </c>
      <c r="AB13" s="17"/>
      <c r="AC13" s="17">
        <v>0.10460309319442999</v>
      </c>
      <c r="AD13" s="17">
        <v>5.9323863781924002E-2</v>
      </c>
      <c r="AE13" s="17">
        <v>4.43164706850507E-2</v>
      </c>
      <c r="AF13" s="17">
        <v>3.2576710679450199E-2</v>
      </c>
      <c r="AG13" s="17">
        <v>6.6211116607781506E-2</v>
      </c>
      <c r="AH13" s="17">
        <v>3.1031376577819701E-2</v>
      </c>
      <c r="AI13" s="17">
        <v>8.4410208920334698E-2</v>
      </c>
      <c r="AJ13" s="17">
        <v>5.9618217182635103E-2</v>
      </c>
      <c r="AK13" s="17">
        <v>4.27695147621222E-2</v>
      </c>
      <c r="AL13" s="17">
        <v>5.0659819252169398E-2</v>
      </c>
      <c r="AM13" s="17">
        <v>4.8147406273418097E-2</v>
      </c>
      <c r="AN13" s="17">
        <v>7.0032007956939299E-2</v>
      </c>
      <c r="AO13" s="17">
        <v>0.112707110629408</v>
      </c>
      <c r="AP13" s="17">
        <v>7.5022153495463498E-2</v>
      </c>
      <c r="AQ13" s="17">
        <v>0.100912683759211</v>
      </c>
      <c r="AR13" s="17">
        <v>6.1962870873046798E-2</v>
      </c>
      <c r="AS13" s="17"/>
      <c r="AT13" s="17">
        <v>7.5308308569446494E-2</v>
      </c>
      <c r="AU13" s="17">
        <v>5.3768142471957402E-2</v>
      </c>
      <c r="AV13" s="17">
        <v>3.9907898805421102E-2</v>
      </c>
      <c r="AW13" s="17">
        <v>5.8731339747766502E-2</v>
      </c>
      <c r="AX13" s="17">
        <v>7.3241670659341104E-2</v>
      </c>
      <c r="AY13" s="17">
        <v>3.9425735456595501E-2</v>
      </c>
      <c r="AZ13" s="17"/>
      <c r="BA13" s="17">
        <v>5.8351754590832701E-2</v>
      </c>
      <c r="BB13" s="17">
        <v>5.0324707075619798E-2</v>
      </c>
      <c r="BC13" s="17">
        <v>5.9420195930545198E-2</v>
      </c>
      <c r="BD13" s="17">
        <v>7.0115090658594906E-2</v>
      </c>
      <c r="BE13" s="17">
        <v>0.15967909777102501</v>
      </c>
      <c r="BF13" s="17"/>
      <c r="BG13" s="17">
        <v>6.6941430485401507E-2</v>
      </c>
      <c r="BH13" s="17">
        <v>6.1768305323894601E-2</v>
      </c>
      <c r="BI13" s="17">
        <v>3.7557163455767498E-2</v>
      </c>
      <c r="BJ13" s="17">
        <v>5.7226312252583601E-2</v>
      </c>
      <c r="BK13" s="17">
        <v>4.8693384553862198E-2</v>
      </c>
      <c r="BL13" s="17"/>
      <c r="BM13" s="17">
        <v>5.8618999376074898E-2</v>
      </c>
      <c r="BN13" s="17">
        <v>6.2683813624385701E-2</v>
      </c>
      <c r="BO13" s="17">
        <v>5.0847736207904899E-2</v>
      </c>
      <c r="BP13" s="17"/>
      <c r="BQ13" s="17">
        <v>7.5945735317445806E-2</v>
      </c>
      <c r="BR13" s="17">
        <v>4.7551568028511203E-2</v>
      </c>
      <c r="BS13" s="17"/>
      <c r="BT13" s="17">
        <v>5.9423655993097402E-2</v>
      </c>
      <c r="BU13" s="17">
        <v>5.9683900090806902E-2</v>
      </c>
    </row>
    <row r="14" spans="2:73" x14ac:dyDescent="0.3">
      <c r="B14" s="18" t="s">
        <v>246</v>
      </c>
      <c r="C14" s="17">
        <v>2.0555840890775501E-2</v>
      </c>
      <c r="D14" s="17">
        <v>1.9045768664914899E-2</v>
      </c>
      <c r="E14" s="17">
        <v>2.20907974588102E-2</v>
      </c>
      <c r="F14" s="17"/>
      <c r="G14" s="17">
        <v>1.4690354424415001E-2</v>
      </c>
      <c r="H14" s="17">
        <v>2.9994008246173601E-2</v>
      </c>
      <c r="I14" s="17">
        <v>1.16965702594428E-2</v>
      </c>
      <c r="J14" s="17">
        <v>1.5859957684866199E-2</v>
      </c>
      <c r="K14" s="17">
        <v>1.10746558525195E-2</v>
      </c>
      <c r="L14" s="17">
        <v>3.4157478741462098E-2</v>
      </c>
      <c r="M14" s="17"/>
      <c r="N14" s="17">
        <v>2.1927686856961701E-2</v>
      </c>
      <c r="O14" s="17">
        <v>1.38305863610453E-2</v>
      </c>
      <c r="P14" s="17">
        <v>2.69013597876815E-2</v>
      </c>
      <c r="Q14" s="17">
        <v>2.0902710024836901E-2</v>
      </c>
      <c r="R14" s="17"/>
      <c r="S14" s="17">
        <v>2.68759196463592E-2</v>
      </c>
      <c r="T14" s="17">
        <v>1.23965719019205E-2</v>
      </c>
      <c r="U14" s="17">
        <v>1.8545189139004398E-2</v>
      </c>
      <c r="V14" s="17">
        <v>1.17680340993867E-2</v>
      </c>
      <c r="W14" s="17">
        <v>2.7938247848613599E-2</v>
      </c>
      <c r="X14" s="17">
        <v>1.4854616435047201E-2</v>
      </c>
      <c r="Y14" s="17">
        <v>1.7868977289436601E-2</v>
      </c>
      <c r="Z14" s="17">
        <v>1.8591799456281002E-2</v>
      </c>
      <c r="AA14" s="17">
        <v>3.39220384580824E-2</v>
      </c>
      <c r="AB14" s="17"/>
      <c r="AC14" s="17">
        <v>0</v>
      </c>
      <c r="AD14" s="17">
        <v>2.2343470311663699E-2</v>
      </c>
      <c r="AE14" s="17">
        <v>4.1302026132003303E-2</v>
      </c>
      <c r="AF14" s="17">
        <v>2.2081739557532301E-2</v>
      </c>
      <c r="AG14" s="17">
        <v>1.42501612879938E-2</v>
      </c>
      <c r="AH14" s="17">
        <v>1.0702727445167501E-2</v>
      </c>
      <c r="AI14" s="17">
        <v>1.4185047311719901E-2</v>
      </c>
      <c r="AJ14" s="17">
        <v>2.07718693690679E-2</v>
      </c>
      <c r="AK14" s="17">
        <v>1.9038054126851198E-2</v>
      </c>
      <c r="AL14" s="17">
        <v>9.2814702464714596E-3</v>
      </c>
      <c r="AM14" s="17">
        <v>9.7589782312099208E-3</v>
      </c>
      <c r="AN14" s="17">
        <v>5.8842777231020802E-3</v>
      </c>
      <c r="AO14" s="17">
        <v>5.8338630058194499E-3</v>
      </c>
      <c r="AP14" s="17">
        <v>2.5982611563382399E-2</v>
      </c>
      <c r="AQ14" s="17">
        <v>3.8006081654443503E-2</v>
      </c>
      <c r="AR14" s="17">
        <v>5.2300842039037197E-2</v>
      </c>
      <c r="AS14" s="17"/>
      <c r="AT14" s="17">
        <v>2.9069705935842599E-2</v>
      </c>
      <c r="AU14" s="17">
        <v>2.11883624913927E-2</v>
      </c>
      <c r="AV14" s="17">
        <v>2.3283697666238001E-2</v>
      </c>
      <c r="AW14" s="17">
        <v>1.09581133070692E-2</v>
      </c>
      <c r="AX14" s="17">
        <v>9.7394840342817195E-3</v>
      </c>
      <c r="AY14" s="17">
        <v>2.7376190034034801E-2</v>
      </c>
      <c r="AZ14" s="17"/>
      <c r="BA14" s="17">
        <v>2.5645532460617699E-2</v>
      </c>
      <c r="BB14" s="17">
        <v>1.5866259836517599E-2</v>
      </c>
      <c r="BC14" s="17">
        <v>1.6298824189379099E-2</v>
      </c>
      <c r="BD14" s="17">
        <v>1.9558803561011501E-2</v>
      </c>
      <c r="BE14" s="17">
        <v>2.96055923433452E-2</v>
      </c>
      <c r="BF14" s="17"/>
      <c r="BG14" s="17">
        <v>1.6375249682343999E-2</v>
      </c>
      <c r="BH14" s="17">
        <v>2.58031006861595E-2</v>
      </c>
      <c r="BI14" s="17">
        <v>1.6063646055449299E-2</v>
      </c>
      <c r="BJ14" s="17">
        <v>3.1335560030899198E-2</v>
      </c>
      <c r="BK14" s="17">
        <v>1.75846696244224E-2</v>
      </c>
      <c r="BL14" s="17"/>
      <c r="BM14" s="17">
        <v>2.04357860507711E-2</v>
      </c>
      <c r="BN14" s="17">
        <v>2.2767002785581601E-2</v>
      </c>
      <c r="BO14" s="17">
        <v>1.5567637348705299E-2</v>
      </c>
      <c r="BP14" s="17"/>
      <c r="BQ14" s="17">
        <v>2.0067412300173101E-2</v>
      </c>
      <c r="BR14" s="17">
        <v>2.0797938080326699E-2</v>
      </c>
      <c r="BS14" s="17"/>
      <c r="BT14" s="17">
        <v>1.6242565910351899E-2</v>
      </c>
      <c r="BU14" s="17">
        <v>2.7532080461165901E-2</v>
      </c>
    </row>
    <row r="15" spans="2:73" x14ac:dyDescent="0.3">
      <c r="B15" s="18" t="s">
        <v>247</v>
      </c>
      <c r="C15" s="17">
        <v>1.9308016620990999E-2</v>
      </c>
      <c r="D15" s="17">
        <v>1.82578895717572E-2</v>
      </c>
      <c r="E15" s="17">
        <v>2.0390917333413E-2</v>
      </c>
      <c r="F15" s="17"/>
      <c r="G15" s="17">
        <v>2.1261235140285099E-2</v>
      </c>
      <c r="H15" s="17">
        <v>3.1968582770569902E-2</v>
      </c>
      <c r="I15" s="17">
        <v>1.5453853716551599E-2</v>
      </c>
      <c r="J15" s="17">
        <v>2.0812614618877501E-2</v>
      </c>
      <c r="K15" s="17">
        <v>2.06646734093783E-2</v>
      </c>
      <c r="L15" s="17">
        <v>8.7185961112652508E-3</v>
      </c>
      <c r="M15" s="17"/>
      <c r="N15" s="17">
        <v>1.9729125539624501E-2</v>
      </c>
      <c r="O15" s="17">
        <v>1.3581530522844399E-2</v>
      </c>
      <c r="P15" s="17">
        <v>1.7680420251943801E-2</v>
      </c>
      <c r="Q15" s="17">
        <v>2.5330260742963899E-2</v>
      </c>
      <c r="R15" s="17"/>
      <c r="S15" s="17">
        <v>3.0399413717332999E-2</v>
      </c>
      <c r="T15" s="17">
        <v>1.3358107623175901E-2</v>
      </c>
      <c r="U15" s="17">
        <v>5.3713510288137803E-3</v>
      </c>
      <c r="V15" s="17">
        <v>3.2367063128634202E-2</v>
      </c>
      <c r="W15" s="17">
        <v>9.8193338265461592E-3</v>
      </c>
      <c r="X15" s="17">
        <v>1.6358956419253001E-2</v>
      </c>
      <c r="Y15" s="17">
        <v>1.44219561160671E-2</v>
      </c>
      <c r="Z15" s="17">
        <v>2.0500960907580801E-2</v>
      </c>
      <c r="AA15" s="17">
        <v>2.4773699257765101E-2</v>
      </c>
      <c r="AB15" s="17"/>
      <c r="AC15" s="17">
        <v>0.11863444483681</v>
      </c>
      <c r="AD15" s="17">
        <v>5.0621176123361998E-2</v>
      </c>
      <c r="AE15" s="17">
        <v>2.7278656166465201E-2</v>
      </c>
      <c r="AF15" s="17">
        <v>3.6016639081595497E-2</v>
      </c>
      <c r="AG15" s="17">
        <v>1.1100298558434901E-2</v>
      </c>
      <c r="AH15" s="17">
        <v>1.6975354058498E-2</v>
      </c>
      <c r="AI15" s="17">
        <v>1.2124421772384E-2</v>
      </c>
      <c r="AJ15" s="17">
        <v>7.19815490725837E-3</v>
      </c>
      <c r="AK15" s="17">
        <v>1.23820961979762E-2</v>
      </c>
      <c r="AL15" s="17">
        <v>4.3405730432801402E-3</v>
      </c>
      <c r="AM15" s="17">
        <v>2.7956005239146101E-3</v>
      </c>
      <c r="AN15" s="17">
        <v>1.9053906744603201E-2</v>
      </c>
      <c r="AO15" s="17">
        <v>1.41609129750519E-2</v>
      </c>
      <c r="AP15" s="17">
        <v>1.1006965356748799E-2</v>
      </c>
      <c r="AQ15" s="17">
        <v>2.0486884866150801E-2</v>
      </c>
      <c r="AR15" s="17">
        <v>4.4526608728211202E-2</v>
      </c>
      <c r="AS15" s="17"/>
      <c r="AT15" s="17">
        <v>2.6142743800036901E-2</v>
      </c>
      <c r="AU15" s="17">
        <v>1.7017203952649801E-2</v>
      </c>
      <c r="AV15" s="17">
        <v>1.6441171249574501E-2</v>
      </c>
      <c r="AW15" s="17">
        <v>2.07505028772196E-2</v>
      </c>
      <c r="AX15" s="17">
        <v>7.5120154648763001E-3</v>
      </c>
      <c r="AY15" s="17">
        <v>2.85161441504834E-2</v>
      </c>
      <c r="AZ15" s="17"/>
      <c r="BA15" s="17">
        <v>1.4423936824704201E-2</v>
      </c>
      <c r="BB15" s="17">
        <v>2.4175292615263699E-2</v>
      </c>
      <c r="BC15" s="17">
        <v>1.9971068655242601E-2</v>
      </c>
      <c r="BD15" s="17">
        <v>1.68817774791227E-2</v>
      </c>
      <c r="BE15" s="17">
        <v>3.3630981280453602E-2</v>
      </c>
      <c r="BF15" s="17"/>
      <c r="BG15" s="17">
        <v>2.12848003965087E-2</v>
      </c>
      <c r="BH15" s="17">
        <v>2.1970184201903501E-2</v>
      </c>
      <c r="BI15" s="17">
        <v>1.6358854699221801E-2</v>
      </c>
      <c r="BJ15" s="17">
        <v>1.7654624636956998E-2</v>
      </c>
      <c r="BK15" s="17">
        <v>1.45989421660027E-2</v>
      </c>
      <c r="BL15" s="17"/>
      <c r="BM15" s="17">
        <v>2.1102216233630199E-2</v>
      </c>
      <c r="BN15" s="17">
        <v>1.48621146661397E-2</v>
      </c>
      <c r="BO15" s="17">
        <v>2.47147124412266E-2</v>
      </c>
      <c r="BP15" s="17"/>
      <c r="BQ15" s="17">
        <v>2.62269658948391E-2</v>
      </c>
      <c r="BR15" s="17">
        <v>1.5981639825670298E-2</v>
      </c>
      <c r="BS15" s="17"/>
      <c r="BT15" s="17">
        <v>1.4168787743703899E-2</v>
      </c>
      <c r="BU15" s="17">
        <v>2.5907692977576599E-2</v>
      </c>
    </row>
    <row r="16" spans="2:73" x14ac:dyDescent="0.3">
      <c r="B16" s="18" t="s">
        <v>92</v>
      </c>
      <c r="C16" s="19">
        <v>0.117828971462221</v>
      </c>
      <c r="D16" s="19">
        <v>9.9378003667459996E-2</v>
      </c>
      <c r="E16" s="19">
        <v>0.13545399236834199</v>
      </c>
      <c r="F16" s="19"/>
      <c r="G16" s="19">
        <v>0.16198090988480399</v>
      </c>
      <c r="H16" s="19">
        <v>0.13684609329646599</v>
      </c>
      <c r="I16" s="19">
        <v>0.14577917709247401</v>
      </c>
      <c r="J16" s="19">
        <v>9.5748038329910398E-2</v>
      </c>
      <c r="K16" s="19">
        <v>0.116304647302526</v>
      </c>
      <c r="L16" s="19">
        <v>6.9390812205260999E-2</v>
      </c>
      <c r="M16" s="19"/>
      <c r="N16" s="19">
        <v>7.5053646971927707E-2</v>
      </c>
      <c r="O16" s="19">
        <v>0.12981917259034401</v>
      </c>
      <c r="P16" s="19">
        <v>0.12154181504660801</v>
      </c>
      <c r="Q16" s="19">
        <v>0.15068683664462401</v>
      </c>
      <c r="R16" s="19"/>
      <c r="S16" s="19">
        <v>0.136031677643945</v>
      </c>
      <c r="T16" s="19">
        <v>9.8007304745532001E-2</v>
      </c>
      <c r="U16" s="19">
        <v>9.7880000830158201E-2</v>
      </c>
      <c r="V16" s="19">
        <v>0.116621843359332</v>
      </c>
      <c r="W16" s="19">
        <v>0.10605077213602</v>
      </c>
      <c r="X16" s="19">
        <v>0.14940893457152901</v>
      </c>
      <c r="Y16" s="19">
        <v>0.109524347857181</v>
      </c>
      <c r="Z16" s="19">
        <v>0.151346650891864</v>
      </c>
      <c r="AA16" s="19">
        <v>0.113493706989186</v>
      </c>
      <c r="AB16" s="19"/>
      <c r="AC16" s="19">
        <v>0.19744582568594601</v>
      </c>
      <c r="AD16" s="19">
        <v>0.20451089190999999</v>
      </c>
      <c r="AE16" s="19">
        <v>0.19031573931166901</v>
      </c>
      <c r="AF16" s="19">
        <v>0.138375257605205</v>
      </c>
      <c r="AG16" s="19">
        <v>0.126119336716008</v>
      </c>
      <c r="AH16" s="19">
        <v>0.126199501166289</v>
      </c>
      <c r="AI16" s="19">
        <v>8.1597187156619302E-2</v>
      </c>
      <c r="AJ16" s="19">
        <v>0.110924372660974</v>
      </c>
      <c r="AK16" s="19">
        <v>9.7447404923985903E-2</v>
      </c>
      <c r="AL16" s="19">
        <v>0.116575740238702</v>
      </c>
      <c r="AM16" s="19">
        <v>0.12624106311969799</v>
      </c>
      <c r="AN16" s="19">
        <v>7.1005914318526403E-2</v>
      </c>
      <c r="AO16" s="19">
        <v>5.6667279212336899E-2</v>
      </c>
      <c r="AP16" s="19">
        <v>7.3250643339275806E-2</v>
      </c>
      <c r="AQ16" s="19">
        <v>0.100934950505278</v>
      </c>
      <c r="AR16" s="19">
        <v>8.4012899276555905E-2</v>
      </c>
      <c r="AS16" s="19"/>
      <c r="AT16" s="19">
        <v>0.122512774848674</v>
      </c>
      <c r="AU16" s="19">
        <v>0.114482923758169</v>
      </c>
      <c r="AV16" s="19">
        <v>0.11581109747754301</v>
      </c>
      <c r="AW16" s="19">
        <v>0.148602051857356</v>
      </c>
      <c r="AX16" s="19">
        <v>9.1984882259271206E-2</v>
      </c>
      <c r="AY16" s="19">
        <v>5.9460843293909903E-2</v>
      </c>
      <c r="AZ16" s="19"/>
      <c r="BA16" s="19">
        <v>0.14805583940741801</v>
      </c>
      <c r="BB16" s="19">
        <v>0.118013966339387</v>
      </c>
      <c r="BC16" s="19">
        <v>0.113916689601119</v>
      </c>
      <c r="BD16" s="19">
        <v>9.5690817066068204E-2</v>
      </c>
      <c r="BE16" s="19">
        <v>9.7007073069973998E-2</v>
      </c>
      <c r="BF16" s="19"/>
      <c r="BG16" s="19">
        <v>6.8467151511793403E-2</v>
      </c>
      <c r="BH16" s="19">
        <v>8.8844884753232004E-2</v>
      </c>
      <c r="BI16" s="19">
        <v>0.103855230442557</v>
      </c>
      <c r="BJ16" s="19">
        <v>0.109151008825514</v>
      </c>
      <c r="BK16" s="19">
        <v>0.105135897918959</v>
      </c>
      <c r="BL16" s="19"/>
      <c r="BM16" s="19">
        <v>9.1093016787878595E-2</v>
      </c>
      <c r="BN16" s="19">
        <v>0.131256361539524</v>
      </c>
      <c r="BO16" s="19">
        <v>0.16496357950794299</v>
      </c>
      <c r="BP16" s="19"/>
      <c r="BQ16" s="19">
        <v>8.7345212228090705E-2</v>
      </c>
      <c r="BR16" s="19">
        <v>0.12719969025720701</v>
      </c>
      <c r="BS16" s="19"/>
      <c r="BT16" s="19">
        <v>7.5067054925983201E-2</v>
      </c>
      <c r="BU16" s="19">
        <v>0.160273166609323</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0.59902805144386695</v>
      </c>
      <c r="D9" s="17">
        <v>0.59560236508038999</v>
      </c>
      <c r="E9" s="17">
        <v>0.60149790037259399</v>
      </c>
      <c r="F9" s="17"/>
      <c r="G9" s="17">
        <v>0.54720490566997404</v>
      </c>
      <c r="H9" s="17">
        <v>0.44032825001165099</v>
      </c>
      <c r="I9" s="17">
        <v>0.58941521644731298</v>
      </c>
      <c r="J9" s="17">
        <v>0.66807208171649701</v>
      </c>
      <c r="K9" s="17">
        <v>0.63136512258797595</v>
      </c>
      <c r="L9" s="17">
        <v>0.69229683723620306</v>
      </c>
      <c r="M9" s="17"/>
      <c r="N9" s="17">
        <v>0.54271705220716204</v>
      </c>
      <c r="O9" s="17">
        <v>0.60375201792605204</v>
      </c>
      <c r="P9" s="17">
        <v>0.63295589652239204</v>
      </c>
      <c r="Q9" s="17">
        <v>0.62927223940064803</v>
      </c>
      <c r="R9" s="17"/>
      <c r="S9" s="17">
        <v>0.529953455379923</v>
      </c>
      <c r="T9" s="17">
        <v>0.65473434607311198</v>
      </c>
      <c r="U9" s="17">
        <v>0.63174193377805998</v>
      </c>
      <c r="V9" s="17">
        <v>0.60778837844174405</v>
      </c>
      <c r="W9" s="17">
        <v>0.62060191022961997</v>
      </c>
      <c r="X9" s="17">
        <v>0.61365365222546697</v>
      </c>
      <c r="Y9" s="17">
        <v>0.61045975734198599</v>
      </c>
      <c r="Z9" s="17">
        <v>0.50723260569784601</v>
      </c>
      <c r="AA9" s="17">
        <v>0.58327703208906301</v>
      </c>
      <c r="AB9" s="17"/>
      <c r="AC9" s="17">
        <v>0.533060013433728</v>
      </c>
      <c r="AD9" s="17">
        <v>0.57011474293307296</v>
      </c>
      <c r="AE9" s="17">
        <v>0.59195863277045702</v>
      </c>
      <c r="AF9" s="17">
        <v>0.68725587527297205</v>
      </c>
      <c r="AG9" s="17">
        <v>0.62281742325757095</v>
      </c>
      <c r="AH9" s="17">
        <v>0.61519564579342401</v>
      </c>
      <c r="AI9" s="17">
        <v>0.62478236793589303</v>
      </c>
      <c r="AJ9" s="17">
        <v>0.66745609287651597</v>
      </c>
      <c r="AK9" s="17">
        <v>0.55478175199870905</v>
      </c>
      <c r="AL9" s="17">
        <v>0.66661388010447997</v>
      </c>
      <c r="AM9" s="17">
        <v>0.54503863180437195</v>
      </c>
      <c r="AN9" s="17">
        <v>0.63101543593632703</v>
      </c>
      <c r="AO9" s="17">
        <v>0.58261746637540501</v>
      </c>
      <c r="AP9" s="17">
        <v>0.52644110985207104</v>
      </c>
      <c r="AQ9" s="17">
        <v>0.49662604934069099</v>
      </c>
      <c r="AR9" s="17">
        <v>0.44471300010852</v>
      </c>
      <c r="AS9" s="17"/>
      <c r="AT9" s="17">
        <v>0.50341774144937601</v>
      </c>
      <c r="AU9" s="17">
        <v>0.61578355425033005</v>
      </c>
      <c r="AV9" s="17">
        <v>0.61418544180124901</v>
      </c>
      <c r="AW9" s="17">
        <v>0.62945686526397004</v>
      </c>
      <c r="AX9" s="17">
        <v>0.68989393720515002</v>
      </c>
      <c r="AY9" s="17">
        <v>0.60068722327148205</v>
      </c>
      <c r="AZ9" s="17"/>
      <c r="BA9" s="17">
        <v>0.65318307165565603</v>
      </c>
      <c r="BB9" s="17">
        <v>0.64034883466604597</v>
      </c>
      <c r="BC9" s="17">
        <v>0.57196665657933898</v>
      </c>
      <c r="BD9" s="17">
        <v>0.45677287438581798</v>
      </c>
      <c r="BE9" s="17">
        <v>0.419018284791635</v>
      </c>
      <c r="BF9" s="17"/>
      <c r="BG9" s="17">
        <v>0.59441856272719296</v>
      </c>
      <c r="BH9" s="17">
        <v>0.55372127483395595</v>
      </c>
      <c r="BI9" s="17">
        <v>0.65460590797651597</v>
      </c>
      <c r="BJ9" s="17">
        <v>0.64592811893284297</v>
      </c>
      <c r="BK9" s="17">
        <v>0.58168155470996197</v>
      </c>
      <c r="BL9" s="17"/>
      <c r="BM9" s="17">
        <v>0.58842799034738902</v>
      </c>
      <c r="BN9" s="17">
        <v>0.61233456670477504</v>
      </c>
      <c r="BO9" s="17">
        <v>0.59841638287215904</v>
      </c>
      <c r="BP9" s="17"/>
      <c r="BQ9" s="17">
        <v>0.48261618222685898</v>
      </c>
      <c r="BR9" s="17">
        <v>0.66209814859181104</v>
      </c>
      <c r="BS9" s="17"/>
      <c r="BT9" s="17">
        <v>0.58892810538778495</v>
      </c>
      <c r="BU9" s="17">
        <v>0.622766384934758</v>
      </c>
    </row>
    <row r="10" spans="2:73" x14ac:dyDescent="0.3">
      <c r="B10" s="18" t="s">
        <v>242</v>
      </c>
      <c r="C10" s="17">
        <v>0.27520963642059698</v>
      </c>
      <c r="D10" s="17">
        <v>0.26534558117004098</v>
      </c>
      <c r="E10" s="17">
        <v>0.28530226840015599</v>
      </c>
      <c r="F10" s="17"/>
      <c r="G10" s="17">
        <v>0.25379257273788303</v>
      </c>
      <c r="H10" s="17">
        <v>0.28418118059171599</v>
      </c>
      <c r="I10" s="17">
        <v>0.28547313350238601</v>
      </c>
      <c r="J10" s="17">
        <v>0.26130772098819399</v>
      </c>
      <c r="K10" s="17">
        <v>0.31944871001592301</v>
      </c>
      <c r="L10" s="17">
        <v>0.25537232556002798</v>
      </c>
      <c r="M10" s="17"/>
      <c r="N10" s="17">
        <v>0.27900018022926698</v>
      </c>
      <c r="O10" s="17">
        <v>0.27737695256807698</v>
      </c>
      <c r="P10" s="17">
        <v>0.27477461040068601</v>
      </c>
      <c r="Q10" s="17">
        <v>0.26936793499112799</v>
      </c>
      <c r="R10" s="17"/>
      <c r="S10" s="17">
        <v>0.27460779924883699</v>
      </c>
      <c r="T10" s="17">
        <v>0.26259890673928399</v>
      </c>
      <c r="U10" s="17">
        <v>0.242138876633399</v>
      </c>
      <c r="V10" s="17">
        <v>0.27678636948408403</v>
      </c>
      <c r="W10" s="17">
        <v>0.28740725207412499</v>
      </c>
      <c r="X10" s="17">
        <v>0.26188641048734601</v>
      </c>
      <c r="Y10" s="17">
        <v>0.27888166937784198</v>
      </c>
      <c r="Z10" s="17">
        <v>0.36023922587523299</v>
      </c>
      <c r="AA10" s="17">
        <v>0.28189041847111501</v>
      </c>
      <c r="AB10" s="17"/>
      <c r="AC10" s="17">
        <v>0.27280399322015902</v>
      </c>
      <c r="AD10" s="17">
        <v>0.27463145047065401</v>
      </c>
      <c r="AE10" s="17">
        <v>0.28551253551501898</v>
      </c>
      <c r="AF10" s="17">
        <v>0.23363428262357699</v>
      </c>
      <c r="AG10" s="17">
        <v>0.28536955816916199</v>
      </c>
      <c r="AH10" s="17">
        <v>0.30218935821443099</v>
      </c>
      <c r="AI10" s="17">
        <v>0.25390659639793001</v>
      </c>
      <c r="AJ10" s="17">
        <v>0.25181161698350701</v>
      </c>
      <c r="AK10" s="17">
        <v>0.29227705465169301</v>
      </c>
      <c r="AL10" s="17">
        <v>0.254248351782001</v>
      </c>
      <c r="AM10" s="17">
        <v>0.34992714839175298</v>
      </c>
      <c r="AN10" s="17">
        <v>0.23968881596444799</v>
      </c>
      <c r="AO10" s="17">
        <v>0.26267895839725097</v>
      </c>
      <c r="AP10" s="17">
        <v>0.309316733642366</v>
      </c>
      <c r="AQ10" s="17">
        <v>0.27991531913210199</v>
      </c>
      <c r="AR10" s="17">
        <v>0.231756570980513</v>
      </c>
      <c r="AS10" s="17"/>
      <c r="AT10" s="17">
        <v>0.26984434134900198</v>
      </c>
      <c r="AU10" s="17">
        <v>0.28588286844219701</v>
      </c>
      <c r="AV10" s="17">
        <v>0.28275278530299802</v>
      </c>
      <c r="AW10" s="17">
        <v>0.285537535328651</v>
      </c>
      <c r="AX10" s="17">
        <v>0.22965702874875499</v>
      </c>
      <c r="AY10" s="17">
        <v>0.27306441398730802</v>
      </c>
      <c r="AZ10" s="17"/>
      <c r="BA10" s="17">
        <v>0.27738053371094701</v>
      </c>
      <c r="BB10" s="17">
        <v>0.26196141162516601</v>
      </c>
      <c r="BC10" s="17">
        <v>0.28258985501856798</v>
      </c>
      <c r="BD10" s="17">
        <v>0.30274816508534802</v>
      </c>
      <c r="BE10" s="17">
        <v>0.18124795490572801</v>
      </c>
      <c r="BF10" s="17"/>
      <c r="BG10" s="17">
        <v>0.29700019162330399</v>
      </c>
      <c r="BH10" s="17">
        <v>0.271035859256681</v>
      </c>
      <c r="BI10" s="17">
        <v>0.259592312081736</v>
      </c>
      <c r="BJ10" s="17">
        <v>0.26381531699084898</v>
      </c>
      <c r="BK10" s="17">
        <v>0.287469544781074</v>
      </c>
      <c r="BL10" s="17"/>
      <c r="BM10" s="17">
        <v>0.26878214097064002</v>
      </c>
      <c r="BN10" s="17">
        <v>0.276506493351451</v>
      </c>
      <c r="BO10" s="17">
        <v>0.29120983245930498</v>
      </c>
      <c r="BP10" s="17"/>
      <c r="BQ10" s="17">
        <v>0.28979609621750202</v>
      </c>
      <c r="BR10" s="17">
        <v>0.276502481826566</v>
      </c>
      <c r="BS10" s="17"/>
      <c r="BT10" s="17">
        <v>0.26875656347110199</v>
      </c>
      <c r="BU10" s="17">
        <v>0.28075531783751501</v>
      </c>
    </row>
    <row r="11" spans="2:73" x14ac:dyDescent="0.3">
      <c r="B11" s="18" t="s">
        <v>243</v>
      </c>
      <c r="C11" s="17">
        <v>6.1611340878969398E-2</v>
      </c>
      <c r="D11" s="17">
        <v>6.38287087591832E-2</v>
      </c>
      <c r="E11" s="17">
        <v>5.9640677770931197E-2</v>
      </c>
      <c r="F11" s="17"/>
      <c r="G11" s="17">
        <v>7.1422788974100801E-2</v>
      </c>
      <c r="H11" s="17">
        <v>0.12880534115359299</v>
      </c>
      <c r="I11" s="17">
        <v>7.3769417526125605E-2</v>
      </c>
      <c r="J11" s="17">
        <v>3.5038023866546697E-2</v>
      </c>
      <c r="K11" s="17">
        <v>2.8985648241125199E-2</v>
      </c>
      <c r="L11" s="17">
        <v>3.41301032289111E-2</v>
      </c>
      <c r="M11" s="17"/>
      <c r="N11" s="17">
        <v>8.08697212932009E-2</v>
      </c>
      <c r="O11" s="17">
        <v>6.0737950726736399E-2</v>
      </c>
      <c r="P11" s="17">
        <v>4.3376028111209303E-2</v>
      </c>
      <c r="Q11" s="17">
        <v>5.4598659341456003E-2</v>
      </c>
      <c r="R11" s="17"/>
      <c r="S11" s="17">
        <v>8.63871666827567E-2</v>
      </c>
      <c r="T11" s="17">
        <v>3.9153798105657903E-2</v>
      </c>
      <c r="U11" s="17">
        <v>7.0968560054739296E-2</v>
      </c>
      <c r="V11" s="17">
        <v>6.7706999481542907E-2</v>
      </c>
      <c r="W11" s="17">
        <v>5.5851860056686999E-2</v>
      </c>
      <c r="X11" s="17">
        <v>5.4785245093207903E-2</v>
      </c>
      <c r="Y11" s="17">
        <v>4.6862619816180097E-2</v>
      </c>
      <c r="Z11" s="17">
        <v>6.2430878271519497E-2</v>
      </c>
      <c r="AA11" s="17">
        <v>6.6633140916892694E-2</v>
      </c>
      <c r="AB11" s="17"/>
      <c r="AC11" s="17">
        <v>4.4928414148251397E-2</v>
      </c>
      <c r="AD11" s="17">
        <v>5.21330485737867E-2</v>
      </c>
      <c r="AE11" s="17">
        <v>7.0511861888424995E-2</v>
      </c>
      <c r="AF11" s="17">
        <v>6.0339019970023597E-2</v>
      </c>
      <c r="AG11" s="17">
        <v>4.5960184433284E-2</v>
      </c>
      <c r="AH11" s="17">
        <v>5.9722918229444602E-2</v>
      </c>
      <c r="AI11" s="17">
        <v>6.6115178963761401E-2</v>
      </c>
      <c r="AJ11" s="17">
        <v>4.1313685682748E-2</v>
      </c>
      <c r="AK11" s="17">
        <v>7.3878332588760295E-2</v>
      </c>
      <c r="AL11" s="17">
        <v>3.8805006797795798E-2</v>
      </c>
      <c r="AM11" s="17">
        <v>5.3361046792140897E-2</v>
      </c>
      <c r="AN11" s="17">
        <v>7.5579509239544304E-2</v>
      </c>
      <c r="AO11" s="17">
        <v>5.8177487796741097E-2</v>
      </c>
      <c r="AP11" s="17">
        <v>3.6527532851521202E-2</v>
      </c>
      <c r="AQ11" s="17">
        <v>0.12005246265745501</v>
      </c>
      <c r="AR11" s="17">
        <v>0.122505825323712</v>
      </c>
      <c r="AS11" s="17"/>
      <c r="AT11" s="17">
        <v>0.10267867508843</v>
      </c>
      <c r="AU11" s="17">
        <v>4.5770852209210899E-2</v>
      </c>
      <c r="AV11" s="17">
        <v>5.3025738721650797E-2</v>
      </c>
      <c r="AW11" s="17">
        <v>4.6803900490197503E-2</v>
      </c>
      <c r="AX11" s="17">
        <v>4.7658502999787702E-2</v>
      </c>
      <c r="AY11" s="17">
        <v>7.18358543638003E-2</v>
      </c>
      <c r="AZ11" s="17"/>
      <c r="BA11" s="17">
        <v>4.1382613657342499E-2</v>
      </c>
      <c r="BB11" s="17">
        <v>4.7612657076940401E-2</v>
      </c>
      <c r="BC11" s="17">
        <v>6.4282054386304702E-2</v>
      </c>
      <c r="BD11" s="17">
        <v>0.112067418781782</v>
      </c>
      <c r="BE11" s="17">
        <v>0.16138003940978901</v>
      </c>
      <c r="BF11" s="17"/>
      <c r="BG11" s="17">
        <v>5.7741382336031301E-2</v>
      </c>
      <c r="BH11" s="17">
        <v>8.3761355607841301E-2</v>
      </c>
      <c r="BI11" s="17">
        <v>3.9293820654392499E-2</v>
      </c>
      <c r="BJ11" s="17">
        <v>4.63908737919922E-2</v>
      </c>
      <c r="BK11" s="17">
        <v>3.3620680597678698E-2</v>
      </c>
      <c r="BL11" s="17"/>
      <c r="BM11" s="17">
        <v>6.8531726761947007E-2</v>
      </c>
      <c r="BN11" s="17">
        <v>5.23979666084885E-2</v>
      </c>
      <c r="BO11" s="17">
        <v>6.3282423177563801E-2</v>
      </c>
      <c r="BP11" s="17"/>
      <c r="BQ11" s="17">
        <v>0.10054821086898399</v>
      </c>
      <c r="BR11" s="17">
        <v>3.6926140811882398E-2</v>
      </c>
      <c r="BS11" s="17"/>
      <c r="BT11" s="17">
        <v>7.1461426217712301E-2</v>
      </c>
      <c r="BU11" s="17">
        <v>4.8089487893754501E-2</v>
      </c>
    </row>
    <row r="12" spans="2:73" x14ac:dyDescent="0.3">
      <c r="B12" s="18" t="s">
        <v>244</v>
      </c>
      <c r="C12" s="17">
        <v>2.7331013362976098E-2</v>
      </c>
      <c r="D12" s="17">
        <v>3.4106971602943702E-2</v>
      </c>
      <c r="E12" s="17">
        <v>2.0812337363477401E-2</v>
      </c>
      <c r="F12" s="17"/>
      <c r="G12" s="17">
        <v>5.16313966320327E-2</v>
      </c>
      <c r="H12" s="17">
        <v>6.6454156360339106E-2</v>
      </c>
      <c r="I12" s="17">
        <v>2.06815295265186E-2</v>
      </c>
      <c r="J12" s="17">
        <v>1.5428717349264799E-2</v>
      </c>
      <c r="K12" s="17">
        <v>6.5287523976080997E-3</v>
      </c>
      <c r="L12" s="17">
        <v>8.48368483043648E-3</v>
      </c>
      <c r="M12" s="17"/>
      <c r="N12" s="17">
        <v>4.5540208237271097E-2</v>
      </c>
      <c r="O12" s="17">
        <v>2.8916966838240601E-2</v>
      </c>
      <c r="P12" s="17">
        <v>1.59631650374451E-2</v>
      </c>
      <c r="Q12" s="17">
        <v>1.52832887101632E-2</v>
      </c>
      <c r="R12" s="17"/>
      <c r="S12" s="17">
        <v>5.6034895840154003E-2</v>
      </c>
      <c r="T12" s="17">
        <v>1.34604278298005E-2</v>
      </c>
      <c r="U12" s="17">
        <v>2.47420809780666E-2</v>
      </c>
      <c r="V12" s="17">
        <v>1.6409460734654699E-2</v>
      </c>
      <c r="W12" s="17">
        <v>2.28925585557729E-2</v>
      </c>
      <c r="X12" s="17">
        <v>1.7933015759694901E-2</v>
      </c>
      <c r="Y12" s="17">
        <v>2.4709199631292301E-2</v>
      </c>
      <c r="Z12" s="17">
        <v>4.1280263347255999E-2</v>
      </c>
      <c r="AA12" s="17">
        <v>2.72472737926099E-2</v>
      </c>
      <c r="AB12" s="17"/>
      <c r="AC12" s="17">
        <v>3.54887094272349E-2</v>
      </c>
      <c r="AD12" s="17">
        <v>5.4449613182885499E-3</v>
      </c>
      <c r="AE12" s="17">
        <v>1.15251835383264E-2</v>
      </c>
      <c r="AF12" s="17">
        <v>1.52090849093739E-2</v>
      </c>
      <c r="AG12" s="17">
        <v>2.1950713310780301E-2</v>
      </c>
      <c r="AH12" s="17">
        <v>9.9418285196862695E-3</v>
      </c>
      <c r="AI12" s="17">
        <v>1.7702639904166501E-2</v>
      </c>
      <c r="AJ12" s="17">
        <v>2.0034384635509501E-2</v>
      </c>
      <c r="AK12" s="17">
        <v>4.97286381736202E-2</v>
      </c>
      <c r="AL12" s="17">
        <v>3.0568892687485399E-2</v>
      </c>
      <c r="AM12" s="17">
        <v>2.17624737108661E-2</v>
      </c>
      <c r="AN12" s="17">
        <v>3.7319309604467103E-2</v>
      </c>
      <c r="AO12" s="17">
        <v>3.5612342501972101E-2</v>
      </c>
      <c r="AP12" s="17">
        <v>6.2067668613026497E-2</v>
      </c>
      <c r="AQ12" s="17">
        <v>3.3785478314689199E-2</v>
      </c>
      <c r="AR12" s="17">
        <v>9.9430725557641306E-2</v>
      </c>
      <c r="AS12" s="17"/>
      <c r="AT12" s="17">
        <v>5.8849850797455E-2</v>
      </c>
      <c r="AU12" s="17">
        <v>2.5403280936979099E-2</v>
      </c>
      <c r="AV12" s="17">
        <v>1.70699334325124E-2</v>
      </c>
      <c r="AW12" s="17">
        <v>6.24144251783805E-3</v>
      </c>
      <c r="AX12" s="17">
        <v>1.82907656108038E-2</v>
      </c>
      <c r="AY12" s="17">
        <v>1.8216654830009602E-2</v>
      </c>
      <c r="AZ12" s="17"/>
      <c r="BA12" s="17">
        <v>9.3813127336154403E-3</v>
      </c>
      <c r="BB12" s="17">
        <v>9.1146669413985706E-3</v>
      </c>
      <c r="BC12" s="17">
        <v>3.7574641632437303E-2</v>
      </c>
      <c r="BD12" s="17">
        <v>7.84784330937629E-2</v>
      </c>
      <c r="BE12" s="17">
        <v>5.34748570771994E-2</v>
      </c>
      <c r="BF12" s="17"/>
      <c r="BG12" s="17">
        <v>2.2783860271475401E-2</v>
      </c>
      <c r="BH12" s="17">
        <v>4.2794260648546599E-2</v>
      </c>
      <c r="BI12" s="17">
        <v>1.9383502093702699E-2</v>
      </c>
      <c r="BJ12" s="17">
        <v>1.99407084311439E-2</v>
      </c>
      <c r="BK12" s="17">
        <v>4.58592797460829E-2</v>
      </c>
      <c r="BL12" s="17"/>
      <c r="BM12" s="17">
        <v>3.51775625339074E-2</v>
      </c>
      <c r="BN12" s="17">
        <v>2.40539504076616E-2</v>
      </c>
      <c r="BO12" s="17">
        <v>1.18933945472695E-2</v>
      </c>
      <c r="BP12" s="17"/>
      <c r="BQ12" s="17">
        <v>5.8658064349901499E-2</v>
      </c>
      <c r="BR12" s="17">
        <v>7.48134339411717E-3</v>
      </c>
      <c r="BS12" s="17"/>
      <c r="BT12" s="17">
        <v>3.1494037225415397E-2</v>
      </c>
      <c r="BU12" s="17">
        <v>2.1019677303287299E-2</v>
      </c>
    </row>
    <row r="13" spans="2:73" x14ac:dyDescent="0.3">
      <c r="B13" s="18" t="s">
        <v>245</v>
      </c>
      <c r="C13" s="17">
        <v>1.47977416278213E-2</v>
      </c>
      <c r="D13" s="17">
        <v>1.9899993862568199E-2</v>
      </c>
      <c r="E13" s="17">
        <v>9.8713791963486903E-3</v>
      </c>
      <c r="F13" s="17"/>
      <c r="G13" s="17">
        <v>3.3069747142059999E-2</v>
      </c>
      <c r="H13" s="17">
        <v>3.8077208561672599E-2</v>
      </c>
      <c r="I13" s="17">
        <v>9.8179297032772901E-3</v>
      </c>
      <c r="J13" s="17">
        <v>4.5296892450703103E-3</v>
      </c>
      <c r="K13" s="17">
        <v>4.6695926576375297E-3</v>
      </c>
      <c r="L13" s="17">
        <v>2.9712033335307902E-3</v>
      </c>
      <c r="M13" s="17"/>
      <c r="N13" s="17">
        <v>2.7495002223872599E-2</v>
      </c>
      <c r="O13" s="17">
        <v>1.31608118158833E-2</v>
      </c>
      <c r="P13" s="17">
        <v>5.76030778931526E-3</v>
      </c>
      <c r="Q13" s="17">
        <v>9.8789209923402198E-3</v>
      </c>
      <c r="R13" s="17"/>
      <c r="S13" s="17">
        <v>2.8450228191777401E-2</v>
      </c>
      <c r="T13" s="17">
        <v>1.34315547341591E-2</v>
      </c>
      <c r="U13" s="17">
        <v>2.0810433840027301E-2</v>
      </c>
      <c r="V13" s="17">
        <v>1.22834650728654E-2</v>
      </c>
      <c r="W13" s="17">
        <v>3.6256685042515401E-3</v>
      </c>
      <c r="X13" s="17">
        <v>5.63401525007305E-3</v>
      </c>
      <c r="Y13" s="17">
        <v>1.11381175691809E-2</v>
      </c>
      <c r="Z13" s="17">
        <v>0</v>
      </c>
      <c r="AA13" s="17">
        <v>2.0450056171421899E-2</v>
      </c>
      <c r="AB13" s="17"/>
      <c r="AC13" s="17">
        <v>4.9475090172127797E-2</v>
      </c>
      <c r="AD13" s="17">
        <v>3.69321000702632E-2</v>
      </c>
      <c r="AE13" s="17">
        <v>1.1749617234713799E-2</v>
      </c>
      <c r="AF13" s="17">
        <v>0</v>
      </c>
      <c r="AG13" s="17">
        <v>0</v>
      </c>
      <c r="AH13" s="17">
        <v>0</v>
      </c>
      <c r="AI13" s="17">
        <v>2.49618606952474E-2</v>
      </c>
      <c r="AJ13" s="17">
        <v>1.27545180838803E-2</v>
      </c>
      <c r="AK13" s="17">
        <v>1.1996242122517301E-2</v>
      </c>
      <c r="AL13" s="17">
        <v>0</v>
      </c>
      <c r="AM13" s="17">
        <v>1.99253907093178E-2</v>
      </c>
      <c r="AN13" s="17">
        <v>6.3458454477382598E-3</v>
      </c>
      <c r="AO13" s="17">
        <v>2.7430600438192999E-2</v>
      </c>
      <c r="AP13" s="17">
        <v>0</v>
      </c>
      <c r="AQ13" s="17">
        <v>1.88982846738107E-2</v>
      </c>
      <c r="AR13" s="17">
        <v>6.3935550461726096E-2</v>
      </c>
      <c r="AS13" s="17"/>
      <c r="AT13" s="17">
        <v>2.9206995151315598E-2</v>
      </c>
      <c r="AU13" s="17">
        <v>9.2212228988103606E-3</v>
      </c>
      <c r="AV13" s="17">
        <v>1.4129479132475101E-2</v>
      </c>
      <c r="AW13" s="17">
        <v>8.1411925605437696E-3</v>
      </c>
      <c r="AX13" s="17">
        <v>7.73236586615768E-3</v>
      </c>
      <c r="AY13" s="17">
        <v>2.15891691725381E-2</v>
      </c>
      <c r="AZ13" s="17"/>
      <c r="BA13" s="17">
        <v>5.7498806522165704E-3</v>
      </c>
      <c r="BB13" s="17">
        <v>1.4941903695241499E-2</v>
      </c>
      <c r="BC13" s="17">
        <v>1.6733877232453401E-2</v>
      </c>
      <c r="BD13" s="17">
        <v>3.2414442792419E-2</v>
      </c>
      <c r="BE13" s="17">
        <v>7.7448998685382894E-2</v>
      </c>
      <c r="BF13" s="17"/>
      <c r="BG13" s="17">
        <v>1.12009429242359E-2</v>
      </c>
      <c r="BH13" s="17">
        <v>2.2588077165481599E-2</v>
      </c>
      <c r="BI13" s="17">
        <v>1.2436095027065899E-2</v>
      </c>
      <c r="BJ13" s="17">
        <v>7.3295362315750102E-3</v>
      </c>
      <c r="BK13" s="17">
        <v>1.18406189509322E-2</v>
      </c>
      <c r="BL13" s="17"/>
      <c r="BM13" s="17">
        <v>1.5563181387100399E-2</v>
      </c>
      <c r="BN13" s="17">
        <v>1.84545223333148E-2</v>
      </c>
      <c r="BO13" s="17">
        <v>3.6784406992240899E-3</v>
      </c>
      <c r="BP13" s="17"/>
      <c r="BQ13" s="17">
        <v>3.4972495924250897E-2</v>
      </c>
      <c r="BR13" s="17">
        <v>3.7497062462722199E-3</v>
      </c>
      <c r="BS13" s="17"/>
      <c r="BT13" s="17">
        <v>2.00642001088468E-2</v>
      </c>
      <c r="BU13" s="17">
        <v>8.4638375642614606E-3</v>
      </c>
    </row>
    <row r="14" spans="2:73" x14ac:dyDescent="0.3">
      <c r="B14" s="18" t="s">
        <v>246</v>
      </c>
      <c r="C14" s="17">
        <v>4.0177171157204103E-3</v>
      </c>
      <c r="D14" s="17">
        <v>5.2712582621979899E-3</v>
      </c>
      <c r="E14" s="17">
        <v>2.8085684277663601E-3</v>
      </c>
      <c r="F14" s="17"/>
      <c r="G14" s="17">
        <v>5.9835136559720104E-3</v>
      </c>
      <c r="H14" s="17">
        <v>1.01472578925694E-2</v>
      </c>
      <c r="I14" s="17">
        <v>6.87174734785402E-3</v>
      </c>
      <c r="J14" s="17">
        <v>0</v>
      </c>
      <c r="K14" s="17">
        <v>2.05428653220018E-3</v>
      </c>
      <c r="L14" s="17">
        <v>0</v>
      </c>
      <c r="M14" s="17"/>
      <c r="N14" s="17">
        <v>6.6463983288081903E-3</v>
      </c>
      <c r="O14" s="17">
        <v>2.5065886806497602E-3</v>
      </c>
      <c r="P14" s="17">
        <v>7.2326935361781402E-3</v>
      </c>
      <c r="Q14" s="17">
        <v>0</v>
      </c>
      <c r="R14" s="17"/>
      <c r="S14" s="17">
        <v>1.16577120573383E-2</v>
      </c>
      <c r="T14" s="17">
        <v>5.6881368662050104E-3</v>
      </c>
      <c r="U14" s="17">
        <v>0</v>
      </c>
      <c r="V14" s="17">
        <v>1.8524296613770599E-3</v>
      </c>
      <c r="W14" s="17">
        <v>0</v>
      </c>
      <c r="X14" s="17">
        <v>0</v>
      </c>
      <c r="Y14" s="17">
        <v>5.8229124553117202E-3</v>
      </c>
      <c r="Z14" s="17">
        <v>0</v>
      </c>
      <c r="AA14" s="17">
        <v>3.50944762191299E-3</v>
      </c>
      <c r="AB14" s="17"/>
      <c r="AC14" s="17">
        <v>0</v>
      </c>
      <c r="AD14" s="17">
        <v>0</v>
      </c>
      <c r="AE14" s="17">
        <v>0</v>
      </c>
      <c r="AF14" s="17">
        <v>0</v>
      </c>
      <c r="AG14" s="17">
        <v>0</v>
      </c>
      <c r="AH14" s="17">
        <v>0</v>
      </c>
      <c r="AI14" s="17">
        <v>2.53516540330959E-3</v>
      </c>
      <c r="AJ14" s="17">
        <v>0</v>
      </c>
      <c r="AK14" s="17">
        <v>0</v>
      </c>
      <c r="AL14" s="17">
        <v>4.7653973343593399E-3</v>
      </c>
      <c r="AM14" s="17">
        <v>2.5566135611846102E-3</v>
      </c>
      <c r="AN14" s="17">
        <v>1.00510838074754E-2</v>
      </c>
      <c r="AO14" s="17">
        <v>1.7223657668337399E-2</v>
      </c>
      <c r="AP14" s="17">
        <v>4.29290550159813E-2</v>
      </c>
      <c r="AQ14" s="17">
        <v>0</v>
      </c>
      <c r="AR14" s="17">
        <v>1.32531157680704E-2</v>
      </c>
      <c r="AS14" s="17"/>
      <c r="AT14" s="17">
        <v>1.23603482008946E-2</v>
      </c>
      <c r="AU14" s="17">
        <v>0</v>
      </c>
      <c r="AV14" s="17">
        <v>1.5190817515937699E-3</v>
      </c>
      <c r="AW14" s="17">
        <v>3.5290220312747902E-3</v>
      </c>
      <c r="AX14" s="17">
        <v>0</v>
      </c>
      <c r="AY14" s="17">
        <v>6.0100139023048296E-3</v>
      </c>
      <c r="AZ14" s="17"/>
      <c r="BA14" s="17">
        <v>0</v>
      </c>
      <c r="BB14" s="17">
        <v>3.8380332702668699E-3</v>
      </c>
      <c r="BC14" s="17">
        <v>6.9233887809485497E-3</v>
      </c>
      <c r="BD14" s="17">
        <v>0</v>
      </c>
      <c r="BE14" s="17">
        <v>5.5926192410083703E-2</v>
      </c>
      <c r="BF14" s="17"/>
      <c r="BG14" s="17">
        <v>4.6064197870286103E-3</v>
      </c>
      <c r="BH14" s="17">
        <v>6.6673277122678504E-3</v>
      </c>
      <c r="BI14" s="17">
        <v>2.8819493421716399E-3</v>
      </c>
      <c r="BJ14" s="17">
        <v>4.7497213337286898E-3</v>
      </c>
      <c r="BK14" s="17">
        <v>0</v>
      </c>
      <c r="BL14" s="17"/>
      <c r="BM14" s="17">
        <v>4.5147053305172099E-3</v>
      </c>
      <c r="BN14" s="17">
        <v>3.4351388187366799E-3</v>
      </c>
      <c r="BO14" s="17">
        <v>3.9465425597912697E-3</v>
      </c>
      <c r="BP14" s="17"/>
      <c r="BQ14" s="17">
        <v>8.7067178193052097E-3</v>
      </c>
      <c r="BR14" s="17">
        <v>1.0566749636206499E-3</v>
      </c>
      <c r="BS14" s="17"/>
      <c r="BT14" s="17">
        <v>4.86855714135949E-3</v>
      </c>
      <c r="BU14" s="17">
        <v>3.1912600685792001E-3</v>
      </c>
    </row>
    <row r="15" spans="2:73" x14ac:dyDescent="0.3">
      <c r="B15" s="18" t="s">
        <v>247</v>
      </c>
      <c r="C15" s="17">
        <v>3.5670199872042201E-3</v>
      </c>
      <c r="D15" s="17">
        <v>2.7606053766085401E-3</v>
      </c>
      <c r="E15" s="17">
        <v>4.36385814415722E-3</v>
      </c>
      <c r="F15" s="17"/>
      <c r="G15" s="17">
        <v>1.2743983163217501E-2</v>
      </c>
      <c r="H15" s="17">
        <v>1.05595656321315E-2</v>
      </c>
      <c r="I15" s="17">
        <v>0</v>
      </c>
      <c r="J15" s="17">
        <v>0</v>
      </c>
      <c r="K15" s="17">
        <v>0</v>
      </c>
      <c r="L15" s="17">
        <v>0</v>
      </c>
      <c r="M15" s="17"/>
      <c r="N15" s="17">
        <v>8.2128424876246192E-3</v>
      </c>
      <c r="O15" s="17">
        <v>0</v>
      </c>
      <c r="P15" s="17">
        <v>2.9796096107398201E-3</v>
      </c>
      <c r="Q15" s="17">
        <v>2.84605560112436E-3</v>
      </c>
      <c r="R15" s="17"/>
      <c r="S15" s="17">
        <v>4.24883454331798E-3</v>
      </c>
      <c r="T15" s="17">
        <v>0</v>
      </c>
      <c r="U15" s="17">
        <v>0</v>
      </c>
      <c r="V15" s="17">
        <v>5.1213681428863202E-3</v>
      </c>
      <c r="W15" s="17">
        <v>0</v>
      </c>
      <c r="X15" s="17">
        <v>1.40646565432535E-2</v>
      </c>
      <c r="Y15" s="17">
        <v>7.1016100013482197E-3</v>
      </c>
      <c r="Z15" s="17">
        <v>0</v>
      </c>
      <c r="AA15" s="17">
        <v>1.5921109595267099E-3</v>
      </c>
      <c r="AB15" s="17"/>
      <c r="AC15" s="17">
        <v>3.8768989749086803E-2</v>
      </c>
      <c r="AD15" s="17">
        <v>8.2972779639387505E-3</v>
      </c>
      <c r="AE15" s="17">
        <v>1.04128538039446E-2</v>
      </c>
      <c r="AF15" s="17">
        <v>0</v>
      </c>
      <c r="AG15" s="17">
        <v>0</v>
      </c>
      <c r="AH15" s="17">
        <v>0</v>
      </c>
      <c r="AI15" s="17">
        <v>0</v>
      </c>
      <c r="AJ15" s="17">
        <v>0</v>
      </c>
      <c r="AK15" s="17">
        <v>0</v>
      </c>
      <c r="AL15" s="17">
        <v>0</v>
      </c>
      <c r="AM15" s="17">
        <v>0</v>
      </c>
      <c r="AN15" s="17">
        <v>0</v>
      </c>
      <c r="AO15" s="17">
        <v>1.6259486822100998E-2</v>
      </c>
      <c r="AP15" s="17">
        <v>0</v>
      </c>
      <c r="AQ15" s="17">
        <v>2.4859203451947798E-2</v>
      </c>
      <c r="AR15" s="17">
        <v>1.35481859491597E-2</v>
      </c>
      <c r="AS15" s="17"/>
      <c r="AT15" s="17">
        <v>6.51288010024338E-3</v>
      </c>
      <c r="AU15" s="17">
        <v>3.6248225630162302E-3</v>
      </c>
      <c r="AV15" s="17">
        <v>0</v>
      </c>
      <c r="AW15" s="17">
        <v>5.50149315703506E-3</v>
      </c>
      <c r="AX15" s="17">
        <v>0</v>
      </c>
      <c r="AY15" s="17">
        <v>0</v>
      </c>
      <c r="AZ15" s="17"/>
      <c r="BA15" s="17">
        <v>0</v>
      </c>
      <c r="BB15" s="17">
        <v>6.00791125388593E-3</v>
      </c>
      <c r="BC15" s="17">
        <v>3.89593002502296E-3</v>
      </c>
      <c r="BD15" s="17">
        <v>4.4208801048937502E-3</v>
      </c>
      <c r="BE15" s="17">
        <v>0</v>
      </c>
      <c r="BF15" s="17"/>
      <c r="BG15" s="17">
        <v>4.8473882287745204E-3</v>
      </c>
      <c r="BH15" s="17">
        <v>4.8878075008839499E-3</v>
      </c>
      <c r="BI15" s="17">
        <v>0</v>
      </c>
      <c r="BJ15" s="17">
        <v>4.77130659359717E-3</v>
      </c>
      <c r="BK15" s="17">
        <v>0</v>
      </c>
      <c r="BL15" s="17"/>
      <c r="BM15" s="17">
        <v>4.6120883143988302E-3</v>
      </c>
      <c r="BN15" s="17">
        <v>1.07989445207129E-3</v>
      </c>
      <c r="BO15" s="17">
        <v>6.4685061923919502E-3</v>
      </c>
      <c r="BP15" s="17"/>
      <c r="BQ15" s="17">
        <v>8.9298517103772092E-3</v>
      </c>
      <c r="BR15" s="17">
        <v>5.9545510992714003E-4</v>
      </c>
      <c r="BS15" s="17"/>
      <c r="BT15" s="17">
        <v>3.8119676436841302E-3</v>
      </c>
      <c r="BU15" s="17">
        <v>3.62069888179232E-3</v>
      </c>
    </row>
    <row r="16" spans="2:73" x14ac:dyDescent="0.3">
      <c r="B16" s="18" t="s">
        <v>92</v>
      </c>
      <c r="C16" s="19">
        <v>1.4437479162843801E-2</v>
      </c>
      <c r="D16" s="19">
        <v>1.31845158860675E-2</v>
      </c>
      <c r="E16" s="19">
        <v>1.57030103245696E-2</v>
      </c>
      <c r="F16" s="19"/>
      <c r="G16" s="19">
        <v>2.41510920247603E-2</v>
      </c>
      <c r="H16" s="19">
        <v>2.1447039796328601E-2</v>
      </c>
      <c r="I16" s="19">
        <v>1.3971025946525601E-2</v>
      </c>
      <c r="J16" s="19">
        <v>1.56237668344269E-2</v>
      </c>
      <c r="K16" s="19">
        <v>6.9478875675293896E-3</v>
      </c>
      <c r="L16" s="19">
        <v>6.7458458108909701E-3</v>
      </c>
      <c r="M16" s="19"/>
      <c r="N16" s="19">
        <v>9.5185949927938107E-3</v>
      </c>
      <c r="O16" s="19">
        <v>1.35487114443606E-2</v>
      </c>
      <c r="P16" s="19">
        <v>1.6957688992034901E-2</v>
      </c>
      <c r="Q16" s="19">
        <v>1.87529009631404E-2</v>
      </c>
      <c r="R16" s="19"/>
      <c r="S16" s="19">
        <v>8.6599080558959693E-3</v>
      </c>
      <c r="T16" s="19">
        <v>1.0932829651780799E-2</v>
      </c>
      <c r="U16" s="19">
        <v>9.5981147157077201E-3</v>
      </c>
      <c r="V16" s="19">
        <v>1.2051528980844699E-2</v>
      </c>
      <c r="W16" s="19">
        <v>9.6207505795436899E-3</v>
      </c>
      <c r="X16" s="19">
        <v>3.2043004640957801E-2</v>
      </c>
      <c r="Y16" s="19">
        <v>1.5024113806858501E-2</v>
      </c>
      <c r="Z16" s="19">
        <v>2.8817026808145699E-2</v>
      </c>
      <c r="AA16" s="19">
        <v>1.5400519977458E-2</v>
      </c>
      <c r="AB16" s="19"/>
      <c r="AC16" s="19">
        <v>2.5474789849411601E-2</v>
      </c>
      <c r="AD16" s="19">
        <v>5.2446418669994999E-2</v>
      </c>
      <c r="AE16" s="19">
        <v>1.8329315249114402E-2</v>
      </c>
      <c r="AF16" s="19">
        <v>3.5617372240535098E-3</v>
      </c>
      <c r="AG16" s="19">
        <v>2.3902120829202601E-2</v>
      </c>
      <c r="AH16" s="19">
        <v>1.2950249243014E-2</v>
      </c>
      <c r="AI16" s="19">
        <v>9.9961906996917094E-3</v>
      </c>
      <c r="AJ16" s="19">
        <v>6.6297017378393304E-3</v>
      </c>
      <c r="AK16" s="19">
        <v>1.73379804647E-2</v>
      </c>
      <c r="AL16" s="19">
        <v>4.99847129387838E-3</v>
      </c>
      <c r="AM16" s="19">
        <v>7.4286950303661401E-3</v>
      </c>
      <c r="AN16" s="19">
        <v>0</v>
      </c>
      <c r="AO16" s="19">
        <v>0</v>
      </c>
      <c r="AP16" s="19">
        <v>2.27179000250337E-2</v>
      </c>
      <c r="AQ16" s="19">
        <v>2.5863202429304E-2</v>
      </c>
      <c r="AR16" s="19">
        <v>1.0857025850658101E-2</v>
      </c>
      <c r="AS16" s="19"/>
      <c r="AT16" s="19">
        <v>1.7129167863283501E-2</v>
      </c>
      <c r="AU16" s="19">
        <v>1.43133986994557E-2</v>
      </c>
      <c r="AV16" s="19">
        <v>1.7317539857520398E-2</v>
      </c>
      <c r="AW16" s="19">
        <v>1.47885486504901E-2</v>
      </c>
      <c r="AX16" s="19">
        <v>6.7673995693454799E-3</v>
      </c>
      <c r="AY16" s="19">
        <v>8.5966704725574505E-3</v>
      </c>
      <c r="AZ16" s="19"/>
      <c r="BA16" s="19">
        <v>1.2922587590222599E-2</v>
      </c>
      <c r="BB16" s="19">
        <v>1.61745814710548E-2</v>
      </c>
      <c r="BC16" s="19">
        <v>1.6033596344926002E-2</v>
      </c>
      <c r="BD16" s="19">
        <v>1.3097785755975901E-2</v>
      </c>
      <c r="BE16" s="19">
        <v>5.1503672720182699E-2</v>
      </c>
      <c r="BF16" s="19"/>
      <c r="BG16" s="19">
        <v>7.4012521019570397E-3</v>
      </c>
      <c r="BH16" s="19">
        <v>1.4544037274341899E-2</v>
      </c>
      <c r="BI16" s="19">
        <v>1.18064128244155E-2</v>
      </c>
      <c r="BJ16" s="19">
        <v>7.0744176942702597E-3</v>
      </c>
      <c r="BK16" s="19">
        <v>3.9528321214269801E-2</v>
      </c>
      <c r="BL16" s="19"/>
      <c r="BM16" s="19">
        <v>1.43906043540999E-2</v>
      </c>
      <c r="BN16" s="19">
        <v>1.17374673235015E-2</v>
      </c>
      <c r="BO16" s="19">
        <v>2.1104477492295201E-2</v>
      </c>
      <c r="BP16" s="19"/>
      <c r="BQ16" s="19">
        <v>1.577238088282E-2</v>
      </c>
      <c r="BR16" s="19">
        <v>1.15900490558037E-2</v>
      </c>
      <c r="BS16" s="19"/>
      <c r="BT16" s="19">
        <v>1.06151428040953E-2</v>
      </c>
      <c r="BU16" s="19">
        <v>1.2093335516051599E-2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0.266984295811868</v>
      </c>
      <c r="D9" s="17">
        <v>0.264391811426542</v>
      </c>
      <c r="E9" s="17">
        <v>0.26877255493367103</v>
      </c>
      <c r="F9" s="17"/>
      <c r="G9" s="17">
        <v>0.27593809770724897</v>
      </c>
      <c r="H9" s="17">
        <v>0.22640061886525101</v>
      </c>
      <c r="I9" s="17">
        <v>0.25824012108128902</v>
      </c>
      <c r="J9" s="17">
        <v>0.28568433215848499</v>
      </c>
      <c r="K9" s="17">
        <v>0.25719257333895001</v>
      </c>
      <c r="L9" s="17">
        <v>0.2925111409044</v>
      </c>
      <c r="M9" s="17"/>
      <c r="N9" s="17">
        <v>0.27031372874562898</v>
      </c>
      <c r="O9" s="17">
        <v>0.26504720026572798</v>
      </c>
      <c r="P9" s="17">
        <v>0.266870155904674</v>
      </c>
      <c r="Q9" s="17">
        <v>0.26568388461897202</v>
      </c>
      <c r="R9" s="17"/>
      <c r="S9" s="17">
        <v>0.28296998467033002</v>
      </c>
      <c r="T9" s="17">
        <v>0.29954394500380199</v>
      </c>
      <c r="U9" s="17">
        <v>0.32902389587173297</v>
      </c>
      <c r="V9" s="17">
        <v>0.24307444540685799</v>
      </c>
      <c r="W9" s="17">
        <v>0.274875570035782</v>
      </c>
      <c r="X9" s="17">
        <v>0.24132785277438601</v>
      </c>
      <c r="Y9" s="17">
        <v>0.25300752302615698</v>
      </c>
      <c r="Z9" s="17">
        <v>0.22003175609218001</v>
      </c>
      <c r="AA9" s="17">
        <v>0.222752852213282</v>
      </c>
      <c r="AB9" s="17"/>
      <c r="AC9" s="17">
        <v>0.37498407211207901</v>
      </c>
      <c r="AD9" s="17">
        <v>0.27637216701311001</v>
      </c>
      <c r="AE9" s="17">
        <v>0.28231388792309198</v>
      </c>
      <c r="AF9" s="17">
        <v>0.25404677376650597</v>
      </c>
      <c r="AG9" s="17">
        <v>0.28152693366883602</v>
      </c>
      <c r="AH9" s="17">
        <v>0.25731292725655802</v>
      </c>
      <c r="AI9" s="17">
        <v>0.27038712411694599</v>
      </c>
      <c r="AJ9" s="17">
        <v>0.299547437930622</v>
      </c>
      <c r="AK9" s="17">
        <v>0.314127829969156</v>
      </c>
      <c r="AL9" s="17">
        <v>0.28812452325146898</v>
      </c>
      <c r="AM9" s="17">
        <v>0.28405363350074703</v>
      </c>
      <c r="AN9" s="17">
        <v>0.25719053454470597</v>
      </c>
      <c r="AO9" s="17">
        <v>0.212222038881487</v>
      </c>
      <c r="AP9" s="17">
        <v>0.28583325202186699</v>
      </c>
      <c r="AQ9" s="17">
        <v>0.15618066707158901</v>
      </c>
      <c r="AR9" s="17">
        <v>0.20917171452724001</v>
      </c>
      <c r="AS9" s="17"/>
      <c r="AT9" s="17">
        <v>0.28174477368275302</v>
      </c>
      <c r="AU9" s="17">
        <v>0.20638590078592101</v>
      </c>
      <c r="AV9" s="17">
        <v>0.34309504288985399</v>
      </c>
      <c r="AW9" s="17">
        <v>0.35636053552994601</v>
      </c>
      <c r="AX9" s="17">
        <v>0.17845482143382399</v>
      </c>
      <c r="AY9" s="17">
        <v>0.17305780978507401</v>
      </c>
      <c r="AZ9" s="17"/>
      <c r="BA9" s="17">
        <v>0.27856270659049498</v>
      </c>
      <c r="BB9" s="17">
        <v>0.26208554550678897</v>
      </c>
      <c r="BC9" s="17">
        <v>0.255018352704589</v>
      </c>
      <c r="BD9" s="17">
        <v>0.26693579250444999</v>
      </c>
      <c r="BE9" s="17">
        <v>0.15223231172312701</v>
      </c>
      <c r="BF9" s="17"/>
      <c r="BG9" s="17">
        <v>0.26755616670504501</v>
      </c>
      <c r="BH9" s="17">
        <v>0.238502917100509</v>
      </c>
      <c r="BI9" s="17">
        <v>0.324463893045843</v>
      </c>
      <c r="BJ9" s="17">
        <v>0.25292294186319297</v>
      </c>
      <c r="BK9" s="17">
        <v>0.24006523444950201</v>
      </c>
      <c r="BL9" s="17"/>
      <c r="BM9" s="17">
        <v>0.27239096055343198</v>
      </c>
      <c r="BN9" s="17">
        <v>0.27033742677769901</v>
      </c>
      <c r="BO9" s="17">
        <v>0.24278160111636901</v>
      </c>
      <c r="BP9" s="17"/>
      <c r="BQ9" s="17">
        <v>0.26660714218003001</v>
      </c>
      <c r="BR9" s="17">
        <v>0.26896686272574999</v>
      </c>
      <c r="BS9" s="17"/>
      <c r="BT9" s="17">
        <v>0.30166511439751797</v>
      </c>
      <c r="BU9" s="17">
        <v>0.22295526297521101</v>
      </c>
    </row>
    <row r="10" spans="2:73" x14ac:dyDescent="0.3">
      <c r="B10" s="18" t="s">
        <v>242</v>
      </c>
      <c r="C10" s="17">
        <v>0.45247292846376402</v>
      </c>
      <c r="D10" s="17">
        <v>0.47229759035090102</v>
      </c>
      <c r="E10" s="17">
        <v>0.43339552278933802</v>
      </c>
      <c r="F10" s="17"/>
      <c r="G10" s="17">
        <v>0.36460727547996402</v>
      </c>
      <c r="H10" s="17">
        <v>0.39382840156119597</v>
      </c>
      <c r="I10" s="17">
        <v>0.48947862226887201</v>
      </c>
      <c r="J10" s="17">
        <v>0.492205180485561</v>
      </c>
      <c r="K10" s="17">
        <v>0.49687284945670401</v>
      </c>
      <c r="L10" s="17">
        <v>0.46613263628604001</v>
      </c>
      <c r="M10" s="17"/>
      <c r="N10" s="17">
        <v>0.410281591127238</v>
      </c>
      <c r="O10" s="17">
        <v>0.479924619104249</v>
      </c>
      <c r="P10" s="17">
        <v>0.46711711868584099</v>
      </c>
      <c r="Q10" s="17">
        <v>0.45865736782706701</v>
      </c>
      <c r="R10" s="17"/>
      <c r="S10" s="17">
        <v>0.35872358241546098</v>
      </c>
      <c r="T10" s="17">
        <v>0.47951238187112599</v>
      </c>
      <c r="U10" s="17">
        <v>0.41664381501132502</v>
      </c>
      <c r="V10" s="17">
        <v>0.49540459836115103</v>
      </c>
      <c r="W10" s="17">
        <v>0.45036113528224198</v>
      </c>
      <c r="X10" s="17">
        <v>0.46252649383236799</v>
      </c>
      <c r="Y10" s="17">
        <v>0.48225404118558801</v>
      </c>
      <c r="Z10" s="17">
        <v>0.46951549162662998</v>
      </c>
      <c r="AA10" s="17">
        <v>0.49019367241984502</v>
      </c>
      <c r="AB10" s="17"/>
      <c r="AC10" s="17">
        <v>0.26149678487761302</v>
      </c>
      <c r="AD10" s="17">
        <v>0.40867791410061299</v>
      </c>
      <c r="AE10" s="17">
        <v>0.46858983455654102</v>
      </c>
      <c r="AF10" s="17">
        <v>0.46198805692408601</v>
      </c>
      <c r="AG10" s="17">
        <v>0.44463478279903901</v>
      </c>
      <c r="AH10" s="17">
        <v>0.484597702548895</v>
      </c>
      <c r="AI10" s="17">
        <v>0.43383238510993899</v>
      </c>
      <c r="AJ10" s="17">
        <v>0.44738539141081202</v>
      </c>
      <c r="AK10" s="17">
        <v>0.41501936159158997</v>
      </c>
      <c r="AL10" s="17">
        <v>0.51101772713728599</v>
      </c>
      <c r="AM10" s="17">
        <v>0.48269104955682501</v>
      </c>
      <c r="AN10" s="17">
        <v>0.46351323085714402</v>
      </c>
      <c r="AO10" s="17">
        <v>0.46612324801919702</v>
      </c>
      <c r="AP10" s="17">
        <v>0.41846601763790098</v>
      </c>
      <c r="AQ10" s="17">
        <v>0.49938265304834101</v>
      </c>
      <c r="AR10" s="17">
        <v>0.37560151097025302</v>
      </c>
      <c r="AS10" s="17"/>
      <c r="AT10" s="17">
        <v>0.39053114489093699</v>
      </c>
      <c r="AU10" s="17">
        <v>0.532847969046362</v>
      </c>
      <c r="AV10" s="17">
        <v>0.47685170997021398</v>
      </c>
      <c r="AW10" s="17">
        <v>0.44273431699535698</v>
      </c>
      <c r="AX10" s="17">
        <v>0.37907078973914499</v>
      </c>
      <c r="AY10" s="17">
        <v>0.38945083535406</v>
      </c>
      <c r="AZ10" s="17"/>
      <c r="BA10" s="17">
        <v>0.476283026110432</v>
      </c>
      <c r="BB10" s="17">
        <v>0.48459081903943801</v>
      </c>
      <c r="BC10" s="17">
        <v>0.457526376777802</v>
      </c>
      <c r="BD10" s="17">
        <v>0.38999543752634402</v>
      </c>
      <c r="BE10" s="17">
        <v>0.37919985387300897</v>
      </c>
      <c r="BF10" s="17"/>
      <c r="BG10" s="17">
        <v>0.44593799446917798</v>
      </c>
      <c r="BH10" s="17">
        <v>0.46086079560004301</v>
      </c>
      <c r="BI10" s="17">
        <v>0.42769645278519403</v>
      </c>
      <c r="BJ10" s="17">
        <v>0.498489343344518</v>
      </c>
      <c r="BK10" s="17">
        <v>0.46318590854392999</v>
      </c>
      <c r="BL10" s="17"/>
      <c r="BM10" s="17">
        <v>0.43331214159915799</v>
      </c>
      <c r="BN10" s="17">
        <v>0.45186856499012801</v>
      </c>
      <c r="BO10" s="17">
        <v>0.51097798541662598</v>
      </c>
      <c r="BP10" s="17"/>
      <c r="BQ10" s="17">
        <v>0.38552839376738401</v>
      </c>
      <c r="BR10" s="17">
        <v>0.49592564342501499</v>
      </c>
      <c r="BS10" s="17"/>
      <c r="BT10" s="17">
        <v>0.431264365734848</v>
      </c>
      <c r="BU10" s="17">
        <v>0.48375989239296202</v>
      </c>
    </row>
    <row r="11" spans="2:73" x14ac:dyDescent="0.3">
      <c r="B11" s="18" t="s">
        <v>243</v>
      </c>
      <c r="C11" s="17">
        <v>0.15765078680192299</v>
      </c>
      <c r="D11" s="17">
        <v>0.14625178600709299</v>
      </c>
      <c r="E11" s="17">
        <v>0.16924528923886201</v>
      </c>
      <c r="F11" s="17"/>
      <c r="G11" s="17">
        <v>0.207569892466589</v>
      </c>
      <c r="H11" s="17">
        <v>0.14903543136630401</v>
      </c>
      <c r="I11" s="17">
        <v>0.141936670496599</v>
      </c>
      <c r="J11" s="17">
        <v>0.14180879854778999</v>
      </c>
      <c r="K11" s="17">
        <v>0.16695223125295799</v>
      </c>
      <c r="L11" s="17">
        <v>0.151006585565578</v>
      </c>
      <c r="M11" s="17"/>
      <c r="N11" s="17">
        <v>0.16275721389985401</v>
      </c>
      <c r="O11" s="17">
        <v>0.15228700404424</v>
      </c>
      <c r="P11" s="17">
        <v>0.15686874661125899</v>
      </c>
      <c r="Q11" s="17">
        <v>0.15757361610133799</v>
      </c>
      <c r="R11" s="17"/>
      <c r="S11" s="17">
        <v>0.17277057721721201</v>
      </c>
      <c r="T11" s="17">
        <v>0.13258690298362799</v>
      </c>
      <c r="U11" s="17">
        <v>0.13509283710837899</v>
      </c>
      <c r="V11" s="17">
        <v>0.161818302025695</v>
      </c>
      <c r="W11" s="17">
        <v>0.210254523862279</v>
      </c>
      <c r="X11" s="17">
        <v>0.16529011111033601</v>
      </c>
      <c r="Y11" s="17">
        <v>0.12796496084984901</v>
      </c>
      <c r="Z11" s="17">
        <v>0.17409108728425601</v>
      </c>
      <c r="AA11" s="17">
        <v>0.15796236018502099</v>
      </c>
      <c r="AB11" s="17"/>
      <c r="AC11" s="17">
        <v>0.18895290230175499</v>
      </c>
      <c r="AD11" s="17">
        <v>0.132108088703071</v>
      </c>
      <c r="AE11" s="17">
        <v>0.14245788528390699</v>
      </c>
      <c r="AF11" s="17">
        <v>0.17510984234011701</v>
      </c>
      <c r="AG11" s="17">
        <v>0.15496543138101701</v>
      </c>
      <c r="AH11" s="17">
        <v>0.16026718122994699</v>
      </c>
      <c r="AI11" s="17">
        <v>0.215574597813143</v>
      </c>
      <c r="AJ11" s="17">
        <v>0.15587244256639601</v>
      </c>
      <c r="AK11" s="17">
        <v>0.116101988097428</v>
      </c>
      <c r="AL11" s="17">
        <v>0.135088219141212</v>
      </c>
      <c r="AM11" s="17">
        <v>0.15306319205610999</v>
      </c>
      <c r="AN11" s="17">
        <v>0.156072674167193</v>
      </c>
      <c r="AO11" s="17">
        <v>0.18453395480766399</v>
      </c>
      <c r="AP11" s="17">
        <v>0.14074034103226801</v>
      </c>
      <c r="AQ11" s="17">
        <v>0.13913926607920599</v>
      </c>
      <c r="AR11" s="17">
        <v>0.15471234448059801</v>
      </c>
      <c r="AS11" s="17"/>
      <c r="AT11" s="17">
        <v>0.158069282716644</v>
      </c>
      <c r="AU11" s="17">
        <v>0.145050662622219</v>
      </c>
      <c r="AV11" s="17">
        <v>9.80978344739597E-2</v>
      </c>
      <c r="AW11" s="17">
        <v>0.111519594504815</v>
      </c>
      <c r="AX11" s="17">
        <v>0.31595513680020698</v>
      </c>
      <c r="AY11" s="17">
        <v>0.25187745011546903</v>
      </c>
      <c r="AZ11" s="17"/>
      <c r="BA11" s="17">
        <v>0.145698091561548</v>
      </c>
      <c r="BB11" s="17">
        <v>0.164971194111486</v>
      </c>
      <c r="BC11" s="17">
        <v>0.15286203667169401</v>
      </c>
      <c r="BD11" s="17">
        <v>0.15842372561958101</v>
      </c>
      <c r="BE11" s="17">
        <v>0.23679112814890199</v>
      </c>
      <c r="BF11" s="17"/>
      <c r="BG11" s="17">
        <v>0.172071405631364</v>
      </c>
      <c r="BH11" s="17">
        <v>0.16207580000904701</v>
      </c>
      <c r="BI11" s="17">
        <v>0.139528530156033</v>
      </c>
      <c r="BJ11" s="17">
        <v>0.13143848707862299</v>
      </c>
      <c r="BK11" s="17">
        <v>0.14127253419681499</v>
      </c>
      <c r="BL11" s="17"/>
      <c r="BM11" s="17">
        <v>0.164386323806017</v>
      </c>
      <c r="BN11" s="17">
        <v>0.15357804823995999</v>
      </c>
      <c r="BO11" s="17">
        <v>0.14744438026076501</v>
      </c>
      <c r="BP11" s="17"/>
      <c r="BQ11" s="17">
        <v>0.176301311612624</v>
      </c>
      <c r="BR11" s="17">
        <v>0.14341120711656999</v>
      </c>
      <c r="BS11" s="17"/>
      <c r="BT11" s="17">
        <v>0.15511214238373999</v>
      </c>
      <c r="BU11" s="17">
        <v>0.16674029816817201</v>
      </c>
    </row>
    <row r="12" spans="2:73" x14ac:dyDescent="0.3">
      <c r="B12" s="18" t="s">
        <v>244</v>
      </c>
      <c r="C12" s="17">
        <v>5.8674546017807201E-2</v>
      </c>
      <c r="D12" s="17">
        <v>5.8716276060372698E-2</v>
      </c>
      <c r="E12" s="17">
        <v>5.8814928034530603E-2</v>
      </c>
      <c r="F12" s="17"/>
      <c r="G12" s="17">
        <v>6.9064965298157296E-2</v>
      </c>
      <c r="H12" s="17">
        <v>0.12240508107588501</v>
      </c>
      <c r="I12" s="17">
        <v>4.2752501642001402E-2</v>
      </c>
      <c r="J12" s="17">
        <v>3.41802421672419E-2</v>
      </c>
      <c r="K12" s="17">
        <v>3.4712842593541099E-2</v>
      </c>
      <c r="L12" s="17">
        <v>4.8943115726522803E-2</v>
      </c>
      <c r="M12" s="17"/>
      <c r="N12" s="17">
        <v>7.3661056805233494E-2</v>
      </c>
      <c r="O12" s="17">
        <v>5.2278682790467698E-2</v>
      </c>
      <c r="P12" s="17">
        <v>4.8470026555151598E-2</v>
      </c>
      <c r="Q12" s="17">
        <v>5.6832524183085001E-2</v>
      </c>
      <c r="R12" s="17"/>
      <c r="S12" s="17">
        <v>9.0213776941400495E-2</v>
      </c>
      <c r="T12" s="17">
        <v>4.6109083556193198E-2</v>
      </c>
      <c r="U12" s="17">
        <v>6.3750400826907194E-2</v>
      </c>
      <c r="V12" s="17">
        <v>4.8269927273481297E-2</v>
      </c>
      <c r="W12" s="17">
        <v>3.5827803695570898E-2</v>
      </c>
      <c r="X12" s="17">
        <v>4.4559740712548999E-2</v>
      </c>
      <c r="Y12" s="17">
        <v>7.2663083498841E-2</v>
      </c>
      <c r="Z12" s="17">
        <v>7.0959783177486899E-2</v>
      </c>
      <c r="AA12" s="17">
        <v>5.1392945929271697E-2</v>
      </c>
      <c r="AB12" s="17"/>
      <c r="AC12" s="17">
        <v>8.4963799599362705E-2</v>
      </c>
      <c r="AD12" s="17">
        <v>6.5783680914735604E-2</v>
      </c>
      <c r="AE12" s="17">
        <v>4.83640038323183E-2</v>
      </c>
      <c r="AF12" s="17">
        <v>5.5504673961438003E-2</v>
      </c>
      <c r="AG12" s="17">
        <v>4.6701742056374201E-2</v>
      </c>
      <c r="AH12" s="17">
        <v>4.9904451413776897E-2</v>
      </c>
      <c r="AI12" s="17">
        <v>3.6285927036793897E-2</v>
      </c>
      <c r="AJ12" s="17">
        <v>4.9760957516342103E-2</v>
      </c>
      <c r="AK12" s="17">
        <v>9.4830839413052995E-2</v>
      </c>
      <c r="AL12" s="17">
        <v>3.0672921972556302E-2</v>
      </c>
      <c r="AM12" s="17">
        <v>3.6410232537428602E-2</v>
      </c>
      <c r="AN12" s="17">
        <v>4.97802679984434E-2</v>
      </c>
      <c r="AO12" s="17">
        <v>9.3426089078082197E-2</v>
      </c>
      <c r="AP12" s="17">
        <v>0.103343207701954</v>
      </c>
      <c r="AQ12" s="17">
        <v>8.4786997596698999E-2</v>
      </c>
      <c r="AR12" s="17">
        <v>0.106973909490719</v>
      </c>
      <c r="AS12" s="17"/>
      <c r="AT12" s="17">
        <v>7.20464897259913E-2</v>
      </c>
      <c r="AU12" s="17">
        <v>5.0802606356898698E-2</v>
      </c>
      <c r="AV12" s="17">
        <v>4.5221092752943198E-2</v>
      </c>
      <c r="AW12" s="17">
        <v>4.2917819825914999E-2</v>
      </c>
      <c r="AX12" s="17">
        <v>7.3368091399163102E-2</v>
      </c>
      <c r="AY12" s="17">
        <v>0.111631664518224</v>
      </c>
      <c r="AZ12" s="17"/>
      <c r="BA12" s="17">
        <v>4.2972237449246102E-2</v>
      </c>
      <c r="BB12" s="17">
        <v>3.9977916669016199E-2</v>
      </c>
      <c r="BC12" s="17">
        <v>6.4274927124600298E-2</v>
      </c>
      <c r="BD12" s="17">
        <v>9.5563970906343707E-2</v>
      </c>
      <c r="BE12" s="17">
        <v>4.1269909719996202E-2</v>
      </c>
      <c r="BF12" s="17"/>
      <c r="BG12" s="17">
        <v>5.4279030390840199E-2</v>
      </c>
      <c r="BH12" s="17">
        <v>6.4533552347274606E-2</v>
      </c>
      <c r="BI12" s="17">
        <v>6.0177950524515897E-2</v>
      </c>
      <c r="BJ12" s="17">
        <v>6.9891990790511505E-2</v>
      </c>
      <c r="BK12" s="17">
        <v>4.5483882461706003E-2</v>
      </c>
      <c r="BL12" s="17"/>
      <c r="BM12" s="17">
        <v>6.3807540673679705E-2</v>
      </c>
      <c r="BN12" s="17">
        <v>6.5683711465639602E-2</v>
      </c>
      <c r="BO12" s="17">
        <v>2.6447909620494401E-2</v>
      </c>
      <c r="BP12" s="17"/>
      <c r="BQ12" s="17">
        <v>9.2806195592809101E-2</v>
      </c>
      <c r="BR12" s="17">
        <v>3.9824230285040597E-2</v>
      </c>
      <c r="BS12" s="17"/>
      <c r="BT12" s="17">
        <v>6.0431931951596497E-2</v>
      </c>
      <c r="BU12" s="17">
        <v>5.3441203128913303E-2</v>
      </c>
    </row>
    <row r="13" spans="2:73" x14ac:dyDescent="0.3">
      <c r="B13" s="18" t="s">
        <v>245</v>
      </c>
      <c r="C13" s="17">
        <v>2.19938780307633E-2</v>
      </c>
      <c r="D13" s="17">
        <v>2.52426338690806E-2</v>
      </c>
      <c r="E13" s="17">
        <v>1.8895907913823898E-2</v>
      </c>
      <c r="F13" s="17"/>
      <c r="G13" s="17">
        <v>3.29635005208707E-2</v>
      </c>
      <c r="H13" s="17">
        <v>5.4511391485539601E-2</v>
      </c>
      <c r="I13" s="17">
        <v>1.82071501456854E-2</v>
      </c>
      <c r="J13" s="17">
        <v>1.3393991133238499E-2</v>
      </c>
      <c r="K13" s="17">
        <v>1.10619085286982E-2</v>
      </c>
      <c r="L13" s="17">
        <v>5.7066140486682097E-3</v>
      </c>
      <c r="M13" s="17"/>
      <c r="N13" s="17">
        <v>4.5352745783318299E-2</v>
      </c>
      <c r="O13" s="17">
        <v>1.13108334722301E-2</v>
      </c>
      <c r="P13" s="17">
        <v>2.0003853877654899E-2</v>
      </c>
      <c r="Q13" s="17">
        <v>1.0050864916637E-2</v>
      </c>
      <c r="R13" s="17"/>
      <c r="S13" s="17">
        <v>3.0330693048094302E-2</v>
      </c>
      <c r="T13" s="17">
        <v>1.29594750561945E-2</v>
      </c>
      <c r="U13" s="17">
        <v>2.3940191500472899E-2</v>
      </c>
      <c r="V13" s="17">
        <v>2.3896012970279101E-2</v>
      </c>
      <c r="W13" s="17">
        <v>1.1941688134024299E-2</v>
      </c>
      <c r="X13" s="17">
        <v>1.7671648090616401E-2</v>
      </c>
      <c r="Y13" s="17">
        <v>3.6777480168176203E-2</v>
      </c>
      <c r="Z13" s="17">
        <v>1.39183199765207E-2</v>
      </c>
      <c r="AA13" s="17">
        <v>2.17812308938483E-2</v>
      </c>
      <c r="AB13" s="17"/>
      <c r="AC13" s="17">
        <v>0</v>
      </c>
      <c r="AD13" s="17">
        <v>3.8134890432515903E-2</v>
      </c>
      <c r="AE13" s="17">
        <v>9.5190516039261302E-3</v>
      </c>
      <c r="AF13" s="17">
        <v>6.7814770052320597E-3</v>
      </c>
      <c r="AG13" s="17">
        <v>7.0945419744860502E-3</v>
      </c>
      <c r="AH13" s="17">
        <v>1.02870394292018E-2</v>
      </c>
      <c r="AI13" s="17">
        <v>1.5730328872185201E-2</v>
      </c>
      <c r="AJ13" s="17">
        <v>1.0404867870262499E-2</v>
      </c>
      <c r="AK13" s="17">
        <v>3.5742431972627602E-2</v>
      </c>
      <c r="AL13" s="17">
        <v>1.5669175701592701E-2</v>
      </c>
      <c r="AM13" s="17">
        <v>1.8242686589307899E-2</v>
      </c>
      <c r="AN13" s="17">
        <v>3.4313787884920899E-2</v>
      </c>
      <c r="AO13" s="17">
        <v>2.8148458668999701E-2</v>
      </c>
      <c r="AP13" s="17">
        <v>2.8899281580975E-2</v>
      </c>
      <c r="AQ13" s="17">
        <v>4.1988190740858002E-2</v>
      </c>
      <c r="AR13" s="17">
        <v>9.3668715128732302E-2</v>
      </c>
      <c r="AS13" s="17"/>
      <c r="AT13" s="17">
        <v>3.7839062422938101E-2</v>
      </c>
      <c r="AU13" s="17">
        <v>1.7601512389279799E-2</v>
      </c>
      <c r="AV13" s="17">
        <v>1.33838676790191E-2</v>
      </c>
      <c r="AW13" s="17">
        <v>1.25429446711095E-2</v>
      </c>
      <c r="AX13" s="17">
        <v>2.6235174461075001E-2</v>
      </c>
      <c r="AY13" s="17">
        <v>2.5387278382967199E-2</v>
      </c>
      <c r="AZ13" s="17"/>
      <c r="BA13" s="17">
        <v>1.28374367036861E-2</v>
      </c>
      <c r="BB13" s="17">
        <v>1.3986903084466601E-2</v>
      </c>
      <c r="BC13" s="17">
        <v>2.5663090677515699E-2</v>
      </c>
      <c r="BD13" s="17">
        <v>4.2673160864014299E-2</v>
      </c>
      <c r="BE13" s="17">
        <v>0.103842802958077</v>
      </c>
      <c r="BF13" s="17"/>
      <c r="BG13" s="17">
        <v>3.4311932323412397E-2</v>
      </c>
      <c r="BH13" s="17">
        <v>2.6330124479523299E-2</v>
      </c>
      <c r="BI13" s="17">
        <v>2.13001377933894E-2</v>
      </c>
      <c r="BJ13" s="17">
        <v>1.2620301198432601E-2</v>
      </c>
      <c r="BK13" s="17">
        <v>3.3005205454086299E-2</v>
      </c>
      <c r="BL13" s="17"/>
      <c r="BM13" s="17">
        <v>2.5426662243726899E-2</v>
      </c>
      <c r="BN13" s="17">
        <v>1.8232253691362801E-2</v>
      </c>
      <c r="BO13" s="17">
        <v>2.0868026452831E-2</v>
      </c>
      <c r="BP13" s="17"/>
      <c r="BQ13" s="17">
        <v>3.9786841527543998E-2</v>
      </c>
      <c r="BR13" s="17">
        <v>1.1217981972972999E-2</v>
      </c>
      <c r="BS13" s="17"/>
      <c r="BT13" s="17">
        <v>2.5144403324766199E-2</v>
      </c>
      <c r="BU13" s="17">
        <v>1.9794646663527999E-2</v>
      </c>
    </row>
    <row r="14" spans="2:73" x14ac:dyDescent="0.3">
      <c r="B14" s="18" t="s">
        <v>246</v>
      </c>
      <c r="C14" s="17">
        <v>6.3605410921232803E-3</v>
      </c>
      <c r="D14" s="17">
        <v>3.7278858591259399E-3</v>
      </c>
      <c r="E14" s="17">
        <v>8.9456266978675501E-3</v>
      </c>
      <c r="F14" s="17"/>
      <c r="G14" s="17">
        <v>5.5814816755764898E-3</v>
      </c>
      <c r="H14" s="17">
        <v>1.36775022217449E-2</v>
      </c>
      <c r="I14" s="17">
        <v>3.5888452073934499E-3</v>
      </c>
      <c r="J14" s="17">
        <v>4.3481497105300904E-3</v>
      </c>
      <c r="K14" s="17">
        <v>8.8024154497449696E-3</v>
      </c>
      <c r="L14" s="17">
        <v>3.1792974113577402E-3</v>
      </c>
      <c r="M14" s="17"/>
      <c r="N14" s="17">
        <v>1.0052163859721699E-2</v>
      </c>
      <c r="O14" s="17">
        <v>2.3171177902970301E-3</v>
      </c>
      <c r="P14" s="17">
        <v>5.6516058143531098E-3</v>
      </c>
      <c r="Q14" s="17">
        <v>7.33029167067549E-3</v>
      </c>
      <c r="R14" s="17"/>
      <c r="S14" s="17">
        <v>1.13193566903977E-2</v>
      </c>
      <c r="T14" s="17">
        <v>0</v>
      </c>
      <c r="U14" s="17">
        <v>1.23295974995059E-2</v>
      </c>
      <c r="V14" s="17">
        <v>1.10102551520903E-2</v>
      </c>
      <c r="W14" s="17">
        <v>3.9485594579976198E-3</v>
      </c>
      <c r="X14" s="17">
        <v>6.4516924105764697E-3</v>
      </c>
      <c r="Y14" s="17">
        <v>0</v>
      </c>
      <c r="Z14" s="17">
        <v>7.1807276136769899E-3</v>
      </c>
      <c r="AA14" s="17">
        <v>5.7163270443337704E-3</v>
      </c>
      <c r="AB14" s="17"/>
      <c r="AC14" s="17">
        <v>2.5358661510691698E-2</v>
      </c>
      <c r="AD14" s="17">
        <v>0</v>
      </c>
      <c r="AE14" s="17">
        <v>1.0089517764234101E-2</v>
      </c>
      <c r="AF14" s="17">
        <v>4.3551347228803902E-3</v>
      </c>
      <c r="AG14" s="17">
        <v>6.5394912510126999E-3</v>
      </c>
      <c r="AH14" s="17">
        <v>3.1176643338388299E-3</v>
      </c>
      <c r="AI14" s="17">
        <v>2.7355092770298202E-3</v>
      </c>
      <c r="AJ14" s="17">
        <v>9.7588700850975898E-3</v>
      </c>
      <c r="AK14" s="17">
        <v>0</v>
      </c>
      <c r="AL14" s="17">
        <v>0</v>
      </c>
      <c r="AM14" s="17">
        <v>8.10105402065542E-3</v>
      </c>
      <c r="AN14" s="17">
        <v>6.4883727247105902E-3</v>
      </c>
      <c r="AO14" s="17">
        <v>0</v>
      </c>
      <c r="AP14" s="17">
        <v>0</v>
      </c>
      <c r="AQ14" s="17">
        <v>2.4859203451947798E-2</v>
      </c>
      <c r="AR14" s="17">
        <v>2.8199898714009599E-2</v>
      </c>
      <c r="AS14" s="17"/>
      <c r="AT14" s="17">
        <v>7.6005440904023799E-3</v>
      </c>
      <c r="AU14" s="17">
        <v>1.00684524040938E-2</v>
      </c>
      <c r="AV14" s="17">
        <v>1.56226814311724E-3</v>
      </c>
      <c r="AW14" s="17">
        <v>6.3851060090835497E-3</v>
      </c>
      <c r="AX14" s="17">
        <v>0</v>
      </c>
      <c r="AY14" s="17">
        <v>6.0100139023048296E-3</v>
      </c>
      <c r="AZ14" s="17"/>
      <c r="BA14" s="17">
        <v>5.8970124252142302E-3</v>
      </c>
      <c r="BB14" s="17">
        <v>4.1358925486773496E-3</v>
      </c>
      <c r="BC14" s="17">
        <v>7.0519744169084096E-3</v>
      </c>
      <c r="BD14" s="17">
        <v>1.3174103451669901E-2</v>
      </c>
      <c r="BE14" s="17">
        <v>1.6150030210174599E-2</v>
      </c>
      <c r="BF14" s="17"/>
      <c r="BG14" s="17">
        <v>5.3481398164493196E-3</v>
      </c>
      <c r="BH14" s="17">
        <v>9.9165794613528899E-3</v>
      </c>
      <c r="BI14" s="17">
        <v>6.1411153886059104E-3</v>
      </c>
      <c r="BJ14" s="17">
        <v>4.2880560696460799E-3</v>
      </c>
      <c r="BK14" s="17">
        <v>0</v>
      </c>
      <c r="BL14" s="17"/>
      <c r="BM14" s="17">
        <v>8.2433675567076606E-3</v>
      </c>
      <c r="BN14" s="17">
        <v>3.7921863541155601E-3</v>
      </c>
      <c r="BO14" s="17">
        <v>6.9642970463672203E-3</v>
      </c>
      <c r="BP14" s="17"/>
      <c r="BQ14" s="17">
        <v>1.0231307820445099E-2</v>
      </c>
      <c r="BR14" s="17">
        <v>4.57509406265984E-3</v>
      </c>
      <c r="BS14" s="17"/>
      <c r="BT14" s="17">
        <v>5.5522724818343897E-3</v>
      </c>
      <c r="BU14" s="17">
        <v>4.9875159443804199E-3</v>
      </c>
    </row>
    <row r="15" spans="2:73" x14ac:dyDescent="0.3">
      <c r="B15" s="18" t="s">
        <v>247</v>
      </c>
      <c r="C15" s="17">
        <v>3.8679842297704701E-3</v>
      </c>
      <c r="D15" s="17">
        <v>4.2061285634331803E-3</v>
      </c>
      <c r="E15" s="17">
        <v>3.5504057821914101E-3</v>
      </c>
      <c r="F15" s="17"/>
      <c r="G15" s="17">
        <v>9.0215278726961303E-3</v>
      </c>
      <c r="H15" s="17">
        <v>3.9194619393214001E-3</v>
      </c>
      <c r="I15" s="17">
        <v>4.5113490225155003E-3</v>
      </c>
      <c r="J15" s="17">
        <v>5.2999994030231302E-3</v>
      </c>
      <c r="K15" s="17">
        <v>0</v>
      </c>
      <c r="L15" s="17">
        <v>1.32056969756598E-3</v>
      </c>
      <c r="M15" s="17"/>
      <c r="N15" s="17">
        <v>5.7800606517538801E-3</v>
      </c>
      <c r="O15" s="17">
        <v>4.7714047257791598E-3</v>
      </c>
      <c r="P15" s="17">
        <v>2.2031732830450602E-3</v>
      </c>
      <c r="Q15" s="17">
        <v>2.4020237000024701E-3</v>
      </c>
      <c r="R15" s="17"/>
      <c r="S15" s="17">
        <v>1.2825638597047601E-3</v>
      </c>
      <c r="T15" s="17">
        <v>2.6511294883872802E-3</v>
      </c>
      <c r="U15" s="17">
        <v>4.0252525594460398E-3</v>
      </c>
      <c r="V15" s="17">
        <v>4.1162931210114899E-3</v>
      </c>
      <c r="W15" s="17">
        <v>0</v>
      </c>
      <c r="X15" s="17">
        <v>6.2098103794142002E-3</v>
      </c>
      <c r="Y15" s="17">
        <v>0</v>
      </c>
      <c r="Z15" s="17">
        <v>6.3886803226965898E-3</v>
      </c>
      <c r="AA15" s="17">
        <v>1.1090421606154499E-2</v>
      </c>
      <c r="AB15" s="17"/>
      <c r="AC15" s="17">
        <v>0</v>
      </c>
      <c r="AD15" s="17">
        <v>8.2972779639387505E-3</v>
      </c>
      <c r="AE15" s="17">
        <v>7.2362042269197898E-3</v>
      </c>
      <c r="AF15" s="17">
        <v>7.4122702206063503E-3</v>
      </c>
      <c r="AG15" s="17">
        <v>2.8060702374848902E-3</v>
      </c>
      <c r="AH15" s="17">
        <v>0</v>
      </c>
      <c r="AI15" s="17">
        <v>0</v>
      </c>
      <c r="AJ15" s="17">
        <v>2.8415415183991001E-3</v>
      </c>
      <c r="AK15" s="17">
        <v>0</v>
      </c>
      <c r="AL15" s="17">
        <v>0</v>
      </c>
      <c r="AM15" s="17">
        <v>1.23657778054486E-2</v>
      </c>
      <c r="AN15" s="17">
        <v>4.7374340002006602E-3</v>
      </c>
      <c r="AO15" s="17">
        <v>0</v>
      </c>
      <c r="AP15" s="17">
        <v>0</v>
      </c>
      <c r="AQ15" s="17">
        <v>9.1893335068290206E-3</v>
      </c>
      <c r="AR15" s="17">
        <v>1.00552655669786E-2</v>
      </c>
      <c r="AS15" s="17"/>
      <c r="AT15" s="17">
        <v>5.6526045193242601E-3</v>
      </c>
      <c r="AU15" s="17">
        <v>3.14126982572278E-3</v>
      </c>
      <c r="AV15" s="17">
        <v>3.5805206170768E-3</v>
      </c>
      <c r="AW15" s="17">
        <v>3.9681194232775397E-3</v>
      </c>
      <c r="AX15" s="17">
        <v>0</v>
      </c>
      <c r="AY15" s="17">
        <v>8.3811534734624001E-3</v>
      </c>
      <c r="AZ15" s="17"/>
      <c r="BA15" s="17">
        <v>0</v>
      </c>
      <c r="BB15" s="17">
        <v>5.1423291121783796E-3</v>
      </c>
      <c r="BC15" s="17">
        <v>4.0508313484985499E-3</v>
      </c>
      <c r="BD15" s="17">
        <v>6.7950078440750803E-3</v>
      </c>
      <c r="BE15" s="17">
        <v>1.78726914397291E-2</v>
      </c>
      <c r="BF15" s="17"/>
      <c r="BG15" s="17">
        <v>1.45000519583372E-3</v>
      </c>
      <c r="BH15" s="17">
        <v>7.03030091151257E-3</v>
      </c>
      <c r="BI15" s="17">
        <v>0</v>
      </c>
      <c r="BJ15" s="17">
        <v>0</v>
      </c>
      <c r="BK15" s="17">
        <v>1.85807731821E-2</v>
      </c>
      <c r="BL15" s="17"/>
      <c r="BM15" s="17">
        <v>4.91019628318623E-3</v>
      </c>
      <c r="BN15" s="17">
        <v>2.7932332568613E-3</v>
      </c>
      <c r="BO15" s="17">
        <v>3.36347064914271E-3</v>
      </c>
      <c r="BP15" s="17"/>
      <c r="BQ15" s="17">
        <v>5.4985153410002704E-3</v>
      </c>
      <c r="BR15" s="17">
        <v>2.3402651092967099E-3</v>
      </c>
      <c r="BS15" s="17"/>
      <c r="BT15" s="17">
        <v>3.9958386399569197E-3</v>
      </c>
      <c r="BU15" s="17">
        <v>2.7565607780776001E-3</v>
      </c>
    </row>
    <row r="16" spans="2:73" x14ac:dyDescent="0.3">
      <c r="B16" s="18" t="s">
        <v>92</v>
      </c>
      <c r="C16" s="19">
        <v>3.1995039551980201E-2</v>
      </c>
      <c r="D16" s="19">
        <v>2.51658878634517E-2</v>
      </c>
      <c r="E16" s="19">
        <v>3.8379764609715601E-2</v>
      </c>
      <c r="F16" s="19"/>
      <c r="G16" s="19">
        <v>3.5253258978897098E-2</v>
      </c>
      <c r="H16" s="19">
        <v>3.6222111484758401E-2</v>
      </c>
      <c r="I16" s="19">
        <v>4.1284740135644302E-2</v>
      </c>
      <c r="J16" s="19">
        <v>2.3079306394129698E-2</v>
      </c>
      <c r="K16" s="19">
        <v>2.4405179379404E-2</v>
      </c>
      <c r="L16" s="19">
        <v>3.1200040359867402E-2</v>
      </c>
      <c r="M16" s="19"/>
      <c r="N16" s="19">
        <v>2.18014391272516E-2</v>
      </c>
      <c r="O16" s="19">
        <v>3.2063137807008403E-2</v>
      </c>
      <c r="P16" s="19">
        <v>3.2815319268021899E-2</v>
      </c>
      <c r="Q16" s="19">
        <v>4.1469426982222599E-2</v>
      </c>
      <c r="R16" s="19"/>
      <c r="S16" s="19">
        <v>5.2389465157399298E-2</v>
      </c>
      <c r="T16" s="19">
        <v>2.6637082040668801E-2</v>
      </c>
      <c r="U16" s="19">
        <v>1.51940096222308E-2</v>
      </c>
      <c r="V16" s="19">
        <v>1.2410165689434E-2</v>
      </c>
      <c r="W16" s="19">
        <v>1.27907195321036E-2</v>
      </c>
      <c r="X16" s="19">
        <v>5.5962650689754298E-2</v>
      </c>
      <c r="Y16" s="19">
        <v>2.73329112713897E-2</v>
      </c>
      <c r="Z16" s="19">
        <v>3.7914153906552499E-2</v>
      </c>
      <c r="AA16" s="19">
        <v>3.9110189708244203E-2</v>
      </c>
      <c r="AB16" s="19"/>
      <c r="AC16" s="19">
        <v>6.4243779598498404E-2</v>
      </c>
      <c r="AD16" s="19">
        <v>7.0625980872015506E-2</v>
      </c>
      <c r="AE16" s="19">
        <v>3.1429614809061701E-2</v>
      </c>
      <c r="AF16" s="19">
        <v>3.48017710591342E-2</v>
      </c>
      <c r="AG16" s="19">
        <v>5.5731006631749798E-2</v>
      </c>
      <c r="AH16" s="19">
        <v>3.4513033787782497E-2</v>
      </c>
      <c r="AI16" s="19">
        <v>2.54541277739633E-2</v>
      </c>
      <c r="AJ16" s="19">
        <v>2.4428491102068298E-2</v>
      </c>
      <c r="AK16" s="19">
        <v>2.41775489561455E-2</v>
      </c>
      <c r="AL16" s="19">
        <v>1.9427432795883801E-2</v>
      </c>
      <c r="AM16" s="19">
        <v>5.0723739334771999E-3</v>
      </c>
      <c r="AN16" s="19">
        <v>2.7903697822681602E-2</v>
      </c>
      <c r="AO16" s="19">
        <v>1.5546210544570799E-2</v>
      </c>
      <c r="AP16" s="19">
        <v>2.27179000250337E-2</v>
      </c>
      <c r="AQ16" s="19">
        <v>4.44736885045302E-2</v>
      </c>
      <c r="AR16" s="19">
        <v>2.1616641121469101E-2</v>
      </c>
      <c r="AS16" s="19"/>
      <c r="AT16" s="19">
        <v>4.6516097951009597E-2</v>
      </c>
      <c r="AU16" s="19">
        <v>3.4101626569501997E-2</v>
      </c>
      <c r="AV16" s="19">
        <v>1.8207663473815399E-2</v>
      </c>
      <c r="AW16" s="19">
        <v>2.3571563040496402E-2</v>
      </c>
      <c r="AX16" s="19">
        <v>2.6915986166585699E-2</v>
      </c>
      <c r="AY16" s="19">
        <v>3.4203794468438201E-2</v>
      </c>
      <c r="AZ16" s="19"/>
      <c r="BA16" s="19">
        <v>3.7749489159378903E-2</v>
      </c>
      <c r="BB16" s="19">
        <v>2.51093999279479E-2</v>
      </c>
      <c r="BC16" s="19">
        <v>3.3552410278392099E-2</v>
      </c>
      <c r="BD16" s="19">
        <v>2.6438801283521701E-2</v>
      </c>
      <c r="BE16" s="19">
        <v>5.26412719269852E-2</v>
      </c>
      <c r="BF16" s="19"/>
      <c r="BG16" s="19">
        <v>1.9045325467876999E-2</v>
      </c>
      <c r="BH16" s="19">
        <v>3.0749930090737398E-2</v>
      </c>
      <c r="BI16" s="19">
        <v>2.06919203064183E-2</v>
      </c>
      <c r="BJ16" s="19">
        <v>3.0348879655075999E-2</v>
      </c>
      <c r="BK16" s="19">
        <v>5.8406461711860598E-2</v>
      </c>
      <c r="BL16" s="19"/>
      <c r="BM16" s="19">
        <v>2.7522807284092399E-2</v>
      </c>
      <c r="BN16" s="19">
        <v>3.3714575224234003E-2</v>
      </c>
      <c r="BO16" s="19">
        <v>4.1152329437404898E-2</v>
      </c>
      <c r="BP16" s="19"/>
      <c r="BQ16" s="19">
        <v>2.3240292158163998E-2</v>
      </c>
      <c r="BR16" s="19">
        <v>3.3738715302695399E-2</v>
      </c>
      <c r="BS16" s="19"/>
      <c r="BT16" s="19">
        <v>1.6833931085739402E-2</v>
      </c>
      <c r="BU16" s="19">
        <v>4.55646199487552E-2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9.9989712759949501E-2</v>
      </c>
      <c r="D9" s="17">
        <v>8.6824992048619501E-2</v>
      </c>
      <c r="E9" s="17">
        <v>0.112713232048801</v>
      </c>
      <c r="F9" s="17"/>
      <c r="G9" s="17">
        <v>0.132479056506284</v>
      </c>
      <c r="H9" s="17">
        <v>6.66965620870274E-2</v>
      </c>
      <c r="I9" s="17">
        <v>0.102437059650989</v>
      </c>
      <c r="J9" s="17">
        <v>9.4494447785077096E-2</v>
      </c>
      <c r="K9" s="17">
        <v>8.8929569151992197E-2</v>
      </c>
      <c r="L9" s="17">
        <v>0.11544242496151499</v>
      </c>
      <c r="M9" s="17"/>
      <c r="N9" s="17">
        <v>0.103951299189855</v>
      </c>
      <c r="O9" s="17">
        <v>9.0187825822854006E-2</v>
      </c>
      <c r="P9" s="17">
        <v>0.10438594240044401</v>
      </c>
      <c r="Q9" s="17">
        <v>0.101156898888764</v>
      </c>
      <c r="R9" s="17"/>
      <c r="S9" s="17">
        <v>0.12924088018131899</v>
      </c>
      <c r="T9" s="17">
        <v>0.129998898221243</v>
      </c>
      <c r="U9" s="17">
        <v>0.106227773160536</v>
      </c>
      <c r="V9" s="17">
        <v>9.4214562888287001E-2</v>
      </c>
      <c r="W9" s="17">
        <v>6.5453261633795695E-2</v>
      </c>
      <c r="X9" s="17">
        <v>9.3552516768326904E-2</v>
      </c>
      <c r="Y9" s="17">
        <v>7.0965333037755304E-2</v>
      </c>
      <c r="Z9" s="17">
        <v>0.107333544334599</v>
      </c>
      <c r="AA9" s="17">
        <v>7.5350775495272998E-2</v>
      </c>
      <c r="AB9" s="17"/>
      <c r="AC9" s="17">
        <v>0.103147095058455</v>
      </c>
      <c r="AD9" s="17">
        <v>0.140993136337485</v>
      </c>
      <c r="AE9" s="17">
        <v>8.1350879458449696E-2</v>
      </c>
      <c r="AF9" s="17">
        <v>8.4801354302427107E-2</v>
      </c>
      <c r="AG9" s="17">
        <v>0.127462956274874</v>
      </c>
      <c r="AH9" s="17">
        <v>8.8702129419647696E-2</v>
      </c>
      <c r="AI9" s="17">
        <v>0.142967152232258</v>
      </c>
      <c r="AJ9" s="17">
        <v>5.0650995372687302E-2</v>
      </c>
      <c r="AK9" s="17">
        <v>0.11054651733276399</v>
      </c>
      <c r="AL9" s="17">
        <v>5.0171726348058797E-2</v>
      </c>
      <c r="AM9" s="17">
        <v>0.104045658752875</v>
      </c>
      <c r="AN9" s="17">
        <v>9.5762107851263101E-2</v>
      </c>
      <c r="AO9" s="17">
        <v>7.6899150886734796E-2</v>
      </c>
      <c r="AP9" s="17">
        <v>9.86491146736896E-2</v>
      </c>
      <c r="AQ9" s="17">
        <v>0.10378511820261201</v>
      </c>
      <c r="AR9" s="17">
        <v>0.12747096983574399</v>
      </c>
      <c r="AS9" s="17"/>
      <c r="AT9" s="17">
        <v>0.104223000754661</v>
      </c>
      <c r="AU9" s="17">
        <v>9.0425983862285106E-2</v>
      </c>
      <c r="AV9" s="17">
        <v>8.2486691698057196E-2</v>
      </c>
      <c r="AW9" s="17">
        <v>9.7689620886230899E-2</v>
      </c>
      <c r="AX9" s="17">
        <v>0.10791241470662299</v>
      </c>
      <c r="AY9" s="17">
        <v>0.182492084704205</v>
      </c>
      <c r="AZ9" s="17"/>
      <c r="BA9" s="17">
        <v>0.108784017942751</v>
      </c>
      <c r="BB9" s="17">
        <v>9.5841014331801394E-2</v>
      </c>
      <c r="BC9" s="17">
        <v>8.8041335319611294E-2</v>
      </c>
      <c r="BD9" s="17">
        <v>8.2190250945791202E-2</v>
      </c>
      <c r="BE9" s="17">
        <v>0.118287401561503</v>
      </c>
      <c r="BF9" s="17"/>
      <c r="BG9" s="17">
        <v>0.10707427351924199</v>
      </c>
      <c r="BH9" s="17">
        <v>9.4323511234699703E-2</v>
      </c>
      <c r="BI9" s="17">
        <v>0.13024544706619401</v>
      </c>
      <c r="BJ9" s="17">
        <v>9.9389630402377901E-2</v>
      </c>
      <c r="BK9" s="17">
        <v>6.8267807137378594E-2</v>
      </c>
      <c r="BL9" s="17"/>
      <c r="BM9" s="17">
        <v>0.111958522199177</v>
      </c>
      <c r="BN9" s="17">
        <v>9.2363690913000895E-2</v>
      </c>
      <c r="BO9" s="17">
        <v>8.2793506863583805E-2</v>
      </c>
      <c r="BP9" s="17"/>
      <c r="BQ9" s="17">
        <v>0.103901176146667</v>
      </c>
      <c r="BR9" s="17">
        <v>9.9513587470351397E-2</v>
      </c>
      <c r="BS9" s="17"/>
      <c r="BT9" s="17">
        <v>0.11429676618222299</v>
      </c>
      <c r="BU9" s="17">
        <v>8.3547062270146605E-2</v>
      </c>
    </row>
    <row r="10" spans="2:73" x14ac:dyDescent="0.3">
      <c r="B10" s="18" t="s">
        <v>242</v>
      </c>
      <c r="C10" s="17">
        <v>0.21473421822050401</v>
      </c>
      <c r="D10" s="17">
        <v>0.209314404601046</v>
      </c>
      <c r="E10" s="17">
        <v>0.21954645882776899</v>
      </c>
      <c r="F10" s="17"/>
      <c r="G10" s="17">
        <v>0.20377330335826299</v>
      </c>
      <c r="H10" s="17">
        <v>0.230007668893143</v>
      </c>
      <c r="I10" s="17">
        <v>0.256437709153713</v>
      </c>
      <c r="J10" s="17">
        <v>0.19524304532410799</v>
      </c>
      <c r="K10" s="17">
        <v>0.20350370515327301</v>
      </c>
      <c r="L10" s="17">
        <v>0.199079917498549</v>
      </c>
      <c r="M10" s="17"/>
      <c r="N10" s="17">
        <v>0.24008929803861401</v>
      </c>
      <c r="O10" s="17">
        <v>0.20778847834752201</v>
      </c>
      <c r="P10" s="17">
        <v>0.249271750504308</v>
      </c>
      <c r="Q10" s="17">
        <v>0.16845141165291699</v>
      </c>
      <c r="R10" s="17"/>
      <c r="S10" s="17">
        <v>0.221795325485307</v>
      </c>
      <c r="T10" s="17">
        <v>0.22388439571004401</v>
      </c>
      <c r="U10" s="17">
        <v>0.29202370545522299</v>
      </c>
      <c r="V10" s="17">
        <v>0.210792869483409</v>
      </c>
      <c r="W10" s="17">
        <v>0.20123176466041401</v>
      </c>
      <c r="X10" s="17">
        <v>0.206777024578262</v>
      </c>
      <c r="Y10" s="17">
        <v>0.19509677854676299</v>
      </c>
      <c r="Z10" s="17">
        <v>0.15879788008908799</v>
      </c>
      <c r="AA10" s="17">
        <v>0.19064380541850601</v>
      </c>
      <c r="AB10" s="17"/>
      <c r="AC10" s="17">
        <v>0.12785318614205199</v>
      </c>
      <c r="AD10" s="17">
        <v>0.17305375704506101</v>
      </c>
      <c r="AE10" s="17">
        <v>0.14226908927062001</v>
      </c>
      <c r="AF10" s="17">
        <v>0.202433356741967</v>
      </c>
      <c r="AG10" s="17">
        <v>0.180255805240257</v>
      </c>
      <c r="AH10" s="17">
        <v>0.20573897396288801</v>
      </c>
      <c r="AI10" s="17">
        <v>0.19564871504914699</v>
      </c>
      <c r="AJ10" s="17">
        <v>0.28206563808046198</v>
      </c>
      <c r="AK10" s="17">
        <v>0.22632704005698101</v>
      </c>
      <c r="AL10" s="17">
        <v>0.23452623146510701</v>
      </c>
      <c r="AM10" s="17">
        <v>0.214039149881803</v>
      </c>
      <c r="AN10" s="17">
        <v>0.23261353382869199</v>
      </c>
      <c r="AO10" s="17">
        <v>0.222486347090706</v>
      </c>
      <c r="AP10" s="17">
        <v>0.26370300227080601</v>
      </c>
      <c r="AQ10" s="17">
        <v>0.21639929644015901</v>
      </c>
      <c r="AR10" s="17">
        <v>0.27742041123736499</v>
      </c>
      <c r="AS10" s="17"/>
      <c r="AT10" s="17">
        <v>0.20710812921666399</v>
      </c>
      <c r="AU10" s="17">
        <v>0.224098763326262</v>
      </c>
      <c r="AV10" s="17">
        <v>0.210598662809378</v>
      </c>
      <c r="AW10" s="17">
        <v>0.19934434874742199</v>
      </c>
      <c r="AX10" s="17">
        <v>0.22946848454959201</v>
      </c>
      <c r="AY10" s="17">
        <v>0.230324303415117</v>
      </c>
      <c r="AZ10" s="17"/>
      <c r="BA10" s="17">
        <v>0.19461842704705601</v>
      </c>
      <c r="BB10" s="17">
        <v>0.21307185063807099</v>
      </c>
      <c r="BC10" s="17">
        <v>0.227922888180772</v>
      </c>
      <c r="BD10" s="17">
        <v>0.24770606572302101</v>
      </c>
      <c r="BE10" s="17">
        <v>0.18113404964067101</v>
      </c>
      <c r="BF10" s="17"/>
      <c r="BG10" s="17">
        <v>0.22266388743731499</v>
      </c>
      <c r="BH10" s="17">
        <v>0.21350328795109599</v>
      </c>
      <c r="BI10" s="17">
        <v>0.23604726844478899</v>
      </c>
      <c r="BJ10" s="17">
        <v>0.23396767874087701</v>
      </c>
      <c r="BK10" s="17">
        <v>0.21981718056838101</v>
      </c>
      <c r="BL10" s="17"/>
      <c r="BM10" s="17">
        <v>0.22363226001692799</v>
      </c>
      <c r="BN10" s="17">
        <v>0.20812699859578099</v>
      </c>
      <c r="BO10" s="17">
        <v>0.204217039845836</v>
      </c>
      <c r="BP10" s="17"/>
      <c r="BQ10" s="17">
        <v>0.23395462861310901</v>
      </c>
      <c r="BR10" s="17">
        <v>0.204440891177364</v>
      </c>
      <c r="BS10" s="17"/>
      <c r="BT10" s="17">
        <v>0.25029869628448997</v>
      </c>
      <c r="BU10" s="17">
        <v>0.16423013225355401</v>
      </c>
    </row>
    <row r="11" spans="2:73" x14ac:dyDescent="0.3">
      <c r="B11" s="18" t="s">
        <v>243</v>
      </c>
      <c r="C11" s="17">
        <v>0.170843674814769</v>
      </c>
      <c r="D11" s="17">
        <v>0.15723205632961901</v>
      </c>
      <c r="E11" s="17">
        <v>0.18421941860146401</v>
      </c>
      <c r="F11" s="17"/>
      <c r="G11" s="17">
        <v>0.147005784444321</v>
      </c>
      <c r="H11" s="17">
        <v>0.17303016528076401</v>
      </c>
      <c r="I11" s="17">
        <v>0.18933535307103</v>
      </c>
      <c r="J11" s="17">
        <v>0.18909368189810999</v>
      </c>
      <c r="K11" s="17">
        <v>0.17339505602292199</v>
      </c>
      <c r="L11" s="17">
        <v>0.15326059393437599</v>
      </c>
      <c r="M11" s="17"/>
      <c r="N11" s="17">
        <v>0.16770883937782699</v>
      </c>
      <c r="O11" s="17">
        <v>0.19023452347363601</v>
      </c>
      <c r="P11" s="17">
        <v>0.15475906526442099</v>
      </c>
      <c r="Q11" s="17">
        <v>0.16914426088142701</v>
      </c>
      <c r="R11" s="17"/>
      <c r="S11" s="17">
        <v>0.166939844324762</v>
      </c>
      <c r="T11" s="17">
        <v>0.16888947063197501</v>
      </c>
      <c r="U11" s="17">
        <v>0.16888583956502901</v>
      </c>
      <c r="V11" s="17">
        <v>0.15522972853580599</v>
      </c>
      <c r="W11" s="17">
        <v>0.18375589953612101</v>
      </c>
      <c r="X11" s="17">
        <v>0.170505141473415</v>
      </c>
      <c r="Y11" s="17">
        <v>0.15729979527080401</v>
      </c>
      <c r="Z11" s="17">
        <v>0.20346468226749101</v>
      </c>
      <c r="AA11" s="17">
        <v>0.18196225669119001</v>
      </c>
      <c r="AB11" s="17"/>
      <c r="AC11" s="17">
        <v>7.95562090489077E-2</v>
      </c>
      <c r="AD11" s="17">
        <v>0.16888460957152801</v>
      </c>
      <c r="AE11" s="17">
        <v>0.22068678107835701</v>
      </c>
      <c r="AF11" s="17">
        <v>0.18302276605286799</v>
      </c>
      <c r="AG11" s="17">
        <v>0.16206609617602599</v>
      </c>
      <c r="AH11" s="17">
        <v>0.18964293174824101</v>
      </c>
      <c r="AI11" s="17">
        <v>0.14271048488089</v>
      </c>
      <c r="AJ11" s="17">
        <v>0.14644904380120899</v>
      </c>
      <c r="AK11" s="17">
        <v>0.18619005011787901</v>
      </c>
      <c r="AL11" s="17">
        <v>0.177452522262431</v>
      </c>
      <c r="AM11" s="17">
        <v>0.192417979765345</v>
      </c>
      <c r="AN11" s="17">
        <v>0.19033284915198201</v>
      </c>
      <c r="AO11" s="17">
        <v>0.183489452803031</v>
      </c>
      <c r="AP11" s="17">
        <v>9.4425391064562894E-2</v>
      </c>
      <c r="AQ11" s="17">
        <v>0.188761960539576</v>
      </c>
      <c r="AR11" s="17">
        <v>0.14276733135150599</v>
      </c>
      <c r="AS11" s="17"/>
      <c r="AT11" s="17">
        <v>0.18806953564131501</v>
      </c>
      <c r="AU11" s="17">
        <v>0.17579182570238</v>
      </c>
      <c r="AV11" s="17">
        <v>0.16938651024537699</v>
      </c>
      <c r="AW11" s="17">
        <v>0.15289009988216001</v>
      </c>
      <c r="AX11" s="17">
        <v>0.13999965424830299</v>
      </c>
      <c r="AY11" s="17">
        <v>0.19782468659527899</v>
      </c>
      <c r="AZ11" s="17"/>
      <c r="BA11" s="17">
        <v>0.16152165644609501</v>
      </c>
      <c r="BB11" s="17">
        <v>0.178572965780704</v>
      </c>
      <c r="BC11" s="17">
        <v>0.167750557061457</v>
      </c>
      <c r="BD11" s="17">
        <v>0.17615059257916299</v>
      </c>
      <c r="BE11" s="17">
        <v>0.12720839941550599</v>
      </c>
      <c r="BF11" s="17"/>
      <c r="BG11" s="17">
        <v>0.167503927599124</v>
      </c>
      <c r="BH11" s="17">
        <v>0.19777213676788799</v>
      </c>
      <c r="BI11" s="17">
        <v>0.109862766726983</v>
      </c>
      <c r="BJ11" s="17">
        <v>0.16708705644556501</v>
      </c>
      <c r="BK11" s="17">
        <v>0.16579288663011901</v>
      </c>
      <c r="BL11" s="17"/>
      <c r="BM11" s="17">
        <v>0.160769466120984</v>
      </c>
      <c r="BN11" s="17">
        <v>0.17167309837272701</v>
      </c>
      <c r="BO11" s="17">
        <v>0.19883062470392299</v>
      </c>
      <c r="BP11" s="17"/>
      <c r="BQ11" s="17">
        <v>0.19575945303050499</v>
      </c>
      <c r="BR11" s="17">
        <v>0.158931715291976</v>
      </c>
      <c r="BS11" s="17"/>
      <c r="BT11" s="17">
        <v>0.18545153138182199</v>
      </c>
      <c r="BU11" s="17">
        <v>0.15534502517900201</v>
      </c>
    </row>
    <row r="12" spans="2:73" x14ac:dyDescent="0.3">
      <c r="B12" s="18" t="s">
        <v>244</v>
      </c>
      <c r="C12" s="17">
        <v>0.15360346990270701</v>
      </c>
      <c r="D12" s="17">
        <v>0.171387789365753</v>
      </c>
      <c r="E12" s="17">
        <v>0.13674703762461901</v>
      </c>
      <c r="F12" s="17"/>
      <c r="G12" s="17">
        <v>0.162782193026488</v>
      </c>
      <c r="H12" s="17">
        <v>0.18002758630776899</v>
      </c>
      <c r="I12" s="17">
        <v>0.12946717261260901</v>
      </c>
      <c r="J12" s="17">
        <v>0.159470650231369</v>
      </c>
      <c r="K12" s="17">
        <v>0.13633064981243201</v>
      </c>
      <c r="L12" s="17">
        <v>0.152482412014428</v>
      </c>
      <c r="M12" s="17"/>
      <c r="N12" s="17">
        <v>0.16523148976576399</v>
      </c>
      <c r="O12" s="17">
        <v>0.14409127463698601</v>
      </c>
      <c r="P12" s="17">
        <v>0.15312701887381799</v>
      </c>
      <c r="Q12" s="17">
        <v>0.147689186766504</v>
      </c>
      <c r="R12" s="17"/>
      <c r="S12" s="17">
        <v>0.16848802009149499</v>
      </c>
      <c r="T12" s="17">
        <v>0.12057522014156601</v>
      </c>
      <c r="U12" s="17">
        <v>0.12737788420426499</v>
      </c>
      <c r="V12" s="17">
        <v>0.14036056671109801</v>
      </c>
      <c r="W12" s="17">
        <v>0.207247590877737</v>
      </c>
      <c r="X12" s="17">
        <v>0.13325157227075399</v>
      </c>
      <c r="Y12" s="17">
        <v>0.16993543820367901</v>
      </c>
      <c r="Z12" s="17">
        <v>0.15890688923596499</v>
      </c>
      <c r="AA12" s="17">
        <v>0.17138956194625099</v>
      </c>
      <c r="AB12" s="17"/>
      <c r="AC12" s="17">
        <v>2.9769341511610401E-2</v>
      </c>
      <c r="AD12" s="17">
        <v>0.14001018034070201</v>
      </c>
      <c r="AE12" s="17">
        <v>0.145860815257151</v>
      </c>
      <c r="AF12" s="17">
        <v>0.123572290354916</v>
      </c>
      <c r="AG12" s="17">
        <v>0.139960800321005</v>
      </c>
      <c r="AH12" s="17">
        <v>0.17467822465045199</v>
      </c>
      <c r="AI12" s="17">
        <v>0.18424716828639201</v>
      </c>
      <c r="AJ12" s="17">
        <v>0.167238538547132</v>
      </c>
      <c r="AK12" s="17">
        <v>0.140011406007266</v>
      </c>
      <c r="AL12" s="17">
        <v>0.15626058714347299</v>
      </c>
      <c r="AM12" s="17">
        <v>0.13609731983849599</v>
      </c>
      <c r="AN12" s="17">
        <v>0.197947709522239</v>
      </c>
      <c r="AO12" s="17">
        <v>0.16304509392507599</v>
      </c>
      <c r="AP12" s="17">
        <v>0.13359084585355199</v>
      </c>
      <c r="AQ12" s="17">
        <v>0.184745898241267</v>
      </c>
      <c r="AR12" s="17">
        <v>0.15952044846375399</v>
      </c>
      <c r="AS12" s="17"/>
      <c r="AT12" s="17">
        <v>0.16669311520707999</v>
      </c>
      <c r="AU12" s="17">
        <v>0.14491727780866401</v>
      </c>
      <c r="AV12" s="17">
        <v>0.15151051953103201</v>
      </c>
      <c r="AW12" s="17">
        <v>0.156541403954848</v>
      </c>
      <c r="AX12" s="17">
        <v>0.15588536665167599</v>
      </c>
      <c r="AY12" s="17">
        <v>0.13403191476072601</v>
      </c>
      <c r="AZ12" s="17"/>
      <c r="BA12" s="17">
        <v>0.132387440566686</v>
      </c>
      <c r="BB12" s="17">
        <v>0.137731832369619</v>
      </c>
      <c r="BC12" s="17">
        <v>0.18251577365190799</v>
      </c>
      <c r="BD12" s="17">
        <v>0.19242328993298399</v>
      </c>
      <c r="BE12" s="17">
        <v>0.122793587180379</v>
      </c>
      <c r="BF12" s="17"/>
      <c r="BG12" s="17">
        <v>0.16332510995048</v>
      </c>
      <c r="BH12" s="17">
        <v>0.165779254390827</v>
      </c>
      <c r="BI12" s="17">
        <v>0.165532436095779</v>
      </c>
      <c r="BJ12" s="17">
        <v>0.155717736568832</v>
      </c>
      <c r="BK12" s="17">
        <v>0.153379170357761</v>
      </c>
      <c r="BL12" s="17"/>
      <c r="BM12" s="17">
        <v>0.163576489360926</v>
      </c>
      <c r="BN12" s="17">
        <v>0.14953103433901399</v>
      </c>
      <c r="BO12" s="17">
        <v>0.13375795557425699</v>
      </c>
      <c r="BP12" s="17"/>
      <c r="BQ12" s="17">
        <v>0.17710576323385499</v>
      </c>
      <c r="BR12" s="17">
        <v>0.143448209088645</v>
      </c>
      <c r="BS12" s="17"/>
      <c r="BT12" s="17">
        <v>0.15522093228134001</v>
      </c>
      <c r="BU12" s="17">
        <v>0.164250423176548</v>
      </c>
    </row>
    <row r="13" spans="2:73" x14ac:dyDescent="0.3">
      <c r="B13" s="18" t="s">
        <v>245</v>
      </c>
      <c r="C13" s="17">
        <v>8.5913266005032504E-2</v>
      </c>
      <c r="D13" s="17">
        <v>9.6599530440103595E-2</v>
      </c>
      <c r="E13" s="17">
        <v>7.5764852483995504E-2</v>
      </c>
      <c r="F13" s="17"/>
      <c r="G13" s="17">
        <v>4.1514203506342502E-2</v>
      </c>
      <c r="H13" s="17">
        <v>0.113803358880859</v>
      </c>
      <c r="I13" s="17">
        <v>7.3076466046848698E-2</v>
      </c>
      <c r="J13" s="17">
        <v>0.10157595551694901</v>
      </c>
      <c r="K13" s="17">
        <v>8.4468067104795402E-2</v>
      </c>
      <c r="L13" s="17">
        <v>9.1310460426428305E-2</v>
      </c>
      <c r="M13" s="17"/>
      <c r="N13" s="17">
        <v>9.9271270172390902E-2</v>
      </c>
      <c r="O13" s="17">
        <v>9.6934363957063105E-2</v>
      </c>
      <c r="P13" s="17">
        <v>7.5085153719491801E-2</v>
      </c>
      <c r="Q13" s="17">
        <v>6.9873624168373796E-2</v>
      </c>
      <c r="R13" s="17"/>
      <c r="S13" s="17">
        <v>5.6356862949229203E-2</v>
      </c>
      <c r="T13" s="17">
        <v>0.102389544847779</v>
      </c>
      <c r="U13" s="17">
        <v>8.8488155395601301E-2</v>
      </c>
      <c r="V13" s="17">
        <v>6.6857642987811799E-2</v>
      </c>
      <c r="W13" s="17">
        <v>7.7345336813842203E-2</v>
      </c>
      <c r="X13" s="17">
        <v>7.5766600766603895E-2</v>
      </c>
      <c r="Y13" s="17">
        <v>0.10927810765227899</v>
      </c>
      <c r="Z13" s="17">
        <v>0.103790553006119</v>
      </c>
      <c r="AA13" s="17">
        <v>0.105098122804979</v>
      </c>
      <c r="AB13" s="17"/>
      <c r="AC13" s="17">
        <v>3.8876630658946698E-2</v>
      </c>
      <c r="AD13" s="17">
        <v>6.6150579445334298E-2</v>
      </c>
      <c r="AE13" s="17">
        <v>7.5038974715876602E-2</v>
      </c>
      <c r="AF13" s="17">
        <v>7.2399938736861805E-2</v>
      </c>
      <c r="AG13" s="17">
        <v>8.7052848818865797E-2</v>
      </c>
      <c r="AH13" s="17">
        <v>7.2827852149476194E-2</v>
      </c>
      <c r="AI13" s="17">
        <v>9.9347782159174294E-2</v>
      </c>
      <c r="AJ13" s="17">
        <v>7.6880230116059906E-2</v>
      </c>
      <c r="AK13" s="17">
        <v>0.100866440341806</v>
      </c>
      <c r="AL13" s="17">
        <v>8.9999272602318506E-2</v>
      </c>
      <c r="AM13" s="17">
        <v>9.7911094836714105E-2</v>
      </c>
      <c r="AN13" s="17">
        <v>0.10056579478395999</v>
      </c>
      <c r="AO13" s="17">
        <v>0.109330097164118</v>
      </c>
      <c r="AP13" s="17">
        <v>0.13232059774537799</v>
      </c>
      <c r="AQ13" s="17">
        <v>7.8782215684998005E-2</v>
      </c>
      <c r="AR13" s="17">
        <v>9.89657000784126E-2</v>
      </c>
      <c r="AS13" s="17"/>
      <c r="AT13" s="17">
        <v>7.7382490416743402E-2</v>
      </c>
      <c r="AU13" s="17">
        <v>8.7633565374507394E-2</v>
      </c>
      <c r="AV13" s="17">
        <v>7.8111705224727199E-2</v>
      </c>
      <c r="AW13" s="17">
        <v>9.3499593456354002E-2</v>
      </c>
      <c r="AX13" s="17">
        <v>0.107177141394963</v>
      </c>
      <c r="AY13" s="17">
        <v>6.64431243205134E-2</v>
      </c>
      <c r="AZ13" s="17"/>
      <c r="BA13" s="17">
        <v>7.2238170055138606E-2</v>
      </c>
      <c r="BB13" s="17">
        <v>6.9520629453851804E-2</v>
      </c>
      <c r="BC13" s="17">
        <v>8.4501755820280397E-2</v>
      </c>
      <c r="BD13" s="17">
        <v>0.13025030714465899</v>
      </c>
      <c r="BE13" s="17">
        <v>0.13800868501559099</v>
      </c>
      <c r="BF13" s="17"/>
      <c r="BG13" s="17">
        <v>8.6530133938367101E-2</v>
      </c>
      <c r="BH13" s="17">
        <v>9.2365156876350704E-2</v>
      </c>
      <c r="BI13" s="17">
        <v>0.106566641863415</v>
      </c>
      <c r="BJ13" s="17">
        <v>8.1545272428777807E-2</v>
      </c>
      <c r="BK13" s="17">
        <v>7.0781107011778296E-2</v>
      </c>
      <c r="BL13" s="17"/>
      <c r="BM13" s="17">
        <v>9.1575156057751794E-2</v>
      </c>
      <c r="BN13" s="17">
        <v>8.5495195860743306E-2</v>
      </c>
      <c r="BO13" s="17">
        <v>7.0067847806024597E-2</v>
      </c>
      <c r="BP13" s="17"/>
      <c r="BQ13" s="17">
        <v>8.3370577165630899E-2</v>
      </c>
      <c r="BR13" s="17">
        <v>8.9291806276255298E-2</v>
      </c>
      <c r="BS13" s="17"/>
      <c r="BT13" s="17">
        <v>8.1012218247136905E-2</v>
      </c>
      <c r="BU13" s="17">
        <v>9.6194896048601694E-2</v>
      </c>
    </row>
    <row r="14" spans="2:73" x14ac:dyDescent="0.3">
      <c r="B14" s="18" t="s">
        <v>246</v>
      </c>
      <c r="C14" s="17">
        <v>6.26824611980452E-2</v>
      </c>
      <c r="D14" s="17">
        <v>7.0370255150495206E-2</v>
      </c>
      <c r="E14" s="17">
        <v>5.53843040351292E-2</v>
      </c>
      <c r="F14" s="17"/>
      <c r="G14" s="17">
        <v>5.9224287962974E-2</v>
      </c>
      <c r="H14" s="17">
        <v>6.0825352359167299E-2</v>
      </c>
      <c r="I14" s="17">
        <v>4.8574026021139298E-2</v>
      </c>
      <c r="J14" s="17">
        <v>5.3969871936307E-2</v>
      </c>
      <c r="K14" s="17">
        <v>5.7150713688367299E-2</v>
      </c>
      <c r="L14" s="17">
        <v>8.8756831283833798E-2</v>
      </c>
      <c r="M14" s="17"/>
      <c r="N14" s="17">
        <v>6.4877981919943997E-2</v>
      </c>
      <c r="O14" s="17">
        <v>5.8015238071987801E-2</v>
      </c>
      <c r="P14" s="17">
        <v>7.1464658500925995E-2</v>
      </c>
      <c r="Q14" s="17">
        <v>5.7385855977535802E-2</v>
      </c>
      <c r="R14" s="17"/>
      <c r="S14" s="17">
        <v>4.3954600552291098E-2</v>
      </c>
      <c r="T14" s="17">
        <v>5.8701086664991499E-2</v>
      </c>
      <c r="U14" s="17">
        <v>4.24777617113304E-2</v>
      </c>
      <c r="V14" s="17">
        <v>8.2527243298719993E-2</v>
      </c>
      <c r="W14" s="17">
        <v>8.4480402086977505E-2</v>
      </c>
      <c r="X14" s="17">
        <v>5.6702537713856298E-2</v>
      </c>
      <c r="Y14" s="17">
        <v>6.2598946911316303E-2</v>
      </c>
      <c r="Z14" s="17">
        <v>6.2261671925874902E-2</v>
      </c>
      <c r="AA14" s="17">
        <v>7.9185729042181893E-2</v>
      </c>
      <c r="AB14" s="17"/>
      <c r="AC14" s="17">
        <v>5.8203163984364099E-2</v>
      </c>
      <c r="AD14" s="17">
        <v>8.4553276822303097E-2</v>
      </c>
      <c r="AE14" s="17">
        <v>5.20489504766782E-2</v>
      </c>
      <c r="AF14" s="17">
        <v>3.5145714261027798E-2</v>
      </c>
      <c r="AG14" s="17">
        <v>5.8309829902308603E-2</v>
      </c>
      <c r="AH14" s="17">
        <v>5.4434783326752299E-2</v>
      </c>
      <c r="AI14" s="17">
        <v>6.0945176521370902E-2</v>
      </c>
      <c r="AJ14" s="17">
        <v>9.7422780931445602E-2</v>
      </c>
      <c r="AK14" s="17">
        <v>6.6221852521584301E-2</v>
      </c>
      <c r="AL14" s="17">
        <v>8.2205805129447196E-2</v>
      </c>
      <c r="AM14" s="17">
        <v>6.0456671991346897E-2</v>
      </c>
      <c r="AN14" s="17">
        <v>2.4473438551063199E-2</v>
      </c>
      <c r="AO14" s="17">
        <v>5.7452623919221499E-2</v>
      </c>
      <c r="AP14" s="17">
        <v>0.11533884199254001</v>
      </c>
      <c r="AQ14" s="17">
        <v>5.6630004272758203E-2</v>
      </c>
      <c r="AR14" s="17">
        <v>7.2049132041937997E-2</v>
      </c>
      <c r="AS14" s="17"/>
      <c r="AT14" s="17">
        <v>5.1334101538425901E-2</v>
      </c>
      <c r="AU14" s="17">
        <v>5.7788859444330098E-2</v>
      </c>
      <c r="AV14" s="17">
        <v>5.69259381434742E-2</v>
      </c>
      <c r="AW14" s="17">
        <v>8.0174680545569199E-2</v>
      </c>
      <c r="AX14" s="17">
        <v>7.0452097732358096E-2</v>
      </c>
      <c r="AY14" s="17">
        <v>8.1062400058747805E-2</v>
      </c>
      <c r="AZ14" s="17"/>
      <c r="BA14" s="17">
        <v>5.6144150152840397E-2</v>
      </c>
      <c r="BB14" s="17">
        <v>8.5411509746593103E-2</v>
      </c>
      <c r="BC14" s="17">
        <v>5.7258064687527199E-2</v>
      </c>
      <c r="BD14" s="17">
        <v>3.8791762467463901E-2</v>
      </c>
      <c r="BE14" s="17">
        <v>0.12954158685863901</v>
      </c>
      <c r="BF14" s="17"/>
      <c r="BG14" s="17">
        <v>6.2476726757752399E-2</v>
      </c>
      <c r="BH14" s="17">
        <v>5.5651722416645698E-2</v>
      </c>
      <c r="BI14" s="17">
        <v>6.3794500336898902E-2</v>
      </c>
      <c r="BJ14" s="17">
        <v>7.8988712245036202E-2</v>
      </c>
      <c r="BK14" s="17">
        <v>7.4013450507686401E-2</v>
      </c>
      <c r="BL14" s="17"/>
      <c r="BM14" s="17">
        <v>6.3136697488126101E-2</v>
      </c>
      <c r="BN14" s="17">
        <v>6.1917415583364999E-2</v>
      </c>
      <c r="BO14" s="17">
        <v>6.3179690349592796E-2</v>
      </c>
      <c r="BP14" s="17"/>
      <c r="BQ14" s="17">
        <v>5.6726114667006299E-2</v>
      </c>
      <c r="BR14" s="17">
        <v>6.5445286985797005E-2</v>
      </c>
      <c r="BS14" s="17"/>
      <c r="BT14" s="17">
        <v>6.0302048369797398E-2</v>
      </c>
      <c r="BU14" s="17">
        <v>7.0560087208727501E-2</v>
      </c>
    </row>
    <row r="15" spans="2:73" x14ac:dyDescent="0.3">
      <c r="B15" s="18" t="s">
        <v>247</v>
      </c>
      <c r="C15" s="17">
        <v>5.7387543259417202E-2</v>
      </c>
      <c r="D15" s="17">
        <v>6.8581325650772296E-2</v>
      </c>
      <c r="E15" s="17">
        <v>4.6656546310263697E-2</v>
      </c>
      <c r="F15" s="17"/>
      <c r="G15" s="17">
        <v>3.4660699428603399E-2</v>
      </c>
      <c r="H15" s="17">
        <v>4.14355687137173E-2</v>
      </c>
      <c r="I15" s="17">
        <v>4.8925595330462202E-2</v>
      </c>
      <c r="J15" s="17">
        <v>7.31308313192571E-2</v>
      </c>
      <c r="K15" s="17">
        <v>7.6746350540558006E-2</v>
      </c>
      <c r="L15" s="17">
        <v>6.6481452017760095E-2</v>
      </c>
      <c r="M15" s="17"/>
      <c r="N15" s="17">
        <v>5.3459853471313303E-2</v>
      </c>
      <c r="O15" s="17">
        <v>4.6014535827488399E-2</v>
      </c>
      <c r="P15" s="17">
        <v>6.1405874376710801E-2</v>
      </c>
      <c r="Q15" s="17">
        <v>6.7221071680492905E-2</v>
      </c>
      <c r="R15" s="17"/>
      <c r="S15" s="17">
        <v>5.6637340189464903E-2</v>
      </c>
      <c r="T15" s="17">
        <v>2.6550130774409101E-2</v>
      </c>
      <c r="U15" s="17">
        <v>3.7851356780362E-2</v>
      </c>
      <c r="V15" s="17">
        <v>6.6905670578584306E-2</v>
      </c>
      <c r="W15" s="17">
        <v>4.8983849253635102E-2</v>
      </c>
      <c r="X15" s="17">
        <v>5.9794527254776998E-2</v>
      </c>
      <c r="Y15" s="17">
        <v>8.50864651080942E-2</v>
      </c>
      <c r="Z15" s="17">
        <v>7.7674101658377501E-2</v>
      </c>
      <c r="AA15" s="17">
        <v>7.81696145073391E-2</v>
      </c>
      <c r="AB15" s="17"/>
      <c r="AC15" s="17">
        <v>0.156886282643935</v>
      </c>
      <c r="AD15" s="17">
        <v>5.4911366183973E-2</v>
      </c>
      <c r="AE15" s="17">
        <v>6.2773016033515802E-2</v>
      </c>
      <c r="AF15" s="17">
        <v>7.1063846226670599E-2</v>
      </c>
      <c r="AG15" s="17">
        <v>3.7115071168881901E-2</v>
      </c>
      <c r="AH15" s="17">
        <v>8.6605316904636007E-2</v>
      </c>
      <c r="AI15" s="17">
        <v>4.1182332022022199E-2</v>
      </c>
      <c r="AJ15" s="17">
        <v>2.8613164476082101E-2</v>
      </c>
      <c r="AK15" s="17">
        <v>5.8044084109684799E-2</v>
      </c>
      <c r="AL15" s="17">
        <v>8.8680611568024301E-2</v>
      </c>
      <c r="AM15" s="17">
        <v>5.22629233911414E-2</v>
      </c>
      <c r="AN15" s="17">
        <v>6.8033818121063794E-2</v>
      </c>
      <c r="AO15" s="17">
        <v>7.7553230481018406E-2</v>
      </c>
      <c r="AP15" s="17">
        <v>3.32884539594221E-2</v>
      </c>
      <c r="AQ15" s="17">
        <v>7.2666438057764807E-2</v>
      </c>
      <c r="AR15" s="17">
        <v>2.6894439229998401E-2</v>
      </c>
      <c r="AS15" s="17"/>
      <c r="AT15" s="17">
        <v>5.20534178292133E-2</v>
      </c>
      <c r="AU15" s="17">
        <v>5.4616113192637199E-2</v>
      </c>
      <c r="AV15" s="17">
        <v>6.6826410226112104E-2</v>
      </c>
      <c r="AW15" s="17">
        <v>7.0866340147113793E-2</v>
      </c>
      <c r="AX15" s="17">
        <v>4.5436154644001699E-2</v>
      </c>
      <c r="AY15" s="17">
        <v>4.5483356336810103E-2</v>
      </c>
      <c r="AZ15" s="17"/>
      <c r="BA15" s="17">
        <v>6.7033943564279205E-2</v>
      </c>
      <c r="BB15" s="17">
        <v>5.3659691204106297E-2</v>
      </c>
      <c r="BC15" s="17">
        <v>6.4938198372527497E-2</v>
      </c>
      <c r="BD15" s="17">
        <v>3.2030768801464403E-2</v>
      </c>
      <c r="BE15" s="17">
        <v>5.55025344529676E-2</v>
      </c>
      <c r="BF15" s="17"/>
      <c r="BG15" s="17">
        <v>7.4577869881687797E-2</v>
      </c>
      <c r="BH15" s="17">
        <v>5.55922926785299E-2</v>
      </c>
      <c r="BI15" s="17">
        <v>4.5450199634443501E-2</v>
      </c>
      <c r="BJ15" s="17">
        <v>6.2022599714287197E-2</v>
      </c>
      <c r="BK15" s="17">
        <v>6.9484201150220207E-2</v>
      </c>
      <c r="BL15" s="17"/>
      <c r="BM15" s="17">
        <v>5.5395182862689699E-2</v>
      </c>
      <c r="BN15" s="17">
        <v>6.2060058643506603E-2</v>
      </c>
      <c r="BO15" s="17">
        <v>5.2022943919920697E-2</v>
      </c>
      <c r="BP15" s="17"/>
      <c r="BQ15" s="17">
        <v>4.5917235072560597E-2</v>
      </c>
      <c r="BR15" s="17">
        <v>6.8452671165326107E-2</v>
      </c>
      <c r="BS15" s="17"/>
      <c r="BT15" s="17">
        <v>4.50177852639305E-2</v>
      </c>
      <c r="BU15" s="17">
        <v>8.0022780607597294E-2</v>
      </c>
    </row>
    <row r="16" spans="2:73" x14ac:dyDescent="0.3">
      <c r="B16" s="18" t="s">
        <v>92</v>
      </c>
      <c r="C16" s="19">
        <v>0.15484565383957499</v>
      </c>
      <c r="D16" s="19">
        <v>0.139689646413591</v>
      </c>
      <c r="E16" s="19">
        <v>0.16896815006795801</v>
      </c>
      <c r="F16" s="19"/>
      <c r="G16" s="19">
        <v>0.218560471766724</v>
      </c>
      <c r="H16" s="19">
        <v>0.13417373747755201</v>
      </c>
      <c r="I16" s="19">
        <v>0.151746618113209</v>
      </c>
      <c r="J16" s="19">
        <v>0.133021515988823</v>
      </c>
      <c r="K16" s="19">
        <v>0.17947588852565999</v>
      </c>
      <c r="L16" s="19">
        <v>0.13318590786310999</v>
      </c>
      <c r="M16" s="19"/>
      <c r="N16" s="19">
        <v>0.105409968064292</v>
      </c>
      <c r="O16" s="19">
        <v>0.166733759862463</v>
      </c>
      <c r="P16" s="19">
        <v>0.13050053635987999</v>
      </c>
      <c r="Q16" s="19">
        <v>0.219077689983986</v>
      </c>
      <c r="R16" s="19"/>
      <c r="S16" s="19">
        <v>0.156587126226132</v>
      </c>
      <c r="T16" s="19">
        <v>0.169011253007992</v>
      </c>
      <c r="U16" s="19">
        <v>0.13666752372765401</v>
      </c>
      <c r="V16" s="19">
        <v>0.183111715516284</v>
      </c>
      <c r="W16" s="19">
        <v>0.13150189513747701</v>
      </c>
      <c r="X16" s="19">
        <v>0.20365007917400499</v>
      </c>
      <c r="Y16" s="19">
        <v>0.14973913526930999</v>
      </c>
      <c r="Z16" s="19">
        <v>0.127770677482484</v>
      </c>
      <c r="AA16" s="19">
        <v>0.118200134094282</v>
      </c>
      <c r="AB16" s="19"/>
      <c r="AC16" s="19">
        <v>0.40570809095172899</v>
      </c>
      <c r="AD16" s="19">
        <v>0.17144309425361401</v>
      </c>
      <c r="AE16" s="19">
        <v>0.21997149370935201</v>
      </c>
      <c r="AF16" s="19">
        <v>0.22756073332326199</v>
      </c>
      <c r="AG16" s="19">
        <v>0.20777659209778301</v>
      </c>
      <c r="AH16" s="19">
        <v>0.12736978783790601</v>
      </c>
      <c r="AI16" s="19">
        <v>0.13295118884874499</v>
      </c>
      <c r="AJ16" s="19">
        <v>0.150679608674922</v>
      </c>
      <c r="AK16" s="19">
        <v>0.111792609512036</v>
      </c>
      <c r="AL16" s="19">
        <v>0.12070324348114</v>
      </c>
      <c r="AM16" s="19">
        <v>0.14276920154227801</v>
      </c>
      <c r="AN16" s="19">
        <v>9.0270748189737099E-2</v>
      </c>
      <c r="AO16" s="19">
        <v>0.109744003730095</v>
      </c>
      <c r="AP16" s="19">
        <v>0.12868375244004901</v>
      </c>
      <c r="AQ16" s="19">
        <v>9.8229068560865399E-2</v>
      </c>
      <c r="AR16" s="19">
        <v>9.4911567761281401E-2</v>
      </c>
      <c r="AS16" s="19"/>
      <c r="AT16" s="19">
        <v>0.153136209395898</v>
      </c>
      <c r="AU16" s="19">
        <v>0.16472761128893401</v>
      </c>
      <c r="AV16" s="19">
        <v>0.184153562121842</v>
      </c>
      <c r="AW16" s="19">
        <v>0.14899391238030099</v>
      </c>
      <c r="AX16" s="19">
        <v>0.14366868607248201</v>
      </c>
      <c r="AY16" s="19">
        <v>6.2338129808601199E-2</v>
      </c>
      <c r="AZ16" s="19"/>
      <c r="BA16" s="19">
        <v>0.207272194225154</v>
      </c>
      <c r="BB16" s="19">
        <v>0.16619050647525399</v>
      </c>
      <c r="BC16" s="19">
        <v>0.127071426905916</v>
      </c>
      <c r="BD16" s="19">
        <v>0.100456962405452</v>
      </c>
      <c r="BE16" s="19">
        <v>0.12752375587474399</v>
      </c>
      <c r="BF16" s="19"/>
      <c r="BG16" s="19">
        <v>0.115848070916031</v>
      </c>
      <c r="BH16" s="19">
        <v>0.12501263768396301</v>
      </c>
      <c r="BI16" s="19">
        <v>0.142500739831499</v>
      </c>
      <c r="BJ16" s="19">
        <v>0.121281313454247</v>
      </c>
      <c r="BK16" s="19">
        <v>0.17846419663667601</v>
      </c>
      <c r="BL16" s="19"/>
      <c r="BM16" s="19">
        <v>0.12995622589341699</v>
      </c>
      <c r="BN16" s="19">
        <v>0.168832507691862</v>
      </c>
      <c r="BO16" s="19">
        <v>0.19513039093686299</v>
      </c>
      <c r="BP16" s="19"/>
      <c r="BQ16" s="19">
        <v>0.103265052070666</v>
      </c>
      <c r="BR16" s="19">
        <v>0.170475832544285</v>
      </c>
      <c r="BS16" s="19"/>
      <c r="BT16" s="19">
        <v>0.10840002198926001</v>
      </c>
      <c r="BU16" s="19">
        <v>0.18584959325582301</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0.32868836440180099</v>
      </c>
      <c r="D9" s="17">
        <v>0.32350086815873302</v>
      </c>
      <c r="E9" s="17">
        <v>0.33314902948060698</v>
      </c>
      <c r="F9" s="17"/>
      <c r="G9" s="17">
        <v>0.31476245034646799</v>
      </c>
      <c r="H9" s="17">
        <v>0.24429085403841599</v>
      </c>
      <c r="I9" s="17">
        <v>0.31170238176077297</v>
      </c>
      <c r="J9" s="17">
        <v>0.35270577068992698</v>
      </c>
      <c r="K9" s="17">
        <v>0.36297494982394402</v>
      </c>
      <c r="L9" s="17">
        <v>0.377771590696794</v>
      </c>
      <c r="M9" s="17"/>
      <c r="N9" s="17">
        <v>0.31394866658459702</v>
      </c>
      <c r="O9" s="17">
        <v>0.333381098454963</v>
      </c>
      <c r="P9" s="17">
        <v>0.35550151242786998</v>
      </c>
      <c r="Q9" s="17">
        <v>0.31857532026347701</v>
      </c>
      <c r="R9" s="17"/>
      <c r="S9" s="17">
        <v>0.26764217295160098</v>
      </c>
      <c r="T9" s="17">
        <v>0.36810715772052999</v>
      </c>
      <c r="U9" s="17">
        <v>0.38331393783379403</v>
      </c>
      <c r="V9" s="17">
        <v>0.331240914377605</v>
      </c>
      <c r="W9" s="17">
        <v>0.27871354041978202</v>
      </c>
      <c r="X9" s="17">
        <v>0.37401669277303801</v>
      </c>
      <c r="Y9" s="17">
        <v>0.32361204697273299</v>
      </c>
      <c r="Z9" s="17">
        <v>0.27013587522391402</v>
      </c>
      <c r="AA9" s="17">
        <v>0.337170753415931</v>
      </c>
      <c r="AB9" s="17"/>
      <c r="AC9" s="17">
        <v>0.44901254512258298</v>
      </c>
      <c r="AD9" s="17">
        <v>0.38597537708196</v>
      </c>
      <c r="AE9" s="17">
        <v>0.24468382275448</v>
      </c>
      <c r="AF9" s="17">
        <v>0.38091641342727001</v>
      </c>
      <c r="AG9" s="17">
        <v>0.35996836201129101</v>
      </c>
      <c r="AH9" s="17">
        <v>0.32626814388877901</v>
      </c>
      <c r="AI9" s="17">
        <v>0.35183303252107301</v>
      </c>
      <c r="AJ9" s="17">
        <v>0.338856239707306</v>
      </c>
      <c r="AK9" s="17">
        <v>0.29961509981229001</v>
      </c>
      <c r="AL9" s="17">
        <v>0.26884532053669602</v>
      </c>
      <c r="AM9" s="17">
        <v>0.35241810902197102</v>
      </c>
      <c r="AN9" s="17">
        <v>0.30380001140652102</v>
      </c>
      <c r="AO9" s="17">
        <v>0.286590112423938</v>
      </c>
      <c r="AP9" s="17">
        <v>0.33975053650599002</v>
      </c>
      <c r="AQ9" s="17">
        <v>0.31610678730737002</v>
      </c>
      <c r="AR9" s="17">
        <v>0.27657690193964701</v>
      </c>
      <c r="AS9" s="17"/>
      <c r="AT9" s="17">
        <v>0.309001823823086</v>
      </c>
      <c r="AU9" s="17">
        <v>0.284818687729191</v>
      </c>
      <c r="AV9" s="17">
        <v>0.34986427133321202</v>
      </c>
      <c r="AW9" s="17">
        <v>0.38704224677664001</v>
      </c>
      <c r="AX9" s="17">
        <v>0.35860112775495701</v>
      </c>
      <c r="AY9" s="17">
        <v>0.332740369646089</v>
      </c>
      <c r="AZ9" s="17"/>
      <c r="BA9" s="17">
        <v>0.33672509247628701</v>
      </c>
      <c r="BB9" s="17">
        <v>0.32546993404265401</v>
      </c>
      <c r="BC9" s="17">
        <v>0.33565611181252403</v>
      </c>
      <c r="BD9" s="17">
        <v>0.29552532860081898</v>
      </c>
      <c r="BE9" s="17">
        <v>0.24971379633913399</v>
      </c>
      <c r="BF9" s="17"/>
      <c r="BG9" s="17">
        <v>0.336294572998242</v>
      </c>
      <c r="BH9" s="17">
        <v>0.298143408039658</v>
      </c>
      <c r="BI9" s="17">
        <v>0.386416633093425</v>
      </c>
      <c r="BJ9" s="17">
        <v>0.36371873549328299</v>
      </c>
      <c r="BK9" s="17">
        <v>0.30665250972251201</v>
      </c>
      <c r="BL9" s="17"/>
      <c r="BM9" s="17">
        <v>0.32833692803179998</v>
      </c>
      <c r="BN9" s="17">
        <v>0.33907471975950698</v>
      </c>
      <c r="BO9" s="17">
        <v>0.30462497341547301</v>
      </c>
      <c r="BP9" s="17"/>
      <c r="BQ9" s="17">
        <v>0.288203047328707</v>
      </c>
      <c r="BR9" s="17">
        <v>0.35387295898479798</v>
      </c>
      <c r="BS9" s="17"/>
      <c r="BT9" s="17">
        <v>0.374019482896087</v>
      </c>
      <c r="BU9" s="17">
        <v>0.26981955356014498</v>
      </c>
    </row>
    <row r="10" spans="2:73" x14ac:dyDescent="0.3">
      <c r="B10" s="18" t="s">
        <v>242</v>
      </c>
      <c r="C10" s="17">
        <v>0.36696401027133502</v>
      </c>
      <c r="D10" s="17">
        <v>0.37157586633642398</v>
      </c>
      <c r="E10" s="17">
        <v>0.362494037680062</v>
      </c>
      <c r="F10" s="17"/>
      <c r="G10" s="17">
        <v>0.30817049164232302</v>
      </c>
      <c r="H10" s="17">
        <v>0.30017164277396502</v>
      </c>
      <c r="I10" s="17">
        <v>0.38683067800552801</v>
      </c>
      <c r="J10" s="17">
        <v>0.39831526582872001</v>
      </c>
      <c r="K10" s="17">
        <v>0.41519329711907799</v>
      </c>
      <c r="L10" s="17">
        <v>0.38617042055880901</v>
      </c>
      <c r="M10" s="17"/>
      <c r="N10" s="17">
        <v>0.33167007418348499</v>
      </c>
      <c r="O10" s="17">
        <v>0.37972340735884402</v>
      </c>
      <c r="P10" s="17">
        <v>0.36792669376827503</v>
      </c>
      <c r="Q10" s="17">
        <v>0.38874132454318899</v>
      </c>
      <c r="R10" s="17"/>
      <c r="S10" s="17">
        <v>0.29828332562072002</v>
      </c>
      <c r="T10" s="17">
        <v>0.38495854090596598</v>
      </c>
      <c r="U10" s="17">
        <v>0.344709356008288</v>
      </c>
      <c r="V10" s="17">
        <v>0.36921815233909699</v>
      </c>
      <c r="W10" s="17">
        <v>0.44679033048026201</v>
      </c>
      <c r="X10" s="17">
        <v>0.37090996635006201</v>
      </c>
      <c r="Y10" s="17">
        <v>0.37870897262880399</v>
      </c>
      <c r="Z10" s="17">
        <v>0.39643181676748601</v>
      </c>
      <c r="AA10" s="17">
        <v>0.36605700907611</v>
      </c>
      <c r="AB10" s="17"/>
      <c r="AC10" s="17">
        <v>0.108385599580298</v>
      </c>
      <c r="AD10" s="17">
        <v>0.296028520015577</v>
      </c>
      <c r="AE10" s="17">
        <v>0.46187056837030599</v>
      </c>
      <c r="AF10" s="17">
        <v>0.357376357670316</v>
      </c>
      <c r="AG10" s="17">
        <v>0.37044150222668498</v>
      </c>
      <c r="AH10" s="17">
        <v>0.41730783063335503</v>
      </c>
      <c r="AI10" s="17">
        <v>0.34041856510000401</v>
      </c>
      <c r="AJ10" s="17">
        <v>0.38206468010177502</v>
      </c>
      <c r="AK10" s="17">
        <v>0.37060384112413902</v>
      </c>
      <c r="AL10" s="17">
        <v>0.41007930185668101</v>
      </c>
      <c r="AM10" s="17">
        <v>0.378444425084842</v>
      </c>
      <c r="AN10" s="17">
        <v>0.38390459089770101</v>
      </c>
      <c r="AO10" s="17">
        <v>0.41515534797229497</v>
      </c>
      <c r="AP10" s="17">
        <v>0.330706438707142</v>
      </c>
      <c r="AQ10" s="17">
        <v>0.32668130641514997</v>
      </c>
      <c r="AR10" s="17">
        <v>0.24289288573065601</v>
      </c>
      <c r="AS10" s="17"/>
      <c r="AT10" s="17">
        <v>0.299463722742347</v>
      </c>
      <c r="AU10" s="17">
        <v>0.42643934994891702</v>
      </c>
      <c r="AV10" s="17">
        <v>0.37577873880444801</v>
      </c>
      <c r="AW10" s="17">
        <v>0.37303447227803499</v>
      </c>
      <c r="AX10" s="17">
        <v>0.31792590611577598</v>
      </c>
      <c r="AY10" s="17">
        <v>0.39060224006213501</v>
      </c>
      <c r="AZ10" s="17"/>
      <c r="BA10" s="17">
        <v>0.40232718987022098</v>
      </c>
      <c r="BB10" s="17">
        <v>0.39468647093966203</v>
      </c>
      <c r="BC10" s="17">
        <v>0.33773742848947502</v>
      </c>
      <c r="BD10" s="17">
        <v>0.30762066921598302</v>
      </c>
      <c r="BE10" s="17">
        <v>0.30936804737879597</v>
      </c>
      <c r="BF10" s="17"/>
      <c r="BG10" s="17">
        <v>0.37368857471003197</v>
      </c>
      <c r="BH10" s="17">
        <v>0.357164067216037</v>
      </c>
      <c r="BI10" s="17">
        <v>0.35322194809751101</v>
      </c>
      <c r="BJ10" s="17">
        <v>0.37014505323796798</v>
      </c>
      <c r="BK10" s="17">
        <v>0.41023412368463102</v>
      </c>
      <c r="BL10" s="17"/>
      <c r="BM10" s="17">
        <v>0.35291756217814502</v>
      </c>
      <c r="BN10" s="17">
        <v>0.368096463496768</v>
      </c>
      <c r="BO10" s="17">
        <v>0.40604420232066701</v>
      </c>
      <c r="BP10" s="17"/>
      <c r="BQ10" s="17">
        <v>0.35300906175241897</v>
      </c>
      <c r="BR10" s="17">
        <v>0.37876130609590702</v>
      </c>
      <c r="BS10" s="17"/>
      <c r="BT10" s="17">
        <v>0.34601651882614598</v>
      </c>
      <c r="BU10" s="17">
        <v>0.39910010522082801</v>
      </c>
    </row>
    <row r="11" spans="2:73" x14ac:dyDescent="0.3">
      <c r="B11" s="18" t="s">
        <v>243</v>
      </c>
      <c r="C11" s="17">
        <v>0.13197487689151899</v>
      </c>
      <c r="D11" s="17">
        <v>0.12962530654033499</v>
      </c>
      <c r="E11" s="17">
        <v>0.13467170029380299</v>
      </c>
      <c r="F11" s="17"/>
      <c r="G11" s="17">
        <v>0.16004411991658901</v>
      </c>
      <c r="H11" s="17">
        <v>0.136487465094316</v>
      </c>
      <c r="I11" s="17">
        <v>0.15045245397225501</v>
      </c>
      <c r="J11" s="17">
        <v>0.114603144302324</v>
      </c>
      <c r="K11" s="17">
        <v>0.10793208224187401</v>
      </c>
      <c r="L11" s="17">
        <v>0.12497042058278</v>
      </c>
      <c r="M11" s="17"/>
      <c r="N11" s="17">
        <v>0.130692739060282</v>
      </c>
      <c r="O11" s="17">
        <v>0.14031761808222801</v>
      </c>
      <c r="P11" s="17">
        <v>0.127841437896523</v>
      </c>
      <c r="Q11" s="17">
        <v>0.12827712440625699</v>
      </c>
      <c r="R11" s="17"/>
      <c r="S11" s="17">
        <v>0.14750051638738801</v>
      </c>
      <c r="T11" s="17">
        <v>0.11504753386342501</v>
      </c>
      <c r="U11" s="17">
        <v>0.14390109917406299</v>
      </c>
      <c r="V11" s="17">
        <v>0.13789143430414699</v>
      </c>
      <c r="W11" s="17">
        <v>0.134729586845238</v>
      </c>
      <c r="X11" s="17">
        <v>0.11678256376186601</v>
      </c>
      <c r="Y11" s="17">
        <v>0.14762881684314</v>
      </c>
      <c r="Z11" s="17">
        <v>0.141222242714377</v>
      </c>
      <c r="AA11" s="17">
        <v>0.113720725012595</v>
      </c>
      <c r="AB11" s="17"/>
      <c r="AC11" s="17">
        <v>8.7430035497839897E-2</v>
      </c>
      <c r="AD11" s="17">
        <v>9.93362849291438E-2</v>
      </c>
      <c r="AE11" s="17">
        <v>0.16793295521617199</v>
      </c>
      <c r="AF11" s="17">
        <v>0.10854656728289699</v>
      </c>
      <c r="AG11" s="17">
        <v>0.108512034804138</v>
      </c>
      <c r="AH11" s="17">
        <v>0.119068612199416</v>
      </c>
      <c r="AI11" s="17">
        <v>0.15384869273673399</v>
      </c>
      <c r="AJ11" s="17">
        <v>0.13129352158532701</v>
      </c>
      <c r="AK11" s="17">
        <v>0.19108041175572199</v>
      </c>
      <c r="AL11" s="17">
        <v>0.147218427971642</v>
      </c>
      <c r="AM11" s="17">
        <v>0.13128373528708701</v>
      </c>
      <c r="AN11" s="17">
        <v>0.14474732507832599</v>
      </c>
      <c r="AO11" s="17">
        <v>0.10713760153959501</v>
      </c>
      <c r="AP11" s="17">
        <v>6.2667152885875793E-2</v>
      </c>
      <c r="AQ11" s="17">
        <v>0.119003872600706</v>
      </c>
      <c r="AR11" s="17">
        <v>0.162381504317574</v>
      </c>
      <c r="AS11" s="17"/>
      <c r="AT11" s="17">
        <v>0.138604752958919</v>
      </c>
      <c r="AU11" s="17">
        <v>0.125742904663903</v>
      </c>
      <c r="AV11" s="17">
        <v>0.13342476256946501</v>
      </c>
      <c r="AW11" s="17">
        <v>9.9647276753115605E-2</v>
      </c>
      <c r="AX11" s="17">
        <v>0.180357802395818</v>
      </c>
      <c r="AY11" s="17">
        <v>0.154795577931502</v>
      </c>
      <c r="AZ11" s="17"/>
      <c r="BA11" s="17">
        <v>0.112012458484112</v>
      </c>
      <c r="BB11" s="17">
        <v>0.162126292687055</v>
      </c>
      <c r="BC11" s="17">
        <v>0.13534178546644901</v>
      </c>
      <c r="BD11" s="17">
        <v>0.11275676186183201</v>
      </c>
      <c r="BE11" s="17">
        <v>0.13285771175469599</v>
      </c>
      <c r="BF11" s="17"/>
      <c r="BG11" s="17">
        <v>0.13282529560293499</v>
      </c>
      <c r="BH11" s="17">
        <v>0.13702215126998499</v>
      </c>
      <c r="BI11" s="17">
        <v>0.135613069775571</v>
      </c>
      <c r="BJ11" s="17">
        <v>0.15095275403643699</v>
      </c>
      <c r="BK11" s="17">
        <v>0.14371000664477801</v>
      </c>
      <c r="BL11" s="17"/>
      <c r="BM11" s="17">
        <v>0.13613309702786999</v>
      </c>
      <c r="BN11" s="17">
        <v>0.122966091581242</v>
      </c>
      <c r="BO11" s="17">
        <v>0.14137465284019499</v>
      </c>
      <c r="BP11" s="17"/>
      <c r="BQ11" s="17">
        <v>0.13938002053737</v>
      </c>
      <c r="BR11" s="17">
        <v>0.130846889452923</v>
      </c>
      <c r="BS11" s="17"/>
      <c r="BT11" s="17">
        <v>0.12665675161597001</v>
      </c>
      <c r="BU11" s="17">
        <v>0.14359229767056</v>
      </c>
    </row>
    <row r="12" spans="2:73" x14ac:dyDescent="0.3">
      <c r="B12" s="18" t="s">
        <v>244</v>
      </c>
      <c r="C12" s="17">
        <v>6.5475056455996397E-2</v>
      </c>
      <c r="D12" s="17">
        <v>7.1464117974537E-2</v>
      </c>
      <c r="E12" s="17">
        <v>5.9840890210903198E-2</v>
      </c>
      <c r="F12" s="17"/>
      <c r="G12" s="17">
        <v>6.4906022652298195E-2</v>
      </c>
      <c r="H12" s="17">
        <v>0.11163721011060999</v>
      </c>
      <c r="I12" s="17">
        <v>6.0635339005340599E-2</v>
      </c>
      <c r="J12" s="17">
        <v>4.98979033388217E-2</v>
      </c>
      <c r="K12" s="17">
        <v>5.8703758075742699E-2</v>
      </c>
      <c r="L12" s="17">
        <v>4.94795548347607E-2</v>
      </c>
      <c r="M12" s="17"/>
      <c r="N12" s="17">
        <v>9.5528915626769295E-2</v>
      </c>
      <c r="O12" s="17">
        <v>5.7725940509523302E-2</v>
      </c>
      <c r="P12" s="17">
        <v>5.1531745672945099E-2</v>
      </c>
      <c r="Q12" s="17">
        <v>5.3433631707056797E-2</v>
      </c>
      <c r="R12" s="17"/>
      <c r="S12" s="17">
        <v>8.5104673879062398E-2</v>
      </c>
      <c r="T12" s="17">
        <v>4.5500855836051297E-2</v>
      </c>
      <c r="U12" s="17">
        <v>5.2253794935158998E-2</v>
      </c>
      <c r="V12" s="17">
        <v>7.81299457355316E-2</v>
      </c>
      <c r="W12" s="17">
        <v>5.8602312092851598E-2</v>
      </c>
      <c r="X12" s="17">
        <v>4.9247187587213498E-2</v>
      </c>
      <c r="Y12" s="17">
        <v>8.3455082894038302E-2</v>
      </c>
      <c r="Z12" s="17">
        <v>8.5706187740468204E-2</v>
      </c>
      <c r="AA12" s="17">
        <v>6.1021665162184997E-2</v>
      </c>
      <c r="AB12" s="17"/>
      <c r="AC12" s="17">
        <v>8.4963799599362705E-2</v>
      </c>
      <c r="AD12" s="17">
        <v>2.9226655357074399E-2</v>
      </c>
      <c r="AE12" s="17">
        <v>5.49887112126482E-2</v>
      </c>
      <c r="AF12" s="17">
        <v>5.9761886536996697E-2</v>
      </c>
      <c r="AG12" s="17">
        <v>5.4667540125282701E-2</v>
      </c>
      <c r="AH12" s="17">
        <v>4.21578390169626E-2</v>
      </c>
      <c r="AI12" s="17">
        <v>9.2995199699370104E-2</v>
      </c>
      <c r="AJ12" s="17">
        <v>5.6010898737599103E-2</v>
      </c>
      <c r="AK12" s="17">
        <v>6.6381883113781306E-2</v>
      </c>
      <c r="AL12" s="17">
        <v>9.4000821462784795E-2</v>
      </c>
      <c r="AM12" s="17">
        <v>2.8688207676091301E-2</v>
      </c>
      <c r="AN12" s="17">
        <v>7.6160484252836405E-2</v>
      </c>
      <c r="AO12" s="17">
        <v>7.0009696688600895E-2</v>
      </c>
      <c r="AP12" s="17">
        <v>0.14958999068380399</v>
      </c>
      <c r="AQ12" s="17">
        <v>0.116748084979058</v>
      </c>
      <c r="AR12" s="17">
        <v>8.9101365768413404E-2</v>
      </c>
      <c r="AS12" s="17"/>
      <c r="AT12" s="17">
        <v>7.7882614599981997E-2</v>
      </c>
      <c r="AU12" s="17">
        <v>7.1483567236262993E-2</v>
      </c>
      <c r="AV12" s="17">
        <v>3.5962808582125402E-2</v>
      </c>
      <c r="AW12" s="17">
        <v>5.6550326318019699E-2</v>
      </c>
      <c r="AX12" s="17">
        <v>8.0703305063544395E-2</v>
      </c>
      <c r="AY12" s="17">
        <v>6.0733692334123103E-2</v>
      </c>
      <c r="AZ12" s="17"/>
      <c r="BA12" s="17">
        <v>5.28478533142284E-2</v>
      </c>
      <c r="BB12" s="17">
        <v>4.8818099428783103E-2</v>
      </c>
      <c r="BC12" s="17">
        <v>6.7107124473763602E-2</v>
      </c>
      <c r="BD12" s="17">
        <v>0.12527723113893499</v>
      </c>
      <c r="BE12" s="17">
        <v>7.7893913586253194E-2</v>
      </c>
      <c r="BF12" s="17"/>
      <c r="BG12" s="17">
        <v>6.4769199246186501E-2</v>
      </c>
      <c r="BH12" s="17">
        <v>8.6407074130218406E-2</v>
      </c>
      <c r="BI12" s="17">
        <v>5.4148147563562898E-2</v>
      </c>
      <c r="BJ12" s="17">
        <v>5.8286808777759602E-2</v>
      </c>
      <c r="BK12" s="17">
        <v>3.1297465632200198E-2</v>
      </c>
      <c r="BL12" s="17"/>
      <c r="BM12" s="17">
        <v>7.1420520723150097E-2</v>
      </c>
      <c r="BN12" s="17">
        <v>6.23021790364389E-2</v>
      </c>
      <c r="BO12" s="17">
        <v>5.5445321407671701E-2</v>
      </c>
      <c r="BP12" s="17"/>
      <c r="BQ12" s="17">
        <v>8.3757668350192396E-2</v>
      </c>
      <c r="BR12" s="17">
        <v>5.4339644537398202E-2</v>
      </c>
      <c r="BS12" s="17"/>
      <c r="BT12" s="17">
        <v>6.2670647120595599E-2</v>
      </c>
      <c r="BU12" s="17">
        <v>6.8345361822824802E-2</v>
      </c>
    </row>
    <row r="13" spans="2:73" x14ac:dyDescent="0.3">
      <c r="B13" s="18" t="s">
        <v>245</v>
      </c>
      <c r="C13" s="17">
        <v>3.2348134029488197E-2</v>
      </c>
      <c r="D13" s="17">
        <v>4.1750170688982402E-2</v>
      </c>
      <c r="E13" s="17">
        <v>2.2917044508574399E-2</v>
      </c>
      <c r="F13" s="17"/>
      <c r="G13" s="17">
        <v>5.0473114993503598E-2</v>
      </c>
      <c r="H13" s="17">
        <v>7.11814820599901E-2</v>
      </c>
      <c r="I13" s="17">
        <v>1.9847853079660398E-2</v>
      </c>
      <c r="J13" s="17">
        <v>1.8306720337802E-2</v>
      </c>
      <c r="K13" s="17">
        <v>1.50246556287071E-2</v>
      </c>
      <c r="L13" s="17">
        <v>2.1988881033724601E-2</v>
      </c>
      <c r="M13" s="17"/>
      <c r="N13" s="17">
        <v>3.8915852100376E-2</v>
      </c>
      <c r="O13" s="17">
        <v>2.7601194990800399E-2</v>
      </c>
      <c r="P13" s="17">
        <v>3.2154207188452598E-2</v>
      </c>
      <c r="Q13" s="17">
        <v>2.9750669871596101E-2</v>
      </c>
      <c r="R13" s="17"/>
      <c r="S13" s="17">
        <v>7.0600845651455704E-2</v>
      </c>
      <c r="T13" s="17">
        <v>2.4053756770986499E-2</v>
      </c>
      <c r="U13" s="17">
        <v>1.9481869587975501E-2</v>
      </c>
      <c r="V13" s="17">
        <v>3.6391844717559997E-2</v>
      </c>
      <c r="W13" s="17">
        <v>3.6555689927073601E-2</v>
      </c>
      <c r="X13" s="17">
        <v>1.14131281724811E-2</v>
      </c>
      <c r="Y13" s="17">
        <v>9.83877573853029E-3</v>
      </c>
      <c r="Z13" s="17">
        <v>3.2163152391601099E-2</v>
      </c>
      <c r="AA13" s="17">
        <v>3.2497606548027899E-2</v>
      </c>
      <c r="AB13" s="17"/>
      <c r="AC13" s="17">
        <v>3.8768989749086803E-2</v>
      </c>
      <c r="AD13" s="17">
        <v>5.3648220000841101E-2</v>
      </c>
      <c r="AE13" s="17">
        <v>9.7584345356180706E-3</v>
      </c>
      <c r="AF13" s="17">
        <v>3.2327836650283999E-2</v>
      </c>
      <c r="AG13" s="17">
        <v>3.7058036649867399E-2</v>
      </c>
      <c r="AH13" s="17">
        <v>2.85406673203016E-2</v>
      </c>
      <c r="AI13" s="17">
        <v>1.1637604664766901E-2</v>
      </c>
      <c r="AJ13" s="17">
        <v>4.4080988699403197E-2</v>
      </c>
      <c r="AK13" s="17">
        <v>2.6509012633612501E-2</v>
      </c>
      <c r="AL13" s="17">
        <v>2.85898600161336E-2</v>
      </c>
      <c r="AM13" s="17">
        <v>2.53784211774238E-2</v>
      </c>
      <c r="AN13" s="17">
        <v>1.7066843861691199E-2</v>
      </c>
      <c r="AO13" s="17">
        <v>6.2954909209922194E-2</v>
      </c>
      <c r="AP13" s="17">
        <v>3.2504156533948503E-2</v>
      </c>
      <c r="AQ13" s="17">
        <v>4.22666195211681E-2</v>
      </c>
      <c r="AR13" s="17">
        <v>6.9386365601348393E-2</v>
      </c>
      <c r="AS13" s="17"/>
      <c r="AT13" s="17">
        <v>4.3195749117337201E-2</v>
      </c>
      <c r="AU13" s="17">
        <v>3.2277272990125998E-2</v>
      </c>
      <c r="AV13" s="17">
        <v>3.3789929866268401E-2</v>
      </c>
      <c r="AW13" s="17">
        <v>3.2168260256159001E-2</v>
      </c>
      <c r="AX13" s="17">
        <v>1.14863405244353E-2</v>
      </c>
      <c r="AY13" s="17">
        <v>2.1451379986715001E-2</v>
      </c>
      <c r="AZ13" s="17"/>
      <c r="BA13" s="17">
        <v>1.8072317113784198E-2</v>
      </c>
      <c r="BB13" s="17">
        <v>2.0613042134051299E-2</v>
      </c>
      <c r="BC13" s="17">
        <v>3.9687272789605599E-2</v>
      </c>
      <c r="BD13" s="17">
        <v>5.6591226913877198E-2</v>
      </c>
      <c r="BE13" s="17">
        <v>5.82008943045665E-2</v>
      </c>
      <c r="BF13" s="17"/>
      <c r="BG13" s="17">
        <v>2.7512455324514899E-2</v>
      </c>
      <c r="BH13" s="17">
        <v>4.1435881461744199E-2</v>
      </c>
      <c r="BI13" s="17">
        <v>2.52557308431192E-2</v>
      </c>
      <c r="BJ13" s="17">
        <v>2.8800077048538101E-2</v>
      </c>
      <c r="BK13" s="17">
        <v>1.8616478741985E-2</v>
      </c>
      <c r="BL13" s="17"/>
      <c r="BM13" s="17">
        <v>3.9296761572560499E-2</v>
      </c>
      <c r="BN13" s="17">
        <v>2.5128078292058001E-2</v>
      </c>
      <c r="BO13" s="17">
        <v>2.91161661025875E-2</v>
      </c>
      <c r="BP13" s="17"/>
      <c r="BQ13" s="17">
        <v>5.2147536496227199E-2</v>
      </c>
      <c r="BR13" s="17">
        <v>1.8825088802204001E-2</v>
      </c>
      <c r="BS13" s="17"/>
      <c r="BT13" s="17">
        <v>3.3379045393014901E-2</v>
      </c>
      <c r="BU13" s="17">
        <v>3.4671324339937297E-2</v>
      </c>
    </row>
    <row r="14" spans="2:73" x14ac:dyDescent="0.3">
      <c r="B14" s="18" t="s">
        <v>246</v>
      </c>
      <c r="C14" s="17">
        <v>2.1744624128642798E-2</v>
      </c>
      <c r="D14" s="17">
        <v>1.7199433310518701E-2</v>
      </c>
      <c r="E14" s="17">
        <v>2.6240899158279599E-2</v>
      </c>
      <c r="F14" s="17"/>
      <c r="G14" s="17">
        <v>3.4446279862467698E-2</v>
      </c>
      <c r="H14" s="17">
        <v>2.9335510577371798E-2</v>
      </c>
      <c r="I14" s="17">
        <v>2.4938419921713698E-2</v>
      </c>
      <c r="J14" s="17">
        <v>1.4143590388622999E-2</v>
      </c>
      <c r="K14" s="17">
        <v>1.3106462727029601E-2</v>
      </c>
      <c r="L14" s="17">
        <v>1.65480075295261E-2</v>
      </c>
      <c r="M14" s="17"/>
      <c r="N14" s="17">
        <v>3.3098574129705197E-2</v>
      </c>
      <c r="O14" s="17">
        <v>1.7413448344829399E-2</v>
      </c>
      <c r="P14" s="17">
        <v>1.6305652137913199E-2</v>
      </c>
      <c r="Q14" s="17">
        <v>1.9198605078119799E-2</v>
      </c>
      <c r="R14" s="17"/>
      <c r="S14" s="17">
        <v>4.1684823207504003E-2</v>
      </c>
      <c r="T14" s="17">
        <v>2.30300980341814E-2</v>
      </c>
      <c r="U14" s="17">
        <v>1.37297257009434E-2</v>
      </c>
      <c r="V14" s="17">
        <v>2.3208554329293699E-2</v>
      </c>
      <c r="W14" s="17">
        <v>8.1868320353867697E-3</v>
      </c>
      <c r="X14" s="17">
        <v>1.1889957080761101E-2</v>
      </c>
      <c r="Y14" s="17">
        <v>1.50905940502521E-2</v>
      </c>
      <c r="Z14" s="17">
        <v>2.52100402605204E-2</v>
      </c>
      <c r="AA14" s="17">
        <v>2.1265871037841499E-2</v>
      </c>
      <c r="AB14" s="17"/>
      <c r="AC14" s="17">
        <v>0</v>
      </c>
      <c r="AD14" s="17">
        <v>4.5800405330185097E-2</v>
      </c>
      <c r="AE14" s="17">
        <v>1.5082254230355099E-2</v>
      </c>
      <c r="AF14" s="17">
        <v>2.5922800475460701E-2</v>
      </c>
      <c r="AG14" s="17">
        <v>2.76515098544603E-3</v>
      </c>
      <c r="AH14" s="17">
        <v>7.7292837645205597E-3</v>
      </c>
      <c r="AI14" s="17">
        <v>1.6801708249607899E-2</v>
      </c>
      <c r="AJ14" s="17">
        <v>1.2010337007904199E-2</v>
      </c>
      <c r="AK14" s="17">
        <v>1.39466981793177E-2</v>
      </c>
      <c r="AL14" s="17">
        <v>1.3214336167157E-2</v>
      </c>
      <c r="AM14" s="17">
        <v>1.3012153690278101E-2</v>
      </c>
      <c r="AN14" s="17">
        <v>4.5505040605620002E-2</v>
      </c>
      <c r="AO14" s="17">
        <v>2.8074819304815101E-2</v>
      </c>
      <c r="AP14" s="17">
        <v>4.0567829019098903E-2</v>
      </c>
      <c r="AQ14" s="17">
        <v>2.4859203451947798E-2</v>
      </c>
      <c r="AR14" s="17">
        <v>8.84371092169043E-2</v>
      </c>
      <c r="AS14" s="17"/>
      <c r="AT14" s="17">
        <v>4.6764459052730897E-2</v>
      </c>
      <c r="AU14" s="17">
        <v>8.0817169459275803E-3</v>
      </c>
      <c r="AV14" s="17">
        <v>1.51074167459291E-2</v>
      </c>
      <c r="AW14" s="17">
        <v>1.8201191420542401E-2</v>
      </c>
      <c r="AX14" s="17">
        <v>2.1044583779028399E-2</v>
      </c>
      <c r="AY14" s="17">
        <v>1.87299178927718E-2</v>
      </c>
      <c r="AZ14" s="17"/>
      <c r="BA14" s="17">
        <v>1.65714463225974E-2</v>
      </c>
      <c r="BB14" s="17">
        <v>1.2367756657261199E-2</v>
      </c>
      <c r="BC14" s="17">
        <v>2.3758089474013699E-2</v>
      </c>
      <c r="BD14" s="17">
        <v>3.6262127770975899E-2</v>
      </c>
      <c r="BE14" s="17">
        <v>7.7863170313732397E-2</v>
      </c>
      <c r="BF14" s="17"/>
      <c r="BG14" s="17">
        <v>2.3233530928986001E-2</v>
      </c>
      <c r="BH14" s="17">
        <v>2.95496279869054E-2</v>
      </c>
      <c r="BI14" s="17">
        <v>5.9482617414058003E-3</v>
      </c>
      <c r="BJ14" s="17">
        <v>7.0227964504041502E-3</v>
      </c>
      <c r="BK14" s="17">
        <v>2.6299560796957899E-2</v>
      </c>
      <c r="BL14" s="17"/>
      <c r="BM14" s="17">
        <v>2.6561675423755898E-2</v>
      </c>
      <c r="BN14" s="17">
        <v>1.9692606261060501E-2</v>
      </c>
      <c r="BO14" s="17">
        <v>1.2364562825228499E-2</v>
      </c>
      <c r="BP14" s="17"/>
      <c r="BQ14" s="17">
        <v>2.9746141500840401E-2</v>
      </c>
      <c r="BR14" s="17">
        <v>1.6278200834926499E-2</v>
      </c>
      <c r="BS14" s="17"/>
      <c r="BT14" s="17">
        <v>2.1936233388566099E-2</v>
      </c>
      <c r="BU14" s="17">
        <v>2.04295338849745E-2</v>
      </c>
    </row>
    <row r="15" spans="2:73" x14ac:dyDescent="0.3">
      <c r="B15" s="18" t="s">
        <v>247</v>
      </c>
      <c r="C15" s="17">
        <v>1.4395573218716101E-2</v>
      </c>
      <c r="D15" s="17">
        <v>1.38586583568522E-2</v>
      </c>
      <c r="E15" s="17">
        <v>1.49632030534988E-2</v>
      </c>
      <c r="F15" s="17"/>
      <c r="G15" s="17">
        <v>2.1510927966234501E-2</v>
      </c>
      <c r="H15" s="17">
        <v>2.5201430433947101E-2</v>
      </c>
      <c r="I15" s="17">
        <v>7.3009776032126302E-3</v>
      </c>
      <c r="J15" s="17">
        <v>1.2999023650604799E-2</v>
      </c>
      <c r="K15" s="17">
        <v>1.13301217703622E-2</v>
      </c>
      <c r="L15" s="17">
        <v>9.8584992863148604E-3</v>
      </c>
      <c r="M15" s="17"/>
      <c r="N15" s="17">
        <v>2.2779379550975601E-2</v>
      </c>
      <c r="O15" s="17">
        <v>6.0221930791610903E-3</v>
      </c>
      <c r="P15" s="17">
        <v>6.8335244843024303E-3</v>
      </c>
      <c r="Q15" s="17">
        <v>1.98495424751901E-2</v>
      </c>
      <c r="R15" s="17"/>
      <c r="S15" s="17">
        <v>2.56417137272997E-2</v>
      </c>
      <c r="T15" s="17">
        <v>1.6440389555826999E-2</v>
      </c>
      <c r="U15" s="17">
        <v>1.2477690105318301E-2</v>
      </c>
      <c r="V15" s="17">
        <v>5.4740941336700001E-3</v>
      </c>
      <c r="W15" s="17">
        <v>0</v>
      </c>
      <c r="X15" s="17">
        <v>1.12148152525065E-2</v>
      </c>
      <c r="Y15" s="17">
        <v>2.02224729414857E-2</v>
      </c>
      <c r="Z15" s="17">
        <v>1.07021723273193E-2</v>
      </c>
      <c r="AA15" s="17">
        <v>1.6403723876739201E-2</v>
      </c>
      <c r="AB15" s="17"/>
      <c r="AC15" s="17">
        <v>3.3705161783248699E-2</v>
      </c>
      <c r="AD15" s="17">
        <v>2.7057202539033199E-2</v>
      </c>
      <c r="AE15" s="17">
        <v>5.4012594008847501E-3</v>
      </c>
      <c r="AF15" s="17">
        <v>1.8257789727271202E-2</v>
      </c>
      <c r="AG15" s="17">
        <v>9.7395459836286703E-3</v>
      </c>
      <c r="AH15" s="17">
        <v>1.7669610426656698E-2</v>
      </c>
      <c r="AI15" s="17">
        <v>1.1510374084478499E-2</v>
      </c>
      <c r="AJ15" s="17">
        <v>2.8415415183991001E-3</v>
      </c>
      <c r="AK15" s="17">
        <v>6.3751680995095903E-3</v>
      </c>
      <c r="AL15" s="17">
        <v>9.3812114492444806E-3</v>
      </c>
      <c r="AM15" s="17">
        <v>1.6717414406880699E-2</v>
      </c>
      <c r="AN15" s="17">
        <v>8.7566255696742701E-3</v>
      </c>
      <c r="AO15" s="17">
        <v>1.5630318686322701E-2</v>
      </c>
      <c r="AP15" s="17">
        <v>8.9766372205776299E-3</v>
      </c>
      <c r="AQ15" s="17">
        <v>2.8470923295295499E-2</v>
      </c>
      <c r="AR15" s="17">
        <v>3.75259850512192E-2</v>
      </c>
      <c r="AS15" s="17"/>
      <c r="AT15" s="17">
        <v>2.5013975603277599E-2</v>
      </c>
      <c r="AU15" s="17">
        <v>9.6274689375762095E-3</v>
      </c>
      <c r="AV15" s="17">
        <v>1.3858063352977601E-2</v>
      </c>
      <c r="AW15" s="17">
        <v>9.7797505047127094E-3</v>
      </c>
      <c r="AX15" s="17">
        <v>9.8790749769413801E-3</v>
      </c>
      <c r="AY15" s="17">
        <v>2.0946822146665E-2</v>
      </c>
      <c r="AZ15" s="17"/>
      <c r="BA15" s="17">
        <v>1.7876919976297801E-2</v>
      </c>
      <c r="BB15" s="17">
        <v>7.2789272350978398E-3</v>
      </c>
      <c r="BC15" s="17">
        <v>1.52723839231167E-2</v>
      </c>
      <c r="BD15" s="17">
        <v>1.2026317549549701E-2</v>
      </c>
      <c r="BE15" s="17">
        <v>9.4102466322821501E-2</v>
      </c>
      <c r="BF15" s="17"/>
      <c r="BG15" s="17">
        <v>1.3212440423869799E-2</v>
      </c>
      <c r="BH15" s="17">
        <v>1.7049910665157E-2</v>
      </c>
      <c r="BI15" s="17">
        <v>6.9132052619621104E-3</v>
      </c>
      <c r="BJ15" s="17">
        <v>8.3372028699667602E-3</v>
      </c>
      <c r="BK15" s="17">
        <v>2.3079918765194201E-2</v>
      </c>
      <c r="BL15" s="17"/>
      <c r="BM15" s="17">
        <v>1.46065733659852E-2</v>
      </c>
      <c r="BN15" s="17">
        <v>1.6317156239015002E-2</v>
      </c>
      <c r="BO15" s="17">
        <v>9.1218540199539504E-3</v>
      </c>
      <c r="BP15" s="17"/>
      <c r="BQ15" s="17">
        <v>1.6701368929582398E-2</v>
      </c>
      <c r="BR15" s="17">
        <v>1.26242482270769E-2</v>
      </c>
      <c r="BS15" s="17"/>
      <c r="BT15" s="17">
        <v>1.33300464695274E-2</v>
      </c>
      <c r="BU15" s="17">
        <v>1.55702931364856E-2</v>
      </c>
    </row>
    <row r="16" spans="2:73" x14ac:dyDescent="0.3">
      <c r="B16" s="18" t="s">
        <v>92</v>
      </c>
      <c r="C16" s="19">
        <v>3.8409360602501601E-2</v>
      </c>
      <c r="D16" s="19">
        <v>3.1025578633618101E-2</v>
      </c>
      <c r="E16" s="19">
        <v>4.5723195614272197E-2</v>
      </c>
      <c r="F16" s="19"/>
      <c r="G16" s="19">
        <v>4.5686592620116297E-2</v>
      </c>
      <c r="H16" s="19">
        <v>8.1694404911384494E-2</v>
      </c>
      <c r="I16" s="19">
        <v>3.8291896651515903E-2</v>
      </c>
      <c r="J16" s="19">
        <v>3.9028581463178003E-2</v>
      </c>
      <c r="K16" s="19">
        <v>1.5734672613262401E-2</v>
      </c>
      <c r="L16" s="19">
        <v>1.32126254772907E-2</v>
      </c>
      <c r="M16" s="19"/>
      <c r="N16" s="19">
        <v>3.3365798763810003E-2</v>
      </c>
      <c r="O16" s="19">
        <v>3.7815099179650299E-2</v>
      </c>
      <c r="P16" s="19">
        <v>4.19052264237188E-2</v>
      </c>
      <c r="Q16" s="19">
        <v>4.2173781655114498E-2</v>
      </c>
      <c r="R16" s="19"/>
      <c r="S16" s="19">
        <v>6.3541928574969403E-2</v>
      </c>
      <c r="T16" s="19">
        <v>2.2861667313033501E-2</v>
      </c>
      <c r="U16" s="19">
        <v>3.01325266544584E-2</v>
      </c>
      <c r="V16" s="19">
        <v>1.84450600630955E-2</v>
      </c>
      <c r="W16" s="19">
        <v>3.6421708199404802E-2</v>
      </c>
      <c r="X16" s="19">
        <v>5.4525689022071701E-2</v>
      </c>
      <c r="Y16" s="19">
        <v>2.1443237931017399E-2</v>
      </c>
      <c r="Z16" s="19">
        <v>3.8428512574314899E-2</v>
      </c>
      <c r="AA16" s="19">
        <v>5.1862645870570601E-2</v>
      </c>
      <c r="AB16" s="19"/>
      <c r="AC16" s="19">
        <v>0.19773386866758</v>
      </c>
      <c r="AD16" s="19">
        <v>6.2927334746185101E-2</v>
      </c>
      <c r="AE16" s="19">
        <v>4.0281994279535202E-2</v>
      </c>
      <c r="AF16" s="19">
        <v>1.6890348229504699E-2</v>
      </c>
      <c r="AG16" s="19">
        <v>5.6847827213660301E-2</v>
      </c>
      <c r="AH16" s="19">
        <v>4.1258012750009398E-2</v>
      </c>
      <c r="AI16" s="19">
        <v>2.0954822943965699E-2</v>
      </c>
      <c r="AJ16" s="19">
        <v>3.2841792642286198E-2</v>
      </c>
      <c r="AK16" s="19">
        <v>2.5487885281627001E-2</v>
      </c>
      <c r="AL16" s="19">
        <v>2.8670720539661E-2</v>
      </c>
      <c r="AM16" s="19">
        <v>5.4057533655425503E-2</v>
      </c>
      <c r="AN16" s="19">
        <v>2.0059078327630198E-2</v>
      </c>
      <c r="AO16" s="19">
        <v>1.44471941745116E-2</v>
      </c>
      <c r="AP16" s="19">
        <v>3.5237258443562999E-2</v>
      </c>
      <c r="AQ16" s="19">
        <v>2.5863202429304E-2</v>
      </c>
      <c r="AR16" s="19">
        <v>3.3697882374238299E-2</v>
      </c>
      <c r="AS16" s="19"/>
      <c r="AT16" s="19">
        <v>6.00729021023211E-2</v>
      </c>
      <c r="AU16" s="19">
        <v>4.1529031548096403E-2</v>
      </c>
      <c r="AV16" s="19">
        <v>4.2214008745574003E-2</v>
      </c>
      <c r="AW16" s="19">
        <v>2.3576475692775701E-2</v>
      </c>
      <c r="AX16" s="19">
        <v>2.00018593894991E-2</v>
      </c>
      <c r="AY16" s="19">
        <v>0</v>
      </c>
      <c r="AZ16" s="19"/>
      <c r="BA16" s="19">
        <v>4.3566722442471999E-2</v>
      </c>
      <c r="BB16" s="19">
        <v>2.8639476875435201E-2</v>
      </c>
      <c r="BC16" s="19">
        <v>4.5439803571052297E-2</v>
      </c>
      <c r="BD16" s="19">
        <v>5.3940336948028002E-2</v>
      </c>
      <c r="BE16" s="19">
        <v>0</v>
      </c>
      <c r="BF16" s="19"/>
      <c r="BG16" s="19">
        <v>2.8463930765234201E-2</v>
      </c>
      <c r="BH16" s="19">
        <v>3.3227879230295902E-2</v>
      </c>
      <c r="BI16" s="19">
        <v>3.2483003623442898E-2</v>
      </c>
      <c r="BJ16" s="19">
        <v>1.27365720856425E-2</v>
      </c>
      <c r="BK16" s="19">
        <v>4.0109936011741502E-2</v>
      </c>
      <c r="BL16" s="19"/>
      <c r="BM16" s="19">
        <v>3.0726881676733001E-2</v>
      </c>
      <c r="BN16" s="19">
        <v>4.6422705333911303E-2</v>
      </c>
      <c r="BO16" s="19">
        <v>4.1908267068223801E-2</v>
      </c>
      <c r="BP16" s="19"/>
      <c r="BQ16" s="19">
        <v>3.7055155104661397E-2</v>
      </c>
      <c r="BR16" s="19">
        <v>3.4451663064766401E-2</v>
      </c>
      <c r="BS16" s="19"/>
      <c r="BT16" s="19">
        <v>2.19912742900936E-2</v>
      </c>
      <c r="BU16" s="19">
        <v>4.8471530364244703E-2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8.9983741162145206E-2</v>
      </c>
      <c r="D9" s="17">
        <v>9.53778115829782E-2</v>
      </c>
      <c r="E9" s="17">
        <v>8.5005003800455101E-2</v>
      </c>
      <c r="F9" s="17"/>
      <c r="G9" s="17">
        <v>9.0918586077692098E-2</v>
      </c>
      <c r="H9" s="17">
        <v>7.9549577467093804E-2</v>
      </c>
      <c r="I9" s="17">
        <v>8.4599404391000402E-2</v>
      </c>
      <c r="J9" s="17">
        <v>8.0826844248768806E-2</v>
      </c>
      <c r="K9" s="17">
        <v>8.04886379887986E-2</v>
      </c>
      <c r="L9" s="17">
        <v>0.11605177158779</v>
      </c>
      <c r="M9" s="17"/>
      <c r="N9" s="17">
        <v>8.7505906876248402E-2</v>
      </c>
      <c r="O9" s="17">
        <v>9.4146995028686203E-2</v>
      </c>
      <c r="P9" s="17">
        <v>8.5971370752210896E-2</v>
      </c>
      <c r="Q9" s="17">
        <v>9.1058622667543096E-2</v>
      </c>
      <c r="R9" s="17"/>
      <c r="S9" s="17">
        <v>0.103472441611479</v>
      </c>
      <c r="T9" s="17">
        <v>7.4279410998928597E-2</v>
      </c>
      <c r="U9" s="17">
        <v>0.105134399060806</v>
      </c>
      <c r="V9" s="17">
        <v>9.7341838116537002E-2</v>
      </c>
      <c r="W9" s="17">
        <v>7.5306677764601496E-2</v>
      </c>
      <c r="X9" s="17">
        <v>5.5357483237505098E-2</v>
      </c>
      <c r="Y9" s="17">
        <v>9.7618208061251904E-2</v>
      </c>
      <c r="Z9" s="17">
        <v>0.113636048717071</v>
      </c>
      <c r="AA9" s="17">
        <v>9.6659515658038403E-2</v>
      </c>
      <c r="AB9" s="17"/>
      <c r="AC9" s="17">
        <v>0.121927472995736</v>
      </c>
      <c r="AD9" s="17">
        <v>8.7963671532556298E-2</v>
      </c>
      <c r="AE9" s="17">
        <v>8.8193945076299005E-2</v>
      </c>
      <c r="AF9" s="17">
        <v>9.1653688264274905E-2</v>
      </c>
      <c r="AG9" s="17">
        <v>0.11083028557001</v>
      </c>
      <c r="AH9" s="17">
        <v>0.107922125832369</v>
      </c>
      <c r="AI9" s="17">
        <v>8.6494219205744904E-2</v>
      </c>
      <c r="AJ9" s="17">
        <v>7.2673552422499704E-2</v>
      </c>
      <c r="AK9" s="17">
        <v>8.6401546870544702E-2</v>
      </c>
      <c r="AL9" s="17">
        <v>0.109704455650439</v>
      </c>
      <c r="AM9" s="17">
        <v>0.10803090931918</v>
      </c>
      <c r="AN9" s="17">
        <v>8.68812126195741E-2</v>
      </c>
      <c r="AO9" s="17">
        <v>7.3243164741926506E-2</v>
      </c>
      <c r="AP9" s="17">
        <v>1.2935321090529001E-2</v>
      </c>
      <c r="AQ9" s="17">
        <v>5.1245933864611702E-2</v>
      </c>
      <c r="AR9" s="17">
        <v>9.7705255938624405E-2</v>
      </c>
      <c r="AS9" s="17"/>
      <c r="AT9" s="17">
        <v>0.119947745096847</v>
      </c>
      <c r="AU9" s="17">
        <v>6.9649402143055997E-2</v>
      </c>
      <c r="AV9" s="17">
        <v>0.111102868042386</v>
      </c>
      <c r="AW9" s="17">
        <v>9.7841963318322706E-2</v>
      </c>
      <c r="AX9" s="17">
        <v>4.6943705504316598E-2</v>
      </c>
      <c r="AY9" s="17">
        <v>6.6453518614421198E-2</v>
      </c>
      <c r="AZ9" s="17"/>
      <c r="BA9" s="17">
        <v>8.4378683707338697E-2</v>
      </c>
      <c r="BB9" s="17">
        <v>0.10465071478839599</v>
      </c>
      <c r="BC9" s="17">
        <v>9.3656237318421903E-2</v>
      </c>
      <c r="BD9" s="17">
        <v>5.8857294489787902E-2</v>
      </c>
      <c r="BE9" s="17">
        <v>0.10808498117682599</v>
      </c>
      <c r="BF9" s="17"/>
      <c r="BG9" s="17">
        <v>7.9190995032629496E-2</v>
      </c>
      <c r="BH9" s="17">
        <v>8.4138934679623606E-2</v>
      </c>
      <c r="BI9" s="17">
        <v>0.110960330993831</v>
      </c>
      <c r="BJ9" s="17">
        <v>9.7789324111196396E-2</v>
      </c>
      <c r="BK9" s="17">
        <v>7.2229196278994101E-2</v>
      </c>
      <c r="BL9" s="17"/>
      <c r="BM9" s="17">
        <v>9.3135739469144704E-2</v>
      </c>
      <c r="BN9" s="17">
        <v>8.8827921728675902E-2</v>
      </c>
      <c r="BO9" s="17">
        <v>8.3394127788912503E-2</v>
      </c>
      <c r="BP9" s="17"/>
      <c r="BQ9" s="17">
        <v>8.8741911338286406E-2</v>
      </c>
      <c r="BR9" s="17">
        <v>8.84209300387203E-2</v>
      </c>
      <c r="BS9" s="17"/>
      <c r="BT9" s="17">
        <v>9.5906556606885199E-2</v>
      </c>
      <c r="BU9" s="17">
        <v>8.0700253096331595E-2</v>
      </c>
    </row>
    <row r="10" spans="2:73" x14ac:dyDescent="0.3">
      <c r="B10" s="18" t="s">
        <v>242</v>
      </c>
      <c r="C10" s="17">
        <v>0.33723965887157498</v>
      </c>
      <c r="D10" s="17">
        <v>0.34422555661361998</v>
      </c>
      <c r="E10" s="17">
        <v>0.33069010095281098</v>
      </c>
      <c r="F10" s="17"/>
      <c r="G10" s="17">
        <v>0.29308708438797598</v>
      </c>
      <c r="H10" s="17">
        <v>0.25135958362948002</v>
      </c>
      <c r="I10" s="17">
        <v>0.35875490529673099</v>
      </c>
      <c r="J10" s="17">
        <v>0.37739332726751801</v>
      </c>
      <c r="K10" s="17">
        <v>0.360807370934217</v>
      </c>
      <c r="L10" s="17">
        <v>0.37031926381816299</v>
      </c>
      <c r="M10" s="17"/>
      <c r="N10" s="17">
        <v>0.29829248774957901</v>
      </c>
      <c r="O10" s="17">
        <v>0.36493944752542201</v>
      </c>
      <c r="P10" s="17">
        <v>0.35320553173422398</v>
      </c>
      <c r="Q10" s="17">
        <v>0.33901346010981898</v>
      </c>
      <c r="R10" s="17"/>
      <c r="S10" s="17">
        <v>0.31709848895459802</v>
      </c>
      <c r="T10" s="17">
        <v>0.308472348177106</v>
      </c>
      <c r="U10" s="17">
        <v>0.323561518668537</v>
      </c>
      <c r="V10" s="17">
        <v>0.32052840546459299</v>
      </c>
      <c r="W10" s="17">
        <v>0.36895637737813602</v>
      </c>
      <c r="X10" s="17">
        <v>0.33060434161892799</v>
      </c>
      <c r="Y10" s="17">
        <v>0.38065969734729099</v>
      </c>
      <c r="Z10" s="17">
        <v>0.29219331662040499</v>
      </c>
      <c r="AA10" s="17">
        <v>0.38938998803462099</v>
      </c>
      <c r="AB10" s="17"/>
      <c r="AC10" s="17">
        <v>0.403752287473164</v>
      </c>
      <c r="AD10" s="17">
        <v>0.25863080989765702</v>
      </c>
      <c r="AE10" s="17">
        <v>0.37822778389928202</v>
      </c>
      <c r="AF10" s="17">
        <v>0.34398937812124403</v>
      </c>
      <c r="AG10" s="17">
        <v>0.39097263593678699</v>
      </c>
      <c r="AH10" s="17">
        <v>0.349029413039604</v>
      </c>
      <c r="AI10" s="17">
        <v>0.33055659752885203</v>
      </c>
      <c r="AJ10" s="17">
        <v>0.34058886675309102</v>
      </c>
      <c r="AK10" s="17">
        <v>0.33698617430504202</v>
      </c>
      <c r="AL10" s="17">
        <v>0.35028798118369397</v>
      </c>
      <c r="AM10" s="17">
        <v>0.36683992083357703</v>
      </c>
      <c r="AN10" s="17">
        <v>0.31429396239261498</v>
      </c>
      <c r="AO10" s="17">
        <v>0.345240450878599</v>
      </c>
      <c r="AP10" s="17">
        <v>0.30746184852327901</v>
      </c>
      <c r="AQ10" s="17">
        <v>0.34890987862488398</v>
      </c>
      <c r="AR10" s="17">
        <v>0.22526499210674999</v>
      </c>
      <c r="AS10" s="17"/>
      <c r="AT10" s="17">
        <v>0.33731937499509701</v>
      </c>
      <c r="AU10" s="17">
        <v>0.425801972651417</v>
      </c>
      <c r="AV10" s="17">
        <v>0.406867417766549</v>
      </c>
      <c r="AW10" s="17">
        <v>0.27346218155535401</v>
      </c>
      <c r="AX10" s="17">
        <v>0.19944248732516701</v>
      </c>
      <c r="AY10" s="17">
        <v>0.13291844282488999</v>
      </c>
      <c r="AZ10" s="17"/>
      <c r="BA10" s="17">
        <v>0.39451216072096901</v>
      </c>
      <c r="BB10" s="17">
        <v>0.32131186657968502</v>
      </c>
      <c r="BC10" s="17">
        <v>0.315206264945741</v>
      </c>
      <c r="BD10" s="17">
        <v>0.309613132074541</v>
      </c>
      <c r="BE10" s="17">
        <v>0.19781356311075499</v>
      </c>
      <c r="BF10" s="17"/>
      <c r="BG10" s="17">
        <v>0.30884913741370801</v>
      </c>
      <c r="BH10" s="17">
        <v>0.35309551712470399</v>
      </c>
      <c r="BI10" s="17">
        <v>0.35054409471092901</v>
      </c>
      <c r="BJ10" s="17">
        <v>0.35555379320224401</v>
      </c>
      <c r="BK10" s="17">
        <v>0.37957926460528801</v>
      </c>
      <c r="BL10" s="17"/>
      <c r="BM10" s="17">
        <v>0.32073272067976599</v>
      </c>
      <c r="BN10" s="17">
        <v>0.343482993278103</v>
      </c>
      <c r="BO10" s="17">
        <v>0.37128915354678699</v>
      </c>
      <c r="BP10" s="17"/>
      <c r="BQ10" s="17">
        <v>0.31312695917686201</v>
      </c>
      <c r="BR10" s="17">
        <v>0.35141196149468001</v>
      </c>
      <c r="BS10" s="17"/>
      <c r="BT10" s="17">
        <v>0.33866450967072498</v>
      </c>
      <c r="BU10" s="17">
        <v>0.33625142662693802</v>
      </c>
    </row>
    <row r="11" spans="2:73" x14ac:dyDescent="0.3">
      <c r="B11" s="18" t="s">
        <v>243</v>
      </c>
      <c r="C11" s="17">
        <v>0.213878344419134</v>
      </c>
      <c r="D11" s="17">
        <v>0.228255741432312</v>
      </c>
      <c r="E11" s="17">
        <v>0.20013830273663399</v>
      </c>
      <c r="F11" s="17"/>
      <c r="G11" s="17">
        <v>0.189705678431142</v>
      </c>
      <c r="H11" s="17">
        <v>0.241460555158344</v>
      </c>
      <c r="I11" s="17">
        <v>0.23401069367861399</v>
      </c>
      <c r="J11" s="17">
        <v>0.207725696722005</v>
      </c>
      <c r="K11" s="17">
        <v>0.19731407209825</v>
      </c>
      <c r="L11" s="17">
        <v>0.20723052308974799</v>
      </c>
      <c r="M11" s="17"/>
      <c r="N11" s="17">
        <v>0.25066505520434501</v>
      </c>
      <c r="O11" s="17">
        <v>0.212855531273305</v>
      </c>
      <c r="P11" s="17">
        <v>0.177087657082901</v>
      </c>
      <c r="Q11" s="17">
        <v>0.20552351802593</v>
      </c>
      <c r="R11" s="17"/>
      <c r="S11" s="17">
        <v>0.20264480023738199</v>
      </c>
      <c r="T11" s="17">
        <v>0.20941713743340401</v>
      </c>
      <c r="U11" s="17">
        <v>0.13170392801344499</v>
      </c>
      <c r="V11" s="17">
        <v>0.18821001535741999</v>
      </c>
      <c r="W11" s="17">
        <v>0.22471653231967401</v>
      </c>
      <c r="X11" s="17">
        <v>0.27193091793020802</v>
      </c>
      <c r="Y11" s="17">
        <v>0.240515606862235</v>
      </c>
      <c r="Z11" s="17">
        <v>0.26073134248238899</v>
      </c>
      <c r="AA11" s="17">
        <v>0.227545355120433</v>
      </c>
      <c r="AB11" s="17"/>
      <c r="AC11" s="17">
        <v>3.5079677236713402E-2</v>
      </c>
      <c r="AD11" s="17">
        <v>0.16920514009655499</v>
      </c>
      <c r="AE11" s="17">
        <v>0.21300040246384</v>
      </c>
      <c r="AF11" s="17">
        <v>0.20733399081832701</v>
      </c>
      <c r="AG11" s="17">
        <v>0.20626070566846699</v>
      </c>
      <c r="AH11" s="17">
        <v>0.227490182807629</v>
      </c>
      <c r="AI11" s="17">
        <v>0.236180159172379</v>
      </c>
      <c r="AJ11" s="17">
        <v>0.17122867912554901</v>
      </c>
      <c r="AK11" s="17">
        <v>0.17919129136640399</v>
      </c>
      <c r="AL11" s="17">
        <v>0.249310460464924</v>
      </c>
      <c r="AM11" s="17">
        <v>0.22235761841419099</v>
      </c>
      <c r="AN11" s="17">
        <v>0.23477372518297701</v>
      </c>
      <c r="AO11" s="17">
        <v>0.29574329364389601</v>
      </c>
      <c r="AP11" s="17">
        <v>0.18284684953427099</v>
      </c>
      <c r="AQ11" s="17">
        <v>0.20996475926809899</v>
      </c>
      <c r="AR11" s="17">
        <v>0.24674294466007399</v>
      </c>
      <c r="AS11" s="17"/>
      <c r="AT11" s="17">
        <v>0.20119983405414499</v>
      </c>
      <c r="AU11" s="17">
        <v>0.23191256261492499</v>
      </c>
      <c r="AV11" s="17">
        <v>0.168871341927367</v>
      </c>
      <c r="AW11" s="17">
        <v>0.200210694276933</v>
      </c>
      <c r="AX11" s="17">
        <v>0.27161335253715302</v>
      </c>
      <c r="AY11" s="17">
        <v>0.22682773191215799</v>
      </c>
      <c r="AZ11" s="17"/>
      <c r="BA11" s="17">
        <v>0.17056192478329499</v>
      </c>
      <c r="BB11" s="17">
        <v>0.21654936915322601</v>
      </c>
      <c r="BC11" s="17">
        <v>0.25356942758488199</v>
      </c>
      <c r="BD11" s="17">
        <v>0.22338613894336101</v>
      </c>
      <c r="BE11" s="17">
        <v>0.267194395508209</v>
      </c>
      <c r="BF11" s="17"/>
      <c r="BG11" s="17">
        <v>0.25342048208784601</v>
      </c>
      <c r="BH11" s="17">
        <v>0.220845647147631</v>
      </c>
      <c r="BI11" s="17">
        <v>0.191065490878119</v>
      </c>
      <c r="BJ11" s="17">
        <v>0.196284182667056</v>
      </c>
      <c r="BK11" s="17">
        <v>0.22184411050136599</v>
      </c>
      <c r="BL11" s="17"/>
      <c r="BM11" s="17">
        <v>0.227787130991006</v>
      </c>
      <c r="BN11" s="17">
        <v>0.21202555597321601</v>
      </c>
      <c r="BO11" s="17">
        <v>0.17694944245313099</v>
      </c>
      <c r="BP11" s="17"/>
      <c r="BQ11" s="17">
        <v>0.226041244659207</v>
      </c>
      <c r="BR11" s="17">
        <v>0.20945819095073501</v>
      </c>
      <c r="BS11" s="17"/>
      <c r="BT11" s="17">
        <v>0.22330120471086501</v>
      </c>
      <c r="BU11" s="17">
        <v>0.214897920844588</v>
      </c>
    </row>
    <row r="12" spans="2:73" x14ac:dyDescent="0.3">
      <c r="B12" s="18" t="s">
        <v>244</v>
      </c>
      <c r="C12" s="17">
        <v>0.14754280113070001</v>
      </c>
      <c r="D12" s="17">
        <v>0.15384345548516001</v>
      </c>
      <c r="E12" s="17">
        <v>0.14185822443540699</v>
      </c>
      <c r="F12" s="17"/>
      <c r="G12" s="17">
        <v>0.125313455547995</v>
      </c>
      <c r="H12" s="17">
        <v>0.18428471156568199</v>
      </c>
      <c r="I12" s="17">
        <v>0.12940771991389999</v>
      </c>
      <c r="J12" s="17">
        <v>0.15324797810086699</v>
      </c>
      <c r="K12" s="17">
        <v>0.16311029520911499</v>
      </c>
      <c r="L12" s="17">
        <v>0.132044752185356</v>
      </c>
      <c r="M12" s="17"/>
      <c r="N12" s="17">
        <v>0.155359344927468</v>
      </c>
      <c r="O12" s="17">
        <v>0.153432169281185</v>
      </c>
      <c r="P12" s="17">
        <v>0.143585245485674</v>
      </c>
      <c r="Q12" s="17">
        <v>0.136717701174386</v>
      </c>
      <c r="R12" s="17"/>
      <c r="S12" s="17">
        <v>0.152466366876087</v>
      </c>
      <c r="T12" s="17">
        <v>0.16649898376934899</v>
      </c>
      <c r="U12" s="17">
        <v>0.157785484858604</v>
      </c>
      <c r="V12" s="17">
        <v>0.13484198324944999</v>
      </c>
      <c r="W12" s="17">
        <v>0.13957247647933699</v>
      </c>
      <c r="X12" s="17">
        <v>0.143166700366053</v>
      </c>
      <c r="Y12" s="17">
        <v>0.122487101970049</v>
      </c>
      <c r="Z12" s="17">
        <v>0.199364847236917</v>
      </c>
      <c r="AA12" s="17">
        <v>0.12914392087464499</v>
      </c>
      <c r="AB12" s="17"/>
      <c r="AC12" s="17">
        <v>0.100075588689147</v>
      </c>
      <c r="AD12" s="17">
        <v>0.12350537645951699</v>
      </c>
      <c r="AE12" s="17">
        <v>0.11476147095445199</v>
      </c>
      <c r="AF12" s="17">
        <v>0.145463163773521</v>
      </c>
      <c r="AG12" s="17">
        <v>0.116329455636884</v>
      </c>
      <c r="AH12" s="17">
        <v>0.15759963035851299</v>
      </c>
      <c r="AI12" s="17">
        <v>0.139755313321447</v>
      </c>
      <c r="AJ12" s="17">
        <v>0.19516530492063999</v>
      </c>
      <c r="AK12" s="17">
        <v>0.16013060456427999</v>
      </c>
      <c r="AL12" s="17">
        <v>0.17237206403837299</v>
      </c>
      <c r="AM12" s="17">
        <v>0.12747103829922901</v>
      </c>
      <c r="AN12" s="17">
        <v>0.19985571425115101</v>
      </c>
      <c r="AO12" s="17">
        <v>0.107307185504502</v>
      </c>
      <c r="AP12" s="17">
        <v>0.17694369285963499</v>
      </c>
      <c r="AQ12" s="17">
        <v>0.14788048927476599</v>
      </c>
      <c r="AR12" s="17">
        <v>0.15414057063850001</v>
      </c>
      <c r="AS12" s="17"/>
      <c r="AT12" s="17">
        <v>0.117408119963176</v>
      </c>
      <c r="AU12" s="17">
        <v>0.12707549097028301</v>
      </c>
      <c r="AV12" s="17">
        <v>0.122251314424621</v>
      </c>
      <c r="AW12" s="17">
        <v>0.17681889699688999</v>
      </c>
      <c r="AX12" s="17">
        <v>0.21572975632005101</v>
      </c>
      <c r="AY12" s="17">
        <v>0.23595897133365801</v>
      </c>
      <c r="AZ12" s="17"/>
      <c r="BA12" s="17">
        <v>0.14262995615379201</v>
      </c>
      <c r="BB12" s="17">
        <v>0.14290397909122701</v>
      </c>
      <c r="BC12" s="17">
        <v>0.138092934365835</v>
      </c>
      <c r="BD12" s="17">
        <v>0.172695629759932</v>
      </c>
      <c r="BE12" s="17">
        <v>0.16017958628189699</v>
      </c>
      <c r="BF12" s="17"/>
      <c r="BG12" s="17">
        <v>0.17558760080164701</v>
      </c>
      <c r="BH12" s="17">
        <v>0.14995900439574</v>
      </c>
      <c r="BI12" s="17">
        <v>0.13758602335161199</v>
      </c>
      <c r="BJ12" s="17">
        <v>0.16601956044487001</v>
      </c>
      <c r="BK12" s="17">
        <v>6.9868003962376302E-2</v>
      </c>
      <c r="BL12" s="17"/>
      <c r="BM12" s="17">
        <v>0.15105783584677199</v>
      </c>
      <c r="BN12" s="17">
        <v>0.153476977948348</v>
      </c>
      <c r="BO12" s="17">
        <v>0.122731878186145</v>
      </c>
      <c r="BP12" s="17"/>
      <c r="BQ12" s="17">
        <v>0.14719345992543301</v>
      </c>
      <c r="BR12" s="17">
        <v>0.151434124465987</v>
      </c>
      <c r="BS12" s="17"/>
      <c r="BT12" s="17">
        <v>0.144706444945677</v>
      </c>
      <c r="BU12" s="17">
        <v>0.15239377714382699</v>
      </c>
    </row>
    <row r="13" spans="2:73" x14ac:dyDescent="0.3">
      <c r="B13" s="18" t="s">
        <v>245</v>
      </c>
      <c r="C13" s="17">
        <v>6.8490837480904898E-2</v>
      </c>
      <c r="D13" s="17">
        <v>6.9495652077370004E-2</v>
      </c>
      <c r="E13" s="17">
        <v>6.7307396240562103E-2</v>
      </c>
      <c r="F13" s="17"/>
      <c r="G13" s="17">
        <v>0.10115392544947201</v>
      </c>
      <c r="H13" s="17">
        <v>7.4060348263771197E-2</v>
      </c>
      <c r="I13" s="17">
        <v>6.3078164794406102E-2</v>
      </c>
      <c r="J13" s="17">
        <v>5.4539983060093999E-2</v>
      </c>
      <c r="K13" s="17">
        <v>5.7801513733620698E-2</v>
      </c>
      <c r="L13" s="17">
        <v>6.5254702221115901E-2</v>
      </c>
      <c r="M13" s="17"/>
      <c r="N13" s="17">
        <v>7.0175658251557194E-2</v>
      </c>
      <c r="O13" s="17">
        <v>5.2345043377554301E-2</v>
      </c>
      <c r="P13" s="17">
        <v>8.7472157215942398E-2</v>
      </c>
      <c r="Q13" s="17">
        <v>6.6445168635595797E-2</v>
      </c>
      <c r="R13" s="17"/>
      <c r="S13" s="17">
        <v>6.5302681392256798E-2</v>
      </c>
      <c r="T13" s="17">
        <v>7.1602413395735406E-2</v>
      </c>
      <c r="U13" s="17">
        <v>9.7824972328614895E-2</v>
      </c>
      <c r="V13" s="17">
        <v>9.9491808158569006E-2</v>
      </c>
      <c r="W13" s="17">
        <v>6.8091691882676705E-2</v>
      </c>
      <c r="X13" s="17">
        <v>4.1385532414567897E-2</v>
      </c>
      <c r="Y13" s="17">
        <v>6.4484380811928602E-2</v>
      </c>
      <c r="Z13" s="17">
        <v>4.4767852609584297E-2</v>
      </c>
      <c r="AA13" s="17">
        <v>5.3102692891853501E-2</v>
      </c>
      <c r="AB13" s="17"/>
      <c r="AC13" s="17">
        <v>8.1722493434732396E-2</v>
      </c>
      <c r="AD13" s="17">
        <v>6.2054089379090703E-2</v>
      </c>
      <c r="AE13" s="17">
        <v>6.79799724381525E-2</v>
      </c>
      <c r="AF13" s="17">
        <v>7.0202929876575504E-2</v>
      </c>
      <c r="AG13" s="17">
        <v>5.4620022743671399E-2</v>
      </c>
      <c r="AH13" s="17">
        <v>3.94710004270242E-2</v>
      </c>
      <c r="AI13" s="17">
        <v>9.9951378847771E-2</v>
      </c>
      <c r="AJ13" s="17">
        <v>8.4216081866319306E-2</v>
      </c>
      <c r="AK13" s="17">
        <v>4.5560426075771397E-2</v>
      </c>
      <c r="AL13" s="17">
        <v>4.5454020279622302E-2</v>
      </c>
      <c r="AM13" s="17">
        <v>5.95147123480987E-2</v>
      </c>
      <c r="AN13" s="17">
        <v>5.19913723670044E-2</v>
      </c>
      <c r="AO13" s="17">
        <v>9.0313607852574695E-2</v>
      </c>
      <c r="AP13" s="17">
        <v>0.13238860116173801</v>
      </c>
      <c r="AQ13" s="17">
        <v>9.3072745530079895E-2</v>
      </c>
      <c r="AR13" s="17">
        <v>8.3058804834009597E-2</v>
      </c>
      <c r="AS13" s="17"/>
      <c r="AT13" s="17">
        <v>6.1833528373391101E-2</v>
      </c>
      <c r="AU13" s="17">
        <v>3.3331905637610702E-2</v>
      </c>
      <c r="AV13" s="17">
        <v>6.0876384576733E-2</v>
      </c>
      <c r="AW13" s="17">
        <v>9.8884413256496703E-2</v>
      </c>
      <c r="AX13" s="17">
        <v>0.115990372329818</v>
      </c>
      <c r="AY13" s="17">
        <v>0.118257308731993</v>
      </c>
      <c r="AZ13" s="17"/>
      <c r="BA13" s="17">
        <v>7.0539472451247504E-2</v>
      </c>
      <c r="BB13" s="17">
        <v>6.5851472704298294E-2</v>
      </c>
      <c r="BC13" s="17">
        <v>5.2300945754533902E-2</v>
      </c>
      <c r="BD13" s="17">
        <v>7.2247270620699994E-2</v>
      </c>
      <c r="BE13" s="17">
        <v>6.2406540115367802E-2</v>
      </c>
      <c r="BF13" s="17"/>
      <c r="BG13" s="17">
        <v>6.8540890023802301E-2</v>
      </c>
      <c r="BH13" s="17">
        <v>7.1770218925980706E-2</v>
      </c>
      <c r="BI13" s="17">
        <v>6.7900525137216505E-2</v>
      </c>
      <c r="BJ13" s="17">
        <v>5.6646951907011203E-2</v>
      </c>
      <c r="BK13" s="17">
        <v>6.7286093494398902E-2</v>
      </c>
      <c r="BL13" s="17"/>
      <c r="BM13" s="17">
        <v>6.5346413791743205E-2</v>
      </c>
      <c r="BN13" s="17">
        <v>6.9179723651403693E-2</v>
      </c>
      <c r="BO13" s="17">
        <v>7.6186740478788401E-2</v>
      </c>
      <c r="BP13" s="17"/>
      <c r="BQ13" s="17">
        <v>7.8422383391713493E-2</v>
      </c>
      <c r="BR13" s="17">
        <v>6.4893321885239594E-2</v>
      </c>
      <c r="BS13" s="17"/>
      <c r="BT13" s="17">
        <v>6.7993310430188303E-2</v>
      </c>
      <c r="BU13" s="17">
        <v>6.8068621882348898E-2</v>
      </c>
    </row>
    <row r="14" spans="2:73" x14ac:dyDescent="0.3">
      <c r="B14" s="18" t="s">
        <v>246</v>
      </c>
      <c r="C14" s="17">
        <v>3.5995977093820998E-2</v>
      </c>
      <c r="D14" s="17">
        <v>3.3402744993942003E-2</v>
      </c>
      <c r="E14" s="17">
        <v>3.8634089288270702E-2</v>
      </c>
      <c r="F14" s="17"/>
      <c r="G14" s="17">
        <v>3.9406969326837002E-2</v>
      </c>
      <c r="H14" s="17">
        <v>4.6817066397807701E-2</v>
      </c>
      <c r="I14" s="17">
        <v>3.2830897322745398E-2</v>
      </c>
      <c r="J14" s="17">
        <v>3.6976294970960499E-2</v>
      </c>
      <c r="K14" s="17">
        <v>4.0671654935624198E-2</v>
      </c>
      <c r="L14" s="17">
        <v>2.3574428621172601E-2</v>
      </c>
      <c r="M14" s="17"/>
      <c r="N14" s="17">
        <v>3.96888875296946E-2</v>
      </c>
      <c r="O14" s="17">
        <v>2.6037366349640999E-2</v>
      </c>
      <c r="P14" s="17">
        <v>4.6734244976636502E-2</v>
      </c>
      <c r="Q14" s="17">
        <v>3.3643187069101202E-2</v>
      </c>
      <c r="R14" s="17"/>
      <c r="S14" s="17">
        <v>5.64626148898957E-2</v>
      </c>
      <c r="T14" s="17">
        <v>3.7173651679386202E-2</v>
      </c>
      <c r="U14" s="17">
        <v>5.0573293441563798E-2</v>
      </c>
      <c r="V14" s="17">
        <v>4.2132011335086997E-2</v>
      </c>
      <c r="W14" s="17">
        <v>3.0080496192088101E-2</v>
      </c>
      <c r="X14" s="17">
        <v>2.15860192248662E-2</v>
      </c>
      <c r="Y14" s="17">
        <v>2.23744675736595E-2</v>
      </c>
      <c r="Z14" s="17">
        <v>2.0320573736264301E-2</v>
      </c>
      <c r="AA14" s="17">
        <v>2.4588448504731599E-2</v>
      </c>
      <c r="AB14" s="17"/>
      <c r="AC14" s="17">
        <v>3.2844502473672398E-2</v>
      </c>
      <c r="AD14" s="17">
        <v>5.8928998447853799E-2</v>
      </c>
      <c r="AE14" s="17">
        <v>4.6501610367187703E-2</v>
      </c>
      <c r="AF14" s="17">
        <v>3.0337148186705298E-2</v>
      </c>
      <c r="AG14" s="17">
        <v>2.03923325279316E-2</v>
      </c>
      <c r="AH14" s="17">
        <v>2.1988360411049099E-2</v>
      </c>
      <c r="AI14" s="17">
        <v>2.7483335396283701E-2</v>
      </c>
      <c r="AJ14" s="17">
        <v>1.46934883536015E-2</v>
      </c>
      <c r="AK14" s="17">
        <v>5.13230662267063E-2</v>
      </c>
      <c r="AL14" s="17">
        <v>1.8715493213633999E-2</v>
      </c>
      <c r="AM14" s="17">
        <v>2.2623025211913401E-2</v>
      </c>
      <c r="AN14" s="17">
        <v>4.3596647891867603E-2</v>
      </c>
      <c r="AO14" s="17">
        <v>4.5934894511464097E-2</v>
      </c>
      <c r="AP14" s="17">
        <v>8.54148486988765E-2</v>
      </c>
      <c r="AQ14" s="17">
        <v>2.2086137164489199E-2</v>
      </c>
      <c r="AR14" s="17">
        <v>9.9621831603474695E-2</v>
      </c>
      <c r="AS14" s="17"/>
      <c r="AT14" s="17">
        <v>4.2212566317919399E-2</v>
      </c>
      <c r="AU14" s="17">
        <v>2.3650777558370299E-2</v>
      </c>
      <c r="AV14" s="17">
        <v>3.0789388433858499E-2</v>
      </c>
      <c r="AW14" s="17">
        <v>3.2089632419964403E-2</v>
      </c>
      <c r="AX14" s="17">
        <v>4.99931060551611E-2</v>
      </c>
      <c r="AY14" s="17">
        <v>8.1465887206389906E-2</v>
      </c>
      <c r="AZ14" s="17"/>
      <c r="BA14" s="17">
        <v>3.1545738803710498E-2</v>
      </c>
      <c r="BB14" s="17">
        <v>2.5778804726004498E-2</v>
      </c>
      <c r="BC14" s="17">
        <v>3.3618196047909103E-2</v>
      </c>
      <c r="BD14" s="17">
        <v>6.2237912730412903E-2</v>
      </c>
      <c r="BE14" s="17">
        <v>9.2817446104431503E-2</v>
      </c>
      <c r="BF14" s="17"/>
      <c r="BG14" s="17">
        <v>4.4518728460856603E-2</v>
      </c>
      <c r="BH14" s="17">
        <v>3.5042785901017899E-2</v>
      </c>
      <c r="BI14" s="17">
        <v>1.8315155637917101E-2</v>
      </c>
      <c r="BJ14" s="17">
        <v>4.9022848786293399E-2</v>
      </c>
      <c r="BK14" s="17">
        <v>3.61748103001132E-2</v>
      </c>
      <c r="BL14" s="17"/>
      <c r="BM14" s="17">
        <v>4.0840992452352301E-2</v>
      </c>
      <c r="BN14" s="17">
        <v>2.73671968566583E-2</v>
      </c>
      <c r="BO14" s="17">
        <v>4.2432395056603699E-2</v>
      </c>
      <c r="BP14" s="17"/>
      <c r="BQ14" s="17">
        <v>4.8951431787641997E-2</v>
      </c>
      <c r="BR14" s="17">
        <v>2.9627709455925098E-2</v>
      </c>
      <c r="BS14" s="17"/>
      <c r="BT14" s="17">
        <v>4.0636892162402398E-2</v>
      </c>
      <c r="BU14" s="17">
        <v>3.1309281378056698E-2</v>
      </c>
    </row>
    <row r="15" spans="2:73" x14ac:dyDescent="0.3">
      <c r="B15" s="18" t="s">
        <v>247</v>
      </c>
      <c r="C15" s="17">
        <v>2.94096387519747E-2</v>
      </c>
      <c r="D15" s="17">
        <v>2.7275158418243E-2</v>
      </c>
      <c r="E15" s="17">
        <v>3.1580385452190697E-2</v>
      </c>
      <c r="F15" s="17"/>
      <c r="G15" s="17">
        <v>4.4444799361514402E-2</v>
      </c>
      <c r="H15" s="17">
        <v>4.5553111330149498E-2</v>
      </c>
      <c r="I15" s="17">
        <v>1.71403183503911E-2</v>
      </c>
      <c r="J15" s="17">
        <v>1.9304386024880799E-2</v>
      </c>
      <c r="K15" s="17">
        <v>3.71268630592533E-2</v>
      </c>
      <c r="L15" s="17">
        <v>1.93408033985508E-2</v>
      </c>
      <c r="M15" s="17"/>
      <c r="N15" s="17">
        <v>3.5983332800915202E-2</v>
      </c>
      <c r="O15" s="17">
        <v>1.8369272130107299E-2</v>
      </c>
      <c r="P15" s="17">
        <v>2.32553171826951E-2</v>
      </c>
      <c r="Q15" s="17">
        <v>3.8659646086406103E-2</v>
      </c>
      <c r="R15" s="17"/>
      <c r="S15" s="17">
        <v>2.5604997532498501E-2</v>
      </c>
      <c r="T15" s="17">
        <v>3.5390834608978301E-2</v>
      </c>
      <c r="U15" s="17">
        <v>4.9651158180987899E-2</v>
      </c>
      <c r="V15" s="17">
        <v>3.3571627955684899E-2</v>
      </c>
      <c r="W15" s="17">
        <v>3.3886443818567299E-2</v>
      </c>
      <c r="X15" s="17">
        <v>2.0244403164872599E-2</v>
      </c>
      <c r="Y15" s="17">
        <v>1.2490917142537E-2</v>
      </c>
      <c r="Z15" s="17">
        <v>4.5500321196460802E-3</v>
      </c>
      <c r="AA15" s="17">
        <v>3.41418582881199E-2</v>
      </c>
      <c r="AB15" s="17"/>
      <c r="AC15" s="17">
        <v>7.4833751682819499E-2</v>
      </c>
      <c r="AD15" s="17">
        <v>7.6214253670209203E-2</v>
      </c>
      <c r="AE15" s="17">
        <v>3.5440561384730097E-2</v>
      </c>
      <c r="AF15" s="17">
        <v>2.88616134436302E-2</v>
      </c>
      <c r="AG15" s="17">
        <v>2.1973030195438399E-2</v>
      </c>
      <c r="AH15" s="17">
        <v>1.90583956865885E-2</v>
      </c>
      <c r="AI15" s="17">
        <v>2.5442778119961301E-2</v>
      </c>
      <c r="AJ15" s="17">
        <v>2.1164705389389499E-2</v>
      </c>
      <c r="AK15" s="17">
        <v>5.2655590519577702E-2</v>
      </c>
      <c r="AL15" s="17">
        <v>1.11540645966734E-2</v>
      </c>
      <c r="AM15" s="17">
        <v>2.2263522725823E-2</v>
      </c>
      <c r="AN15" s="17">
        <v>4.7374340002006602E-3</v>
      </c>
      <c r="AO15" s="17">
        <v>1.8367987802990201E-2</v>
      </c>
      <c r="AP15" s="17">
        <v>4.3221971791781701E-2</v>
      </c>
      <c r="AQ15" s="17">
        <v>6.0481801292381197E-2</v>
      </c>
      <c r="AR15" s="17">
        <v>5.4421012658688997E-2</v>
      </c>
      <c r="AS15" s="17"/>
      <c r="AT15" s="17">
        <v>3.5721865313311903E-2</v>
      </c>
      <c r="AU15" s="17">
        <v>2.1781789713104901E-2</v>
      </c>
      <c r="AV15" s="17">
        <v>2.3994037904912301E-2</v>
      </c>
      <c r="AW15" s="17">
        <v>3.5568429836270503E-2</v>
      </c>
      <c r="AX15" s="17">
        <v>3.3599205715459698E-2</v>
      </c>
      <c r="AY15" s="17">
        <v>2.8975215537224801E-2</v>
      </c>
      <c r="AZ15" s="17"/>
      <c r="BA15" s="17">
        <v>2.86509624326097E-2</v>
      </c>
      <c r="BB15" s="17">
        <v>3.7180084460187203E-2</v>
      </c>
      <c r="BC15" s="17">
        <v>2.7311847629806901E-2</v>
      </c>
      <c r="BD15" s="17">
        <v>2.68535601419275E-2</v>
      </c>
      <c r="BE15" s="17">
        <v>6.6102940199486995E-2</v>
      </c>
      <c r="BF15" s="17"/>
      <c r="BG15" s="17">
        <v>3.3226357432666997E-2</v>
      </c>
      <c r="BH15" s="17">
        <v>2.6341889722158601E-2</v>
      </c>
      <c r="BI15" s="17">
        <v>2.7646470690044101E-2</v>
      </c>
      <c r="BJ15" s="17">
        <v>2.29789171639815E-2</v>
      </c>
      <c r="BK15" s="17">
        <v>2.61381493877215E-2</v>
      </c>
      <c r="BL15" s="17"/>
      <c r="BM15" s="17">
        <v>3.1946629667932297E-2</v>
      </c>
      <c r="BN15" s="17">
        <v>2.4666381286968599E-2</v>
      </c>
      <c r="BO15" s="17">
        <v>3.3323830802575297E-2</v>
      </c>
      <c r="BP15" s="17"/>
      <c r="BQ15" s="17">
        <v>4.0028389810288702E-2</v>
      </c>
      <c r="BR15" s="17">
        <v>2.18455619237184E-2</v>
      </c>
      <c r="BS15" s="17"/>
      <c r="BT15" s="17">
        <v>3.1638210257724599E-2</v>
      </c>
      <c r="BU15" s="17">
        <v>2.61529032423891E-2</v>
      </c>
    </row>
    <row r="16" spans="2:73" x14ac:dyDescent="0.3">
      <c r="B16" s="18" t="s">
        <v>92</v>
      </c>
      <c r="C16" s="19">
        <v>7.7459001089745794E-2</v>
      </c>
      <c r="D16" s="19">
        <v>4.8123879396374497E-2</v>
      </c>
      <c r="E16" s="19">
        <v>0.104786497093669</v>
      </c>
      <c r="F16" s="19"/>
      <c r="G16" s="19">
        <v>0.115969501417372</v>
      </c>
      <c r="H16" s="19">
        <v>7.6915046187672198E-2</v>
      </c>
      <c r="I16" s="19">
        <v>8.0177896252212E-2</v>
      </c>
      <c r="J16" s="19">
        <v>6.9985489604905901E-2</v>
      </c>
      <c r="K16" s="19">
        <v>6.2679592041120905E-2</v>
      </c>
      <c r="L16" s="19">
        <v>6.6183755078104006E-2</v>
      </c>
      <c r="M16" s="19"/>
      <c r="N16" s="19">
        <v>6.2329326660191899E-2</v>
      </c>
      <c r="O16" s="19">
        <v>7.7874175034100407E-2</v>
      </c>
      <c r="P16" s="19">
        <v>8.2688475569716202E-2</v>
      </c>
      <c r="Q16" s="19">
        <v>8.8938696231218695E-2</v>
      </c>
      <c r="R16" s="19"/>
      <c r="S16" s="19">
        <v>7.69476085058029E-2</v>
      </c>
      <c r="T16" s="19">
        <v>9.7165219937112607E-2</v>
      </c>
      <c r="U16" s="19">
        <v>8.3765245447442904E-2</v>
      </c>
      <c r="V16" s="19">
        <v>8.3882310362659099E-2</v>
      </c>
      <c r="W16" s="19">
        <v>5.9389304164919297E-2</v>
      </c>
      <c r="X16" s="19">
        <v>0.115724602042999</v>
      </c>
      <c r="Y16" s="19">
        <v>5.9369620231047603E-2</v>
      </c>
      <c r="Z16" s="19">
        <v>6.4435986477722806E-2</v>
      </c>
      <c r="AA16" s="19">
        <v>4.5428220627557699E-2</v>
      </c>
      <c r="AB16" s="19"/>
      <c r="AC16" s="19">
        <v>0.14976422601401401</v>
      </c>
      <c r="AD16" s="19">
        <v>0.163497660516562</v>
      </c>
      <c r="AE16" s="19">
        <v>5.5894253416056999E-2</v>
      </c>
      <c r="AF16" s="19">
        <v>8.2158087515722594E-2</v>
      </c>
      <c r="AG16" s="19">
        <v>7.8621531720810503E-2</v>
      </c>
      <c r="AH16" s="19">
        <v>7.7440891437221895E-2</v>
      </c>
      <c r="AI16" s="19">
        <v>5.4136218407560097E-2</v>
      </c>
      <c r="AJ16" s="19">
        <v>0.10026932116891001</v>
      </c>
      <c r="AK16" s="19">
        <v>8.7751300071673699E-2</v>
      </c>
      <c r="AL16" s="19">
        <v>4.3001460572640302E-2</v>
      </c>
      <c r="AM16" s="19">
        <v>7.0899252847988703E-2</v>
      </c>
      <c r="AN16" s="19">
        <v>6.3869931294609994E-2</v>
      </c>
      <c r="AO16" s="19">
        <v>2.3849415064047599E-2</v>
      </c>
      <c r="AP16" s="19">
        <v>5.87868663398892E-2</v>
      </c>
      <c r="AQ16" s="19">
        <v>6.6358254980688605E-2</v>
      </c>
      <c r="AR16" s="19">
        <v>3.90445875598779E-2</v>
      </c>
      <c r="AS16" s="19"/>
      <c r="AT16" s="19">
        <v>8.4356965886112301E-2</v>
      </c>
      <c r="AU16" s="19">
        <v>6.6796098711232196E-2</v>
      </c>
      <c r="AV16" s="19">
        <v>7.5247246923573194E-2</v>
      </c>
      <c r="AW16" s="19">
        <v>8.5123788339768705E-2</v>
      </c>
      <c r="AX16" s="19">
        <v>6.6688014212872904E-2</v>
      </c>
      <c r="AY16" s="19">
        <v>0.10914292383926499</v>
      </c>
      <c r="AZ16" s="19"/>
      <c r="BA16" s="19">
        <v>7.7181100947037604E-2</v>
      </c>
      <c r="BB16" s="19">
        <v>8.5773708496975701E-2</v>
      </c>
      <c r="BC16" s="19">
        <v>8.6244146352869505E-2</v>
      </c>
      <c r="BD16" s="19">
        <v>7.4109061239337207E-2</v>
      </c>
      <c r="BE16" s="19">
        <v>4.5400547503026099E-2</v>
      </c>
      <c r="BF16" s="19"/>
      <c r="BG16" s="19">
        <v>3.6665808746843997E-2</v>
      </c>
      <c r="BH16" s="19">
        <v>5.8806002103144503E-2</v>
      </c>
      <c r="BI16" s="19">
        <v>9.59819086003324E-2</v>
      </c>
      <c r="BJ16" s="19">
        <v>5.5704421717346499E-2</v>
      </c>
      <c r="BK16" s="19">
        <v>0.12688037146974199</v>
      </c>
      <c r="BL16" s="19"/>
      <c r="BM16" s="19">
        <v>6.9152537101283301E-2</v>
      </c>
      <c r="BN16" s="19">
        <v>8.0973249276625595E-2</v>
      </c>
      <c r="BO16" s="19">
        <v>9.3692431687056502E-2</v>
      </c>
      <c r="BP16" s="19"/>
      <c r="BQ16" s="19">
        <v>5.7494219910567197E-2</v>
      </c>
      <c r="BR16" s="19">
        <v>8.2908199784994099E-2</v>
      </c>
      <c r="BS16" s="19"/>
      <c r="BT16" s="19">
        <v>5.7152871215532898E-2</v>
      </c>
      <c r="BU16" s="19">
        <v>9.0225815785519997E-2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0.119253283042473</v>
      </c>
      <c r="D9" s="17">
        <v>0.122800844661913</v>
      </c>
      <c r="E9" s="17">
        <v>0.115375206988377</v>
      </c>
      <c r="F9" s="17"/>
      <c r="G9" s="17">
        <v>0.13439703975310899</v>
      </c>
      <c r="H9" s="17">
        <v>0.11775283355181</v>
      </c>
      <c r="I9" s="17">
        <v>0.103214451071465</v>
      </c>
      <c r="J9" s="17">
        <v>0.128769343563196</v>
      </c>
      <c r="K9" s="17">
        <v>0.110326172834769</v>
      </c>
      <c r="L9" s="17">
        <v>0.12172799718899401</v>
      </c>
      <c r="M9" s="17"/>
      <c r="N9" s="17">
        <v>0.13062557480013601</v>
      </c>
      <c r="O9" s="17">
        <v>0.119791008836224</v>
      </c>
      <c r="P9" s="17">
        <v>0.11488048719765601</v>
      </c>
      <c r="Q9" s="17">
        <v>0.111372883262687</v>
      </c>
      <c r="R9" s="17"/>
      <c r="S9" s="17">
        <v>0.14704977340162101</v>
      </c>
      <c r="T9" s="17">
        <v>0.15475512701437399</v>
      </c>
      <c r="U9" s="17">
        <v>0.13653484475730601</v>
      </c>
      <c r="V9" s="17">
        <v>0.106046707002692</v>
      </c>
      <c r="W9" s="17">
        <v>9.2786617029359406E-2</v>
      </c>
      <c r="X9" s="17">
        <v>0.117219450565578</v>
      </c>
      <c r="Y9" s="17">
        <v>0.11689668314231</v>
      </c>
      <c r="Z9" s="17">
        <v>0.119259647686399</v>
      </c>
      <c r="AA9" s="17">
        <v>6.0803078218137699E-2</v>
      </c>
      <c r="AB9" s="17"/>
      <c r="AC9" s="17">
        <v>0.19870844600214699</v>
      </c>
      <c r="AD9" s="17">
        <v>0.145166373622692</v>
      </c>
      <c r="AE9" s="17">
        <v>0.123127738307442</v>
      </c>
      <c r="AF9" s="17">
        <v>0.13015467219820501</v>
      </c>
      <c r="AG9" s="17">
        <v>8.74680239862662E-2</v>
      </c>
      <c r="AH9" s="17">
        <v>0.12554230815332501</v>
      </c>
      <c r="AI9" s="17">
        <v>0.133760945109238</v>
      </c>
      <c r="AJ9" s="17">
        <v>0.119381167756792</v>
      </c>
      <c r="AK9" s="17">
        <v>0.15617850443072101</v>
      </c>
      <c r="AL9" s="17">
        <v>0.110929439959752</v>
      </c>
      <c r="AM9" s="17">
        <v>8.7847949047703294E-2</v>
      </c>
      <c r="AN9" s="17">
        <v>0.13008675749934401</v>
      </c>
      <c r="AO9" s="17">
        <v>9.6036045750287E-2</v>
      </c>
      <c r="AP9" s="17">
        <v>0.12299276736379899</v>
      </c>
      <c r="AQ9" s="17">
        <v>3.4413073163771603E-2</v>
      </c>
      <c r="AR9" s="17">
        <v>0.15612051495312099</v>
      </c>
      <c r="AS9" s="17"/>
      <c r="AT9" s="17">
        <v>0.16051951359431399</v>
      </c>
      <c r="AU9" s="17">
        <v>9.1269872169862903E-2</v>
      </c>
      <c r="AV9" s="17">
        <v>0.17354738313894799</v>
      </c>
      <c r="AW9" s="17">
        <v>0.12176926635496201</v>
      </c>
      <c r="AX9" s="17">
        <v>4.5884184549526599E-2</v>
      </c>
      <c r="AY9" s="17">
        <v>7.2428399098534102E-2</v>
      </c>
      <c r="AZ9" s="17"/>
      <c r="BA9" s="17">
        <v>7.8724088999154507E-2</v>
      </c>
      <c r="BB9" s="17">
        <v>0.13015666771818801</v>
      </c>
      <c r="BC9" s="17">
        <v>0.14033190201887499</v>
      </c>
      <c r="BD9" s="17">
        <v>0.14452664420578101</v>
      </c>
      <c r="BE9" s="17">
        <v>0.122321016761323</v>
      </c>
      <c r="BF9" s="17"/>
      <c r="BG9" s="17">
        <v>9.7987988839451201E-2</v>
      </c>
      <c r="BH9" s="17">
        <v>0.11214392249317801</v>
      </c>
      <c r="BI9" s="17">
        <v>0.16512062510880099</v>
      </c>
      <c r="BJ9" s="17">
        <v>0.103074148129822</v>
      </c>
      <c r="BK9" s="17">
        <v>0.14902876817452801</v>
      </c>
      <c r="BL9" s="17"/>
      <c r="BM9" s="17">
        <v>0.13230395493403599</v>
      </c>
      <c r="BN9" s="17">
        <v>0.104528550796661</v>
      </c>
      <c r="BO9" s="17">
        <v>0.11599781574047099</v>
      </c>
      <c r="BP9" s="17"/>
      <c r="BQ9" s="17">
        <v>0.12543409439441899</v>
      </c>
      <c r="BR9" s="17">
        <v>0.114492942042091</v>
      </c>
      <c r="BS9" s="17"/>
      <c r="BT9" s="17">
        <v>0.15255743974319699</v>
      </c>
      <c r="BU9" s="17">
        <v>7.6360986529986893E-2</v>
      </c>
    </row>
    <row r="10" spans="2:73" x14ac:dyDescent="0.3">
      <c r="B10" s="18" t="s">
        <v>242</v>
      </c>
      <c r="C10" s="17">
        <v>0.37443872602270001</v>
      </c>
      <c r="D10" s="17">
        <v>0.388271917935402</v>
      </c>
      <c r="E10" s="17">
        <v>0.36094186731647898</v>
      </c>
      <c r="F10" s="17"/>
      <c r="G10" s="17">
        <v>0.312606722494435</v>
      </c>
      <c r="H10" s="17">
        <v>0.30297289860676102</v>
      </c>
      <c r="I10" s="17">
        <v>0.38338011326747401</v>
      </c>
      <c r="J10" s="17">
        <v>0.40504579314726602</v>
      </c>
      <c r="K10" s="17">
        <v>0.432140460895719</v>
      </c>
      <c r="L10" s="17">
        <v>0.40258468743703801</v>
      </c>
      <c r="M10" s="17"/>
      <c r="N10" s="17">
        <v>0.34970311362735601</v>
      </c>
      <c r="O10" s="17">
        <v>0.39691452974291103</v>
      </c>
      <c r="P10" s="17">
        <v>0.38752775994114602</v>
      </c>
      <c r="Q10" s="17">
        <v>0.36457670055196301</v>
      </c>
      <c r="R10" s="17"/>
      <c r="S10" s="17">
        <v>0.33052234023592297</v>
      </c>
      <c r="T10" s="17">
        <v>0.40807856602125703</v>
      </c>
      <c r="U10" s="17">
        <v>0.32525286146818999</v>
      </c>
      <c r="V10" s="17">
        <v>0.40810660063736198</v>
      </c>
      <c r="W10" s="17">
        <v>0.38887868709731699</v>
      </c>
      <c r="X10" s="17">
        <v>0.33269700836430599</v>
      </c>
      <c r="Y10" s="17">
        <v>0.378613583820188</v>
      </c>
      <c r="Z10" s="17">
        <v>0.38392037580742799</v>
      </c>
      <c r="AA10" s="17">
        <v>0.41179680731792401</v>
      </c>
      <c r="AB10" s="17"/>
      <c r="AC10" s="17">
        <v>0.26528660300308698</v>
      </c>
      <c r="AD10" s="17">
        <v>0.260977475205591</v>
      </c>
      <c r="AE10" s="17">
        <v>0.38411895997485301</v>
      </c>
      <c r="AF10" s="17">
        <v>0.36706365899364701</v>
      </c>
      <c r="AG10" s="17">
        <v>0.413614814429345</v>
      </c>
      <c r="AH10" s="17">
        <v>0.37609563267727802</v>
      </c>
      <c r="AI10" s="17">
        <v>0.35642609539732401</v>
      </c>
      <c r="AJ10" s="17">
        <v>0.39243258430752898</v>
      </c>
      <c r="AK10" s="17">
        <v>0.350079819666269</v>
      </c>
      <c r="AL10" s="17">
        <v>0.40979641770096398</v>
      </c>
      <c r="AM10" s="17">
        <v>0.40505746907545298</v>
      </c>
      <c r="AN10" s="17">
        <v>0.39019200294661499</v>
      </c>
      <c r="AO10" s="17">
        <v>0.38246125937512898</v>
      </c>
      <c r="AP10" s="17">
        <v>0.40710379113509598</v>
      </c>
      <c r="AQ10" s="17">
        <v>0.47696402355317402</v>
      </c>
      <c r="AR10" s="17">
        <v>0.229185763263836</v>
      </c>
      <c r="AS10" s="17"/>
      <c r="AT10" s="17">
        <v>0.361169466978292</v>
      </c>
      <c r="AU10" s="17">
        <v>0.46563283264116001</v>
      </c>
      <c r="AV10" s="17">
        <v>0.39845148356062299</v>
      </c>
      <c r="AW10" s="17">
        <v>0.347886749519764</v>
      </c>
      <c r="AX10" s="17">
        <v>0.23241297444713699</v>
      </c>
      <c r="AY10" s="17">
        <v>0.22287331864054</v>
      </c>
      <c r="AZ10" s="17"/>
      <c r="BA10" s="17">
        <v>0.42502536260240598</v>
      </c>
      <c r="BB10" s="17">
        <v>0.35851631999554701</v>
      </c>
      <c r="BC10" s="17">
        <v>0.39264312829744802</v>
      </c>
      <c r="BD10" s="17">
        <v>0.30425588839593298</v>
      </c>
      <c r="BE10" s="17">
        <v>0.25716924660272</v>
      </c>
      <c r="BF10" s="17"/>
      <c r="BG10" s="17">
        <v>0.32988355092238603</v>
      </c>
      <c r="BH10" s="17">
        <v>0.39329539844956901</v>
      </c>
      <c r="BI10" s="17">
        <v>0.39482756704431199</v>
      </c>
      <c r="BJ10" s="17">
        <v>0.40086731708714002</v>
      </c>
      <c r="BK10" s="17">
        <v>0.391567691043266</v>
      </c>
      <c r="BL10" s="17"/>
      <c r="BM10" s="17">
        <v>0.37841553234575198</v>
      </c>
      <c r="BN10" s="17">
        <v>0.38105438264147601</v>
      </c>
      <c r="BO10" s="17">
        <v>0.34660553361622298</v>
      </c>
      <c r="BP10" s="17"/>
      <c r="BQ10" s="17">
        <v>0.32895991308127498</v>
      </c>
      <c r="BR10" s="17">
        <v>0.40638140831030001</v>
      </c>
      <c r="BS10" s="17"/>
      <c r="BT10" s="17">
        <v>0.37542701773307502</v>
      </c>
      <c r="BU10" s="17">
        <v>0.37522333260757001</v>
      </c>
    </row>
    <row r="11" spans="2:73" x14ac:dyDescent="0.3">
      <c r="B11" s="18" t="s">
        <v>243</v>
      </c>
      <c r="C11" s="17">
        <v>0.22356214395576199</v>
      </c>
      <c r="D11" s="17">
        <v>0.21319678449721899</v>
      </c>
      <c r="E11" s="17">
        <v>0.23435276462187901</v>
      </c>
      <c r="F11" s="17"/>
      <c r="G11" s="17">
        <v>0.19786391508043999</v>
      </c>
      <c r="H11" s="17">
        <v>0.225484956265363</v>
      </c>
      <c r="I11" s="17">
        <v>0.247348186887168</v>
      </c>
      <c r="J11" s="17">
        <v>0.21934153611347801</v>
      </c>
      <c r="K11" s="17">
        <v>0.22004434181966001</v>
      </c>
      <c r="L11" s="17">
        <v>0.22548436069578501</v>
      </c>
      <c r="M11" s="17"/>
      <c r="N11" s="17">
        <v>0.23562653008683901</v>
      </c>
      <c r="O11" s="17">
        <v>0.22480226998709699</v>
      </c>
      <c r="P11" s="17">
        <v>0.217151387790669</v>
      </c>
      <c r="Q11" s="17">
        <v>0.21261483005243301</v>
      </c>
      <c r="R11" s="17"/>
      <c r="S11" s="17">
        <v>0.214978183183273</v>
      </c>
      <c r="T11" s="17">
        <v>0.20842220270123099</v>
      </c>
      <c r="U11" s="17">
        <v>0.19413895567467099</v>
      </c>
      <c r="V11" s="17">
        <v>0.176591495889283</v>
      </c>
      <c r="W11" s="17">
        <v>0.26700585575094599</v>
      </c>
      <c r="X11" s="17">
        <v>0.26587954492190702</v>
      </c>
      <c r="Y11" s="17">
        <v>0.246297524447675</v>
      </c>
      <c r="Z11" s="17">
        <v>0.18672257905153899</v>
      </c>
      <c r="AA11" s="17">
        <v>0.24934026184701899</v>
      </c>
      <c r="AB11" s="17"/>
      <c r="AC11" s="17">
        <v>0.11240071152257999</v>
      </c>
      <c r="AD11" s="17">
        <v>0.15277485536598301</v>
      </c>
      <c r="AE11" s="17">
        <v>0.17396155781594699</v>
      </c>
      <c r="AF11" s="17">
        <v>0.26042200678098698</v>
      </c>
      <c r="AG11" s="17">
        <v>0.211569822884242</v>
      </c>
      <c r="AH11" s="17">
        <v>0.24252108144915299</v>
      </c>
      <c r="AI11" s="17">
        <v>0.247888932981913</v>
      </c>
      <c r="AJ11" s="17">
        <v>0.22931024628913799</v>
      </c>
      <c r="AK11" s="17">
        <v>0.26018934930223397</v>
      </c>
      <c r="AL11" s="17">
        <v>0.203518204059387</v>
      </c>
      <c r="AM11" s="17">
        <v>0.20173319895473901</v>
      </c>
      <c r="AN11" s="17">
        <v>0.26166595645371798</v>
      </c>
      <c r="AO11" s="17">
        <v>0.22844815696152301</v>
      </c>
      <c r="AP11" s="17">
        <v>0.21763578148121801</v>
      </c>
      <c r="AQ11" s="17">
        <v>0.19206952643911501</v>
      </c>
      <c r="AR11" s="17">
        <v>0.26053373589965501</v>
      </c>
      <c r="AS11" s="17"/>
      <c r="AT11" s="17">
        <v>0.195748561431874</v>
      </c>
      <c r="AU11" s="17">
        <v>0.218993420091254</v>
      </c>
      <c r="AV11" s="17">
        <v>0.201825163842381</v>
      </c>
      <c r="AW11" s="17">
        <v>0.20878818009731101</v>
      </c>
      <c r="AX11" s="17">
        <v>0.31827752934732201</v>
      </c>
      <c r="AY11" s="17">
        <v>0.30089810673801498</v>
      </c>
      <c r="AZ11" s="17"/>
      <c r="BA11" s="17">
        <v>0.20809015462500199</v>
      </c>
      <c r="BB11" s="17">
        <v>0.24046809658808399</v>
      </c>
      <c r="BC11" s="17">
        <v>0.193572603693317</v>
      </c>
      <c r="BD11" s="17">
        <v>0.23959778882734301</v>
      </c>
      <c r="BE11" s="17">
        <v>0.29444232772350898</v>
      </c>
      <c r="BF11" s="17"/>
      <c r="BG11" s="17">
        <v>0.263783401267568</v>
      </c>
      <c r="BH11" s="17">
        <v>0.20807025967432</v>
      </c>
      <c r="BI11" s="17">
        <v>0.185039226969447</v>
      </c>
      <c r="BJ11" s="17">
        <v>0.25240415888944001</v>
      </c>
      <c r="BK11" s="17">
        <v>0.23159335874016501</v>
      </c>
      <c r="BL11" s="17"/>
      <c r="BM11" s="17">
        <v>0.22644346278119201</v>
      </c>
      <c r="BN11" s="17">
        <v>0.21511502412032199</v>
      </c>
      <c r="BO11" s="17">
        <v>0.23540554774685599</v>
      </c>
      <c r="BP11" s="17"/>
      <c r="BQ11" s="17">
        <v>0.22615066213485899</v>
      </c>
      <c r="BR11" s="17">
        <v>0.22894666645152401</v>
      </c>
      <c r="BS11" s="17"/>
      <c r="BT11" s="17">
        <v>0.21829454985813501</v>
      </c>
      <c r="BU11" s="17">
        <v>0.23727233817153001</v>
      </c>
    </row>
    <row r="12" spans="2:73" x14ac:dyDescent="0.3">
      <c r="B12" s="18" t="s">
        <v>244</v>
      </c>
      <c r="C12" s="17">
        <v>0.12533840111910199</v>
      </c>
      <c r="D12" s="17">
        <v>0.119961485850994</v>
      </c>
      <c r="E12" s="17">
        <v>0.13096482200155701</v>
      </c>
      <c r="F12" s="17"/>
      <c r="G12" s="17">
        <v>0.125973970208834</v>
      </c>
      <c r="H12" s="17">
        <v>0.140928352704076</v>
      </c>
      <c r="I12" s="17">
        <v>0.120369295381859</v>
      </c>
      <c r="J12" s="17">
        <v>0.100834077008831</v>
      </c>
      <c r="K12" s="17">
        <v>0.13047277973514701</v>
      </c>
      <c r="L12" s="17">
        <v>0.13277728142499001</v>
      </c>
      <c r="M12" s="17"/>
      <c r="N12" s="17">
        <v>0.136312500303228</v>
      </c>
      <c r="O12" s="17">
        <v>0.118431914867239</v>
      </c>
      <c r="P12" s="17">
        <v>0.130009917783071</v>
      </c>
      <c r="Q12" s="17">
        <v>0.117917193877474</v>
      </c>
      <c r="R12" s="17"/>
      <c r="S12" s="17">
        <v>0.12764156314896399</v>
      </c>
      <c r="T12" s="17">
        <v>0.111211430677965</v>
      </c>
      <c r="U12" s="17">
        <v>0.16268219427587299</v>
      </c>
      <c r="V12" s="17">
        <v>0.14110312416703599</v>
      </c>
      <c r="W12" s="17">
        <v>0.110160679918892</v>
      </c>
      <c r="X12" s="17">
        <v>6.5568517542779897E-2</v>
      </c>
      <c r="Y12" s="17">
        <v>0.136588755154084</v>
      </c>
      <c r="Z12" s="17">
        <v>0.18853947883721001</v>
      </c>
      <c r="AA12" s="17">
        <v>0.121341299772265</v>
      </c>
      <c r="AB12" s="17"/>
      <c r="AC12" s="17">
        <v>0.112147374896129</v>
      </c>
      <c r="AD12" s="17">
        <v>0.13003752047589301</v>
      </c>
      <c r="AE12" s="17">
        <v>0.13212637730524601</v>
      </c>
      <c r="AF12" s="17">
        <v>8.2042421482758199E-2</v>
      </c>
      <c r="AG12" s="17">
        <v>0.119012933641149</v>
      </c>
      <c r="AH12" s="17">
        <v>9.2216798799570995E-2</v>
      </c>
      <c r="AI12" s="17">
        <v>0.152738523509556</v>
      </c>
      <c r="AJ12" s="17">
        <v>0.12679049681203999</v>
      </c>
      <c r="AK12" s="17">
        <v>0.104310060492151</v>
      </c>
      <c r="AL12" s="17">
        <v>0.160744346816768</v>
      </c>
      <c r="AM12" s="17">
        <v>0.156808233532478</v>
      </c>
      <c r="AN12" s="17">
        <v>0.14346830791014201</v>
      </c>
      <c r="AO12" s="17">
        <v>0.139610413593723</v>
      </c>
      <c r="AP12" s="17">
        <v>0.10973179787123501</v>
      </c>
      <c r="AQ12" s="17">
        <v>9.7413234719453803E-2</v>
      </c>
      <c r="AR12" s="17">
        <v>0.153351989928668</v>
      </c>
      <c r="AS12" s="17"/>
      <c r="AT12" s="17">
        <v>9.0889072968081505E-2</v>
      </c>
      <c r="AU12" s="17">
        <v>0.110646904076767</v>
      </c>
      <c r="AV12" s="17">
        <v>9.9652688420163796E-2</v>
      </c>
      <c r="AW12" s="17">
        <v>0.14727123784500201</v>
      </c>
      <c r="AX12" s="17">
        <v>0.20404890316469201</v>
      </c>
      <c r="AY12" s="17">
        <v>0.206533330688528</v>
      </c>
      <c r="AZ12" s="17"/>
      <c r="BA12" s="17">
        <v>0.11437075759413701</v>
      </c>
      <c r="BB12" s="17">
        <v>0.10392047374277</v>
      </c>
      <c r="BC12" s="17">
        <v>0.136489831234723</v>
      </c>
      <c r="BD12" s="17">
        <v>0.14486557635481201</v>
      </c>
      <c r="BE12" s="17">
        <v>0.112905770276357</v>
      </c>
      <c r="BF12" s="17"/>
      <c r="BG12" s="17">
        <v>0.15995013785359699</v>
      </c>
      <c r="BH12" s="17">
        <v>0.134774418992196</v>
      </c>
      <c r="BI12" s="17">
        <v>0.12438005181560401</v>
      </c>
      <c r="BJ12" s="17">
        <v>0.113535287414221</v>
      </c>
      <c r="BK12" s="17">
        <v>7.2860719415436703E-2</v>
      </c>
      <c r="BL12" s="17"/>
      <c r="BM12" s="17">
        <v>0.130619977364406</v>
      </c>
      <c r="BN12" s="17">
        <v>0.12468070286167</v>
      </c>
      <c r="BO12" s="17">
        <v>0.111204538791326</v>
      </c>
      <c r="BP12" s="17"/>
      <c r="BQ12" s="17">
        <v>0.15436749748974499</v>
      </c>
      <c r="BR12" s="17">
        <v>0.108970800365078</v>
      </c>
      <c r="BS12" s="17"/>
      <c r="BT12" s="17">
        <v>0.123178264947562</v>
      </c>
      <c r="BU12" s="17">
        <v>0.12960037244351899</v>
      </c>
    </row>
    <row r="13" spans="2:73" x14ac:dyDescent="0.3">
      <c r="B13" s="18" t="s">
        <v>245</v>
      </c>
      <c r="C13" s="17">
        <v>4.29234797762377E-2</v>
      </c>
      <c r="D13" s="17">
        <v>4.4940928476969802E-2</v>
      </c>
      <c r="E13" s="17">
        <v>4.1089969610312999E-2</v>
      </c>
      <c r="F13" s="17"/>
      <c r="G13" s="17">
        <v>4.7118488592870697E-2</v>
      </c>
      <c r="H13" s="17">
        <v>4.7651794410909103E-2</v>
      </c>
      <c r="I13" s="17">
        <v>3.6643839683642002E-2</v>
      </c>
      <c r="J13" s="17">
        <v>3.1570757873661502E-2</v>
      </c>
      <c r="K13" s="17">
        <v>5.0985265123468397E-2</v>
      </c>
      <c r="L13" s="17">
        <v>4.52315130117633E-2</v>
      </c>
      <c r="M13" s="17"/>
      <c r="N13" s="17">
        <v>3.7749318846548197E-2</v>
      </c>
      <c r="O13" s="17">
        <v>2.2688726604329801E-2</v>
      </c>
      <c r="P13" s="17">
        <v>5.0689436103674101E-2</v>
      </c>
      <c r="Q13" s="17">
        <v>6.3614023458602897E-2</v>
      </c>
      <c r="R13" s="17"/>
      <c r="S13" s="17">
        <v>4.49906962876244E-2</v>
      </c>
      <c r="T13" s="17">
        <v>3.29495453026546E-2</v>
      </c>
      <c r="U13" s="17">
        <v>6.2088620835351598E-2</v>
      </c>
      <c r="V13" s="17">
        <v>6.4292101318544903E-2</v>
      </c>
      <c r="W13" s="17">
        <v>4.2454293571080201E-2</v>
      </c>
      <c r="X13" s="17">
        <v>4.1283251796909899E-2</v>
      </c>
      <c r="Y13" s="17">
        <v>5.0566114221498301E-2</v>
      </c>
      <c r="Z13" s="17">
        <v>1.24594657169231E-2</v>
      </c>
      <c r="AA13" s="17">
        <v>2.7257220588596E-2</v>
      </c>
      <c r="AB13" s="17"/>
      <c r="AC13" s="17">
        <v>4.9475090172127797E-2</v>
      </c>
      <c r="AD13" s="17">
        <v>0.12986535426568499</v>
      </c>
      <c r="AE13" s="17">
        <v>5.87380016666363E-2</v>
      </c>
      <c r="AF13" s="17">
        <v>6.1213718460133598E-2</v>
      </c>
      <c r="AG13" s="17">
        <v>2.8190139330093698E-2</v>
      </c>
      <c r="AH13" s="17">
        <v>6.1228698210064603E-2</v>
      </c>
      <c r="AI13" s="17">
        <v>4.09739623957147E-2</v>
      </c>
      <c r="AJ13" s="17">
        <v>3.3983515636179802E-2</v>
      </c>
      <c r="AK13" s="17">
        <v>3.9053746332619599E-2</v>
      </c>
      <c r="AL13" s="17">
        <v>0</v>
      </c>
      <c r="AM13" s="17">
        <v>3.2876245046780203E-2</v>
      </c>
      <c r="AN13" s="17">
        <v>1.10531831958705E-2</v>
      </c>
      <c r="AO13" s="17">
        <v>3.7641239833606503E-2</v>
      </c>
      <c r="AP13" s="17">
        <v>2.87733482956311E-2</v>
      </c>
      <c r="AQ13" s="17">
        <v>6.2028266529108297E-2</v>
      </c>
      <c r="AR13" s="17">
        <v>4.53433727738215E-2</v>
      </c>
      <c r="AS13" s="17"/>
      <c r="AT13" s="17">
        <v>4.2746776241638501E-2</v>
      </c>
      <c r="AU13" s="17">
        <v>1.9053947257420899E-2</v>
      </c>
      <c r="AV13" s="17">
        <v>4.6161243956109599E-2</v>
      </c>
      <c r="AW13" s="17">
        <v>5.1871844004229499E-2</v>
      </c>
      <c r="AX13" s="17">
        <v>8.1028993380436107E-2</v>
      </c>
      <c r="AY13" s="17">
        <v>6.2686031366005396E-2</v>
      </c>
      <c r="AZ13" s="17"/>
      <c r="BA13" s="17">
        <v>5.01230554114706E-2</v>
      </c>
      <c r="BB13" s="17">
        <v>5.6784664614712599E-2</v>
      </c>
      <c r="BC13" s="17">
        <v>3.1112221275552E-2</v>
      </c>
      <c r="BD13" s="17">
        <v>3.8829945217216E-2</v>
      </c>
      <c r="BE13" s="17">
        <v>8.9808655020418002E-2</v>
      </c>
      <c r="BF13" s="17"/>
      <c r="BG13" s="17">
        <v>4.7265241987171497E-2</v>
      </c>
      <c r="BH13" s="17">
        <v>4.0866410948332203E-2</v>
      </c>
      <c r="BI13" s="17">
        <v>5.6148001586239699E-2</v>
      </c>
      <c r="BJ13" s="17">
        <v>4.9502029970468701E-2</v>
      </c>
      <c r="BK13" s="17">
        <v>2.4280264530109098E-2</v>
      </c>
      <c r="BL13" s="17"/>
      <c r="BM13" s="17">
        <v>3.8068515768921202E-2</v>
      </c>
      <c r="BN13" s="17">
        <v>4.7965421911260298E-2</v>
      </c>
      <c r="BO13" s="17">
        <v>4.5188084106430403E-2</v>
      </c>
      <c r="BP13" s="17"/>
      <c r="BQ13" s="17">
        <v>5.2459155721442802E-2</v>
      </c>
      <c r="BR13" s="17">
        <v>3.8304708542982298E-2</v>
      </c>
      <c r="BS13" s="17"/>
      <c r="BT13" s="17">
        <v>4.3593256877956003E-2</v>
      </c>
      <c r="BU13" s="17">
        <v>4.44870285093295E-2</v>
      </c>
    </row>
    <row r="14" spans="2:73" x14ac:dyDescent="0.3">
      <c r="B14" s="18" t="s">
        <v>246</v>
      </c>
      <c r="C14" s="17">
        <v>2.46631475611679E-2</v>
      </c>
      <c r="D14" s="17">
        <v>3.2666310912370503E-2</v>
      </c>
      <c r="E14" s="17">
        <v>1.6940357587254099E-2</v>
      </c>
      <c r="F14" s="17"/>
      <c r="G14" s="17">
        <v>2.4816970228970298E-2</v>
      </c>
      <c r="H14" s="17">
        <v>4.3589297356299801E-2</v>
      </c>
      <c r="I14" s="17">
        <v>1.8602563796406499E-2</v>
      </c>
      <c r="J14" s="17">
        <v>3.0718846838352899E-2</v>
      </c>
      <c r="K14" s="17">
        <v>8.4318113462612306E-3</v>
      </c>
      <c r="L14" s="17">
        <v>2.0070255543336399E-2</v>
      </c>
      <c r="M14" s="17"/>
      <c r="N14" s="17">
        <v>4.3486898287767903E-2</v>
      </c>
      <c r="O14" s="17">
        <v>1.9660771136621E-2</v>
      </c>
      <c r="P14" s="17">
        <v>2.07573742274503E-2</v>
      </c>
      <c r="Q14" s="17">
        <v>1.3447883243794E-2</v>
      </c>
      <c r="R14" s="17"/>
      <c r="S14" s="17">
        <v>2.5408284993965101E-2</v>
      </c>
      <c r="T14" s="17">
        <v>1.67019630195001E-2</v>
      </c>
      <c r="U14" s="17">
        <v>4.5483113962878102E-2</v>
      </c>
      <c r="V14" s="17">
        <v>3.0813835029555599E-2</v>
      </c>
      <c r="W14" s="17">
        <v>1.8880683438802E-2</v>
      </c>
      <c r="X14" s="17">
        <v>2.1300184365076601E-2</v>
      </c>
      <c r="Y14" s="17">
        <v>1.7486919071496101E-2</v>
      </c>
      <c r="Z14" s="17">
        <v>1.6532629329348701E-2</v>
      </c>
      <c r="AA14" s="17">
        <v>2.75358805346698E-2</v>
      </c>
      <c r="AB14" s="17"/>
      <c r="AC14" s="17">
        <v>2.5358661510691698E-2</v>
      </c>
      <c r="AD14" s="17">
        <v>2.0463540143151202E-2</v>
      </c>
      <c r="AE14" s="17">
        <v>8.8195459588167897E-3</v>
      </c>
      <c r="AF14" s="17">
        <v>2.0186651613785401E-2</v>
      </c>
      <c r="AG14" s="17">
        <v>1.05496164623311E-2</v>
      </c>
      <c r="AH14" s="17">
        <v>2.5524915682968101E-2</v>
      </c>
      <c r="AI14" s="17">
        <v>6.4909344318141498E-3</v>
      </c>
      <c r="AJ14" s="17">
        <v>1.29960754222204E-2</v>
      </c>
      <c r="AK14" s="17">
        <v>2.0726819654592499E-2</v>
      </c>
      <c r="AL14" s="17">
        <v>9.3263166485388592E-3</v>
      </c>
      <c r="AM14" s="17">
        <v>4.4413631689799997E-2</v>
      </c>
      <c r="AN14" s="17">
        <v>2.8656558283642601E-2</v>
      </c>
      <c r="AO14" s="17">
        <v>6.1433377720563197E-2</v>
      </c>
      <c r="AP14" s="17">
        <v>5.7272999977993101E-2</v>
      </c>
      <c r="AQ14" s="17">
        <v>2.6946000197729001E-2</v>
      </c>
      <c r="AR14" s="17">
        <v>4.5681838024883098E-2</v>
      </c>
      <c r="AS14" s="17"/>
      <c r="AT14" s="17">
        <v>3.1010315485543099E-2</v>
      </c>
      <c r="AU14" s="17">
        <v>1.5129720750304601E-2</v>
      </c>
      <c r="AV14" s="17">
        <v>1.7374269350759801E-2</v>
      </c>
      <c r="AW14" s="17">
        <v>1.9392474782329101E-2</v>
      </c>
      <c r="AX14" s="17">
        <v>3.36254104777121E-2</v>
      </c>
      <c r="AY14" s="17">
        <v>7.4713434631133793E-2</v>
      </c>
      <c r="AZ14" s="17"/>
      <c r="BA14" s="17">
        <v>2.01741232162061E-2</v>
      </c>
      <c r="BB14" s="17">
        <v>2.22297688918861E-2</v>
      </c>
      <c r="BC14" s="17">
        <v>2.8198035293698499E-2</v>
      </c>
      <c r="BD14" s="17">
        <v>2.7722286663272599E-2</v>
      </c>
      <c r="BE14" s="17">
        <v>4.4321454832193297E-2</v>
      </c>
      <c r="BF14" s="17"/>
      <c r="BG14" s="17">
        <v>3.6152948640723902E-2</v>
      </c>
      <c r="BH14" s="17">
        <v>2.38584110385925E-2</v>
      </c>
      <c r="BI14" s="17">
        <v>2.2066179943072702E-2</v>
      </c>
      <c r="BJ14" s="17">
        <v>1.31051451103147E-2</v>
      </c>
      <c r="BK14" s="17">
        <v>5.0450808352055398E-2</v>
      </c>
      <c r="BL14" s="17"/>
      <c r="BM14" s="17">
        <v>1.99230468193193E-2</v>
      </c>
      <c r="BN14" s="17">
        <v>3.0923135729986499E-2</v>
      </c>
      <c r="BO14" s="17">
        <v>2.36410881474617E-2</v>
      </c>
      <c r="BP14" s="17"/>
      <c r="BQ14" s="17">
        <v>3.4890587554166602E-2</v>
      </c>
      <c r="BR14" s="17">
        <v>1.8973398175638499E-2</v>
      </c>
      <c r="BS14" s="17"/>
      <c r="BT14" s="17">
        <v>2.30914065085248E-2</v>
      </c>
      <c r="BU14" s="17">
        <v>2.5683906667736699E-2</v>
      </c>
    </row>
    <row r="15" spans="2:73" x14ac:dyDescent="0.3">
      <c r="B15" s="18" t="s">
        <v>247</v>
      </c>
      <c r="C15" s="17">
        <v>9.81454308228168E-3</v>
      </c>
      <c r="D15" s="17">
        <v>8.3410621360429996E-3</v>
      </c>
      <c r="E15" s="17">
        <v>1.12806988367905E-2</v>
      </c>
      <c r="F15" s="17"/>
      <c r="G15" s="17">
        <v>5.6598107120752299E-3</v>
      </c>
      <c r="H15" s="17">
        <v>1.87315048451605E-2</v>
      </c>
      <c r="I15" s="17">
        <v>1.0026646409656099E-2</v>
      </c>
      <c r="J15" s="17">
        <v>7.8158285852036897E-3</v>
      </c>
      <c r="K15" s="17">
        <v>4.6080183363162702E-3</v>
      </c>
      <c r="L15" s="17">
        <v>1.0267297552416401E-2</v>
      </c>
      <c r="M15" s="17"/>
      <c r="N15" s="17">
        <v>1.21414843083174E-2</v>
      </c>
      <c r="O15" s="17">
        <v>7.7320476128505903E-3</v>
      </c>
      <c r="P15" s="17">
        <v>1.09310844594597E-2</v>
      </c>
      <c r="Q15" s="17">
        <v>8.68065036842499E-3</v>
      </c>
      <c r="R15" s="17"/>
      <c r="S15" s="17">
        <v>1.59519813746552E-2</v>
      </c>
      <c r="T15" s="17">
        <v>6.9964592693759304E-3</v>
      </c>
      <c r="U15" s="17">
        <v>9.8698867038043408E-3</v>
      </c>
      <c r="V15" s="17">
        <v>6.4514773153763099E-3</v>
      </c>
      <c r="W15" s="17">
        <v>6.7724420711482696E-3</v>
      </c>
      <c r="X15" s="17">
        <v>3.4743520151360998E-3</v>
      </c>
      <c r="Y15" s="17">
        <v>8.5006835833178005E-3</v>
      </c>
      <c r="Z15" s="17">
        <v>6.50984776626937E-3</v>
      </c>
      <c r="AA15" s="17">
        <v>1.7799754388029901E-2</v>
      </c>
      <c r="AB15" s="17"/>
      <c r="AC15" s="17">
        <v>3.8768989749086803E-2</v>
      </c>
      <c r="AD15" s="17">
        <v>2.02821926249327E-2</v>
      </c>
      <c r="AE15" s="17">
        <v>2.0847141277484001E-2</v>
      </c>
      <c r="AF15" s="17">
        <v>7.4980830490158704E-3</v>
      </c>
      <c r="AG15" s="17">
        <v>6.2754015881050802E-3</v>
      </c>
      <c r="AH15" s="17">
        <v>4.7077273051110103E-3</v>
      </c>
      <c r="AI15" s="17">
        <v>0</v>
      </c>
      <c r="AJ15" s="17">
        <v>4.8466270219900999E-3</v>
      </c>
      <c r="AK15" s="17">
        <v>1.1776972935639099E-2</v>
      </c>
      <c r="AL15" s="17">
        <v>5.3143282744453598E-3</v>
      </c>
      <c r="AM15" s="17">
        <v>7.3884186115347203E-3</v>
      </c>
      <c r="AN15" s="17">
        <v>0</v>
      </c>
      <c r="AO15" s="17">
        <v>1.3760409664111699E-2</v>
      </c>
      <c r="AP15" s="17">
        <v>0</v>
      </c>
      <c r="AQ15" s="17">
        <v>2.69268188683278E-2</v>
      </c>
      <c r="AR15" s="17">
        <v>4.14336290592748E-2</v>
      </c>
      <c r="AS15" s="17"/>
      <c r="AT15" s="17">
        <v>1.10060552955692E-2</v>
      </c>
      <c r="AU15" s="17">
        <v>1.0045946369205401E-2</v>
      </c>
      <c r="AV15" s="17">
        <v>0</v>
      </c>
      <c r="AW15" s="17">
        <v>1.5969933521354701E-2</v>
      </c>
      <c r="AX15" s="17">
        <v>8.50620433482468E-3</v>
      </c>
      <c r="AY15" s="17">
        <v>1.1572729567121E-2</v>
      </c>
      <c r="AZ15" s="17"/>
      <c r="BA15" s="17">
        <v>6.7616572561905704E-3</v>
      </c>
      <c r="BB15" s="17">
        <v>8.1210062993362295E-3</v>
      </c>
      <c r="BC15" s="17">
        <v>4.5028277438670704E-3</v>
      </c>
      <c r="BD15" s="17">
        <v>2.55597312836966E-2</v>
      </c>
      <c r="BE15" s="17">
        <v>0</v>
      </c>
      <c r="BF15" s="17"/>
      <c r="BG15" s="17">
        <v>6.4352857894030497E-3</v>
      </c>
      <c r="BH15" s="17">
        <v>1.2828733394005301E-2</v>
      </c>
      <c r="BI15" s="17">
        <v>3.5257220949782299E-3</v>
      </c>
      <c r="BJ15" s="17">
        <v>4.5173976851625502E-3</v>
      </c>
      <c r="BK15" s="17">
        <v>1.11144101039413E-2</v>
      </c>
      <c r="BL15" s="17"/>
      <c r="BM15" s="17">
        <v>9.6444059499011508E-3</v>
      </c>
      <c r="BN15" s="17">
        <v>7.58796644369271E-3</v>
      </c>
      <c r="BO15" s="17">
        <v>1.5703949185032401E-2</v>
      </c>
      <c r="BP15" s="17"/>
      <c r="BQ15" s="17">
        <v>1.30772348655508E-2</v>
      </c>
      <c r="BR15" s="17">
        <v>8.2044196397677294E-3</v>
      </c>
      <c r="BS15" s="17"/>
      <c r="BT15" s="17">
        <v>9.7877273919577193E-3</v>
      </c>
      <c r="BU15" s="17">
        <v>1.1043278154382901E-2</v>
      </c>
    </row>
    <row r="16" spans="2:73" x14ac:dyDescent="0.3">
      <c r="B16" s="18" t="s">
        <v>92</v>
      </c>
      <c r="C16" s="19">
        <v>8.0006275440276498E-2</v>
      </c>
      <c r="D16" s="19">
        <v>6.9820665529089596E-2</v>
      </c>
      <c r="E16" s="19">
        <v>8.9054313037350105E-2</v>
      </c>
      <c r="F16" s="19"/>
      <c r="G16" s="19">
        <v>0.15156308292926701</v>
      </c>
      <c r="H16" s="19">
        <v>0.10288836225962</v>
      </c>
      <c r="I16" s="19">
        <v>8.0414903502330104E-2</v>
      </c>
      <c r="J16" s="19">
        <v>7.5903816870010896E-2</v>
      </c>
      <c r="K16" s="19">
        <v>4.2991149908659002E-2</v>
      </c>
      <c r="L16" s="19">
        <v>4.1856607145676197E-2</v>
      </c>
      <c r="M16" s="19"/>
      <c r="N16" s="19">
        <v>5.4354579739806903E-2</v>
      </c>
      <c r="O16" s="19">
        <v>8.99787312127273E-2</v>
      </c>
      <c r="P16" s="19">
        <v>6.8052552496874003E-2</v>
      </c>
      <c r="Q16" s="19">
        <v>0.107775835184621</v>
      </c>
      <c r="R16" s="19"/>
      <c r="S16" s="19">
        <v>9.34571773739752E-2</v>
      </c>
      <c r="T16" s="19">
        <v>6.08847059936415E-2</v>
      </c>
      <c r="U16" s="19">
        <v>6.39495223219258E-2</v>
      </c>
      <c r="V16" s="19">
        <v>6.6594658640150697E-2</v>
      </c>
      <c r="W16" s="19">
        <v>7.3060741122455503E-2</v>
      </c>
      <c r="X16" s="19">
        <v>0.15257769042830699</v>
      </c>
      <c r="Y16" s="19">
        <v>4.5049736559431598E-2</v>
      </c>
      <c r="Z16" s="19">
        <v>8.6055975804882501E-2</v>
      </c>
      <c r="AA16" s="19">
        <v>8.4125697333359395E-2</v>
      </c>
      <c r="AB16" s="19"/>
      <c r="AC16" s="19">
        <v>0.19785412314414999</v>
      </c>
      <c r="AD16" s="19">
        <v>0.140432688296073</v>
      </c>
      <c r="AE16" s="19">
        <v>9.8260677693575202E-2</v>
      </c>
      <c r="AF16" s="19">
        <v>7.14187874214679E-2</v>
      </c>
      <c r="AG16" s="19">
        <v>0.123319247678467</v>
      </c>
      <c r="AH16" s="19">
        <v>7.2162837722529405E-2</v>
      </c>
      <c r="AI16" s="19">
        <v>6.1720606174439599E-2</v>
      </c>
      <c r="AJ16" s="19">
        <v>8.0259286754110301E-2</v>
      </c>
      <c r="AK16" s="19">
        <v>5.7684727185772798E-2</v>
      </c>
      <c r="AL16" s="19">
        <v>0.100370946540145</v>
      </c>
      <c r="AM16" s="19">
        <v>6.3874854041511497E-2</v>
      </c>
      <c r="AN16" s="19">
        <v>3.4877233710667997E-2</v>
      </c>
      <c r="AO16" s="19">
        <v>4.06090971010565E-2</v>
      </c>
      <c r="AP16" s="19">
        <v>5.6489513875027902E-2</v>
      </c>
      <c r="AQ16" s="19">
        <v>8.3239056529320093E-2</v>
      </c>
      <c r="AR16" s="19">
        <v>6.8349156096740304E-2</v>
      </c>
      <c r="AS16" s="19"/>
      <c r="AT16" s="19">
        <v>0.106910238004688</v>
      </c>
      <c r="AU16" s="19">
        <v>6.9227356644025295E-2</v>
      </c>
      <c r="AV16" s="19">
        <v>6.2987767731014693E-2</v>
      </c>
      <c r="AW16" s="19">
        <v>8.7050313875048593E-2</v>
      </c>
      <c r="AX16" s="19">
        <v>7.6215800298349498E-2</v>
      </c>
      <c r="AY16" s="19">
        <v>4.8294649270122003E-2</v>
      </c>
      <c r="AZ16" s="19"/>
      <c r="BA16" s="19">
        <v>9.6730800295433003E-2</v>
      </c>
      <c r="BB16" s="19">
        <v>7.9803002149475694E-2</v>
      </c>
      <c r="BC16" s="19">
        <v>7.3149450442519401E-2</v>
      </c>
      <c r="BD16" s="19">
        <v>7.4642139051945403E-2</v>
      </c>
      <c r="BE16" s="19">
        <v>7.9031528783479701E-2</v>
      </c>
      <c r="BF16" s="19"/>
      <c r="BG16" s="19">
        <v>5.8541444699698901E-2</v>
      </c>
      <c r="BH16" s="19">
        <v>7.4162445009806802E-2</v>
      </c>
      <c r="BI16" s="19">
        <v>4.8892625437545002E-2</v>
      </c>
      <c r="BJ16" s="19">
        <v>6.2994515713431495E-2</v>
      </c>
      <c r="BK16" s="19">
        <v>6.91039796404989E-2</v>
      </c>
      <c r="BL16" s="19"/>
      <c r="BM16" s="19">
        <v>6.4581104036472298E-2</v>
      </c>
      <c r="BN16" s="19">
        <v>8.8144815494930903E-2</v>
      </c>
      <c r="BO16" s="19">
        <v>0.1062534426662</v>
      </c>
      <c r="BP16" s="19"/>
      <c r="BQ16" s="19">
        <v>6.4660854758542399E-2</v>
      </c>
      <c r="BR16" s="19">
        <v>7.5725656472618696E-2</v>
      </c>
      <c r="BS16" s="19"/>
      <c r="BT16" s="19">
        <v>5.4070336939592401E-2</v>
      </c>
      <c r="BU16" s="19">
        <v>0.10032875691594501</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241</v>
      </c>
      <c r="C9" s="17">
        <v>0.135412625165202</v>
      </c>
      <c r="D9" s="17">
        <v>0.13310523790558201</v>
      </c>
      <c r="E9" s="17">
        <v>0.137259350669382</v>
      </c>
      <c r="F9" s="17"/>
      <c r="G9" s="17">
        <v>0.11490485484156999</v>
      </c>
      <c r="H9" s="17">
        <v>0.12920546697146101</v>
      </c>
      <c r="I9" s="17">
        <v>0.14835064351409299</v>
      </c>
      <c r="J9" s="17">
        <v>0.135738389885738</v>
      </c>
      <c r="K9" s="17">
        <v>0.11907463832046999</v>
      </c>
      <c r="L9" s="17">
        <v>0.15423199687962799</v>
      </c>
      <c r="M9" s="17"/>
      <c r="N9" s="17">
        <v>0.14571529460391799</v>
      </c>
      <c r="O9" s="17">
        <v>0.133297484975337</v>
      </c>
      <c r="P9" s="17">
        <v>0.154349840858375</v>
      </c>
      <c r="Q9" s="17">
        <v>0.11112263980277901</v>
      </c>
      <c r="R9" s="17"/>
      <c r="S9" s="17">
        <v>0.118126687869688</v>
      </c>
      <c r="T9" s="17">
        <v>0.17103269484427699</v>
      </c>
      <c r="U9" s="17">
        <v>0.167784445109631</v>
      </c>
      <c r="V9" s="17">
        <v>9.9850001475849604E-2</v>
      </c>
      <c r="W9" s="17">
        <v>0.13417367978140199</v>
      </c>
      <c r="X9" s="17">
        <v>0.107498374463421</v>
      </c>
      <c r="Y9" s="17">
        <v>0.143710020565676</v>
      </c>
      <c r="Z9" s="17">
        <v>0.14815605559924799</v>
      </c>
      <c r="AA9" s="17">
        <v>0.12908405880514701</v>
      </c>
      <c r="AB9" s="17"/>
      <c r="AC9" s="17">
        <v>0</v>
      </c>
      <c r="AD9" s="17">
        <v>0.121308997155238</v>
      </c>
      <c r="AE9" s="17">
        <v>0.116254795914705</v>
      </c>
      <c r="AF9" s="17">
        <v>0.14810074189543301</v>
      </c>
      <c r="AG9" s="17">
        <v>0.14565011096819899</v>
      </c>
      <c r="AH9" s="17">
        <v>0.14945663324754699</v>
      </c>
      <c r="AI9" s="17">
        <v>0.17558948194516799</v>
      </c>
      <c r="AJ9" s="17">
        <v>0.133968053819296</v>
      </c>
      <c r="AK9" s="17">
        <v>0.124518285949912</v>
      </c>
      <c r="AL9" s="17">
        <v>9.0365126583902597E-2</v>
      </c>
      <c r="AM9" s="17">
        <v>0.12897484297997799</v>
      </c>
      <c r="AN9" s="17">
        <v>0.13592775657821701</v>
      </c>
      <c r="AO9" s="17">
        <v>0.116888600688578</v>
      </c>
      <c r="AP9" s="17">
        <v>0.11635800048783899</v>
      </c>
      <c r="AQ9" s="17">
        <v>0.12838103435801601</v>
      </c>
      <c r="AR9" s="17">
        <v>0.16270433682977301</v>
      </c>
      <c r="AS9" s="17"/>
      <c r="AT9" s="17">
        <v>0.14738502415775001</v>
      </c>
      <c r="AU9" s="17">
        <v>0.100546249189047</v>
      </c>
      <c r="AV9" s="17">
        <v>0.141262329551192</v>
      </c>
      <c r="AW9" s="17">
        <v>0.16468991503844299</v>
      </c>
      <c r="AX9" s="17">
        <v>0.117908751410854</v>
      </c>
      <c r="AY9" s="17">
        <v>0.18994884672507201</v>
      </c>
      <c r="AZ9" s="17"/>
      <c r="BA9" s="17">
        <v>0.10455082771667699</v>
      </c>
      <c r="BB9" s="17">
        <v>0.13379848763011501</v>
      </c>
      <c r="BC9" s="17">
        <v>0.15487067564887899</v>
      </c>
      <c r="BD9" s="17">
        <v>0.15288903306233101</v>
      </c>
      <c r="BE9" s="17">
        <v>7.7320970407462497E-2</v>
      </c>
      <c r="BF9" s="17"/>
      <c r="BG9" s="17">
        <v>0.13392142802224499</v>
      </c>
      <c r="BH9" s="17">
        <v>0.13658554383487201</v>
      </c>
      <c r="BI9" s="17">
        <v>0.20526281383646999</v>
      </c>
      <c r="BJ9" s="17">
        <v>0.12504843881977401</v>
      </c>
      <c r="BK9" s="17">
        <v>0.112931776487855</v>
      </c>
      <c r="BL9" s="17"/>
      <c r="BM9" s="17">
        <v>0.14677877182951299</v>
      </c>
      <c r="BN9" s="17">
        <v>0.12282858962262801</v>
      </c>
      <c r="BO9" s="17">
        <v>0.131996925107041</v>
      </c>
      <c r="BP9" s="17"/>
      <c r="BQ9" s="17">
        <v>0.164790619189812</v>
      </c>
      <c r="BR9" s="17">
        <v>0.120477510670379</v>
      </c>
      <c r="BS9" s="17"/>
      <c r="BT9" s="17">
        <v>0.17527577044220899</v>
      </c>
      <c r="BU9" s="17">
        <v>8.5420988935936706E-2</v>
      </c>
    </row>
    <row r="10" spans="2:73" x14ac:dyDescent="0.3">
      <c r="B10" s="18" t="s">
        <v>242</v>
      </c>
      <c r="C10" s="17">
        <v>0.30351295701200298</v>
      </c>
      <c r="D10" s="17">
        <v>0.318964709504171</v>
      </c>
      <c r="E10" s="17">
        <v>0.28823424234191097</v>
      </c>
      <c r="F10" s="17"/>
      <c r="G10" s="17">
        <v>0.24879232603109599</v>
      </c>
      <c r="H10" s="17">
        <v>0.245128088384682</v>
      </c>
      <c r="I10" s="17">
        <v>0.30802942525168803</v>
      </c>
      <c r="J10" s="17">
        <v>0.33955333389522102</v>
      </c>
      <c r="K10" s="17">
        <v>0.31867886808639101</v>
      </c>
      <c r="L10" s="17">
        <v>0.34404684693979598</v>
      </c>
      <c r="M10" s="17"/>
      <c r="N10" s="17">
        <v>0.30772250739214901</v>
      </c>
      <c r="O10" s="17">
        <v>0.313259178559949</v>
      </c>
      <c r="P10" s="17">
        <v>0.30328692737775298</v>
      </c>
      <c r="Q10" s="17">
        <v>0.28976021350923697</v>
      </c>
      <c r="R10" s="17"/>
      <c r="S10" s="17">
        <v>0.26449558792905697</v>
      </c>
      <c r="T10" s="17">
        <v>0.29634157544706502</v>
      </c>
      <c r="U10" s="17">
        <v>0.32634078410606698</v>
      </c>
      <c r="V10" s="17">
        <v>0.31625082903542301</v>
      </c>
      <c r="W10" s="17">
        <v>0.33085081574001501</v>
      </c>
      <c r="X10" s="17">
        <v>0.27402194482479603</v>
      </c>
      <c r="Y10" s="17">
        <v>0.333506993856031</v>
      </c>
      <c r="Z10" s="17">
        <v>0.31341916494997202</v>
      </c>
      <c r="AA10" s="17">
        <v>0.30902284467243701</v>
      </c>
      <c r="AB10" s="17"/>
      <c r="AC10" s="17">
        <v>0.29873554750379899</v>
      </c>
      <c r="AD10" s="17">
        <v>0.23231074435405399</v>
      </c>
      <c r="AE10" s="17">
        <v>0.31107659781525598</v>
      </c>
      <c r="AF10" s="17">
        <v>0.30184134335426399</v>
      </c>
      <c r="AG10" s="17">
        <v>0.284041019893636</v>
      </c>
      <c r="AH10" s="17">
        <v>0.30537814164896598</v>
      </c>
      <c r="AI10" s="17">
        <v>0.247455058676776</v>
      </c>
      <c r="AJ10" s="17">
        <v>0.33608418545143798</v>
      </c>
      <c r="AK10" s="17">
        <v>0.29934276596332898</v>
      </c>
      <c r="AL10" s="17">
        <v>0.32142381215409499</v>
      </c>
      <c r="AM10" s="17">
        <v>0.36802178018785098</v>
      </c>
      <c r="AN10" s="17">
        <v>0.32191842061195702</v>
      </c>
      <c r="AO10" s="17">
        <v>0.27736445547076</v>
      </c>
      <c r="AP10" s="17">
        <v>0.34661013158118098</v>
      </c>
      <c r="AQ10" s="17">
        <v>0.30360286771801698</v>
      </c>
      <c r="AR10" s="17">
        <v>0.27679289038625199</v>
      </c>
      <c r="AS10" s="17"/>
      <c r="AT10" s="17">
        <v>0.30028057560760801</v>
      </c>
      <c r="AU10" s="17">
        <v>0.329507400233851</v>
      </c>
      <c r="AV10" s="17">
        <v>0.32051040779954398</v>
      </c>
      <c r="AW10" s="17">
        <v>0.29166720443163002</v>
      </c>
      <c r="AX10" s="17">
        <v>0.28033672082259498</v>
      </c>
      <c r="AY10" s="17">
        <v>0.207822280689545</v>
      </c>
      <c r="AZ10" s="17"/>
      <c r="BA10" s="17">
        <v>0.336343868833266</v>
      </c>
      <c r="BB10" s="17">
        <v>0.29487457003480499</v>
      </c>
      <c r="BC10" s="17">
        <v>0.31317815033688001</v>
      </c>
      <c r="BD10" s="17">
        <v>0.282732530990841</v>
      </c>
      <c r="BE10" s="17">
        <v>0.20339155231141701</v>
      </c>
      <c r="BF10" s="17"/>
      <c r="BG10" s="17">
        <v>0.28685751111970198</v>
      </c>
      <c r="BH10" s="17">
        <v>0.307317413449543</v>
      </c>
      <c r="BI10" s="17">
        <v>0.32608579977143698</v>
      </c>
      <c r="BJ10" s="17">
        <v>0.324835968112128</v>
      </c>
      <c r="BK10" s="17">
        <v>0.315993330098853</v>
      </c>
      <c r="BL10" s="17"/>
      <c r="BM10" s="17">
        <v>0.31165538113661101</v>
      </c>
      <c r="BN10" s="17">
        <v>0.28960896077256298</v>
      </c>
      <c r="BO10" s="17">
        <v>0.31288575429680199</v>
      </c>
      <c r="BP10" s="17"/>
      <c r="BQ10" s="17">
        <v>0.27942129211165601</v>
      </c>
      <c r="BR10" s="17">
        <v>0.31903081866921401</v>
      </c>
      <c r="BS10" s="17"/>
      <c r="BT10" s="17">
        <v>0.32677877647130998</v>
      </c>
      <c r="BU10" s="17">
        <v>0.27480014249203899</v>
      </c>
    </row>
    <row r="11" spans="2:73" x14ac:dyDescent="0.3">
      <c r="B11" s="18" t="s">
        <v>243</v>
      </c>
      <c r="C11" s="17">
        <v>0.193437752880287</v>
      </c>
      <c r="D11" s="17">
        <v>0.20303337950924499</v>
      </c>
      <c r="E11" s="17">
        <v>0.184294360094577</v>
      </c>
      <c r="F11" s="17"/>
      <c r="G11" s="17">
        <v>0.18351200316708999</v>
      </c>
      <c r="H11" s="17">
        <v>0.193490572057361</v>
      </c>
      <c r="I11" s="17">
        <v>0.19999543046617399</v>
      </c>
      <c r="J11" s="17">
        <v>0.206379015328751</v>
      </c>
      <c r="K11" s="17">
        <v>0.20395856307218599</v>
      </c>
      <c r="L11" s="17">
        <v>0.177043819907961</v>
      </c>
      <c r="M11" s="17"/>
      <c r="N11" s="17">
        <v>0.21102614124315799</v>
      </c>
      <c r="O11" s="17">
        <v>0.207378330221</v>
      </c>
      <c r="P11" s="17">
        <v>0.17366520102981001</v>
      </c>
      <c r="Q11" s="17">
        <v>0.177549584335155</v>
      </c>
      <c r="R11" s="17"/>
      <c r="S11" s="17">
        <v>0.22468741355017599</v>
      </c>
      <c r="T11" s="17">
        <v>0.172329955955039</v>
      </c>
      <c r="U11" s="17">
        <v>0.15621885854471301</v>
      </c>
      <c r="V11" s="17">
        <v>0.16769399740233501</v>
      </c>
      <c r="W11" s="17">
        <v>0.184702879573409</v>
      </c>
      <c r="X11" s="17">
        <v>0.19008443920005</v>
      </c>
      <c r="Y11" s="17">
        <v>0.20294036192634601</v>
      </c>
      <c r="Z11" s="17">
        <v>0.216988975445532</v>
      </c>
      <c r="AA11" s="17">
        <v>0.223672027497091</v>
      </c>
      <c r="AB11" s="17"/>
      <c r="AC11" s="17">
        <v>0.23862439484836401</v>
      </c>
      <c r="AD11" s="17">
        <v>0.14972510398472899</v>
      </c>
      <c r="AE11" s="17">
        <v>0.172693578197675</v>
      </c>
      <c r="AF11" s="17">
        <v>0.163786277220339</v>
      </c>
      <c r="AG11" s="17">
        <v>0.18722341023759501</v>
      </c>
      <c r="AH11" s="17">
        <v>0.21074987186029501</v>
      </c>
      <c r="AI11" s="17">
        <v>0.225070220169475</v>
      </c>
      <c r="AJ11" s="17">
        <v>0.17183886604189</v>
      </c>
      <c r="AK11" s="17">
        <v>0.185793934874213</v>
      </c>
      <c r="AL11" s="17">
        <v>0.216126936937689</v>
      </c>
      <c r="AM11" s="17">
        <v>0.18333332939904301</v>
      </c>
      <c r="AN11" s="17">
        <v>0.26073747253694002</v>
      </c>
      <c r="AO11" s="17">
        <v>0.25195808455219898</v>
      </c>
      <c r="AP11" s="17">
        <v>0.154514347286208</v>
      </c>
      <c r="AQ11" s="17">
        <v>0.20829342852287999</v>
      </c>
      <c r="AR11" s="17">
        <v>0.18761109547896401</v>
      </c>
      <c r="AS11" s="17"/>
      <c r="AT11" s="17">
        <v>0.183484972673638</v>
      </c>
      <c r="AU11" s="17">
        <v>0.21584158156309199</v>
      </c>
      <c r="AV11" s="17">
        <v>0.15291007940384799</v>
      </c>
      <c r="AW11" s="17">
        <v>0.17069696831504699</v>
      </c>
      <c r="AX11" s="17">
        <v>0.220910981592748</v>
      </c>
      <c r="AY11" s="17">
        <v>0.25844588783378902</v>
      </c>
      <c r="AZ11" s="17"/>
      <c r="BA11" s="17">
        <v>0.163587810912839</v>
      </c>
      <c r="BB11" s="17">
        <v>0.19228433957103699</v>
      </c>
      <c r="BC11" s="17">
        <v>0.21057789342660699</v>
      </c>
      <c r="BD11" s="17">
        <v>0.17969930181923199</v>
      </c>
      <c r="BE11" s="17">
        <v>0.19189482262912699</v>
      </c>
      <c r="BF11" s="17"/>
      <c r="BG11" s="17">
        <v>0.22976628028830101</v>
      </c>
      <c r="BH11" s="17">
        <v>0.193966552935117</v>
      </c>
      <c r="BI11" s="17">
        <v>0.165584652348544</v>
      </c>
      <c r="BJ11" s="17">
        <v>0.19282284739712599</v>
      </c>
      <c r="BK11" s="17">
        <v>0.18778056647668501</v>
      </c>
      <c r="BL11" s="17"/>
      <c r="BM11" s="17">
        <v>0.19659020297787499</v>
      </c>
      <c r="BN11" s="17">
        <v>0.20209310584550499</v>
      </c>
      <c r="BO11" s="17">
        <v>0.16312767561667699</v>
      </c>
      <c r="BP11" s="17"/>
      <c r="BQ11" s="17">
        <v>0.20416394721232101</v>
      </c>
      <c r="BR11" s="17">
        <v>0.194533330672579</v>
      </c>
      <c r="BS11" s="17"/>
      <c r="BT11" s="17">
        <v>0.19850341191287599</v>
      </c>
      <c r="BU11" s="17">
        <v>0.19258877568930999</v>
      </c>
    </row>
    <row r="12" spans="2:73" x14ac:dyDescent="0.3">
      <c r="B12" s="18" t="s">
        <v>244</v>
      </c>
      <c r="C12" s="17">
        <v>0.118270524583393</v>
      </c>
      <c r="D12" s="17">
        <v>0.122422402132985</v>
      </c>
      <c r="E12" s="17">
        <v>0.114589556474885</v>
      </c>
      <c r="F12" s="17"/>
      <c r="G12" s="17">
        <v>0.106866602273814</v>
      </c>
      <c r="H12" s="17">
        <v>0.11791150310975</v>
      </c>
      <c r="I12" s="17">
        <v>0.123644485566468</v>
      </c>
      <c r="J12" s="17">
        <v>0.12353364893721901</v>
      </c>
      <c r="K12" s="17">
        <v>0.11948479967435301</v>
      </c>
      <c r="L12" s="17">
        <v>0.11665015822369799</v>
      </c>
      <c r="M12" s="17"/>
      <c r="N12" s="17">
        <v>0.14588170735436701</v>
      </c>
      <c r="O12" s="17">
        <v>0.112991655905124</v>
      </c>
      <c r="P12" s="17">
        <v>9.2622148837313997E-2</v>
      </c>
      <c r="Q12" s="17">
        <v>0.113379224721048</v>
      </c>
      <c r="R12" s="17"/>
      <c r="S12" s="17">
        <v>0.14264979143208201</v>
      </c>
      <c r="T12" s="17">
        <v>0.106770417521678</v>
      </c>
      <c r="U12" s="17">
        <v>0.111495913325717</v>
      </c>
      <c r="V12" s="17">
        <v>0.14340984287459399</v>
      </c>
      <c r="W12" s="17">
        <v>0.13054324190667699</v>
      </c>
      <c r="X12" s="17">
        <v>9.2636037816188899E-2</v>
      </c>
      <c r="Y12" s="17">
        <v>9.3899955037093294E-2</v>
      </c>
      <c r="Z12" s="17">
        <v>0.146548197842813</v>
      </c>
      <c r="AA12" s="17">
        <v>0.10541430813171999</v>
      </c>
      <c r="AB12" s="17"/>
      <c r="AC12" s="17">
        <v>9.8963212722094102E-2</v>
      </c>
      <c r="AD12" s="17">
        <v>9.2611941133985895E-2</v>
      </c>
      <c r="AE12" s="17">
        <v>0.101040984225253</v>
      </c>
      <c r="AF12" s="17">
        <v>6.8602352447826101E-2</v>
      </c>
      <c r="AG12" s="17">
        <v>0.10035568053503199</v>
      </c>
      <c r="AH12" s="17">
        <v>0.11188779666504101</v>
      </c>
      <c r="AI12" s="17">
        <v>0.10971229219810701</v>
      </c>
      <c r="AJ12" s="17">
        <v>0.157882543049637</v>
      </c>
      <c r="AK12" s="17">
        <v>0.112221929868002</v>
      </c>
      <c r="AL12" s="17">
        <v>0.119244564129034</v>
      </c>
      <c r="AM12" s="17">
        <v>0.13480013650446601</v>
      </c>
      <c r="AN12" s="17">
        <v>8.3428603437354601E-2</v>
      </c>
      <c r="AO12" s="17">
        <v>0.17824417999520201</v>
      </c>
      <c r="AP12" s="17">
        <v>0.18932798323416</v>
      </c>
      <c r="AQ12" s="17">
        <v>0.170931635254712</v>
      </c>
      <c r="AR12" s="17">
        <v>0.13126679196774499</v>
      </c>
      <c r="AS12" s="17"/>
      <c r="AT12" s="17">
        <v>0.106008957120251</v>
      </c>
      <c r="AU12" s="17">
        <v>0.123783648950877</v>
      </c>
      <c r="AV12" s="17">
        <v>0.123206082720626</v>
      </c>
      <c r="AW12" s="17">
        <v>0.10070099759571099</v>
      </c>
      <c r="AX12" s="17">
        <v>0.13609148701441201</v>
      </c>
      <c r="AY12" s="17">
        <v>0.159261248675024</v>
      </c>
      <c r="AZ12" s="17"/>
      <c r="BA12" s="17">
        <v>0.102850015179195</v>
      </c>
      <c r="BB12" s="17">
        <v>0.118789200939714</v>
      </c>
      <c r="BC12" s="17">
        <v>9.8246829104372893E-2</v>
      </c>
      <c r="BD12" s="17">
        <v>0.16197744065361599</v>
      </c>
      <c r="BE12" s="17">
        <v>0.30462767706659399</v>
      </c>
      <c r="BF12" s="17"/>
      <c r="BG12" s="17">
        <v>0.14543156018471901</v>
      </c>
      <c r="BH12" s="17">
        <v>0.12911675901915101</v>
      </c>
      <c r="BI12" s="17">
        <v>0.110973739795239</v>
      </c>
      <c r="BJ12" s="17">
        <v>0.108583645169032</v>
      </c>
      <c r="BK12" s="17">
        <v>0.12569843890153301</v>
      </c>
      <c r="BL12" s="17"/>
      <c r="BM12" s="17">
        <v>0.12401495812873101</v>
      </c>
      <c r="BN12" s="17">
        <v>0.11420512583858</v>
      </c>
      <c r="BO12" s="17">
        <v>0.110997007968508</v>
      </c>
      <c r="BP12" s="17"/>
      <c r="BQ12" s="17">
        <v>0.12507071592064101</v>
      </c>
      <c r="BR12" s="17">
        <v>0.117907876423991</v>
      </c>
      <c r="BS12" s="17"/>
      <c r="BT12" s="17">
        <v>0.11540758693582299</v>
      </c>
      <c r="BU12" s="17">
        <v>0.128336005867804</v>
      </c>
    </row>
    <row r="13" spans="2:73" x14ac:dyDescent="0.3">
      <c r="B13" s="18" t="s">
        <v>245</v>
      </c>
      <c r="C13" s="17">
        <v>5.9002110903118098E-2</v>
      </c>
      <c r="D13" s="17">
        <v>6.1232294849310497E-2</v>
      </c>
      <c r="E13" s="17">
        <v>5.7010907771910597E-2</v>
      </c>
      <c r="F13" s="17"/>
      <c r="G13" s="17">
        <v>5.8934151521872299E-2</v>
      </c>
      <c r="H13" s="17">
        <v>9.4999375753933801E-2</v>
      </c>
      <c r="I13" s="17">
        <v>4.5204307075593003E-2</v>
      </c>
      <c r="J13" s="17">
        <v>4.4371473833504899E-2</v>
      </c>
      <c r="K13" s="17">
        <v>5.2986284985794899E-2</v>
      </c>
      <c r="L13" s="17">
        <v>5.6943376649280598E-2</v>
      </c>
      <c r="M13" s="17"/>
      <c r="N13" s="17">
        <v>5.0380699875752298E-2</v>
      </c>
      <c r="O13" s="17">
        <v>5.0285688699806499E-2</v>
      </c>
      <c r="P13" s="17">
        <v>7.1692882507223304E-2</v>
      </c>
      <c r="Q13" s="17">
        <v>6.7413594221541404E-2</v>
      </c>
      <c r="R13" s="17"/>
      <c r="S13" s="17">
        <v>6.6633725715044098E-2</v>
      </c>
      <c r="T13" s="17">
        <v>7.1895127078714594E-2</v>
      </c>
      <c r="U13" s="17">
        <v>6.5651926355978205E-2</v>
      </c>
      <c r="V13" s="17">
        <v>6.3776414531924105E-2</v>
      </c>
      <c r="W13" s="17">
        <v>5.1159246168760698E-2</v>
      </c>
      <c r="X13" s="17">
        <v>5.6268121675112297E-2</v>
      </c>
      <c r="Y13" s="17">
        <v>4.4363728975066401E-2</v>
      </c>
      <c r="Z13" s="17">
        <v>3.7826588099411002E-2</v>
      </c>
      <c r="AA13" s="17">
        <v>5.14715739605155E-2</v>
      </c>
      <c r="AB13" s="17"/>
      <c r="AC13" s="17">
        <v>4.9475090172127797E-2</v>
      </c>
      <c r="AD13" s="17">
        <v>8.23318026359975E-2</v>
      </c>
      <c r="AE13" s="17">
        <v>4.53487590119541E-2</v>
      </c>
      <c r="AF13" s="17">
        <v>7.3517334320169103E-2</v>
      </c>
      <c r="AG13" s="17">
        <v>6.8519695695093003E-2</v>
      </c>
      <c r="AH13" s="17">
        <v>4.0780774912866399E-2</v>
      </c>
      <c r="AI13" s="17">
        <v>6.3464559152190597E-2</v>
      </c>
      <c r="AJ13" s="17">
        <v>6.0089244762378001E-2</v>
      </c>
      <c r="AK13" s="17">
        <v>7.1879192964844199E-2</v>
      </c>
      <c r="AL13" s="17">
        <v>5.2954780853768202E-2</v>
      </c>
      <c r="AM13" s="17">
        <v>4.67462705482709E-2</v>
      </c>
      <c r="AN13" s="17">
        <v>5.6809758655915997E-2</v>
      </c>
      <c r="AO13" s="17">
        <v>6.6323797854912603E-2</v>
      </c>
      <c r="AP13" s="17">
        <v>3.5599938215476697E-2</v>
      </c>
      <c r="AQ13" s="17">
        <v>6.8477227482022299E-2</v>
      </c>
      <c r="AR13" s="17">
        <v>8.93694381054395E-2</v>
      </c>
      <c r="AS13" s="17"/>
      <c r="AT13" s="17">
        <v>6.7591982953028998E-2</v>
      </c>
      <c r="AU13" s="17">
        <v>4.89735929200407E-2</v>
      </c>
      <c r="AV13" s="17">
        <v>6.23376361357523E-2</v>
      </c>
      <c r="AW13" s="17">
        <v>5.42112152627253E-2</v>
      </c>
      <c r="AX13" s="17">
        <v>8.4179399344970096E-2</v>
      </c>
      <c r="AY13" s="17">
        <v>3.3117815381505697E-2</v>
      </c>
      <c r="AZ13" s="17"/>
      <c r="BA13" s="17">
        <v>5.86962858982037E-2</v>
      </c>
      <c r="BB13" s="17">
        <v>6.3160826452807198E-2</v>
      </c>
      <c r="BC13" s="17">
        <v>5.1328447176393899E-2</v>
      </c>
      <c r="BD13" s="17">
        <v>6.6042669221910405E-2</v>
      </c>
      <c r="BE13" s="17">
        <v>1.64636575732518E-2</v>
      </c>
      <c r="BF13" s="17"/>
      <c r="BG13" s="17">
        <v>5.9187823335728001E-2</v>
      </c>
      <c r="BH13" s="17">
        <v>6.5529903239856205E-2</v>
      </c>
      <c r="BI13" s="17">
        <v>5.6567567026672198E-2</v>
      </c>
      <c r="BJ13" s="17">
        <v>8.1633220652501504E-2</v>
      </c>
      <c r="BK13" s="17">
        <v>2.0554292658994101E-2</v>
      </c>
      <c r="BL13" s="17"/>
      <c r="BM13" s="17">
        <v>5.9894536659307503E-2</v>
      </c>
      <c r="BN13" s="17">
        <v>6.5129678509661504E-2</v>
      </c>
      <c r="BO13" s="17">
        <v>4.1531476517662001E-2</v>
      </c>
      <c r="BP13" s="17"/>
      <c r="BQ13" s="17">
        <v>7.0409225322608807E-2</v>
      </c>
      <c r="BR13" s="17">
        <v>5.2498150569763702E-2</v>
      </c>
      <c r="BS13" s="17"/>
      <c r="BT13" s="17">
        <v>5.94313635522178E-2</v>
      </c>
      <c r="BU13" s="17">
        <v>5.9196153845264797E-2</v>
      </c>
    </row>
    <row r="14" spans="2:73" x14ac:dyDescent="0.3">
      <c r="B14" s="18" t="s">
        <v>246</v>
      </c>
      <c r="C14" s="17">
        <v>2.7000680185834101E-2</v>
      </c>
      <c r="D14" s="17">
        <v>2.8861775421192899E-2</v>
      </c>
      <c r="E14" s="17">
        <v>2.4901557203341401E-2</v>
      </c>
      <c r="F14" s="17"/>
      <c r="G14" s="17">
        <v>4.76574791383289E-2</v>
      </c>
      <c r="H14" s="17">
        <v>3.2961645445173597E-2</v>
      </c>
      <c r="I14" s="17">
        <v>1.01842849452608E-2</v>
      </c>
      <c r="J14" s="17">
        <v>1.3565315290238199E-2</v>
      </c>
      <c r="K14" s="17">
        <v>3.1311521662081503E-2</v>
      </c>
      <c r="L14" s="17">
        <v>3.01796861263505E-2</v>
      </c>
      <c r="M14" s="17"/>
      <c r="N14" s="17">
        <v>2.8905504235253E-2</v>
      </c>
      <c r="O14" s="17">
        <v>2.93818438694427E-2</v>
      </c>
      <c r="P14" s="17">
        <v>1.9797095092760501E-2</v>
      </c>
      <c r="Q14" s="17">
        <v>2.79450796631017E-2</v>
      </c>
      <c r="R14" s="17"/>
      <c r="S14" s="17">
        <v>2.8377919061780801E-2</v>
      </c>
      <c r="T14" s="17">
        <v>2.18946379286089E-2</v>
      </c>
      <c r="U14" s="17">
        <v>3.5453875212342202E-2</v>
      </c>
      <c r="V14" s="17">
        <v>2.4254091574943501E-2</v>
      </c>
      <c r="W14" s="17">
        <v>1.34835962126728E-2</v>
      </c>
      <c r="X14" s="17">
        <v>2.40632514551085E-2</v>
      </c>
      <c r="Y14" s="17">
        <v>3.1725184357694398E-2</v>
      </c>
      <c r="Z14" s="17">
        <v>2.4364480771072401E-2</v>
      </c>
      <c r="AA14" s="17">
        <v>3.6404351581955402E-2</v>
      </c>
      <c r="AB14" s="17"/>
      <c r="AC14" s="17">
        <v>0</v>
      </c>
      <c r="AD14" s="17">
        <v>4.6924259977784898E-2</v>
      </c>
      <c r="AE14" s="17">
        <v>1.94027967401828E-2</v>
      </c>
      <c r="AF14" s="17">
        <v>1.7201507597621998E-2</v>
      </c>
      <c r="AG14" s="17">
        <v>1.48155227204958E-2</v>
      </c>
      <c r="AH14" s="17">
        <v>2.1959710472525599E-2</v>
      </c>
      <c r="AI14" s="17">
        <v>1.6048974500723599E-2</v>
      </c>
      <c r="AJ14" s="17">
        <v>3.54250324889459E-2</v>
      </c>
      <c r="AK14" s="17">
        <v>4.9769168313738302E-2</v>
      </c>
      <c r="AL14" s="17">
        <v>1.7955846427917602E-2</v>
      </c>
      <c r="AM14" s="17">
        <v>1.16373282212435E-2</v>
      </c>
      <c r="AN14" s="17">
        <v>2.8378507756029799E-2</v>
      </c>
      <c r="AO14" s="17">
        <v>1.69980802945368E-2</v>
      </c>
      <c r="AP14" s="17">
        <v>5.9635930356120297E-2</v>
      </c>
      <c r="AQ14" s="17">
        <v>2.4859203451947798E-2</v>
      </c>
      <c r="AR14" s="17">
        <v>6.53962945423055E-2</v>
      </c>
      <c r="AS14" s="17"/>
      <c r="AT14" s="17">
        <v>5.3466232377075797E-2</v>
      </c>
      <c r="AU14" s="17">
        <v>1.3615242236321301E-2</v>
      </c>
      <c r="AV14" s="17">
        <v>2.07644127961275E-2</v>
      </c>
      <c r="AW14" s="17">
        <v>2.16281162792239E-2</v>
      </c>
      <c r="AX14" s="17">
        <v>2.19692556662014E-2</v>
      </c>
      <c r="AY14" s="17">
        <v>3.0384423636431099E-2</v>
      </c>
      <c r="AZ14" s="17"/>
      <c r="BA14" s="17">
        <v>2.6695940126040599E-2</v>
      </c>
      <c r="BB14" s="17">
        <v>2.0642544330451599E-2</v>
      </c>
      <c r="BC14" s="17">
        <v>3.05584488638262E-2</v>
      </c>
      <c r="BD14" s="17">
        <v>3.4149199417637797E-2</v>
      </c>
      <c r="BE14" s="17">
        <v>1.8466521589690501E-2</v>
      </c>
      <c r="BF14" s="17"/>
      <c r="BG14" s="17">
        <v>2.9593444294810901E-2</v>
      </c>
      <c r="BH14" s="17">
        <v>2.1210015787076399E-2</v>
      </c>
      <c r="BI14" s="17">
        <v>9.9881023102978694E-3</v>
      </c>
      <c r="BJ14" s="17">
        <v>3.4335684720903502E-2</v>
      </c>
      <c r="BK14" s="17">
        <v>4.6250037137461897E-2</v>
      </c>
      <c r="BL14" s="17"/>
      <c r="BM14" s="17">
        <v>2.3650859201387799E-2</v>
      </c>
      <c r="BN14" s="17">
        <v>2.7128403894034699E-2</v>
      </c>
      <c r="BO14" s="17">
        <v>3.6664720793418003E-2</v>
      </c>
      <c r="BP14" s="17"/>
      <c r="BQ14" s="17">
        <v>3.5294642251939998E-2</v>
      </c>
      <c r="BR14" s="17">
        <v>2.1996078161909599E-2</v>
      </c>
      <c r="BS14" s="17"/>
      <c r="BT14" s="17">
        <v>2.5654006954717801E-2</v>
      </c>
      <c r="BU14" s="17">
        <v>2.8907162140239299E-2</v>
      </c>
    </row>
    <row r="15" spans="2:73" x14ac:dyDescent="0.3">
      <c r="B15" s="18" t="s">
        <v>247</v>
      </c>
      <c r="C15" s="17">
        <v>2.2002985459535E-2</v>
      </c>
      <c r="D15" s="17">
        <v>1.6313994679060199E-2</v>
      </c>
      <c r="E15" s="17">
        <v>2.7614663346295299E-2</v>
      </c>
      <c r="F15" s="17"/>
      <c r="G15" s="17">
        <v>2.2818406238838899E-2</v>
      </c>
      <c r="H15" s="17">
        <v>3.44469072235907E-2</v>
      </c>
      <c r="I15" s="17">
        <v>2.11580271707787E-2</v>
      </c>
      <c r="J15" s="17">
        <v>1.89960003924045E-2</v>
      </c>
      <c r="K15" s="17">
        <v>1.8439344272950998E-2</v>
      </c>
      <c r="L15" s="17">
        <v>1.68724745636721E-2</v>
      </c>
      <c r="M15" s="17"/>
      <c r="N15" s="17">
        <v>2.5322039689484301E-2</v>
      </c>
      <c r="O15" s="17">
        <v>1.16619212195968E-2</v>
      </c>
      <c r="P15" s="17">
        <v>2.82285595277692E-2</v>
      </c>
      <c r="Q15" s="17">
        <v>2.2836064817293601E-2</v>
      </c>
      <c r="R15" s="17"/>
      <c r="S15" s="17">
        <v>2.2040767123551099E-2</v>
      </c>
      <c r="T15" s="17">
        <v>2.2096206216008302E-2</v>
      </c>
      <c r="U15" s="17">
        <v>1.1231198576827301E-2</v>
      </c>
      <c r="V15" s="17">
        <v>2.5534101664879301E-2</v>
      </c>
      <c r="W15" s="17">
        <v>3.5417523056657498E-2</v>
      </c>
      <c r="X15" s="17">
        <v>2.3041036054095802E-2</v>
      </c>
      <c r="Y15" s="17">
        <v>1.4952853671387999E-2</v>
      </c>
      <c r="Z15" s="17">
        <v>2.1693003296227802E-2</v>
      </c>
      <c r="AA15" s="17">
        <v>2.26089523109817E-2</v>
      </c>
      <c r="AB15" s="17"/>
      <c r="AC15" s="17">
        <v>6.4127651259778498E-2</v>
      </c>
      <c r="AD15" s="17">
        <v>4.3075761612561901E-2</v>
      </c>
      <c r="AE15" s="17">
        <v>1.40400883872626E-2</v>
      </c>
      <c r="AF15" s="17">
        <v>3.8929988104415898E-2</v>
      </c>
      <c r="AG15" s="17">
        <v>2.94431181238104E-2</v>
      </c>
      <c r="AH15" s="17">
        <v>1.7437673291366099E-2</v>
      </c>
      <c r="AI15" s="17">
        <v>1.4125910425131401E-2</v>
      </c>
      <c r="AJ15" s="17">
        <v>1.2240076194326399E-2</v>
      </c>
      <c r="AK15" s="17">
        <v>2.5576473007740901E-2</v>
      </c>
      <c r="AL15" s="17">
        <v>1.3771617477171601E-2</v>
      </c>
      <c r="AM15" s="17">
        <v>1.02003008778003E-2</v>
      </c>
      <c r="AN15" s="17">
        <v>8.7566255696742701E-3</v>
      </c>
      <c r="AO15" s="17">
        <v>2.05772429358607E-2</v>
      </c>
      <c r="AP15" s="17">
        <v>8.9766372205776299E-3</v>
      </c>
      <c r="AQ15" s="17">
        <v>2.0486884866150801E-2</v>
      </c>
      <c r="AR15" s="17">
        <v>4.9203474731747798E-2</v>
      </c>
      <c r="AS15" s="17"/>
      <c r="AT15" s="17">
        <v>2.0782933633370901E-2</v>
      </c>
      <c r="AU15" s="17">
        <v>1.9715930293508901E-2</v>
      </c>
      <c r="AV15" s="17">
        <v>2.07563752251443E-2</v>
      </c>
      <c r="AW15" s="17">
        <v>2.8729214925448901E-2</v>
      </c>
      <c r="AX15" s="17">
        <v>1.6027631975273401E-2</v>
      </c>
      <c r="AY15" s="17">
        <v>3.2504488145300402E-2</v>
      </c>
      <c r="AZ15" s="17"/>
      <c r="BA15" s="17">
        <v>2.2759600931431902E-2</v>
      </c>
      <c r="BB15" s="17">
        <v>2.3951346978667999E-2</v>
      </c>
      <c r="BC15" s="17">
        <v>1.7511368777919801E-2</v>
      </c>
      <c r="BD15" s="17">
        <v>2.1145701628433999E-2</v>
      </c>
      <c r="BE15" s="17">
        <v>6.1175151176317902E-2</v>
      </c>
      <c r="BF15" s="17"/>
      <c r="BG15" s="17">
        <v>1.9730710994754201E-2</v>
      </c>
      <c r="BH15" s="17">
        <v>2.91709955138372E-2</v>
      </c>
      <c r="BI15" s="17">
        <v>1.2992205768076E-2</v>
      </c>
      <c r="BJ15" s="17">
        <v>1.0029196895158399E-2</v>
      </c>
      <c r="BK15" s="17">
        <v>2.7598675028965899E-2</v>
      </c>
      <c r="BL15" s="17"/>
      <c r="BM15" s="17">
        <v>2.2919572504294598E-2</v>
      </c>
      <c r="BN15" s="17">
        <v>1.91608616053641E-2</v>
      </c>
      <c r="BO15" s="17">
        <v>2.6145206412869899E-2</v>
      </c>
      <c r="BP15" s="17"/>
      <c r="BQ15" s="17">
        <v>2.6071726078958801E-2</v>
      </c>
      <c r="BR15" s="17">
        <v>1.9833700955234901E-2</v>
      </c>
      <c r="BS15" s="17"/>
      <c r="BT15" s="17">
        <v>1.5595441122681001E-2</v>
      </c>
      <c r="BU15" s="17">
        <v>3.0180088028130599E-2</v>
      </c>
    </row>
    <row r="16" spans="2:73" x14ac:dyDescent="0.3">
      <c r="B16" s="18" t="s">
        <v>92</v>
      </c>
      <c r="C16" s="19">
        <v>0.141360363810627</v>
      </c>
      <c r="D16" s="19">
        <v>0.11606620599845301</v>
      </c>
      <c r="E16" s="19">
        <v>0.16609536209769801</v>
      </c>
      <c r="F16" s="19"/>
      <c r="G16" s="19">
        <v>0.21651417678738899</v>
      </c>
      <c r="H16" s="19">
        <v>0.151856441054048</v>
      </c>
      <c r="I16" s="19">
        <v>0.14343339600994501</v>
      </c>
      <c r="J16" s="19">
        <v>0.117862822436923</v>
      </c>
      <c r="K16" s="19">
        <v>0.13606597992577299</v>
      </c>
      <c r="L16" s="19">
        <v>0.104031640709614</v>
      </c>
      <c r="M16" s="19"/>
      <c r="N16" s="19">
        <v>8.5046105605918104E-2</v>
      </c>
      <c r="O16" s="19">
        <v>0.14174389654974501</v>
      </c>
      <c r="P16" s="19">
        <v>0.15635734476899599</v>
      </c>
      <c r="Q16" s="19">
        <v>0.18999359892984499</v>
      </c>
      <c r="R16" s="19"/>
      <c r="S16" s="19">
        <v>0.13298810731862201</v>
      </c>
      <c r="T16" s="19">
        <v>0.13763938500860901</v>
      </c>
      <c r="U16" s="19">
        <v>0.12582299876872399</v>
      </c>
      <c r="V16" s="19">
        <v>0.15923072144005099</v>
      </c>
      <c r="W16" s="19">
        <v>0.119669017560406</v>
      </c>
      <c r="X16" s="19">
        <v>0.23238679451122701</v>
      </c>
      <c r="Y16" s="19">
        <v>0.134900901610705</v>
      </c>
      <c r="Z16" s="19">
        <v>9.1003533995723807E-2</v>
      </c>
      <c r="AA16" s="19">
        <v>0.122321883040153</v>
      </c>
      <c r="AB16" s="19"/>
      <c r="AC16" s="19">
        <v>0.25007410349383602</v>
      </c>
      <c r="AD16" s="19">
        <v>0.23171138914564901</v>
      </c>
      <c r="AE16" s="19">
        <v>0.22014239970771199</v>
      </c>
      <c r="AF16" s="19">
        <v>0.18802045505993001</v>
      </c>
      <c r="AG16" s="19">
        <v>0.169951441826138</v>
      </c>
      <c r="AH16" s="19">
        <v>0.142349397901393</v>
      </c>
      <c r="AI16" s="19">
        <v>0.14853350293242801</v>
      </c>
      <c r="AJ16" s="19">
        <v>9.2471998192088803E-2</v>
      </c>
      <c r="AK16" s="19">
        <v>0.13089824905822101</v>
      </c>
      <c r="AL16" s="19">
        <v>0.16815731543642201</v>
      </c>
      <c r="AM16" s="19">
        <v>0.116286011281348</v>
      </c>
      <c r="AN16" s="19">
        <v>0.104042854853912</v>
      </c>
      <c r="AO16" s="19">
        <v>7.1645558207950794E-2</v>
      </c>
      <c r="AP16" s="19">
        <v>8.8977031618437397E-2</v>
      </c>
      <c r="AQ16" s="19">
        <v>7.4967718346253806E-2</v>
      </c>
      <c r="AR16" s="19">
        <v>3.7655677957773102E-2</v>
      </c>
      <c r="AS16" s="19"/>
      <c r="AT16" s="19">
        <v>0.120999321477278</v>
      </c>
      <c r="AU16" s="19">
        <v>0.14801635461326099</v>
      </c>
      <c r="AV16" s="19">
        <v>0.15825267636776499</v>
      </c>
      <c r="AW16" s="19">
        <v>0.167676368151771</v>
      </c>
      <c r="AX16" s="19">
        <v>0.122575772172946</v>
      </c>
      <c r="AY16" s="19">
        <v>8.8515008913333096E-2</v>
      </c>
      <c r="AZ16" s="19"/>
      <c r="BA16" s="19">
        <v>0.18451565040234699</v>
      </c>
      <c r="BB16" s="19">
        <v>0.152498684062402</v>
      </c>
      <c r="BC16" s="19">
        <v>0.123728186665121</v>
      </c>
      <c r="BD16" s="19">
        <v>0.101364123205997</v>
      </c>
      <c r="BE16" s="19">
        <v>0.12665964724613901</v>
      </c>
      <c r="BF16" s="19"/>
      <c r="BG16" s="19">
        <v>9.5511241759739504E-2</v>
      </c>
      <c r="BH16" s="19">
        <v>0.117102816220547</v>
      </c>
      <c r="BI16" s="19">
        <v>0.112545119143265</v>
      </c>
      <c r="BJ16" s="19">
        <v>0.122710998233376</v>
      </c>
      <c r="BK16" s="19">
        <v>0.163192883209651</v>
      </c>
      <c r="BL16" s="19"/>
      <c r="BM16" s="19">
        <v>0.11449571756228</v>
      </c>
      <c r="BN16" s="19">
        <v>0.159845273911664</v>
      </c>
      <c r="BO16" s="19">
        <v>0.17665123328702201</v>
      </c>
      <c r="BP16" s="19"/>
      <c r="BQ16" s="19">
        <v>9.4777831912062002E-2</v>
      </c>
      <c r="BR16" s="19">
        <v>0.153722533876929</v>
      </c>
      <c r="BS16" s="19"/>
      <c r="BT16" s="19">
        <v>8.3353642608165898E-2</v>
      </c>
      <c r="BU16" s="19">
        <v>0.20057068300127601</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241</v>
      </c>
      <c r="C9" s="17">
        <v>7.5562061865877994E-2</v>
      </c>
      <c r="D9" s="17">
        <v>8.5597116676828497E-2</v>
      </c>
      <c r="E9" s="17">
        <v>6.6195784582751396E-2</v>
      </c>
      <c r="F9" s="17"/>
      <c r="G9" s="17">
        <v>0.14689659281108999</v>
      </c>
      <c r="H9" s="17">
        <v>9.6430427331891902E-2</v>
      </c>
      <c r="I9" s="17">
        <v>8.4188197277427601E-2</v>
      </c>
      <c r="J9" s="17">
        <v>4.7505709237582301E-2</v>
      </c>
      <c r="K9" s="17">
        <v>4.1949310123835203E-2</v>
      </c>
      <c r="L9" s="17">
        <v>4.7451398208616699E-2</v>
      </c>
      <c r="M9" s="17"/>
      <c r="N9" s="17">
        <v>7.3861433597838796E-2</v>
      </c>
      <c r="O9" s="17">
        <v>7.6639419105162795E-2</v>
      </c>
      <c r="P9" s="17">
        <v>8.0932095260015394E-2</v>
      </c>
      <c r="Q9" s="17">
        <v>7.2970860639688398E-2</v>
      </c>
      <c r="R9" s="17"/>
      <c r="S9" s="17">
        <v>9.7084154608709394E-2</v>
      </c>
      <c r="T9" s="17">
        <v>7.2013838939964298E-2</v>
      </c>
      <c r="U9" s="17">
        <v>8.3436249645271299E-2</v>
      </c>
      <c r="V9" s="17">
        <v>7.0034599099080705E-2</v>
      </c>
      <c r="W9" s="17">
        <v>6.9639737685172801E-2</v>
      </c>
      <c r="X9" s="17">
        <v>6.2941345004751306E-2</v>
      </c>
      <c r="Y9" s="17">
        <v>5.5032734598969901E-2</v>
      </c>
      <c r="Z9" s="17">
        <v>4.9317684039604501E-2</v>
      </c>
      <c r="AA9" s="17">
        <v>9.1879256123556602E-2</v>
      </c>
      <c r="AB9" s="17"/>
      <c r="AC9" s="17">
        <v>0.21689638825291099</v>
      </c>
      <c r="AD9" s="17">
        <v>9.3857849574629199E-2</v>
      </c>
      <c r="AE9" s="17">
        <v>4.9308776120113897E-2</v>
      </c>
      <c r="AF9" s="17">
        <v>9.6561915144038807E-2</v>
      </c>
      <c r="AG9" s="17">
        <v>8.2914467093646096E-2</v>
      </c>
      <c r="AH9" s="17">
        <v>6.9853643007276103E-2</v>
      </c>
      <c r="AI9" s="17">
        <v>8.3993616996772394E-2</v>
      </c>
      <c r="AJ9" s="17">
        <v>7.9268973889277394E-2</v>
      </c>
      <c r="AK9" s="17">
        <v>8.2227097804393495E-2</v>
      </c>
      <c r="AL9" s="17">
        <v>4.93537418764027E-2</v>
      </c>
      <c r="AM9" s="17">
        <v>6.16840590654779E-2</v>
      </c>
      <c r="AN9" s="17">
        <v>0.10478045386939699</v>
      </c>
      <c r="AO9" s="17">
        <v>3.9825958639307997E-2</v>
      </c>
      <c r="AP9" s="17">
        <v>5.8230340958039299E-2</v>
      </c>
      <c r="AQ9" s="17">
        <v>4.71914484160047E-2</v>
      </c>
      <c r="AR9" s="17">
        <v>0.11700878159270001</v>
      </c>
      <c r="AS9" s="17"/>
      <c r="AT9" s="17">
        <v>0.12527530255948799</v>
      </c>
      <c r="AU9" s="17">
        <v>5.87981478267528E-2</v>
      </c>
      <c r="AV9" s="17">
        <v>5.8536506594605298E-2</v>
      </c>
      <c r="AW9" s="17">
        <v>6.5090951144784498E-2</v>
      </c>
      <c r="AX9" s="17">
        <v>4.8749228923156702E-2</v>
      </c>
      <c r="AY9" s="17">
        <v>9.1883256355426102E-2</v>
      </c>
      <c r="AZ9" s="17"/>
      <c r="BA9" s="17">
        <v>6.4582743765364894E-2</v>
      </c>
      <c r="BB9" s="17">
        <v>6.5872861562664003E-2</v>
      </c>
      <c r="BC9" s="17">
        <v>7.6411040288978702E-2</v>
      </c>
      <c r="BD9" s="17">
        <v>0.109252543924705</v>
      </c>
      <c r="BE9" s="17">
        <v>0.122781545686716</v>
      </c>
      <c r="BF9" s="17"/>
      <c r="BG9" s="17">
        <v>3.8021763936376601E-2</v>
      </c>
      <c r="BH9" s="17">
        <v>9.0560932815600195E-2</v>
      </c>
      <c r="BI9" s="17">
        <v>8.7227914704598106E-2</v>
      </c>
      <c r="BJ9" s="17">
        <v>7.2050028872440303E-2</v>
      </c>
      <c r="BK9" s="17">
        <v>9.8233326948971605E-2</v>
      </c>
      <c r="BL9" s="17"/>
      <c r="BM9" s="17">
        <v>8.8408683367221602E-2</v>
      </c>
      <c r="BN9" s="17">
        <v>6.8850687290786597E-2</v>
      </c>
      <c r="BO9" s="17">
        <v>5.3185485061750498E-2</v>
      </c>
      <c r="BP9" s="17"/>
      <c r="BQ9" s="17">
        <v>9.7167220039615601E-2</v>
      </c>
      <c r="BR9" s="17">
        <v>5.8702401159343297E-2</v>
      </c>
      <c r="BS9" s="17"/>
      <c r="BT9" s="17">
        <v>9.5741817772675E-2</v>
      </c>
      <c r="BU9" s="17">
        <v>5.3451476082917303E-2</v>
      </c>
    </row>
    <row r="10" spans="2:73" x14ac:dyDescent="0.3">
      <c r="B10" s="18" t="s">
        <v>242</v>
      </c>
      <c r="C10" s="17">
        <v>0.184817467933138</v>
      </c>
      <c r="D10" s="17">
        <v>0.21272242738504299</v>
      </c>
      <c r="E10" s="17">
        <v>0.15829675334826299</v>
      </c>
      <c r="F10" s="17"/>
      <c r="G10" s="17">
        <v>0.15671450043433999</v>
      </c>
      <c r="H10" s="17">
        <v>0.18342662560839801</v>
      </c>
      <c r="I10" s="17">
        <v>0.20327610367222501</v>
      </c>
      <c r="J10" s="17">
        <v>0.186638870859199</v>
      </c>
      <c r="K10" s="17">
        <v>0.19864567060521601</v>
      </c>
      <c r="L10" s="17">
        <v>0.18064869907969799</v>
      </c>
      <c r="M10" s="17"/>
      <c r="N10" s="17">
        <v>0.202716176052504</v>
      </c>
      <c r="O10" s="17">
        <v>0.18832021355893999</v>
      </c>
      <c r="P10" s="17">
        <v>0.18798760605090201</v>
      </c>
      <c r="Q10" s="17">
        <v>0.15913796935618801</v>
      </c>
      <c r="R10" s="17"/>
      <c r="S10" s="17">
        <v>0.22697573801124199</v>
      </c>
      <c r="T10" s="17">
        <v>0.19079224829580399</v>
      </c>
      <c r="U10" s="17">
        <v>0.23401821597070599</v>
      </c>
      <c r="V10" s="17">
        <v>0.142379684088242</v>
      </c>
      <c r="W10" s="17">
        <v>0.124657433663659</v>
      </c>
      <c r="X10" s="17">
        <v>0.148403188886959</v>
      </c>
      <c r="Y10" s="17">
        <v>0.14809107719124101</v>
      </c>
      <c r="Z10" s="17">
        <v>0.191173810004828</v>
      </c>
      <c r="AA10" s="17">
        <v>0.21897915701308299</v>
      </c>
      <c r="AB10" s="17"/>
      <c r="AC10" s="17">
        <v>7.0785190287313504E-2</v>
      </c>
      <c r="AD10" s="17">
        <v>0.16266761467964</v>
      </c>
      <c r="AE10" s="17">
        <v>0.14456441290384101</v>
      </c>
      <c r="AF10" s="17">
        <v>0.16669736854044301</v>
      </c>
      <c r="AG10" s="17">
        <v>0.200454442814918</v>
      </c>
      <c r="AH10" s="17">
        <v>0.18543684379808101</v>
      </c>
      <c r="AI10" s="17">
        <v>0.13122316759383601</v>
      </c>
      <c r="AJ10" s="17">
        <v>0.178227643996798</v>
      </c>
      <c r="AK10" s="17">
        <v>0.14366792596047701</v>
      </c>
      <c r="AL10" s="17">
        <v>0.22808302704937899</v>
      </c>
      <c r="AM10" s="17">
        <v>0.23309307663519099</v>
      </c>
      <c r="AN10" s="17">
        <v>0.198624596491151</v>
      </c>
      <c r="AO10" s="17">
        <v>0.23107879279339999</v>
      </c>
      <c r="AP10" s="17">
        <v>0.17885479073470101</v>
      </c>
      <c r="AQ10" s="17">
        <v>0.27623937891782202</v>
      </c>
      <c r="AR10" s="17">
        <v>0.231334330773382</v>
      </c>
      <c r="AS10" s="17"/>
      <c r="AT10" s="17">
        <v>0.21541428639320301</v>
      </c>
      <c r="AU10" s="17">
        <v>0.191456506761846</v>
      </c>
      <c r="AV10" s="17">
        <v>0.19196034613226601</v>
      </c>
      <c r="AW10" s="17">
        <v>0.156387542908834</v>
      </c>
      <c r="AX10" s="17">
        <v>0.13244260516273401</v>
      </c>
      <c r="AY10" s="17">
        <v>0.201859392659475</v>
      </c>
      <c r="AZ10" s="17"/>
      <c r="BA10" s="17">
        <v>0.17191335461206</v>
      </c>
      <c r="BB10" s="17">
        <v>0.177037157523766</v>
      </c>
      <c r="BC10" s="17">
        <v>0.19991992032088199</v>
      </c>
      <c r="BD10" s="17">
        <v>0.20625530690075899</v>
      </c>
      <c r="BE10" s="17">
        <v>0.21313732119562201</v>
      </c>
      <c r="BF10" s="17"/>
      <c r="BG10" s="17">
        <v>0.16527961627179599</v>
      </c>
      <c r="BH10" s="17">
        <v>0.21154632739687099</v>
      </c>
      <c r="BI10" s="17">
        <v>0.21684838268182699</v>
      </c>
      <c r="BJ10" s="17">
        <v>0.16576877664536599</v>
      </c>
      <c r="BK10" s="17">
        <v>0.205669512962075</v>
      </c>
      <c r="BL10" s="17"/>
      <c r="BM10" s="17">
        <v>0.218710591157875</v>
      </c>
      <c r="BN10" s="17">
        <v>0.14725133730093901</v>
      </c>
      <c r="BO10" s="17">
        <v>0.174091541440758</v>
      </c>
      <c r="BP10" s="17"/>
      <c r="BQ10" s="17">
        <v>0.201156819907545</v>
      </c>
      <c r="BR10" s="17">
        <v>0.174663993688085</v>
      </c>
      <c r="BS10" s="17"/>
      <c r="BT10" s="17">
        <v>0.217112265050312</v>
      </c>
      <c r="BU10" s="17">
        <v>0.13797454056303199</v>
      </c>
    </row>
    <row r="11" spans="2:73" x14ac:dyDescent="0.3">
      <c r="B11" s="18" t="s">
        <v>243</v>
      </c>
      <c r="C11" s="17">
        <v>0.143216973845843</v>
      </c>
      <c r="D11" s="17">
        <v>0.15048516121656699</v>
      </c>
      <c r="E11" s="17">
        <v>0.13619945367241801</v>
      </c>
      <c r="F11" s="17"/>
      <c r="G11" s="17">
        <v>0.13899862516661399</v>
      </c>
      <c r="H11" s="17">
        <v>0.13382134369902601</v>
      </c>
      <c r="I11" s="17">
        <v>0.14225220982027401</v>
      </c>
      <c r="J11" s="17">
        <v>0.16830973272004601</v>
      </c>
      <c r="K11" s="17">
        <v>0.149246712184952</v>
      </c>
      <c r="L11" s="17">
        <v>0.12978816647637201</v>
      </c>
      <c r="M11" s="17"/>
      <c r="N11" s="17">
        <v>0.17028461054821301</v>
      </c>
      <c r="O11" s="17">
        <v>0.14306600229828401</v>
      </c>
      <c r="P11" s="17">
        <v>0.14777010674496699</v>
      </c>
      <c r="Q11" s="17">
        <v>0.10967166315943799</v>
      </c>
      <c r="R11" s="17"/>
      <c r="S11" s="17">
        <v>0.13037999450236001</v>
      </c>
      <c r="T11" s="17">
        <v>0.176731312834321</v>
      </c>
      <c r="U11" s="17">
        <v>0.17311845416632299</v>
      </c>
      <c r="V11" s="17">
        <v>9.5893069341980899E-2</v>
      </c>
      <c r="W11" s="17">
        <v>0.138053570192716</v>
      </c>
      <c r="X11" s="17">
        <v>0.12941659003712699</v>
      </c>
      <c r="Y11" s="17">
        <v>0.15093877195948399</v>
      </c>
      <c r="Z11" s="17">
        <v>0.111015901763935</v>
      </c>
      <c r="AA11" s="17">
        <v>0.15420337642490001</v>
      </c>
      <c r="AB11" s="17"/>
      <c r="AC11" s="17">
        <v>0</v>
      </c>
      <c r="AD11" s="17">
        <v>0.116279047255739</v>
      </c>
      <c r="AE11" s="17">
        <v>8.9785096115447896E-2</v>
      </c>
      <c r="AF11" s="17">
        <v>7.2805926603565899E-2</v>
      </c>
      <c r="AG11" s="17">
        <v>0.12976124574026601</v>
      </c>
      <c r="AH11" s="17">
        <v>0.136685434101083</v>
      </c>
      <c r="AI11" s="17">
        <v>0.146192077273821</v>
      </c>
      <c r="AJ11" s="17">
        <v>0.116789276764571</v>
      </c>
      <c r="AK11" s="17">
        <v>0.22738768469107201</v>
      </c>
      <c r="AL11" s="17">
        <v>0.16134374166279999</v>
      </c>
      <c r="AM11" s="17">
        <v>0.15317878336015001</v>
      </c>
      <c r="AN11" s="17">
        <v>0.185068068131853</v>
      </c>
      <c r="AO11" s="17">
        <v>0.21419463545176401</v>
      </c>
      <c r="AP11" s="17">
        <v>0.187228308481419</v>
      </c>
      <c r="AQ11" s="17">
        <v>0.18224752575491099</v>
      </c>
      <c r="AR11" s="17">
        <v>0.157202056931499</v>
      </c>
      <c r="AS11" s="17"/>
      <c r="AT11" s="17">
        <v>0.120960239551115</v>
      </c>
      <c r="AU11" s="17">
        <v>0.15392645024582599</v>
      </c>
      <c r="AV11" s="17">
        <v>0.13388652495695699</v>
      </c>
      <c r="AW11" s="17">
        <v>0.1305583351829</v>
      </c>
      <c r="AX11" s="17">
        <v>0.20276834338391</v>
      </c>
      <c r="AY11" s="17">
        <v>0.13528393231264499</v>
      </c>
      <c r="AZ11" s="17"/>
      <c r="BA11" s="17">
        <v>0.110078098668155</v>
      </c>
      <c r="BB11" s="17">
        <v>0.12989115289429801</v>
      </c>
      <c r="BC11" s="17">
        <v>0.174902897681148</v>
      </c>
      <c r="BD11" s="17">
        <v>0.124288966534116</v>
      </c>
      <c r="BE11" s="17">
        <v>0.22003830181308101</v>
      </c>
      <c r="BF11" s="17"/>
      <c r="BG11" s="17">
        <v>0.16097381175355099</v>
      </c>
      <c r="BH11" s="17">
        <v>0.14145847623808</v>
      </c>
      <c r="BI11" s="17">
        <v>0.137253059690392</v>
      </c>
      <c r="BJ11" s="17">
        <v>0.184145479125569</v>
      </c>
      <c r="BK11" s="17">
        <v>0.128093516689332</v>
      </c>
      <c r="BL11" s="17"/>
      <c r="BM11" s="17">
        <v>0.15995466721263499</v>
      </c>
      <c r="BN11" s="17">
        <v>0.146896546630575</v>
      </c>
      <c r="BO11" s="17">
        <v>8.3841106866134094E-2</v>
      </c>
      <c r="BP11" s="17"/>
      <c r="BQ11" s="17">
        <v>0.15983861901809501</v>
      </c>
      <c r="BR11" s="17">
        <v>0.13700348769016299</v>
      </c>
      <c r="BS11" s="17"/>
      <c r="BT11" s="17">
        <v>0.15077520251547999</v>
      </c>
      <c r="BU11" s="17">
        <v>0.14005335186415399</v>
      </c>
    </row>
    <row r="12" spans="2:73" x14ac:dyDescent="0.3">
      <c r="B12" s="18" t="s">
        <v>244</v>
      </c>
      <c r="C12" s="17">
        <v>0.127742881797824</v>
      </c>
      <c r="D12" s="17">
        <v>0.14697829868126</v>
      </c>
      <c r="E12" s="17">
        <v>0.109339620901891</v>
      </c>
      <c r="F12" s="17"/>
      <c r="G12" s="17">
        <v>8.4783536522405598E-2</v>
      </c>
      <c r="H12" s="17">
        <v>0.13619783071029901</v>
      </c>
      <c r="I12" s="17">
        <v>0.105299529246156</v>
      </c>
      <c r="J12" s="17">
        <v>0.136444544194221</v>
      </c>
      <c r="K12" s="17">
        <v>0.14127568963253501</v>
      </c>
      <c r="L12" s="17">
        <v>0.15298952296867499</v>
      </c>
      <c r="M12" s="17"/>
      <c r="N12" s="17">
        <v>0.138078732001128</v>
      </c>
      <c r="O12" s="17">
        <v>0.12992866651708701</v>
      </c>
      <c r="P12" s="17">
        <v>0.125925785336784</v>
      </c>
      <c r="Q12" s="17">
        <v>0.115014353825132</v>
      </c>
      <c r="R12" s="17"/>
      <c r="S12" s="17">
        <v>8.2134446354985194E-2</v>
      </c>
      <c r="T12" s="17">
        <v>0.16185306689712101</v>
      </c>
      <c r="U12" s="17">
        <v>0.10708297475305199</v>
      </c>
      <c r="V12" s="17">
        <v>0.14848958747379701</v>
      </c>
      <c r="W12" s="17">
        <v>0.14624797716757701</v>
      </c>
      <c r="X12" s="17">
        <v>0.12953428081843099</v>
      </c>
      <c r="Y12" s="17">
        <v>0.164809105661439</v>
      </c>
      <c r="Z12" s="17">
        <v>0.119036096881645</v>
      </c>
      <c r="AA12" s="17">
        <v>9.95985953965174E-2</v>
      </c>
      <c r="AB12" s="17"/>
      <c r="AC12" s="17">
        <v>0</v>
      </c>
      <c r="AD12" s="17">
        <v>0.10001544559634901</v>
      </c>
      <c r="AE12" s="17">
        <v>0.12609266175256401</v>
      </c>
      <c r="AF12" s="17">
        <v>0.12981908345670201</v>
      </c>
      <c r="AG12" s="17">
        <v>0.111820592833212</v>
      </c>
      <c r="AH12" s="17">
        <v>9.8777097394134497E-2</v>
      </c>
      <c r="AI12" s="17">
        <v>0.15446456496140501</v>
      </c>
      <c r="AJ12" s="17">
        <v>0.14200502144222099</v>
      </c>
      <c r="AK12" s="17">
        <v>0.17893111752865801</v>
      </c>
      <c r="AL12" s="17">
        <v>0.13292781935918099</v>
      </c>
      <c r="AM12" s="17">
        <v>0.10924979929868101</v>
      </c>
      <c r="AN12" s="17">
        <v>0.148328918303924</v>
      </c>
      <c r="AO12" s="17">
        <v>9.2175855720063996E-2</v>
      </c>
      <c r="AP12" s="17">
        <v>0.179860247761786</v>
      </c>
      <c r="AQ12" s="17">
        <v>0.15963468670487699</v>
      </c>
      <c r="AR12" s="17">
        <v>0.13524167418729999</v>
      </c>
      <c r="AS12" s="17"/>
      <c r="AT12" s="17">
        <v>0.11339060906873601</v>
      </c>
      <c r="AU12" s="17">
        <v>0.11030747648932</v>
      </c>
      <c r="AV12" s="17">
        <v>0.12530735196590101</v>
      </c>
      <c r="AW12" s="17">
        <v>0.15424268575466901</v>
      </c>
      <c r="AX12" s="17">
        <v>0.16449892314505599</v>
      </c>
      <c r="AY12" s="17">
        <v>0.12738760544005601</v>
      </c>
      <c r="AZ12" s="17"/>
      <c r="BA12" s="17">
        <v>0.11177407304785</v>
      </c>
      <c r="BB12" s="17">
        <v>0.12629308666848499</v>
      </c>
      <c r="BC12" s="17">
        <v>0.136094088519707</v>
      </c>
      <c r="BD12" s="17">
        <v>0.13366779799550799</v>
      </c>
      <c r="BE12" s="17">
        <v>0.13468309498181599</v>
      </c>
      <c r="BF12" s="17"/>
      <c r="BG12" s="17">
        <v>0.17651611060396599</v>
      </c>
      <c r="BH12" s="17">
        <v>0.118793481144523</v>
      </c>
      <c r="BI12" s="17">
        <v>0.139739908029234</v>
      </c>
      <c r="BJ12" s="17">
        <v>0.14057943543533899</v>
      </c>
      <c r="BK12" s="17">
        <v>0.13590902594076401</v>
      </c>
      <c r="BL12" s="17"/>
      <c r="BM12" s="17">
        <v>0.135144429279689</v>
      </c>
      <c r="BN12" s="17">
        <v>0.127401757173177</v>
      </c>
      <c r="BO12" s="17">
        <v>0.106274333355726</v>
      </c>
      <c r="BP12" s="17"/>
      <c r="BQ12" s="17">
        <v>0.150038918975922</v>
      </c>
      <c r="BR12" s="17">
        <v>0.11574016984108</v>
      </c>
      <c r="BS12" s="17"/>
      <c r="BT12" s="17">
        <v>0.14054985851836099</v>
      </c>
      <c r="BU12" s="17">
        <v>0.11881558003385601</v>
      </c>
    </row>
    <row r="13" spans="2:73" x14ac:dyDescent="0.3">
      <c r="B13" s="18" t="s">
        <v>245</v>
      </c>
      <c r="C13" s="17">
        <v>5.9504147104008302E-2</v>
      </c>
      <c r="D13" s="17">
        <v>5.5493427997175201E-2</v>
      </c>
      <c r="E13" s="17">
        <v>6.3473177843259898E-2</v>
      </c>
      <c r="F13" s="17"/>
      <c r="G13" s="17">
        <v>4.5184612417021E-2</v>
      </c>
      <c r="H13" s="17">
        <v>7.3068890273524201E-2</v>
      </c>
      <c r="I13" s="17">
        <v>5.24642984678554E-2</v>
      </c>
      <c r="J13" s="17">
        <v>4.6787755142981301E-2</v>
      </c>
      <c r="K13" s="17">
        <v>7.6662151744562895E-2</v>
      </c>
      <c r="L13" s="17">
        <v>6.3904635079192099E-2</v>
      </c>
      <c r="M13" s="17"/>
      <c r="N13" s="17">
        <v>7.0907308246248496E-2</v>
      </c>
      <c r="O13" s="17">
        <v>3.8003318464144599E-2</v>
      </c>
      <c r="P13" s="17">
        <v>6.4882317723902697E-2</v>
      </c>
      <c r="Q13" s="17">
        <v>6.5263235703810998E-2</v>
      </c>
      <c r="R13" s="17"/>
      <c r="S13" s="17">
        <v>4.5855792223288297E-2</v>
      </c>
      <c r="T13" s="17">
        <v>6.85707958551659E-2</v>
      </c>
      <c r="U13" s="17">
        <v>8.0265673076267904E-2</v>
      </c>
      <c r="V13" s="17">
        <v>4.73758800763616E-2</v>
      </c>
      <c r="W13" s="17">
        <v>8.3210562041992703E-2</v>
      </c>
      <c r="X13" s="17">
        <v>4.3062219579813099E-2</v>
      </c>
      <c r="Y13" s="17">
        <v>5.5978674248777303E-2</v>
      </c>
      <c r="Z13" s="17">
        <v>6.4870698804855395E-2</v>
      </c>
      <c r="AA13" s="17">
        <v>5.5414399210110002E-2</v>
      </c>
      <c r="AB13" s="17"/>
      <c r="AC13" s="17">
        <v>3.6773465496782301E-2</v>
      </c>
      <c r="AD13" s="17">
        <v>7.3444929768029493E-2</v>
      </c>
      <c r="AE13" s="17">
        <v>5.8276364886829399E-2</v>
      </c>
      <c r="AF13" s="17">
        <v>4.3628691805467398E-2</v>
      </c>
      <c r="AG13" s="17">
        <v>5.8973046077800399E-2</v>
      </c>
      <c r="AH13" s="17">
        <v>9.1996183202869106E-2</v>
      </c>
      <c r="AI13" s="17">
        <v>5.3720557973291901E-2</v>
      </c>
      <c r="AJ13" s="17">
        <v>2.4971277376837499E-2</v>
      </c>
      <c r="AK13" s="17">
        <v>5.9211249459645801E-2</v>
      </c>
      <c r="AL13" s="17">
        <v>3.8074920562669E-2</v>
      </c>
      <c r="AM13" s="17">
        <v>6.36291659987403E-2</v>
      </c>
      <c r="AN13" s="17">
        <v>6.9978539396419806E-2</v>
      </c>
      <c r="AO13" s="17">
        <v>8.8563918437116904E-2</v>
      </c>
      <c r="AP13" s="17">
        <v>4.28175359027003E-2</v>
      </c>
      <c r="AQ13" s="17">
        <v>8.7322830620717204E-2</v>
      </c>
      <c r="AR13" s="17">
        <v>3.9930178885855198E-2</v>
      </c>
      <c r="AS13" s="17"/>
      <c r="AT13" s="17">
        <v>4.0108797936045097E-2</v>
      </c>
      <c r="AU13" s="17">
        <v>5.8437275682510399E-2</v>
      </c>
      <c r="AV13" s="17">
        <v>6.05923613534032E-2</v>
      </c>
      <c r="AW13" s="17">
        <v>6.8796798066196693E-2</v>
      </c>
      <c r="AX13" s="17">
        <v>6.3190004867644298E-2</v>
      </c>
      <c r="AY13" s="17">
        <v>0.10412825559409999</v>
      </c>
      <c r="AZ13" s="17"/>
      <c r="BA13" s="17">
        <v>7.1084780874993897E-2</v>
      </c>
      <c r="BB13" s="17">
        <v>5.9173076067307602E-2</v>
      </c>
      <c r="BC13" s="17">
        <v>4.4208100179444598E-2</v>
      </c>
      <c r="BD13" s="17">
        <v>7.5771524367260396E-2</v>
      </c>
      <c r="BE13" s="17">
        <v>2.5139400391771202E-2</v>
      </c>
      <c r="BF13" s="17"/>
      <c r="BG13" s="17">
        <v>7.9691864158592196E-2</v>
      </c>
      <c r="BH13" s="17">
        <v>5.3309822171226803E-2</v>
      </c>
      <c r="BI13" s="17">
        <v>4.5218131085404401E-2</v>
      </c>
      <c r="BJ13" s="17">
        <v>7.5462843784344993E-2</v>
      </c>
      <c r="BK13" s="17">
        <v>5.0872588474379601E-2</v>
      </c>
      <c r="BL13" s="17"/>
      <c r="BM13" s="17">
        <v>5.77181569094335E-2</v>
      </c>
      <c r="BN13" s="17">
        <v>6.4287523570123697E-2</v>
      </c>
      <c r="BO13" s="17">
        <v>5.3248788408816999E-2</v>
      </c>
      <c r="BP13" s="17"/>
      <c r="BQ13" s="17">
        <v>6.8857332402458796E-2</v>
      </c>
      <c r="BR13" s="17">
        <v>5.6502470019703897E-2</v>
      </c>
      <c r="BS13" s="17"/>
      <c r="BT13" s="17">
        <v>6.22948622069412E-2</v>
      </c>
      <c r="BU13" s="17">
        <v>5.8799537742997003E-2</v>
      </c>
    </row>
    <row r="14" spans="2:73" x14ac:dyDescent="0.3">
      <c r="B14" s="18" t="s">
        <v>246</v>
      </c>
      <c r="C14" s="17">
        <v>3.33683005627603E-2</v>
      </c>
      <c r="D14" s="17">
        <v>3.56503476339044E-2</v>
      </c>
      <c r="E14" s="17">
        <v>3.1279043016891203E-2</v>
      </c>
      <c r="F14" s="17"/>
      <c r="G14" s="17">
        <v>2.07172696836996E-2</v>
      </c>
      <c r="H14" s="17">
        <v>4.2391477404332599E-2</v>
      </c>
      <c r="I14" s="17">
        <v>2.6643232813267002E-2</v>
      </c>
      <c r="J14" s="17">
        <v>3.5444816812241202E-2</v>
      </c>
      <c r="K14" s="17">
        <v>4.3835242867152402E-2</v>
      </c>
      <c r="L14" s="17">
        <v>3.2080878461986699E-2</v>
      </c>
      <c r="M14" s="17"/>
      <c r="N14" s="17">
        <v>4.1210480577787499E-2</v>
      </c>
      <c r="O14" s="17">
        <v>3.36530055025119E-2</v>
      </c>
      <c r="P14" s="17">
        <v>2.6460613457312199E-2</v>
      </c>
      <c r="Q14" s="17">
        <v>3.1661662648547598E-2</v>
      </c>
      <c r="R14" s="17"/>
      <c r="S14" s="17">
        <v>3.0425637719166201E-2</v>
      </c>
      <c r="T14" s="17">
        <v>1.9428775726295901E-2</v>
      </c>
      <c r="U14" s="17">
        <v>3.6770672096053302E-2</v>
      </c>
      <c r="V14" s="17">
        <v>4.9248200736687599E-2</v>
      </c>
      <c r="W14" s="17">
        <v>3.81615825409811E-2</v>
      </c>
      <c r="X14" s="17">
        <v>2.9822588668780299E-2</v>
      </c>
      <c r="Y14" s="17">
        <v>3.7504299730744997E-2</v>
      </c>
      <c r="Z14" s="17">
        <v>4.5476711094279199E-2</v>
      </c>
      <c r="AA14" s="17">
        <v>2.97543847325486E-2</v>
      </c>
      <c r="AB14" s="17"/>
      <c r="AC14" s="17">
        <v>3.4033533424229601E-2</v>
      </c>
      <c r="AD14" s="17">
        <v>3.3913104420554903E-2</v>
      </c>
      <c r="AE14" s="17">
        <v>3.5653497740111E-2</v>
      </c>
      <c r="AF14" s="17">
        <v>3.2789226461264198E-2</v>
      </c>
      <c r="AG14" s="17">
        <v>1.7248479004705001E-2</v>
      </c>
      <c r="AH14" s="17">
        <v>3.8750143102898302E-2</v>
      </c>
      <c r="AI14" s="17">
        <v>2.4473675313927402E-2</v>
      </c>
      <c r="AJ14" s="17">
        <v>2.8529417399373501E-2</v>
      </c>
      <c r="AK14" s="17">
        <v>2.9080703846858399E-2</v>
      </c>
      <c r="AL14" s="17">
        <v>4.9969385909773401E-2</v>
      </c>
      <c r="AM14" s="17">
        <v>2.6448282842885099E-2</v>
      </c>
      <c r="AN14" s="17">
        <v>4.8625874845973298E-2</v>
      </c>
      <c r="AO14" s="17">
        <v>2.8657493260336502E-2</v>
      </c>
      <c r="AP14" s="17">
        <v>3.8925790427875598E-2</v>
      </c>
      <c r="AQ14" s="17">
        <v>9.1745797876270699E-3</v>
      </c>
      <c r="AR14" s="17">
        <v>8.2307395062686597E-2</v>
      </c>
      <c r="AS14" s="17"/>
      <c r="AT14" s="17">
        <v>4.1910168557524601E-2</v>
      </c>
      <c r="AU14" s="17">
        <v>2.4300557474827698E-2</v>
      </c>
      <c r="AV14" s="17">
        <v>3.4008250280844997E-2</v>
      </c>
      <c r="AW14" s="17">
        <v>3.3638858864779499E-2</v>
      </c>
      <c r="AX14" s="17">
        <v>4.4118845600691903E-2</v>
      </c>
      <c r="AY14" s="17">
        <v>2.1650463073802799E-2</v>
      </c>
      <c r="AZ14" s="17"/>
      <c r="BA14" s="17">
        <v>2.7451979118219599E-2</v>
      </c>
      <c r="BB14" s="17">
        <v>3.4169652647306703E-2</v>
      </c>
      <c r="BC14" s="17">
        <v>3.0451153805108499E-2</v>
      </c>
      <c r="BD14" s="17">
        <v>4.2957730227474102E-2</v>
      </c>
      <c r="BE14" s="17">
        <v>6.3157272808292794E-2</v>
      </c>
      <c r="BF14" s="17"/>
      <c r="BG14" s="17">
        <v>4.3858346371705603E-2</v>
      </c>
      <c r="BH14" s="17">
        <v>4.0516343551079199E-2</v>
      </c>
      <c r="BI14" s="17">
        <v>2.3102161895010499E-2</v>
      </c>
      <c r="BJ14" s="17">
        <v>3.5276205634566599E-2</v>
      </c>
      <c r="BK14" s="17">
        <v>2.51119112442263E-2</v>
      </c>
      <c r="BL14" s="17"/>
      <c r="BM14" s="17">
        <v>3.35145540823098E-2</v>
      </c>
      <c r="BN14" s="17">
        <v>3.0307796580444399E-2</v>
      </c>
      <c r="BO14" s="17">
        <v>4.0372607410386202E-2</v>
      </c>
      <c r="BP14" s="17"/>
      <c r="BQ14" s="17">
        <v>4.07103829034847E-2</v>
      </c>
      <c r="BR14" s="17">
        <v>3.0474193972357001E-2</v>
      </c>
      <c r="BS14" s="17"/>
      <c r="BT14" s="17">
        <v>3.5250684209893003E-2</v>
      </c>
      <c r="BU14" s="17">
        <v>3.3765940368085501E-2</v>
      </c>
    </row>
    <row r="15" spans="2:73" x14ac:dyDescent="0.3">
      <c r="B15" s="18" t="s">
        <v>247</v>
      </c>
      <c r="C15" s="17">
        <v>5.0212650994272301E-2</v>
      </c>
      <c r="D15" s="17">
        <v>5.4837184058020703E-2</v>
      </c>
      <c r="E15" s="17">
        <v>4.5935023207703103E-2</v>
      </c>
      <c r="F15" s="17"/>
      <c r="G15" s="17">
        <v>3.8196109529506098E-2</v>
      </c>
      <c r="H15" s="17">
        <v>5.1830090614652699E-2</v>
      </c>
      <c r="I15" s="17">
        <v>3.6614933325143199E-2</v>
      </c>
      <c r="J15" s="17">
        <v>5.25338003782111E-2</v>
      </c>
      <c r="K15" s="17">
        <v>4.6281964431952399E-2</v>
      </c>
      <c r="L15" s="17">
        <v>6.8647199401144193E-2</v>
      </c>
      <c r="M15" s="17"/>
      <c r="N15" s="17">
        <v>3.8312152851312703E-2</v>
      </c>
      <c r="O15" s="17">
        <v>3.5846116732023599E-2</v>
      </c>
      <c r="P15" s="17">
        <v>5.6800629003266399E-2</v>
      </c>
      <c r="Q15" s="17">
        <v>6.9036350844942501E-2</v>
      </c>
      <c r="R15" s="17"/>
      <c r="S15" s="17">
        <v>3.8997338226876198E-2</v>
      </c>
      <c r="T15" s="17">
        <v>2.63031075437756E-2</v>
      </c>
      <c r="U15" s="17">
        <v>3.9267091665944498E-2</v>
      </c>
      <c r="V15" s="17">
        <v>7.6691480940778697E-2</v>
      </c>
      <c r="W15" s="17">
        <v>5.0073102861150902E-2</v>
      </c>
      <c r="X15" s="17">
        <v>4.1528252416159102E-2</v>
      </c>
      <c r="Y15" s="17">
        <v>5.09693042687333E-2</v>
      </c>
      <c r="Z15" s="17">
        <v>7.53910044591143E-2</v>
      </c>
      <c r="AA15" s="17">
        <v>7.5775617479940799E-2</v>
      </c>
      <c r="AB15" s="17"/>
      <c r="AC15" s="17">
        <v>0.12636402688502199</v>
      </c>
      <c r="AD15" s="17">
        <v>4.2141478462478899E-2</v>
      </c>
      <c r="AE15" s="17">
        <v>7.0102578224647702E-2</v>
      </c>
      <c r="AF15" s="17">
        <v>5.2061494464012897E-2</v>
      </c>
      <c r="AG15" s="17">
        <v>3.3926216654720197E-2</v>
      </c>
      <c r="AH15" s="17">
        <v>5.8530970231762403E-2</v>
      </c>
      <c r="AI15" s="17">
        <v>5.1310987872314903E-2</v>
      </c>
      <c r="AJ15" s="17">
        <v>7.7952501303898705E-2</v>
      </c>
      <c r="AK15" s="17">
        <v>5.32037028160268E-2</v>
      </c>
      <c r="AL15" s="17">
        <v>3.44045389520252E-2</v>
      </c>
      <c r="AM15" s="17">
        <v>4.1401181417992497E-2</v>
      </c>
      <c r="AN15" s="17">
        <v>3.2091046229891097E-2</v>
      </c>
      <c r="AO15" s="17">
        <v>3.4564806991870999E-2</v>
      </c>
      <c r="AP15" s="17">
        <v>5.2015490357010002E-2</v>
      </c>
      <c r="AQ15" s="17">
        <v>5.7794231950221098E-2</v>
      </c>
      <c r="AR15" s="17">
        <v>3.4954795834903303E-2</v>
      </c>
      <c r="AS15" s="17"/>
      <c r="AT15" s="17">
        <v>3.6688883678635903E-2</v>
      </c>
      <c r="AU15" s="17">
        <v>3.73375678301128E-2</v>
      </c>
      <c r="AV15" s="17">
        <v>5.4997737160461503E-2</v>
      </c>
      <c r="AW15" s="17">
        <v>6.7414551914638604E-2</v>
      </c>
      <c r="AX15" s="17">
        <v>6.8601675316248306E-2</v>
      </c>
      <c r="AY15" s="17">
        <v>7.12556760643763E-2</v>
      </c>
      <c r="AZ15" s="17"/>
      <c r="BA15" s="17">
        <v>5.5267474470061903E-2</v>
      </c>
      <c r="BB15" s="17">
        <v>4.1294191284216103E-2</v>
      </c>
      <c r="BC15" s="17">
        <v>5.1680547303726801E-2</v>
      </c>
      <c r="BD15" s="17">
        <v>3.3969298599755698E-2</v>
      </c>
      <c r="BE15" s="17">
        <v>5.2400354695460803E-2</v>
      </c>
      <c r="BF15" s="17"/>
      <c r="BG15" s="17">
        <v>6.2204434134046298E-2</v>
      </c>
      <c r="BH15" s="17">
        <v>4.5664492815625402E-2</v>
      </c>
      <c r="BI15" s="17">
        <v>3.79706143484825E-2</v>
      </c>
      <c r="BJ15" s="17">
        <v>7.3465535689900996E-2</v>
      </c>
      <c r="BK15" s="17">
        <v>2.7677586452682298E-2</v>
      </c>
      <c r="BL15" s="17"/>
      <c r="BM15" s="17">
        <v>4.2028334114656903E-2</v>
      </c>
      <c r="BN15" s="17">
        <v>6.0909530741866801E-2</v>
      </c>
      <c r="BO15" s="17">
        <v>4.8848221379160402E-2</v>
      </c>
      <c r="BP15" s="17"/>
      <c r="BQ15" s="17">
        <v>4.7224656669313199E-2</v>
      </c>
      <c r="BR15" s="17">
        <v>5.4431663513565903E-2</v>
      </c>
      <c r="BS15" s="17"/>
      <c r="BT15" s="17">
        <v>4.14183192926263E-2</v>
      </c>
      <c r="BU15" s="17">
        <v>6.6399840151062303E-2</v>
      </c>
    </row>
    <row r="16" spans="2:73" x14ac:dyDescent="0.3">
      <c r="B16" s="18" t="s">
        <v>92</v>
      </c>
      <c r="C16" s="19">
        <v>0.32557551589627698</v>
      </c>
      <c r="D16" s="19">
        <v>0.25823603635120201</v>
      </c>
      <c r="E16" s="19">
        <v>0.38928114342682202</v>
      </c>
      <c r="F16" s="19"/>
      <c r="G16" s="19">
        <v>0.36850875343532302</v>
      </c>
      <c r="H16" s="19">
        <v>0.28283331435787601</v>
      </c>
      <c r="I16" s="19">
        <v>0.349261495377652</v>
      </c>
      <c r="J16" s="19">
        <v>0.32633477065551802</v>
      </c>
      <c r="K16" s="19">
        <v>0.30210325840979502</v>
      </c>
      <c r="L16" s="19">
        <v>0.324489500324316</v>
      </c>
      <c r="M16" s="19"/>
      <c r="N16" s="19">
        <v>0.26462910612496698</v>
      </c>
      <c r="O16" s="19">
        <v>0.35454325782184598</v>
      </c>
      <c r="P16" s="19">
        <v>0.30924084642284999</v>
      </c>
      <c r="Q16" s="19">
        <v>0.37724390382225298</v>
      </c>
      <c r="R16" s="19"/>
      <c r="S16" s="19">
        <v>0.34814689835337198</v>
      </c>
      <c r="T16" s="19">
        <v>0.284306853907553</v>
      </c>
      <c r="U16" s="19">
        <v>0.24604066862638299</v>
      </c>
      <c r="V16" s="19">
        <v>0.36988749824307199</v>
      </c>
      <c r="W16" s="19">
        <v>0.34995603384675</v>
      </c>
      <c r="X16" s="19">
        <v>0.41529153458798002</v>
      </c>
      <c r="Y16" s="19">
        <v>0.336676032340611</v>
      </c>
      <c r="Z16" s="19">
        <v>0.343718092951738</v>
      </c>
      <c r="AA16" s="19">
        <v>0.27439521361934399</v>
      </c>
      <c r="AB16" s="19"/>
      <c r="AC16" s="19">
        <v>0.51514739565374201</v>
      </c>
      <c r="AD16" s="19">
        <v>0.37768053024257903</v>
      </c>
      <c r="AE16" s="19">
        <v>0.42621661225644503</v>
      </c>
      <c r="AF16" s="19">
        <v>0.40563629352450598</v>
      </c>
      <c r="AG16" s="19">
        <v>0.36490150978073199</v>
      </c>
      <c r="AH16" s="19">
        <v>0.319969685161896</v>
      </c>
      <c r="AI16" s="19">
        <v>0.35462135201463202</v>
      </c>
      <c r="AJ16" s="19">
        <v>0.352255887827023</v>
      </c>
      <c r="AK16" s="19">
        <v>0.226290517892868</v>
      </c>
      <c r="AL16" s="19">
        <v>0.30584282462777002</v>
      </c>
      <c r="AM16" s="19">
        <v>0.31131565138088302</v>
      </c>
      <c r="AN16" s="19">
        <v>0.21250250273139201</v>
      </c>
      <c r="AO16" s="19">
        <v>0.27093853870613899</v>
      </c>
      <c r="AP16" s="19">
        <v>0.26206749537646901</v>
      </c>
      <c r="AQ16" s="19">
        <v>0.18039531784782001</v>
      </c>
      <c r="AR16" s="19">
        <v>0.20202078673167501</v>
      </c>
      <c r="AS16" s="19"/>
      <c r="AT16" s="19">
        <v>0.30625171225525299</v>
      </c>
      <c r="AU16" s="19">
        <v>0.36543601768880501</v>
      </c>
      <c r="AV16" s="19">
        <v>0.34071092155556099</v>
      </c>
      <c r="AW16" s="19">
        <v>0.32387027616319902</v>
      </c>
      <c r="AX16" s="19">
        <v>0.27563037360055798</v>
      </c>
      <c r="AY16" s="19">
        <v>0.246551418500119</v>
      </c>
      <c r="AZ16" s="19"/>
      <c r="BA16" s="19">
        <v>0.387847495443294</v>
      </c>
      <c r="BB16" s="19">
        <v>0.36626882135195599</v>
      </c>
      <c r="BC16" s="19">
        <v>0.28633225190100497</v>
      </c>
      <c r="BD16" s="19">
        <v>0.27383683145042198</v>
      </c>
      <c r="BE16" s="19">
        <v>0.16866270842723999</v>
      </c>
      <c r="BF16" s="19"/>
      <c r="BG16" s="19">
        <v>0.27345405276996598</v>
      </c>
      <c r="BH16" s="19">
        <v>0.29815012386699402</v>
      </c>
      <c r="BI16" s="19">
        <v>0.31263982756505099</v>
      </c>
      <c r="BJ16" s="19">
        <v>0.253251694812474</v>
      </c>
      <c r="BK16" s="19">
        <v>0.328432531287568</v>
      </c>
      <c r="BL16" s="19"/>
      <c r="BM16" s="19">
        <v>0.26452058387617799</v>
      </c>
      <c r="BN16" s="19">
        <v>0.35409482071208698</v>
      </c>
      <c r="BO16" s="19">
        <v>0.44013791607726799</v>
      </c>
      <c r="BP16" s="19"/>
      <c r="BQ16" s="19">
        <v>0.23500605008356601</v>
      </c>
      <c r="BR16" s="19">
        <v>0.37248162011570302</v>
      </c>
      <c r="BS16" s="19"/>
      <c r="BT16" s="19">
        <v>0.25685699043371202</v>
      </c>
      <c r="BU16" s="19">
        <v>0.39073973319389599</v>
      </c>
    </row>
    <row r="17" spans="2:2" x14ac:dyDescent="0.3">
      <c r="B17" s="16" t="s">
        <v>197</v>
      </c>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241</v>
      </c>
      <c r="C9" s="17">
        <v>2.07207546954374E-2</v>
      </c>
      <c r="D9" s="17">
        <v>1.8896829120868201E-2</v>
      </c>
      <c r="E9" s="17">
        <v>2.2509778309326999E-2</v>
      </c>
      <c r="F9" s="17"/>
      <c r="G9" s="17">
        <v>2.1277108757681198E-2</v>
      </c>
      <c r="H9" s="17">
        <v>2.8105839606456101E-2</v>
      </c>
      <c r="I9" s="17">
        <v>2.14412839398848E-2</v>
      </c>
      <c r="J9" s="17">
        <v>2.5212158749665502E-2</v>
      </c>
      <c r="K9" s="17">
        <v>1.53495109446806E-2</v>
      </c>
      <c r="L9" s="17">
        <v>1.38565316369105E-2</v>
      </c>
      <c r="M9" s="17"/>
      <c r="N9" s="17">
        <v>2.0297777131969098E-2</v>
      </c>
      <c r="O9" s="17">
        <v>2.2900277488150898E-2</v>
      </c>
      <c r="P9" s="17">
        <v>2.0912186615939798E-2</v>
      </c>
      <c r="Q9" s="17">
        <v>1.9235323950256501E-2</v>
      </c>
      <c r="R9" s="17"/>
      <c r="S9" s="17">
        <v>4.5000438947727102E-2</v>
      </c>
      <c r="T9" s="17">
        <v>1.4340336640356E-2</v>
      </c>
      <c r="U9" s="17">
        <v>4.3332852987172897E-2</v>
      </c>
      <c r="V9" s="17">
        <v>1.7594239539799598E-2</v>
      </c>
      <c r="W9" s="17">
        <v>1.348154468052E-2</v>
      </c>
      <c r="X9" s="17">
        <v>0</v>
      </c>
      <c r="Y9" s="17">
        <v>2.18172579880733E-2</v>
      </c>
      <c r="Z9" s="17">
        <v>0</v>
      </c>
      <c r="AA9" s="17">
        <v>1.26456038147054E-2</v>
      </c>
      <c r="AB9" s="17"/>
      <c r="AC9" s="17">
        <v>2.3552837946547601E-2</v>
      </c>
      <c r="AD9" s="17">
        <v>2.60352365198393E-2</v>
      </c>
      <c r="AE9" s="17">
        <v>4.9886229722386497E-3</v>
      </c>
      <c r="AF9" s="17">
        <v>3.1888375591896202E-2</v>
      </c>
      <c r="AG9" s="17">
        <v>1.73052135692701E-2</v>
      </c>
      <c r="AH9" s="17">
        <v>1.32269452268778E-2</v>
      </c>
      <c r="AI9" s="17">
        <v>2.77369505264843E-2</v>
      </c>
      <c r="AJ9" s="17">
        <v>9.7362090524233409E-3</v>
      </c>
      <c r="AK9" s="17">
        <v>3.7165970933744297E-2</v>
      </c>
      <c r="AL9" s="17">
        <v>0</v>
      </c>
      <c r="AM9" s="17">
        <v>2.5113510858134201E-2</v>
      </c>
      <c r="AN9" s="17">
        <v>1.5977182250534398E-2</v>
      </c>
      <c r="AO9" s="17">
        <v>2.9165263919824502E-2</v>
      </c>
      <c r="AP9" s="17">
        <v>2.93374385513296E-2</v>
      </c>
      <c r="AQ9" s="17">
        <v>6.0856067636457104E-3</v>
      </c>
      <c r="AR9" s="17">
        <v>4.9888290551949703E-2</v>
      </c>
      <c r="AS9" s="17"/>
      <c r="AT9" s="17">
        <v>4.5454024778756902E-2</v>
      </c>
      <c r="AU9" s="17">
        <v>1.37839875195662E-2</v>
      </c>
      <c r="AV9" s="17">
        <v>1.029596447198E-2</v>
      </c>
      <c r="AW9" s="17">
        <v>2.2579955780158999E-2</v>
      </c>
      <c r="AX9" s="17">
        <v>3.2384715364280501E-3</v>
      </c>
      <c r="AY9" s="17">
        <v>7.7088015810144496E-3</v>
      </c>
      <c r="AZ9" s="17"/>
      <c r="BA9" s="17">
        <v>1.7252322841990402E-2</v>
      </c>
      <c r="BB9" s="17">
        <v>1.8604445655808599E-2</v>
      </c>
      <c r="BC9" s="17">
        <v>1.9737571695078501E-2</v>
      </c>
      <c r="BD9" s="17">
        <v>2.59738288867505E-2</v>
      </c>
      <c r="BE9" s="17">
        <v>6.6174955578287703E-2</v>
      </c>
      <c r="BF9" s="17"/>
      <c r="BG9" s="17">
        <v>2.1325442606490601E-2</v>
      </c>
      <c r="BH9" s="17">
        <v>2.3269001386724299E-2</v>
      </c>
      <c r="BI9" s="17">
        <v>1.42733035717047E-2</v>
      </c>
      <c r="BJ9" s="17">
        <v>2.2378767815048401E-2</v>
      </c>
      <c r="BK9" s="17">
        <v>6.4439771125595997E-3</v>
      </c>
      <c r="BL9" s="17"/>
      <c r="BM9" s="17">
        <v>2.2500750986521399E-2</v>
      </c>
      <c r="BN9" s="17">
        <v>1.8356425968970701E-2</v>
      </c>
      <c r="BO9" s="17">
        <v>2.1109645032546E-2</v>
      </c>
      <c r="BP9" s="17"/>
      <c r="BQ9" s="17">
        <v>2.7016638545076001E-2</v>
      </c>
      <c r="BR9" s="17">
        <v>1.76571855487394E-2</v>
      </c>
      <c r="BS9" s="17"/>
      <c r="BT9" s="17">
        <v>2.8136144572264099E-2</v>
      </c>
      <c r="BU9" s="17">
        <v>1.19782314887958E-2</v>
      </c>
    </row>
    <row r="10" spans="2:73" x14ac:dyDescent="0.3">
      <c r="B10" s="18" t="s">
        <v>242</v>
      </c>
      <c r="C10" s="17">
        <v>0.12970870662005099</v>
      </c>
      <c r="D10" s="17">
        <v>0.13232807231166399</v>
      </c>
      <c r="E10" s="17">
        <v>0.12754051548234299</v>
      </c>
      <c r="F10" s="17"/>
      <c r="G10" s="17">
        <v>0.13671211543599299</v>
      </c>
      <c r="H10" s="17">
        <v>0.12673481473349299</v>
      </c>
      <c r="I10" s="17">
        <v>0.16519877564993399</v>
      </c>
      <c r="J10" s="17">
        <v>0.134447738947198</v>
      </c>
      <c r="K10" s="17">
        <v>0.12350006756209</v>
      </c>
      <c r="L10" s="17">
        <v>9.9409091036222294E-2</v>
      </c>
      <c r="M10" s="17"/>
      <c r="N10" s="17">
        <v>0.13157814832536899</v>
      </c>
      <c r="O10" s="17">
        <v>0.13218939476394201</v>
      </c>
      <c r="P10" s="17">
        <v>0.13251404177161299</v>
      </c>
      <c r="Q10" s="17">
        <v>0.123852320328444</v>
      </c>
      <c r="R10" s="17"/>
      <c r="S10" s="17">
        <v>0.19124299706944101</v>
      </c>
      <c r="T10" s="17">
        <v>0.110819909261238</v>
      </c>
      <c r="U10" s="17">
        <v>0.18741293182697299</v>
      </c>
      <c r="V10" s="17">
        <v>0.102470607793646</v>
      </c>
      <c r="W10" s="17">
        <v>4.0480021400819598E-2</v>
      </c>
      <c r="X10" s="17">
        <v>0.17160181010755801</v>
      </c>
      <c r="Y10" s="17">
        <v>0.11168240472115699</v>
      </c>
      <c r="Z10" s="17">
        <v>0.10982038342900199</v>
      </c>
      <c r="AA10" s="17">
        <v>0.10862176842959601</v>
      </c>
      <c r="AB10" s="17"/>
      <c r="AC10" s="17">
        <v>0.111206923584831</v>
      </c>
      <c r="AD10" s="17">
        <v>0.18080076621457</v>
      </c>
      <c r="AE10" s="17">
        <v>0.13493290910587599</v>
      </c>
      <c r="AF10" s="17">
        <v>0.170719776591092</v>
      </c>
      <c r="AG10" s="17">
        <v>0.112923006956482</v>
      </c>
      <c r="AH10" s="17">
        <v>0.121263272057066</v>
      </c>
      <c r="AI10" s="17">
        <v>9.7134125679471897E-2</v>
      </c>
      <c r="AJ10" s="17">
        <v>0.123825975473578</v>
      </c>
      <c r="AK10" s="17">
        <v>0.150799793046483</v>
      </c>
      <c r="AL10" s="17">
        <v>0.145361076049074</v>
      </c>
      <c r="AM10" s="17">
        <v>0.10076804282877901</v>
      </c>
      <c r="AN10" s="17">
        <v>0.15063771541368501</v>
      </c>
      <c r="AO10" s="17">
        <v>5.4844705388101697E-2</v>
      </c>
      <c r="AP10" s="17">
        <v>0.104317788215974</v>
      </c>
      <c r="AQ10" s="17">
        <v>0.18248731638758101</v>
      </c>
      <c r="AR10" s="17">
        <v>0.169127984731957</v>
      </c>
      <c r="AS10" s="17"/>
      <c r="AT10" s="17">
        <v>0.15960930102627699</v>
      </c>
      <c r="AU10" s="17">
        <v>0.143780096747576</v>
      </c>
      <c r="AV10" s="17">
        <v>0.122686159429196</v>
      </c>
      <c r="AW10" s="17">
        <v>0.106829468196127</v>
      </c>
      <c r="AX10" s="17">
        <v>7.3342461996654895E-2</v>
      </c>
      <c r="AY10" s="17">
        <v>0.135429964602162</v>
      </c>
      <c r="AZ10" s="17"/>
      <c r="BA10" s="17">
        <v>0.111839351912101</v>
      </c>
      <c r="BB10" s="17">
        <v>0.11777644043310501</v>
      </c>
      <c r="BC10" s="17">
        <v>0.143187559417291</v>
      </c>
      <c r="BD10" s="17">
        <v>0.137369250886029</v>
      </c>
      <c r="BE10" s="17">
        <v>0.159218335188646</v>
      </c>
      <c r="BF10" s="17"/>
      <c r="BG10" s="17">
        <v>0.10551773987457801</v>
      </c>
      <c r="BH10" s="17">
        <v>0.134823598312308</v>
      </c>
      <c r="BI10" s="17">
        <v>0.14607671083891599</v>
      </c>
      <c r="BJ10" s="17">
        <v>0.14326603045125799</v>
      </c>
      <c r="BK10" s="17">
        <v>0.15355097445219501</v>
      </c>
      <c r="BL10" s="17"/>
      <c r="BM10" s="17">
        <v>0.134010571411045</v>
      </c>
      <c r="BN10" s="17">
        <v>0.12051482029164801</v>
      </c>
      <c r="BO10" s="17">
        <v>0.139113501311487</v>
      </c>
      <c r="BP10" s="17"/>
      <c r="BQ10" s="17">
        <v>0.142156361144469</v>
      </c>
      <c r="BR10" s="17">
        <v>0.123716158813947</v>
      </c>
      <c r="BS10" s="17"/>
      <c r="BT10" s="17">
        <v>0.151980570822215</v>
      </c>
      <c r="BU10" s="17">
        <v>9.3805980667198294E-2</v>
      </c>
    </row>
    <row r="11" spans="2:73" x14ac:dyDescent="0.3">
      <c r="B11" s="18" t="s">
        <v>243</v>
      </c>
      <c r="C11" s="17">
        <v>0.181548234157549</v>
      </c>
      <c r="D11" s="17">
        <v>0.18669001826946499</v>
      </c>
      <c r="E11" s="17">
        <v>0.17628973610634099</v>
      </c>
      <c r="F11" s="17"/>
      <c r="G11" s="17">
        <v>0.22359733636868501</v>
      </c>
      <c r="H11" s="17">
        <v>0.22104420731374499</v>
      </c>
      <c r="I11" s="17">
        <v>0.17759507158794399</v>
      </c>
      <c r="J11" s="17">
        <v>0.161524201682851</v>
      </c>
      <c r="K11" s="17">
        <v>0.14995282222475001</v>
      </c>
      <c r="L11" s="17">
        <v>0.161512534009597</v>
      </c>
      <c r="M11" s="17"/>
      <c r="N11" s="17">
        <v>0.205507074815135</v>
      </c>
      <c r="O11" s="17">
        <v>0.17887668213750499</v>
      </c>
      <c r="P11" s="17">
        <v>0.194692794389313</v>
      </c>
      <c r="Q11" s="17">
        <v>0.14965989032289301</v>
      </c>
      <c r="R11" s="17"/>
      <c r="S11" s="17">
        <v>0.228477015679517</v>
      </c>
      <c r="T11" s="17">
        <v>0.18488811057545201</v>
      </c>
      <c r="U11" s="17">
        <v>0.20257925882847899</v>
      </c>
      <c r="V11" s="17">
        <v>0.17378314052336999</v>
      </c>
      <c r="W11" s="17">
        <v>0.15139505035666601</v>
      </c>
      <c r="X11" s="17">
        <v>0.180613243186587</v>
      </c>
      <c r="Y11" s="17">
        <v>0.16540289881571801</v>
      </c>
      <c r="Z11" s="17">
        <v>0.17954707425274799</v>
      </c>
      <c r="AA11" s="17">
        <v>0.14619193940370201</v>
      </c>
      <c r="AB11" s="17"/>
      <c r="AC11" s="17">
        <v>7.8431703091457805E-2</v>
      </c>
      <c r="AD11" s="17">
        <v>0.146051320803079</v>
      </c>
      <c r="AE11" s="17">
        <v>0.14432145751973099</v>
      </c>
      <c r="AF11" s="17">
        <v>0.13862547309402401</v>
      </c>
      <c r="AG11" s="17">
        <v>0.16761374556825001</v>
      </c>
      <c r="AH11" s="17">
        <v>0.14177494772322699</v>
      </c>
      <c r="AI11" s="17">
        <v>0.21047176915336999</v>
      </c>
      <c r="AJ11" s="17">
        <v>0.244076509498863</v>
      </c>
      <c r="AK11" s="17">
        <v>0.19916438681960399</v>
      </c>
      <c r="AL11" s="17">
        <v>0.19741357757804101</v>
      </c>
      <c r="AM11" s="17">
        <v>0.205555172714873</v>
      </c>
      <c r="AN11" s="17">
        <v>0.17766434317851301</v>
      </c>
      <c r="AO11" s="17">
        <v>0.26208268903037601</v>
      </c>
      <c r="AP11" s="17">
        <v>0.22311955769581601</v>
      </c>
      <c r="AQ11" s="17">
        <v>0.220273561695531</v>
      </c>
      <c r="AR11" s="17">
        <v>0.137371285314175</v>
      </c>
      <c r="AS11" s="17"/>
      <c r="AT11" s="17">
        <v>0.220290659792761</v>
      </c>
      <c r="AU11" s="17">
        <v>0.18858706295463201</v>
      </c>
      <c r="AV11" s="17">
        <v>0.137616440004905</v>
      </c>
      <c r="AW11" s="17">
        <v>0.16669397365744401</v>
      </c>
      <c r="AX11" s="17">
        <v>0.17356341440300699</v>
      </c>
      <c r="AY11" s="17">
        <v>0.15972614829647</v>
      </c>
      <c r="AZ11" s="17"/>
      <c r="BA11" s="17">
        <v>0.18229191834934899</v>
      </c>
      <c r="BB11" s="17">
        <v>0.19560626810111301</v>
      </c>
      <c r="BC11" s="17">
        <v>0.20394511036840199</v>
      </c>
      <c r="BD11" s="17">
        <v>0.163485620259574</v>
      </c>
      <c r="BE11" s="17">
        <v>0.11566379069148</v>
      </c>
      <c r="BF11" s="17"/>
      <c r="BG11" s="17">
        <v>0.17877850368384099</v>
      </c>
      <c r="BH11" s="17">
        <v>0.216791493806064</v>
      </c>
      <c r="BI11" s="17">
        <v>0.120486290804748</v>
      </c>
      <c r="BJ11" s="17">
        <v>0.16309518464332001</v>
      </c>
      <c r="BK11" s="17">
        <v>0.177589412820507</v>
      </c>
      <c r="BL11" s="17"/>
      <c r="BM11" s="17">
        <v>0.20489890649042</v>
      </c>
      <c r="BN11" s="17">
        <v>0.16705755173381601</v>
      </c>
      <c r="BO11" s="17">
        <v>0.14645028690565601</v>
      </c>
      <c r="BP11" s="17"/>
      <c r="BQ11" s="17">
        <v>0.228648891913459</v>
      </c>
      <c r="BR11" s="17">
        <v>0.16302843523048199</v>
      </c>
      <c r="BS11" s="17"/>
      <c r="BT11" s="17">
        <v>0.20596433376171799</v>
      </c>
      <c r="BU11" s="17">
        <v>0.15418388600962299</v>
      </c>
    </row>
    <row r="12" spans="2:73" x14ac:dyDescent="0.3">
      <c r="B12" s="18" t="s">
        <v>244</v>
      </c>
      <c r="C12" s="17">
        <v>0.19737256508933301</v>
      </c>
      <c r="D12" s="17">
        <v>0.189593734297757</v>
      </c>
      <c r="E12" s="17">
        <v>0.20527667647209399</v>
      </c>
      <c r="F12" s="17"/>
      <c r="G12" s="17">
        <v>0.15544654240123101</v>
      </c>
      <c r="H12" s="17">
        <v>0.20482194730420999</v>
      </c>
      <c r="I12" s="17">
        <v>0.22968147909979</v>
      </c>
      <c r="J12" s="17">
        <v>0.20671243175522799</v>
      </c>
      <c r="K12" s="17">
        <v>0.18135935318073401</v>
      </c>
      <c r="L12" s="17">
        <v>0.198228413091769</v>
      </c>
      <c r="M12" s="17"/>
      <c r="N12" s="17">
        <v>0.22746597812057301</v>
      </c>
      <c r="O12" s="17">
        <v>0.20820704542606899</v>
      </c>
      <c r="P12" s="17">
        <v>0.17618422486893801</v>
      </c>
      <c r="Q12" s="17">
        <v>0.17394226023940401</v>
      </c>
      <c r="R12" s="17"/>
      <c r="S12" s="17">
        <v>0.211618308257811</v>
      </c>
      <c r="T12" s="17">
        <v>0.217090400799274</v>
      </c>
      <c r="U12" s="17">
        <v>0.186221412513353</v>
      </c>
      <c r="V12" s="17">
        <v>0.26034325017964899</v>
      </c>
      <c r="W12" s="17">
        <v>0.18618081733931199</v>
      </c>
      <c r="X12" s="17">
        <v>0.18939633872002101</v>
      </c>
      <c r="Y12" s="17">
        <v>0.13299307610394701</v>
      </c>
      <c r="Z12" s="17">
        <v>0.14166175082837901</v>
      </c>
      <c r="AA12" s="17">
        <v>0.19392569250716701</v>
      </c>
      <c r="AB12" s="17"/>
      <c r="AC12" s="17">
        <v>3.6773465496782301E-2</v>
      </c>
      <c r="AD12" s="17">
        <v>0.11721486929013999</v>
      </c>
      <c r="AE12" s="17">
        <v>0.132632661229553</v>
      </c>
      <c r="AF12" s="17">
        <v>0.107945247602832</v>
      </c>
      <c r="AG12" s="17">
        <v>0.19901529462082401</v>
      </c>
      <c r="AH12" s="17">
        <v>0.20790596596963901</v>
      </c>
      <c r="AI12" s="17">
        <v>0.26014497483656801</v>
      </c>
      <c r="AJ12" s="17">
        <v>0.25913237315702797</v>
      </c>
      <c r="AK12" s="17">
        <v>0.21150739299004501</v>
      </c>
      <c r="AL12" s="17">
        <v>0.16325185894880101</v>
      </c>
      <c r="AM12" s="17">
        <v>0.19286701415436899</v>
      </c>
      <c r="AN12" s="17">
        <v>0.22729625197869599</v>
      </c>
      <c r="AO12" s="17">
        <v>0.18902565898304799</v>
      </c>
      <c r="AP12" s="17">
        <v>0.31277593327953701</v>
      </c>
      <c r="AQ12" s="17">
        <v>0.123033676423504</v>
      </c>
      <c r="AR12" s="17">
        <v>0.259577050596137</v>
      </c>
      <c r="AS12" s="17"/>
      <c r="AT12" s="17">
        <v>0.15960877099537399</v>
      </c>
      <c r="AU12" s="17">
        <v>0.192772469836333</v>
      </c>
      <c r="AV12" s="17">
        <v>0.23495474280572801</v>
      </c>
      <c r="AW12" s="17">
        <v>0.16568164112462599</v>
      </c>
      <c r="AX12" s="17">
        <v>0.26801883095872597</v>
      </c>
      <c r="AY12" s="17">
        <v>0.26152172319615302</v>
      </c>
      <c r="AZ12" s="17"/>
      <c r="BA12" s="17">
        <v>0.171838647855415</v>
      </c>
      <c r="BB12" s="17">
        <v>0.16559129890054899</v>
      </c>
      <c r="BC12" s="17">
        <v>0.23121507895747101</v>
      </c>
      <c r="BD12" s="17">
        <v>0.25911518770868203</v>
      </c>
      <c r="BE12" s="17">
        <v>0.192569732756837</v>
      </c>
      <c r="BF12" s="17"/>
      <c r="BG12" s="17">
        <v>0.20682093053872599</v>
      </c>
      <c r="BH12" s="17">
        <v>0.19543650965388701</v>
      </c>
      <c r="BI12" s="17">
        <v>0.27314956832647003</v>
      </c>
      <c r="BJ12" s="17">
        <v>0.16967055488824301</v>
      </c>
      <c r="BK12" s="17">
        <v>0.21043561320270701</v>
      </c>
      <c r="BL12" s="17"/>
      <c r="BM12" s="17">
        <v>0.20494189280064201</v>
      </c>
      <c r="BN12" s="17">
        <v>0.207318572987956</v>
      </c>
      <c r="BO12" s="17">
        <v>0.15037428373084599</v>
      </c>
      <c r="BP12" s="17"/>
      <c r="BQ12" s="17">
        <v>0.231095655821249</v>
      </c>
      <c r="BR12" s="17">
        <v>0.18235456130597699</v>
      </c>
      <c r="BS12" s="17"/>
      <c r="BT12" s="17">
        <v>0.216328894401565</v>
      </c>
      <c r="BU12" s="17">
        <v>0.18029469960567099</v>
      </c>
    </row>
    <row r="13" spans="2:73" x14ac:dyDescent="0.3">
      <c r="B13" s="18" t="s">
        <v>245</v>
      </c>
      <c r="C13" s="17">
        <v>0.13659405642786801</v>
      </c>
      <c r="D13" s="17">
        <v>0.13726825743190199</v>
      </c>
      <c r="E13" s="17">
        <v>0.13583928734523901</v>
      </c>
      <c r="F13" s="17"/>
      <c r="G13" s="17">
        <v>0.120487999491372</v>
      </c>
      <c r="H13" s="17">
        <v>0.116838772516434</v>
      </c>
      <c r="I13" s="17">
        <v>0.14023562887854699</v>
      </c>
      <c r="J13" s="17">
        <v>0.157648345631305</v>
      </c>
      <c r="K13" s="17">
        <v>0.17284958901144101</v>
      </c>
      <c r="L13" s="17">
        <v>0.11969684526613</v>
      </c>
      <c r="M13" s="17"/>
      <c r="N13" s="17">
        <v>0.119076794118853</v>
      </c>
      <c r="O13" s="17">
        <v>0.13334684666563701</v>
      </c>
      <c r="P13" s="17">
        <v>0.142690572130583</v>
      </c>
      <c r="Q13" s="17">
        <v>0.15037820174854999</v>
      </c>
      <c r="R13" s="17"/>
      <c r="S13" s="17">
        <v>9.0639826624667394E-2</v>
      </c>
      <c r="T13" s="17">
        <v>0.15501016849910801</v>
      </c>
      <c r="U13" s="17">
        <v>0.10942181224466099</v>
      </c>
      <c r="V13" s="17">
        <v>0.16299176430846399</v>
      </c>
      <c r="W13" s="17">
        <v>0.179100931762045</v>
      </c>
      <c r="X13" s="17">
        <v>0.14019905721432799</v>
      </c>
      <c r="Y13" s="17">
        <v>0.139616921360702</v>
      </c>
      <c r="Z13" s="17">
        <v>0.11834122773703799</v>
      </c>
      <c r="AA13" s="17">
        <v>0.13972106418797101</v>
      </c>
      <c r="AB13" s="17"/>
      <c r="AC13" s="17">
        <v>0.16229077504072201</v>
      </c>
      <c r="AD13" s="17">
        <v>0.15499428312442201</v>
      </c>
      <c r="AE13" s="17">
        <v>0.12017687256880601</v>
      </c>
      <c r="AF13" s="17">
        <v>0.12525565632787</v>
      </c>
      <c r="AG13" s="17">
        <v>0.13100376944151701</v>
      </c>
      <c r="AH13" s="17">
        <v>0.166132459199063</v>
      </c>
      <c r="AI13" s="17">
        <v>0.11802393683410101</v>
      </c>
      <c r="AJ13" s="17">
        <v>0.12729974499564201</v>
      </c>
      <c r="AK13" s="17">
        <v>9.9880804530282502E-2</v>
      </c>
      <c r="AL13" s="17">
        <v>0.15710652054700999</v>
      </c>
      <c r="AM13" s="17">
        <v>0.154748253597873</v>
      </c>
      <c r="AN13" s="17">
        <v>0.171743147910215</v>
      </c>
      <c r="AO13" s="17">
        <v>0.15464669784808999</v>
      </c>
      <c r="AP13" s="17">
        <v>0.115934792563539</v>
      </c>
      <c r="AQ13" s="17">
        <v>0.19148202973453901</v>
      </c>
      <c r="AR13" s="17">
        <v>7.5010494549324694E-2</v>
      </c>
      <c r="AS13" s="17"/>
      <c r="AT13" s="17">
        <v>0.109724035259171</v>
      </c>
      <c r="AU13" s="17">
        <v>0.12409330666754</v>
      </c>
      <c r="AV13" s="17">
        <v>0.162759048128576</v>
      </c>
      <c r="AW13" s="17">
        <v>0.166926083013444</v>
      </c>
      <c r="AX13" s="17">
        <v>0.13248731719457099</v>
      </c>
      <c r="AY13" s="17">
        <v>0.150806913333902</v>
      </c>
      <c r="AZ13" s="17"/>
      <c r="BA13" s="17">
        <v>0.13644958339437299</v>
      </c>
      <c r="BB13" s="17">
        <v>0.161827726239198</v>
      </c>
      <c r="BC13" s="17">
        <v>0.114088424516047</v>
      </c>
      <c r="BD13" s="17">
        <v>0.12380872059591901</v>
      </c>
      <c r="BE13" s="17">
        <v>0.22652019643935201</v>
      </c>
      <c r="BF13" s="17"/>
      <c r="BG13" s="17">
        <v>0.12532841914666101</v>
      </c>
      <c r="BH13" s="17">
        <v>0.123059294616207</v>
      </c>
      <c r="BI13" s="17">
        <v>0.148521454576792</v>
      </c>
      <c r="BJ13" s="17">
        <v>0.17407750055753399</v>
      </c>
      <c r="BK13" s="17">
        <v>8.6314726505564598E-2</v>
      </c>
      <c r="BL13" s="17"/>
      <c r="BM13" s="17">
        <v>0.12511253499033101</v>
      </c>
      <c r="BN13" s="17">
        <v>0.14513086260796201</v>
      </c>
      <c r="BO13" s="17">
        <v>0.150417540556437</v>
      </c>
      <c r="BP13" s="17"/>
      <c r="BQ13" s="17">
        <v>0.11446157685511101</v>
      </c>
      <c r="BR13" s="17">
        <v>0.15074048248153599</v>
      </c>
      <c r="BS13" s="17"/>
      <c r="BT13" s="17">
        <v>0.120875375782086</v>
      </c>
      <c r="BU13" s="17">
        <v>0.156818625298414</v>
      </c>
    </row>
    <row r="14" spans="2:73" x14ac:dyDescent="0.3">
      <c r="B14" s="18" t="s">
        <v>246</v>
      </c>
      <c r="C14" s="17">
        <v>0.10915144479647799</v>
      </c>
      <c r="D14" s="17">
        <v>0.118639917737799</v>
      </c>
      <c r="E14" s="17">
        <v>0.100390149704311</v>
      </c>
      <c r="F14" s="17"/>
      <c r="G14" s="17">
        <v>9.4662920897434499E-2</v>
      </c>
      <c r="H14" s="17">
        <v>8.0532085037729295E-2</v>
      </c>
      <c r="I14" s="17">
        <v>7.0168770496639304E-2</v>
      </c>
      <c r="J14" s="17">
        <v>0.12933085352617399</v>
      </c>
      <c r="K14" s="17">
        <v>0.11502713971416401</v>
      </c>
      <c r="L14" s="17">
        <v>0.15164490249748899</v>
      </c>
      <c r="M14" s="17"/>
      <c r="N14" s="17">
        <v>0.101222802095586</v>
      </c>
      <c r="O14" s="17">
        <v>0.100334244931891</v>
      </c>
      <c r="P14" s="17">
        <v>0.123686474261211</v>
      </c>
      <c r="Q14" s="17">
        <v>0.11242713254643</v>
      </c>
      <c r="R14" s="17"/>
      <c r="S14" s="17">
        <v>5.5726977856894698E-2</v>
      </c>
      <c r="T14" s="17">
        <v>0.114131061309662</v>
      </c>
      <c r="U14" s="17">
        <v>9.6482193293972604E-2</v>
      </c>
      <c r="V14" s="17">
        <v>8.90713118655342E-2</v>
      </c>
      <c r="W14" s="17">
        <v>0.161295197596483</v>
      </c>
      <c r="X14" s="17">
        <v>8.4738517205766195E-2</v>
      </c>
      <c r="Y14" s="17">
        <v>0.146850756108453</v>
      </c>
      <c r="Z14" s="17">
        <v>9.2164666682614804E-2</v>
      </c>
      <c r="AA14" s="17">
        <v>0.15437390449977101</v>
      </c>
      <c r="AB14" s="17"/>
      <c r="AC14" s="17">
        <v>8.4680996889869006E-2</v>
      </c>
      <c r="AD14" s="17">
        <v>8.1336372711580507E-2</v>
      </c>
      <c r="AE14" s="17">
        <v>0.15614012756670001</v>
      </c>
      <c r="AF14" s="17">
        <v>0.14169732857168399</v>
      </c>
      <c r="AG14" s="17">
        <v>9.6668110063984597E-2</v>
      </c>
      <c r="AH14" s="17">
        <v>0.100008838896001</v>
      </c>
      <c r="AI14" s="17">
        <v>0.109102488261104</v>
      </c>
      <c r="AJ14" s="17">
        <v>7.1662478044982603E-2</v>
      </c>
      <c r="AK14" s="17">
        <v>0.13216877453079301</v>
      </c>
      <c r="AL14" s="17">
        <v>0.105993664893987</v>
      </c>
      <c r="AM14" s="17">
        <v>0.115308089769028</v>
      </c>
      <c r="AN14" s="17">
        <v>0.103576185186543</v>
      </c>
      <c r="AO14" s="17">
        <v>0.151420358439635</v>
      </c>
      <c r="AP14" s="17">
        <v>7.2172491987591694E-2</v>
      </c>
      <c r="AQ14" s="17">
        <v>7.6606584027204702E-2</v>
      </c>
      <c r="AR14" s="17">
        <v>0.11053257913636</v>
      </c>
      <c r="AS14" s="17"/>
      <c r="AT14" s="17">
        <v>7.7321411482801E-2</v>
      </c>
      <c r="AU14" s="17">
        <v>0.10581804992813799</v>
      </c>
      <c r="AV14" s="17">
        <v>0.116106097623193</v>
      </c>
      <c r="AW14" s="17">
        <v>0.13633736422889101</v>
      </c>
      <c r="AX14" s="17">
        <v>0.12516221991211801</v>
      </c>
      <c r="AY14" s="17">
        <v>0.119556730243659</v>
      </c>
      <c r="AZ14" s="17"/>
      <c r="BA14" s="17">
        <v>0.12743441071561301</v>
      </c>
      <c r="BB14" s="17">
        <v>0.107370653162981</v>
      </c>
      <c r="BC14" s="17">
        <v>8.7789267698379705E-2</v>
      </c>
      <c r="BD14" s="17">
        <v>7.3199534381400394E-2</v>
      </c>
      <c r="BE14" s="17">
        <v>7.8284837834036503E-2</v>
      </c>
      <c r="BF14" s="17"/>
      <c r="BG14" s="17">
        <v>0.14727708002963699</v>
      </c>
      <c r="BH14" s="17">
        <v>0.107571390663722</v>
      </c>
      <c r="BI14" s="17">
        <v>7.5980568354498304E-2</v>
      </c>
      <c r="BJ14" s="17">
        <v>0.12788483870339601</v>
      </c>
      <c r="BK14" s="17">
        <v>9.46702998593308E-2</v>
      </c>
      <c r="BL14" s="17"/>
      <c r="BM14" s="17">
        <v>0.10777352047692</v>
      </c>
      <c r="BN14" s="17">
        <v>0.10609000716751001</v>
      </c>
      <c r="BO14" s="17">
        <v>0.120749855548025</v>
      </c>
      <c r="BP14" s="17"/>
      <c r="BQ14" s="17">
        <v>9.6437054045419093E-2</v>
      </c>
      <c r="BR14" s="17">
        <v>0.119266945033021</v>
      </c>
      <c r="BS14" s="17"/>
      <c r="BT14" s="17">
        <v>9.7614825888763995E-2</v>
      </c>
      <c r="BU14" s="17">
        <v>0.13356345691145999</v>
      </c>
    </row>
    <row r="15" spans="2:73" x14ac:dyDescent="0.3">
      <c r="B15" s="18" t="s">
        <v>247</v>
      </c>
      <c r="C15" s="17">
        <v>7.72223087869707E-2</v>
      </c>
      <c r="D15" s="17">
        <v>8.4361574250968005E-2</v>
      </c>
      <c r="E15" s="17">
        <v>7.06178470758137E-2</v>
      </c>
      <c r="F15" s="17"/>
      <c r="G15" s="17">
        <v>3.54198936124243E-2</v>
      </c>
      <c r="H15" s="17">
        <v>7.7669931928385005E-2</v>
      </c>
      <c r="I15" s="17">
        <v>5.0459111827215998E-2</v>
      </c>
      <c r="J15" s="17">
        <v>7.4682345815776097E-2</v>
      </c>
      <c r="K15" s="17">
        <v>9.40341995977865E-2</v>
      </c>
      <c r="L15" s="17">
        <v>0.11829998615899399</v>
      </c>
      <c r="M15" s="17"/>
      <c r="N15" s="17">
        <v>7.4966485334891197E-2</v>
      </c>
      <c r="O15" s="17">
        <v>6.2529655728220099E-2</v>
      </c>
      <c r="P15" s="17">
        <v>8.8141164226449506E-2</v>
      </c>
      <c r="Q15" s="17">
        <v>8.3280832675899294E-2</v>
      </c>
      <c r="R15" s="17"/>
      <c r="S15" s="17">
        <v>5.4728914092909801E-2</v>
      </c>
      <c r="T15" s="17">
        <v>4.4481521606120497E-2</v>
      </c>
      <c r="U15" s="17">
        <v>8.9306081230518405E-2</v>
      </c>
      <c r="V15" s="17">
        <v>6.1169489225587098E-2</v>
      </c>
      <c r="W15" s="17">
        <v>8.3509178189371799E-2</v>
      </c>
      <c r="X15" s="17">
        <v>7.1395220157647099E-2</v>
      </c>
      <c r="Y15" s="17">
        <v>0.10623407379373</v>
      </c>
      <c r="Z15" s="17">
        <v>0.15925885546000801</v>
      </c>
      <c r="AA15" s="17">
        <v>9.6199295004023494E-2</v>
      </c>
      <c r="AB15" s="17"/>
      <c r="AC15" s="17">
        <v>0.112468220282466</v>
      </c>
      <c r="AD15" s="17">
        <v>9.0413778277774401E-2</v>
      </c>
      <c r="AE15" s="17">
        <v>8.2678761950815097E-2</v>
      </c>
      <c r="AF15" s="17">
        <v>9.9326142958422195E-2</v>
      </c>
      <c r="AG15" s="17">
        <v>8.3669021809445202E-2</v>
      </c>
      <c r="AH15" s="17">
        <v>7.9415436854218299E-2</v>
      </c>
      <c r="AI15" s="17">
        <v>5.3100866142741503E-2</v>
      </c>
      <c r="AJ15" s="17">
        <v>4.5836178079925599E-2</v>
      </c>
      <c r="AK15" s="17">
        <v>5.4850595467972503E-2</v>
      </c>
      <c r="AL15" s="17">
        <v>9.0040485556024202E-2</v>
      </c>
      <c r="AM15" s="17">
        <v>0.115774283035005</v>
      </c>
      <c r="AN15" s="17">
        <v>7.8482233375743601E-2</v>
      </c>
      <c r="AO15" s="17">
        <v>4.8077451661427198E-2</v>
      </c>
      <c r="AP15" s="17">
        <v>4.9344725654541198E-2</v>
      </c>
      <c r="AQ15" s="17">
        <v>0.108616425633884</v>
      </c>
      <c r="AR15" s="17">
        <v>8.0092264500068705E-2</v>
      </c>
      <c r="AS15" s="17"/>
      <c r="AT15" s="17">
        <v>6.9043272820141402E-2</v>
      </c>
      <c r="AU15" s="17">
        <v>7.4819460517327699E-2</v>
      </c>
      <c r="AV15" s="17">
        <v>6.4662791634651801E-2</v>
      </c>
      <c r="AW15" s="17">
        <v>9.3412725601952004E-2</v>
      </c>
      <c r="AX15" s="17">
        <v>9.1722976167157605E-2</v>
      </c>
      <c r="AY15" s="17">
        <v>7.5591278670209996E-2</v>
      </c>
      <c r="AZ15" s="17"/>
      <c r="BA15" s="17">
        <v>7.2828105958358702E-2</v>
      </c>
      <c r="BB15" s="17">
        <v>8.1833818857440302E-2</v>
      </c>
      <c r="BC15" s="17">
        <v>6.8263846441329601E-2</v>
      </c>
      <c r="BD15" s="17">
        <v>6.7676874081846597E-2</v>
      </c>
      <c r="BE15" s="17">
        <v>8.4068876948964297E-2</v>
      </c>
      <c r="BF15" s="17"/>
      <c r="BG15" s="17">
        <v>0.103219835572741</v>
      </c>
      <c r="BH15" s="17">
        <v>7.1903693799530696E-2</v>
      </c>
      <c r="BI15" s="17">
        <v>6.9849556633098497E-2</v>
      </c>
      <c r="BJ15" s="17">
        <v>8.3393740913239603E-2</v>
      </c>
      <c r="BK15" s="17">
        <v>0.128137408774157</v>
      </c>
      <c r="BL15" s="17"/>
      <c r="BM15" s="17">
        <v>7.1931115041871801E-2</v>
      </c>
      <c r="BN15" s="17">
        <v>8.3057641705075805E-2</v>
      </c>
      <c r="BO15" s="17">
        <v>7.8967976098127904E-2</v>
      </c>
      <c r="BP15" s="17"/>
      <c r="BQ15" s="17">
        <v>6.1589393004915102E-2</v>
      </c>
      <c r="BR15" s="17">
        <v>8.4020582301006994E-2</v>
      </c>
      <c r="BS15" s="17"/>
      <c r="BT15" s="17">
        <v>6.6784618968489098E-2</v>
      </c>
      <c r="BU15" s="17">
        <v>9.2698099564359301E-2</v>
      </c>
    </row>
    <row r="16" spans="2:73" x14ac:dyDescent="0.3">
      <c r="B16" s="18" t="s">
        <v>92</v>
      </c>
      <c r="C16" s="19">
        <v>0.147681929426313</v>
      </c>
      <c r="D16" s="19">
        <v>0.13222159657957699</v>
      </c>
      <c r="E16" s="19">
        <v>0.16153600950453101</v>
      </c>
      <c r="F16" s="19"/>
      <c r="G16" s="19">
        <v>0.21239608303517801</v>
      </c>
      <c r="H16" s="19">
        <v>0.14425240155954699</v>
      </c>
      <c r="I16" s="19">
        <v>0.145219878520046</v>
      </c>
      <c r="J16" s="19">
        <v>0.11044192389180101</v>
      </c>
      <c r="K16" s="19">
        <v>0.147927317764355</v>
      </c>
      <c r="L16" s="19">
        <v>0.13735169630288799</v>
      </c>
      <c r="M16" s="19"/>
      <c r="N16" s="19">
        <v>0.119884940057623</v>
      </c>
      <c r="O16" s="19">
        <v>0.16161585285858401</v>
      </c>
      <c r="P16" s="19">
        <v>0.12117854173595199</v>
      </c>
      <c r="Q16" s="19">
        <v>0.187224038188123</v>
      </c>
      <c r="R16" s="19"/>
      <c r="S16" s="19">
        <v>0.122565521471031</v>
      </c>
      <c r="T16" s="19">
        <v>0.159238491308791</v>
      </c>
      <c r="U16" s="19">
        <v>8.52434570748698E-2</v>
      </c>
      <c r="V16" s="19">
        <v>0.13257619656395001</v>
      </c>
      <c r="W16" s="19">
        <v>0.18455725867478301</v>
      </c>
      <c r="X16" s="19">
        <v>0.162055813408093</v>
      </c>
      <c r="Y16" s="19">
        <v>0.175402611108219</v>
      </c>
      <c r="Z16" s="19">
        <v>0.19920604161020999</v>
      </c>
      <c r="AA16" s="19">
        <v>0.14832073215306299</v>
      </c>
      <c r="AB16" s="19"/>
      <c r="AC16" s="19">
        <v>0.39059507766732499</v>
      </c>
      <c r="AD16" s="19">
        <v>0.20315337305859499</v>
      </c>
      <c r="AE16" s="19">
        <v>0.224128587086281</v>
      </c>
      <c r="AF16" s="19">
        <v>0.18454199926218001</v>
      </c>
      <c r="AG16" s="19">
        <v>0.19180183797022601</v>
      </c>
      <c r="AH16" s="19">
        <v>0.17027213407391001</v>
      </c>
      <c r="AI16" s="19">
        <v>0.124284888566159</v>
      </c>
      <c r="AJ16" s="19">
        <v>0.118430531697558</v>
      </c>
      <c r="AK16" s="19">
        <v>0.114462281681076</v>
      </c>
      <c r="AL16" s="19">
        <v>0.140832816427063</v>
      </c>
      <c r="AM16" s="19">
        <v>8.9865633041937898E-2</v>
      </c>
      <c r="AN16" s="19">
        <v>7.4622940706069105E-2</v>
      </c>
      <c r="AO16" s="19">
        <v>0.110737174729497</v>
      </c>
      <c r="AP16" s="19">
        <v>9.2997272051671701E-2</v>
      </c>
      <c r="AQ16" s="19">
        <v>9.1414799334110203E-2</v>
      </c>
      <c r="AR16" s="19">
        <v>0.11840005062002799</v>
      </c>
      <c r="AS16" s="19"/>
      <c r="AT16" s="19">
        <v>0.158948523844717</v>
      </c>
      <c r="AU16" s="19">
        <v>0.15634556582888701</v>
      </c>
      <c r="AV16" s="19">
        <v>0.15091875590177001</v>
      </c>
      <c r="AW16" s="19">
        <v>0.14153878839735701</v>
      </c>
      <c r="AX16" s="19">
        <v>0.132464307831338</v>
      </c>
      <c r="AY16" s="19">
        <v>8.9658440076429605E-2</v>
      </c>
      <c r="AZ16" s="19"/>
      <c r="BA16" s="19">
        <v>0.180065658972801</v>
      </c>
      <c r="BB16" s="19">
        <v>0.15138934864980499</v>
      </c>
      <c r="BC16" s="19">
        <v>0.13177314090600101</v>
      </c>
      <c r="BD16" s="19">
        <v>0.149370983199799</v>
      </c>
      <c r="BE16" s="19">
        <v>7.7499274562396303E-2</v>
      </c>
      <c r="BF16" s="19"/>
      <c r="BG16" s="19">
        <v>0.111732048547326</v>
      </c>
      <c r="BH16" s="19">
        <v>0.12714501776155701</v>
      </c>
      <c r="BI16" s="19">
        <v>0.15166254689377201</v>
      </c>
      <c r="BJ16" s="19">
        <v>0.116233382027961</v>
      </c>
      <c r="BK16" s="19">
        <v>0.14285758727297801</v>
      </c>
      <c r="BL16" s="19"/>
      <c r="BM16" s="19">
        <v>0.12883070780224901</v>
      </c>
      <c r="BN16" s="19">
        <v>0.152474117537061</v>
      </c>
      <c r="BO16" s="19">
        <v>0.19281691081687499</v>
      </c>
      <c r="BP16" s="19"/>
      <c r="BQ16" s="19">
        <v>9.8594428670302006E-2</v>
      </c>
      <c r="BR16" s="19">
        <v>0.159215649285291</v>
      </c>
      <c r="BS16" s="19"/>
      <c r="BT16" s="19">
        <v>0.112315235802899</v>
      </c>
      <c r="BU16" s="19">
        <v>0.17665702045447901</v>
      </c>
    </row>
    <row r="17" spans="2:2" x14ac:dyDescent="0.3">
      <c r="B17" s="16" t="s">
        <v>197</v>
      </c>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241</v>
      </c>
      <c r="C9" s="17">
        <v>2.02921825361124E-2</v>
      </c>
      <c r="D9" s="17">
        <v>2.1776110696616099E-2</v>
      </c>
      <c r="E9" s="17">
        <v>1.89300821359287E-2</v>
      </c>
      <c r="F9" s="17"/>
      <c r="G9" s="17">
        <v>2.9968728886201099E-2</v>
      </c>
      <c r="H9" s="17">
        <v>4.0314637956673199E-2</v>
      </c>
      <c r="I9" s="17">
        <v>3.0591207587530301E-2</v>
      </c>
      <c r="J9" s="17">
        <v>7.9864982535529407E-3</v>
      </c>
      <c r="K9" s="17">
        <v>7.7577147634727501E-3</v>
      </c>
      <c r="L9" s="17">
        <v>8.13250368741332E-3</v>
      </c>
      <c r="M9" s="17"/>
      <c r="N9" s="17">
        <v>2.46063410015019E-2</v>
      </c>
      <c r="O9" s="17">
        <v>2.1572788106725801E-2</v>
      </c>
      <c r="P9" s="17">
        <v>2.5319197120194901E-2</v>
      </c>
      <c r="Q9" s="17">
        <v>1.05430816891814E-2</v>
      </c>
      <c r="R9" s="17"/>
      <c r="S9" s="17">
        <v>3.1626333308127703E-2</v>
      </c>
      <c r="T9" s="17">
        <v>1.70491919547359E-2</v>
      </c>
      <c r="U9" s="17">
        <v>1.2012216701853999E-2</v>
      </c>
      <c r="V9" s="17">
        <v>2.0231820267491998E-2</v>
      </c>
      <c r="W9" s="17">
        <v>1.40402968552551E-2</v>
      </c>
      <c r="X9" s="17">
        <v>1.98237966772398E-2</v>
      </c>
      <c r="Y9" s="17">
        <v>2.0012584737208801E-2</v>
      </c>
      <c r="Z9" s="17">
        <v>2.3502571345153999E-2</v>
      </c>
      <c r="AA9" s="17">
        <v>2.10296466610282E-2</v>
      </c>
      <c r="AB9" s="17"/>
      <c r="AC9" s="17">
        <v>4.65549047618493E-2</v>
      </c>
      <c r="AD9" s="17">
        <v>3.8795116443543498E-2</v>
      </c>
      <c r="AE9" s="17">
        <v>4.2600548540699399E-3</v>
      </c>
      <c r="AF9" s="17">
        <v>1.31818667796184E-2</v>
      </c>
      <c r="AG9" s="17">
        <v>2.8818901477641601E-2</v>
      </c>
      <c r="AH9" s="17">
        <v>2.1392974763953201E-2</v>
      </c>
      <c r="AI9" s="17">
        <v>2.4930625708663799E-2</v>
      </c>
      <c r="AJ9" s="17">
        <v>1.0313448262516201E-2</v>
      </c>
      <c r="AK9" s="17">
        <v>3.3230234226691802E-2</v>
      </c>
      <c r="AL9" s="17">
        <v>1.43248967963998E-2</v>
      </c>
      <c r="AM9" s="17">
        <v>8.5930651444101596E-3</v>
      </c>
      <c r="AN9" s="17">
        <v>0</v>
      </c>
      <c r="AO9" s="17">
        <v>2.73383019039268E-2</v>
      </c>
      <c r="AP9" s="17">
        <v>0</v>
      </c>
      <c r="AQ9" s="17">
        <v>0</v>
      </c>
      <c r="AR9" s="17">
        <v>7.9863184726374395E-2</v>
      </c>
      <c r="AS9" s="17"/>
      <c r="AT9" s="17">
        <v>4.0958676626826902E-2</v>
      </c>
      <c r="AU9" s="17">
        <v>1.3803399922052199E-2</v>
      </c>
      <c r="AV9" s="17">
        <v>1.86094171547951E-2</v>
      </c>
      <c r="AW9" s="17">
        <v>2.0021602128271799E-2</v>
      </c>
      <c r="AX9" s="17">
        <v>3.0550451180916499E-3</v>
      </c>
      <c r="AY9" s="17">
        <v>4.7460749889426598E-3</v>
      </c>
      <c r="AZ9" s="17"/>
      <c r="BA9" s="17">
        <v>1.54355195062904E-2</v>
      </c>
      <c r="BB9" s="17">
        <v>1.36271409270435E-2</v>
      </c>
      <c r="BC9" s="17">
        <v>1.17926846615599E-2</v>
      </c>
      <c r="BD9" s="17">
        <v>5.0357092440778198E-2</v>
      </c>
      <c r="BE9" s="17">
        <v>9.3521076865798095E-2</v>
      </c>
      <c r="BF9" s="17"/>
      <c r="BG9" s="17">
        <v>7.9197059534349308E-3</v>
      </c>
      <c r="BH9" s="17">
        <v>2.9296925273029201E-2</v>
      </c>
      <c r="BI9" s="17">
        <v>1.12226160211718E-2</v>
      </c>
      <c r="BJ9" s="17">
        <v>1.2463686140333E-2</v>
      </c>
      <c r="BK9" s="17">
        <v>1.41316032190686E-2</v>
      </c>
      <c r="BL9" s="17"/>
      <c r="BM9" s="17">
        <v>2.5509969057253501E-2</v>
      </c>
      <c r="BN9" s="17">
        <v>1.7697198875635801E-2</v>
      </c>
      <c r="BO9" s="17">
        <v>1.08852591754928E-2</v>
      </c>
      <c r="BP9" s="17"/>
      <c r="BQ9" s="17">
        <v>3.9967108504649601E-2</v>
      </c>
      <c r="BR9" s="17">
        <v>1.0135855754517101E-2</v>
      </c>
      <c r="BS9" s="17"/>
      <c r="BT9" s="17">
        <v>2.4694979654731299E-2</v>
      </c>
      <c r="BU9" s="17">
        <v>1.6078455188958399E-2</v>
      </c>
    </row>
    <row r="10" spans="2:73" x14ac:dyDescent="0.3">
      <c r="B10" s="18" t="s">
        <v>242</v>
      </c>
      <c r="C10" s="17">
        <v>6.8412712708335002E-2</v>
      </c>
      <c r="D10" s="17">
        <v>8.4914500168833104E-2</v>
      </c>
      <c r="E10" s="17">
        <v>5.2870230420922502E-2</v>
      </c>
      <c r="F10" s="17"/>
      <c r="G10" s="17">
        <v>9.7007620201288794E-2</v>
      </c>
      <c r="H10" s="17">
        <v>0.118465904743287</v>
      </c>
      <c r="I10" s="17">
        <v>8.5372901459227601E-2</v>
      </c>
      <c r="J10" s="17">
        <v>4.6004880160681001E-2</v>
      </c>
      <c r="K10" s="17">
        <v>3.4280754390339403E-2</v>
      </c>
      <c r="L10" s="17">
        <v>3.6804481241055599E-2</v>
      </c>
      <c r="M10" s="17"/>
      <c r="N10" s="17">
        <v>9.2886199031187902E-2</v>
      </c>
      <c r="O10" s="17">
        <v>7.4661937649863397E-2</v>
      </c>
      <c r="P10" s="17">
        <v>5.6374909335992901E-2</v>
      </c>
      <c r="Q10" s="17">
        <v>4.8794254931931097E-2</v>
      </c>
      <c r="R10" s="17"/>
      <c r="S10" s="17">
        <v>0.123593749061696</v>
      </c>
      <c r="T10" s="17">
        <v>5.98502633361317E-2</v>
      </c>
      <c r="U10" s="17">
        <v>5.0097424853461497E-2</v>
      </c>
      <c r="V10" s="17">
        <v>6.37954620560061E-2</v>
      </c>
      <c r="W10" s="17">
        <v>6.1418607999547799E-2</v>
      </c>
      <c r="X10" s="17">
        <v>8.5620626816583306E-2</v>
      </c>
      <c r="Y10" s="17">
        <v>2.7221002399821701E-2</v>
      </c>
      <c r="Z10" s="17">
        <v>2.5470492073334398E-2</v>
      </c>
      <c r="AA10" s="17">
        <v>7.0496091312897302E-2</v>
      </c>
      <c r="AB10" s="17"/>
      <c r="AC10" s="17">
        <v>2.3552837946547601E-2</v>
      </c>
      <c r="AD10" s="17">
        <v>6.3767901087261006E-2</v>
      </c>
      <c r="AE10" s="17">
        <v>5.2131804853175798E-2</v>
      </c>
      <c r="AF10" s="17">
        <v>3.8432778075466897E-2</v>
      </c>
      <c r="AG10" s="17">
        <v>5.3646024921634602E-2</v>
      </c>
      <c r="AH10" s="17">
        <v>6.9277583468613999E-2</v>
      </c>
      <c r="AI10" s="17">
        <v>5.7824424270928702E-2</v>
      </c>
      <c r="AJ10" s="17">
        <v>9.8134855726633496E-2</v>
      </c>
      <c r="AK10" s="17">
        <v>5.5238940242178403E-2</v>
      </c>
      <c r="AL10" s="17">
        <v>5.3805073028645803E-2</v>
      </c>
      <c r="AM10" s="17">
        <v>0.107870674150837</v>
      </c>
      <c r="AN10" s="17">
        <v>6.6569409577473704E-2</v>
      </c>
      <c r="AO10" s="17">
        <v>3.6078874885108803E-2</v>
      </c>
      <c r="AP10" s="17">
        <v>9.0733610214342203E-2</v>
      </c>
      <c r="AQ10" s="17">
        <v>9.9464928734756805E-2</v>
      </c>
      <c r="AR10" s="17">
        <v>0.14688631167934599</v>
      </c>
      <c r="AS10" s="17"/>
      <c r="AT10" s="17">
        <v>0.108232296361794</v>
      </c>
      <c r="AU10" s="17">
        <v>5.7177007505556397E-2</v>
      </c>
      <c r="AV10" s="17">
        <v>6.4271800902581999E-2</v>
      </c>
      <c r="AW10" s="17">
        <v>6.72931909453829E-2</v>
      </c>
      <c r="AX10" s="17">
        <v>2.9980062022400101E-2</v>
      </c>
      <c r="AY10" s="17">
        <v>4.7308631219021603E-2</v>
      </c>
      <c r="AZ10" s="17"/>
      <c r="BA10" s="17">
        <v>4.2269887741192599E-2</v>
      </c>
      <c r="BB10" s="17">
        <v>4.4301729220800903E-2</v>
      </c>
      <c r="BC10" s="17">
        <v>0.105949204975581</v>
      </c>
      <c r="BD10" s="17">
        <v>0.111996616062046</v>
      </c>
      <c r="BE10" s="17">
        <v>9.4157380523276796E-2</v>
      </c>
      <c r="BF10" s="17"/>
      <c r="BG10" s="17">
        <v>9.1215206504313098E-2</v>
      </c>
      <c r="BH10" s="17">
        <v>8.1012206102116596E-2</v>
      </c>
      <c r="BI10" s="17">
        <v>7.3475596041573193E-2</v>
      </c>
      <c r="BJ10" s="17">
        <v>3.9064646116095898E-2</v>
      </c>
      <c r="BK10" s="17">
        <v>3.9395322229487502E-2</v>
      </c>
      <c r="BL10" s="17"/>
      <c r="BM10" s="17">
        <v>8.9093550514472694E-2</v>
      </c>
      <c r="BN10" s="17">
        <v>5.20172056220332E-2</v>
      </c>
      <c r="BO10" s="17">
        <v>4.5991712059566703E-2</v>
      </c>
      <c r="BP10" s="17"/>
      <c r="BQ10" s="17">
        <v>0.110487229185028</v>
      </c>
      <c r="BR10" s="17">
        <v>4.4636670489301998E-2</v>
      </c>
      <c r="BS10" s="17"/>
      <c r="BT10" s="17">
        <v>8.4347409015259597E-2</v>
      </c>
      <c r="BU10" s="17">
        <v>4.5983304249319699E-2</v>
      </c>
    </row>
    <row r="11" spans="2:73" x14ac:dyDescent="0.3">
      <c r="B11" s="18" t="s">
        <v>243</v>
      </c>
      <c r="C11" s="17">
        <v>7.82731662121251E-2</v>
      </c>
      <c r="D11" s="17">
        <v>8.8258022124849803E-2</v>
      </c>
      <c r="E11" s="17">
        <v>6.8961511319719407E-2</v>
      </c>
      <c r="F11" s="17"/>
      <c r="G11" s="17">
        <v>0.12027548268726</v>
      </c>
      <c r="H11" s="17">
        <v>0.10710426947253</v>
      </c>
      <c r="I11" s="17">
        <v>9.67334632076252E-2</v>
      </c>
      <c r="J11" s="17">
        <v>6.7770671338081095E-2</v>
      </c>
      <c r="K11" s="17">
        <v>3.0039534035986099E-2</v>
      </c>
      <c r="L11" s="17">
        <v>5.1848546249547302E-2</v>
      </c>
      <c r="M11" s="17"/>
      <c r="N11" s="17">
        <v>0.111133298999665</v>
      </c>
      <c r="O11" s="17">
        <v>8.7413469319783596E-2</v>
      </c>
      <c r="P11" s="17">
        <v>6.5851624458061503E-2</v>
      </c>
      <c r="Q11" s="17">
        <v>4.5809506125249103E-2</v>
      </c>
      <c r="R11" s="17"/>
      <c r="S11" s="17">
        <v>0.13492362212745601</v>
      </c>
      <c r="T11" s="17">
        <v>7.9074198378433297E-2</v>
      </c>
      <c r="U11" s="17">
        <v>6.6808006189588404E-2</v>
      </c>
      <c r="V11" s="17">
        <v>5.7148382937797601E-2</v>
      </c>
      <c r="W11" s="17">
        <v>6.6781008154416094E-2</v>
      </c>
      <c r="X11" s="17">
        <v>8.2385617411446302E-2</v>
      </c>
      <c r="Y11" s="17">
        <v>4.4846591924067203E-2</v>
      </c>
      <c r="Z11" s="17">
        <v>2.9759959368339899E-2</v>
      </c>
      <c r="AA11" s="17">
        <v>8.5050228438939293E-2</v>
      </c>
      <c r="AB11" s="17"/>
      <c r="AC11" s="17">
        <v>0</v>
      </c>
      <c r="AD11" s="17">
        <v>7.3604336119116195E-2</v>
      </c>
      <c r="AE11" s="17">
        <v>5.8020604421729502E-2</v>
      </c>
      <c r="AF11" s="17">
        <v>7.53437568410249E-2</v>
      </c>
      <c r="AG11" s="17">
        <v>7.12786070394065E-2</v>
      </c>
      <c r="AH11" s="17">
        <v>6.36923325607473E-2</v>
      </c>
      <c r="AI11" s="17">
        <v>8.7416001398078605E-2</v>
      </c>
      <c r="AJ11" s="17">
        <v>9.2573072183029806E-2</v>
      </c>
      <c r="AK11" s="17">
        <v>6.2461315067161398E-2</v>
      </c>
      <c r="AL11" s="17">
        <v>6.2396749718942102E-2</v>
      </c>
      <c r="AM11" s="17">
        <v>9.9973989865023705E-2</v>
      </c>
      <c r="AN11" s="17">
        <v>6.5726117316672203E-2</v>
      </c>
      <c r="AO11" s="17">
        <v>8.1317264848403695E-2</v>
      </c>
      <c r="AP11" s="17">
        <v>6.3493697032905597E-2</v>
      </c>
      <c r="AQ11" s="17">
        <v>0.111765354770615</v>
      </c>
      <c r="AR11" s="17">
        <v>0.122088791910758</v>
      </c>
      <c r="AS11" s="17"/>
      <c r="AT11" s="17">
        <v>0.11794241453712</v>
      </c>
      <c r="AU11" s="17">
        <v>9.3325622457590504E-2</v>
      </c>
      <c r="AV11" s="17">
        <v>6.1763547376653898E-2</v>
      </c>
      <c r="AW11" s="17">
        <v>4.9089489795081903E-2</v>
      </c>
      <c r="AX11" s="17">
        <v>3.3214921416945299E-2</v>
      </c>
      <c r="AY11" s="17">
        <v>5.4014033186190899E-2</v>
      </c>
      <c r="AZ11" s="17"/>
      <c r="BA11" s="17">
        <v>4.8147662108073599E-2</v>
      </c>
      <c r="BB11" s="17">
        <v>7.23707346046807E-2</v>
      </c>
      <c r="BC11" s="17">
        <v>0.10021183843857701</v>
      </c>
      <c r="BD11" s="17">
        <v>0.134565388674663</v>
      </c>
      <c r="BE11" s="17">
        <v>0.109494384616388</v>
      </c>
      <c r="BF11" s="17"/>
      <c r="BG11" s="17">
        <v>8.2902682958451504E-2</v>
      </c>
      <c r="BH11" s="17">
        <v>8.3362152974943607E-2</v>
      </c>
      <c r="BI11" s="17">
        <v>7.3405236815926506E-2</v>
      </c>
      <c r="BJ11" s="17">
        <v>5.8553361630497403E-2</v>
      </c>
      <c r="BK11" s="17">
        <v>6.4161865177023797E-2</v>
      </c>
      <c r="BL11" s="17"/>
      <c r="BM11" s="17">
        <v>9.2262658576717296E-2</v>
      </c>
      <c r="BN11" s="17">
        <v>7.2742142127408593E-2</v>
      </c>
      <c r="BO11" s="17">
        <v>4.9582209312814901E-2</v>
      </c>
      <c r="BP11" s="17"/>
      <c r="BQ11" s="17">
        <v>0.11717705524546</v>
      </c>
      <c r="BR11" s="17">
        <v>5.2525416638704497E-2</v>
      </c>
      <c r="BS11" s="17"/>
      <c r="BT11" s="17">
        <v>0.100940721791206</v>
      </c>
      <c r="BU11" s="17">
        <v>4.9573039702949302E-2</v>
      </c>
    </row>
    <row r="12" spans="2:73" x14ac:dyDescent="0.3">
      <c r="B12" s="18" t="s">
        <v>244</v>
      </c>
      <c r="C12" s="17">
        <v>0.11868231268332501</v>
      </c>
      <c r="D12" s="17">
        <v>0.113668078931616</v>
      </c>
      <c r="E12" s="17">
        <v>0.12375581437712301</v>
      </c>
      <c r="F12" s="17"/>
      <c r="G12" s="17">
        <v>0.16465428544865901</v>
      </c>
      <c r="H12" s="17">
        <v>0.14211081201970699</v>
      </c>
      <c r="I12" s="17">
        <v>0.14489316462241</v>
      </c>
      <c r="J12" s="17">
        <v>0.107140223670323</v>
      </c>
      <c r="K12" s="17">
        <v>7.6271768814232102E-2</v>
      </c>
      <c r="L12" s="17">
        <v>8.4680475704992306E-2</v>
      </c>
      <c r="M12" s="17"/>
      <c r="N12" s="17">
        <v>0.139079805383752</v>
      </c>
      <c r="O12" s="17">
        <v>0.135709030531448</v>
      </c>
      <c r="P12" s="17">
        <v>9.3196521012023803E-2</v>
      </c>
      <c r="Q12" s="17">
        <v>0.105414080765257</v>
      </c>
      <c r="R12" s="17"/>
      <c r="S12" s="17">
        <v>0.181018664044896</v>
      </c>
      <c r="T12" s="17">
        <v>0.14157906571614501</v>
      </c>
      <c r="U12" s="17">
        <v>0.121924044998061</v>
      </c>
      <c r="V12" s="17">
        <v>0.100485521347719</v>
      </c>
      <c r="W12" s="17">
        <v>0.114086845582261</v>
      </c>
      <c r="X12" s="17">
        <v>0.14402407871029199</v>
      </c>
      <c r="Y12" s="17">
        <v>5.1783625875632899E-2</v>
      </c>
      <c r="Z12" s="17">
        <v>7.0968427458609706E-2</v>
      </c>
      <c r="AA12" s="17">
        <v>8.1149794241388795E-2</v>
      </c>
      <c r="AB12" s="17"/>
      <c r="AC12" s="17">
        <v>0.124746671451194</v>
      </c>
      <c r="AD12" s="17">
        <v>0.17627956764234101</v>
      </c>
      <c r="AE12" s="17">
        <v>9.6581741201164598E-2</v>
      </c>
      <c r="AF12" s="17">
        <v>8.8475020338676102E-2</v>
      </c>
      <c r="AG12" s="17">
        <v>9.3923341894810206E-2</v>
      </c>
      <c r="AH12" s="17">
        <v>8.4859437572976107E-2</v>
      </c>
      <c r="AI12" s="17">
        <v>0.122524548661155</v>
      </c>
      <c r="AJ12" s="17">
        <v>9.97474601889283E-2</v>
      </c>
      <c r="AK12" s="17">
        <v>0.14583824641679799</v>
      </c>
      <c r="AL12" s="17">
        <v>9.9786628058986401E-2</v>
      </c>
      <c r="AM12" s="17">
        <v>0.104557341156573</v>
      </c>
      <c r="AN12" s="17">
        <v>0.113253250171924</v>
      </c>
      <c r="AO12" s="17">
        <v>0.16390028957088401</v>
      </c>
      <c r="AP12" s="17">
        <v>0.20425001089813299</v>
      </c>
      <c r="AQ12" s="17">
        <v>0.187651730124308</v>
      </c>
      <c r="AR12" s="17">
        <v>0.17299949547304599</v>
      </c>
      <c r="AS12" s="17"/>
      <c r="AT12" s="17">
        <v>0.16218788140496601</v>
      </c>
      <c r="AU12" s="17">
        <v>0.120611916079415</v>
      </c>
      <c r="AV12" s="17">
        <v>0.100669583138362</v>
      </c>
      <c r="AW12" s="17">
        <v>9.38127233309375E-2</v>
      </c>
      <c r="AX12" s="17">
        <v>9.2486088914251099E-2</v>
      </c>
      <c r="AY12" s="17">
        <v>0.10975869582433199</v>
      </c>
      <c r="AZ12" s="17"/>
      <c r="BA12" s="17">
        <v>9.2704768752380706E-2</v>
      </c>
      <c r="BB12" s="17">
        <v>0.122866337256181</v>
      </c>
      <c r="BC12" s="17">
        <v>0.12667228149614301</v>
      </c>
      <c r="BD12" s="17">
        <v>0.17031811071646299</v>
      </c>
      <c r="BE12" s="17">
        <v>0.18848716762214701</v>
      </c>
      <c r="BF12" s="17"/>
      <c r="BG12" s="17">
        <v>0.104186461798405</v>
      </c>
      <c r="BH12" s="17">
        <v>0.13111652854040001</v>
      </c>
      <c r="BI12" s="17">
        <v>0.13082814226839101</v>
      </c>
      <c r="BJ12" s="17">
        <v>0.113758748215971</v>
      </c>
      <c r="BK12" s="17">
        <v>0.146256838395042</v>
      </c>
      <c r="BL12" s="17"/>
      <c r="BM12" s="17">
        <v>0.14451364635414199</v>
      </c>
      <c r="BN12" s="17">
        <v>9.6439017161230906E-2</v>
      </c>
      <c r="BO12" s="17">
        <v>9.4969818925438806E-2</v>
      </c>
      <c r="BP12" s="17"/>
      <c r="BQ12" s="17">
        <v>0.156290381997536</v>
      </c>
      <c r="BR12" s="17">
        <v>9.2153277690157701E-2</v>
      </c>
      <c r="BS12" s="17"/>
      <c r="BT12" s="17">
        <v>0.137585158059152</v>
      </c>
      <c r="BU12" s="17">
        <v>9.5146626612255703E-2</v>
      </c>
    </row>
    <row r="13" spans="2:73" x14ac:dyDescent="0.3">
      <c r="B13" s="18" t="s">
        <v>245</v>
      </c>
      <c r="C13" s="17">
        <v>0.15033561140472701</v>
      </c>
      <c r="D13" s="17">
        <v>0.14960360463641401</v>
      </c>
      <c r="E13" s="17">
        <v>0.15095452373839599</v>
      </c>
      <c r="F13" s="17"/>
      <c r="G13" s="17">
        <v>0.18872120648333199</v>
      </c>
      <c r="H13" s="17">
        <v>0.131180990815745</v>
      </c>
      <c r="I13" s="17">
        <v>0.146926393018907</v>
      </c>
      <c r="J13" s="17">
        <v>0.150194258464519</v>
      </c>
      <c r="K13" s="17">
        <v>0.176911030155879</v>
      </c>
      <c r="L13" s="17">
        <v>0.124010913211277</v>
      </c>
      <c r="M13" s="17"/>
      <c r="N13" s="17">
        <v>0.14124802966182201</v>
      </c>
      <c r="O13" s="17">
        <v>0.145855953403393</v>
      </c>
      <c r="P13" s="17">
        <v>0.16387588408010501</v>
      </c>
      <c r="Q13" s="17">
        <v>0.15099594519982501</v>
      </c>
      <c r="R13" s="17"/>
      <c r="S13" s="17">
        <v>0.15340159886537799</v>
      </c>
      <c r="T13" s="17">
        <v>0.19295783367420599</v>
      </c>
      <c r="U13" s="17">
        <v>9.2016665317626006E-2</v>
      </c>
      <c r="V13" s="17">
        <v>0.113915202551092</v>
      </c>
      <c r="W13" s="17">
        <v>0.189598978797587</v>
      </c>
      <c r="X13" s="17">
        <v>0.17955718033763801</v>
      </c>
      <c r="Y13" s="17">
        <v>0.14174014473690399</v>
      </c>
      <c r="Z13" s="17">
        <v>6.3154923852327405E-2</v>
      </c>
      <c r="AA13" s="17">
        <v>0.16051286219095501</v>
      </c>
      <c r="AB13" s="17"/>
      <c r="AC13" s="17">
        <v>4.0172497954773602E-2</v>
      </c>
      <c r="AD13" s="17">
        <v>0.144259398705751</v>
      </c>
      <c r="AE13" s="17">
        <v>0.126416293187532</v>
      </c>
      <c r="AF13" s="17">
        <v>0.122139124012765</v>
      </c>
      <c r="AG13" s="17">
        <v>0.14253562009146001</v>
      </c>
      <c r="AH13" s="17">
        <v>0.13280799696152501</v>
      </c>
      <c r="AI13" s="17">
        <v>0.13534882948958901</v>
      </c>
      <c r="AJ13" s="17">
        <v>0.19578900733308099</v>
      </c>
      <c r="AK13" s="17">
        <v>0.174186174761045</v>
      </c>
      <c r="AL13" s="17">
        <v>0.208774839257068</v>
      </c>
      <c r="AM13" s="17">
        <v>0.128002949925932</v>
      </c>
      <c r="AN13" s="17">
        <v>0.16627928797286501</v>
      </c>
      <c r="AO13" s="17">
        <v>0.210033744435137</v>
      </c>
      <c r="AP13" s="17">
        <v>0.15843631028215499</v>
      </c>
      <c r="AQ13" s="17">
        <v>0.18232729669485201</v>
      </c>
      <c r="AR13" s="17">
        <v>0.12498123047139401</v>
      </c>
      <c r="AS13" s="17"/>
      <c r="AT13" s="17">
        <v>0.137993657320165</v>
      </c>
      <c r="AU13" s="17">
        <v>0.16146826349809901</v>
      </c>
      <c r="AV13" s="17">
        <v>0.14141081865308699</v>
      </c>
      <c r="AW13" s="17">
        <v>0.14393287450804099</v>
      </c>
      <c r="AX13" s="17">
        <v>0.153108008486149</v>
      </c>
      <c r="AY13" s="17">
        <v>0.18913745734710199</v>
      </c>
      <c r="AZ13" s="17"/>
      <c r="BA13" s="17">
        <v>0.15310406060148199</v>
      </c>
      <c r="BB13" s="17">
        <v>0.15490040806503799</v>
      </c>
      <c r="BC13" s="17">
        <v>0.16718043071924299</v>
      </c>
      <c r="BD13" s="17">
        <v>0.127886596678086</v>
      </c>
      <c r="BE13" s="17">
        <v>0.105465612831185</v>
      </c>
      <c r="BF13" s="17"/>
      <c r="BG13" s="17">
        <v>0.144089526889218</v>
      </c>
      <c r="BH13" s="17">
        <v>0.168918153623135</v>
      </c>
      <c r="BI13" s="17">
        <v>0.15415429601946901</v>
      </c>
      <c r="BJ13" s="17">
        <v>0.14820160412153699</v>
      </c>
      <c r="BK13" s="17">
        <v>0.13761182114926099</v>
      </c>
      <c r="BL13" s="17"/>
      <c r="BM13" s="17">
        <v>0.144141858105924</v>
      </c>
      <c r="BN13" s="17">
        <v>0.15353083483637001</v>
      </c>
      <c r="BO13" s="17">
        <v>0.161222661870981</v>
      </c>
      <c r="BP13" s="17"/>
      <c r="BQ13" s="17">
        <v>0.16158371033346899</v>
      </c>
      <c r="BR13" s="17">
        <v>0.149019257903793</v>
      </c>
      <c r="BS13" s="17"/>
      <c r="BT13" s="17">
        <v>0.14827874878616901</v>
      </c>
      <c r="BU13" s="17">
        <v>0.15922337694611799</v>
      </c>
    </row>
    <row r="14" spans="2:73" x14ac:dyDescent="0.3">
      <c r="B14" s="18" t="s">
        <v>246</v>
      </c>
      <c r="C14" s="17">
        <v>0.16549786759812199</v>
      </c>
      <c r="D14" s="17">
        <v>0.18366845261470599</v>
      </c>
      <c r="E14" s="17">
        <v>0.14861036657877399</v>
      </c>
      <c r="F14" s="17"/>
      <c r="G14" s="17">
        <v>0.11638772853913899</v>
      </c>
      <c r="H14" s="17">
        <v>0.16081510832052301</v>
      </c>
      <c r="I14" s="17">
        <v>0.16016902556013099</v>
      </c>
      <c r="J14" s="17">
        <v>0.22011193687532599</v>
      </c>
      <c r="K14" s="17">
        <v>0.16570317454068301</v>
      </c>
      <c r="L14" s="17">
        <v>0.162820362589472</v>
      </c>
      <c r="M14" s="17"/>
      <c r="N14" s="17">
        <v>0.16143397636210399</v>
      </c>
      <c r="O14" s="17">
        <v>0.17742836073905999</v>
      </c>
      <c r="P14" s="17">
        <v>0.16661473051004799</v>
      </c>
      <c r="Q14" s="17">
        <v>0.154339804595757</v>
      </c>
      <c r="R14" s="17"/>
      <c r="S14" s="17">
        <v>0.11671002532939601</v>
      </c>
      <c r="T14" s="17">
        <v>0.16680602849183901</v>
      </c>
      <c r="U14" s="17">
        <v>0.157336471232117</v>
      </c>
      <c r="V14" s="17">
        <v>0.171705378093026</v>
      </c>
      <c r="W14" s="17">
        <v>0.22665409367603501</v>
      </c>
      <c r="X14" s="17">
        <v>0.16041937620838401</v>
      </c>
      <c r="Y14" s="17">
        <v>0.19113236337112299</v>
      </c>
      <c r="Z14" s="17">
        <v>0.15284899190130299</v>
      </c>
      <c r="AA14" s="17">
        <v>0.17042666764033201</v>
      </c>
      <c r="AB14" s="17"/>
      <c r="AC14" s="17">
        <v>3.0847046021319002E-2</v>
      </c>
      <c r="AD14" s="17">
        <v>8.0360560540689602E-2</v>
      </c>
      <c r="AE14" s="17">
        <v>0.13292580355774</v>
      </c>
      <c r="AF14" s="17">
        <v>0.17363710570498</v>
      </c>
      <c r="AG14" s="17">
        <v>0.16026072419634099</v>
      </c>
      <c r="AH14" s="17">
        <v>0.144177176195672</v>
      </c>
      <c r="AI14" s="17">
        <v>0.21014291658171799</v>
      </c>
      <c r="AJ14" s="17">
        <v>0.161600815892226</v>
      </c>
      <c r="AK14" s="17">
        <v>0.14975830373518401</v>
      </c>
      <c r="AL14" s="17">
        <v>0.178247814624447</v>
      </c>
      <c r="AM14" s="17">
        <v>0.19620002306025899</v>
      </c>
      <c r="AN14" s="17">
        <v>0.21560211668201101</v>
      </c>
      <c r="AO14" s="17">
        <v>0.20703755771156901</v>
      </c>
      <c r="AP14" s="17">
        <v>0.14606245412787999</v>
      </c>
      <c r="AQ14" s="17">
        <v>0.190739381962724</v>
      </c>
      <c r="AR14" s="17">
        <v>0.134643914240968</v>
      </c>
      <c r="AS14" s="17"/>
      <c r="AT14" s="17">
        <v>0.115092488182895</v>
      </c>
      <c r="AU14" s="17">
        <v>0.164258058017721</v>
      </c>
      <c r="AV14" s="17">
        <v>0.193929826521716</v>
      </c>
      <c r="AW14" s="17">
        <v>0.190853180583757</v>
      </c>
      <c r="AX14" s="17">
        <v>0.17673260086398401</v>
      </c>
      <c r="AY14" s="17">
        <v>0.203095443854654</v>
      </c>
      <c r="AZ14" s="17"/>
      <c r="BA14" s="17">
        <v>0.178552040033221</v>
      </c>
      <c r="BB14" s="17">
        <v>0.17322622907276899</v>
      </c>
      <c r="BC14" s="17">
        <v>0.142542182973695</v>
      </c>
      <c r="BD14" s="17">
        <v>0.128622982003473</v>
      </c>
      <c r="BE14" s="17">
        <v>0.16372804707317201</v>
      </c>
      <c r="BF14" s="17"/>
      <c r="BG14" s="17">
        <v>0.17980132980233199</v>
      </c>
      <c r="BH14" s="17">
        <v>0.15720042831122599</v>
      </c>
      <c r="BI14" s="17">
        <v>0.130742755601119</v>
      </c>
      <c r="BJ14" s="17">
        <v>0.22753827733394699</v>
      </c>
      <c r="BK14" s="17">
        <v>0.147888789938457</v>
      </c>
      <c r="BL14" s="17"/>
      <c r="BM14" s="17">
        <v>0.15730200823724599</v>
      </c>
      <c r="BN14" s="17">
        <v>0.167517459472491</v>
      </c>
      <c r="BO14" s="17">
        <v>0.18527640425561501</v>
      </c>
      <c r="BP14" s="17"/>
      <c r="BQ14" s="17">
        <v>0.14627070863737801</v>
      </c>
      <c r="BR14" s="17">
        <v>0.18039612001334801</v>
      </c>
      <c r="BS14" s="17"/>
      <c r="BT14" s="17">
        <v>0.15186636274507601</v>
      </c>
      <c r="BU14" s="17">
        <v>0.191049726511136</v>
      </c>
    </row>
    <row r="15" spans="2:73" x14ac:dyDescent="0.3">
      <c r="B15" s="18" t="s">
        <v>247</v>
      </c>
      <c r="C15" s="17">
        <v>0.220821418731033</v>
      </c>
      <c r="D15" s="17">
        <v>0.20345782467324899</v>
      </c>
      <c r="E15" s="17">
        <v>0.23750018231726899</v>
      </c>
      <c r="F15" s="17"/>
      <c r="G15" s="17">
        <v>7.2916020312055393E-2</v>
      </c>
      <c r="H15" s="17">
        <v>0.126667550512265</v>
      </c>
      <c r="I15" s="17">
        <v>0.17897487553567301</v>
      </c>
      <c r="J15" s="17">
        <v>0.26420618928846601</v>
      </c>
      <c r="K15" s="17">
        <v>0.31265047730018702</v>
      </c>
      <c r="L15" s="17">
        <v>0.33498948507925602</v>
      </c>
      <c r="M15" s="17"/>
      <c r="N15" s="17">
        <v>0.18451612617131</v>
      </c>
      <c r="O15" s="17">
        <v>0.17546035009362801</v>
      </c>
      <c r="P15" s="17">
        <v>0.26158447408663499</v>
      </c>
      <c r="Q15" s="17">
        <v>0.26555217104892898</v>
      </c>
      <c r="R15" s="17"/>
      <c r="S15" s="17">
        <v>8.8559778445514506E-2</v>
      </c>
      <c r="T15" s="17">
        <v>0.16542814420281299</v>
      </c>
      <c r="U15" s="17">
        <v>0.33840611448597302</v>
      </c>
      <c r="V15" s="17">
        <v>0.29407875742820899</v>
      </c>
      <c r="W15" s="17">
        <v>0.179127200181214</v>
      </c>
      <c r="X15" s="17">
        <v>0.13766843201648499</v>
      </c>
      <c r="Y15" s="17">
        <v>0.33683698465703799</v>
      </c>
      <c r="Z15" s="17">
        <v>0.38485983176277599</v>
      </c>
      <c r="AA15" s="17">
        <v>0.23558443068103199</v>
      </c>
      <c r="AB15" s="17"/>
      <c r="AC15" s="17">
        <v>0.310196397074254</v>
      </c>
      <c r="AD15" s="17">
        <v>0.15068780093801201</v>
      </c>
      <c r="AE15" s="17">
        <v>0.28656123743538098</v>
      </c>
      <c r="AF15" s="17">
        <v>0.29834281183452399</v>
      </c>
      <c r="AG15" s="17">
        <v>0.227442413066439</v>
      </c>
      <c r="AH15" s="17">
        <v>0.286041061657268</v>
      </c>
      <c r="AI15" s="17">
        <v>0.224271621632262</v>
      </c>
      <c r="AJ15" s="17">
        <v>0.193061531995914</v>
      </c>
      <c r="AK15" s="17">
        <v>0.20483979976859801</v>
      </c>
      <c r="AL15" s="17">
        <v>0.19588686730468699</v>
      </c>
      <c r="AM15" s="17">
        <v>0.232706322360866</v>
      </c>
      <c r="AN15" s="17">
        <v>0.22290543823930001</v>
      </c>
      <c r="AO15" s="17">
        <v>0.171405985246017</v>
      </c>
      <c r="AP15" s="17">
        <v>0.205410965491755</v>
      </c>
      <c r="AQ15" s="17">
        <v>0.148229314986939</v>
      </c>
      <c r="AR15" s="17">
        <v>7.0111457111776201E-2</v>
      </c>
      <c r="AS15" s="17"/>
      <c r="AT15" s="17">
        <v>0.132712626899358</v>
      </c>
      <c r="AU15" s="17">
        <v>0.196536237290171</v>
      </c>
      <c r="AV15" s="17">
        <v>0.23928669476537201</v>
      </c>
      <c r="AW15" s="17">
        <v>0.28043668187578302</v>
      </c>
      <c r="AX15" s="17">
        <v>0.325170531079851</v>
      </c>
      <c r="AY15" s="17">
        <v>0.27416496101987903</v>
      </c>
      <c r="AZ15" s="17"/>
      <c r="BA15" s="17">
        <v>0.25466136857522997</v>
      </c>
      <c r="BB15" s="17">
        <v>0.226489040367025</v>
      </c>
      <c r="BC15" s="17">
        <v>0.185525611585311</v>
      </c>
      <c r="BD15" s="17">
        <v>0.13480836666739099</v>
      </c>
      <c r="BE15" s="17">
        <v>0.117754833732065</v>
      </c>
      <c r="BF15" s="17"/>
      <c r="BG15" s="17">
        <v>0.26715265821418999</v>
      </c>
      <c r="BH15" s="17">
        <v>0.193849762536837</v>
      </c>
      <c r="BI15" s="17">
        <v>0.246706171660204</v>
      </c>
      <c r="BJ15" s="17">
        <v>0.275282155328607</v>
      </c>
      <c r="BK15" s="17">
        <v>0.21130076896024899</v>
      </c>
      <c r="BL15" s="17"/>
      <c r="BM15" s="17">
        <v>0.204153689073203</v>
      </c>
      <c r="BN15" s="17">
        <v>0.236795349024397</v>
      </c>
      <c r="BO15" s="17">
        <v>0.23217779982466699</v>
      </c>
      <c r="BP15" s="17"/>
      <c r="BQ15" s="17">
        <v>0.15182390638691501</v>
      </c>
      <c r="BR15" s="17">
        <v>0.27024107274990999</v>
      </c>
      <c r="BS15" s="17"/>
      <c r="BT15" s="17">
        <v>0.208426732012267</v>
      </c>
      <c r="BU15" s="17">
        <v>0.24656408444514599</v>
      </c>
    </row>
    <row r="16" spans="2:73" x14ac:dyDescent="0.3">
      <c r="B16" s="18" t="s">
        <v>92</v>
      </c>
      <c r="C16" s="19">
        <v>0.17768472812621999</v>
      </c>
      <c r="D16" s="19">
        <v>0.15465340615371601</v>
      </c>
      <c r="E16" s="19">
        <v>0.19841728911186701</v>
      </c>
      <c r="F16" s="19"/>
      <c r="G16" s="19">
        <v>0.21006892744206501</v>
      </c>
      <c r="H16" s="19">
        <v>0.17334072615926999</v>
      </c>
      <c r="I16" s="19">
        <v>0.156338969008496</v>
      </c>
      <c r="J16" s="19">
        <v>0.136585341949051</v>
      </c>
      <c r="K16" s="19">
        <v>0.19638554599922101</v>
      </c>
      <c r="L16" s="19">
        <v>0.196713232236987</v>
      </c>
      <c r="M16" s="19"/>
      <c r="N16" s="19">
        <v>0.14509622338865699</v>
      </c>
      <c r="O16" s="19">
        <v>0.181898110156098</v>
      </c>
      <c r="P16" s="19">
        <v>0.16718265939693899</v>
      </c>
      <c r="Q16" s="19">
        <v>0.21855115564387001</v>
      </c>
      <c r="R16" s="19"/>
      <c r="S16" s="19">
        <v>0.17016622881753601</v>
      </c>
      <c r="T16" s="19">
        <v>0.17725527424569701</v>
      </c>
      <c r="U16" s="19">
        <v>0.16139905622132</v>
      </c>
      <c r="V16" s="19">
        <v>0.17863947531865901</v>
      </c>
      <c r="W16" s="19">
        <v>0.148292968753684</v>
      </c>
      <c r="X16" s="19">
        <v>0.190500891821931</v>
      </c>
      <c r="Y16" s="19">
        <v>0.18642670229820399</v>
      </c>
      <c r="Z16" s="19">
        <v>0.24943480223815501</v>
      </c>
      <c r="AA16" s="19">
        <v>0.175750278833427</v>
      </c>
      <c r="AB16" s="19"/>
      <c r="AC16" s="19">
        <v>0.42392964479006201</v>
      </c>
      <c r="AD16" s="19">
        <v>0.27224531852328598</v>
      </c>
      <c r="AE16" s="19">
        <v>0.243102460489207</v>
      </c>
      <c r="AF16" s="19">
        <v>0.19044753641294501</v>
      </c>
      <c r="AG16" s="19">
        <v>0.222094367312267</v>
      </c>
      <c r="AH16" s="19">
        <v>0.19775143681924401</v>
      </c>
      <c r="AI16" s="19">
        <v>0.137541032257605</v>
      </c>
      <c r="AJ16" s="19">
        <v>0.14877980841767099</v>
      </c>
      <c r="AK16" s="19">
        <v>0.17444698578234399</v>
      </c>
      <c r="AL16" s="19">
        <v>0.18677713121082401</v>
      </c>
      <c r="AM16" s="19">
        <v>0.122095634336099</v>
      </c>
      <c r="AN16" s="19">
        <v>0.14966438003975499</v>
      </c>
      <c r="AO16" s="19">
        <v>0.102887981398955</v>
      </c>
      <c r="AP16" s="19">
        <v>0.13161295195282899</v>
      </c>
      <c r="AQ16" s="19">
        <v>7.9821992725804994E-2</v>
      </c>
      <c r="AR16" s="19">
        <v>0.148425614386337</v>
      </c>
      <c r="AS16" s="19"/>
      <c r="AT16" s="19">
        <v>0.18487995866687401</v>
      </c>
      <c r="AU16" s="19">
        <v>0.19281949522939601</v>
      </c>
      <c r="AV16" s="19">
        <v>0.18005831148743201</v>
      </c>
      <c r="AW16" s="19">
        <v>0.15456025683274399</v>
      </c>
      <c r="AX16" s="19">
        <v>0.18625274209832901</v>
      </c>
      <c r="AY16" s="19">
        <v>0.117774702559878</v>
      </c>
      <c r="AZ16" s="19"/>
      <c r="BA16" s="19">
        <v>0.215124692682129</v>
      </c>
      <c r="BB16" s="19">
        <v>0.192218380486463</v>
      </c>
      <c r="BC16" s="19">
        <v>0.16012576514988999</v>
      </c>
      <c r="BD16" s="19">
        <v>0.14144484675710001</v>
      </c>
      <c r="BE16" s="19">
        <v>0.127391496735969</v>
      </c>
      <c r="BF16" s="19"/>
      <c r="BG16" s="19">
        <v>0.12273242787965501</v>
      </c>
      <c r="BH16" s="19">
        <v>0.15524384263831301</v>
      </c>
      <c r="BI16" s="19">
        <v>0.179465185572146</v>
      </c>
      <c r="BJ16" s="19">
        <v>0.12513752111301199</v>
      </c>
      <c r="BK16" s="19">
        <v>0.239252990931411</v>
      </c>
      <c r="BL16" s="19"/>
      <c r="BM16" s="19">
        <v>0.143022620081042</v>
      </c>
      <c r="BN16" s="19">
        <v>0.203260792880434</v>
      </c>
      <c r="BO16" s="19">
        <v>0.21989413457542401</v>
      </c>
      <c r="BP16" s="19"/>
      <c r="BQ16" s="19">
        <v>0.11639989970956501</v>
      </c>
      <c r="BR16" s="19">
        <v>0.200892328760267</v>
      </c>
      <c r="BS16" s="19"/>
      <c r="BT16" s="19">
        <v>0.14385988793613899</v>
      </c>
      <c r="BU16" s="19">
        <v>0.196381386344116</v>
      </c>
    </row>
    <row r="17" spans="2:2" x14ac:dyDescent="0.3">
      <c r="B17" s="16" t="s">
        <v>197</v>
      </c>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O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5" width="20.6640625" customWidth="1"/>
  </cols>
  <sheetData>
    <row r="2" spans="2:15" ht="40.049999999999997" customHeight="1" x14ac:dyDescent="0.3">
      <c r="D2" s="30" t="s">
        <v>271</v>
      </c>
      <c r="E2" s="26"/>
      <c r="F2" s="26"/>
      <c r="G2" s="26"/>
      <c r="H2" s="26"/>
      <c r="I2" s="26"/>
      <c r="J2" s="26"/>
      <c r="K2" s="26"/>
      <c r="L2" s="26"/>
      <c r="M2" s="26"/>
      <c r="N2" s="26"/>
      <c r="O2" s="26"/>
    </row>
    <row r="6" spans="2:15" ht="49.95" customHeight="1" x14ac:dyDescent="0.3">
      <c r="B6" s="20" t="s">
        <v>14</v>
      </c>
      <c r="C6" s="20" t="s">
        <v>229</v>
      </c>
      <c r="D6" s="20" t="s">
        <v>230</v>
      </c>
      <c r="E6" s="20" t="s">
        <v>231</v>
      </c>
      <c r="F6" s="20" t="s">
        <v>232</v>
      </c>
      <c r="G6" s="20" t="s">
        <v>233</v>
      </c>
      <c r="H6" s="20" t="s">
        <v>234</v>
      </c>
      <c r="I6" s="20" t="s">
        <v>235</v>
      </c>
      <c r="J6" s="20" t="s">
        <v>236</v>
      </c>
      <c r="K6" s="20" t="s">
        <v>237</v>
      </c>
      <c r="L6" s="20" t="s">
        <v>238</v>
      </c>
      <c r="M6" s="20" t="s">
        <v>239</v>
      </c>
      <c r="N6" s="20" t="s">
        <v>240</v>
      </c>
    </row>
    <row r="7" spans="2:15" x14ac:dyDescent="0.3">
      <c r="B7" s="18" t="s">
        <v>261</v>
      </c>
      <c r="C7" s="17">
        <v>1.1294178203321999E-3</v>
      </c>
      <c r="D7" s="17">
        <v>5.6221823839970302E-3</v>
      </c>
      <c r="E7" s="17">
        <v>2.85673426926315E-2</v>
      </c>
      <c r="F7" s="17">
        <v>2.2510081684102401E-2</v>
      </c>
      <c r="G7" s="17">
        <v>9.1498023327298804E-3</v>
      </c>
      <c r="H7" s="17">
        <v>1.5677674317894099E-2</v>
      </c>
      <c r="I7" s="17">
        <v>4.5120195051294998E-3</v>
      </c>
      <c r="J7" s="17">
        <v>3.80634246604781E-3</v>
      </c>
      <c r="K7" s="17">
        <v>5.7313463727994502E-3</v>
      </c>
      <c r="L7" s="17">
        <v>4.7423957652187104E-3</v>
      </c>
      <c r="M7" s="17">
        <v>9.8375141585053602E-4</v>
      </c>
      <c r="N7" s="17">
        <v>2.2353586528803299E-3</v>
      </c>
    </row>
    <row r="8" spans="2:15" x14ac:dyDescent="0.3">
      <c r="B8" s="18" t="s">
        <v>262</v>
      </c>
      <c r="C8" s="17">
        <v>7.4229622588914803E-3</v>
      </c>
      <c r="D8" s="17">
        <v>1.1035739030759301E-2</v>
      </c>
      <c r="E8" s="17">
        <v>8.1948731251142201E-2</v>
      </c>
      <c r="F8" s="17">
        <v>3.5232684835262602E-2</v>
      </c>
      <c r="G8" s="17">
        <v>1.8064199895734899E-2</v>
      </c>
      <c r="H8" s="17">
        <v>3.6851526099252498E-2</v>
      </c>
      <c r="I8" s="17">
        <v>6.4037262360917002E-3</v>
      </c>
      <c r="J8" s="17">
        <v>5.73571978799988E-3</v>
      </c>
      <c r="K8" s="17">
        <v>1.22219278822236E-2</v>
      </c>
      <c r="L8" s="17">
        <v>6.6390060727960299E-3</v>
      </c>
      <c r="M8" s="17">
        <v>7.7071891088966596E-3</v>
      </c>
      <c r="N8" s="17">
        <v>6.4114664255130903E-3</v>
      </c>
    </row>
    <row r="9" spans="2:15" x14ac:dyDescent="0.3">
      <c r="B9" s="18" t="s">
        <v>263</v>
      </c>
      <c r="C9" s="17">
        <v>1.5956837118386299E-2</v>
      </c>
      <c r="D9" s="17">
        <v>2.3509689755584099E-2</v>
      </c>
      <c r="E9" s="17">
        <v>0.187718981439076</v>
      </c>
      <c r="F9" s="17">
        <v>0.13966664761829101</v>
      </c>
      <c r="G9" s="17">
        <v>4.3981530879234197E-2</v>
      </c>
      <c r="H9" s="17">
        <v>9.8753736684000906E-2</v>
      </c>
      <c r="I9" s="17">
        <v>2.7391457000466399E-2</v>
      </c>
      <c r="J9" s="17">
        <v>1.48645063647188E-2</v>
      </c>
      <c r="K9" s="17">
        <v>2.2068611719335898E-2</v>
      </c>
      <c r="L9" s="17">
        <v>1.72995191614383E-2</v>
      </c>
      <c r="M9" s="17">
        <v>1.2101910909089899E-2</v>
      </c>
      <c r="N9" s="17">
        <v>1.4405228796268999E-2</v>
      </c>
    </row>
    <row r="10" spans="2:15" x14ac:dyDescent="0.3">
      <c r="B10" s="18" t="s">
        <v>264</v>
      </c>
      <c r="C10" s="17">
        <v>1.3890330836255E-2</v>
      </c>
      <c r="D10" s="17">
        <v>2.8103617368169999E-2</v>
      </c>
      <c r="E10" s="17">
        <v>0.14633889996953001</v>
      </c>
      <c r="F10" s="17">
        <v>0.174288610081997</v>
      </c>
      <c r="G10" s="17">
        <v>4.8849094782680701E-2</v>
      </c>
      <c r="H10" s="17">
        <v>9.3778646430972695E-2</v>
      </c>
      <c r="I10" s="17">
        <v>3.7874980049344101E-2</v>
      </c>
      <c r="J10" s="17">
        <v>2.0932502699338398E-2</v>
      </c>
      <c r="K10" s="17">
        <v>3.6503290503031E-2</v>
      </c>
      <c r="L10" s="17">
        <v>1.82718611456722E-2</v>
      </c>
      <c r="M10" s="17">
        <v>1.48937446370472E-2</v>
      </c>
      <c r="N10" s="17">
        <v>2.0124862262400799E-2</v>
      </c>
    </row>
    <row r="11" spans="2:15" x14ac:dyDescent="0.3">
      <c r="B11" s="18" t="s">
        <v>265</v>
      </c>
      <c r="C11" s="17">
        <v>4.1226453346187603E-2</v>
      </c>
      <c r="D11" s="17">
        <v>5.20872319354884E-2</v>
      </c>
      <c r="E11" s="17">
        <v>0.169510354128631</v>
      </c>
      <c r="F11" s="17">
        <v>0.17674590269550799</v>
      </c>
      <c r="G11" s="17">
        <v>0.101608817513977</v>
      </c>
      <c r="H11" s="17">
        <v>0.148429861475594</v>
      </c>
      <c r="I11" s="17">
        <v>7.1061874868024094E-2</v>
      </c>
      <c r="J11" s="17">
        <v>4.1592229026008898E-2</v>
      </c>
      <c r="K11" s="17">
        <v>5.57641569186349E-2</v>
      </c>
      <c r="L11" s="17">
        <v>3.12525908587485E-2</v>
      </c>
      <c r="M11" s="17">
        <v>1.9325118573522201E-2</v>
      </c>
      <c r="N11" s="17">
        <v>3.2530905271138701E-2</v>
      </c>
    </row>
    <row r="12" spans="2:15" x14ac:dyDescent="0.3">
      <c r="B12" s="18" t="s">
        <v>266</v>
      </c>
      <c r="C12" s="17">
        <v>6.8644014424679906E-2</v>
      </c>
      <c r="D12" s="17">
        <v>8.3846954687712E-2</v>
      </c>
      <c r="E12" s="17">
        <v>0.11597612099037</v>
      </c>
      <c r="F12" s="17">
        <v>0.14304899051098599</v>
      </c>
      <c r="G12" s="17">
        <v>0.111525944094699</v>
      </c>
      <c r="H12" s="17">
        <v>0.116298054859186</v>
      </c>
      <c r="I12" s="17">
        <v>5.73451063468879E-2</v>
      </c>
      <c r="J12" s="17">
        <v>8.0543743824546501E-2</v>
      </c>
      <c r="K12" s="17">
        <v>8.2140194119680904E-2</v>
      </c>
      <c r="L12" s="17">
        <v>4.4745493377659103E-2</v>
      </c>
      <c r="M12" s="17">
        <v>4.19554990276996E-2</v>
      </c>
      <c r="N12" s="17">
        <v>3.5265447739411898E-2</v>
      </c>
    </row>
    <row r="13" spans="2:15" x14ac:dyDescent="0.3">
      <c r="B13" s="18" t="s">
        <v>267</v>
      </c>
      <c r="C13" s="17">
        <v>0.18474774407092301</v>
      </c>
      <c r="D13" s="17">
        <v>0.22864745573897</v>
      </c>
      <c r="E13" s="17">
        <v>0.14012812397527799</v>
      </c>
      <c r="F13" s="17">
        <v>0.14521003769202101</v>
      </c>
      <c r="G13" s="17">
        <v>0.21397845490848699</v>
      </c>
      <c r="H13" s="17">
        <v>0.22797683944788899</v>
      </c>
      <c r="I13" s="17">
        <v>0.13147983476559999</v>
      </c>
      <c r="J13" s="17">
        <v>0.21782167693743701</v>
      </c>
      <c r="K13" s="17">
        <v>0.21129236457201001</v>
      </c>
      <c r="L13" s="17">
        <v>6.2049978310401599E-2</v>
      </c>
      <c r="M13" s="17">
        <v>0.12941590422808999</v>
      </c>
      <c r="N13" s="17">
        <v>8.7574200909954103E-2</v>
      </c>
    </row>
    <row r="14" spans="2:15" x14ac:dyDescent="0.3">
      <c r="B14" s="18" t="s">
        <v>268</v>
      </c>
      <c r="C14" s="17">
        <v>0.192477275520962</v>
      </c>
      <c r="D14" s="17">
        <v>0.154151539092864</v>
      </c>
      <c r="E14" s="17">
        <v>2.9784101884804098E-2</v>
      </c>
      <c r="F14" s="17">
        <v>3.54531867224828E-2</v>
      </c>
      <c r="G14" s="17">
        <v>0.12074034312877301</v>
      </c>
      <c r="H14" s="17">
        <v>6.8240394892559994E-2</v>
      </c>
      <c r="I14" s="17">
        <v>9.2635591453026495E-2</v>
      </c>
      <c r="J14" s="17">
        <v>0.15768903339965001</v>
      </c>
      <c r="K14" s="17">
        <v>0.15681555734140501</v>
      </c>
      <c r="L14" s="17">
        <v>6.8936580362914099E-2</v>
      </c>
      <c r="M14" s="17">
        <v>0.18167169580402201</v>
      </c>
      <c r="N14" s="17">
        <v>0.12957691640322799</v>
      </c>
    </row>
    <row r="15" spans="2:15" x14ac:dyDescent="0.3">
      <c r="B15" s="18" t="s">
        <v>269</v>
      </c>
      <c r="C15" s="17">
        <v>0.28447140626185102</v>
      </c>
      <c r="D15" s="17">
        <v>0.24152873145137899</v>
      </c>
      <c r="E15" s="17">
        <v>5.3758919192247699E-2</v>
      </c>
      <c r="F15" s="17">
        <v>6.5528409744456506E-2</v>
      </c>
      <c r="G15" s="17">
        <v>0.192653824492896</v>
      </c>
      <c r="H15" s="17">
        <v>0.114273928693187</v>
      </c>
      <c r="I15" s="17">
        <v>0.22599835984675401</v>
      </c>
      <c r="J15" s="17">
        <v>0.23744446535734201</v>
      </c>
      <c r="K15" s="17">
        <v>0.23271294242179999</v>
      </c>
      <c r="L15" s="17">
        <v>0.201185414988966</v>
      </c>
      <c r="M15" s="17">
        <v>0.33052270906394998</v>
      </c>
      <c r="N15" s="17">
        <v>0.29309781054705902</v>
      </c>
    </row>
    <row r="16" spans="2:15" x14ac:dyDescent="0.3">
      <c r="B16" s="18" t="s">
        <v>270</v>
      </c>
      <c r="C16" s="17">
        <v>0.170861728142155</v>
      </c>
      <c r="D16" s="17">
        <v>0.143688271921491</v>
      </c>
      <c r="E16" s="17">
        <v>3.5855900334061198E-2</v>
      </c>
      <c r="F16" s="17">
        <v>4.3935907988677803E-2</v>
      </c>
      <c r="G16" s="17">
        <v>0.10775504280250101</v>
      </c>
      <c r="H16" s="17">
        <v>6.4865807018025204E-2</v>
      </c>
      <c r="I16" s="17">
        <v>0.326631748212029</v>
      </c>
      <c r="J16" s="17">
        <v>0.199279929072879</v>
      </c>
      <c r="K16" s="17">
        <v>0.14744555044785601</v>
      </c>
      <c r="L16" s="17">
        <v>0.50925853302440605</v>
      </c>
      <c r="M16" s="17">
        <v>0.23655162177563099</v>
      </c>
      <c r="N16" s="17">
        <v>0.35899406894118002</v>
      </c>
    </row>
    <row r="17" spans="2:14" x14ac:dyDescent="0.3">
      <c r="B17" s="18" t="s">
        <v>92</v>
      </c>
      <c r="C17" s="17">
        <v>1.91718301993767E-2</v>
      </c>
      <c r="D17" s="17">
        <v>2.77785866335853E-2</v>
      </c>
      <c r="E17" s="17">
        <v>1.0412524142227901E-2</v>
      </c>
      <c r="F17" s="17">
        <v>1.8379540426214199E-2</v>
      </c>
      <c r="G17" s="17">
        <v>3.1692945168288397E-2</v>
      </c>
      <c r="H17" s="17">
        <v>1.48535300814376E-2</v>
      </c>
      <c r="I17" s="17">
        <v>1.86653017166468E-2</v>
      </c>
      <c r="J17" s="17">
        <v>2.0289851064031899E-2</v>
      </c>
      <c r="K17" s="17">
        <v>3.7304057701223199E-2</v>
      </c>
      <c r="L17" s="17">
        <v>3.5618626931779002E-2</v>
      </c>
      <c r="M17" s="17">
        <v>2.48708554562008E-2</v>
      </c>
      <c r="N17" s="17">
        <v>1.9783734050965299E-2</v>
      </c>
    </row>
    <row r="18" spans="2:14" x14ac:dyDescent="0.3">
      <c r="B18" s="16"/>
      <c r="C18" s="16"/>
      <c r="D18" s="16"/>
      <c r="E18" s="16"/>
      <c r="F18" s="16"/>
      <c r="G18" s="16"/>
      <c r="H18" s="16"/>
      <c r="I18" s="16"/>
      <c r="J18" s="16"/>
      <c r="K18" s="16"/>
      <c r="L18" s="16"/>
      <c r="M18" s="16"/>
      <c r="N18" s="16"/>
    </row>
    <row r="19" spans="2:14" x14ac:dyDescent="0.3">
      <c r="B19" t="s">
        <v>95</v>
      </c>
    </row>
    <row r="20" spans="2:14" x14ac:dyDescent="0.3">
      <c r="B20" t="s">
        <v>96</v>
      </c>
    </row>
    <row r="24" spans="2:14" x14ac:dyDescent="0.3">
      <c r="B24"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1.1294178203321999E-3</v>
      </c>
      <c r="D9" s="17">
        <v>0</v>
      </c>
      <c r="E9" s="17">
        <v>2.2334933679489101E-3</v>
      </c>
      <c r="F9" s="17"/>
      <c r="G9" s="17">
        <v>3.0713462818769202E-3</v>
      </c>
      <c r="H9" s="17">
        <v>4.1287671048242597E-3</v>
      </c>
      <c r="I9" s="17">
        <v>0</v>
      </c>
      <c r="J9" s="17">
        <v>0</v>
      </c>
      <c r="K9" s="17">
        <v>0</v>
      </c>
      <c r="L9" s="17">
        <v>0</v>
      </c>
      <c r="M9" s="17"/>
      <c r="N9" s="17">
        <v>1.58564824449407E-3</v>
      </c>
      <c r="O9" s="17">
        <v>0</v>
      </c>
      <c r="P9" s="17">
        <v>1.62460399444702E-3</v>
      </c>
      <c r="Q9" s="17">
        <v>1.3990056017633601E-3</v>
      </c>
      <c r="R9" s="17"/>
      <c r="S9" s="17">
        <v>0</v>
      </c>
      <c r="T9" s="17">
        <v>0</v>
      </c>
      <c r="U9" s="17">
        <v>0</v>
      </c>
      <c r="V9" s="17">
        <v>0</v>
      </c>
      <c r="W9" s="17">
        <v>0</v>
      </c>
      <c r="X9" s="17">
        <v>3.4743520151360998E-3</v>
      </c>
      <c r="Y9" s="17">
        <v>0</v>
      </c>
      <c r="Z9" s="17">
        <v>0</v>
      </c>
      <c r="AA9" s="17">
        <v>6.0158137584240103E-3</v>
      </c>
      <c r="AB9" s="17"/>
      <c r="AC9" s="17">
        <v>0</v>
      </c>
      <c r="AD9" s="17">
        <v>8.2972779639387505E-3</v>
      </c>
      <c r="AE9" s="17">
        <v>0</v>
      </c>
      <c r="AF9" s="17">
        <v>0</v>
      </c>
      <c r="AG9" s="17">
        <v>0</v>
      </c>
      <c r="AH9" s="17">
        <v>0</v>
      </c>
      <c r="AI9" s="17">
        <v>4.9083964775507201E-3</v>
      </c>
      <c r="AJ9" s="17">
        <v>0</v>
      </c>
      <c r="AK9" s="17">
        <v>5.3874841951693899E-3</v>
      </c>
      <c r="AL9" s="17">
        <v>0</v>
      </c>
      <c r="AM9" s="17">
        <v>0</v>
      </c>
      <c r="AN9" s="17">
        <v>0</v>
      </c>
      <c r="AO9" s="17">
        <v>0</v>
      </c>
      <c r="AP9" s="17">
        <v>0</v>
      </c>
      <c r="AQ9" s="17">
        <v>0</v>
      </c>
      <c r="AR9" s="17">
        <v>0</v>
      </c>
      <c r="AS9" s="17"/>
      <c r="AT9" s="17">
        <v>1.5031630428585701E-3</v>
      </c>
      <c r="AU9" s="17">
        <v>0</v>
      </c>
      <c r="AV9" s="17">
        <v>5.3934579274263804E-3</v>
      </c>
      <c r="AW9" s="17">
        <v>0</v>
      </c>
      <c r="AX9" s="17">
        <v>0</v>
      </c>
      <c r="AY9" s="17">
        <v>0</v>
      </c>
      <c r="AZ9" s="17"/>
      <c r="BA9" s="17">
        <v>0</v>
      </c>
      <c r="BB9" s="17">
        <v>0</v>
      </c>
      <c r="BC9" s="17">
        <v>0</v>
      </c>
      <c r="BD9" s="17">
        <v>3.44508176570888E-3</v>
      </c>
      <c r="BE9" s="17">
        <v>0</v>
      </c>
      <c r="BF9" s="17"/>
      <c r="BG9" s="17">
        <v>0</v>
      </c>
      <c r="BH9" s="17">
        <v>3.3658811679053401E-3</v>
      </c>
      <c r="BI9" s="17">
        <v>0</v>
      </c>
      <c r="BJ9" s="17">
        <v>0</v>
      </c>
      <c r="BK9" s="17">
        <v>0</v>
      </c>
      <c r="BL9" s="17"/>
      <c r="BM9" s="17">
        <v>1.5103891058279801E-3</v>
      </c>
      <c r="BN9" s="17">
        <v>1.12744079135E-3</v>
      </c>
      <c r="BO9" s="17">
        <v>0</v>
      </c>
      <c r="BP9" s="17"/>
      <c r="BQ9" s="17">
        <v>2.1681842620189201E-3</v>
      </c>
      <c r="BR9" s="17">
        <v>5.9545510992714003E-4</v>
      </c>
      <c r="BS9" s="17"/>
      <c r="BT9" s="17">
        <v>1.34963202649933E-3</v>
      </c>
      <c r="BU9" s="17">
        <v>9.2634861240306805E-4</v>
      </c>
    </row>
    <row r="10" spans="2:73" x14ac:dyDescent="0.3">
      <c r="B10" s="18" t="s">
        <v>262</v>
      </c>
      <c r="C10" s="17">
        <v>7.4229622588914803E-3</v>
      </c>
      <c r="D10" s="17">
        <v>1.20287270791144E-2</v>
      </c>
      <c r="E10" s="17">
        <v>2.9576592001226598E-3</v>
      </c>
      <c r="F10" s="17"/>
      <c r="G10" s="17">
        <v>1.7320005475114E-2</v>
      </c>
      <c r="H10" s="17">
        <v>1.24222913201143E-2</v>
      </c>
      <c r="I10" s="17">
        <v>1.2195286596705201E-2</v>
      </c>
      <c r="J10" s="17">
        <v>1.38265299966541E-3</v>
      </c>
      <c r="K10" s="17">
        <v>2.22052900959853E-3</v>
      </c>
      <c r="L10" s="17">
        <v>1.33116657576949E-3</v>
      </c>
      <c r="M10" s="17"/>
      <c r="N10" s="17">
        <v>1.5548079796024201E-2</v>
      </c>
      <c r="O10" s="17">
        <v>2.9452367311594398E-3</v>
      </c>
      <c r="P10" s="17">
        <v>4.9414684582078398E-3</v>
      </c>
      <c r="Q10" s="17">
        <v>4.37564463116986E-3</v>
      </c>
      <c r="R10" s="17"/>
      <c r="S10" s="17">
        <v>1.6431125317099199E-2</v>
      </c>
      <c r="T10" s="17">
        <v>0</v>
      </c>
      <c r="U10" s="17">
        <v>4.6337679829882598E-3</v>
      </c>
      <c r="V10" s="17">
        <v>6.7252614509053302E-3</v>
      </c>
      <c r="W10" s="17">
        <v>0</v>
      </c>
      <c r="X10" s="17">
        <v>3.4743520151360998E-3</v>
      </c>
      <c r="Y10" s="17">
        <v>1.38335217316843E-2</v>
      </c>
      <c r="Z10" s="17">
        <v>3.06864021667177E-2</v>
      </c>
      <c r="AA10" s="17">
        <v>2.4996606733888099E-3</v>
      </c>
      <c r="AB10" s="17"/>
      <c r="AC10" s="17">
        <v>0</v>
      </c>
      <c r="AD10" s="17">
        <v>0</v>
      </c>
      <c r="AE10" s="17">
        <v>4.45475918631647E-3</v>
      </c>
      <c r="AF10" s="17">
        <v>1.78684676486572E-2</v>
      </c>
      <c r="AG10" s="17">
        <v>9.9161852491364607E-3</v>
      </c>
      <c r="AH10" s="17">
        <v>0</v>
      </c>
      <c r="AI10" s="17">
        <v>7.1069791015307303E-3</v>
      </c>
      <c r="AJ10" s="17">
        <v>2.9508202428075699E-3</v>
      </c>
      <c r="AK10" s="17">
        <v>0</v>
      </c>
      <c r="AL10" s="17">
        <v>0</v>
      </c>
      <c r="AM10" s="17">
        <v>2.9563895542029399E-3</v>
      </c>
      <c r="AN10" s="17">
        <v>0</v>
      </c>
      <c r="AO10" s="17">
        <v>1.5434464479917601E-2</v>
      </c>
      <c r="AP10" s="17">
        <v>8.1617207227268496E-3</v>
      </c>
      <c r="AQ10" s="17">
        <v>0</v>
      </c>
      <c r="AR10" s="17">
        <v>4.09665262681181E-2</v>
      </c>
      <c r="AS10" s="17"/>
      <c r="AT10" s="17">
        <v>1.5449805504350499E-2</v>
      </c>
      <c r="AU10" s="17">
        <v>7.7862202183469802E-3</v>
      </c>
      <c r="AV10" s="17">
        <v>2.3997582561135502E-3</v>
      </c>
      <c r="AW10" s="17">
        <v>0</v>
      </c>
      <c r="AX10" s="17">
        <v>4.51232902339763E-3</v>
      </c>
      <c r="AY10" s="17">
        <v>1.6371355160510501E-2</v>
      </c>
      <c r="AZ10" s="17"/>
      <c r="BA10" s="17">
        <v>6.1265594071107004E-3</v>
      </c>
      <c r="BB10" s="17">
        <v>7.3478432354022799E-3</v>
      </c>
      <c r="BC10" s="17">
        <v>3.1860362448743801E-3</v>
      </c>
      <c r="BD10" s="17">
        <v>1.31779789064181E-2</v>
      </c>
      <c r="BE10" s="17">
        <v>5.08164469994015E-2</v>
      </c>
      <c r="BF10" s="17"/>
      <c r="BG10" s="17">
        <v>8.4793262755836901E-3</v>
      </c>
      <c r="BH10" s="17">
        <v>8.0961745006006003E-3</v>
      </c>
      <c r="BI10" s="17">
        <v>4.6244358808053502E-3</v>
      </c>
      <c r="BJ10" s="17">
        <v>9.6313781381069698E-3</v>
      </c>
      <c r="BK10" s="17">
        <v>1.16022529423923E-2</v>
      </c>
      <c r="BL10" s="17"/>
      <c r="BM10" s="17">
        <v>9.69457563925674E-3</v>
      </c>
      <c r="BN10" s="17">
        <v>3.7875034397040902E-3</v>
      </c>
      <c r="BO10" s="17">
        <v>9.4490431464186505E-3</v>
      </c>
      <c r="BP10" s="17"/>
      <c r="BQ10" s="17">
        <v>1.9936692613408798E-2</v>
      </c>
      <c r="BR10" s="17">
        <v>4.03593961781461E-4</v>
      </c>
      <c r="BS10" s="17"/>
      <c r="BT10" s="17">
        <v>9.1916705729182292E-3</v>
      </c>
      <c r="BU10" s="17">
        <v>5.5925518581966503E-3</v>
      </c>
    </row>
    <row r="11" spans="2:73" x14ac:dyDescent="0.3">
      <c r="B11" s="18" t="s">
        <v>263</v>
      </c>
      <c r="C11" s="17">
        <v>1.5956837118386299E-2</v>
      </c>
      <c r="D11" s="17">
        <v>2.3699620034839702E-2</v>
      </c>
      <c r="E11" s="17">
        <v>8.4609173336793395E-3</v>
      </c>
      <c r="F11" s="17"/>
      <c r="G11" s="17">
        <v>5.4994228301666399E-2</v>
      </c>
      <c r="H11" s="17">
        <v>3.0355873507367102E-2</v>
      </c>
      <c r="I11" s="17">
        <v>1.16761362901987E-2</v>
      </c>
      <c r="J11" s="17">
        <v>1.42547618897632E-3</v>
      </c>
      <c r="K11" s="17">
        <v>2.25852637820455E-3</v>
      </c>
      <c r="L11" s="17">
        <v>2.8918546485297201E-3</v>
      </c>
      <c r="M11" s="17"/>
      <c r="N11" s="17">
        <v>1.6531298612878002E-2</v>
      </c>
      <c r="O11" s="17">
        <v>2.2577343797049201E-2</v>
      </c>
      <c r="P11" s="17">
        <v>1.00298373591264E-2</v>
      </c>
      <c r="Q11" s="17">
        <v>1.39763949981447E-2</v>
      </c>
      <c r="R11" s="17"/>
      <c r="S11" s="17">
        <v>4.4462659395875903E-2</v>
      </c>
      <c r="T11" s="17">
        <v>1.5911877251070201E-2</v>
      </c>
      <c r="U11" s="17">
        <v>8.8805428944700102E-3</v>
      </c>
      <c r="V11" s="17">
        <v>4.1162931210114899E-3</v>
      </c>
      <c r="W11" s="17">
        <v>1.82147051577475E-2</v>
      </c>
      <c r="X11" s="17">
        <v>9.81940695701051E-3</v>
      </c>
      <c r="Y11" s="17">
        <v>8.0980024873785403E-3</v>
      </c>
      <c r="Z11" s="17">
        <v>0</v>
      </c>
      <c r="AA11" s="17">
        <v>1.1717337258053E-2</v>
      </c>
      <c r="AB11" s="17"/>
      <c r="AC11" s="17">
        <v>8.7881917833896997E-2</v>
      </c>
      <c r="AD11" s="17">
        <v>2.6021410520578402E-2</v>
      </c>
      <c r="AE11" s="17">
        <v>1.4894471930262601E-2</v>
      </c>
      <c r="AF11" s="17">
        <v>1.9097888271493099E-2</v>
      </c>
      <c r="AG11" s="17">
        <v>1.8429276518311302E-2</v>
      </c>
      <c r="AH11" s="17">
        <v>9.5345539429398905E-3</v>
      </c>
      <c r="AI11" s="17">
        <v>1.17338243096824E-2</v>
      </c>
      <c r="AJ11" s="17">
        <v>1.19040335145625E-2</v>
      </c>
      <c r="AK11" s="17">
        <v>0</v>
      </c>
      <c r="AL11" s="17">
        <v>2.16510921056783E-2</v>
      </c>
      <c r="AM11" s="17">
        <v>2.16789013956756E-2</v>
      </c>
      <c r="AN11" s="17">
        <v>4.7697348915155804E-3</v>
      </c>
      <c r="AO11" s="17">
        <v>2.1641005656085802E-2</v>
      </c>
      <c r="AP11" s="17">
        <v>6.3876652753898602E-2</v>
      </c>
      <c r="AQ11" s="17">
        <v>1.10246535070577E-2</v>
      </c>
      <c r="AR11" s="17">
        <v>1.6140344278588899E-2</v>
      </c>
      <c r="AS11" s="17"/>
      <c r="AT11" s="17">
        <v>2.62020272098198E-2</v>
      </c>
      <c r="AU11" s="17">
        <v>1.7205905241815402E-2</v>
      </c>
      <c r="AV11" s="17">
        <v>1.6906976872533199E-2</v>
      </c>
      <c r="AW11" s="17">
        <v>8.5736984534146004E-3</v>
      </c>
      <c r="AX11" s="17">
        <v>5.8878887794983799E-3</v>
      </c>
      <c r="AY11" s="17">
        <v>6.0074852185348603E-3</v>
      </c>
      <c r="AZ11" s="17"/>
      <c r="BA11" s="17">
        <v>3.7887758065320602E-3</v>
      </c>
      <c r="BB11" s="17">
        <v>1.4967046190016301E-2</v>
      </c>
      <c r="BC11" s="17">
        <v>2.9299137900824099E-2</v>
      </c>
      <c r="BD11" s="17">
        <v>3.1281631496058102E-2</v>
      </c>
      <c r="BE11" s="17">
        <v>0</v>
      </c>
      <c r="BF11" s="17"/>
      <c r="BG11" s="17">
        <v>2.2002678185958E-2</v>
      </c>
      <c r="BH11" s="17">
        <v>1.8063887867353301E-2</v>
      </c>
      <c r="BI11" s="17">
        <v>2.46914952795921E-2</v>
      </c>
      <c r="BJ11" s="17">
        <v>9.3609323842319299E-3</v>
      </c>
      <c r="BK11" s="17">
        <v>4.6462585845699596E-3</v>
      </c>
      <c r="BL11" s="17"/>
      <c r="BM11" s="17">
        <v>1.9055180483868998E-2</v>
      </c>
      <c r="BN11" s="17">
        <v>1.06039513443901E-2</v>
      </c>
      <c r="BO11" s="17">
        <v>1.9673629617295602E-2</v>
      </c>
      <c r="BP11" s="17"/>
      <c r="BQ11" s="17">
        <v>3.5287690231115401E-2</v>
      </c>
      <c r="BR11" s="17">
        <v>5.0452204076777696E-3</v>
      </c>
      <c r="BS11" s="17"/>
      <c r="BT11" s="17">
        <v>1.9438583551527E-2</v>
      </c>
      <c r="BU11" s="17">
        <v>1.25162930570645E-2</v>
      </c>
    </row>
    <row r="12" spans="2:73" x14ac:dyDescent="0.3">
      <c r="B12" s="18" t="s">
        <v>264</v>
      </c>
      <c r="C12" s="17">
        <v>1.3890330836255E-2</v>
      </c>
      <c r="D12" s="17">
        <v>1.62733511952836E-2</v>
      </c>
      <c r="E12" s="17">
        <v>1.16109947872214E-2</v>
      </c>
      <c r="F12" s="17"/>
      <c r="G12" s="17">
        <v>2.3502964843641502E-2</v>
      </c>
      <c r="H12" s="17">
        <v>3.1294815183652597E-2</v>
      </c>
      <c r="I12" s="17">
        <v>1.290171927068E-2</v>
      </c>
      <c r="J12" s="17">
        <v>9.0448595842707608E-3</v>
      </c>
      <c r="K12" s="17">
        <v>2.30419798453038E-3</v>
      </c>
      <c r="L12" s="17">
        <v>5.8982002186725099E-3</v>
      </c>
      <c r="M12" s="17"/>
      <c r="N12" s="17">
        <v>2.4472034093457901E-2</v>
      </c>
      <c r="O12" s="17">
        <v>1.45491527195305E-2</v>
      </c>
      <c r="P12" s="17">
        <v>1.1552405241542101E-2</v>
      </c>
      <c r="Q12" s="17">
        <v>4.09711033308766E-3</v>
      </c>
      <c r="R12" s="17"/>
      <c r="S12" s="17">
        <v>2.6628245584011199E-2</v>
      </c>
      <c r="T12" s="17">
        <v>1.1349382049442001E-2</v>
      </c>
      <c r="U12" s="17">
        <v>1.05349213270981E-2</v>
      </c>
      <c r="V12" s="17">
        <v>5.2725366827503202E-3</v>
      </c>
      <c r="W12" s="17">
        <v>2.2385608230103E-2</v>
      </c>
      <c r="X12" s="17">
        <v>1.0093625065342501E-2</v>
      </c>
      <c r="Y12" s="17">
        <v>6.2388041340978801E-3</v>
      </c>
      <c r="Z12" s="17">
        <v>1.8758699766612E-2</v>
      </c>
      <c r="AA12" s="17">
        <v>1.22619527128231E-2</v>
      </c>
      <c r="AB12" s="17"/>
      <c r="AC12" s="17">
        <v>0</v>
      </c>
      <c r="AD12" s="17">
        <v>8.9770752045330495E-3</v>
      </c>
      <c r="AE12" s="17">
        <v>4.4103162560198902E-3</v>
      </c>
      <c r="AF12" s="17">
        <v>0</v>
      </c>
      <c r="AG12" s="17">
        <v>3.5673271470181701E-3</v>
      </c>
      <c r="AH12" s="17">
        <v>1.08188337730118E-2</v>
      </c>
      <c r="AI12" s="17">
        <v>1.3967270863100401E-2</v>
      </c>
      <c r="AJ12" s="17">
        <v>1.13515396015837E-2</v>
      </c>
      <c r="AK12" s="17">
        <v>1.47166601187631E-2</v>
      </c>
      <c r="AL12" s="17">
        <v>2.18524794128333E-2</v>
      </c>
      <c r="AM12" s="17">
        <v>1.29064005116788E-2</v>
      </c>
      <c r="AN12" s="17">
        <v>1.10524580808924E-2</v>
      </c>
      <c r="AO12" s="17">
        <v>2.4927885485788E-2</v>
      </c>
      <c r="AP12" s="17">
        <v>2.9879228722641399E-2</v>
      </c>
      <c r="AQ12" s="17">
        <v>1.63029341055166E-2</v>
      </c>
      <c r="AR12" s="17">
        <v>4.5429603795562601E-2</v>
      </c>
      <c r="AS12" s="17"/>
      <c r="AT12" s="17">
        <v>2.5185440705066401E-2</v>
      </c>
      <c r="AU12" s="17">
        <v>7.0878595829815096E-3</v>
      </c>
      <c r="AV12" s="17">
        <v>1.8944341649261402E-2</v>
      </c>
      <c r="AW12" s="17">
        <v>1.2544804989511601E-2</v>
      </c>
      <c r="AX12" s="17">
        <v>3.1883771738428499E-3</v>
      </c>
      <c r="AY12" s="17">
        <v>1.32080156990757E-2</v>
      </c>
      <c r="AZ12" s="17"/>
      <c r="BA12" s="17">
        <v>6.3474108529308201E-3</v>
      </c>
      <c r="BB12" s="17">
        <v>1.6781756672684101E-2</v>
      </c>
      <c r="BC12" s="17">
        <v>1.1442442674359E-2</v>
      </c>
      <c r="BD12" s="17">
        <v>2.35785765569267E-2</v>
      </c>
      <c r="BE12" s="17">
        <v>6.2910519452795494E-2</v>
      </c>
      <c r="BF12" s="17"/>
      <c r="BG12" s="17">
        <v>9.9822327697528298E-3</v>
      </c>
      <c r="BH12" s="17">
        <v>2.4631404936937999E-2</v>
      </c>
      <c r="BI12" s="17">
        <v>3.0783208667160499E-3</v>
      </c>
      <c r="BJ12" s="17">
        <v>1.9538976899328798E-2</v>
      </c>
      <c r="BK12" s="17">
        <v>0</v>
      </c>
      <c r="BL12" s="17"/>
      <c r="BM12" s="17">
        <v>1.9995204249112601E-2</v>
      </c>
      <c r="BN12" s="17">
        <v>8.0150027160627406E-3</v>
      </c>
      <c r="BO12" s="17">
        <v>9.91935803364161E-3</v>
      </c>
      <c r="BP12" s="17"/>
      <c r="BQ12" s="17">
        <v>2.74670824740753E-2</v>
      </c>
      <c r="BR12" s="17">
        <v>6.8287026045851596E-3</v>
      </c>
      <c r="BS12" s="17"/>
      <c r="BT12" s="17">
        <v>1.81013126749466E-2</v>
      </c>
      <c r="BU12" s="17">
        <v>8.1175662774166796E-3</v>
      </c>
    </row>
    <row r="13" spans="2:73" x14ac:dyDescent="0.3">
      <c r="B13" s="18" t="s">
        <v>265</v>
      </c>
      <c r="C13" s="17">
        <v>4.1226453346187603E-2</v>
      </c>
      <c r="D13" s="17">
        <v>4.4762369974514903E-2</v>
      </c>
      <c r="E13" s="17">
        <v>3.74942810722712E-2</v>
      </c>
      <c r="F13" s="17"/>
      <c r="G13" s="17">
        <v>4.2477275190909498E-2</v>
      </c>
      <c r="H13" s="17">
        <v>0.104753854019735</v>
      </c>
      <c r="I13" s="17">
        <v>5.2412507442638402E-2</v>
      </c>
      <c r="J13" s="17">
        <v>2.7823205526314398E-2</v>
      </c>
      <c r="K13" s="17">
        <v>1.1626614438743301E-2</v>
      </c>
      <c r="L13" s="17">
        <v>1.04377419491613E-2</v>
      </c>
      <c r="M13" s="17"/>
      <c r="N13" s="17">
        <v>5.7523162907474001E-2</v>
      </c>
      <c r="O13" s="17">
        <v>4.6066300474230597E-2</v>
      </c>
      <c r="P13" s="17">
        <v>2.8985580971150299E-2</v>
      </c>
      <c r="Q13" s="17">
        <v>2.8765446534486701E-2</v>
      </c>
      <c r="R13" s="17"/>
      <c r="S13" s="17">
        <v>8.8286163597243006E-2</v>
      </c>
      <c r="T13" s="17">
        <v>3.4948591421188398E-2</v>
      </c>
      <c r="U13" s="17">
        <v>4.3996002442776398E-2</v>
      </c>
      <c r="V13" s="17">
        <v>2.4010302448252498E-2</v>
      </c>
      <c r="W13" s="17">
        <v>3.41469889885763E-2</v>
      </c>
      <c r="X13" s="17">
        <v>3.7006025250373401E-2</v>
      </c>
      <c r="Y13" s="17">
        <v>2.8667198733751401E-2</v>
      </c>
      <c r="Z13" s="17">
        <v>2.4578312933548899E-2</v>
      </c>
      <c r="AA13" s="17">
        <v>2.7627049302292601E-2</v>
      </c>
      <c r="AB13" s="17"/>
      <c r="AC13" s="17">
        <v>8.4899682456406195E-2</v>
      </c>
      <c r="AD13" s="17">
        <v>2.8311455049834899E-2</v>
      </c>
      <c r="AE13" s="17">
        <v>3.7929862319065602E-2</v>
      </c>
      <c r="AF13" s="17">
        <v>1.8119410631882799E-2</v>
      </c>
      <c r="AG13" s="17">
        <v>2.6021375159549401E-2</v>
      </c>
      <c r="AH13" s="17">
        <v>2.20196976183515E-2</v>
      </c>
      <c r="AI13" s="17">
        <v>5.3823717290016899E-2</v>
      </c>
      <c r="AJ13" s="17">
        <v>3.1594236732035999E-2</v>
      </c>
      <c r="AK13" s="17">
        <v>3.43377314359243E-2</v>
      </c>
      <c r="AL13" s="17">
        <v>4.6417398949075803E-2</v>
      </c>
      <c r="AM13" s="17">
        <v>4.1398508650977203E-2</v>
      </c>
      <c r="AN13" s="17">
        <v>6.1412148305884602E-2</v>
      </c>
      <c r="AO13" s="17">
        <v>1.1596547798009799E-2</v>
      </c>
      <c r="AP13" s="17">
        <v>3.6782079506572703E-2</v>
      </c>
      <c r="AQ13" s="17">
        <v>0.11555046633166</v>
      </c>
      <c r="AR13" s="17">
        <v>0.103821135395799</v>
      </c>
      <c r="AS13" s="17"/>
      <c r="AT13" s="17">
        <v>0.10008556744795299</v>
      </c>
      <c r="AU13" s="17">
        <v>1.7019545586564998E-2</v>
      </c>
      <c r="AV13" s="17">
        <v>3.9299440391599098E-2</v>
      </c>
      <c r="AW13" s="17">
        <v>2.14309773638717E-2</v>
      </c>
      <c r="AX13" s="17">
        <v>1.21015878525212E-2</v>
      </c>
      <c r="AY13" s="17">
        <v>4.7301306265047201E-2</v>
      </c>
      <c r="AZ13" s="17"/>
      <c r="BA13" s="17">
        <v>5.7309232594807396E-3</v>
      </c>
      <c r="BB13" s="17">
        <v>2.45798328026238E-2</v>
      </c>
      <c r="BC13" s="17">
        <v>6.18764939444243E-2</v>
      </c>
      <c r="BD13" s="17">
        <v>9.8907854227132205E-2</v>
      </c>
      <c r="BE13" s="17">
        <v>5.72356540234088E-2</v>
      </c>
      <c r="BF13" s="17"/>
      <c r="BG13" s="17">
        <v>2.99954888147787E-2</v>
      </c>
      <c r="BH13" s="17">
        <v>6.5633597520623005E-2</v>
      </c>
      <c r="BI13" s="17">
        <v>4.5891880944428101E-2</v>
      </c>
      <c r="BJ13" s="17">
        <v>2.47176094028141E-2</v>
      </c>
      <c r="BK13" s="17">
        <v>4.04956900943245E-2</v>
      </c>
      <c r="BL13" s="17"/>
      <c r="BM13" s="17">
        <v>5.3714180012539803E-2</v>
      </c>
      <c r="BN13" s="17">
        <v>3.0688682749163299E-2</v>
      </c>
      <c r="BO13" s="17">
        <v>2.9524701867400999E-2</v>
      </c>
      <c r="BP13" s="17"/>
      <c r="BQ13" s="17">
        <v>7.8818520799677105E-2</v>
      </c>
      <c r="BR13" s="17">
        <v>1.7594337944638001E-2</v>
      </c>
      <c r="BS13" s="17"/>
      <c r="BT13" s="17">
        <v>5.6938400764809903E-2</v>
      </c>
      <c r="BU13" s="17">
        <v>1.9829254475602201E-2</v>
      </c>
    </row>
    <row r="14" spans="2:73" x14ac:dyDescent="0.3">
      <c r="B14" s="18" t="s">
        <v>266</v>
      </c>
      <c r="C14" s="17">
        <v>6.8644014424679906E-2</v>
      </c>
      <c r="D14" s="17">
        <v>8.1298862216141202E-2</v>
      </c>
      <c r="E14" s="17">
        <v>5.6523977369140201E-2</v>
      </c>
      <c r="F14" s="17"/>
      <c r="G14" s="17">
        <v>0.111786189945925</v>
      </c>
      <c r="H14" s="17">
        <v>9.3030317179522495E-2</v>
      </c>
      <c r="I14" s="17">
        <v>6.7854512264203401E-2</v>
      </c>
      <c r="J14" s="17">
        <v>5.82682066548064E-2</v>
      </c>
      <c r="K14" s="17">
        <v>4.66898105037706E-2</v>
      </c>
      <c r="L14" s="17">
        <v>4.4063028698180698E-2</v>
      </c>
      <c r="M14" s="17"/>
      <c r="N14" s="17">
        <v>0.107475799231249</v>
      </c>
      <c r="O14" s="17">
        <v>6.2559542712460503E-2</v>
      </c>
      <c r="P14" s="17">
        <v>5.6314900171794503E-2</v>
      </c>
      <c r="Q14" s="17">
        <v>4.5212375161200198E-2</v>
      </c>
      <c r="R14" s="17"/>
      <c r="S14" s="17">
        <v>8.4220892080773505E-2</v>
      </c>
      <c r="T14" s="17">
        <v>5.7354510870158998E-2</v>
      </c>
      <c r="U14" s="17">
        <v>9.5739735730830194E-2</v>
      </c>
      <c r="V14" s="17">
        <v>8.3363920588605006E-2</v>
      </c>
      <c r="W14" s="17">
        <v>4.4214691351026403E-2</v>
      </c>
      <c r="X14" s="17">
        <v>4.8321451769109701E-2</v>
      </c>
      <c r="Y14" s="17">
        <v>4.47126227382642E-2</v>
      </c>
      <c r="Z14" s="17">
        <v>5.9926870199100202E-2</v>
      </c>
      <c r="AA14" s="17">
        <v>8.4298815898663795E-2</v>
      </c>
      <c r="AB14" s="17"/>
      <c r="AC14" s="17">
        <v>3.54887094272349E-2</v>
      </c>
      <c r="AD14" s="17">
        <v>7.4843020271568098E-2</v>
      </c>
      <c r="AE14" s="17">
        <v>3.1076475445015201E-2</v>
      </c>
      <c r="AF14" s="17">
        <v>8.0545756955486394E-2</v>
      </c>
      <c r="AG14" s="17">
        <v>4.3870156006503798E-2</v>
      </c>
      <c r="AH14" s="17">
        <v>8.1914341978756203E-2</v>
      </c>
      <c r="AI14" s="17">
        <v>8.5767939808439803E-2</v>
      </c>
      <c r="AJ14" s="17">
        <v>6.6931170563866105E-2</v>
      </c>
      <c r="AK14" s="17">
        <v>7.3875001349164901E-2</v>
      </c>
      <c r="AL14" s="17">
        <v>5.8754065942273698E-2</v>
      </c>
      <c r="AM14" s="17">
        <v>5.6888438885495003E-2</v>
      </c>
      <c r="AN14" s="17">
        <v>4.1110133189162901E-2</v>
      </c>
      <c r="AO14" s="17">
        <v>8.7640675859850706E-2</v>
      </c>
      <c r="AP14" s="17">
        <v>6.1846296994894301E-2</v>
      </c>
      <c r="AQ14" s="17">
        <v>0.101363235444402</v>
      </c>
      <c r="AR14" s="17">
        <v>0.12341256133341599</v>
      </c>
      <c r="AS14" s="17"/>
      <c r="AT14" s="17">
        <v>9.6885988941229004E-2</v>
      </c>
      <c r="AU14" s="17">
        <v>7.07986034134859E-2</v>
      </c>
      <c r="AV14" s="17">
        <v>6.7068060227929605E-2</v>
      </c>
      <c r="AW14" s="17">
        <v>5.0432750942427697E-2</v>
      </c>
      <c r="AX14" s="17">
        <v>3.55828569794309E-2</v>
      </c>
      <c r="AY14" s="17">
        <v>6.4854872894176296E-2</v>
      </c>
      <c r="AZ14" s="17"/>
      <c r="BA14" s="17">
        <v>3.1392231789520803E-2</v>
      </c>
      <c r="BB14" s="17">
        <v>6.0854569834637197E-2</v>
      </c>
      <c r="BC14" s="17">
        <v>9.0211743670939495E-2</v>
      </c>
      <c r="BD14" s="17">
        <v>0.100340592026248</v>
      </c>
      <c r="BE14" s="17">
        <v>0.150751403194644</v>
      </c>
      <c r="BF14" s="17"/>
      <c r="BG14" s="17">
        <v>6.1009566781991799E-2</v>
      </c>
      <c r="BH14" s="17">
        <v>8.4861947999520307E-2</v>
      </c>
      <c r="BI14" s="17">
        <v>9.1418825944296497E-2</v>
      </c>
      <c r="BJ14" s="17">
        <v>5.9009837222956399E-2</v>
      </c>
      <c r="BK14" s="17">
        <v>0.113912442900554</v>
      </c>
      <c r="BL14" s="17"/>
      <c r="BM14" s="17">
        <v>7.9445114635458294E-2</v>
      </c>
      <c r="BN14" s="17">
        <v>6.2362653687660502E-2</v>
      </c>
      <c r="BO14" s="17">
        <v>5.1673417790937398E-2</v>
      </c>
      <c r="BP14" s="17"/>
      <c r="BQ14" s="17">
        <v>0.11676644579916801</v>
      </c>
      <c r="BR14" s="17">
        <v>4.1720379569006601E-2</v>
      </c>
      <c r="BS14" s="17"/>
      <c r="BT14" s="17">
        <v>9.1939641346549403E-2</v>
      </c>
      <c r="BU14" s="17">
        <v>3.8529460033717697E-2</v>
      </c>
    </row>
    <row r="15" spans="2:73" x14ac:dyDescent="0.3">
      <c r="B15" s="18" t="s">
        <v>267</v>
      </c>
      <c r="C15" s="17">
        <v>0.18474774407092301</v>
      </c>
      <c r="D15" s="17">
        <v>0.196783281395601</v>
      </c>
      <c r="E15" s="17">
        <v>0.172457636816641</v>
      </c>
      <c r="F15" s="17"/>
      <c r="G15" s="17">
        <v>0.20169064853777999</v>
      </c>
      <c r="H15" s="17">
        <v>0.21733286347979999</v>
      </c>
      <c r="I15" s="17">
        <v>0.24129181706363501</v>
      </c>
      <c r="J15" s="17">
        <v>0.15891264478352601</v>
      </c>
      <c r="K15" s="17">
        <v>0.16596630166676399</v>
      </c>
      <c r="L15" s="17">
        <v>0.13470176095330699</v>
      </c>
      <c r="M15" s="17"/>
      <c r="N15" s="17">
        <v>0.229919352045546</v>
      </c>
      <c r="O15" s="17">
        <v>0.18980096937698601</v>
      </c>
      <c r="P15" s="17">
        <v>0.16664190834881501</v>
      </c>
      <c r="Q15" s="17">
        <v>0.14102489250161099</v>
      </c>
      <c r="R15" s="17"/>
      <c r="S15" s="17">
        <v>0.24807695425821499</v>
      </c>
      <c r="T15" s="17">
        <v>0.15060377155400501</v>
      </c>
      <c r="U15" s="17">
        <v>0.173121768720603</v>
      </c>
      <c r="V15" s="17">
        <v>0.15973748552033701</v>
      </c>
      <c r="W15" s="17">
        <v>0.18306956412310699</v>
      </c>
      <c r="X15" s="17">
        <v>0.181344748852448</v>
      </c>
      <c r="Y15" s="17">
        <v>0.21211672403943499</v>
      </c>
      <c r="Z15" s="17">
        <v>0.20230450950107601</v>
      </c>
      <c r="AA15" s="17">
        <v>0.15492972067161001</v>
      </c>
      <c r="AB15" s="17"/>
      <c r="AC15" s="17">
        <v>2.9769341511610401E-2</v>
      </c>
      <c r="AD15" s="17">
        <v>0.121653299879217</v>
      </c>
      <c r="AE15" s="17">
        <v>0.100469932215522</v>
      </c>
      <c r="AF15" s="17">
        <v>0.105323330178913</v>
      </c>
      <c r="AG15" s="17">
        <v>0.17232772070621899</v>
      </c>
      <c r="AH15" s="17">
        <v>0.15413680885983</v>
      </c>
      <c r="AI15" s="17">
        <v>0.17432962611099601</v>
      </c>
      <c r="AJ15" s="17">
        <v>0.262671164605358</v>
      </c>
      <c r="AK15" s="17">
        <v>0.24159687335862201</v>
      </c>
      <c r="AL15" s="17">
        <v>0.17531265792026501</v>
      </c>
      <c r="AM15" s="17">
        <v>0.207648330510908</v>
      </c>
      <c r="AN15" s="17">
        <v>0.23517495715469799</v>
      </c>
      <c r="AO15" s="17">
        <v>0.26911538728877898</v>
      </c>
      <c r="AP15" s="17">
        <v>0.27271215446277902</v>
      </c>
      <c r="AQ15" s="17">
        <v>0.18715870681687399</v>
      </c>
      <c r="AR15" s="17">
        <v>0.25606993882398899</v>
      </c>
      <c r="AS15" s="17"/>
      <c r="AT15" s="17">
        <v>0.237440856276524</v>
      </c>
      <c r="AU15" s="17">
        <v>0.192417989588299</v>
      </c>
      <c r="AV15" s="17">
        <v>0.17925396563788301</v>
      </c>
      <c r="AW15" s="17">
        <v>0.154679066815956</v>
      </c>
      <c r="AX15" s="17">
        <v>0.12075309533331099</v>
      </c>
      <c r="AY15" s="17">
        <v>0.15371267401376401</v>
      </c>
      <c r="AZ15" s="17"/>
      <c r="BA15" s="17">
        <v>0.118598842014949</v>
      </c>
      <c r="BB15" s="17">
        <v>0.18383554764697499</v>
      </c>
      <c r="BC15" s="17">
        <v>0.22824810082866501</v>
      </c>
      <c r="BD15" s="17">
        <v>0.24913990500375799</v>
      </c>
      <c r="BE15" s="17">
        <v>0.33004653928218702</v>
      </c>
      <c r="BF15" s="17"/>
      <c r="BG15" s="17">
        <v>0.146704143343592</v>
      </c>
      <c r="BH15" s="17">
        <v>0.22475227604247899</v>
      </c>
      <c r="BI15" s="17">
        <v>0.19738841291475101</v>
      </c>
      <c r="BJ15" s="17">
        <v>0.14710594548848799</v>
      </c>
      <c r="BK15" s="17">
        <v>0.22768795099217201</v>
      </c>
      <c r="BL15" s="17"/>
      <c r="BM15" s="17">
        <v>0.21050199870948999</v>
      </c>
      <c r="BN15" s="17">
        <v>0.169255609095944</v>
      </c>
      <c r="BO15" s="17">
        <v>0.14552742436802699</v>
      </c>
      <c r="BP15" s="17"/>
      <c r="BQ15" s="17">
        <v>0.21679229533921601</v>
      </c>
      <c r="BR15" s="17">
        <v>0.16867833387863099</v>
      </c>
      <c r="BS15" s="17"/>
      <c r="BT15" s="17">
        <v>0.22045954414122701</v>
      </c>
      <c r="BU15" s="17">
        <v>0.13791993419270501</v>
      </c>
    </row>
    <row r="16" spans="2:73" x14ac:dyDescent="0.3">
      <c r="B16" s="18" t="s">
        <v>268</v>
      </c>
      <c r="C16" s="17">
        <v>0.192477275520962</v>
      </c>
      <c r="D16" s="17">
        <v>0.188421628632642</v>
      </c>
      <c r="E16" s="17">
        <v>0.196607706899635</v>
      </c>
      <c r="F16" s="17"/>
      <c r="G16" s="17">
        <v>0.17283701578864699</v>
      </c>
      <c r="H16" s="17">
        <v>0.178318443926442</v>
      </c>
      <c r="I16" s="17">
        <v>0.201147513743066</v>
      </c>
      <c r="J16" s="17">
        <v>0.21187947621196199</v>
      </c>
      <c r="K16" s="17">
        <v>0.207507380634674</v>
      </c>
      <c r="L16" s="17">
        <v>0.18407019455864701</v>
      </c>
      <c r="M16" s="17"/>
      <c r="N16" s="17">
        <v>0.19824705773847101</v>
      </c>
      <c r="O16" s="17">
        <v>0.18994380126818999</v>
      </c>
      <c r="P16" s="17">
        <v>0.23394992437678899</v>
      </c>
      <c r="Q16" s="17">
        <v>0.15361803453495301</v>
      </c>
      <c r="R16" s="17"/>
      <c r="S16" s="17">
        <v>0.20573391531892499</v>
      </c>
      <c r="T16" s="17">
        <v>0.19342217866556999</v>
      </c>
      <c r="U16" s="17">
        <v>0.17461510195083099</v>
      </c>
      <c r="V16" s="17">
        <v>0.16846377953316599</v>
      </c>
      <c r="W16" s="17">
        <v>0.203577404888825</v>
      </c>
      <c r="X16" s="17">
        <v>0.192251849289935</v>
      </c>
      <c r="Y16" s="17">
        <v>0.18494356435131701</v>
      </c>
      <c r="Z16" s="17">
        <v>0.194810298164458</v>
      </c>
      <c r="AA16" s="17">
        <v>0.20646403879403299</v>
      </c>
      <c r="AB16" s="17"/>
      <c r="AC16" s="17">
        <v>5.8319292323083902E-2</v>
      </c>
      <c r="AD16" s="17">
        <v>0.14915176893248699</v>
      </c>
      <c r="AE16" s="17">
        <v>0.19511387802703001</v>
      </c>
      <c r="AF16" s="17">
        <v>0.13872307714498799</v>
      </c>
      <c r="AG16" s="17">
        <v>0.21130653780141401</v>
      </c>
      <c r="AH16" s="17">
        <v>0.21124184591879699</v>
      </c>
      <c r="AI16" s="17">
        <v>0.22692985307263899</v>
      </c>
      <c r="AJ16" s="17">
        <v>0.132446068061644</v>
      </c>
      <c r="AK16" s="17">
        <v>0.21794525393210401</v>
      </c>
      <c r="AL16" s="17">
        <v>0.24163570574527901</v>
      </c>
      <c r="AM16" s="17">
        <v>0.201888779310363</v>
      </c>
      <c r="AN16" s="17">
        <v>0.246116815932654</v>
      </c>
      <c r="AO16" s="17">
        <v>0.17888884842265501</v>
      </c>
      <c r="AP16" s="17">
        <v>0.19598942026136701</v>
      </c>
      <c r="AQ16" s="17">
        <v>0.22220436626628001</v>
      </c>
      <c r="AR16" s="17">
        <v>0.135542959657763</v>
      </c>
      <c r="AS16" s="17"/>
      <c r="AT16" s="17">
        <v>0.16650656428720501</v>
      </c>
      <c r="AU16" s="17">
        <v>0.17515415548354399</v>
      </c>
      <c r="AV16" s="17">
        <v>0.196702867396088</v>
      </c>
      <c r="AW16" s="17">
        <v>0.19769452260097001</v>
      </c>
      <c r="AX16" s="17">
        <v>0.27323372755612602</v>
      </c>
      <c r="AY16" s="17">
        <v>0.21245259338620301</v>
      </c>
      <c r="AZ16" s="17"/>
      <c r="BA16" s="17">
        <v>0.17680556339984899</v>
      </c>
      <c r="BB16" s="17">
        <v>0.18557189769749299</v>
      </c>
      <c r="BC16" s="17">
        <v>0.20131632493302501</v>
      </c>
      <c r="BD16" s="17">
        <v>0.20228828493432199</v>
      </c>
      <c r="BE16" s="17">
        <v>0.14009118969088599</v>
      </c>
      <c r="BF16" s="17"/>
      <c r="BG16" s="17">
        <v>0.20826212822134699</v>
      </c>
      <c r="BH16" s="17">
        <v>0.180403333508526</v>
      </c>
      <c r="BI16" s="17">
        <v>0.209328304886051</v>
      </c>
      <c r="BJ16" s="17">
        <v>0.20556985724791299</v>
      </c>
      <c r="BK16" s="17">
        <v>0.18039045581850699</v>
      </c>
      <c r="BL16" s="17"/>
      <c r="BM16" s="17">
        <v>0.18313418293273501</v>
      </c>
      <c r="BN16" s="17">
        <v>0.20025496041954299</v>
      </c>
      <c r="BO16" s="17">
        <v>0.201489751193837</v>
      </c>
      <c r="BP16" s="17"/>
      <c r="BQ16" s="17">
        <v>0.19373991215160699</v>
      </c>
      <c r="BR16" s="17">
        <v>0.197244460098395</v>
      </c>
      <c r="BS16" s="17"/>
      <c r="BT16" s="17">
        <v>0.20995630887403999</v>
      </c>
      <c r="BU16" s="17">
        <v>0.170842916216003</v>
      </c>
    </row>
    <row r="17" spans="2:73" x14ac:dyDescent="0.3">
      <c r="B17" s="18" t="s">
        <v>269</v>
      </c>
      <c r="C17" s="17">
        <v>0.28447140626185102</v>
      </c>
      <c r="D17" s="17">
        <v>0.26528744953642303</v>
      </c>
      <c r="E17" s="17">
        <v>0.30332490138276003</v>
      </c>
      <c r="F17" s="17"/>
      <c r="G17" s="17">
        <v>0.20738765814257601</v>
      </c>
      <c r="H17" s="17">
        <v>0.215133088339133</v>
      </c>
      <c r="I17" s="17">
        <v>0.26820410774843001</v>
      </c>
      <c r="J17" s="17">
        <v>0.336158067691887</v>
      </c>
      <c r="K17" s="17">
        <v>0.28488233054608397</v>
      </c>
      <c r="L17" s="17">
        <v>0.36279405295309602</v>
      </c>
      <c r="M17" s="17"/>
      <c r="N17" s="17">
        <v>0.25015321293798798</v>
      </c>
      <c r="O17" s="17">
        <v>0.30680948178337702</v>
      </c>
      <c r="P17" s="17">
        <v>0.28936892223566402</v>
      </c>
      <c r="Q17" s="17">
        <v>0.29590931238448098</v>
      </c>
      <c r="R17" s="17"/>
      <c r="S17" s="17">
        <v>0.18546398866463301</v>
      </c>
      <c r="T17" s="17">
        <v>0.34076604316079401</v>
      </c>
      <c r="U17" s="17">
        <v>0.31021652862492</v>
      </c>
      <c r="V17" s="17">
        <v>0.334908747897326</v>
      </c>
      <c r="W17" s="17">
        <v>0.25186928977589901</v>
      </c>
      <c r="X17" s="17">
        <v>0.270027714798527</v>
      </c>
      <c r="Y17" s="17">
        <v>0.32714124447600001</v>
      </c>
      <c r="Z17" s="17">
        <v>0.23121447885716001</v>
      </c>
      <c r="AA17" s="17">
        <v>0.29596477925515002</v>
      </c>
      <c r="AB17" s="17"/>
      <c r="AC17" s="17">
        <v>7.9413572751665995E-2</v>
      </c>
      <c r="AD17" s="17">
        <v>0.237838501438666</v>
      </c>
      <c r="AE17" s="17">
        <v>0.30779153219558802</v>
      </c>
      <c r="AF17" s="17">
        <v>0.34565237612723598</v>
      </c>
      <c r="AG17" s="17">
        <v>0.249615188173122</v>
      </c>
      <c r="AH17" s="17">
        <v>0.29177701527751199</v>
      </c>
      <c r="AI17" s="17">
        <v>0.26203715561523</v>
      </c>
      <c r="AJ17" s="17">
        <v>0.35151072002072797</v>
      </c>
      <c r="AK17" s="17">
        <v>0.273892054495393</v>
      </c>
      <c r="AL17" s="17">
        <v>0.26913489310883199</v>
      </c>
      <c r="AM17" s="17">
        <v>0.29905264447023999</v>
      </c>
      <c r="AN17" s="17">
        <v>0.29602349512857401</v>
      </c>
      <c r="AO17" s="17">
        <v>0.287560182105356</v>
      </c>
      <c r="AP17" s="17">
        <v>0.240136899818364</v>
      </c>
      <c r="AQ17" s="17">
        <v>0.229479930590824</v>
      </c>
      <c r="AR17" s="17">
        <v>0.22413896913731199</v>
      </c>
      <c r="AS17" s="17"/>
      <c r="AT17" s="17">
        <v>0.18843010442642399</v>
      </c>
      <c r="AU17" s="17">
        <v>0.31764753608487201</v>
      </c>
      <c r="AV17" s="17">
        <v>0.278470132936533</v>
      </c>
      <c r="AW17" s="17">
        <v>0.31452361180292199</v>
      </c>
      <c r="AX17" s="17">
        <v>0.34982629231364598</v>
      </c>
      <c r="AY17" s="17">
        <v>0.313006816573076</v>
      </c>
      <c r="AZ17" s="17"/>
      <c r="BA17" s="17">
        <v>0.33778682528558801</v>
      </c>
      <c r="BB17" s="17">
        <v>0.31652353263608601</v>
      </c>
      <c r="BC17" s="17">
        <v>0.25542888667593899</v>
      </c>
      <c r="BD17" s="17">
        <v>0.19822213252100501</v>
      </c>
      <c r="BE17" s="17">
        <v>0.104643271197554</v>
      </c>
      <c r="BF17" s="17"/>
      <c r="BG17" s="17">
        <v>0.30821872829740798</v>
      </c>
      <c r="BH17" s="17">
        <v>0.24876739284785701</v>
      </c>
      <c r="BI17" s="17">
        <v>0.29225547511627797</v>
      </c>
      <c r="BJ17" s="17">
        <v>0.31243510693110899</v>
      </c>
      <c r="BK17" s="17">
        <v>0.27869222096208002</v>
      </c>
      <c r="BL17" s="17"/>
      <c r="BM17" s="17">
        <v>0.25985262988306901</v>
      </c>
      <c r="BN17" s="17">
        <v>0.31621308511037399</v>
      </c>
      <c r="BO17" s="17">
        <v>0.28102698847901397</v>
      </c>
      <c r="BP17" s="17"/>
      <c r="BQ17" s="17">
        <v>0.19970815332307401</v>
      </c>
      <c r="BR17" s="17">
        <v>0.32688019740864099</v>
      </c>
      <c r="BS17" s="17"/>
      <c r="BT17" s="17">
        <v>0.25050672733553198</v>
      </c>
      <c r="BU17" s="17">
        <v>0.33092685996482601</v>
      </c>
    </row>
    <row r="18" spans="2:73" x14ac:dyDescent="0.3">
      <c r="B18" s="18" t="s">
        <v>270</v>
      </c>
      <c r="C18" s="17">
        <v>0.170861728142155</v>
      </c>
      <c r="D18" s="17">
        <v>0.15541881942532601</v>
      </c>
      <c r="E18" s="17">
        <v>0.18603180188235199</v>
      </c>
      <c r="F18" s="17"/>
      <c r="G18" s="17">
        <v>0.12491511716006699</v>
      </c>
      <c r="H18" s="17">
        <v>8.6596385025300995E-2</v>
      </c>
      <c r="I18" s="17">
        <v>0.122379700111062</v>
      </c>
      <c r="J18" s="17">
        <v>0.182433834266477</v>
      </c>
      <c r="K18" s="17">
        <v>0.26277717934755901</v>
      </c>
      <c r="L18" s="17">
        <v>0.238090100931451</v>
      </c>
      <c r="M18" s="17"/>
      <c r="N18" s="17">
        <v>8.6648542678019802E-2</v>
      </c>
      <c r="O18" s="17">
        <v>0.14656187860991901</v>
      </c>
      <c r="P18" s="17">
        <v>0.18095147705932901</v>
      </c>
      <c r="Q18" s="17">
        <v>0.281766751519339</v>
      </c>
      <c r="R18" s="17"/>
      <c r="S18" s="17">
        <v>8.1709119245121295E-2</v>
      </c>
      <c r="T18" s="17">
        <v>0.18105006806589899</v>
      </c>
      <c r="U18" s="17">
        <v>0.166312806945663</v>
      </c>
      <c r="V18" s="17">
        <v>0.20019665393377201</v>
      </c>
      <c r="W18" s="17">
        <v>0.23325702201953999</v>
      </c>
      <c r="X18" s="17">
        <v>0.20059939011373101</v>
      </c>
      <c r="Y18" s="17">
        <v>0.15432094590050599</v>
      </c>
      <c r="Z18" s="17">
        <v>0.20001625661563099</v>
      </c>
      <c r="AA18" s="17">
        <v>0.18224148500878401</v>
      </c>
      <c r="AB18" s="17"/>
      <c r="AC18" s="17">
        <v>0.55702098040093895</v>
      </c>
      <c r="AD18" s="17">
        <v>0.28528015958110697</v>
      </c>
      <c r="AE18" s="17">
        <v>0.27252842593561</v>
      </c>
      <c r="AF18" s="17">
        <v>0.25473410541930602</v>
      </c>
      <c r="AG18" s="17">
        <v>0.25571963040842999</v>
      </c>
      <c r="AH18" s="17">
        <v>0.20809707502960101</v>
      </c>
      <c r="AI18" s="17">
        <v>0.144756622082028</v>
      </c>
      <c r="AJ18" s="17">
        <v>0.11223568184843299</v>
      </c>
      <c r="AK18" s="17">
        <v>0.129461692528548</v>
      </c>
      <c r="AL18" s="17">
        <v>0.13343574658960899</v>
      </c>
      <c r="AM18" s="17">
        <v>0.14873604716174099</v>
      </c>
      <c r="AN18" s="17">
        <v>8.3314840404484794E-2</v>
      </c>
      <c r="AO18" s="17">
        <v>9.5382996941011503E-2</v>
      </c>
      <c r="AP18" s="17">
        <v>6.7897646731722605E-2</v>
      </c>
      <c r="AQ18" s="17">
        <v>9.91622033767246E-2</v>
      </c>
      <c r="AR18" s="17">
        <v>3.8372071419100998E-2</v>
      </c>
      <c r="AS18" s="17"/>
      <c r="AT18" s="17">
        <v>0.114197534500943</v>
      </c>
      <c r="AU18" s="17">
        <v>0.183219919701543</v>
      </c>
      <c r="AV18" s="17">
        <v>0.17147556596156799</v>
      </c>
      <c r="AW18" s="17">
        <v>0.220343954267263</v>
      </c>
      <c r="AX18" s="17">
        <v>0.17995830056187601</v>
      </c>
      <c r="AY18" s="17">
        <v>0.159801432072845</v>
      </c>
      <c r="AZ18" s="17"/>
      <c r="BA18" s="17">
        <v>0.28899114302561502</v>
      </c>
      <c r="BB18" s="17">
        <v>0.17262465605959701</v>
      </c>
      <c r="BC18" s="17">
        <v>9.7680340644793903E-2</v>
      </c>
      <c r="BD18" s="17">
        <v>6.2646308029019507E-2</v>
      </c>
      <c r="BE18" s="17">
        <v>8.4662997014600297E-2</v>
      </c>
      <c r="BF18" s="17"/>
      <c r="BG18" s="17">
        <v>0.18780831608554499</v>
      </c>
      <c r="BH18" s="17">
        <v>0.12545016614969901</v>
      </c>
      <c r="BI18" s="17">
        <v>0.112005370947117</v>
      </c>
      <c r="BJ18" s="17">
        <v>0.199134989934141</v>
      </c>
      <c r="BK18" s="17">
        <v>9.4868920687746397E-2</v>
      </c>
      <c r="BL18" s="17"/>
      <c r="BM18" s="17">
        <v>0.14257460756160001</v>
      </c>
      <c r="BN18" s="17">
        <v>0.18067012078175701</v>
      </c>
      <c r="BO18" s="17">
        <v>0.231363495111197</v>
      </c>
      <c r="BP18" s="17"/>
      <c r="BQ18" s="17">
        <v>9.68995687254606E-2</v>
      </c>
      <c r="BR18" s="17">
        <v>0.21716374606254901</v>
      </c>
      <c r="BS18" s="17"/>
      <c r="BT18" s="17">
        <v>0.109305466201814</v>
      </c>
      <c r="BU18" s="17">
        <v>0.25729663513243001</v>
      </c>
    </row>
    <row r="19" spans="2:73" x14ac:dyDescent="0.3">
      <c r="B19" s="18" t="s">
        <v>92</v>
      </c>
      <c r="C19" s="19">
        <v>1.91718301993767E-2</v>
      </c>
      <c r="D19" s="19">
        <v>1.6025890510114001E-2</v>
      </c>
      <c r="E19" s="19">
        <v>2.2296629888227702E-2</v>
      </c>
      <c r="F19" s="19"/>
      <c r="G19" s="19">
        <v>4.0017550331797103E-2</v>
      </c>
      <c r="H19" s="19">
        <v>2.6633300914108E-2</v>
      </c>
      <c r="I19" s="19">
        <v>9.9366994693812095E-3</v>
      </c>
      <c r="J19" s="19">
        <v>1.26715760921139E-2</v>
      </c>
      <c r="K19" s="19">
        <v>1.37671294900718E-2</v>
      </c>
      <c r="L19" s="19">
        <v>1.57218985131857E-2</v>
      </c>
      <c r="M19" s="19"/>
      <c r="N19" s="19">
        <v>1.18958117143971E-2</v>
      </c>
      <c r="O19" s="19">
        <v>1.81862925270979E-2</v>
      </c>
      <c r="P19" s="19">
        <v>1.5638971783134101E-2</v>
      </c>
      <c r="Q19" s="19">
        <v>2.9855031799764099E-2</v>
      </c>
      <c r="R19" s="19"/>
      <c r="S19" s="19">
        <v>1.8986936538102801E-2</v>
      </c>
      <c r="T19" s="19">
        <v>1.45935769618722E-2</v>
      </c>
      <c r="U19" s="19">
        <v>1.19488233798195E-2</v>
      </c>
      <c r="V19" s="19">
        <v>1.32050188238747E-2</v>
      </c>
      <c r="W19" s="19">
        <v>9.2647254651754499E-3</v>
      </c>
      <c r="X19" s="19">
        <v>4.3587083873251602E-2</v>
      </c>
      <c r="Y19" s="19">
        <v>1.9927371407566199E-2</v>
      </c>
      <c r="Z19" s="19">
        <v>3.7704171795696198E-2</v>
      </c>
      <c r="AA19" s="19">
        <v>1.59793466667775E-2</v>
      </c>
      <c r="AB19" s="19"/>
      <c r="AC19" s="19">
        <v>6.7206503295162603E-2</v>
      </c>
      <c r="AD19" s="19">
        <v>5.9626031158070802E-2</v>
      </c>
      <c r="AE19" s="19">
        <v>3.1330346489570601E-2</v>
      </c>
      <c r="AF19" s="19">
        <v>1.9935587622037499E-2</v>
      </c>
      <c r="AG19" s="19">
        <v>9.2266028302957891E-3</v>
      </c>
      <c r="AH19" s="19">
        <v>1.0459827601200599E-2</v>
      </c>
      <c r="AI19" s="19">
        <v>1.4638615268787099E-2</v>
      </c>
      <c r="AJ19" s="19">
        <v>1.6404564808981E-2</v>
      </c>
      <c r="AK19" s="19">
        <v>8.7872485863109799E-3</v>
      </c>
      <c r="AL19" s="19">
        <v>3.1805960226153798E-2</v>
      </c>
      <c r="AM19" s="19">
        <v>6.8455595487185803E-3</v>
      </c>
      <c r="AN19" s="19">
        <v>2.1025416912133801E-2</v>
      </c>
      <c r="AO19" s="19">
        <v>7.8120059625465801E-3</v>
      </c>
      <c r="AP19" s="19">
        <v>2.27179000250337E-2</v>
      </c>
      <c r="AQ19" s="19">
        <v>1.7753503560660799E-2</v>
      </c>
      <c r="AR19" s="19">
        <v>1.610588989035E-2</v>
      </c>
      <c r="AS19" s="19"/>
      <c r="AT19" s="19">
        <v>2.81129476576258E-2</v>
      </c>
      <c r="AU19" s="19">
        <v>1.1662265098546599E-2</v>
      </c>
      <c r="AV19" s="19">
        <v>2.4085432743065301E-2</v>
      </c>
      <c r="AW19" s="19">
        <v>1.9776612763663898E-2</v>
      </c>
      <c r="AX19" s="19">
        <v>1.49555444263495E-2</v>
      </c>
      <c r="AY19" s="19">
        <v>1.3283448716766399E-2</v>
      </c>
      <c r="AZ19" s="19"/>
      <c r="BA19" s="19">
        <v>2.44317251584249E-2</v>
      </c>
      <c r="BB19" s="19">
        <v>1.6913317224485001E-2</v>
      </c>
      <c r="BC19" s="19">
        <v>2.1310492482155299E-2</v>
      </c>
      <c r="BD19" s="19">
        <v>1.69716545334039E-2</v>
      </c>
      <c r="BE19" s="19">
        <v>1.8841979144522999E-2</v>
      </c>
      <c r="BF19" s="19"/>
      <c r="BG19" s="19">
        <v>1.7537391224043301E-2</v>
      </c>
      <c r="BH19" s="19">
        <v>1.5973937458499898E-2</v>
      </c>
      <c r="BI19" s="19">
        <v>1.9317477219966E-2</v>
      </c>
      <c r="BJ19" s="19">
        <v>1.3495366350911E-2</v>
      </c>
      <c r="BK19" s="19">
        <v>4.7703807017653303E-2</v>
      </c>
      <c r="BL19" s="19"/>
      <c r="BM19" s="19">
        <v>2.0521936787041499E-2</v>
      </c>
      <c r="BN19" s="19">
        <v>1.70209898640519E-2</v>
      </c>
      <c r="BO19" s="19">
        <v>2.0352190392231202E-2</v>
      </c>
      <c r="BP19" s="19"/>
      <c r="BQ19" s="19">
        <v>1.2415454281179799E-2</v>
      </c>
      <c r="BR19" s="19">
        <v>1.78455729541671E-2</v>
      </c>
      <c r="BS19" s="19"/>
      <c r="BT19" s="19">
        <v>1.2812712510135899E-2</v>
      </c>
      <c r="BU19" s="19">
        <v>1.7502180179634098E-2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5.6221823839970302E-3</v>
      </c>
      <c r="D9" s="17">
        <v>6.8184562566468102E-3</v>
      </c>
      <c r="E9" s="17">
        <v>4.47379004099672E-3</v>
      </c>
      <c r="F9" s="17"/>
      <c r="G9" s="17">
        <v>6.5971191920702697E-3</v>
      </c>
      <c r="H9" s="17">
        <v>1.4043984066242601E-2</v>
      </c>
      <c r="I9" s="17">
        <v>3.9765719754997304E-3</v>
      </c>
      <c r="J9" s="17">
        <v>3.8302276965651899E-3</v>
      </c>
      <c r="K9" s="17">
        <v>2.3967028849397999E-3</v>
      </c>
      <c r="L9" s="17">
        <v>3.09099406749405E-3</v>
      </c>
      <c r="M9" s="17"/>
      <c r="N9" s="17">
        <v>8.27042270976594E-3</v>
      </c>
      <c r="O9" s="17">
        <v>5.2579427297577601E-3</v>
      </c>
      <c r="P9" s="17">
        <v>3.1139785753234702E-3</v>
      </c>
      <c r="Q9" s="17">
        <v>5.4575097376594302E-3</v>
      </c>
      <c r="R9" s="17"/>
      <c r="S9" s="17">
        <v>1.6338494071948002E-2</v>
      </c>
      <c r="T9" s="17">
        <v>3.4859044302764102E-3</v>
      </c>
      <c r="U9" s="17">
        <v>0</v>
      </c>
      <c r="V9" s="17">
        <v>2.2938099319279701E-3</v>
      </c>
      <c r="W9" s="17">
        <v>1.75196938650132E-3</v>
      </c>
      <c r="X9" s="17">
        <v>1.0316283555434401E-2</v>
      </c>
      <c r="Y9" s="17">
        <v>0</v>
      </c>
      <c r="Z9" s="17">
        <v>6.50984776626937E-3</v>
      </c>
      <c r="AA9" s="17">
        <v>5.23496288872498E-3</v>
      </c>
      <c r="AB9" s="17"/>
      <c r="AC9" s="17">
        <v>0</v>
      </c>
      <c r="AD9" s="17">
        <v>3.2112626566139599E-2</v>
      </c>
      <c r="AE9" s="17">
        <v>0</v>
      </c>
      <c r="AF9" s="17">
        <v>0</v>
      </c>
      <c r="AG9" s="17">
        <v>3.6667084355276902E-3</v>
      </c>
      <c r="AH9" s="17">
        <v>0</v>
      </c>
      <c r="AI9" s="17">
        <v>0</v>
      </c>
      <c r="AJ9" s="17">
        <v>2.9508202428075699E-3</v>
      </c>
      <c r="AK9" s="17">
        <v>5.3874841951693899E-3</v>
      </c>
      <c r="AL9" s="17">
        <v>0</v>
      </c>
      <c r="AM9" s="17">
        <v>2.3528928382098402E-3</v>
      </c>
      <c r="AN9" s="17">
        <v>5.5658023707568401E-3</v>
      </c>
      <c r="AO9" s="17">
        <v>2.1227137701345201E-2</v>
      </c>
      <c r="AP9" s="17">
        <v>3.2605367068437002E-2</v>
      </c>
      <c r="AQ9" s="17">
        <v>5.2274897335050597E-3</v>
      </c>
      <c r="AR9" s="17">
        <v>1.4950288429831499E-2</v>
      </c>
      <c r="AS9" s="17"/>
      <c r="AT9" s="17">
        <v>1.10059952147553E-2</v>
      </c>
      <c r="AU9" s="17">
        <v>1.84581930718497E-3</v>
      </c>
      <c r="AV9" s="17">
        <v>7.1002828942889002E-3</v>
      </c>
      <c r="AW9" s="17">
        <v>5.1052443849491603E-3</v>
      </c>
      <c r="AX9" s="17">
        <v>0</v>
      </c>
      <c r="AY9" s="17">
        <v>1.19420157825066E-2</v>
      </c>
      <c r="AZ9" s="17"/>
      <c r="BA9" s="17">
        <v>5.4658606004348801E-3</v>
      </c>
      <c r="BB9" s="17">
        <v>0</v>
      </c>
      <c r="BC9" s="17">
        <v>6.1074667156655197E-3</v>
      </c>
      <c r="BD9" s="17">
        <v>9.9150538090917208E-3</v>
      </c>
      <c r="BE9" s="17">
        <v>1.64636575732518E-2</v>
      </c>
      <c r="BF9" s="17"/>
      <c r="BG9" s="17">
        <v>1.1741815533292E-2</v>
      </c>
      <c r="BH9" s="17">
        <v>7.0012314626422103E-3</v>
      </c>
      <c r="BI9" s="17">
        <v>0</v>
      </c>
      <c r="BJ9" s="17">
        <v>0</v>
      </c>
      <c r="BK9" s="17">
        <v>1.20759845117992E-2</v>
      </c>
      <c r="BL9" s="17"/>
      <c r="BM9" s="17">
        <v>9.9494630239111599E-3</v>
      </c>
      <c r="BN9" s="17">
        <v>1.10201844446016E-3</v>
      </c>
      <c r="BO9" s="17">
        <v>3.6671237997051099E-3</v>
      </c>
      <c r="BP9" s="17"/>
      <c r="BQ9" s="17">
        <v>1.0043606340736901E-2</v>
      </c>
      <c r="BR9" s="17">
        <v>3.4267644144812298E-3</v>
      </c>
      <c r="BS9" s="17"/>
      <c r="BT9" s="17">
        <v>8.5066649998106706E-3</v>
      </c>
      <c r="BU9" s="17">
        <v>1.85269722480614E-3</v>
      </c>
    </row>
    <row r="10" spans="2:73" x14ac:dyDescent="0.3">
      <c r="B10" s="18" t="s">
        <v>262</v>
      </c>
      <c r="C10" s="17">
        <v>1.1035739030759301E-2</v>
      </c>
      <c r="D10" s="17">
        <v>1.5932794142466299E-2</v>
      </c>
      <c r="E10" s="17">
        <v>6.2977281942797102E-3</v>
      </c>
      <c r="F10" s="17"/>
      <c r="G10" s="17">
        <v>2.8016518468228901E-2</v>
      </c>
      <c r="H10" s="17">
        <v>6.3330538767477603E-3</v>
      </c>
      <c r="I10" s="17">
        <v>1.8436215015780199E-2</v>
      </c>
      <c r="J10" s="17">
        <v>4.7358257590811598E-3</v>
      </c>
      <c r="K10" s="17">
        <v>4.4807558018799803E-3</v>
      </c>
      <c r="L10" s="17">
        <v>7.1218737408786804E-3</v>
      </c>
      <c r="M10" s="17"/>
      <c r="N10" s="17">
        <v>2.0399260009935201E-2</v>
      </c>
      <c r="O10" s="17">
        <v>1.06127291450032E-2</v>
      </c>
      <c r="P10" s="17">
        <v>9.3128390302384401E-3</v>
      </c>
      <c r="Q10" s="17">
        <v>3.0880127540514799E-3</v>
      </c>
      <c r="R10" s="17"/>
      <c r="S10" s="17">
        <v>7.57249648386583E-3</v>
      </c>
      <c r="T10" s="17">
        <v>4.6246273657923297E-3</v>
      </c>
      <c r="U10" s="17">
        <v>2.5422662966664299E-2</v>
      </c>
      <c r="V10" s="17">
        <v>1.55891004008479E-2</v>
      </c>
      <c r="W10" s="17">
        <v>1.0689291789094999E-2</v>
      </c>
      <c r="X10" s="17">
        <v>7.7707937917716498E-3</v>
      </c>
      <c r="Y10" s="17">
        <v>5.2272956155603499E-3</v>
      </c>
      <c r="Z10" s="17">
        <v>9.0420727851657397E-3</v>
      </c>
      <c r="AA10" s="17">
        <v>1.62450084117969E-2</v>
      </c>
      <c r="AB10" s="17"/>
      <c r="AC10" s="17">
        <v>0</v>
      </c>
      <c r="AD10" s="17">
        <v>1.1418611250327801E-2</v>
      </c>
      <c r="AE10" s="17">
        <v>0</v>
      </c>
      <c r="AF10" s="17">
        <v>2.20072922810742E-2</v>
      </c>
      <c r="AG10" s="17">
        <v>1.1456623565522701E-2</v>
      </c>
      <c r="AH10" s="17">
        <v>9.7503995082707708E-3</v>
      </c>
      <c r="AI10" s="17">
        <v>1.2314592472873399E-2</v>
      </c>
      <c r="AJ10" s="17">
        <v>1.6688998778698901E-2</v>
      </c>
      <c r="AK10" s="17">
        <v>4.67857748271639E-3</v>
      </c>
      <c r="AL10" s="17">
        <v>9.9698248031108196E-3</v>
      </c>
      <c r="AM10" s="17">
        <v>7.20455885254231E-3</v>
      </c>
      <c r="AN10" s="17">
        <v>4.7697348915155804E-3</v>
      </c>
      <c r="AO10" s="17">
        <v>9.87985675403979E-3</v>
      </c>
      <c r="AP10" s="17">
        <v>2.1824257347826798E-2</v>
      </c>
      <c r="AQ10" s="17">
        <v>2.3853451885197101E-2</v>
      </c>
      <c r="AR10" s="17">
        <v>1.3188897360915899E-2</v>
      </c>
      <c r="AS10" s="17"/>
      <c r="AT10" s="17">
        <v>8.5814609447985492E-3</v>
      </c>
      <c r="AU10" s="17">
        <v>1.3832932291369201E-2</v>
      </c>
      <c r="AV10" s="17">
        <v>1.48858153196854E-2</v>
      </c>
      <c r="AW10" s="17">
        <v>2.8819568452915102E-3</v>
      </c>
      <c r="AX10" s="17">
        <v>1.34695999836005E-2</v>
      </c>
      <c r="AY10" s="17">
        <v>2.0487579243379701E-2</v>
      </c>
      <c r="AZ10" s="17"/>
      <c r="BA10" s="17">
        <v>6.3030473939094198E-3</v>
      </c>
      <c r="BB10" s="17">
        <v>1.13757389247483E-2</v>
      </c>
      <c r="BC10" s="17">
        <v>1.6305545792059999E-2</v>
      </c>
      <c r="BD10" s="17">
        <v>1.6698860708213002E-2</v>
      </c>
      <c r="BE10" s="17">
        <v>2.70736959553976E-2</v>
      </c>
      <c r="BF10" s="17"/>
      <c r="BG10" s="17">
        <v>1.47510808723546E-2</v>
      </c>
      <c r="BH10" s="17">
        <v>1.34031995430995E-2</v>
      </c>
      <c r="BI10" s="17">
        <v>2.0656989709922201E-2</v>
      </c>
      <c r="BJ10" s="17">
        <v>8.4667343641864103E-3</v>
      </c>
      <c r="BK10" s="17">
        <v>5.1104707413233696E-3</v>
      </c>
      <c r="BL10" s="17"/>
      <c r="BM10" s="17">
        <v>1.0507534567593501E-2</v>
      </c>
      <c r="BN10" s="17">
        <v>1.09366408041239E-2</v>
      </c>
      <c r="BO10" s="17">
        <v>1.2847843467899999E-2</v>
      </c>
      <c r="BP10" s="17"/>
      <c r="BQ10" s="17">
        <v>2.6383625917565299E-2</v>
      </c>
      <c r="BR10" s="17">
        <v>1.8208672052133E-3</v>
      </c>
      <c r="BS10" s="17"/>
      <c r="BT10" s="17">
        <v>1.44184955483394E-2</v>
      </c>
      <c r="BU10" s="17">
        <v>7.1525416933262897E-3</v>
      </c>
    </row>
    <row r="11" spans="2:73" x14ac:dyDescent="0.3">
      <c r="B11" s="18" t="s">
        <v>263</v>
      </c>
      <c r="C11" s="17">
        <v>2.3509689755584099E-2</v>
      </c>
      <c r="D11" s="17">
        <v>2.9667888066223402E-2</v>
      </c>
      <c r="E11" s="17">
        <v>1.75812148777394E-2</v>
      </c>
      <c r="F11" s="17"/>
      <c r="G11" s="17">
        <v>4.0187718610643297E-2</v>
      </c>
      <c r="H11" s="17">
        <v>5.41781861502987E-2</v>
      </c>
      <c r="I11" s="17">
        <v>2.4136641407732098E-2</v>
      </c>
      <c r="J11" s="17">
        <v>1.0587466418372901E-2</v>
      </c>
      <c r="K11" s="17">
        <v>6.7882228397289799E-3</v>
      </c>
      <c r="L11" s="17">
        <v>8.7608491254877203E-3</v>
      </c>
      <c r="M11" s="17"/>
      <c r="N11" s="17">
        <v>2.6067388008568101E-2</v>
      </c>
      <c r="O11" s="17">
        <v>2.95374674433449E-2</v>
      </c>
      <c r="P11" s="17">
        <v>2.0580022859125201E-2</v>
      </c>
      <c r="Q11" s="17">
        <v>1.75153402098314E-2</v>
      </c>
      <c r="R11" s="17"/>
      <c r="S11" s="17">
        <v>5.8684648067641697E-2</v>
      </c>
      <c r="T11" s="17">
        <v>1.4770492554230999E-2</v>
      </c>
      <c r="U11" s="17">
        <v>1.7440378141628798E-2</v>
      </c>
      <c r="V11" s="17">
        <v>8.2991925340076406E-3</v>
      </c>
      <c r="W11" s="17">
        <v>1.6707829606114499E-2</v>
      </c>
      <c r="X11" s="17">
        <v>1.8666623080908499E-2</v>
      </c>
      <c r="Y11" s="17">
        <v>2.8652435834671499E-2</v>
      </c>
      <c r="Z11" s="17">
        <v>1.52333072453974E-2</v>
      </c>
      <c r="AA11" s="17">
        <v>1.6167904838287599E-2</v>
      </c>
      <c r="AB11" s="17"/>
      <c r="AC11" s="17">
        <v>4.29535036856456E-2</v>
      </c>
      <c r="AD11" s="17">
        <v>0</v>
      </c>
      <c r="AE11" s="17">
        <v>1.8452720333171801E-2</v>
      </c>
      <c r="AF11" s="17">
        <v>2.12462775892771E-2</v>
      </c>
      <c r="AG11" s="17">
        <v>3.6661732326661499E-2</v>
      </c>
      <c r="AH11" s="17">
        <v>9.6149090382777608E-3</v>
      </c>
      <c r="AI11" s="17">
        <v>3.1199418533357299E-2</v>
      </c>
      <c r="AJ11" s="17">
        <v>3.0207182743130299E-2</v>
      </c>
      <c r="AK11" s="17">
        <v>1.3250922586501899E-2</v>
      </c>
      <c r="AL11" s="17">
        <v>1.9158598827200699E-2</v>
      </c>
      <c r="AM11" s="17">
        <v>1.3227740669463899E-2</v>
      </c>
      <c r="AN11" s="17">
        <v>3.3473790246349402E-2</v>
      </c>
      <c r="AO11" s="17">
        <v>2.7363070858161202E-2</v>
      </c>
      <c r="AP11" s="17">
        <v>2.9879228722641399E-2</v>
      </c>
      <c r="AQ11" s="17">
        <v>1.10246535070577E-2</v>
      </c>
      <c r="AR11" s="17">
        <v>5.7897020772466598E-2</v>
      </c>
      <c r="AS11" s="17"/>
      <c r="AT11" s="17">
        <v>5.3506454830247699E-2</v>
      </c>
      <c r="AU11" s="17">
        <v>1.65226203237594E-2</v>
      </c>
      <c r="AV11" s="17">
        <v>1.4899116010844499E-2</v>
      </c>
      <c r="AW11" s="17">
        <v>1.5154660016842699E-2</v>
      </c>
      <c r="AX11" s="17">
        <v>6.92809991618631E-3</v>
      </c>
      <c r="AY11" s="17">
        <v>8.4195344199101893E-3</v>
      </c>
      <c r="AZ11" s="17"/>
      <c r="BA11" s="17">
        <v>1.6038520067857599E-2</v>
      </c>
      <c r="BB11" s="17">
        <v>2.2065907854919801E-2</v>
      </c>
      <c r="BC11" s="17">
        <v>2.6729635580442099E-2</v>
      </c>
      <c r="BD11" s="17">
        <v>3.5166889086466903E-2</v>
      </c>
      <c r="BE11" s="17">
        <v>5.9899795350421899E-2</v>
      </c>
      <c r="BF11" s="17"/>
      <c r="BG11" s="17">
        <v>2.11329211129044E-2</v>
      </c>
      <c r="BH11" s="17">
        <v>2.5209075452076801E-2</v>
      </c>
      <c r="BI11" s="17">
        <v>1.43134999175429E-2</v>
      </c>
      <c r="BJ11" s="17">
        <v>2.5405002649982501E-2</v>
      </c>
      <c r="BK11" s="17">
        <v>1.993707370107E-2</v>
      </c>
      <c r="BL11" s="17"/>
      <c r="BM11" s="17">
        <v>3.09493981494007E-2</v>
      </c>
      <c r="BN11" s="17">
        <v>1.5374431452991701E-2</v>
      </c>
      <c r="BO11" s="17">
        <v>2.10282740418931E-2</v>
      </c>
      <c r="BP11" s="17"/>
      <c r="BQ11" s="17">
        <v>4.5949342707021099E-2</v>
      </c>
      <c r="BR11" s="17">
        <v>1.0425587879882301E-2</v>
      </c>
      <c r="BS11" s="17"/>
      <c r="BT11" s="17">
        <v>3.5527208192902802E-2</v>
      </c>
      <c r="BU11" s="17">
        <v>6.6840621303639802E-3</v>
      </c>
    </row>
    <row r="12" spans="2:73" x14ac:dyDescent="0.3">
      <c r="B12" s="18" t="s">
        <v>264</v>
      </c>
      <c r="C12" s="17">
        <v>2.8103617368169999E-2</v>
      </c>
      <c r="D12" s="17">
        <v>2.9019195143138901E-2</v>
      </c>
      <c r="E12" s="17">
        <v>2.6884410521194599E-2</v>
      </c>
      <c r="F12" s="17"/>
      <c r="G12" s="17">
        <v>3.3131230110495499E-2</v>
      </c>
      <c r="H12" s="17">
        <v>4.9577699620157699E-2</v>
      </c>
      <c r="I12" s="17">
        <v>2.5523819383987199E-2</v>
      </c>
      <c r="J12" s="17">
        <v>2.18914913073497E-2</v>
      </c>
      <c r="K12" s="17">
        <v>1.65495904529443E-2</v>
      </c>
      <c r="L12" s="17">
        <v>2.2224521743311298E-2</v>
      </c>
      <c r="M12" s="17"/>
      <c r="N12" s="17">
        <v>4.3453613326343697E-2</v>
      </c>
      <c r="O12" s="17">
        <v>3.0790127515230699E-2</v>
      </c>
      <c r="P12" s="17">
        <v>2.60645897123182E-2</v>
      </c>
      <c r="Q12" s="17">
        <v>1.10640191901052E-2</v>
      </c>
      <c r="R12" s="17"/>
      <c r="S12" s="17">
        <v>4.0198553330016998E-2</v>
      </c>
      <c r="T12" s="17">
        <v>2.9691411635628401E-2</v>
      </c>
      <c r="U12" s="17">
        <v>3.2418369916178802E-2</v>
      </c>
      <c r="V12" s="17">
        <v>2.2287721787803898E-2</v>
      </c>
      <c r="W12" s="17">
        <v>1.71258305644213E-2</v>
      </c>
      <c r="X12" s="17">
        <v>1.85702351778127E-2</v>
      </c>
      <c r="Y12" s="17">
        <v>3.1920231964725002E-2</v>
      </c>
      <c r="Z12" s="17">
        <v>2.4623612942935899E-2</v>
      </c>
      <c r="AA12" s="17">
        <v>2.61898543130899E-2</v>
      </c>
      <c r="AB12" s="17"/>
      <c r="AC12" s="17">
        <v>0</v>
      </c>
      <c r="AD12" s="17">
        <v>1.4893966871882901E-2</v>
      </c>
      <c r="AE12" s="17">
        <v>3.1290775968827997E-2</v>
      </c>
      <c r="AF12" s="17">
        <v>1.15691473475441E-2</v>
      </c>
      <c r="AG12" s="17">
        <v>2.3022244583968898E-2</v>
      </c>
      <c r="AH12" s="17">
        <v>4.9103623773340897E-2</v>
      </c>
      <c r="AI12" s="17">
        <v>2.4098374703350699E-2</v>
      </c>
      <c r="AJ12" s="17">
        <v>9.5447239361462401E-3</v>
      </c>
      <c r="AK12" s="17">
        <v>1.7611944832738102E-2</v>
      </c>
      <c r="AL12" s="17">
        <v>3.3398312187064898E-2</v>
      </c>
      <c r="AM12" s="17">
        <v>2.2009122118385498E-2</v>
      </c>
      <c r="AN12" s="17">
        <v>2.6747679454070999E-2</v>
      </c>
      <c r="AO12" s="17">
        <v>5.9024659561515598E-2</v>
      </c>
      <c r="AP12" s="17">
        <v>0</v>
      </c>
      <c r="AQ12" s="17">
        <v>4.6785984889817597E-2</v>
      </c>
      <c r="AR12" s="17">
        <v>7.2916527218781696E-2</v>
      </c>
      <c r="AS12" s="17"/>
      <c r="AT12" s="17">
        <v>4.58109820350373E-2</v>
      </c>
      <c r="AU12" s="17">
        <v>1.7777612461829E-2</v>
      </c>
      <c r="AV12" s="17">
        <v>3.4384813899333601E-2</v>
      </c>
      <c r="AW12" s="17">
        <v>2.6555785735530201E-2</v>
      </c>
      <c r="AX12" s="17">
        <v>2.2006759030911399E-2</v>
      </c>
      <c r="AY12" s="17">
        <v>5.1363787420740997E-3</v>
      </c>
      <c r="AZ12" s="17"/>
      <c r="BA12" s="17">
        <v>8.6050864896230692E-3</v>
      </c>
      <c r="BB12" s="17">
        <v>2.5083752304341699E-2</v>
      </c>
      <c r="BC12" s="17">
        <v>3.8511255792075497E-2</v>
      </c>
      <c r="BD12" s="17">
        <v>5.3754389145521102E-2</v>
      </c>
      <c r="BE12" s="17">
        <v>8.4275807432534003E-2</v>
      </c>
      <c r="BF12" s="17"/>
      <c r="BG12" s="17">
        <v>1.52739576226369E-2</v>
      </c>
      <c r="BH12" s="17">
        <v>4.3139723696174199E-2</v>
      </c>
      <c r="BI12" s="17">
        <v>3.1478117242537601E-2</v>
      </c>
      <c r="BJ12" s="17">
        <v>3.8618347667875703E-2</v>
      </c>
      <c r="BK12" s="17">
        <v>1.9938504551435799E-2</v>
      </c>
      <c r="BL12" s="17"/>
      <c r="BM12" s="17">
        <v>3.7397083274153801E-2</v>
      </c>
      <c r="BN12" s="17">
        <v>1.9952743889658901E-2</v>
      </c>
      <c r="BO12" s="17">
        <v>2.0141092885321399E-2</v>
      </c>
      <c r="BP12" s="17"/>
      <c r="BQ12" s="17">
        <v>4.9402540711897799E-2</v>
      </c>
      <c r="BR12" s="17">
        <v>1.55397821483947E-2</v>
      </c>
      <c r="BS12" s="17"/>
      <c r="BT12" s="17">
        <v>3.6954815950841803E-2</v>
      </c>
      <c r="BU12" s="17">
        <v>1.7849574456448601E-2</v>
      </c>
    </row>
    <row r="13" spans="2:73" x14ac:dyDescent="0.3">
      <c r="B13" s="18" t="s">
        <v>265</v>
      </c>
      <c r="C13" s="17">
        <v>5.20872319354884E-2</v>
      </c>
      <c r="D13" s="17">
        <v>5.4012859254337797E-2</v>
      </c>
      <c r="E13" s="17">
        <v>5.03714752988473E-2</v>
      </c>
      <c r="F13" s="17"/>
      <c r="G13" s="17">
        <v>4.75638417545243E-2</v>
      </c>
      <c r="H13" s="17">
        <v>8.7099365556986399E-2</v>
      </c>
      <c r="I13" s="17">
        <v>6.38581317535378E-2</v>
      </c>
      <c r="J13" s="17">
        <v>5.7066100786380601E-2</v>
      </c>
      <c r="K13" s="17">
        <v>2.5158162135347301E-2</v>
      </c>
      <c r="L13" s="17">
        <v>3.1078365969626601E-2</v>
      </c>
      <c r="M13" s="17"/>
      <c r="N13" s="17">
        <v>7.3377948098914306E-2</v>
      </c>
      <c r="O13" s="17">
        <v>5.3808897448677E-2</v>
      </c>
      <c r="P13" s="17">
        <v>4.2133342098101101E-2</v>
      </c>
      <c r="Q13" s="17">
        <v>3.7073210865313899E-2</v>
      </c>
      <c r="R13" s="17"/>
      <c r="S13" s="17">
        <v>7.6156222242978494E-2</v>
      </c>
      <c r="T13" s="17">
        <v>4.9276335392573901E-2</v>
      </c>
      <c r="U13" s="17">
        <v>5.5712669875793597E-2</v>
      </c>
      <c r="V13" s="17">
        <v>5.7995367654809303E-2</v>
      </c>
      <c r="W13" s="17">
        <v>4.9838179386448501E-2</v>
      </c>
      <c r="X13" s="17">
        <v>5.6012941768454297E-2</v>
      </c>
      <c r="Y13" s="17">
        <v>2.6521303339945498E-2</v>
      </c>
      <c r="Z13" s="17">
        <v>5.46076926766711E-2</v>
      </c>
      <c r="AA13" s="17">
        <v>3.5287847722066903E-2</v>
      </c>
      <c r="AB13" s="17"/>
      <c r="AC13" s="17">
        <v>0.12982809660465799</v>
      </c>
      <c r="AD13" s="17">
        <v>2.1351788604496401E-2</v>
      </c>
      <c r="AE13" s="17">
        <v>2.0292199574639E-2</v>
      </c>
      <c r="AF13" s="17">
        <v>2.2143987804076101E-2</v>
      </c>
      <c r="AG13" s="17">
        <v>3.8365109035481501E-2</v>
      </c>
      <c r="AH13" s="17">
        <v>4.3176482400426097E-2</v>
      </c>
      <c r="AI13" s="17">
        <v>4.6910898340800401E-2</v>
      </c>
      <c r="AJ13" s="17">
        <v>9.3652513811299798E-2</v>
      </c>
      <c r="AK13" s="17">
        <v>6.1202411765889697E-2</v>
      </c>
      <c r="AL13" s="17">
        <v>3.4679392635066801E-2</v>
      </c>
      <c r="AM13" s="17">
        <v>4.5192006711030699E-2</v>
      </c>
      <c r="AN13" s="17">
        <v>7.7841725240872406E-2</v>
      </c>
      <c r="AO13" s="17">
        <v>4.7184989671442197E-2</v>
      </c>
      <c r="AP13" s="17">
        <v>0.106646350162122</v>
      </c>
      <c r="AQ13" s="17">
        <v>8.2535178641068199E-2</v>
      </c>
      <c r="AR13" s="17">
        <v>7.4939504013044306E-2</v>
      </c>
      <c r="AS13" s="17"/>
      <c r="AT13" s="17">
        <v>9.2372593249438098E-2</v>
      </c>
      <c r="AU13" s="17">
        <v>4.2963227975171797E-2</v>
      </c>
      <c r="AV13" s="17">
        <v>4.0479510581360997E-2</v>
      </c>
      <c r="AW13" s="17">
        <v>3.8110537734772902E-2</v>
      </c>
      <c r="AX13" s="17">
        <v>2.78345119460237E-2</v>
      </c>
      <c r="AY13" s="17">
        <v>5.3427819616658302E-2</v>
      </c>
      <c r="AZ13" s="17"/>
      <c r="BA13" s="17">
        <v>1.63615269299647E-2</v>
      </c>
      <c r="BB13" s="17">
        <v>4.8996094327142997E-2</v>
      </c>
      <c r="BC13" s="17">
        <v>7.0538920061034599E-2</v>
      </c>
      <c r="BD13" s="17">
        <v>8.7029082045112505E-2</v>
      </c>
      <c r="BE13" s="17">
        <v>8.8693608749097597E-2</v>
      </c>
      <c r="BF13" s="17"/>
      <c r="BG13" s="17">
        <v>5.2018386363916001E-2</v>
      </c>
      <c r="BH13" s="17">
        <v>6.2307778861714201E-2</v>
      </c>
      <c r="BI13" s="17">
        <v>6.0341107518109199E-2</v>
      </c>
      <c r="BJ13" s="17">
        <v>5.7228648869845897E-2</v>
      </c>
      <c r="BK13" s="17">
        <v>3.1310511944891997E-2</v>
      </c>
      <c r="BL13" s="17"/>
      <c r="BM13" s="17">
        <v>6.0134582721009702E-2</v>
      </c>
      <c r="BN13" s="17">
        <v>4.9594569317539E-2</v>
      </c>
      <c r="BO13" s="17">
        <v>3.4155465972080502E-2</v>
      </c>
      <c r="BP13" s="17"/>
      <c r="BQ13" s="17">
        <v>8.6800600674560899E-2</v>
      </c>
      <c r="BR13" s="17">
        <v>3.0535019766181198E-2</v>
      </c>
      <c r="BS13" s="17"/>
      <c r="BT13" s="17">
        <v>6.3900251324363694E-2</v>
      </c>
      <c r="BU13" s="17">
        <v>3.2450326186070098E-2</v>
      </c>
    </row>
    <row r="14" spans="2:73" x14ac:dyDescent="0.3">
      <c r="B14" s="18" t="s">
        <v>266</v>
      </c>
      <c r="C14" s="17">
        <v>8.3846954687712E-2</v>
      </c>
      <c r="D14" s="17">
        <v>9.1400063114905603E-2</v>
      </c>
      <c r="E14" s="17">
        <v>7.6745350778343699E-2</v>
      </c>
      <c r="F14" s="17"/>
      <c r="G14" s="17">
        <v>0.120823560419968</v>
      </c>
      <c r="H14" s="17">
        <v>0.13072621572283999</v>
      </c>
      <c r="I14" s="17">
        <v>5.9808871044601801E-2</v>
      </c>
      <c r="J14" s="17">
        <v>6.1804816580450998E-2</v>
      </c>
      <c r="K14" s="17">
        <v>7.4657690947971506E-2</v>
      </c>
      <c r="L14" s="17">
        <v>6.48865553756868E-2</v>
      </c>
      <c r="M14" s="17"/>
      <c r="N14" s="17">
        <v>0.109133854856173</v>
      </c>
      <c r="O14" s="17">
        <v>7.5919602856005394E-2</v>
      </c>
      <c r="P14" s="17">
        <v>8.7265603417222198E-2</v>
      </c>
      <c r="Q14" s="17">
        <v>6.3426930558085598E-2</v>
      </c>
      <c r="R14" s="17"/>
      <c r="S14" s="17">
        <v>0.110376738689316</v>
      </c>
      <c r="T14" s="17">
        <v>5.7745997389767399E-2</v>
      </c>
      <c r="U14" s="17">
        <v>9.3819057213247098E-2</v>
      </c>
      <c r="V14" s="17">
        <v>7.8838210098036404E-2</v>
      </c>
      <c r="W14" s="17">
        <v>8.7486213346113798E-2</v>
      </c>
      <c r="X14" s="17">
        <v>6.4796459869429501E-2</v>
      </c>
      <c r="Y14" s="17">
        <v>9.7271686426559797E-2</v>
      </c>
      <c r="Z14" s="17">
        <v>6.4880223439552201E-2</v>
      </c>
      <c r="AA14" s="17">
        <v>8.9036617334318099E-2</v>
      </c>
      <c r="AB14" s="17"/>
      <c r="AC14" s="17">
        <v>7.0568386663948393E-2</v>
      </c>
      <c r="AD14" s="17">
        <v>6.0244181392050997E-2</v>
      </c>
      <c r="AE14" s="17">
        <v>6.1003173521103099E-2</v>
      </c>
      <c r="AF14" s="17">
        <v>8.6953084319344801E-2</v>
      </c>
      <c r="AG14" s="17">
        <v>8.5721990464719594E-2</v>
      </c>
      <c r="AH14" s="17">
        <v>9.1613300612017098E-2</v>
      </c>
      <c r="AI14" s="17">
        <v>7.2555499701422499E-2</v>
      </c>
      <c r="AJ14" s="17">
        <v>9.3083287256758698E-2</v>
      </c>
      <c r="AK14" s="17">
        <v>0.105210203991472</v>
      </c>
      <c r="AL14" s="17">
        <v>9.8379815516034197E-2</v>
      </c>
      <c r="AM14" s="17">
        <v>6.5420653899584597E-2</v>
      </c>
      <c r="AN14" s="17">
        <v>6.1584498779575197E-2</v>
      </c>
      <c r="AO14" s="17">
        <v>9.8328150788104196E-2</v>
      </c>
      <c r="AP14" s="17">
        <v>8.9666615221995205E-2</v>
      </c>
      <c r="AQ14" s="17">
        <v>0.134387216544367</v>
      </c>
      <c r="AR14" s="17">
        <v>0.106596452939554</v>
      </c>
      <c r="AS14" s="17"/>
      <c r="AT14" s="17">
        <v>0.12389512037493</v>
      </c>
      <c r="AU14" s="17">
        <v>6.2122432408788897E-2</v>
      </c>
      <c r="AV14" s="17">
        <v>7.0137995684593807E-2</v>
      </c>
      <c r="AW14" s="17">
        <v>6.6941118301596603E-2</v>
      </c>
      <c r="AX14" s="17">
        <v>8.9995213443034794E-2</v>
      </c>
      <c r="AY14" s="17">
        <v>0.11526090898847</v>
      </c>
      <c r="AZ14" s="17"/>
      <c r="BA14" s="17">
        <v>5.5970829895771297E-2</v>
      </c>
      <c r="BB14" s="17">
        <v>7.1069482949649501E-2</v>
      </c>
      <c r="BC14" s="17">
        <v>9.4806871424595401E-2</v>
      </c>
      <c r="BD14" s="17">
        <v>0.14690531169024301</v>
      </c>
      <c r="BE14" s="17">
        <v>0.14875030328507299</v>
      </c>
      <c r="BF14" s="17"/>
      <c r="BG14" s="17">
        <v>8.2139760803072004E-2</v>
      </c>
      <c r="BH14" s="17">
        <v>0.111966831259215</v>
      </c>
      <c r="BI14" s="17">
        <v>9.0962749847736293E-2</v>
      </c>
      <c r="BJ14" s="17">
        <v>6.4788338795903996E-2</v>
      </c>
      <c r="BK14" s="17">
        <v>8.8100453496516795E-2</v>
      </c>
      <c r="BL14" s="17"/>
      <c r="BM14" s="17">
        <v>0.10099893863765901</v>
      </c>
      <c r="BN14" s="17">
        <v>7.4481467168353105E-2</v>
      </c>
      <c r="BO14" s="17">
        <v>5.54250802188151E-2</v>
      </c>
      <c r="BP14" s="17"/>
      <c r="BQ14" s="17">
        <v>0.126249741521437</v>
      </c>
      <c r="BR14" s="17">
        <v>6.0234479608962901E-2</v>
      </c>
      <c r="BS14" s="17"/>
      <c r="BT14" s="17">
        <v>0.11079873316998599</v>
      </c>
      <c r="BU14" s="17">
        <v>4.90896782400825E-2</v>
      </c>
    </row>
    <row r="15" spans="2:73" x14ac:dyDescent="0.3">
      <c r="B15" s="18" t="s">
        <v>267</v>
      </c>
      <c r="C15" s="17">
        <v>0.22864745573897</v>
      </c>
      <c r="D15" s="17">
        <v>0.23789061383261201</v>
      </c>
      <c r="E15" s="17">
        <v>0.21921391265253801</v>
      </c>
      <c r="F15" s="17"/>
      <c r="G15" s="17">
        <v>0.20995590928489799</v>
      </c>
      <c r="H15" s="17">
        <v>0.23835266529905599</v>
      </c>
      <c r="I15" s="17">
        <v>0.28282480368885798</v>
      </c>
      <c r="J15" s="17">
        <v>0.22719620619175901</v>
      </c>
      <c r="K15" s="17">
        <v>0.23393419126416701</v>
      </c>
      <c r="L15" s="17">
        <v>0.18673013613683001</v>
      </c>
      <c r="M15" s="17"/>
      <c r="N15" s="17">
        <v>0.27887123168524702</v>
      </c>
      <c r="O15" s="17">
        <v>0.23211061709786199</v>
      </c>
      <c r="P15" s="17">
        <v>0.229781766700389</v>
      </c>
      <c r="Q15" s="17">
        <v>0.170508906975953</v>
      </c>
      <c r="R15" s="17"/>
      <c r="S15" s="17">
        <v>0.23494225277144101</v>
      </c>
      <c r="T15" s="17">
        <v>0.243992154408854</v>
      </c>
      <c r="U15" s="17">
        <v>0.25707702311924602</v>
      </c>
      <c r="V15" s="17">
        <v>0.18770759592043901</v>
      </c>
      <c r="W15" s="17">
        <v>0.25292064972996797</v>
      </c>
      <c r="X15" s="17">
        <v>0.201740912340826</v>
      </c>
      <c r="Y15" s="17">
        <v>0.245387499027997</v>
      </c>
      <c r="Z15" s="17">
        <v>0.28080570685094602</v>
      </c>
      <c r="AA15" s="17">
        <v>0.18575847826179601</v>
      </c>
      <c r="AB15" s="17"/>
      <c r="AC15" s="17">
        <v>4.4476531812194298E-2</v>
      </c>
      <c r="AD15" s="17">
        <v>0.143183576616218</v>
      </c>
      <c r="AE15" s="17">
        <v>0.14884078586902399</v>
      </c>
      <c r="AF15" s="17">
        <v>0.178168035791676</v>
      </c>
      <c r="AG15" s="17">
        <v>0.19514064152466401</v>
      </c>
      <c r="AH15" s="17">
        <v>0.25082577527021499</v>
      </c>
      <c r="AI15" s="17">
        <v>0.23751240072303401</v>
      </c>
      <c r="AJ15" s="17">
        <v>0.238969390863954</v>
      </c>
      <c r="AK15" s="17">
        <v>0.26169200985082802</v>
      </c>
      <c r="AL15" s="17">
        <v>0.243886957827669</v>
      </c>
      <c r="AM15" s="17">
        <v>0.25345555297633499</v>
      </c>
      <c r="AN15" s="17">
        <v>0.27723627090101099</v>
      </c>
      <c r="AO15" s="17">
        <v>0.241451337331126</v>
      </c>
      <c r="AP15" s="17">
        <v>0.34165815062564697</v>
      </c>
      <c r="AQ15" s="17">
        <v>0.25441107081678499</v>
      </c>
      <c r="AR15" s="17">
        <v>0.30549256989170898</v>
      </c>
      <c r="AS15" s="17"/>
      <c r="AT15" s="17">
        <v>0.21465657261805901</v>
      </c>
      <c r="AU15" s="17">
        <v>0.240819458338142</v>
      </c>
      <c r="AV15" s="17">
        <v>0.219857237226286</v>
      </c>
      <c r="AW15" s="17">
        <v>0.242930803889569</v>
      </c>
      <c r="AX15" s="17">
        <v>0.21514810794944</v>
      </c>
      <c r="AY15" s="17">
        <v>0.22468890444734299</v>
      </c>
      <c r="AZ15" s="17"/>
      <c r="BA15" s="17">
        <v>0.17833556635518599</v>
      </c>
      <c r="BB15" s="17">
        <v>0.23154107070341701</v>
      </c>
      <c r="BC15" s="17">
        <v>0.24902025607602199</v>
      </c>
      <c r="BD15" s="17">
        <v>0.25008727399630498</v>
      </c>
      <c r="BE15" s="17">
        <v>0.29294593337043501</v>
      </c>
      <c r="BF15" s="17"/>
      <c r="BG15" s="17">
        <v>0.249211802580311</v>
      </c>
      <c r="BH15" s="17">
        <v>0.22945148129564899</v>
      </c>
      <c r="BI15" s="17">
        <v>0.30138008372869202</v>
      </c>
      <c r="BJ15" s="17">
        <v>0.19181936959658</v>
      </c>
      <c r="BK15" s="17">
        <v>0.24240695969203599</v>
      </c>
      <c r="BL15" s="17"/>
      <c r="BM15" s="17">
        <v>0.24256472937026399</v>
      </c>
      <c r="BN15" s="17">
        <v>0.23318926914377899</v>
      </c>
      <c r="BO15" s="17">
        <v>0.176233939495196</v>
      </c>
      <c r="BP15" s="17"/>
      <c r="BQ15" s="17">
        <v>0.24189965187484599</v>
      </c>
      <c r="BR15" s="17">
        <v>0.22217273222750999</v>
      </c>
      <c r="BS15" s="17"/>
      <c r="BT15" s="17">
        <v>0.26953464256374399</v>
      </c>
      <c r="BU15" s="17">
        <v>0.17626649796676699</v>
      </c>
    </row>
    <row r="16" spans="2:73" x14ac:dyDescent="0.3">
      <c r="B16" s="18" t="s">
        <v>268</v>
      </c>
      <c r="C16" s="17">
        <v>0.154151539092864</v>
      </c>
      <c r="D16" s="17">
        <v>0.14539731383301599</v>
      </c>
      <c r="E16" s="17">
        <v>0.16239262836204801</v>
      </c>
      <c r="F16" s="17"/>
      <c r="G16" s="17">
        <v>0.115973946968267</v>
      </c>
      <c r="H16" s="17">
        <v>0.11047622196085</v>
      </c>
      <c r="I16" s="17">
        <v>0.16868483139037899</v>
      </c>
      <c r="J16" s="17">
        <v>0.192247014043508</v>
      </c>
      <c r="K16" s="17">
        <v>0.16692691588540601</v>
      </c>
      <c r="L16" s="17">
        <v>0.16355670808466999</v>
      </c>
      <c r="M16" s="17"/>
      <c r="N16" s="17">
        <v>0.13955476816130999</v>
      </c>
      <c r="O16" s="17">
        <v>0.16475241905544299</v>
      </c>
      <c r="P16" s="17">
        <v>0.16990828428468899</v>
      </c>
      <c r="Q16" s="17">
        <v>0.14252299697885601</v>
      </c>
      <c r="R16" s="17"/>
      <c r="S16" s="17">
        <v>0.13200003685103401</v>
      </c>
      <c r="T16" s="17">
        <v>0.16598843761451801</v>
      </c>
      <c r="U16" s="17">
        <v>0.149963104948968</v>
      </c>
      <c r="V16" s="17">
        <v>0.163514659273301</v>
      </c>
      <c r="W16" s="17">
        <v>0.14579993268154001</v>
      </c>
      <c r="X16" s="17">
        <v>0.148082277500832</v>
      </c>
      <c r="Y16" s="17">
        <v>0.16034642492503601</v>
      </c>
      <c r="Z16" s="17">
        <v>0.15392717372435499</v>
      </c>
      <c r="AA16" s="17">
        <v>0.16793655322745499</v>
      </c>
      <c r="AB16" s="17"/>
      <c r="AC16" s="17">
        <v>7.7321034285866605E-2</v>
      </c>
      <c r="AD16" s="17">
        <v>0.15603760517644499</v>
      </c>
      <c r="AE16" s="17">
        <v>0.13767553446581901</v>
      </c>
      <c r="AF16" s="17">
        <v>0.17487900240205601</v>
      </c>
      <c r="AG16" s="17">
        <v>0.13924039951209199</v>
      </c>
      <c r="AH16" s="17">
        <v>0.12514235251987299</v>
      </c>
      <c r="AI16" s="17">
        <v>0.175655609763503</v>
      </c>
      <c r="AJ16" s="17">
        <v>0.18527567661641001</v>
      </c>
      <c r="AK16" s="17">
        <v>0.17831467295600301</v>
      </c>
      <c r="AL16" s="17">
        <v>0.13228193125231</v>
      </c>
      <c r="AM16" s="17">
        <v>0.155343416268579</v>
      </c>
      <c r="AN16" s="17">
        <v>0.191173766543829</v>
      </c>
      <c r="AO16" s="17">
        <v>0.20478741568620401</v>
      </c>
      <c r="AP16" s="17">
        <v>0.104764266208942</v>
      </c>
      <c r="AQ16" s="17">
        <v>0.14103592751653701</v>
      </c>
      <c r="AR16" s="17">
        <v>0.115519640075188</v>
      </c>
      <c r="AS16" s="17"/>
      <c r="AT16" s="17">
        <v>0.121441098945141</v>
      </c>
      <c r="AU16" s="17">
        <v>0.178508318348131</v>
      </c>
      <c r="AV16" s="17">
        <v>0.16870450715482199</v>
      </c>
      <c r="AW16" s="17">
        <v>0.13140195443421299</v>
      </c>
      <c r="AX16" s="17">
        <v>0.169287472677044</v>
      </c>
      <c r="AY16" s="17">
        <v>0.176909180536993</v>
      </c>
      <c r="AZ16" s="17"/>
      <c r="BA16" s="17">
        <v>0.164732920916318</v>
      </c>
      <c r="BB16" s="17">
        <v>0.16655827302482701</v>
      </c>
      <c r="BC16" s="17">
        <v>0.13742735993352101</v>
      </c>
      <c r="BD16" s="17">
        <v>0.145898917617341</v>
      </c>
      <c r="BE16" s="17">
        <v>9.4035668356477004E-2</v>
      </c>
      <c r="BF16" s="17"/>
      <c r="BG16" s="17">
        <v>0.14629541472613</v>
      </c>
      <c r="BH16" s="17">
        <v>0.16619537621273101</v>
      </c>
      <c r="BI16" s="17">
        <v>0.133850955645755</v>
      </c>
      <c r="BJ16" s="17">
        <v>0.15527033445606001</v>
      </c>
      <c r="BK16" s="17">
        <v>0.15459369199387599</v>
      </c>
      <c r="BL16" s="17"/>
      <c r="BM16" s="17">
        <v>0.152380209649634</v>
      </c>
      <c r="BN16" s="17">
        <v>0.14916155059678499</v>
      </c>
      <c r="BO16" s="17">
        <v>0.171488607453125</v>
      </c>
      <c r="BP16" s="17"/>
      <c r="BQ16" s="17">
        <v>0.15106431019413799</v>
      </c>
      <c r="BR16" s="17">
        <v>0.16248977369312201</v>
      </c>
      <c r="BS16" s="17"/>
      <c r="BT16" s="17">
        <v>0.16214023955497001</v>
      </c>
      <c r="BU16" s="17">
        <v>0.152765203475833</v>
      </c>
    </row>
    <row r="17" spans="2:73" x14ac:dyDescent="0.3">
      <c r="B17" s="18" t="s">
        <v>269</v>
      </c>
      <c r="C17" s="17">
        <v>0.24152873145137899</v>
      </c>
      <c r="D17" s="17">
        <v>0.230971152783463</v>
      </c>
      <c r="E17" s="17">
        <v>0.25219325914307</v>
      </c>
      <c r="F17" s="17"/>
      <c r="G17" s="17">
        <v>0.18932848259868401</v>
      </c>
      <c r="H17" s="17">
        <v>0.17754627775225301</v>
      </c>
      <c r="I17" s="17">
        <v>0.19439668204622099</v>
      </c>
      <c r="J17" s="17">
        <v>0.26438572973699498</v>
      </c>
      <c r="K17" s="17">
        <v>0.29291249474887299</v>
      </c>
      <c r="L17" s="17">
        <v>0.31334157025292397</v>
      </c>
      <c r="M17" s="17"/>
      <c r="N17" s="17">
        <v>0.210486949777832</v>
      </c>
      <c r="O17" s="17">
        <v>0.23968902320436999</v>
      </c>
      <c r="P17" s="17">
        <v>0.24754096847148099</v>
      </c>
      <c r="Q17" s="17">
        <v>0.27024265253482199</v>
      </c>
      <c r="R17" s="17"/>
      <c r="S17" s="17">
        <v>0.18944531101973899</v>
      </c>
      <c r="T17" s="17">
        <v>0.26835849315855098</v>
      </c>
      <c r="U17" s="17">
        <v>0.24255425438150499</v>
      </c>
      <c r="V17" s="17">
        <v>0.27523016217321999</v>
      </c>
      <c r="W17" s="17">
        <v>0.228140703240197</v>
      </c>
      <c r="X17" s="17">
        <v>0.24433858913251999</v>
      </c>
      <c r="Y17" s="17">
        <v>0.227633724458323</v>
      </c>
      <c r="Z17" s="17">
        <v>0.228758461886063</v>
      </c>
      <c r="AA17" s="17">
        <v>0.26599103416157899</v>
      </c>
      <c r="AB17" s="17"/>
      <c r="AC17" s="17">
        <v>6.4706382451082206E-2</v>
      </c>
      <c r="AD17" s="17">
        <v>0.241962676437735</v>
      </c>
      <c r="AE17" s="17">
        <v>0.27142339138484001</v>
      </c>
      <c r="AF17" s="17">
        <v>0.25260926724789401</v>
      </c>
      <c r="AG17" s="17">
        <v>0.24192862903166501</v>
      </c>
      <c r="AH17" s="17">
        <v>0.258523345415476</v>
      </c>
      <c r="AI17" s="17">
        <v>0.25968996668463001</v>
      </c>
      <c r="AJ17" s="17">
        <v>0.207929466187597</v>
      </c>
      <c r="AK17" s="17">
        <v>0.219073346153599</v>
      </c>
      <c r="AL17" s="17">
        <v>0.231116952700645</v>
      </c>
      <c r="AM17" s="17">
        <v>0.27617740931832802</v>
      </c>
      <c r="AN17" s="17">
        <v>0.24298814502448801</v>
      </c>
      <c r="AO17" s="17">
        <v>0.211804384649038</v>
      </c>
      <c r="AP17" s="17">
        <v>0.19103862461097301</v>
      </c>
      <c r="AQ17" s="17">
        <v>0.191938388660361</v>
      </c>
      <c r="AR17" s="17">
        <v>0.20126850778960001</v>
      </c>
      <c r="AS17" s="17"/>
      <c r="AT17" s="17">
        <v>0.178555724524709</v>
      </c>
      <c r="AU17" s="17">
        <v>0.25323899180930598</v>
      </c>
      <c r="AV17" s="17">
        <v>0.244559191941532</v>
      </c>
      <c r="AW17" s="17">
        <v>0.28798563473219801</v>
      </c>
      <c r="AX17" s="17">
        <v>0.27347714822353703</v>
      </c>
      <c r="AY17" s="17">
        <v>0.22086980257574401</v>
      </c>
      <c r="AZ17" s="17"/>
      <c r="BA17" s="17">
        <v>0.29359892091706002</v>
      </c>
      <c r="BB17" s="17">
        <v>0.24641935795571801</v>
      </c>
      <c r="BC17" s="17">
        <v>0.22792407269946899</v>
      </c>
      <c r="BD17" s="17">
        <v>0.17973980639693801</v>
      </c>
      <c r="BE17" s="17">
        <v>0.156681340011913</v>
      </c>
      <c r="BF17" s="17"/>
      <c r="BG17" s="17">
        <v>0.26411142023753198</v>
      </c>
      <c r="BH17" s="17">
        <v>0.20763956901216599</v>
      </c>
      <c r="BI17" s="17">
        <v>0.21845081715849399</v>
      </c>
      <c r="BJ17" s="17">
        <v>0.27264532953644999</v>
      </c>
      <c r="BK17" s="17">
        <v>0.297448110761528</v>
      </c>
      <c r="BL17" s="17"/>
      <c r="BM17" s="17">
        <v>0.21444214330754399</v>
      </c>
      <c r="BN17" s="17">
        <v>0.26724585674395401</v>
      </c>
      <c r="BO17" s="17">
        <v>0.25999601911397902</v>
      </c>
      <c r="BP17" s="17"/>
      <c r="BQ17" s="17">
        <v>0.17384274995530499</v>
      </c>
      <c r="BR17" s="17">
        <v>0.28078291147711198</v>
      </c>
      <c r="BS17" s="17"/>
      <c r="BT17" s="17">
        <v>0.19865692479288799</v>
      </c>
      <c r="BU17" s="17">
        <v>0.30062493812654101</v>
      </c>
    </row>
    <row r="18" spans="2:73" x14ac:dyDescent="0.3">
      <c r="B18" s="18" t="s">
        <v>270</v>
      </c>
      <c r="C18" s="17">
        <v>0.143688271921491</v>
      </c>
      <c r="D18" s="17">
        <v>0.13788207954755399</v>
      </c>
      <c r="E18" s="17">
        <v>0.14938374974315699</v>
      </c>
      <c r="F18" s="17"/>
      <c r="G18" s="17">
        <v>0.14749313284284199</v>
      </c>
      <c r="H18" s="17">
        <v>9.6612435093186594E-2</v>
      </c>
      <c r="I18" s="17">
        <v>0.12383935348503</v>
      </c>
      <c r="J18" s="17">
        <v>0.145789101653482</v>
      </c>
      <c r="K18" s="17">
        <v>0.15889822141687701</v>
      </c>
      <c r="L18" s="17">
        <v>0.18365431125149401</v>
      </c>
      <c r="M18" s="17"/>
      <c r="N18" s="17">
        <v>7.0859584818956406E-2</v>
      </c>
      <c r="O18" s="17">
        <v>0.13184459995640699</v>
      </c>
      <c r="P18" s="17">
        <v>0.13507325506709</v>
      </c>
      <c r="Q18" s="17">
        <v>0.242628840524929</v>
      </c>
      <c r="R18" s="17"/>
      <c r="S18" s="17">
        <v>0.10901337704387799</v>
      </c>
      <c r="T18" s="17">
        <v>0.13790031198328501</v>
      </c>
      <c r="U18" s="17">
        <v>0.10389794051202</v>
      </c>
      <c r="V18" s="17">
        <v>0.16784796180174499</v>
      </c>
      <c r="W18" s="17">
        <v>0.173315007212935</v>
      </c>
      <c r="X18" s="17">
        <v>0.168901974823952</v>
      </c>
      <c r="Y18" s="17">
        <v>0.14683193013934101</v>
      </c>
      <c r="Z18" s="17">
        <v>0.122892871076276</v>
      </c>
      <c r="AA18" s="17">
        <v>0.16942729990191799</v>
      </c>
      <c r="AB18" s="17"/>
      <c r="AC18" s="17">
        <v>0.57014606449660499</v>
      </c>
      <c r="AD18" s="17">
        <v>0.23550097426327199</v>
      </c>
      <c r="AE18" s="17">
        <v>0.27410305566167698</v>
      </c>
      <c r="AF18" s="17">
        <v>0.19139685075326099</v>
      </c>
      <c r="AG18" s="17">
        <v>0.20466414088554899</v>
      </c>
      <c r="AH18" s="17">
        <v>0.14390336803429399</v>
      </c>
      <c r="AI18" s="17">
        <v>0.12603014462727599</v>
      </c>
      <c r="AJ18" s="17">
        <v>9.4375496897742897E-2</v>
      </c>
      <c r="AK18" s="17">
        <v>0.11204094157502401</v>
      </c>
      <c r="AL18" s="17">
        <v>0.131890205013247</v>
      </c>
      <c r="AM18" s="17">
        <v>0.13776337224735299</v>
      </c>
      <c r="AN18" s="17">
        <v>3.5707895125040703E-2</v>
      </c>
      <c r="AO18" s="17">
        <v>6.7408980326846293E-2</v>
      </c>
      <c r="AP18" s="17">
        <v>5.9199240006381097E-2</v>
      </c>
      <c r="AQ18" s="17">
        <v>9.1047134244644196E-2</v>
      </c>
      <c r="AR18" s="17">
        <v>3.1515864290301801E-2</v>
      </c>
      <c r="AS18" s="17"/>
      <c r="AT18" s="17">
        <v>0.11098904621127401</v>
      </c>
      <c r="AU18" s="17">
        <v>0.15316812373829899</v>
      </c>
      <c r="AV18" s="17">
        <v>0.157014172737651</v>
      </c>
      <c r="AW18" s="17">
        <v>0.15427181886160399</v>
      </c>
      <c r="AX18" s="17">
        <v>0.162953060380959</v>
      </c>
      <c r="AY18" s="17">
        <v>0.123286457756034</v>
      </c>
      <c r="AZ18" s="17"/>
      <c r="BA18" s="17">
        <v>0.22155295585752199</v>
      </c>
      <c r="BB18" s="17">
        <v>0.15727081148920999</v>
      </c>
      <c r="BC18" s="17">
        <v>9.5450147978814306E-2</v>
      </c>
      <c r="BD18" s="17">
        <v>5.8208128647382999E-2</v>
      </c>
      <c r="BE18" s="17">
        <v>3.11801899153995E-2</v>
      </c>
      <c r="BF18" s="17"/>
      <c r="BG18" s="17">
        <v>0.127248941176615</v>
      </c>
      <c r="BH18" s="17">
        <v>9.8305284437472995E-2</v>
      </c>
      <c r="BI18" s="17">
        <v>0.11174838514779301</v>
      </c>
      <c r="BJ18" s="17">
        <v>0.17437001611022901</v>
      </c>
      <c r="BK18" s="17">
        <v>8.3115699101355398E-2</v>
      </c>
      <c r="BL18" s="17"/>
      <c r="BM18" s="17">
        <v>0.119802298502764</v>
      </c>
      <c r="BN18" s="17">
        <v>0.142687937949426</v>
      </c>
      <c r="BO18" s="17">
        <v>0.21721806174901501</v>
      </c>
      <c r="BP18" s="17"/>
      <c r="BQ18" s="17">
        <v>6.8453196100268496E-2</v>
      </c>
      <c r="BR18" s="17">
        <v>0.18718734637739301</v>
      </c>
      <c r="BS18" s="17"/>
      <c r="BT18" s="17">
        <v>7.9069672989730597E-2</v>
      </c>
      <c r="BU18" s="17">
        <v>0.226431071118537</v>
      </c>
    </row>
    <row r="19" spans="2:73" x14ac:dyDescent="0.3">
      <c r="B19" s="18" t="s">
        <v>92</v>
      </c>
      <c r="C19" s="19">
        <v>2.77785866335853E-2</v>
      </c>
      <c r="D19" s="19">
        <v>2.10075840256355E-2</v>
      </c>
      <c r="E19" s="19">
        <v>3.4462480387784697E-2</v>
      </c>
      <c r="F19" s="19"/>
      <c r="G19" s="19">
        <v>6.0928539749378799E-2</v>
      </c>
      <c r="H19" s="19">
        <v>3.5053894901381E-2</v>
      </c>
      <c r="I19" s="19">
        <v>3.45140788083729E-2</v>
      </c>
      <c r="J19" s="19">
        <v>1.0466019826055099E-2</v>
      </c>
      <c r="K19" s="19">
        <v>1.7297051621865501E-2</v>
      </c>
      <c r="L19" s="19">
        <v>1.5554114251596401E-2</v>
      </c>
      <c r="M19" s="19"/>
      <c r="N19" s="19">
        <v>1.9524978546953901E-2</v>
      </c>
      <c r="O19" s="19">
        <v>2.5676573547899199E-2</v>
      </c>
      <c r="P19" s="19">
        <v>2.9225349784022001E-2</v>
      </c>
      <c r="Q19" s="19">
        <v>3.6471579670393203E-2</v>
      </c>
      <c r="R19" s="19"/>
      <c r="S19" s="19">
        <v>2.52718694281403E-2</v>
      </c>
      <c r="T19" s="19">
        <v>2.4165834066523399E-2</v>
      </c>
      <c r="U19" s="19">
        <v>2.1694538924747899E-2</v>
      </c>
      <c r="V19" s="19">
        <v>2.03962184238634E-2</v>
      </c>
      <c r="W19" s="19">
        <v>1.6224393056664701E-2</v>
      </c>
      <c r="X19" s="19">
        <v>6.08029089580596E-2</v>
      </c>
      <c r="Y19" s="19">
        <v>3.0207468267841601E-2</v>
      </c>
      <c r="Z19" s="19">
        <v>3.8719029606368402E-2</v>
      </c>
      <c r="AA19" s="19">
        <v>2.2724438938967799E-2</v>
      </c>
      <c r="AB19" s="19"/>
      <c r="AC19" s="19">
        <v>0</v>
      </c>
      <c r="AD19" s="19">
        <v>8.3293992821432405E-2</v>
      </c>
      <c r="AE19" s="19">
        <v>3.6918363220898899E-2</v>
      </c>
      <c r="AF19" s="19">
        <v>3.9027054463797402E-2</v>
      </c>
      <c r="AG19" s="19">
        <v>2.0131780634147601E-2</v>
      </c>
      <c r="AH19" s="19">
        <v>1.8346443427809399E-2</v>
      </c>
      <c r="AI19" s="19">
        <v>1.4033094449753E-2</v>
      </c>
      <c r="AJ19" s="19">
        <v>2.7322442665454302E-2</v>
      </c>
      <c r="AK19" s="19">
        <v>2.15374846100581E-2</v>
      </c>
      <c r="AL19" s="19">
        <v>6.5238009237651801E-2</v>
      </c>
      <c r="AM19" s="19">
        <v>2.1853274100187399E-2</v>
      </c>
      <c r="AN19" s="19">
        <v>4.2910691422490703E-2</v>
      </c>
      <c r="AO19" s="19">
        <v>1.15400166721773E-2</v>
      </c>
      <c r="AP19" s="19">
        <v>2.27179000250337E-2</v>
      </c>
      <c r="AQ19" s="19">
        <v>1.7753503560660799E-2</v>
      </c>
      <c r="AR19" s="19">
        <v>5.7147272186082202E-3</v>
      </c>
      <c r="AS19" s="19"/>
      <c r="AT19" s="19">
        <v>3.9184951051611801E-2</v>
      </c>
      <c r="AU19" s="19">
        <v>1.92004629980187E-2</v>
      </c>
      <c r="AV19" s="19">
        <v>2.7977356549601599E-2</v>
      </c>
      <c r="AW19" s="19">
        <v>2.86604850634333E-2</v>
      </c>
      <c r="AX19" s="19">
        <v>1.89000264492633E-2</v>
      </c>
      <c r="AY19" s="19">
        <v>3.9571417890885703E-2</v>
      </c>
      <c r="AZ19" s="19"/>
      <c r="BA19" s="19">
        <v>3.3034764576353501E-2</v>
      </c>
      <c r="BB19" s="19">
        <v>1.9619510466026498E-2</v>
      </c>
      <c r="BC19" s="19">
        <v>3.7178467946300003E-2</v>
      </c>
      <c r="BD19" s="19">
        <v>1.6596286857386001E-2</v>
      </c>
      <c r="BE19" s="19">
        <v>0</v>
      </c>
      <c r="BF19" s="19"/>
      <c r="BG19" s="19">
        <v>1.6074498971236001E-2</v>
      </c>
      <c r="BH19" s="19">
        <v>3.53804487670593E-2</v>
      </c>
      <c r="BI19" s="19">
        <v>1.6817294083416801E-2</v>
      </c>
      <c r="BJ19" s="19">
        <v>1.1387877952887E-2</v>
      </c>
      <c r="BK19" s="19">
        <v>4.59625395041676E-2</v>
      </c>
      <c r="BL19" s="19"/>
      <c r="BM19" s="19">
        <v>2.0873618796066602E-2</v>
      </c>
      <c r="BN19" s="19">
        <v>3.6273514488929397E-2</v>
      </c>
      <c r="BO19" s="19">
        <v>2.7798491802970299E-2</v>
      </c>
      <c r="BP19" s="19"/>
      <c r="BQ19" s="19">
        <v>1.9910634002223301E-2</v>
      </c>
      <c r="BR19" s="19">
        <v>2.5384735201747902E-2</v>
      </c>
      <c r="BS19" s="19"/>
      <c r="BT19" s="19">
        <v>2.0492350912422401E-2</v>
      </c>
      <c r="BU19" s="19">
        <v>2.88334093812239E-2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2.85673426926315E-2</v>
      </c>
      <c r="D9" s="17">
        <v>2.1528145340949299E-2</v>
      </c>
      <c r="E9" s="17">
        <v>3.5515019593721102E-2</v>
      </c>
      <c r="F9" s="17"/>
      <c r="G9" s="17">
        <v>4.88259466784461E-2</v>
      </c>
      <c r="H9" s="17">
        <v>3.2682422683847301E-2</v>
      </c>
      <c r="I9" s="17">
        <v>1.8025035657509299E-2</v>
      </c>
      <c r="J9" s="17">
        <v>3.6612162486319599E-2</v>
      </c>
      <c r="K9" s="17">
        <v>1.50518692571683E-2</v>
      </c>
      <c r="L9" s="17">
        <v>2.2897919897223899E-2</v>
      </c>
      <c r="M9" s="17"/>
      <c r="N9" s="17">
        <v>3.1540706122758E-2</v>
      </c>
      <c r="O9" s="17">
        <v>1.3205609750304E-2</v>
      </c>
      <c r="P9" s="17">
        <v>3.8199274967023703E-2</v>
      </c>
      <c r="Q9" s="17">
        <v>3.2301741027628103E-2</v>
      </c>
      <c r="R9" s="17"/>
      <c r="S9" s="17">
        <v>2.72138714528673E-2</v>
      </c>
      <c r="T9" s="17">
        <v>2.9525535283818499E-2</v>
      </c>
      <c r="U9" s="17">
        <v>2.8687152120660499E-2</v>
      </c>
      <c r="V9" s="17">
        <v>2.6324678413173701E-2</v>
      </c>
      <c r="W9" s="17">
        <v>2.6672968505211499E-2</v>
      </c>
      <c r="X9" s="17">
        <v>2.8593031159958301E-2</v>
      </c>
      <c r="Y9" s="17">
        <v>4.2240272091918198E-2</v>
      </c>
      <c r="Z9" s="17">
        <v>1.8218476366121901E-2</v>
      </c>
      <c r="AA9" s="17">
        <v>2.5638891369980599E-2</v>
      </c>
      <c r="AB9" s="17"/>
      <c r="AC9" s="17">
        <v>4.29535036856456E-2</v>
      </c>
      <c r="AD9" s="17">
        <v>5.53758329789623E-2</v>
      </c>
      <c r="AE9" s="17">
        <v>3.1456924781891597E-2</v>
      </c>
      <c r="AF9" s="17">
        <v>2.78220489027525E-2</v>
      </c>
      <c r="AG9" s="17">
        <v>2.1297674969419901E-2</v>
      </c>
      <c r="AH9" s="17">
        <v>1.77786215219502E-2</v>
      </c>
      <c r="AI9" s="17">
        <v>3.8930013196319502E-2</v>
      </c>
      <c r="AJ9" s="17">
        <v>2.26856408514081E-2</v>
      </c>
      <c r="AK9" s="17">
        <v>2.42986570004146E-2</v>
      </c>
      <c r="AL9" s="17">
        <v>3.3900128809466197E-2</v>
      </c>
      <c r="AM9" s="17">
        <v>2.1264425287349599E-2</v>
      </c>
      <c r="AN9" s="17">
        <v>2.5184923803067701E-2</v>
      </c>
      <c r="AO9" s="17">
        <v>7.3096411659288901E-2</v>
      </c>
      <c r="AP9" s="17">
        <v>3.09665818890437E-2</v>
      </c>
      <c r="AQ9" s="17">
        <v>3.4983783785342698E-2</v>
      </c>
      <c r="AR9" s="17">
        <v>1.85790800721717E-2</v>
      </c>
      <c r="AS9" s="17"/>
      <c r="AT9" s="17">
        <v>3.4019007107603298E-2</v>
      </c>
      <c r="AU9" s="17">
        <v>2.1079067213059698E-2</v>
      </c>
      <c r="AV9" s="17">
        <v>3.7420723351670397E-2</v>
      </c>
      <c r="AW9" s="17">
        <v>2.0097565521352601E-2</v>
      </c>
      <c r="AX9" s="17">
        <v>3.8903696148519899E-2</v>
      </c>
      <c r="AY9" s="17">
        <v>3.1297926840040902E-2</v>
      </c>
      <c r="AZ9" s="17"/>
      <c r="BA9" s="17">
        <v>2.5989821093169999E-2</v>
      </c>
      <c r="BB9" s="17">
        <v>2.1896365069226199E-2</v>
      </c>
      <c r="BC9" s="17">
        <v>2.3006354275806301E-2</v>
      </c>
      <c r="BD9" s="17">
        <v>4.1654783747939697E-2</v>
      </c>
      <c r="BE9" s="17">
        <v>1.38656165472928E-2</v>
      </c>
      <c r="BF9" s="17"/>
      <c r="BG9" s="17">
        <v>3.8954817546125599E-2</v>
      </c>
      <c r="BH9" s="17">
        <v>3.8568641413998198E-2</v>
      </c>
      <c r="BI9" s="17">
        <v>1.69618588977953E-2</v>
      </c>
      <c r="BJ9" s="17">
        <v>1.3061724797672701E-2</v>
      </c>
      <c r="BK9" s="17">
        <v>3.7101544298581798E-2</v>
      </c>
      <c r="BL9" s="17"/>
      <c r="BM9" s="17">
        <v>2.74928625337835E-2</v>
      </c>
      <c r="BN9" s="17">
        <v>2.4223483347065498E-2</v>
      </c>
      <c r="BO9" s="17">
        <v>4.22677494208923E-2</v>
      </c>
      <c r="BP9" s="17"/>
      <c r="BQ9" s="17">
        <v>3.6383095814957203E-2</v>
      </c>
      <c r="BR9" s="17">
        <v>2.3185304721376299E-2</v>
      </c>
      <c r="BS9" s="17"/>
      <c r="BT9" s="17">
        <v>3.4944188502112401E-2</v>
      </c>
      <c r="BU9" s="17">
        <v>2.1593074905907901E-2</v>
      </c>
    </row>
    <row r="10" spans="2:73" x14ac:dyDescent="0.3">
      <c r="B10" s="18" t="s">
        <v>262</v>
      </c>
      <c r="C10" s="17">
        <v>8.1948731251142201E-2</v>
      </c>
      <c r="D10" s="17">
        <v>8.8611186059300198E-2</v>
      </c>
      <c r="E10" s="17">
        <v>7.5295475634257703E-2</v>
      </c>
      <c r="F10" s="17"/>
      <c r="G10" s="17">
        <v>0.108795087380229</v>
      </c>
      <c r="H10" s="17">
        <v>6.9946586361923899E-2</v>
      </c>
      <c r="I10" s="17">
        <v>8.7590588285110793E-2</v>
      </c>
      <c r="J10" s="17">
        <v>6.5233355300202106E-2</v>
      </c>
      <c r="K10" s="17">
        <v>5.8768982363030797E-2</v>
      </c>
      <c r="L10" s="17">
        <v>9.8501698811311503E-2</v>
      </c>
      <c r="M10" s="17"/>
      <c r="N10" s="17">
        <v>8.1495595033879001E-2</v>
      </c>
      <c r="O10" s="17">
        <v>9.2330724162971403E-2</v>
      </c>
      <c r="P10" s="17">
        <v>8.5641794473018798E-2</v>
      </c>
      <c r="Q10" s="17">
        <v>6.7364916261051705E-2</v>
      </c>
      <c r="R10" s="17"/>
      <c r="S10" s="17">
        <v>7.4077674453392403E-2</v>
      </c>
      <c r="T10" s="17">
        <v>8.8476803095743198E-2</v>
      </c>
      <c r="U10" s="17">
        <v>8.1377557502491302E-2</v>
      </c>
      <c r="V10" s="17">
        <v>5.7861206477877E-2</v>
      </c>
      <c r="W10" s="17">
        <v>7.9861633921854802E-2</v>
      </c>
      <c r="X10" s="17">
        <v>5.3509363202363901E-2</v>
      </c>
      <c r="Y10" s="17">
        <v>0.116254355194384</v>
      </c>
      <c r="Z10" s="17">
        <v>9.9185653610688096E-2</v>
      </c>
      <c r="AA10" s="17">
        <v>9.4815407172077995E-2</v>
      </c>
      <c r="AB10" s="17"/>
      <c r="AC10" s="17">
        <v>0</v>
      </c>
      <c r="AD10" s="17">
        <v>0.123631025704854</v>
      </c>
      <c r="AE10" s="17">
        <v>7.6360370522162505E-2</v>
      </c>
      <c r="AF10" s="17">
        <v>0.100429809070111</v>
      </c>
      <c r="AG10" s="17">
        <v>0.103940730933244</v>
      </c>
      <c r="AH10" s="17">
        <v>9.0073779322449907E-2</v>
      </c>
      <c r="AI10" s="17">
        <v>5.8314138454292001E-2</v>
      </c>
      <c r="AJ10" s="17">
        <v>5.1061435120919201E-2</v>
      </c>
      <c r="AK10" s="17">
        <v>6.4718799771023697E-2</v>
      </c>
      <c r="AL10" s="17">
        <v>0.113960967582153</v>
      </c>
      <c r="AM10" s="17">
        <v>6.4807311979407603E-2</v>
      </c>
      <c r="AN10" s="17">
        <v>8.4667385892062297E-2</v>
      </c>
      <c r="AO10" s="17">
        <v>7.5846188070235299E-2</v>
      </c>
      <c r="AP10" s="17">
        <v>8.6869502261312501E-2</v>
      </c>
      <c r="AQ10" s="17">
        <v>5.0617816684752501E-2</v>
      </c>
      <c r="AR10" s="17">
        <v>9.4558493377932901E-2</v>
      </c>
      <c r="AS10" s="17"/>
      <c r="AT10" s="17">
        <v>5.9694836071015098E-2</v>
      </c>
      <c r="AU10" s="17">
        <v>8.6784890291148206E-2</v>
      </c>
      <c r="AV10" s="17">
        <v>5.92690729105858E-2</v>
      </c>
      <c r="AW10" s="17">
        <v>6.8552683346239499E-2</v>
      </c>
      <c r="AX10" s="17">
        <v>0.13090891368004701</v>
      </c>
      <c r="AY10" s="17">
        <v>0.16990448089565599</v>
      </c>
      <c r="AZ10" s="17"/>
      <c r="BA10" s="17">
        <v>7.4939197267574198E-2</v>
      </c>
      <c r="BB10" s="17">
        <v>8.7856356886685097E-2</v>
      </c>
      <c r="BC10" s="17">
        <v>6.9286448000561801E-2</v>
      </c>
      <c r="BD10" s="17">
        <v>0.10308015876335901</v>
      </c>
      <c r="BE10" s="17">
        <v>7.2007677417369007E-2</v>
      </c>
      <c r="BF10" s="17"/>
      <c r="BG10" s="17">
        <v>7.2293358504724806E-2</v>
      </c>
      <c r="BH10" s="17">
        <v>8.0141288031292501E-2</v>
      </c>
      <c r="BI10" s="17">
        <v>7.0398009440465703E-2</v>
      </c>
      <c r="BJ10" s="17">
        <v>0.116407699970835</v>
      </c>
      <c r="BK10" s="17">
        <v>0.116056583900653</v>
      </c>
      <c r="BL10" s="17"/>
      <c r="BM10" s="17">
        <v>8.4637298968116906E-2</v>
      </c>
      <c r="BN10" s="17">
        <v>7.5414647259485906E-2</v>
      </c>
      <c r="BO10" s="17">
        <v>8.9741095300048701E-2</v>
      </c>
      <c r="BP10" s="17"/>
      <c r="BQ10" s="17">
        <v>0.10064900152753101</v>
      </c>
      <c r="BR10" s="17">
        <v>7.0078078611365099E-2</v>
      </c>
      <c r="BS10" s="17"/>
      <c r="BT10" s="17">
        <v>8.2615897079095502E-2</v>
      </c>
      <c r="BU10" s="17">
        <v>8.2294649003929701E-2</v>
      </c>
    </row>
    <row r="11" spans="2:73" x14ac:dyDescent="0.3">
      <c r="B11" s="18" t="s">
        <v>263</v>
      </c>
      <c r="C11" s="17">
        <v>0.187718981439076</v>
      </c>
      <c r="D11" s="17">
        <v>0.200006397260867</v>
      </c>
      <c r="E11" s="17">
        <v>0.17516654162735401</v>
      </c>
      <c r="F11" s="17"/>
      <c r="G11" s="17">
        <v>0.19175673270385499</v>
      </c>
      <c r="H11" s="17">
        <v>0.20386434172724799</v>
      </c>
      <c r="I11" s="17">
        <v>0.186058338452496</v>
      </c>
      <c r="J11" s="17">
        <v>0.217390792309297</v>
      </c>
      <c r="K11" s="17">
        <v>0.18274651158732899</v>
      </c>
      <c r="L11" s="17">
        <v>0.152458168641319</v>
      </c>
      <c r="M11" s="17"/>
      <c r="N11" s="17">
        <v>0.22094241224355199</v>
      </c>
      <c r="O11" s="17">
        <v>0.17800766766526099</v>
      </c>
      <c r="P11" s="17">
        <v>0.18328144676942701</v>
      </c>
      <c r="Q11" s="17">
        <v>0.16399863521261299</v>
      </c>
      <c r="R11" s="17"/>
      <c r="S11" s="17">
        <v>0.20179479264273001</v>
      </c>
      <c r="T11" s="17">
        <v>0.18696838909413099</v>
      </c>
      <c r="U11" s="17">
        <v>0.20721286944915401</v>
      </c>
      <c r="V11" s="17">
        <v>0.19801636746663701</v>
      </c>
      <c r="W11" s="17">
        <v>0.160020732194398</v>
      </c>
      <c r="X11" s="17">
        <v>0.12258623916024999</v>
      </c>
      <c r="Y11" s="17">
        <v>0.21612536358331699</v>
      </c>
      <c r="Z11" s="17">
        <v>0.195791567484772</v>
      </c>
      <c r="AA11" s="17">
        <v>0.191966599280497</v>
      </c>
      <c r="AB11" s="17"/>
      <c r="AC11" s="17">
        <v>0.20518634589551599</v>
      </c>
      <c r="AD11" s="17">
        <v>0.172116509023933</v>
      </c>
      <c r="AE11" s="17">
        <v>0.13663793338755001</v>
      </c>
      <c r="AF11" s="17">
        <v>0.18772033262705601</v>
      </c>
      <c r="AG11" s="17">
        <v>0.17135706473074999</v>
      </c>
      <c r="AH11" s="17">
        <v>0.17701167070891499</v>
      </c>
      <c r="AI11" s="17">
        <v>0.22120862090204799</v>
      </c>
      <c r="AJ11" s="17">
        <v>0.24024669876663901</v>
      </c>
      <c r="AK11" s="17">
        <v>0.16769346316641301</v>
      </c>
      <c r="AL11" s="17">
        <v>0.16479704184782401</v>
      </c>
      <c r="AM11" s="17">
        <v>0.17855929440830601</v>
      </c>
      <c r="AN11" s="17">
        <v>0.19736586420383201</v>
      </c>
      <c r="AO11" s="17">
        <v>0.23766729964955299</v>
      </c>
      <c r="AP11" s="17">
        <v>0.22853220315766301</v>
      </c>
      <c r="AQ11" s="17">
        <v>0.17419726821928599</v>
      </c>
      <c r="AR11" s="17">
        <v>0.203611074090675</v>
      </c>
      <c r="AS11" s="17"/>
      <c r="AT11" s="17">
        <v>0.18914001900091601</v>
      </c>
      <c r="AU11" s="17">
        <v>0.18462439093312599</v>
      </c>
      <c r="AV11" s="17">
        <v>0.21312103263452301</v>
      </c>
      <c r="AW11" s="17">
        <v>0.19680367411505001</v>
      </c>
      <c r="AX11" s="17">
        <v>0.14783927306724401</v>
      </c>
      <c r="AY11" s="17">
        <v>0.174089832056532</v>
      </c>
      <c r="AZ11" s="17"/>
      <c r="BA11" s="17">
        <v>0.180602447245755</v>
      </c>
      <c r="BB11" s="17">
        <v>0.20867399995808</v>
      </c>
      <c r="BC11" s="17">
        <v>0.18831589224393899</v>
      </c>
      <c r="BD11" s="17">
        <v>0.15982730648010901</v>
      </c>
      <c r="BE11" s="17">
        <v>0.25169305232272898</v>
      </c>
      <c r="BF11" s="17"/>
      <c r="BG11" s="17">
        <v>0.19775509667894001</v>
      </c>
      <c r="BH11" s="17">
        <v>0.19817059835162301</v>
      </c>
      <c r="BI11" s="17">
        <v>0.16600340683488199</v>
      </c>
      <c r="BJ11" s="17">
        <v>0.178187310128648</v>
      </c>
      <c r="BK11" s="17">
        <v>0.16114481207490899</v>
      </c>
      <c r="BL11" s="17"/>
      <c r="BM11" s="17">
        <v>0.202517678902042</v>
      </c>
      <c r="BN11" s="17">
        <v>0.17528721907120101</v>
      </c>
      <c r="BO11" s="17">
        <v>0.17371603428936</v>
      </c>
      <c r="BP11" s="17"/>
      <c r="BQ11" s="17">
        <v>0.181662976236941</v>
      </c>
      <c r="BR11" s="17">
        <v>0.19086672469067001</v>
      </c>
      <c r="BS11" s="17"/>
      <c r="BT11" s="17">
        <v>0.207351596317148</v>
      </c>
      <c r="BU11" s="17">
        <v>0.161820659958199</v>
      </c>
    </row>
    <row r="12" spans="2:73" x14ac:dyDescent="0.3">
      <c r="B12" s="18" t="s">
        <v>264</v>
      </c>
      <c r="C12" s="17">
        <v>0.14633889996953001</v>
      </c>
      <c r="D12" s="17">
        <v>0.14710475285970501</v>
      </c>
      <c r="E12" s="17">
        <v>0.14604413989572301</v>
      </c>
      <c r="F12" s="17"/>
      <c r="G12" s="17">
        <v>0.136541328978386</v>
      </c>
      <c r="H12" s="17">
        <v>0.14938442485981901</v>
      </c>
      <c r="I12" s="17">
        <v>0.150366839598464</v>
      </c>
      <c r="J12" s="17">
        <v>0.12392141984865</v>
      </c>
      <c r="K12" s="17">
        <v>0.14244423686188001</v>
      </c>
      <c r="L12" s="17">
        <v>0.167938308755991</v>
      </c>
      <c r="M12" s="17"/>
      <c r="N12" s="17">
        <v>0.154693348177356</v>
      </c>
      <c r="O12" s="17">
        <v>0.167675991657981</v>
      </c>
      <c r="P12" s="17">
        <v>0.14840189441402599</v>
      </c>
      <c r="Q12" s="17">
        <v>0.11489325195606601</v>
      </c>
      <c r="R12" s="17"/>
      <c r="S12" s="17">
        <v>0.163697160440474</v>
      </c>
      <c r="T12" s="17">
        <v>0.150847477743146</v>
      </c>
      <c r="U12" s="17">
        <v>0.15144329267179199</v>
      </c>
      <c r="V12" s="17">
        <v>0.170359847944342</v>
      </c>
      <c r="W12" s="17">
        <v>0.16073052817778599</v>
      </c>
      <c r="X12" s="17">
        <v>0.149828529315915</v>
      </c>
      <c r="Y12" s="17">
        <v>0.122434592509249</v>
      </c>
      <c r="Z12" s="17">
        <v>0.10348351081613499</v>
      </c>
      <c r="AA12" s="17">
        <v>0.117344510670273</v>
      </c>
      <c r="AB12" s="17"/>
      <c r="AC12" s="17">
        <v>0.112714206524548</v>
      </c>
      <c r="AD12" s="17">
        <v>0.129985037050944</v>
      </c>
      <c r="AE12" s="17">
        <v>0.121198462871852</v>
      </c>
      <c r="AF12" s="17">
        <v>0.113948001709788</v>
      </c>
      <c r="AG12" s="17">
        <v>0.15337572230552901</v>
      </c>
      <c r="AH12" s="17">
        <v>0.155819672804513</v>
      </c>
      <c r="AI12" s="17">
        <v>0.162087531260104</v>
      </c>
      <c r="AJ12" s="17">
        <v>0.15002358905651</v>
      </c>
      <c r="AK12" s="17">
        <v>0.148135582479514</v>
      </c>
      <c r="AL12" s="17">
        <v>0.18128903650644701</v>
      </c>
      <c r="AM12" s="17">
        <v>0.12888201833539001</v>
      </c>
      <c r="AN12" s="17">
        <v>0.16689051214814099</v>
      </c>
      <c r="AO12" s="17">
        <v>0.17589963909192599</v>
      </c>
      <c r="AP12" s="17">
        <v>0.123217798877857</v>
      </c>
      <c r="AQ12" s="17">
        <v>0.137173571201679</v>
      </c>
      <c r="AR12" s="17">
        <v>0.179690902257405</v>
      </c>
      <c r="AS12" s="17"/>
      <c r="AT12" s="17">
        <v>0.16284618545230301</v>
      </c>
      <c r="AU12" s="17">
        <v>0.13862782001946899</v>
      </c>
      <c r="AV12" s="17">
        <v>0.140815963425312</v>
      </c>
      <c r="AW12" s="17">
        <v>0.14003007909547699</v>
      </c>
      <c r="AX12" s="17">
        <v>0.147356193420558</v>
      </c>
      <c r="AY12" s="17">
        <v>0.152800624985931</v>
      </c>
      <c r="AZ12" s="17"/>
      <c r="BA12" s="17">
        <v>0.13077652454496899</v>
      </c>
      <c r="BB12" s="17">
        <v>0.13440211674156899</v>
      </c>
      <c r="BC12" s="17">
        <v>0.162562948249596</v>
      </c>
      <c r="BD12" s="17">
        <v>0.16860175677759401</v>
      </c>
      <c r="BE12" s="17">
        <v>0.130100356012331</v>
      </c>
      <c r="BF12" s="17"/>
      <c r="BG12" s="17">
        <v>0.16153349312331999</v>
      </c>
      <c r="BH12" s="17">
        <v>0.14022826970781299</v>
      </c>
      <c r="BI12" s="17">
        <v>0.17561765586296799</v>
      </c>
      <c r="BJ12" s="17">
        <v>0.163151017440679</v>
      </c>
      <c r="BK12" s="17">
        <v>0.121408900152788</v>
      </c>
      <c r="BL12" s="17"/>
      <c r="BM12" s="17">
        <v>0.148662920938746</v>
      </c>
      <c r="BN12" s="17">
        <v>0.15083816338780301</v>
      </c>
      <c r="BO12" s="17">
        <v>0.12854276072128901</v>
      </c>
      <c r="BP12" s="17"/>
      <c r="BQ12" s="17">
        <v>0.17070337647821299</v>
      </c>
      <c r="BR12" s="17">
        <v>0.13284421647547601</v>
      </c>
      <c r="BS12" s="17"/>
      <c r="BT12" s="17">
        <v>0.156776082142118</v>
      </c>
      <c r="BU12" s="17">
        <v>0.12991905237521001</v>
      </c>
    </row>
    <row r="13" spans="2:73" x14ac:dyDescent="0.3">
      <c r="B13" s="18" t="s">
        <v>265</v>
      </c>
      <c r="C13" s="17">
        <v>0.169510354128631</v>
      </c>
      <c r="D13" s="17">
        <v>0.18500228479276301</v>
      </c>
      <c r="E13" s="17">
        <v>0.154178479738593</v>
      </c>
      <c r="F13" s="17"/>
      <c r="G13" s="17">
        <v>0.160267151985237</v>
      </c>
      <c r="H13" s="17">
        <v>0.175763798105222</v>
      </c>
      <c r="I13" s="17">
        <v>0.24201872002753499</v>
      </c>
      <c r="J13" s="17">
        <v>0.178950213345206</v>
      </c>
      <c r="K13" s="17">
        <v>0.14284223244261399</v>
      </c>
      <c r="L13" s="17">
        <v>0.121829652098449</v>
      </c>
      <c r="M13" s="17"/>
      <c r="N13" s="17">
        <v>0.17527996548538</v>
      </c>
      <c r="O13" s="17">
        <v>0.196689102922181</v>
      </c>
      <c r="P13" s="17">
        <v>0.15898203256642801</v>
      </c>
      <c r="Q13" s="17">
        <v>0.14613274600183901</v>
      </c>
      <c r="R13" s="17"/>
      <c r="S13" s="17">
        <v>0.182721635960019</v>
      </c>
      <c r="T13" s="17">
        <v>0.16045092242931</v>
      </c>
      <c r="U13" s="17">
        <v>0.21332502826180499</v>
      </c>
      <c r="V13" s="17">
        <v>0.155493650853372</v>
      </c>
      <c r="W13" s="17">
        <v>0.165545974583162</v>
      </c>
      <c r="X13" s="17">
        <v>0.18931574979011501</v>
      </c>
      <c r="Y13" s="17">
        <v>0.13912986835571101</v>
      </c>
      <c r="Z13" s="17">
        <v>0.16772278267732499</v>
      </c>
      <c r="AA13" s="17">
        <v>0.15400969886513499</v>
      </c>
      <c r="AB13" s="17"/>
      <c r="AC13" s="17">
        <v>0.17935590255637501</v>
      </c>
      <c r="AD13" s="17">
        <v>0.102072139164624</v>
      </c>
      <c r="AE13" s="17">
        <v>0.169589549470956</v>
      </c>
      <c r="AF13" s="17">
        <v>0.136401507259232</v>
      </c>
      <c r="AG13" s="17">
        <v>0.12612107485313401</v>
      </c>
      <c r="AH13" s="17">
        <v>0.17260719048336901</v>
      </c>
      <c r="AI13" s="17">
        <v>0.14602203460114099</v>
      </c>
      <c r="AJ13" s="17">
        <v>0.19490057076477599</v>
      </c>
      <c r="AK13" s="17">
        <v>0.16107018310891899</v>
      </c>
      <c r="AL13" s="17">
        <v>0.16001562699539401</v>
      </c>
      <c r="AM13" s="17">
        <v>0.23387525385563801</v>
      </c>
      <c r="AN13" s="17">
        <v>0.17281490463367299</v>
      </c>
      <c r="AO13" s="17">
        <v>0.166693579697797</v>
      </c>
      <c r="AP13" s="17">
        <v>0.207490258738359</v>
      </c>
      <c r="AQ13" s="17">
        <v>0.211155080365415</v>
      </c>
      <c r="AR13" s="17">
        <v>0.26454496066462502</v>
      </c>
      <c r="AS13" s="17"/>
      <c r="AT13" s="17">
        <v>0.203838339747729</v>
      </c>
      <c r="AU13" s="17">
        <v>0.15170650815175901</v>
      </c>
      <c r="AV13" s="17">
        <v>0.171850782345185</v>
      </c>
      <c r="AW13" s="17">
        <v>0.15963211039844299</v>
      </c>
      <c r="AX13" s="17">
        <v>0.17017215904132099</v>
      </c>
      <c r="AY13" s="17">
        <v>0.141784360824245</v>
      </c>
      <c r="AZ13" s="17"/>
      <c r="BA13" s="17">
        <v>0.132526218643959</v>
      </c>
      <c r="BB13" s="17">
        <v>0.161670373977264</v>
      </c>
      <c r="BC13" s="17">
        <v>0.19020498873144501</v>
      </c>
      <c r="BD13" s="17">
        <v>0.201478127884612</v>
      </c>
      <c r="BE13" s="17">
        <v>0.18583666521702799</v>
      </c>
      <c r="BF13" s="17"/>
      <c r="BG13" s="17">
        <v>0.140424121281985</v>
      </c>
      <c r="BH13" s="17">
        <v>0.17532337194432701</v>
      </c>
      <c r="BI13" s="17">
        <v>0.20672620852621601</v>
      </c>
      <c r="BJ13" s="17">
        <v>0.16256656872376901</v>
      </c>
      <c r="BK13" s="17">
        <v>0.18568489592979101</v>
      </c>
      <c r="BL13" s="17"/>
      <c r="BM13" s="17">
        <v>0.16697855086798899</v>
      </c>
      <c r="BN13" s="17">
        <v>0.16443941996963701</v>
      </c>
      <c r="BO13" s="17">
        <v>0.18930713582337799</v>
      </c>
      <c r="BP13" s="17"/>
      <c r="BQ13" s="17">
        <v>0.18010400589331799</v>
      </c>
      <c r="BR13" s="17">
        <v>0.16014616856279101</v>
      </c>
      <c r="BS13" s="17"/>
      <c r="BT13" s="17">
        <v>0.17843993152872001</v>
      </c>
      <c r="BU13" s="17">
        <v>0.15289285314492199</v>
      </c>
    </row>
    <row r="14" spans="2:73" x14ac:dyDescent="0.3">
      <c r="B14" s="18" t="s">
        <v>266</v>
      </c>
      <c r="C14" s="17">
        <v>0.11597612099037</v>
      </c>
      <c r="D14" s="17">
        <v>0.11808788413688701</v>
      </c>
      <c r="E14" s="17">
        <v>0.11427611583809</v>
      </c>
      <c r="F14" s="17"/>
      <c r="G14" s="17">
        <v>0.15126363863542699</v>
      </c>
      <c r="H14" s="17">
        <v>0.14868839405550999</v>
      </c>
      <c r="I14" s="17">
        <v>8.6983132856534098E-2</v>
      </c>
      <c r="J14" s="17">
        <v>9.79749016298673E-2</v>
      </c>
      <c r="K14" s="17">
        <v>0.112835676726047</v>
      </c>
      <c r="L14" s="17">
        <v>0.106330630152317</v>
      </c>
      <c r="M14" s="17"/>
      <c r="N14" s="17">
        <v>0.107768971845962</v>
      </c>
      <c r="O14" s="17">
        <v>0.13009198958399901</v>
      </c>
      <c r="P14" s="17">
        <v>0.11425365257657299</v>
      </c>
      <c r="Q14" s="17">
        <v>0.112794542670899</v>
      </c>
      <c r="R14" s="17"/>
      <c r="S14" s="17">
        <v>0.14564708175468999</v>
      </c>
      <c r="T14" s="17">
        <v>0.116285962755646</v>
      </c>
      <c r="U14" s="17">
        <v>9.4615975221945606E-2</v>
      </c>
      <c r="V14" s="17">
        <v>0.101456337764902</v>
      </c>
      <c r="W14" s="17">
        <v>9.8517241800883296E-2</v>
      </c>
      <c r="X14" s="17">
        <v>0.12645054354128399</v>
      </c>
      <c r="Y14" s="17">
        <v>9.8902843141442903E-2</v>
      </c>
      <c r="Z14" s="17">
        <v>0.11970180900182401</v>
      </c>
      <c r="AA14" s="17">
        <v>0.123463770008026</v>
      </c>
      <c r="AB14" s="17"/>
      <c r="AC14" s="17">
        <v>0.19498737446443701</v>
      </c>
      <c r="AD14" s="17">
        <v>6.4963776765533998E-2</v>
      </c>
      <c r="AE14" s="17">
        <v>0.12173393505008299</v>
      </c>
      <c r="AF14" s="17">
        <v>9.0072461675238399E-2</v>
      </c>
      <c r="AG14" s="17">
        <v>9.5234738509526198E-2</v>
      </c>
      <c r="AH14" s="17">
        <v>0.14184919297041301</v>
      </c>
      <c r="AI14" s="17">
        <v>0.14477751602517799</v>
      </c>
      <c r="AJ14" s="17">
        <v>7.6647096381463498E-2</v>
      </c>
      <c r="AK14" s="17">
        <v>0.159642056411748</v>
      </c>
      <c r="AL14" s="17">
        <v>0.14319588635529801</v>
      </c>
      <c r="AM14" s="17">
        <v>0.10025732211652599</v>
      </c>
      <c r="AN14" s="17">
        <v>0.136517324813167</v>
      </c>
      <c r="AO14" s="17">
        <v>0.108848572910304</v>
      </c>
      <c r="AP14" s="17">
        <v>7.5744412931009794E-2</v>
      </c>
      <c r="AQ14" s="17">
        <v>0.13685572159819401</v>
      </c>
      <c r="AR14" s="17">
        <v>6.4355381048381496E-2</v>
      </c>
      <c r="AS14" s="17"/>
      <c r="AT14" s="17">
        <v>0.13644310409909599</v>
      </c>
      <c r="AU14" s="17">
        <v>0.118922887669782</v>
      </c>
      <c r="AV14" s="17">
        <v>0.10240831428275</v>
      </c>
      <c r="AW14" s="17">
        <v>9.8473232662209198E-2</v>
      </c>
      <c r="AX14" s="17">
        <v>9.0280361166682796E-2</v>
      </c>
      <c r="AY14" s="17">
        <v>0.16290978508412199</v>
      </c>
      <c r="AZ14" s="17"/>
      <c r="BA14" s="17">
        <v>0.111508626467684</v>
      </c>
      <c r="BB14" s="17">
        <v>0.12809491568294701</v>
      </c>
      <c r="BC14" s="17">
        <v>0.13076795517663001</v>
      </c>
      <c r="BD14" s="17">
        <v>9.6284330171637802E-2</v>
      </c>
      <c r="BE14" s="17">
        <v>0.18281410002130399</v>
      </c>
      <c r="BF14" s="17"/>
      <c r="BG14" s="17">
        <v>0.11336893806744799</v>
      </c>
      <c r="BH14" s="17">
        <v>0.127610652937244</v>
      </c>
      <c r="BI14" s="17">
        <v>0.118464442695582</v>
      </c>
      <c r="BJ14" s="17">
        <v>8.9539521240290798E-2</v>
      </c>
      <c r="BK14" s="17">
        <v>0.11767529472755001</v>
      </c>
      <c r="BL14" s="17"/>
      <c r="BM14" s="17">
        <v>0.123736581911033</v>
      </c>
      <c r="BN14" s="17">
        <v>0.114529225264855</v>
      </c>
      <c r="BO14" s="17">
        <v>9.6370254277529196E-2</v>
      </c>
      <c r="BP14" s="17"/>
      <c r="BQ14" s="17">
        <v>0.134312852690608</v>
      </c>
      <c r="BR14" s="17">
        <v>0.106642440391399</v>
      </c>
      <c r="BS14" s="17"/>
      <c r="BT14" s="17">
        <v>0.120841708027599</v>
      </c>
      <c r="BU14" s="17">
        <v>0.117453024488679</v>
      </c>
    </row>
    <row r="15" spans="2:73" x14ac:dyDescent="0.3">
      <c r="B15" s="18" t="s">
        <v>267</v>
      </c>
      <c r="C15" s="17">
        <v>0.14012812397527799</v>
      </c>
      <c r="D15" s="17">
        <v>0.12661784291878</v>
      </c>
      <c r="E15" s="17">
        <v>0.15337621452977601</v>
      </c>
      <c r="F15" s="17"/>
      <c r="G15" s="17">
        <v>8.4141829247351904E-2</v>
      </c>
      <c r="H15" s="17">
        <v>0.12516109977299</v>
      </c>
      <c r="I15" s="17">
        <v>0.13812937411516099</v>
      </c>
      <c r="J15" s="17">
        <v>0.14728797995031201</v>
      </c>
      <c r="K15" s="17">
        <v>0.181386917233887</v>
      </c>
      <c r="L15" s="17">
        <v>0.157482770387677</v>
      </c>
      <c r="M15" s="17"/>
      <c r="N15" s="17">
        <v>0.12979810173906101</v>
      </c>
      <c r="O15" s="17">
        <v>0.120598323542943</v>
      </c>
      <c r="P15" s="17">
        <v>0.14893713922912399</v>
      </c>
      <c r="Q15" s="17">
        <v>0.16134288548368</v>
      </c>
      <c r="R15" s="17"/>
      <c r="S15" s="17">
        <v>0.102109045027796</v>
      </c>
      <c r="T15" s="17">
        <v>0.16047205256944699</v>
      </c>
      <c r="U15" s="17">
        <v>9.5121666806718103E-2</v>
      </c>
      <c r="V15" s="17">
        <v>0.161390358976155</v>
      </c>
      <c r="W15" s="17">
        <v>0.14378216122295501</v>
      </c>
      <c r="X15" s="17">
        <v>0.15362536779803701</v>
      </c>
      <c r="Y15" s="17">
        <v>0.127041486640009</v>
      </c>
      <c r="Z15" s="17">
        <v>0.154364477760907</v>
      </c>
      <c r="AA15" s="17">
        <v>0.170212195994701</v>
      </c>
      <c r="AB15" s="17"/>
      <c r="AC15" s="17">
        <v>6.0295702450163503E-2</v>
      </c>
      <c r="AD15" s="17">
        <v>0.123200658600549</v>
      </c>
      <c r="AE15" s="17">
        <v>0.18033304915236401</v>
      </c>
      <c r="AF15" s="17">
        <v>0.18217771479230499</v>
      </c>
      <c r="AG15" s="17">
        <v>0.118556204685752</v>
      </c>
      <c r="AH15" s="17">
        <v>0.104246167260638</v>
      </c>
      <c r="AI15" s="17">
        <v>0.14941676194664799</v>
      </c>
      <c r="AJ15" s="17">
        <v>0.18946129433040099</v>
      </c>
      <c r="AK15" s="17">
        <v>0.14775187815047799</v>
      </c>
      <c r="AL15" s="17">
        <v>0.135497906970206</v>
      </c>
      <c r="AM15" s="17">
        <v>0.14330498506002201</v>
      </c>
      <c r="AN15" s="17">
        <v>0.115903660132658</v>
      </c>
      <c r="AO15" s="17">
        <v>0.117496291035881</v>
      </c>
      <c r="AP15" s="17">
        <v>0.12538167070702699</v>
      </c>
      <c r="AQ15" s="17">
        <v>0.13235209558671601</v>
      </c>
      <c r="AR15" s="17">
        <v>0.110891503345001</v>
      </c>
      <c r="AS15" s="17"/>
      <c r="AT15" s="17">
        <v>0.11063130880095</v>
      </c>
      <c r="AU15" s="17">
        <v>0.153004895063104</v>
      </c>
      <c r="AV15" s="17">
        <v>0.15835418142059901</v>
      </c>
      <c r="AW15" s="17">
        <v>0.16013041519187901</v>
      </c>
      <c r="AX15" s="17">
        <v>0.135998493614954</v>
      </c>
      <c r="AY15" s="17">
        <v>8.2785089994433597E-2</v>
      </c>
      <c r="AZ15" s="17"/>
      <c r="BA15" s="17">
        <v>0.15345917673940801</v>
      </c>
      <c r="BB15" s="17">
        <v>0.137815781555019</v>
      </c>
      <c r="BC15" s="17">
        <v>0.13484505242019801</v>
      </c>
      <c r="BD15" s="17">
        <v>0.13027491567515501</v>
      </c>
      <c r="BE15" s="17">
        <v>0.11724241901563399</v>
      </c>
      <c r="BF15" s="17"/>
      <c r="BG15" s="17">
        <v>0.14327578275741901</v>
      </c>
      <c r="BH15" s="17">
        <v>0.14014292314988</v>
      </c>
      <c r="BI15" s="17">
        <v>0.13342800756524401</v>
      </c>
      <c r="BJ15" s="17">
        <v>0.15981265623122001</v>
      </c>
      <c r="BK15" s="17">
        <v>0.13103666348149901</v>
      </c>
      <c r="BL15" s="17"/>
      <c r="BM15" s="17">
        <v>0.13383922144573099</v>
      </c>
      <c r="BN15" s="17">
        <v>0.15182611245608699</v>
      </c>
      <c r="BO15" s="17">
        <v>0.130570330435759</v>
      </c>
      <c r="BP15" s="17"/>
      <c r="BQ15" s="17">
        <v>0.11285385809120201</v>
      </c>
      <c r="BR15" s="17">
        <v>0.16081124582845699</v>
      </c>
      <c r="BS15" s="17"/>
      <c r="BT15" s="17">
        <v>0.13376559203135099</v>
      </c>
      <c r="BU15" s="17">
        <v>0.14684853241051801</v>
      </c>
    </row>
    <row r="16" spans="2:73" x14ac:dyDescent="0.3">
      <c r="B16" s="18" t="s">
        <v>268</v>
      </c>
      <c r="C16" s="17">
        <v>2.9784101884804098E-2</v>
      </c>
      <c r="D16" s="17">
        <v>2.9300483319486401E-2</v>
      </c>
      <c r="E16" s="17">
        <v>3.0347278800190999E-2</v>
      </c>
      <c r="F16" s="17"/>
      <c r="G16" s="17">
        <v>2.44871120903444E-2</v>
      </c>
      <c r="H16" s="17">
        <v>2.75738060153954E-2</v>
      </c>
      <c r="I16" s="17">
        <v>2.0073939893695301E-2</v>
      </c>
      <c r="J16" s="17">
        <v>3.14053140588125E-2</v>
      </c>
      <c r="K16" s="17">
        <v>2.45460694408146E-2</v>
      </c>
      <c r="L16" s="17">
        <v>4.5181165627353401E-2</v>
      </c>
      <c r="M16" s="17"/>
      <c r="N16" s="17">
        <v>3.03851452103557E-2</v>
      </c>
      <c r="O16" s="17">
        <v>2.9079497918502201E-2</v>
      </c>
      <c r="P16" s="17">
        <v>2.9699141325938899E-2</v>
      </c>
      <c r="Q16" s="17">
        <v>2.9230382535924401E-2</v>
      </c>
      <c r="R16" s="17"/>
      <c r="S16" s="17">
        <v>2.9712787074217799E-2</v>
      </c>
      <c r="T16" s="17">
        <v>2.0300223804236801E-2</v>
      </c>
      <c r="U16" s="17">
        <v>1.4467100348773101E-2</v>
      </c>
      <c r="V16" s="17">
        <v>3.81287465196515E-2</v>
      </c>
      <c r="W16" s="17">
        <v>4.1652844902612798E-2</v>
      </c>
      <c r="X16" s="17">
        <v>3.3963652440460401E-2</v>
      </c>
      <c r="Y16" s="17">
        <v>3.78200973607105E-2</v>
      </c>
      <c r="Z16" s="17">
        <v>3.8385786149546998E-2</v>
      </c>
      <c r="AA16" s="17">
        <v>2.5381362984331201E-2</v>
      </c>
      <c r="AB16" s="17"/>
      <c r="AC16" s="17">
        <v>3.8768989749086803E-2</v>
      </c>
      <c r="AD16" s="17">
        <v>1.40238519502962E-2</v>
      </c>
      <c r="AE16" s="17">
        <v>2.77778460183205E-2</v>
      </c>
      <c r="AF16" s="17">
        <v>2.95007425907979E-2</v>
      </c>
      <c r="AG16" s="17">
        <v>5.33206284907944E-2</v>
      </c>
      <c r="AH16" s="17">
        <v>2.5109290790649101E-2</v>
      </c>
      <c r="AI16" s="17">
        <v>2.01579273825402E-2</v>
      </c>
      <c r="AJ16" s="17">
        <v>3.5063976950028601E-2</v>
      </c>
      <c r="AK16" s="17">
        <v>5.13310716365264E-2</v>
      </c>
      <c r="AL16" s="17">
        <v>1.1675947880983899E-2</v>
      </c>
      <c r="AM16" s="17">
        <v>2.80779379664194E-2</v>
      </c>
      <c r="AN16" s="17">
        <v>2.84303757206858E-2</v>
      </c>
      <c r="AO16" s="17">
        <v>8.3344208928213207E-3</v>
      </c>
      <c r="AP16" s="17">
        <v>5.5533433206101601E-2</v>
      </c>
      <c r="AQ16" s="17">
        <v>5.02082025703759E-2</v>
      </c>
      <c r="AR16" s="17">
        <v>1.9811847082803698E-2</v>
      </c>
      <c r="AS16" s="17"/>
      <c r="AT16" s="17">
        <v>2.66110346691735E-2</v>
      </c>
      <c r="AU16" s="17">
        <v>3.5389430880011299E-2</v>
      </c>
      <c r="AV16" s="17">
        <v>2.9009934284173498E-2</v>
      </c>
      <c r="AW16" s="17">
        <v>3.0554545223133799E-2</v>
      </c>
      <c r="AX16" s="17">
        <v>1.96482416273384E-2</v>
      </c>
      <c r="AY16" s="17">
        <v>3.2437987489577699E-2</v>
      </c>
      <c r="AZ16" s="17"/>
      <c r="BA16" s="17">
        <v>3.6854870811421997E-2</v>
      </c>
      <c r="BB16" s="17">
        <v>3.1087652051942499E-2</v>
      </c>
      <c r="BC16" s="17">
        <v>2.2508230908199301E-2</v>
      </c>
      <c r="BD16" s="17">
        <v>3.4693770845578398E-2</v>
      </c>
      <c r="BE16" s="17">
        <v>1.8639877457578599E-2</v>
      </c>
      <c r="BF16" s="17"/>
      <c r="BG16" s="17">
        <v>3.3595730666524902E-2</v>
      </c>
      <c r="BH16" s="17">
        <v>2.9644283287341401E-2</v>
      </c>
      <c r="BI16" s="17">
        <v>1.5199663637882201E-2</v>
      </c>
      <c r="BJ16" s="17">
        <v>3.88949556217398E-2</v>
      </c>
      <c r="BK16" s="17">
        <v>3.6192132686142402E-2</v>
      </c>
      <c r="BL16" s="17"/>
      <c r="BM16" s="17">
        <v>3.2803630303489602E-2</v>
      </c>
      <c r="BN16" s="17">
        <v>2.59857676959778E-2</v>
      </c>
      <c r="BO16" s="17">
        <v>2.9977310931231401E-2</v>
      </c>
      <c r="BP16" s="17"/>
      <c r="BQ16" s="17">
        <v>2.0318548797420601E-2</v>
      </c>
      <c r="BR16" s="17">
        <v>3.66973408955771E-2</v>
      </c>
      <c r="BS16" s="17"/>
      <c r="BT16" s="17">
        <v>2.1276091081224201E-2</v>
      </c>
      <c r="BU16" s="17">
        <v>4.3264624147280897E-2</v>
      </c>
    </row>
    <row r="17" spans="2:73" x14ac:dyDescent="0.3">
      <c r="B17" s="18" t="s">
        <v>269</v>
      </c>
      <c r="C17" s="17">
        <v>5.3758919192247699E-2</v>
      </c>
      <c r="D17" s="17">
        <v>4.4457921425923301E-2</v>
      </c>
      <c r="E17" s="17">
        <v>6.2582513939786602E-2</v>
      </c>
      <c r="F17" s="17"/>
      <c r="G17" s="17">
        <v>6.3657091830501403E-2</v>
      </c>
      <c r="H17" s="17">
        <v>3.7609002303575299E-2</v>
      </c>
      <c r="I17" s="17">
        <v>4.1000595652165697E-2</v>
      </c>
      <c r="J17" s="17">
        <v>5.41985237593125E-2</v>
      </c>
      <c r="K17" s="17">
        <v>5.9005843736121499E-2</v>
      </c>
      <c r="L17" s="17">
        <v>6.6822373270139498E-2</v>
      </c>
      <c r="M17" s="17"/>
      <c r="N17" s="17">
        <v>4.3761085683228097E-2</v>
      </c>
      <c r="O17" s="17">
        <v>4.2743635304685001E-2</v>
      </c>
      <c r="P17" s="17">
        <v>5.0973958673227203E-2</v>
      </c>
      <c r="Q17" s="17">
        <v>7.9566435755499099E-2</v>
      </c>
      <c r="R17" s="17"/>
      <c r="S17" s="17">
        <v>4.8918130177007302E-2</v>
      </c>
      <c r="T17" s="17">
        <v>4.4923180185367E-2</v>
      </c>
      <c r="U17" s="17">
        <v>7.0253258115466899E-2</v>
      </c>
      <c r="V17" s="17">
        <v>3.5628977268528698E-2</v>
      </c>
      <c r="W17" s="17">
        <v>7.6257075071523697E-2</v>
      </c>
      <c r="X17" s="17">
        <v>6.24276709800827E-2</v>
      </c>
      <c r="Y17" s="17">
        <v>5.01479652046605E-2</v>
      </c>
      <c r="Z17" s="17">
        <v>6.08083655457895E-2</v>
      </c>
      <c r="AA17" s="17">
        <v>5.1083108708428498E-2</v>
      </c>
      <c r="AB17" s="17"/>
      <c r="AC17" s="17">
        <v>2.9769341511610401E-2</v>
      </c>
      <c r="AD17" s="17">
        <v>9.8901193023745004E-2</v>
      </c>
      <c r="AE17" s="17">
        <v>6.4447104132220101E-2</v>
      </c>
      <c r="AF17" s="17">
        <v>6.5498065192193894E-2</v>
      </c>
      <c r="AG17" s="17">
        <v>8.2212191497948797E-2</v>
      </c>
      <c r="AH17" s="17">
        <v>5.4532157359756299E-2</v>
      </c>
      <c r="AI17" s="17">
        <v>2.5586433546089599E-2</v>
      </c>
      <c r="AJ17" s="17">
        <v>1.84876726700141E-2</v>
      </c>
      <c r="AK17" s="17">
        <v>3.8294332652100201E-2</v>
      </c>
      <c r="AL17" s="17">
        <v>4.0985269978026297E-2</v>
      </c>
      <c r="AM17" s="17">
        <v>7.3853545014983799E-2</v>
      </c>
      <c r="AN17" s="17">
        <v>5.7041251531527101E-2</v>
      </c>
      <c r="AO17" s="17">
        <v>2.8728458776437801E-2</v>
      </c>
      <c r="AP17" s="17">
        <v>2.32585397791122E-2</v>
      </c>
      <c r="AQ17" s="17">
        <v>5.4702956427579302E-2</v>
      </c>
      <c r="AR17" s="17">
        <v>3.4552806825714898E-2</v>
      </c>
      <c r="AS17" s="17"/>
      <c r="AT17" s="17">
        <v>4.4923253246900198E-2</v>
      </c>
      <c r="AU17" s="17">
        <v>6.0222690463411603E-2</v>
      </c>
      <c r="AV17" s="17">
        <v>3.6937197220268003E-2</v>
      </c>
      <c r="AW17" s="17">
        <v>7.0483296911986806E-2</v>
      </c>
      <c r="AX17" s="17">
        <v>6.7653289349203102E-2</v>
      </c>
      <c r="AY17" s="17">
        <v>1.49242797405099E-2</v>
      </c>
      <c r="AZ17" s="17"/>
      <c r="BA17" s="17">
        <v>8.2876140949386501E-2</v>
      </c>
      <c r="BB17" s="17">
        <v>4.2957683227929103E-2</v>
      </c>
      <c r="BC17" s="17">
        <v>5.0950252953233299E-2</v>
      </c>
      <c r="BD17" s="17">
        <v>3.9961313538185099E-2</v>
      </c>
      <c r="BE17" s="17">
        <v>1.78726914397291E-2</v>
      </c>
      <c r="BF17" s="17"/>
      <c r="BG17" s="17">
        <v>5.3896814249868502E-2</v>
      </c>
      <c r="BH17" s="17">
        <v>3.7611161349143898E-2</v>
      </c>
      <c r="BI17" s="17">
        <v>6.7647639510391003E-2</v>
      </c>
      <c r="BJ17" s="17">
        <v>4.0308405993297901E-2</v>
      </c>
      <c r="BK17" s="17">
        <v>4.1907775166118801E-2</v>
      </c>
      <c r="BL17" s="17"/>
      <c r="BM17" s="17">
        <v>3.9509313825650198E-2</v>
      </c>
      <c r="BN17" s="17">
        <v>6.7984547803161502E-2</v>
      </c>
      <c r="BO17" s="17">
        <v>6.17903699266346E-2</v>
      </c>
      <c r="BP17" s="17"/>
      <c r="BQ17" s="17">
        <v>4.2241884871586997E-2</v>
      </c>
      <c r="BR17" s="17">
        <v>5.9718230554926498E-2</v>
      </c>
      <c r="BS17" s="17"/>
      <c r="BT17" s="17">
        <v>4.0343127994586003E-2</v>
      </c>
      <c r="BU17" s="17">
        <v>7.3295165743039806E-2</v>
      </c>
    </row>
    <row r="18" spans="2:73" x14ac:dyDescent="0.3">
      <c r="B18" s="18" t="s">
        <v>270</v>
      </c>
      <c r="C18" s="17">
        <v>3.5855900334061198E-2</v>
      </c>
      <c r="D18" s="17">
        <v>3.05058481299782E-2</v>
      </c>
      <c r="E18" s="17">
        <v>4.1180035434749997E-2</v>
      </c>
      <c r="F18" s="17"/>
      <c r="G18" s="17">
        <v>1.5628197906395701E-2</v>
      </c>
      <c r="H18" s="17">
        <v>1.0766262286124401E-2</v>
      </c>
      <c r="I18" s="17">
        <v>2.2127421965143199E-2</v>
      </c>
      <c r="J18" s="17">
        <v>4.26799839996993E-2</v>
      </c>
      <c r="K18" s="17">
        <v>6.9989983121336696E-2</v>
      </c>
      <c r="L18" s="17">
        <v>5.2342968885173001E-2</v>
      </c>
      <c r="M18" s="17"/>
      <c r="N18" s="17">
        <v>1.7886036242562402E-2</v>
      </c>
      <c r="O18" s="17">
        <v>2.0132240005646101E-2</v>
      </c>
      <c r="P18" s="17">
        <v>3.2225510649037697E-2</v>
      </c>
      <c r="Q18" s="17">
        <v>7.5572745923160295E-2</v>
      </c>
      <c r="R18" s="17"/>
      <c r="S18" s="17">
        <v>1.4837379568530399E-2</v>
      </c>
      <c r="T18" s="17">
        <v>3.1405493035519601E-2</v>
      </c>
      <c r="U18" s="17">
        <v>3.7512717441371898E-2</v>
      </c>
      <c r="V18" s="17">
        <v>4.88735849257061E-2</v>
      </c>
      <c r="W18" s="17">
        <v>4.38896852849942E-2</v>
      </c>
      <c r="X18" s="17">
        <v>5.3359968430138002E-2</v>
      </c>
      <c r="Y18" s="17">
        <v>3.9558487145579802E-2</v>
      </c>
      <c r="Z18" s="17">
        <v>2.8951296886607001E-2</v>
      </c>
      <c r="AA18" s="17">
        <v>3.5713034451919402E-2</v>
      </c>
      <c r="AB18" s="17"/>
      <c r="AC18" s="17">
        <v>0.13596863316261801</v>
      </c>
      <c r="AD18" s="17">
        <v>0.10238328270669</v>
      </c>
      <c r="AE18" s="17">
        <v>7.0464824612600799E-2</v>
      </c>
      <c r="AF18" s="17">
        <v>4.9412596490218202E-2</v>
      </c>
      <c r="AG18" s="17">
        <v>5.7493975556308703E-2</v>
      </c>
      <c r="AH18" s="17">
        <v>4.3407838451683403E-2</v>
      </c>
      <c r="AI18" s="17">
        <v>1.61805239305257E-2</v>
      </c>
      <c r="AJ18" s="17">
        <v>1.8339424668184501E-2</v>
      </c>
      <c r="AK18" s="17">
        <v>3.7063975622862802E-2</v>
      </c>
      <c r="AL18" s="17">
        <v>1.46821870742017E-2</v>
      </c>
      <c r="AM18" s="17">
        <v>1.96061961173035E-2</v>
      </c>
      <c r="AN18" s="17">
        <v>1.51837971211853E-2</v>
      </c>
      <c r="AO18" s="17">
        <v>7.3891382157562002E-3</v>
      </c>
      <c r="AP18" s="17">
        <v>2.0287698427479801E-2</v>
      </c>
      <c r="AQ18" s="17">
        <v>0</v>
      </c>
      <c r="AR18" s="17">
        <v>9.4039512352901006E-3</v>
      </c>
      <c r="AS18" s="17"/>
      <c r="AT18" s="17">
        <v>2.1661156514240401E-2</v>
      </c>
      <c r="AU18" s="17">
        <v>3.4043705678601897E-2</v>
      </c>
      <c r="AV18" s="17">
        <v>4.0816141996843698E-2</v>
      </c>
      <c r="AW18" s="17">
        <v>4.3850048842484703E-2</v>
      </c>
      <c r="AX18" s="17">
        <v>5.1239378884133199E-2</v>
      </c>
      <c r="AY18" s="17">
        <v>3.7065632088951597E-2</v>
      </c>
      <c r="AZ18" s="17"/>
      <c r="BA18" s="17">
        <v>5.0829370096373602E-2</v>
      </c>
      <c r="BB18" s="17">
        <v>4.22896478460493E-2</v>
      </c>
      <c r="BC18" s="17">
        <v>1.7197347525199001E-2</v>
      </c>
      <c r="BD18" s="17">
        <v>1.76182701833952E-2</v>
      </c>
      <c r="BE18" s="17">
        <v>9.9275445490041095E-3</v>
      </c>
      <c r="BF18" s="17"/>
      <c r="BG18" s="17">
        <v>3.8819791006664002E-2</v>
      </c>
      <c r="BH18" s="17">
        <v>2.1959199608730901E-2</v>
      </c>
      <c r="BI18" s="17">
        <v>2.5424149942277902E-2</v>
      </c>
      <c r="BJ18" s="17">
        <v>3.3712437424935203E-2</v>
      </c>
      <c r="BK18" s="17">
        <v>3.4888511630801797E-2</v>
      </c>
      <c r="BL18" s="17"/>
      <c r="BM18" s="17">
        <v>3.1488766152464098E-2</v>
      </c>
      <c r="BN18" s="17">
        <v>3.5769950363600103E-2</v>
      </c>
      <c r="BO18" s="17">
        <v>4.9065174274481399E-2</v>
      </c>
      <c r="BP18" s="17"/>
      <c r="BQ18" s="17">
        <v>1.51054869054447E-2</v>
      </c>
      <c r="BR18" s="17">
        <v>4.87748755748139E-2</v>
      </c>
      <c r="BS18" s="17"/>
      <c r="BT18" s="17">
        <v>1.7843535400766102E-2</v>
      </c>
      <c r="BU18" s="17">
        <v>6.09056967200408E-2</v>
      </c>
    </row>
    <row r="19" spans="2:73" x14ac:dyDescent="0.3">
      <c r="B19" s="18" t="s">
        <v>92</v>
      </c>
      <c r="C19" s="19">
        <v>1.0412524142227901E-2</v>
      </c>
      <c r="D19" s="19">
        <v>8.7772537553603008E-3</v>
      </c>
      <c r="E19" s="19">
        <v>1.20381849677584E-2</v>
      </c>
      <c r="F19" s="19"/>
      <c r="G19" s="19">
        <v>1.46358825638273E-2</v>
      </c>
      <c r="H19" s="19">
        <v>1.85598618283455E-2</v>
      </c>
      <c r="I19" s="19">
        <v>7.6260134961855901E-3</v>
      </c>
      <c r="J19" s="19">
        <v>4.34535331232167E-3</v>
      </c>
      <c r="K19" s="19">
        <v>1.03816772297707E-2</v>
      </c>
      <c r="L19" s="19">
        <v>8.2143434730457803E-3</v>
      </c>
      <c r="M19" s="19"/>
      <c r="N19" s="19">
        <v>6.4486322159059001E-3</v>
      </c>
      <c r="O19" s="19">
        <v>9.44521748552608E-3</v>
      </c>
      <c r="P19" s="19">
        <v>9.4041543561763693E-3</v>
      </c>
      <c r="Q19" s="19">
        <v>1.6801717171639599E-2</v>
      </c>
      <c r="R19" s="19"/>
      <c r="S19" s="19">
        <v>9.2704414482749006E-3</v>
      </c>
      <c r="T19" s="19">
        <v>1.03439600036354E-2</v>
      </c>
      <c r="U19" s="19">
        <v>5.9833820598222398E-3</v>
      </c>
      <c r="V19" s="19">
        <v>6.4662433896550096E-3</v>
      </c>
      <c r="W19" s="19">
        <v>3.0691543346177798E-3</v>
      </c>
      <c r="X19" s="19">
        <v>2.6339884181396399E-2</v>
      </c>
      <c r="Y19" s="19">
        <v>1.0344668773018401E-2</v>
      </c>
      <c r="Z19" s="19">
        <v>1.33862737002834E-2</v>
      </c>
      <c r="AA19" s="19">
        <v>1.0371420494629901E-2</v>
      </c>
      <c r="AB19" s="19"/>
      <c r="AC19" s="19">
        <v>0</v>
      </c>
      <c r="AD19" s="19">
        <v>1.33466930298683E-2</v>
      </c>
      <c r="AE19" s="19">
        <v>0</v>
      </c>
      <c r="AF19" s="19">
        <v>1.7016719690307599E-2</v>
      </c>
      <c r="AG19" s="19">
        <v>1.70899934675924E-2</v>
      </c>
      <c r="AH19" s="19">
        <v>1.75644183256644E-2</v>
      </c>
      <c r="AI19" s="19">
        <v>1.7318498755113699E-2</v>
      </c>
      <c r="AJ19" s="19">
        <v>3.0826004396557701E-3</v>
      </c>
      <c r="AK19" s="19">
        <v>0</v>
      </c>
      <c r="AL19" s="19">
        <v>0</v>
      </c>
      <c r="AM19" s="19">
        <v>7.5117098586544497E-3</v>
      </c>
      <c r="AN19" s="19">
        <v>0</v>
      </c>
      <c r="AO19" s="19">
        <v>0</v>
      </c>
      <c r="AP19" s="19">
        <v>2.27179000250337E-2</v>
      </c>
      <c r="AQ19" s="19">
        <v>1.7753503560660799E-2</v>
      </c>
      <c r="AR19" s="19">
        <v>0</v>
      </c>
      <c r="AS19" s="19"/>
      <c r="AT19" s="19">
        <v>1.01917552900735E-2</v>
      </c>
      <c r="AU19" s="19">
        <v>1.5593713636527401E-2</v>
      </c>
      <c r="AV19" s="19">
        <v>9.9966561280892506E-3</v>
      </c>
      <c r="AW19" s="19">
        <v>1.13923486917442E-2</v>
      </c>
      <c r="AX19" s="19">
        <v>0</v>
      </c>
      <c r="AY19" s="19">
        <v>0</v>
      </c>
      <c r="AZ19" s="19"/>
      <c r="BA19" s="19">
        <v>1.9637606140298199E-2</v>
      </c>
      <c r="BB19" s="19">
        <v>3.2551070032881099E-3</v>
      </c>
      <c r="BC19" s="19">
        <v>1.0354529515192799E-2</v>
      </c>
      <c r="BD19" s="19">
        <v>6.5252659324350204E-3</v>
      </c>
      <c r="BE19" s="19">
        <v>0</v>
      </c>
      <c r="BF19" s="19"/>
      <c r="BG19" s="19">
        <v>6.0820561169804901E-3</v>
      </c>
      <c r="BH19" s="19">
        <v>1.05996102186057E-2</v>
      </c>
      <c r="BI19" s="19">
        <v>4.1289570862951602E-3</v>
      </c>
      <c r="BJ19" s="19">
        <v>4.3577024269132302E-3</v>
      </c>
      <c r="BK19" s="19">
        <v>1.6902885951165701E-2</v>
      </c>
      <c r="BL19" s="19"/>
      <c r="BM19" s="19">
        <v>8.33317415095341E-3</v>
      </c>
      <c r="BN19" s="19">
        <v>1.37014633811267E-2</v>
      </c>
      <c r="BO19" s="19">
        <v>8.6517845993979107E-3</v>
      </c>
      <c r="BP19" s="19"/>
      <c r="BQ19" s="19">
        <v>5.6649126927792197E-3</v>
      </c>
      <c r="BR19" s="19">
        <v>1.0235373693148E-2</v>
      </c>
      <c r="BS19" s="19"/>
      <c r="BT19" s="19">
        <v>5.8022498952789601E-3</v>
      </c>
      <c r="BU19" s="19">
        <v>9.7126671022725493E-3</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2.2510081684102401E-2</v>
      </c>
      <c r="D9" s="17">
        <v>2.50433197018721E-2</v>
      </c>
      <c r="E9" s="17">
        <v>1.9291360294739299E-2</v>
      </c>
      <c r="F9" s="17"/>
      <c r="G9" s="17">
        <v>5.6816170119865901E-2</v>
      </c>
      <c r="H9" s="17">
        <v>3.52658008138063E-2</v>
      </c>
      <c r="I9" s="17">
        <v>1.43124388683048E-2</v>
      </c>
      <c r="J9" s="17">
        <v>1.72305245811759E-2</v>
      </c>
      <c r="K9" s="17">
        <v>1.1562284171363801E-2</v>
      </c>
      <c r="L9" s="17">
        <v>7.7234691170129802E-3</v>
      </c>
      <c r="M9" s="17"/>
      <c r="N9" s="17">
        <v>2.0765771165843001E-2</v>
      </c>
      <c r="O9" s="17">
        <v>1.6148549851540302E-2</v>
      </c>
      <c r="P9" s="17">
        <v>2.5024938869389599E-2</v>
      </c>
      <c r="Q9" s="17">
        <v>2.8115529551226402E-2</v>
      </c>
      <c r="R9" s="17"/>
      <c r="S9" s="17">
        <v>2.43398419104684E-2</v>
      </c>
      <c r="T9" s="17">
        <v>1.6092294758539599E-2</v>
      </c>
      <c r="U9" s="17">
        <v>2.6100189960049199E-2</v>
      </c>
      <c r="V9" s="17">
        <v>1.71869822328263E-2</v>
      </c>
      <c r="W9" s="17">
        <v>2.5038014564647E-2</v>
      </c>
      <c r="X9" s="17">
        <v>2.5415663143103801E-2</v>
      </c>
      <c r="Y9" s="17">
        <v>3.1824882133034499E-2</v>
      </c>
      <c r="Z9" s="17">
        <v>1.94696776630017E-2</v>
      </c>
      <c r="AA9" s="17">
        <v>1.9938307948365999E-2</v>
      </c>
      <c r="AB9" s="17"/>
      <c r="AC9" s="17">
        <v>0.20169076200765301</v>
      </c>
      <c r="AD9" s="17">
        <v>4.7263655728538703E-2</v>
      </c>
      <c r="AE9" s="17">
        <v>5.4012594008847501E-3</v>
      </c>
      <c r="AF9" s="17">
        <v>3.3390330854677602E-2</v>
      </c>
      <c r="AG9" s="17">
        <v>2.4427674125289602E-2</v>
      </c>
      <c r="AH9" s="17">
        <v>1.6703506819398199E-2</v>
      </c>
      <c r="AI9" s="17">
        <v>1.66170704626999E-2</v>
      </c>
      <c r="AJ9" s="17">
        <v>2.2793956027702102E-2</v>
      </c>
      <c r="AK9" s="17">
        <v>5.3874841951693899E-3</v>
      </c>
      <c r="AL9" s="17">
        <v>1.1434546391245901E-2</v>
      </c>
      <c r="AM9" s="17">
        <v>2.7676186562124502E-2</v>
      </c>
      <c r="AN9" s="17">
        <v>3.4351403971971797E-2</v>
      </c>
      <c r="AO9" s="17">
        <v>1.61464268553679E-2</v>
      </c>
      <c r="AP9" s="17">
        <v>4.4503457099380098E-2</v>
      </c>
      <c r="AQ9" s="17">
        <v>0</v>
      </c>
      <c r="AR9" s="17">
        <v>2.1978247006823999E-2</v>
      </c>
      <c r="AS9" s="17"/>
      <c r="AT9" s="17">
        <v>4.1807343332887603E-2</v>
      </c>
      <c r="AU9" s="17">
        <v>1.17042027185051E-2</v>
      </c>
      <c r="AV9" s="17">
        <v>3.6109447386595203E-2</v>
      </c>
      <c r="AW9" s="17">
        <v>1.34818407953396E-2</v>
      </c>
      <c r="AX9" s="17">
        <v>1.1853700656594499E-2</v>
      </c>
      <c r="AY9" s="17">
        <v>1.09853964195994E-2</v>
      </c>
      <c r="AZ9" s="17"/>
      <c r="BA9" s="17">
        <v>2.0816488141702401E-2</v>
      </c>
      <c r="BB9" s="17">
        <v>2.1884007549429801E-2</v>
      </c>
      <c r="BC9" s="17">
        <v>2.32326115889167E-2</v>
      </c>
      <c r="BD9" s="17">
        <v>3.2471389369869597E-2</v>
      </c>
      <c r="BE9" s="17">
        <v>0</v>
      </c>
      <c r="BF9" s="17"/>
      <c r="BG9" s="17">
        <v>2.3907083372313301E-2</v>
      </c>
      <c r="BH9" s="17">
        <v>2.21950338873141E-2</v>
      </c>
      <c r="BI9" s="17">
        <v>1.26730218853298E-2</v>
      </c>
      <c r="BJ9" s="17">
        <v>1.34730426953527E-2</v>
      </c>
      <c r="BK9" s="17">
        <v>1.74925043636181E-2</v>
      </c>
      <c r="BL9" s="17"/>
      <c r="BM9" s="17">
        <v>2.6192613661413299E-2</v>
      </c>
      <c r="BN9" s="17">
        <v>1.6799224300181999E-2</v>
      </c>
      <c r="BO9" s="17">
        <v>2.5353092919413601E-2</v>
      </c>
      <c r="BP9" s="17"/>
      <c r="BQ9" s="17">
        <v>3.1223931866711199E-2</v>
      </c>
      <c r="BR9" s="17">
        <v>1.73666188418659E-2</v>
      </c>
      <c r="BS9" s="17"/>
      <c r="BT9" s="17">
        <v>2.6615729487494501E-2</v>
      </c>
      <c r="BU9" s="17">
        <v>1.65283523061064E-2</v>
      </c>
    </row>
    <row r="10" spans="2:73" x14ac:dyDescent="0.3">
      <c r="B10" s="18" t="s">
        <v>262</v>
      </c>
      <c r="C10" s="17">
        <v>3.5232684835262602E-2</v>
      </c>
      <c r="D10" s="17">
        <v>3.7388779101450498E-2</v>
      </c>
      <c r="E10" s="17">
        <v>3.3240337071198701E-2</v>
      </c>
      <c r="F10" s="17"/>
      <c r="G10" s="17">
        <v>6.4840481057391902E-2</v>
      </c>
      <c r="H10" s="17">
        <v>4.9531938861679801E-2</v>
      </c>
      <c r="I10" s="17">
        <v>3.45407878185418E-2</v>
      </c>
      <c r="J10" s="17">
        <v>2.2563217798895401E-2</v>
      </c>
      <c r="K10" s="17">
        <v>1.99460120253169E-2</v>
      </c>
      <c r="L10" s="17">
        <v>2.5129543407034102E-2</v>
      </c>
      <c r="M10" s="17"/>
      <c r="N10" s="17">
        <v>3.0079290916611701E-2</v>
      </c>
      <c r="O10" s="17">
        <v>3.8156701030742798E-2</v>
      </c>
      <c r="P10" s="17">
        <v>2.8696444834702801E-2</v>
      </c>
      <c r="Q10" s="17">
        <v>4.4216890824934997E-2</v>
      </c>
      <c r="R10" s="17"/>
      <c r="S10" s="17">
        <v>4.7570109560871203E-2</v>
      </c>
      <c r="T10" s="17">
        <v>4.20316856316926E-2</v>
      </c>
      <c r="U10" s="17">
        <v>5.7203420693172601E-2</v>
      </c>
      <c r="V10" s="17">
        <v>3.2794269459520901E-2</v>
      </c>
      <c r="W10" s="17">
        <v>1.36564201302635E-2</v>
      </c>
      <c r="X10" s="17">
        <v>1.12838106737472E-2</v>
      </c>
      <c r="Y10" s="17">
        <v>3.0459318066891401E-2</v>
      </c>
      <c r="Z10" s="17">
        <v>6.2605984740164503E-2</v>
      </c>
      <c r="AA10" s="17">
        <v>2.3280242898937799E-2</v>
      </c>
      <c r="AB10" s="17"/>
      <c r="AC10" s="17">
        <v>7.2242005506081203E-2</v>
      </c>
      <c r="AD10" s="17">
        <v>3.7783822194527597E-2</v>
      </c>
      <c r="AE10" s="17">
        <v>4.1301594673206099E-2</v>
      </c>
      <c r="AF10" s="17">
        <v>6.77693029172447E-2</v>
      </c>
      <c r="AG10" s="17">
        <v>3.5424838940813302E-2</v>
      </c>
      <c r="AH10" s="17">
        <v>2.1869921724601199E-2</v>
      </c>
      <c r="AI10" s="17">
        <v>4.4874069450790199E-2</v>
      </c>
      <c r="AJ10" s="17">
        <v>3.0158600179642999E-2</v>
      </c>
      <c r="AK10" s="17">
        <v>4.7502153601305497E-2</v>
      </c>
      <c r="AL10" s="17">
        <v>1.6158138978829301E-2</v>
      </c>
      <c r="AM10" s="17">
        <v>2.1832748876427902E-2</v>
      </c>
      <c r="AN10" s="17">
        <v>1.8141635377211002E-2</v>
      </c>
      <c r="AO10" s="17">
        <v>3.1124183724524301E-2</v>
      </c>
      <c r="AP10" s="17">
        <v>4.4177754149928201E-2</v>
      </c>
      <c r="AQ10" s="17">
        <v>2.4370540450980301E-2</v>
      </c>
      <c r="AR10" s="17">
        <v>4.7319408516823598E-2</v>
      </c>
      <c r="AS10" s="17"/>
      <c r="AT10" s="17">
        <v>4.5955155870951198E-2</v>
      </c>
      <c r="AU10" s="17">
        <v>2.7800178686106299E-2</v>
      </c>
      <c r="AV10" s="17">
        <v>4.6779647139152399E-2</v>
      </c>
      <c r="AW10" s="17">
        <v>3.1798770868268801E-2</v>
      </c>
      <c r="AX10" s="17">
        <v>2.6831606328313402E-2</v>
      </c>
      <c r="AY10" s="17">
        <v>2.4750384402527099E-2</v>
      </c>
      <c r="AZ10" s="17"/>
      <c r="BA10" s="17">
        <v>3.9417257625201103E-2</v>
      </c>
      <c r="BB10" s="17">
        <v>4.1295258117688798E-2</v>
      </c>
      <c r="BC10" s="17">
        <v>2.4262828539131601E-2</v>
      </c>
      <c r="BD10" s="17">
        <v>4.7302944105835298E-2</v>
      </c>
      <c r="BE10" s="17">
        <v>2.5157015271920699E-2</v>
      </c>
      <c r="BF10" s="17"/>
      <c r="BG10" s="17">
        <v>3.0345320986253699E-2</v>
      </c>
      <c r="BH10" s="17">
        <v>3.5778970284512199E-2</v>
      </c>
      <c r="BI10" s="17">
        <v>5.7325261408101298E-2</v>
      </c>
      <c r="BJ10" s="17">
        <v>4.5991233797508899E-2</v>
      </c>
      <c r="BK10" s="17">
        <v>2.94238329989218E-2</v>
      </c>
      <c r="BL10" s="17"/>
      <c r="BM10" s="17">
        <v>3.0199145059922598E-2</v>
      </c>
      <c r="BN10" s="17">
        <v>4.1409885705857997E-2</v>
      </c>
      <c r="BO10" s="17">
        <v>3.5284372210617101E-2</v>
      </c>
      <c r="BP10" s="17"/>
      <c r="BQ10" s="17">
        <v>5.7924933562270998E-2</v>
      </c>
      <c r="BR10" s="17">
        <v>2.3447476730300201E-2</v>
      </c>
      <c r="BS10" s="17"/>
      <c r="BT10" s="17">
        <v>4.3070397427530299E-2</v>
      </c>
      <c r="BU10" s="17">
        <v>2.4764263205105299E-2</v>
      </c>
    </row>
    <row r="11" spans="2:73" x14ac:dyDescent="0.3">
      <c r="B11" s="18" t="s">
        <v>263</v>
      </c>
      <c r="C11" s="17">
        <v>0.13966664761829101</v>
      </c>
      <c r="D11" s="17">
        <v>0.144694585009393</v>
      </c>
      <c r="E11" s="17">
        <v>0.13482457830778999</v>
      </c>
      <c r="F11" s="17"/>
      <c r="G11" s="17">
        <v>0.20537874633749301</v>
      </c>
      <c r="H11" s="17">
        <v>0.17206875015567299</v>
      </c>
      <c r="I11" s="17">
        <v>0.13988642692714301</v>
      </c>
      <c r="J11" s="17">
        <v>0.112370260738855</v>
      </c>
      <c r="K11" s="17">
        <v>0.11511937374157</v>
      </c>
      <c r="L11" s="17">
        <v>0.108307741539617</v>
      </c>
      <c r="M11" s="17"/>
      <c r="N11" s="17">
        <v>0.15585412612708899</v>
      </c>
      <c r="O11" s="17">
        <v>0.139105943175963</v>
      </c>
      <c r="P11" s="17">
        <v>0.12825462490709999</v>
      </c>
      <c r="Q11" s="17">
        <v>0.134326044851377</v>
      </c>
      <c r="R11" s="17"/>
      <c r="S11" s="17">
        <v>0.15539924022704599</v>
      </c>
      <c r="T11" s="17">
        <v>0.14984056799412601</v>
      </c>
      <c r="U11" s="17">
        <v>0.128757188352808</v>
      </c>
      <c r="V11" s="17">
        <v>0.14116223346554399</v>
      </c>
      <c r="W11" s="17">
        <v>0.16871356569787799</v>
      </c>
      <c r="X11" s="17">
        <v>0.124136868486283</v>
      </c>
      <c r="Y11" s="17">
        <v>0.10099312295832601</v>
      </c>
      <c r="Z11" s="17">
        <v>0.176096056083859</v>
      </c>
      <c r="AA11" s="17">
        <v>0.12243052639125</v>
      </c>
      <c r="AB11" s="17"/>
      <c r="AC11" s="17">
        <v>7.5358249290858006E-2</v>
      </c>
      <c r="AD11" s="17">
        <v>0.15107000025421699</v>
      </c>
      <c r="AE11" s="17">
        <v>8.8904753429554395E-2</v>
      </c>
      <c r="AF11" s="17">
        <v>0.119923487758071</v>
      </c>
      <c r="AG11" s="17">
        <v>0.16340062382009701</v>
      </c>
      <c r="AH11" s="17">
        <v>0.15268542991595699</v>
      </c>
      <c r="AI11" s="17">
        <v>0.19450567382946199</v>
      </c>
      <c r="AJ11" s="17">
        <v>0.11766233135555</v>
      </c>
      <c r="AK11" s="17">
        <v>0.161935631911199</v>
      </c>
      <c r="AL11" s="17">
        <v>0.13431145365892699</v>
      </c>
      <c r="AM11" s="17">
        <v>0.134956063195911</v>
      </c>
      <c r="AN11" s="17">
        <v>0.114191816714018</v>
      </c>
      <c r="AO11" s="17">
        <v>0.160842472090514</v>
      </c>
      <c r="AP11" s="17">
        <v>0.17357460749777001</v>
      </c>
      <c r="AQ11" s="17">
        <v>0.125422022841049</v>
      </c>
      <c r="AR11" s="17">
        <v>0.12503151645838601</v>
      </c>
      <c r="AS11" s="17"/>
      <c r="AT11" s="17">
        <v>0.165440879206186</v>
      </c>
      <c r="AU11" s="17">
        <v>0.108056629793716</v>
      </c>
      <c r="AV11" s="17">
        <v>0.14356301086411799</v>
      </c>
      <c r="AW11" s="17">
        <v>0.16399116513622899</v>
      </c>
      <c r="AX11" s="17">
        <v>8.6294263818709402E-2</v>
      </c>
      <c r="AY11" s="17">
        <v>0.21535615344341499</v>
      </c>
      <c r="AZ11" s="17"/>
      <c r="BA11" s="17">
        <v>0.13800305848291</v>
      </c>
      <c r="BB11" s="17">
        <v>0.12405750134435301</v>
      </c>
      <c r="BC11" s="17">
        <v>0.146201008016145</v>
      </c>
      <c r="BD11" s="17">
        <v>0.178520453704235</v>
      </c>
      <c r="BE11" s="17">
        <v>0.184169583332291</v>
      </c>
      <c r="BF11" s="17"/>
      <c r="BG11" s="17">
        <v>0.14469727028353299</v>
      </c>
      <c r="BH11" s="17">
        <v>0.149614274202548</v>
      </c>
      <c r="BI11" s="17">
        <v>9.01419680992957E-2</v>
      </c>
      <c r="BJ11" s="17">
        <v>0.123219461279477</v>
      </c>
      <c r="BK11" s="17">
        <v>0.15573198419630599</v>
      </c>
      <c r="BL11" s="17"/>
      <c r="BM11" s="17">
        <v>0.14987780013027199</v>
      </c>
      <c r="BN11" s="17">
        <v>0.13011240112521899</v>
      </c>
      <c r="BO11" s="17">
        <v>0.13236480101620601</v>
      </c>
      <c r="BP11" s="17"/>
      <c r="BQ11" s="17">
        <v>0.17649339340195799</v>
      </c>
      <c r="BR11" s="17">
        <v>0.114310866204511</v>
      </c>
      <c r="BS11" s="17"/>
      <c r="BT11" s="17">
        <v>0.16479217435235299</v>
      </c>
      <c r="BU11" s="17">
        <v>0.10167562816572399</v>
      </c>
    </row>
    <row r="12" spans="2:73" x14ac:dyDescent="0.3">
      <c r="B12" s="18" t="s">
        <v>264</v>
      </c>
      <c r="C12" s="17">
        <v>0.174288610081997</v>
      </c>
      <c r="D12" s="17">
        <v>0.18256985095943201</v>
      </c>
      <c r="E12" s="17">
        <v>0.16675652649791201</v>
      </c>
      <c r="F12" s="17"/>
      <c r="G12" s="17">
        <v>0.15772402469838501</v>
      </c>
      <c r="H12" s="17">
        <v>0.150800283886554</v>
      </c>
      <c r="I12" s="17">
        <v>0.15332433241598101</v>
      </c>
      <c r="J12" s="17">
        <v>0.16769424900924501</v>
      </c>
      <c r="K12" s="17">
        <v>0.18840511073677799</v>
      </c>
      <c r="L12" s="17">
        <v>0.217289452369887</v>
      </c>
      <c r="M12" s="17"/>
      <c r="N12" s="17">
        <v>0.18069096193279499</v>
      </c>
      <c r="O12" s="17">
        <v>0.16981094887582501</v>
      </c>
      <c r="P12" s="17">
        <v>0.17530724159004701</v>
      </c>
      <c r="Q12" s="17">
        <v>0.17030637747407501</v>
      </c>
      <c r="R12" s="17"/>
      <c r="S12" s="17">
        <v>0.13970799947631701</v>
      </c>
      <c r="T12" s="17">
        <v>0.20029711051305099</v>
      </c>
      <c r="U12" s="17">
        <v>0.178440965382024</v>
      </c>
      <c r="V12" s="17">
        <v>0.174476170296821</v>
      </c>
      <c r="W12" s="17">
        <v>0.154069710966697</v>
      </c>
      <c r="X12" s="17">
        <v>0.18037160981276901</v>
      </c>
      <c r="Y12" s="17">
        <v>0.198811592809847</v>
      </c>
      <c r="Z12" s="17">
        <v>0.15293265934012101</v>
      </c>
      <c r="AA12" s="17">
        <v>0.18018054300195999</v>
      </c>
      <c r="AB12" s="17"/>
      <c r="AC12" s="17">
        <v>0.156133264244219</v>
      </c>
      <c r="AD12" s="17">
        <v>0.13163015836292499</v>
      </c>
      <c r="AE12" s="17">
        <v>0.15518849779001401</v>
      </c>
      <c r="AF12" s="17">
        <v>0.23997502609042701</v>
      </c>
      <c r="AG12" s="17">
        <v>0.163387388150562</v>
      </c>
      <c r="AH12" s="17">
        <v>0.17681986193777999</v>
      </c>
      <c r="AI12" s="17">
        <v>0.14848954953121599</v>
      </c>
      <c r="AJ12" s="17">
        <v>0.21055481602950199</v>
      </c>
      <c r="AK12" s="17">
        <v>0.19483637589065</v>
      </c>
      <c r="AL12" s="17">
        <v>0.25717025421301398</v>
      </c>
      <c r="AM12" s="17">
        <v>0.17793267066104601</v>
      </c>
      <c r="AN12" s="17">
        <v>0.16888867655546599</v>
      </c>
      <c r="AO12" s="17">
        <v>0.216187414996133</v>
      </c>
      <c r="AP12" s="17">
        <v>0.12995535528444699</v>
      </c>
      <c r="AQ12" s="17">
        <v>8.95471248543276E-2</v>
      </c>
      <c r="AR12" s="17">
        <v>0.121953436579848</v>
      </c>
      <c r="AS12" s="17"/>
      <c r="AT12" s="17">
        <v>0.16497201656322599</v>
      </c>
      <c r="AU12" s="17">
        <v>0.150581927141507</v>
      </c>
      <c r="AV12" s="17">
        <v>0.21064604740294199</v>
      </c>
      <c r="AW12" s="17">
        <v>0.188694543853035</v>
      </c>
      <c r="AX12" s="17">
        <v>0.18292522712454501</v>
      </c>
      <c r="AY12" s="17">
        <v>0.173710006199638</v>
      </c>
      <c r="AZ12" s="17"/>
      <c r="BA12" s="17">
        <v>0.17781669211909801</v>
      </c>
      <c r="BB12" s="17">
        <v>0.18005381817947</v>
      </c>
      <c r="BC12" s="17">
        <v>0.141214846553331</v>
      </c>
      <c r="BD12" s="17">
        <v>0.19032603447973101</v>
      </c>
      <c r="BE12" s="17">
        <v>0.21375011160724999</v>
      </c>
      <c r="BF12" s="17"/>
      <c r="BG12" s="17">
        <v>0.19176398621907001</v>
      </c>
      <c r="BH12" s="17">
        <v>0.17435889004058</v>
      </c>
      <c r="BI12" s="17">
        <v>0.20348561071391899</v>
      </c>
      <c r="BJ12" s="17">
        <v>0.16818804824907399</v>
      </c>
      <c r="BK12" s="17">
        <v>0.170618008013705</v>
      </c>
      <c r="BL12" s="17"/>
      <c r="BM12" s="17">
        <v>0.177584922722994</v>
      </c>
      <c r="BN12" s="17">
        <v>0.18287666629771299</v>
      </c>
      <c r="BO12" s="17">
        <v>0.143712930769375</v>
      </c>
      <c r="BP12" s="17"/>
      <c r="BQ12" s="17">
        <v>0.187492580170628</v>
      </c>
      <c r="BR12" s="17">
        <v>0.163900434293583</v>
      </c>
      <c r="BS12" s="17"/>
      <c r="BT12" s="17">
        <v>0.18807854093054399</v>
      </c>
      <c r="BU12" s="17">
        <v>0.15724607953654701</v>
      </c>
    </row>
    <row r="13" spans="2:73" x14ac:dyDescent="0.3">
      <c r="B13" s="18" t="s">
        <v>265</v>
      </c>
      <c r="C13" s="17">
        <v>0.17674590269550799</v>
      </c>
      <c r="D13" s="17">
        <v>0.17551271623947701</v>
      </c>
      <c r="E13" s="17">
        <v>0.17738484450466499</v>
      </c>
      <c r="F13" s="17"/>
      <c r="G13" s="17">
        <v>0.184588336351486</v>
      </c>
      <c r="H13" s="17">
        <v>0.184361032854688</v>
      </c>
      <c r="I13" s="17">
        <v>0.21999090458286299</v>
      </c>
      <c r="J13" s="17">
        <v>0.17229779010657101</v>
      </c>
      <c r="K13" s="17">
        <v>0.15626803099096501</v>
      </c>
      <c r="L13" s="17">
        <v>0.14757404259342699</v>
      </c>
      <c r="M13" s="17"/>
      <c r="N13" s="17">
        <v>0.195101746970442</v>
      </c>
      <c r="O13" s="17">
        <v>0.18570202581281101</v>
      </c>
      <c r="P13" s="17">
        <v>0.171355608609538</v>
      </c>
      <c r="Q13" s="17">
        <v>0.155849183729626</v>
      </c>
      <c r="R13" s="17"/>
      <c r="S13" s="17">
        <v>0.173040597804029</v>
      </c>
      <c r="T13" s="17">
        <v>0.17662805794589301</v>
      </c>
      <c r="U13" s="17">
        <v>0.17887326340453499</v>
      </c>
      <c r="V13" s="17">
        <v>0.18402716186896001</v>
      </c>
      <c r="W13" s="17">
        <v>0.17742304195353301</v>
      </c>
      <c r="X13" s="17">
        <v>0.178363532357177</v>
      </c>
      <c r="Y13" s="17">
        <v>0.142580165821935</v>
      </c>
      <c r="Z13" s="17">
        <v>0.20560329688402501</v>
      </c>
      <c r="AA13" s="17">
        <v>0.18705490806868999</v>
      </c>
      <c r="AB13" s="17"/>
      <c r="AC13" s="17">
        <v>7.9965241239429205E-2</v>
      </c>
      <c r="AD13" s="17">
        <v>0.15820313219423601</v>
      </c>
      <c r="AE13" s="17">
        <v>0.14932042686708699</v>
      </c>
      <c r="AF13" s="17">
        <v>0.158214386142559</v>
      </c>
      <c r="AG13" s="17">
        <v>0.18101694519591</v>
      </c>
      <c r="AH13" s="17">
        <v>0.17974917321537801</v>
      </c>
      <c r="AI13" s="17">
        <v>0.17873510750369501</v>
      </c>
      <c r="AJ13" s="17">
        <v>0.18491595228956201</v>
      </c>
      <c r="AK13" s="17">
        <v>0.147827857419808</v>
      </c>
      <c r="AL13" s="17">
        <v>0.16802585609121401</v>
      </c>
      <c r="AM13" s="17">
        <v>0.21103297535959301</v>
      </c>
      <c r="AN13" s="17">
        <v>0.19106104787635</v>
      </c>
      <c r="AO13" s="17">
        <v>0.19643497128626</v>
      </c>
      <c r="AP13" s="17">
        <v>0.210859949131042</v>
      </c>
      <c r="AQ13" s="17">
        <v>0.164924697048699</v>
      </c>
      <c r="AR13" s="17">
        <v>0.21879547366706401</v>
      </c>
      <c r="AS13" s="17"/>
      <c r="AT13" s="17">
        <v>0.18352622577172401</v>
      </c>
      <c r="AU13" s="17">
        <v>0.18235202720094401</v>
      </c>
      <c r="AV13" s="17">
        <v>0.17396976038824899</v>
      </c>
      <c r="AW13" s="17">
        <v>0.17228962685080701</v>
      </c>
      <c r="AX13" s="17">
        <v>0.188304970789339</v>
      </c>
      <c r="AY13" s="17">
        <v>0.112295979958456</v>
      </c>
      <c r="AZ13" s="17"/>
      <c r="BA13" s="17">
        <v>0.15130777299842499</v>
      </c>
      <c r="BB13" s="17">
        <v>0.183314996033595</v>
      </c>
      <c r="BC13" s="17">
        <v>0.19475591771228601</v>
      </c>
      <c r="BD13" s="17">
        <v>0.165508038883247</v>
      </c>
      <c r="BE13" s="17">
        <v>0.19709276241326201</v>
      </c>
      <c r="BF13" s="17"/>
      <c r="BG13" s="17">
        <v>0.15992922032965001</v>
      </c>
      <c r="BH13" s="17">
        <v>0.18364321244860801</v>
      </c>
      <c r="BI13" s="17">
        <v>0.17460910390252299</v>
      </c>
      <c r="BJ13" s="17">
        <v>0.180988194047942</v>
      </c>
      <c r="BK13" s="17">
        <v>0.15822189744349599</v>
      </c>
      <c r="BL13" s="17"/>
      <c r="BM13" s="17">
        <v>0.178937851611458</v>
      </c>
      <c r="BN13" s="17">
        <v>0.16464521010441699</v>
      </c>
      <c r="BO13" s="17">
        <v>0.199474382890519</v>
      </c>
      <c r="BP13" s="17"/>
      <c r="BQ13" s="17">
        <v>0.17553626963296401</v>
      </c>
      <c r="BR13" s="17">
        <v>0.18087658218913899</v>
      </c>
      <c r="BS13" s="17"/>
      <c r="BT13" s="17">
        <v>0.18917352568743301</v>
      </c>
      <c r="BU13" s="17">
        <v>0.15965552795034499</v>
      </c>
    </row>
    <row r="14" spans="2:73" x14ac:dyDescent="0.3">
      <c r="B14" s="18" t="s">
        <v>266</v>
      </c>
      <c r="C14" s="17">
        <v>0.14304899051098599</v>
      </c>
      <c r="D14" s="17">
        <v>0.14577650388416299</v>
      </c>
      <c r="E14" s="17">
        <v>0.140416878202199</v>
      </c>
      <c r="F14" s="17"/>
      <c r="G14" s="17">
        <v>0.129625135585274</v>
      </c>
      <c r="H14" s="17">
        <v>0.13862032441618899</v>
      </c>
      <c r="I14" s="17">
        <v>0.14191083809264701</v>
      </c>
      <c r="J14" s="17">
        <v>0.14298859802025601</v>
      </c>
      <c r="K14" s="17">
        <v>0.140228502974965</v>
      </c>
      <c r="L14" s="17">
        <v>0.158410646972548</v>
      </c>
      <c r="M14" s="17"/>
      <c r="N14" s="17">
        <v>0.12697420989643299</v>
      </c>
      <c r="O14" s="17">
        <v>0.15981552291439399</v>
      </c>
      <c r="P14" s="17">
        <v>0.16413210715504101</v>
      </c>
      <c r="Q14" s="17">
        <v>0.119366337189101</v>
      </c>
      <c r="R14" s="17"/>
      <c r="S14" s="17">
        <v>0.15193175006593301</v>
      </c>
      <c r="T14" s="17">
        <v>0.139724056954522</v>
      </c>
      <c r="U14" s="17">
        <v>0.121242848342694</v>
      </c>
      <c r="V14" s="17">
        <v>0.16700629140487</v>
      </c>
      <c r="W14" s="17">
        <v>0.14462576434166899</v>
      </c>
      <c r="X14" s="17">
        <v>0.11864328130938601</v>
      </c>
      <c r="Y14" s="17">
        <v>0.16470757949482701</v>
      </c>
      <c r="Z14" s="17">
        <v>8.8100112126869495E-2</v>
      </c>
      <c r="AA14" s="17">
        <v>0.15495833492118999</v>
      </c>
      <c r="AB14" s="17"/>
      <c r="AC14" s="17">
        <v>3.5079677236713402E-2</v>
      </c>
      <c r="AD14" s="17">
        <v>0.11751012027103</v>
      </c>
      <c r="AE14" s="17">
        <v>0.14128425208327</v>
      </c>
      <c r="AF14" s="17">
        <v>8.2972619151029006E-2</v>
      </c>
      <c r="AG14" s="17">
        <v>9.0624592857240102E-2</v>
      </c>
      <c r="AH14" s="17">
        <v>0.17179830042630301</v>
      </c>
      <c r="AI14" s="17">
        <v>0.118403473563596</v>
      </c>
      <c r="AJ14" s="17">
        <v>0.15245996731870101</v>
      </c>
      <c r="AK14" s="17">
        <v>0.20254616017396199</v>
      </c>
      <c r="AL14" s="17">
        <v>0.16545156478196801</v>
      </c>
      <c r="AM14" s="17">
        <v>0.12520489985012201</v>
      </c>
      <c r="AN14" s="17">
        <v>0.207616507046713</v>
      </c>
      <c r="AO14" s="17">
        <v>0.181516079561517</v>
      </c>
      <c r="AP14" s="17">
        <v>9.3181987598323607E-2</v>
      </c>
      <c r="AQ14" s="17">
        <v>0.193462730531857</v>
      </c>
      <c r="AR14" s="17">
        <v>0.13750681936591799</v>
      </c>
      <c r="AS14" s="17"/>
      <c r="AT14" s="17">
        <v>0.12174297878564599</v>
      </c>
      <c r="AU14" s="17">
        <v>0.15609711719804201</v>
      </c>
      <c r="AV14" s="17">
        <v>0.12811394904329501</v>
      </c>
      <c r="AW14" s="17">
        <v>0.130421218383376</v>
      </c>
      <c r="AX14" s="17">
        <v>0.17658251280751999</v>
      </c>
      <c r="AY14" s="17">
        <v>0.18997754025598099</v>
      </c>
      <c r="AZ14" s="17"/>
      <c r="BA14" s="17">
        <v>0.12698109683228601</v>
      </c>
      <c r="BB14" s="17">
        <v>0.15843103978359899</v>
      </c>
      <c r="BC14" s="17">
        <v>0.16474425522782901</v>
      </c>
      <c r="BD14" s="17">
        <v>0.10146565722417999</v>
      </c>
      <c r="BE14" s="17">
        <v>0.20414826449832099</v>
      </c>
      <c r="BF14" s="17"/>
      <c r="BG14" s="17">
        <v>0.13097723434821701</v>
      </c>
      <c r="BH14" s="17">
        <v>0.155671719867951</v>
      </c>
      <c r="BI14" s="17">
        <v>0.16770588087799301</v>
      </c>
      <c r="BJ14" s="17">
        <v>0.15592514373457</v>
      </c>
      <c r="BK14" s="17">
        <v>0.151224640095459</v>
      </c>
      <c r="BL14" s="17"/>
      <c r="BM14" s="17">
        <v>0.15759023288906401</v>
      </c>
      <c r="BN14" s="17">
        <v>0.13048235152156001</v>
      </c>
      <c r="BO14" s="17">
        <v>0.130138590776054</v>
      </c>
      <c r="BP14" s="17"/>
      <c r="BQ14" s="17">
        <v>0.136718029637245</v>
      </c>
      <c r="BR14" s="17">
        <v>0.14776637126120401</v>
      </c>
      <c r="BS14" s="17"/>
      <c r="BT14" s="17">
        <v>0.14199220274794799</v>
      </c>
      <c r="BU14" s="17">
        <v>0.14763632512097999</v>
      </c>
    </row>
    <row r="15" spans="2:73" x14ac:dyDescent="0.3">
      <c r="B15" s="18" t="s">
        <v>267</v>
      </c>
      <c r="C15" s="17">
        <v>0.14521003769202101</v>
      </c>
      <c r="D15" s="17">
        <v>0.13772788836425001</v>
      </c>
      <c r="E15" s="17">
        <v>0.152949274897728</v>
      </c>
      <c r="F15" s="17"/>
      <c r="G15" s="17">
        <v>6.9593519326535E-2</v>
      </c>
      <c r="H15" s="17">
        <v>0.13934364965808699</v>
      </c>
      <c r="I15" s="17">
        <v>0.13724103260409901</v>
      </c>
      <c r="J15" s="17">
        <v>0.181105060199407</v>
      </c>
      <c r="K15" s="17">
        <v>0.18669343919349099</v>
      </c>
      <c r="L15" s="17">
        <v>0.14948713745101599</v>
      </c>
      <c r="M15" s="17"/>
      <c r="N15" s="17">
        <v>0.147678300900912</v>
      </c>
      <c r="O15" s="17">
        <v>0.133736707276945</v>
      </c>
      <c r="P15" s="17">
        <v>0.160361534451125</v>
      </c>
      <c r="Q15" s="17">
        <v>0.14269391329251599</v>
      </c>
      <c r="R15" s="17"/>
      <c r="S15" s="17">
        <v>0.144999326140968</v>
      </c>
      <c r="T15" s="17">
        <v>0.14287240420438899</v>
      </c>
      <c r="U15" s="17">
        <v>0.14072403513739701</v>
      </c>
      <c r="V15" s="17">
        <v>0.135145017581284</v>
      </c>
      <c r="W15" s="17">
        <v>0.14112622191982299</v>
      </c>
      <c r="X15" s="17">
        <v>0.18162550477622599</v>
      </c>
      <c r="Y15" s="17">
        <v>0.14375332712915101</v>
      </c>
      <c r="Z15" s="17">
        <v>0.16226556700179401</v>
      </c>
      <c r="AA15" s="17">
        <v>0.12964763712354399</v>
      </c>
      <c r="AB15" s="17"/>
      <c r="AC15" s="17">
        <v>0</v>
      </c>
      <c r="AD15" s="17">
        <v>0.118064925013702</v>
      </c>
      <c r="AE15" s="17">
        <v>0.17904224773330499</v>
      </c>
      <c r="AF15" s="17">
        <v>0.138741349665118</v>
      </c>
      <c r="AG15" s="17">
        <v>0.100565388949822</v>
      </c>
      <c r="AH15" s="17">
        <v>0.161134945394521</v>
      </c>
      <c r="AI15" s="17">
        <v>0.136201630257622</v>
      </c>
      <c r="AJ15" s="17">
        <v>0.17235533399224401</v>
      </c>
      <c r="AK15" s="17">
        <v>0.12071199113846599</v>
      </c>
      <c r="AL15" s="17">
        <v>9.1331535723054205E-2</v>
      </c>
      <c r="AM15" s="17">
        <v>0.156587974456497</v>
      </c>
      <c r="AN15" s="17">
        <v>0.15506487761146201</v>
      </c>
      <c r="AO15" s="17">
        <v>0.12794571434714899</v>
      </c>
      <c r="AP15" s="17">
        <v>0.17963157009200301</v>
      </c>
      <c r="AQ15" s="17">
        <v>0.19187284934336599</v>
      </c>
      <c r="AR15" s="17">
        <v>0.19041157953514201</v>
      </c>
      <c r="AS15" s="17"/>
      <c r="AT15" s="17">
        <v>0.135820407701017</v>
      </c>
      <c r="AU15" s="17">
        <v>0.16832793028574899</v>
      </c>
      <c r="AV15" s="17">
        <v>0.13026424789448099</v>
      </c>
      <c r="AW15" s="17">
        <v>0.134479543634481</v>
      </c>
      <c r="AX15" s="17">
        <v>0.14706928613848499</v>
      </c>
      <c r="AY15" s="17">
        <v>0.13431223881486701</v>
      </c>
      <c r="AZ15" s="17"/>
      <c r="BA15" s="17">
        <v>0.149217127757313</v>
      </c>
      <c r="BB15" s="17">
        <v>0.14048626304331199</v>
      </c>
      <c r="BC15" s="17">
        <v>0.14813632499100499</v>
      </c>
      <c r="BD15" s="17">
        <v>0.165445614197195</v>
      </c>
      <c r="BE15" s="17">
        <v>6.8562785559856204E-2</v>
      </c>
      <c r="BF15" s="17"/>
      <c r="BG15" s="17">
        <v>0.16032199166107799</v>
      </c>
      <c r="BH15" s="17">
        <v>0.14561884400212899</v>
      </c>
      <c r="BI15" s="17">
        <v>0.141470961036811</v>
      </c>
      <c r="BJ15" s="17">
        <v>0.14714244190120099</v>
      </c>
      <c r="BK15" s="17">
        <v>0.124903372648524</v>
      </c>
      <c r="BL15" s="17"/>
      <c r="BM15" s="17">
        <v>0.144879563341968</v>
      </c>
      <c r="BN15" s="17">
        <v>0.14820340442381499</v>
      </c>
      <c r="BO15" s="17">
        <v>0.138957249586733</v>
      </c>
      <c r="BP15" s="17"/>
      <c r="BQ15" s="17">
        <v>0.12122641955619499</v>
      </c>
      <c r="BR15" s="17">
        <v>0.16628537169000901</v>
      </c>
      <c r="BS15" s="17"/>
      <c r="BT15" s="17">
        <v>0.13511916328555601</v>
      </c>
      <c r="BU15" s="17">
        <v>0.161295077550799</v>
      </c>
    </row>
    <row r="16" spans="2:73" x14ac:dyDescent="0.3">
      <c r="B16" s="18" t="s">
        <v>268</v>
      </c>
      <c r="C16" s="17">
        <v>3.54531867224828E-2</v>
      </c>
      <c r="D16" s="17">
        <v>3.2103184433202099E-2</v>
      </c>
      <c r="E16" s="17">
        <v>3.8458234566650797E-2</v>
      </c>
      <c r="F16" s="17"/>
      <c r="G16" s="17">
        <v>4.15659119939185E-2</v>
      </c>
      <c r="H16" s="17">
        <v>2.9469959170116401E-2</v>
      </c>
      <c r="I16" s="17">
        <v>3.1535534180184302E-2</v>
      </c>
      <c r="J16" s="17">
        <v>4.42389362105872E-2</v>
      </c>
      <c r="K16" s="17">
        <v>2.67967865217754E-2</v>
      </c>
      <c r="L16" s="17">
        <v>3.8114521847961699E-2</v>
      </c>
      <c r="M16" s="17"/>
      <c r="N16" s="17">
        <v>3.7525559216803603E-2</v>
      </c>
      <c r="O16" s="17">
        <v>3.8886823830061201E-2</v>
      </c>
      <c r="P16" s="17">
        <v>3.5499809382276898E-2</v>
      </c>
      <c r="Q16" s="17">
        <v>2.8996770191839799E-2</v>
      </c>
      <c r="R16" s="17"/>
      <c r="S16" s="17">
        <v>3.7745923626930397E-2</v>
      </c>
      <c r="T16" s="17">
        <v>2.67999379991497E-2</v>
      </c>
      <c r="U16" s="17">
        <v>1.84646273283391E-2</v>
      </c>
      <c r="V16" s="17">
        <v>3.1405090582888498E-2</v>
      </c>
      <c r="W16" s="17">
        <v>4.9546698161356199E-2</v>
      </c>
      <c r="X16" s="17">
        <v>3.3750534229789103E-2</v>
      </c>
      <c r="Y16" s="17">
        <v>6.13887177489994E-2</v>
      </c>
      <c r="Z16" s="17">
        <v>3.1383963644114603E-2</v>
      </c>
      <c r="AA16" s="17">
        <v>3.3028073010245698E-2</v>
      </c>
      <c r="AB16" s="17"/>
      <c r="AC16" s="17">
        <v>6.4127651259778498E-2</v>
      </c>
      <c r="AD16" s="17">
        <v>3.5098922959455103E-2</v>
      </c>
      <c r="AE16" s="17">
        <v>5.9835267468426302E-2</v>
      </c>
      <c r="AF16" s="17">
        <v>2.6120762786760399E-2</v>
      </c>
      <c r="AG16" s="17">
        <v>4.5094671550224202E-2</v>
      </c>
      <c r="AH16" s="17">
        <v>2.3968263698817601E-2</v>
      </c>
      <c r="AI16" s="17">
        <v>4.0746659602205901E-2</v>
      </c>
      <c r="AJ16" s="17">
        <v>2.69044435310835E-2</v>
      </c>
      <c r="AK16" s="17">
        <v>3.5406963547628102E-2</v>
      </c>
      <c r="AL16" s="17">
        <v>3.2796028558779E-2</v>
      </c>
      <c r="AM16" s="17">
        <v>2.72795890955136E-2</v>
      </c>
      <c r="AN16" s="17">
        <v>1.4034490618955099E-2</v>
      </c>
      <c r="AO16" s="17">
        <v>6.7593994554976597E-3</v>
      </c>
      <c r="AP16" s="17">
        <v>3.3255293382039801E-2</v>
      </c>
      <c r="AQ16" s="17">
        <v>9.3382732057994702E-2</v>
      </c>
      <c r="AR16" s="17">
        <v>3.5189173886326301E-2</v>
      </c>
      <c r="AS16" s="17"/>
      <c r="AT16" s="17">
        <v>2.81853067254225E-2</v>
      </c>
      <c r="AU16" s="17">
        <v>4.2164388293480397E-2</v>
      </c>
      <c r="AV16" s="17">
        <v>3.5274760322991802E-2</v>
      </c>
      <c r="AW16" s="17">
        <v>3.2805204497517997E-2</v>
      </c>
      <c r="AX16" s="17">
        <v>3.4337769224319303E-2</v>
      </c>
      <c r="AY16" s="17">
        <v>4.3297940598109201E-2</v>
      </c>
      <c r="AZ16" s="17"/>
      <c r="BA16" s="17">
        <v>2.6287390987931099E-2</v>
      </c>
      <c r="BB16" s="17">
        <v>3.5806219695328802E-2</v>
      </c>
      <c r="BC16" s="17">
        <v>4.3909896439963299E-2</v>
      </c>
      <c r="BD16" s="17">
        <v>3.8841122436015403E-2</v>
      </c>
      <c r="BE16" s="17">
        <v>5.0027062061536003E-2</v>
      </c>
      <c r="BF16" s="17"/>
      <c r="BG16" s="17">
        <v>4.2358747815860499E-2</v>
      </c>
      <c r="BH16" s="17">
        <v>3.3353142883793201E-2</v>
      </c>
      <c r="BI16" s="17">
        <v>2.86484117741641E-2</v>
      </c>
      <c r="BJ16" s="17">
        <v>3.1196917513176398E-2</v>
      </c>
      <c r="BK16" s="17">
        <v>3.02567414044385E-2</v>
      </c>
      <c r="BL16" s="17"/>
      <c r="BM16" s="17">
        <v>2.8076402180148698E-2</v>
      </c>
      <c r="BN16" s="17">
        <v>3.9249997372053001E-2</v>
      </c>
      <c r="BO16" s="17">
        <v>4.8235737305032202E-2</v>
      </c>
      <c r="BP16" s="17"/>
      <c r="BQ16" s="17">
        <v>3.5161102211755002E-2</v>
      </c>
      <c r="BR16" s="17">
        <v>3.56280068482508E-2</v>
      </c>
      <c r="BS16" s="17"/>
      <c r="BT16" s="17">
        <v>2.9304286543858901E-2</v>
      </c>
      <c r="BU16" s="17">
        <v>4.6829360082874201E-2</v>
      </c>
    </row>
    <row r="17" spans="2:73" x14ac:dyDescent="0.3">
      <c r="B17" s="18" t="s">
        <v>269</v>
      </c>
      <c r="C17" s="17">
        <v>6.5528409744456506E-2</v>
      </c>
      <c r="D17" s="17">
        <v>6.1115311997448102E-2</v>
      </c>
      <c r="E17" s="17">
        <v>7.0031063060701504E-2</v>
      </c>
      <c r="F17" s="17"/>
      <c r="G17" s="17">
        <v>5.5710956714741099E-2</v>
      </c>
      <c r="H17" s="17">
        <v>5.28493503327657E-2</v>
      </c>
      <c r="I17" s="17">
        <v>6.1383955006052399E-2</v>
      </c>
      <c r="J17" s="17">
        <v>7.9857708293679705E-2</v>
      </c>
      <c r="K17" s="17">
        <v>7.0546420759570905E-2</v>
      </c>
      <c r="L17" s="17">
        <v>7.0678705026336205E-2</v>
      </c>
      <c r="M17" s="17"/>
      <c r="N17" s="17">
        <v>5.8184350228282902E-2</v>
      </c>
      <c r="O17" s="17">
        <v>6.2450782452273902E-2</v>
      </c>
      <c r="P17" s="17">
        <v>7.3189114737430894E-2</v>
      </c>
      <c r="Q17" s="17">
        <v>6.9935803696686893E-2</v>
      </c>
      <c r="R17" s="17"/>
      <c r="S17" s="17">
        <v>6.25055470506901E-2</v>
      </c>
      <c r="T17" s="17">
        <v>6.136619162721E-2</v>
      </c>
      <c r="U17" s="17">
        <v>7.9768965817258994E-2</v>
      </c>
      <c r="V17" s="17">
        <v>7.7367131053385899E-2</v>
      </c>
      <c r="W17" s="17">
        <v>7.8957757882584897E-2</v>
      </c>
      <c r="X17" s="17">
        <v>5.0468567110030199E-2</v>
      </c>
      <c r="Y17" s="17">
        <v>5.8901233356754602E-2</v>
      </c>
      <c r="Z17" s="17">
        <v>3.8041465171779497E-2</v>
      </c>
      <c r="AA17" s="17">
        <v>7.1378716508691306E-2</v>
      </c>
      <c r="AB17" s="17"/>
      <c r="AC17" s="17">
        <v>4.8089897130135E-2</v>
      </c>
      <c r="AD17" s="17">
        <v>7.9808510893205897E-2</v>
      </c>
      <c r="AE17" s="17">
        <v>9.0014869183576096E-2</v>
      </c>
      <c r="AF17" s="17">
        <v>7.12531550830003E-2</v>
      </c>
      <c r="AG17" s="17">
        <v>0.10939019251344401</v>
      </c>
      <c r="AH17" s="17">
        <v>3.8400636910808597E-2</v>
      </c>
      <c r="AI17" s="17">
        <v>7.2065073813021796E-2</v>
      </c>
      <c r="AJ17" s="17">
        <v>3.6251977686550398E-2</v>
      </c>
      <c r="AK17" s="17">
        <v>4.5769394498248503E-2</v>
      </c>
      <c r="AL17" s="17">
        <v>4.5911779762141801E-2</v>
      </c>
      <c r="AM17" s="17">
        <v>6.3189856599565303E-2</v>
      </c>
      <c r="AN17" s="17">
        <v>4.7177184524627998E-2</v>
      </c>
      <c r="AO17" s="17">
        <v>4.2538169880974197E-2</v>
      </c>
      <c r="AP17" s="17">
        <v>5.8232003566529897E-2</v>
      </c>
      <c r="AQ17" s="17">
        <v>9.1154100442423003E-2</v>
      </c>
      <c r="AR17" s="17">
        <v>8.3215236439096493E-2</v>
      </c>
      <c r="AS17" s="17"/>
      <c r="AT17" s="17">
        <v>5.4470756104329901E-2</v>
      </c>
      <c r="AU17" s="17">
        <v>8.4160176335366696E-2</v>
      </c>
      <c r="AV17" s="17">
        <v>5.0980746286187803E-2</v>
      </c>
      <c r="AW17" s="17">
        <v>6.2890460224699199E-2</v>
      </c>
      <c r="AX17" s="17">
        <v>7.6231408944013798E-2</v>
      </c>
      <c r="AY17" s="17">
        <v>3.82201114108826E-2</v>
      </c>
      <c r="AZ17" s="17"/>
      <c r="BA17" s="17">
        <v>8.0246656001249306E-2</v>
      </c>
      <c r="BB17" s="17">
        <v>5.6596355539920699E-2</v>
      </c>
      <c r="BC17" s="17">
        <v>5.2033524201815798E-2</v>
      </c>
      <c r="BD17" s="17">
        <v>6.0970212412192797E-2</v>
      </c>
      <c r="BE17" s="17">
        <v>3.9219723815834703E-2</v>
      </c>
      <c r="BF17" s="17"/>
      <c r="BG17" s="17">
        <v>6.1187898800849003E-2</v>
      </c>
      <c r="BH17" s="17">
        <v>4.8623868187847502E-2</v>
      </c>
      <c r="BI17" s="17">
        <v>7.8904673142070003E-2</v>
      </c>
      <c r="BJ17" s="17">
        <v>6.2973881236518495E-2</v>
      </c>
      <c r="BK17" s="17">
        <v>7.7922916228512398E-2</v>
      </c>
      <c r="BL17" s="17"/>
      <c r="BM17" s="17">
        <v>5.5100386023521901E-2</v>
      </c>
      <c r="BN17" s="17">
        <v>7.9681248718324396E-2</v>
      </c>
      <c r="BO17" s="17">
        <v>6.23585250218937E-2</v>
      </c>
      <c r="BP17" s="17"/>
      <c r="BQ17" s="17">
        <v>4.7662102840906197E-2</v>
      </c>
      <c r="BR17" s="17">
        <v>7.2215790364844504E-2</v>
      </c>
      <c r="BS17" s="17"/>
      <c r="BT17" s="17">
        <v>4.5216524298690698E-2</v>
      </c>
      <c r="BU17" s="17">
        <v>9.5200766414585594E-2</v>
      </c>
    </row>
    <row r="18" spans="2:73" x14ac:dyDescent="0.3">
      <c r="B18" s="18" t="s">
        <v>270</v>
      </c>
      <c r="C18" s="17">
        <v>4.3935907988677803E-2</v>
      </c>
      <c r="D18" s="17">
        <v>4.1996174196446197E-2</v>
      </c>
      <c r="E18" s="17">
        <v>4.5961701296488501E-2</v>
      </c>
      <c r="F18" s="17"/>
      <c r="G18" s="17">
        <v>2.53988929673289E-2</v>
      </c>
      <c r="H18" s="17">
        <v>1.8837028050392501E-2</v>
      </c>
      <c r="I18" s="17">
        <v>4.23775738085478E-2</v>
      </c>
      <c r="J18" s="17">
        <v>4.41673068872157E-2</v>
      </c>
      <c r="K18" s="17">
        <v>7.3144663203294102E-2</v>
      </c>
      <c r="L18" s="17">
        <v>5.8089498590064403E-2</v>
      </c>
      <c r="M18" s="17"/>
      <c r="N18" s="17">
        <v>2.60977963580949E-2</v>
      </c>
      <c r="O18" s="17">
        <v>3.6635023523452798E-2</v>
      </c>
      <c r="P18" s="17">
        <v>2.9442358546897099E-2</v>
      </c>
      <c r="Q18" s="17">
        <v>8.3065114569825294E-2</v>
      </c>
      <c r="R18" s="17"/>
      <c r="S18" s="17">
        <v>3.07833311501748E-2</v>
      </c>
      <c r="T18" s="17">
        <v>3.5792675905887701E-2</v>
      </c>
      <c r="U18" s="17">
        <v>4.4738241109461202E-2</v>
      </c>
      <c r="V18" s="17">
        <v>3.1590891547397498E-2</v>
      </c>
      <c r="W18" s="17">
        <v>4.2676251918403199E-2</v>
      </c>
      <c r="X18" s="17">
        <v>6.1749476328849202E-2</v>
      </c>
      <c r="Y18" s="17">
        <v>5.33969865141369E-2</v>
      </c>
      <c r="Z18" s="17">
        <v>5.0425959737593402E-2</v>
      </c>
      <c r="AA18" s="17">
        <v>5.7395100922377602E-2</v>
      </c>
      <c r="AB18" s="17"/>
      <c r="AC18" s="17">
        <v>0.26731325208513301</v>
      </c>
      <c r="AD18" s="17">
        <v>8.9384473803424999E-2</v>
      </c>
      <c r="AE18" s="17">
        <v>8.47329986906208E-2</v>
      </c>
      <c r="AF18" s="17">
        <v>3.5301489163157299E-2</v>
      </c>
      <c r="AG18" s="17">
        <v>7.4487600817501096E-2</v>
      </c>
      <c r="AH18" s="17">
        <v>3.7407439267069902E-2</v>
      </c>
      <c r="AI18" s="17">
        <v>3.2616867648757597E-2</v>
      </c>
      <c r="AJ18" s="17">
        <v>3.6347568063100598E-2</v>
      </c>
      <c r="AK18" s="17">
        <v>3.0833079157680601E-2</v>
      </c>
      <c r="AL18" s="17">
        <v>4.5962255968224799E-2</v>
      </c>
      <c r="AM18" s="17">
        <v>3.4410591533762198E-2</v>
      </c>
      <c r="AN18" s="17">
        <v>2.1849446510944601E-2</v>
      </c>
      <c r="AO18" s="17">
        <v>1.3713416356405101E-2</v>
      </c>
      <c r="AP18" s="17">
        <v>3.2628022198537103E-2</v>
      </c>
      <c r="AQ18" s="17">
        <v>8.1096988686432392E-3</v>
      </c>
      <c r="AR18" s="17">
        <v>6.1990608723454504E-3</v>
      </c>
      <c r="AS18" s="17"/>
      <c r="AT18" s="17">
        <v>3.34764827428157E-2</v>
      </c>
      <c r="AU18" s="17">
        <v>4.9921848287297198E-2</v>
      </c>
      <c r="AV18" s="17">
        <v>3.5808845438079703E-2</v>
      </c>
      <c r="AW18" s="17">
        <v>5.0788332555639602E-2</v>
      </c>
      <c r="AX18" s="17">
        <v>4.7535839388901699E-2</v>
      </c>
      <c r="AY18" s="17">
        <v>4.9159198493505897E-2</v>
      </c>
      <c r="AZ18" s="17"/>
      <c r="BA18" s="17">
        <v>7.1145230302200907E-2</v>
      </c>
      <c r="BB18" s="17">
        <v>4.4370882423021001E-2</v>
      </c>
      <c r="BC18" s="17">
        <v>3.4217708742205699E-2</v>
      </c>
      <c r="BD18" s="17">
        <v>1.26451211872344E-2</v>
      </c>
      <c r="BE18" s="17">
        <v>0</v>
      </c>
      <c r="BF18" s="17"/>
      <c r="BG18" s="17">
        <v>4.0141708407225099E-2</v>
      </c>
      <c r="BH18" s="17">
        <v>3.0432617757823001E-2</v>
      </c>
      <c r="BI18" s="17">
        <v>2.5571768422688601E-2</v>
      </c>
      <c r="BJ18" s="17">
        <v>6.0633364962546801E-2</v>
      </c>
      <c r="BK18" s="17">
        <v>6.0007883884996401E-2</v>
      </c>
      <c r="BL18" s="17"/>
      <c r="BM18" s="17">
        <v>3.6016650880330001E-2</v>
      </c>
      <c r="BN18" s="17">
        <v>4.4283254335463498E-2</v>
      </c>
      <c r="BO18" s="17">
        <v>6.6672759021268499E-2</v>
      </c>
      <c r="BP18" s="17"/>
      <c r="BQ18" s="17">
        <v>2.4121635109952501E-2</v>
      </c>
      <c r="BR18" s="17">
        <v>5.7416506466454902E-2</v>
      </c>
      <c r="BS18" s="17"/>
      <c r="BT18" s="17">
        <v>2.4331219696894401E-2</v>
      </c>
      <c r="BU18" s="17">
        <v>7.1485773987631798E-2</v>
      </c>
    </row>
    <row r="19" spans="2:73" x14ac:dyDescent="0.3">
      <c r="B19" s="18" t="s">
        <v>92</v>
      </c>
      <c r="C19" s="19">
        <v>1.8379540426214199E-2</v>
      </c>
      <c r="D19" s="19">
        <v>1.6071686112864698E-2</v>
      </c>
      <c r="E19" s="19">
        <v>2.06852012999269E-2</v>
      </c>
      <c r="F19" s="19"/>
      <c r="G19" s="19">
        <v>8.7578248475813896E-3</v>
      </c>
      <c r="H19" s="19">
        <v>2.8851881800048801E-2</v>
      </c>
      <c r="I19" s="19">
        <v>2.3496175695635599E-2</v>
      </c>
      <c r="J19" s="19">
        <v>1.5486348154111901E-2</v>
      </c>
      <c r="K19" s="19">
        <v>1.12893756809099E-2</v>
      </c>
      <c r="L19" s="19">
        <v>1.91952410850952E-2</v>
      </c>
      <c r="M19" s="19"/>
      <c r="N19" s="19">
        <v>2.1047886286693102E-2</v>
      </c>
      <c r="O19" s="19">
        <v>1.9550971255990899E-2</v>
      </c>
      <c r="P19" s="19">
        <v>8.7362169164510294E-3</v>
      </c>
      <c r="Q19" s="19">
        <v>2.31280346287915E-2</v>
      </c>
      <c r="R19" s="19"/>
      <c r="S19" s="19">
        <v>3.1976332986571397E-2</v>
      </c>
      <c r="T19" s="19">
        <v>8.5550164655400704E-3</v>
      </c>
      <c r="U19" s="19">
        <v>2.5686254472261801E-2</v>
      </c>
      <c r="V19" s="19">
        <v>7.8387605065019898E-3</v>
      </c>
      <c r="W19" s="19">
        <v>4.1665524631445501E-3</v>
      </c>
      <c r="X19" s="19">
        <v>3.4191151772638602E-2</v>
      </c>
      <c r="Y19" s="19">
        <v>1.31830739660976E-2</v>
      </c>
      <c r="Z19" s="19">
        <v>1.3075257606678299E-2</v>
      </c>
      <c r="AA19" s="19">
        <v>2.0707609204746898E-2</v>
      </c>
      <c r="AB19" s="19"/>
      <c r="AC19" s="19">
        <v>0</v>
      </c>
      <c r="AD19" s="19">
        <v>3.41822783247374E-2</v>
      </c>
      <c r="AE19" s="19">
        <v>4.9738326800556898E-3</v>
      </c>
      <c r="AF19" s="19">
        <v>2.6338090387954701E-2</v>
      </c>
      <c r="AG19" s="19">
        <v>1.21800830790962E-2</v>
      </c>
      <c r="AH19" s="19">
        <v>1.9462520689364701E-2</v>
      </c>
      <c r="AI19" s="19">
        <v>1.67448243369335E-2</v>
      </c>
      <c r="AJ19" s="19">
        <v>9.5950535263626506E-3</v>
      </c>
      <c r="AK19" s="19">
        <v>7.2429084658832098E-3</v>
      </c>
      <c r="AL19" s="19">
        <v>3.14465858726014E-2</v>
      </c>
      <c r="AM19" s="19">
        <v>1.9896443809436701E-2</v>
      </c>
      <c r="AN19" s="19">
        <v>2.7622913192281402E-2</v>
      </c>
      <c r="AO19" s="19">
        <v>6.7917514456587499E-3</v>
      </c>
      <c r="AP19" s="19">
        <v>0</v>
      </c>
      <c r="AQ19" s="19">
        <v>1.7753503560660799E-2</v>
      </c>
      <c r="AR19" s="19">
        <v>1.24000476722266E-2</v>
      </c>
      <c r="AS19" s="19"/>
      <c r="AT19" s="19">
        <v>2.46024471957948E-2</v>
      </c>
      <c r="AU19" s="19">
        <v>1.88335740592863E-2</v>
      </c>
      <c r="AV19" s="19">
        <v>8.4895378339072004E-3</v>
      </c>
      <c r="AW19" s="19">
        <v>1.8359293200606499E-2</v>
      </c>
      <c r="AX19" s="19">
        <v>2.2033414779257899E-2</v>
      </c>
      <c r="AY19" s="19">
        <v>7.9350500030183901E-3</v>
      </c>
      <c r="AZ19" s="19"/>
      <c r="BA19" s="19">
        <v>1.8761228751682301E-2</v>
      </c>
      <c r="BB19" s="19">
        <v>1.37036582902817E-2</v>
      </c>
      <c r="BC19" s="19">
        <v>2.7291077987370901E-2</v>
      </c>
      <c r="BD19" s="19">
        <v>6.5034120002648004E-3</v>
      </c>
      <c r="BE19" s="19">
        <v>1.78726914397291E-2</v>
      </c>
      <c r="BF19" s="19"/>
      <c r="BG19" s="19">
        <v>1.4369537775949799E-2</v>
      </c>
      <c r="BH19" s="19">
        <v>2.0709426436893202E-2</v>
      </c>
      <c r="BI19" s="19">
        <v>1.9463338737103798E-2</v>
      </c>
      <c r="BJ19" s="19">
        <v>1.02682705826324E-2</v>
      </c>
      <c r="BK19" s="19">
        <v>2.41962187220215E-2</v>
      </c>
      <c r="BL19" s="19"/>
      <c r="BM19" s="19">
        <v>1.55444314989075E-2</v>
      </c>
      <c r="BN19" s="19">
        <v>2.22563560953952E-2</v>
      </c>
      <c r="BO19" s="19">
        <v>1.7447558482888401E-2</v>
      </c>
      <c r="BP19" s="19"/>
      <c r="BQ19" s="19">
        <v>6.4396020094155699E-3</v>
      </c>
      <c r="BR19" s="19">
        <v>2.0785975109837099E-2</v>
      </c>
      <c r="BS19" s="19"/>
      <c r="BT19" s="19">
        <v>1.2306235541697E-2</v>
      </c>
      <c r="BU19" s="19">
        <v>1.76828456793021E-2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9.1498023327298804E-3</v>
      </c>
      <c r="D9" s="17">
        <v>7.3184544275107597E-3</v>
      </c>
      <c r="E9" s="17">
        <v>1.05489245970905E-2</v>
      </c>
      <c r="F9" s="17"/>
      <c r="G9" s="17">
        <v>2.0751758486308201E-2</v>
      </c>
      <c r="H9" s="17">
        <v>9.2609706021486004E-3</v>
      </c>
      <c r="I9" s="17">
        <v>5.9141391848296096E-3</v>
      </c>
      <c r="J9" s="17">
        <v>6.9544367629017596E-3</v>
      </c>
      <c r="K9" s="17">
        <v>6.9571623460755599E-3</v>
      </c>
      <c r="L9" s="17">
        <v>7.2624641397025704E-3</v>
      </c>
      <c r="M9" s="17"/>
      <c r="N9" s="17">
        <v>1.48819693647181E-2</v>
      </c>
      <c r="O9" s="17">
        <v>5.4040353687676897E-3</v>
      </c>
      <c r="P9" s="17">
        <v>8.7723810610519804E-3</v>
      </c>
      <c r="Q9" s="17">
        <v>5.9717036592927897E-3</v>
      </c>
      <c r="R9" s="17"/>
      <c r="S9" s="17">
        <v>9.6831944625559094E-3</v>
      </c>
      <c r="T9" s="17">
        <v>7.1308509814459499E-3</v>
      </c>
      <c r="U9" s="17">
        <v>1.37428577936607E-2</v>
      </c>
      <c r="V9" s="17">
        <v>3.551473688992E-3</v>
      </c>
      <c r="W9" s="17">
        <v>1.3201829348112501E-2</v>
      </c>
      <c r="X9" s="17">
        <v>1.2359200454526599E-2</v>
      </c>
      <c r="Y9" s="17">
        <v>3.2363102835043498E-3</v>
      </c>
      <c r="Z9" s="17">
        <v>2.32571837054894E-2</v>
      </c>
      <c r="AA9" s="17">
        <v>6.0158137584240103E-3</v>
      </c>
      <c r="AB9" s="17"/>
      <c r="AC9" s="17">
        <v>4.4928414148251397E-2</v>
      </c>
      <c r="AD9" s="17">
        <v>1.39646429680265E-2</v>
      </c>
      <c r="AE9" s="17">
        <v>4.6137630063372102E-3</v>
      </c>
      <c r="AF9" s="17">
        <v>3.36294006136565E-3</v>
      </c>
      <c r="AG9" s="17">
        <v>1.35938116797638E-2</v>
      </c>
      <c r="AH9" s="17">
        <v>7.6375605453622899E-3</v>
      </c>
      <c r="AI9" s="17">
        <v>1.3808165699333999E-2</v>
      </c>
      <c r="AJ9" s="17">
        <v>3.4899886057881998E-3</v>
      </c>
      <c r="AK9" s="17">
        <v>5.3874841951693899E-3</v>
      </c>
      <c r="AL9" s="17">
        <v>0</v>
      </c>
      <c r="AM9" s="17">
        <v>1.53710924747563E-2</v>
      </c>
      <c r="AN9" s="17">
        <v>0</v>
      </c>
      <c r="AO9" s="17">
        <v>6.0070209410742897E-3</v>
      </c>
      <c r="AP9" s="17">
        <v>2.2453536148490699E-2</v>
      </c>
      <c r="AQ9" s="17">
        <v>2.0978016401362602E-2</v>
      </c>
      <c r="AR9" s="17">
        <v>1.2439322751511999E-2</v>
      </c>
      <c r="AS9" s="17"/>
      <c r="AT9" s="17">
        <v>7.9229635116709208E-3</v>
      </c>
      <c r="AU9" s="17">
        <v>3.8426251851474001E-3</v>
      </c>
      <c r="AV9" s="17">
        <v>7.1573764671805503E-3</v>
      </c>
      <c r="AW9" s="17">
        <v>1.12731483557318E-2</v>
      </c>
      <c r="AX9" s="17">
        <v>1.8254667752644699E-2</v>
      </c>
      <c r="AY9" s="17">
        <v>2.5577038276602199E-2</v>
      </c>
      <c r="AZ9" s="17"/>
      <c r="BA9" s="17">
        <v>5.1005298763818702E-3</v>
      </c>
      <c r="BB9" s="17">
        <v>6.2710072667453197E-3</v>
      </c>
      <c r="BC9" s="17">
        <v>6.9116305175302697E-3</v>
      </c>
      <c r="BD9" s="17">
        <v>1.8937464030254401E-2</v>
      </c>
      <c r="BE9" s="17">
        <v>3.21694772146702E-2</v>
      </c>
      <c r="BF9" s="17"/>
      <c r="BG9" s="17">
        <v>9.2102385472377698E-3</v>
      </c>
      <c r="BH9" s="17">
        <v>1.1265351929764101E-2</v>
      </c>
      <c r="BI9" s="17">
        <v>4.8906419113153203E-3</v>
      </c>
      <c r="BJ9" s="17">
        <v>1.00441688472112E-2</v>
      </c>
      <c r="BK9" s="17">
        <v>6.1730085789106302E-3</v>
      </c>
      <c r="BL9" s="17"/>
      <c r="BM9" s="17">
        <v>1.01978109693722E-2</v>
      </c>
      <c r="BN9" s="17">
        <v>8.8150573828146405E-3</v>
      </c>
      <c r="BO9" s="17">
        <v>6.8390210873766396E-3</v>
      </c>
      <c r="BP9" s="17"/>
      <c r="BQ9" s="17">
        <v>1.23658900004016E-2</v>
      </c>
      <c r="BR9" s="17">
        <v>7.4803808999921E-3</v>
      </c>
      <c r="BS9" s="17"/>
      <c r="BT9" s="17">
        <v>1.20590122468791E-2</v>
      </c>
      <c r="BU9" s="17">
        <v>5.76894569911087E-3</v>
      </c>
    </row>
    <row r="10" spans="2:73" x14ac:dyDescent="0.3">
      <c r="B10" s="18" t="s">
        <v>262</v>
      </c>
      <c r="C10" s="17">
        <v>1.8064199895734899E-2</v>
      </c>
      <c r="D10" s="17">
        <v>1.9448171233629599E-2</v>
      </c>
      <c r="E10" s="17">
        <v>1.6771292121958398E-2</v>
      </c>
      <c r="F10" s="17"/>
      <c r="G10" s="17">
        <v>1.39761517727838E-2</v>
      </c>
      <c r="H10" s="17">
        <v>2.6081883655986599E-2</v>
      </c>
      <c r="I10" s="17">
        <v>1.56685263456912E-2</v>
      </c>
      <c r="J10" s="17">
        <v>1.9896161040298201E-2</v>
      </c>
      <c r="K10" s="17">
        <v>4.5210443384412196E-3</v>
      </c>
      <c r="L10" s="17">
        <v>2.38034985610742E-2</v>
      </c>
      <c r="M10" s="17"/>
      <c r="N10" s="17">
        <v>2.18699592073863E-2</v>
      </c>
      <c r="O10" s="17">
        <v>2.0876455228593101E-2</v>
      </c>
      <c r="P10" s="17">
        <v>1.80177914691135E-2</v>
      </c>
      <c r="Q10" s="17">
        <v>1.14225336867945E-2</v>
      </c>
      <c r="R10" s="17"/>
      <c r="S10" s="17">
        <v>2.3491327566767198E-2</v>
      </c>
      <c r="T10" s="17">
        <v>1.9805675894251199E-2</v>
      </c>
      <c r="U10" s="17">
        <v>1.5768854692256001E-2</v>
      </c>
      <c r="V10" s="17">
        <v>8.4635609991037895E-3</v>
      </c>
      <c r="W10" s="17">
        <v>1.2303662997662701E-2</v>
      </c>
      <c r="X10" s="17">
        <v>1.4690425093505899E-2</v>
      </c>
      <c r="Y10" s="17">
        <v>1.3373790827332499E-2</v>
      </c>
      <c r="Z10" s="17">
        <v>3.9131006041171902E-2</v>
      </c>
      <c r="AA10" s="17">
        <v>2.11990978839155E-2</v>
      </c>
      <c r="AB10" s="17"/>
      <c r="AC10" s="17">
        <v>0</v>
      </c>
      <c r="AD10" s="17">
        <v>3.2935020442045597E-2</v>
      </c>
      <c r="AE10" s="17">
        <v>8.0716489155927308E-3</v>
      </c>
      <c r="AF10" s="17">
        <v>1.0684647116595201E-2</v>
      </c>
      <c r="AG10" s="17">
        <v>1.99765705385288E-2</v>
      </c>
      <c r="AH10" s="17">
        <v>8.1745691079982297E-3</v>
      </c>
      <c r="AI10" s="17">
        <v>1.33449062306561E-2</v>
      </c>
      <c r="AJ10" s="17">
        <v>1.27806226894597E-2</v>
      </c>
      <c r="AK10" s="17">
        <v>2.0455472320326899E-2</v>
      </c>
      <c r="AL10" s="17">
        <v>9.62874854695819E-3</v>
      </c>
      <c r="AM10" s="17">
        <v>1.9069653876275499E-2</v>
      </c>
      <c r="AN10" s="17">
        <v>2.9728875601075299E-2</v>
      </c>
      <c r="AO10" s="17">
        <v>3.0469694320794001E-2</v>
      </c>
      <c r="AP10" s="17">
        <v>3.0163892507002101E-2</v>
      </c>
      <c r="AQ10" s="17">
        <v>4.8507556748512296E-3</v>
      </c>
      <c r="AR10" s="17">
        <v>1.89856092369198E-2</v>
      </c>
      <c r="AS10" s="17"/>
      <c r="AT10" s="17">
        <v>2.34133889871606E-2</v>
      </c>
      <c r="AU10" s="17">
        <v>1.6815372969541199E-2</v>
      </c>
      <c r="AV10" s="17">
        <v>6.3961415294815898E-3</v>
      </c>
      <c r="AW10" s="17">
        <v>1.9468410814218899E-2</v>
      </c>
      <c r="AX10" s="17">
        <v>2.0932225830218799E-2</v>
      </c>
      <c r="AY10" s="17">
        <v>2.3651863112176399E-2</v>
      </c>
      <c r="AZ10" s="17"/>
      <c r="BA10" s="17">
        <v>2.1201187709377799E-2</v>
      </c>
      <c r="BB10" s="17">
        <v>1.6486655463175699E-2</v>
      </c>
      <c r="BC10" s="17">
        <v>1.6935994818410498E-2</v>
      </c>
      <c r="BD10" s="17">
        <v>1.5183296636962201E-2</v>
      </c>
      <c r="BE10" s="17">
        <v>2.3731540992274501E-2</v>
      </c>
      <c r="BF10" s="17"/>
      <c r="BG10" s="17">
        <v>2.44406470686926E-2</v>
      </c>
      <c r="BH10" s="17">
        <v>1.55273209320895E-2</v>
      </c>
      <c r="BI10" s="17">
        <v>1.9892029439534699E-2</v>
      </c>
      <c r="BJ10" s="17">
        <v>3.7838614912834398E-2</v>
      </c>
      <c r="BK10" s="17">
        <v>4.6675358231364197E-3</v>
      </c>
      <c r="BL10" s="17"/>
      <c r="BM10" s="17">
        <v>2.06810389421484E-2</v>
      </c>
      <c r="BN10" s="17">
        <v>1.36098270993421E-2</v>
      </c>
      <c r="BO10" s="17">
        <v>2.10422778078697E-2</v>
      </c>
      <c r="BP10" s="17"/>
      <c r="BQ10" s="17">
        <v>3.3559850527935697E-2</v>
      </c>
      <c r="BR10" s="17">
        <v>1.0214334461552101E-2</v>
      </c>
      <c r="BS10" s="17"/>
      <c r="BT10" s="17">
        <v>2.48662416048618E-2</v>
      </c>
      <c r="BU10" s="17">
        <v>8.0526090926139205E-3</v>
      </c>
    </row>
    <row r="11" spans="2:73" x14ac:dyDescent="0.3">
      <c r="B11" s="18" t="s">
        <v>263</v>
      </c>
      <c r="C11" s="17">
        <v>4.3981530879234197E-2</v>
      </c>
      <c r="D11" s="17">
        <v>5.2040031523784898E-2</v>
      </c>
      <c r="E11" s="17">
        <v>3.6264425094136403E-2</v>
      </c>
      <c r="F11" s="17"/>
      <c r="G11" s="17">
        <v>7.1528191502199107E-2</v>
      </c>
      <c r="H11" s="17">
        <v>8.2833066374792194E-2</v>
      </c>
      <c r="I11" s="17">
        <v>3.8284543346444898E-2</v>
      </c>
      <c r="J11" s="17">
        <v>2.42958886585346E-2</v>
      </c>
      <c r="K11" s="17">
        <v>1.5964027179513899E-2</v>
      </c>
      <c r="L11" s="17">
        <v>3.3608869399795301E-2</v>
      </c>
      <c r="M11" s="17"/>
      <c r="N11" s="17">
        <v>5.9966058125141102E-2</v>
      </c>
      <c r="O11" s="17">
        <v>3.40211547178213E-2</v>
      </c>
      <c r="P11" s="17">
        <v>5.3334159285184701E-2</v>
      </c>
      <c r="Q11" s="17">
        <v>2.8226590053770598E-2</v>
      </c>
      <c r="R11" s="17"/>
      <c r="S11" s="17">
        <v>7.7597331621199195E-2</v>
      </c>
      <c r="T11" s="17">
        <v>4.7949485587029599E-2</v>
      </c>
      <c r="U11" s="17">
        <v>4.6516032424717198E-2</v>
      </c>
      <c r="V11" s="17">
        <v>5.3005789532532203E-2</v>
      </c>
      <c r="W11" s="17">
        <v>3.3437956644608899E-2</v>
      </c>
      <c r="X11" s="17">
        <v>1.0158131882873501E-2</v>
      </c>
      <c r="Y11" s="17">
        <v>2.0094785181425399E-2</v>
      </c>
      <c r="Z11" s="17">
        <v>2.7628307579970798E-2</v>
      </c>
      <c r="AA11" s="17">
        <v>4.60651869893745E-2</v>
      </c>
      <c r="AB11" s="17"/>
      <c r="AC11" s="17">
        <v>4.29535036856456E-2</v>
      </c>
      <c r="AD11" s="17">
        <v>1.47685866570834E-2</v>
      </c>
      <c r="AE11" s="17">
        <v>2.9852904163775298E-2</v>
      </c>
      <c r="AF11" s="17">
        <v>3.3276969210986503E-2</v>
      </c>
      <c r="AG11" s="17">
        <v>3.1435065300490297E-2</v>
      </c>
      <c r="AH11" s="17">
        <v>3.1761071155269001E-2</v>
      </c>
      <c r="AI11" s="17">
        <v>6.0364252451862999E-2</v>
      </c>
      <c r="AJ11" s="17">
        <v>4.1813380756938003E-2</v>
      </c>
      <c r="AK11" s="17">
        <v>4.14263818827127E-2</v>
      </c>
      <c r="AL11" s="17">
        <v>2.3114935344989901E-2</v>
      </c>
      <c r="AM11" s="17">
        <v>5.2424375939734903E-2</v>
      </c>
      <c r="AN11" s="17">
        <v>4.0678108171634003E-2</v>
      </c>
      <c r="AO11" s="17">
        <v>6.52818857386641E-2</v>
      </c>
      <c r="AP11" s="17">
        <v>6.8975982268727601E-2</v>
      </c>
      <c r="AQ11" s="17">
        <v>3.2117296715876299E-2</v>
      </c>
      <c r="AR11" s="17">
        <v>0.118647083311487</v>
      </c>
      <c r="AS11" s="17"/>
      <c r="AT11" s="17">
        <v>5.3513008203746402E-2</v>
      </c>
      <c r="AU11" s="17">
        <v>3.6677208857977199E-2</v>
      </c>
      <c r="AV11" s="17">
        <v>4.1763967284259303E-2</v>
      </c>
      <c r="AW11" s="17">
        <v>2.87726135917468E-2</v>
      </c>
      <c r="AX11" s="17">
        <v>5.0458285269043203E-2</v>
      </c>
      <c r="AY11" s="17">
        <v>9.3416184801808799E-2</v>
      </c>
      <c r="AZ11" s="17"/>
      <c r="BA11" s="17">
        <v>3.7484026398845301E-2</v>
      </c>
      <c r="BB11" s="17">
        <v>3.6758614301231902E-2</v>
      </c>
      <c r="BC11" s="17">
        <v>3.8500346865968101E-2</v>
      </c>
      <c r="BD11" s="17">
        <v>8.9813644396794706E-2</v>
      </c>
      <c r="BE11" s="17">
        <v>6.2637927948177602E-2</v>
      </c>
      <c r="BF11" s="17"/>
      <c r="BG11" s="17">
        <v>4.6537249178684799E-2</v>
      </c>
      <c r="BH11" s="17">
        <v>5.70921302650391E-2</v>
      </c>
      <c r="BI11" s="17">
        <v>3.8020453202372101E-2</v>
      </c>
      <c r="BJ11" s="17">
        <v>3.0126398171608899E-2</v>
      </c>
      <c r="BK11" s="17">
        <v>6.8006193304949503E-2</v>
      </c>
      <c r="BL11" s="17"/>
      <c r="BM11" s="17">
        <v>5.5281346925250302E-2</v>
      </c>
      <c r="BN11" s="17">
        <v>3.4016149941285503E-2</v>
      </c>
      <c r="BO11" s="17">
        <v>3.4432544855003001E-2</v>
      </c>
      <c r="BP11" s="17"/>
      <c r="BQ11" s="17">
        <v>6.5459696617042595E-2</v>
      </c>
      <c r="BR11" s="17">
        <v>3.3454645904278497E-2</v>
      </c>
      <c r="BS11" s="17"/>
      <c r="BT11" s="17">
        <v>6.1039044264821499E-2</v>
      </c>
      <c r="BU11" s="17">
        <v>2.2120541130023499E-2</v>
      </c>
    </row>
    <row r="12" spans="2:73" x14ac:dyDescent="0.3">
      <c r="B12" s="18" t="s">
        <v>264</v>
      </c>
      <c r="C12" s="17">
        <v>4.8849094782680701E-2</v>
      </c>
      <c r="D12" s="17">
        <v>5.8395822805332301E-2</v>
      </c>
      <c r="E12" s="17">
        <v>3.9281156784314701E-2</v>
      </c>
      <c r="F12" s="17"/>
      <c r="G12" s="17">
        <v>6.1749708408306798E-2</v>
      </c>
      <c r="H12" s="17">
        <v>7.6918620785330793E-2</v>
      </c>
      <c r="I12" s="17">
        <v>5.8123731584119702E-2</v>
      </c>
      <c r="J12" s="17">
        <v>3.0995259286487699E-2</v>
      </c>
      <c r="K12" s="17">
        <v>2.5825718865689101E-2</v>
      </c>
      <c r="L12" s="17">
        <v>3.9930604435233899E-2</v>
      </c>
      <c r="M12" s="17"/>
      <c r="N12" s="17">
        <v>6.5148142095026507E-2</v>
      </c>
      <c r="O12" s="17">
        <v>5.0152462318460198E-2</v>
      </c>
      <c r="P12" s="17">
        <v>5.1463343721156303E-2</v>
      </c>
      <c r="Q12" s="17">
        <v>2.85435943914676E-2</v>
      </c>
      <c r="R12" s="17"/>
      <c r="S12" s="17">
        <v>7.4178110716060994E-2</v>
      </c>
      <c r="T12" s="17">
        <v>4.7516203391575897E-2</v>
      </c>
      <c r="U12" s="17">
        <v>6.0683819633878699E-2</v>
      </c>
      <c r="V12" s="17">
        <v>3.4447202302550203E-2</v>
      </c>
      <c r="W12" s="17">
        <v>6.15628158043941E-2</v>
      </c>
      <c r="X12" s="17">
        <v>4.1498988956702801E-2</v>
      </c>
      <c r="Y12" s="17">
        <v>3.55460550385375E-2</v>
      </c>
      <c r="Z12" s="17">
        <v>2.86637177667276E-2</v>
      </c>
      <c r="AA12" s="17">
        <v>3.7225967546403498E-2</v>
      </c>
      <c r="AB12" s="17"/>
      <c r="AC12" s="17">
        <v>0</v>
      </c>
      <c r="AD12" s="17">
        <v>2.9146782670546802E-2</v>
      </c>
      <c r="AE12" s="17">
        <v>2.7692232038655399E-2</v>
      </c>
      <c r="AF12" s="17">
        <v>3.9844974739446301E-2</v>
      </c>
      <c r="AG12" s="17">
        <v>4.9359795421358398E-2</v>
      </c>
      <c r="AH12" s="17">
        <v>4.0367583496304399E-2</v>
      </c>
      <c r="AI12" s="17">
        <v>5.42387980066577E-2</v>
      </c>
      <c r="AJ12" s="17">
        <v>5.7092766242491398E-2</v>
      </c>
      <c r="AK12" s="17">
        <v>5.77282019132494E-2</v>
      </c>
      <c r="AL12" s="17">
        <v>7.2688721400297904E-2</v>
      </c>
      <c r="AM12" s="17">
        <v>2.9937258015874199E-2</v>
      </c>
      <c r="AN12" s="17">
        <v>3.9135436796627003E-2</v>
      </c>
      <c r="AO12" s="17">
        <v>7.9836945586754499E-2</v>
      </c>
      <c r="AP12" s="17">
        <v>6.0964375370480599E-2</v>
      </c>
      <c r="AQ12" s="17">
        <v>8.24404795519523E-2</v>
      </c>
      <c r="AR12" s="17">
        <v>7.9957368545527499E-2</v>
      </c>
      <c r="AS12" s="17"/>
      <c r="AT12" s="17">
        <v>8.0034156714129001E-2</v>
      </c>
      <c r="AU12" s="17">
        <v>3.4072932179439797E-2</v>
      </c>
      <c r="AV12" s="17">
        <v>3.3841691388654303E-2</v>
      </c>
      <c r="AW12" s="17">
        <v>3.55358452044982E-2</v>
      </c>
      <c r="AX12" s="17">
        <v>4.5046955428549702E-2</v>
      </c>
      <c r="AY12" s="17">
        <v>9.2218519329959198E-2</v>
      </c>
      <c r="AZ12" s="17"/>
      <c r="BA12" s="17">
        <v>3.1613214905729499E-2</v>
      </c>
      <c r="BB12" s="17">
        <v>3.8083155146775197E-2</v>
      </c>
      <c r="BC12" s="17">
        <v>5.4935096682999701E-2</v>
      </c>
      <c r="BD12" s="17">
        <v>8.5152835743528693E-2</v>
      </c>
      <c r="BE12" s="17">
        <v>0.168971351769135</v>
      </c>
      <c r="BF12" s="17"/>
      <c r="BG12" s="17">
        <v>4.6570161752054799E-2</v>
      </c>
      <c r="BH12" s="17">
        <v>5.9354850903186603E-2</v>
      </c>
      <c r="BI12" s="17">
        <v>5.30693664888644E-2</v>
      </c>
      <c r="BJ12" s="17">
        <v>4.3315823205134697E-2</v>
      </c>
      <c r="BK12" s="17">
        <v>5.5718303270524301E-2</v>
      </c>
      <c r="BL12" s="17"/>
      <c r="BM12" s="17">
        <v>6.9227336501224201E-2</v>
      </c>
      <c r="BN12" s="17">
        <v>3.6095150454253301E-2</v>
      </c>
      <c r="BO12" s="17">
        <v>1.9014067150011901E-2</v>
      </c>
      <c r="BP12" s="17"/>
      <c r="BQ12" s="17">
        <v>7.7292214930253303E-2</v>
      </c>
      <c r="BR12" s="17">
        <v>3.3728104671147403E-2</v>
      </c>
      <c r="BS12" s="17"/>
      <c r="BT12" s="17">
        <v>5.6529626130465797E-2</v>
      </c>
      <c r="BU12" s="17">
        <v>3.9568071427654901E-2</v>
      </c>
    </row>
    <row r="13" spans="2:73" x14ac:dyDescent="0.3">
      <c r="B13" s="18" t="s">
        <v>265</v>
      </c>
      <c r="C13" s="17">
        <v>0.101608817513977</v>
      </c>
      <c r="D13" s="17">
        <v>0.10363012222182599</v>
      </c>
      <c r="E13" s="17">
        <v>9.9583786079732797E-2</v>
      </c>
      <c r="F13" s="17"/>
      <c r="G13" s="17">
        <v>0.12473699466423301</v>
      </c>
      <c r="H13" s="17">
        <v>0.164023335234837</v>
      </c>
      <c r="I13" s="17">
        <v>0.105275670373671</v>
      </c>
      <c r="J13" s="17">
        <v>9.0081989363788501E-2</v>
      </c>
      <c r="K13" s="17">
        <v>6.6049410297890604E-2</v>
      </c>
      <c r="L13" s="17">
        <v>6.5818164960945003E-2</v>
      </c>
      <c r="M13" s="17"/>
      <c r="N13" s="17">
        <v>0.121682483521403</v>
      </c>
      <c r="O13" s="17">
        <v>9.1326080594059098E-2</v>
      </c>
      <c r="P13" s="17">
        <v>0.12301262889254801</v>
      </c>
      <c r="Q13" s="17">
        <v>7.09790118334689E-2</v>
      </c>
      <c r="R13" s="17"/>
      <c r="S13" s="17">
        <v>0.117336679032818</v>
      </c>
      <c r="T13" s="17">
        <v>9.2155563642900895E-2</v>
      </c>
      <c r="U13" s="17">
        <v>0.16082490524443799</v>
      </c>
      <c r="V13" s="17">
        <v>8.1631935298734096E-2</v>
      </c>
      <c r="W13" s="17">
        <v>7.2855956980521094E-2</v>
      </c>
      <c r="X13" s="17">
        <v>0.106832146943628</v>
      </c>
      <c r="Y13" s="17">
        <v>9.0907935457640796E-2</v>
      </c>
      <c r="Z13" s="17">
        <v>7.2115592979252005E-2</v>
      </c>
      <c r="AA13" s="17">
        <v>0.100607443828462</v>
      </c>
      <c r="AB13" s="17"/>
      <c r="AC13" s="17">
        <v>0</v>
      </c>
      <c r="AD13" s="17">
        <v>6.5379908018895899E-2</v>
      </c>
      <c r="AE13" s="17">
        <v>8.19275595307839E-2</v>
      </c>
      <c r="AF13" s="17">
        <v>6.7716100837615506E-2</v>
      </c>
      <c r="AG13" s="17">
        <v>8.6176398241733398E-2</v>
      </c>
      <c r="AH13" s="17">
        <v>0.105822287840316</v>
      </c>
      <c r="AI13" s="17">
        <v>0.106476650585537</v>
      </c>
      <c r="AJ13" s="17">
        <v>0.17863147082631201</v>
      </c>
      <c r="AK13" s="17">
        <v>0.12822764193789199</v>
      </c>
      <c r="AL13" s="17">
        <v>0.100413131389248</v>
      </c>
      <c r="AM13" s="17">
        <v>5.5568467603616001E-2</v>
      </c>
      <c r="AN13" s="17">
        <v>0.15540228955143001</v>
      </c>
      <c r="AO13" s="17">
        <v>6.3742517243205593E-2</v>
      </c>
      <c r="AP13" s="17">
        <v>0.13398628500853901</v>
      </c>
      <c r="AQ13" s="17">
        <v>0.105274368680623</v>
      </c>
      <c r="AR13" s="17">
        <v>0.15069287262313</v>
      </c>
      <c r="AS13" s="17"/>
      <c r="AT13" s="17">
        <v>0.12628735092627999</v>
      </c>
      <c r="AU13" s="17">
        <v>7.6773853323212002E-2</v>
      </c>
      <c r="AV13" s="17">
        <v>0.106263242103369</v>
      </c>
      <c r="AW13" s="17">
        <v>0.104986375900103</v>
      </c>
      <c r="AX13" s="17">
        <v>9.0411448803913497E-2</v>
      </c>
      <c r="AY13" s="17">
        <v>0.129752911337287</v>
      </c>
      <c r="AZ13" s="17"/>
      <c r="BA13" s="17">
        <v>6.3911748564631402E-2</v>
      </c>
      <c r="BB13" s="17">
        <v>0.10392997475626101</v>
      </c>
      <c r="BC13" s="17">
        <v>0.110466767951132</v>
      </c>
      <c r="BD13" s="17">
        <v>0.13336149137758199</v>
      </c>
      <c r="BE13" s="17">
        <v>9.6360600677433905E-2</v>
      </c>
      <c r="BF13" s="17"/>
      <c r="BG13" s="17">
        <v>7.7443892398933498E-2</v>
      </c>
      <c r="BH13" s="17">
        <v>0.11092266230080799</v>
      </c>
      <c r="BI13" s="17">
        <v>0.112304580401016</v>
      </c>
      <c r="BJ13" s="17">
        <v>0.115119395925193</v>
      </c>
      <c r="BK13" s="17">
        <v>0.113746512007075</v>
      </c>
      <c r="BL13" s="17"/>
      <c r="BM13" s="17">
        <v>0.119627118392471</v>
      </c>
      <c r="BN13" s="17">
        <v>8.9175916287173598E-2</v>
      </c>
      <c r="BO13" s="17">
        <v>7.8023476408039E-2</v>
      </c>
      <c r="BP13" s="17"/>
      <c r="BQ13" s="17">
        <v>0.135090324512884</v>
      </c>
      <c r="BR13" s="17">
        <v>8.0889465053218604E-2</v>
      </c>
      <c r="BS13" s="17"/>
      <c r="BT13" s="17">
        <v>0.11856066256875</v>
      </c>
      <c r="BU13" s="17">
        <v>7.5501972210267998E-2</v>
      </c>
    </row>
    <row r="14" spans="2:73" x14ac:dyDescent="0.3">
      <c r="B14" s="18" t="s">
        <v>266</v>
      </c>
      <c r="C14" s="17">
        <v>0.111525944094699</v>
      </c>
      <c r="D14" s="17">
        <v>0.113681824830056</v>
      </c>
      <c r="E14" s="17">
        <v>0.10976921588552201</v>
      </c>
      <c r="F14" s="17"/>
      <c r="G14" s="17">
        <v>0.13626306743758901</v>
      </c>
      <c r="H14" s="17">
        <v>0.116517751501203</v>
      </c>
      <c r="I14" s="17">
        <v>0.114455455076425</v>
      </c>
      <c r="J14" s="17">
        <v>0.114455880523683</v>
      </c>
      <c r="K14" s="17">
        <v>0.10747970290720001</v>
      </c>
      <c r="L14" s="17">
        <v>8.9030429734432495E-2</v>
      </c>
      <c r="M14" s="17"/>
      <c r="N14" s="17">
        <v>0.13840613201594801</v>
      </c>
      <c r="O14" s="17">
        <v>0.11256802788107299</v>
      </c>
      <c r="P14" s="17">
        <v>0.11630552837557701</v>
      </c>
      <c r="Q14" s="17">
        <v>7.8033274893350296E-2</v>
      </c>
      <c r="R14" s="17"/>
      <c r="S14" s="17">
        <v>0.117455546135981</v>
      </c>
      <c r="T14" s="17">
        <v>0.11544395357818001</v>
      </c>
      <c r="U14" s="17">
        <v>0.13599269389086999</v>
      </c>
      <c r="V14" s="17">
        <v>9.8369179143099894E-2</v>
      </c>
      <c r="W14" s="17">
        <v>8.4718543569398494E-2</v>
      </c>
      <c r="X14" s="17">
        <v>9.7722284285997704E-2</v>
      </c>
      <c r="Y14" s="17">
        <v>0.12801511986025099</v>
      </c>
      <c r="Z14" s="17">
        <v>0.11160269151287799</v>
      </c>
      <c r="AA14" s="17">
        <v>0.108162103940555</v>
      </c>
      <c r="AB14" s="17"/>
      <c r="AC14" s="17">
        <v>0.22930564498595599</v>
      </c>
      <c r="AD14" s="17">
        <v>0.121652591405585</v>
      </c>
      <c r="AE14" s="17">
        <v>5.3183347569307197E-2</v>
      </c>
      <c r="AF14" s="17">
        <v>8.3239490783521997E-2</v>
      </c>
      <c r="AG14" s="17">
        <v>9.1982838224617294E-2</v>
      </c>
      <c r="AH14" s="17">
        <v>9.6469056322165694E-2</v>
      </c>
      <c r="AI14" s="17">
        <v>0.108669240770326</v>
      </c>
      <c r="AJ14" s="17">
        <v>0.118033791255842</v>
      </c>
      <c r="AK14" s="17">
        <v>0.12973311376688501</v>
      </c>
      <c r="AL14" s="17">
        <v>9.8471606006345594E-2</v>
      </c>
      <c r="AM14" s="17">
        <v>0.108343495031319</v>
      </c>
      <c r="AN14" s="17">
        <v>0.113069298668083</v>
      </c>
      <c r="AO14" s="17">
        <v>0.136106363766623</v>
      </c>
      <c r="AP14" s="17">
        <v>0.172358633271217</v>
      </c>
      <c r="AQ14" s="17">
        <v>0.116662200822702</v>
      </c>
      <c r="AR14" s="17">
        <v>0.20933148171195501</v>
      </c>
      <c r="AS14" s="17"/>
      <c r="AT14" s="17">
        <v>0.12723470090757799</v>
      </c>
      <c r="AU14" s="17">
        <v>0.104180344683228</v>
      </c>
      <c r="AV14" s="17">
        <v>0.13065746638308001</v>
      </c>
      <c r="AW14" s="17">
        <v>8.73351254616547E-2</v>
      </c>
      <c r="AX14" s="17">
        <v>9.0689714219028106E-2</v>
      </c>
      <c r="AY14" s="17">
        <v>0.153869911207104</v>
      </c>
      <c r="AZ14" s="17"/>
      <c r="BA14" s="17">
        <v>8.4755635946766703E-2</v>
      </c>
      <c r="BB14" s="17">
        <v>0.106406550685858</v>
      </c>
      <c r="BC14" s="17">
        <v>0.12349417246272799</v>
      </c>
      <c r="BD14" s="17">
        <v>0.14163119458520201</v>
      </c>
      <c r="BE14" s="17">
        <v>0.23896075888101001</v>
      </c>
      <c r="BF14" s="17"/>
      <c r="BG14" s="17">
        <v>0.10894131758035</v>
      </c>
      <c r="BH14" s="17">
        <v>0.12861583085423001</v>
      </c>
      <c r="BI14" s="17">
        <v>0.108031373832617</v>
      </c>
      <c r="BJ14" s="17">
        <v>0.10606910477607701</v>
      </c>
      <c r="BK14" s="17">
        <v>8.0810387312615098E-2</v>
      </c>
      <c r="BL14" s="17"/>
      <c r="BM14" s="17">
        <v>0.11915297597865999</v>
      </c>
      <c r="BN14" s="17">
        <v>0.107432672579128</v>
      </c>
      <c r="BO14" s="17">
        <v>9.8715089593087599E-2</v>
      </c>
      <c r="BP14" s="17"/>
      <c r="BQ14" s="17">
        <v>0.14984456646869901</v>
      </c>
      <c r="BR14" s="17">
        <v>9.1255082466778506E-2</v>
      </c>
      <c r="BS14" s="17"/>
      <c r="BT14" s="17">
        <v>0.139012271955919</v>
      </c>
      <c r="BU14" s="17">
        <v>7.3555320844048797E-2</v>
      </c>
    </row>
    <row r="15" spans="2:73" x14ac:dyDescent="0.3">
      <c r="B15" s="18" t="s">
        <v>267</v>
      </c>
      <c r="C15" s="17">
        <v>0.21397845490848699</v>
      </c>
      <c r="D15" s="17">
        <v>0.20669189757707901</v>
      </c>
      <c r="E15" s="17">
        <v>0.22060746053650401</v>
      </c>
      <c r="F15" s="17"/>
      <c r="G15" s="17">
        <v>0.160493722974103</v>
      </c>
      <c r="H15" s="17">
        <v>0.21286783491092001</v>
      </c>
      <c r="I15" s="17">
        <v>0.26992975382202899</v>
      </c>
      <c r="J15" s="17">
        <v>0.22899965253740001</v>
      </c>
      <c r="K15" s="17">
        <v>0.234979277533337</v>
      </c>
      <c r="L15" s="17">
        <v>0.178505853351695</v>
      </c>
      <c r="M15" s="17"/>
      <c r="N15" s="17">
        <v>0.22425156570396501</v>
      </c>
      <c r="O15" s="17">
        <v>0.25243297436681</v>
      </c>
      <c r="P15" s="17">
        <v>0.205659142322205</v>
      </c>
      <c r="Q15" s="17">
        <v>0.173083015789987</v>
      </c>
      <c r="R15" s="17"/>
      <c r="S15" s="17">
        <v>0.19654387566805401</v>
      </c>
      <c r="T15" s="17">
        <v>0.20600994674119699</v>
      </c>
      <c r="U15" s="17">
        <v>0.205828677682451</v>
      </c>
      <c r="V15" s="17">
        <v>0.202311820682052</v>
      </c>
      <c r="W15" s="17">
        <v>0.22006098324007101</v>
      </c>
      <c r="X15" s="17">
        <v>0.205752266784097</v>
      </c>
      <c r="Y15" s="17">
        <v>0.24343825862004201</v>
      </c>
      <c r="Z15" s="17">
        <v>0.236335999077154</v>
      </c>
      <c r="AA15" s="17">
        <v>0.23233763346222899</v>
      </c>
      <c r="AB15" s="17"/>
      <c r="AC15" s="17">
        <v>0</v>
      </c>
      <c r="AD15" s="17">
        <v>9.89062806872191E-2</v>
      </c>
      <c r="AE15" s="17">
        <v>0.17481284388608001</v>
      </c>
      <c r="AF15" s="17">
        <v>0.181025753438467</v>
      </c>
      <c r="AG15" s="17">
        <v>0.18391085031309701</v>
      </c>
      <c r="AH15" s="17">
        <v>0.239755881758284</v>
      </c>
      <c r="AI15" s="17">
        <v>0.206902943289449</v>
      </c>
      <c r="AJ15" s="17">
        <v>0.220053395458981</v>
      </c>
      <c r="AK15" s="17">
        <v>0.18994285239272399</v>
      </c>
      <c r="AL15" s="17">
        <v>0.24336946427139899</v>
      </c>
      <c r="AM15" s="17">
        <v>0.24185843956688199</v>
      </c>
      <c r="AN15" s="17">
        <v>0.29774048554920501</v>
      </c>
      <c r="AO15" s="17">
        <v>0.329594138811659</v>
      </c>
      <c r="AP15" s="17">
        <v>0.29849972254922902</v>
      </c>
      <c r="AQ15" s="17">
        <v>0.28153770404961997</v>
      </c>
      <c r="AR15" s="17">
        <v>0.17282035670246099</v>
      </c>
      <c r="AS15" s="17"/>
      <c r="AT15" s="17">
        <v>0.20204839765649099</v>
      </c>
      <c r="AU15" s="17">
        <v>0.24281822370902201</v>
      </c>
      <c r="AV15" s="17">
        <v>0.19881666915343801</v>
      </c>
      <c r="AW15" s="17">
        <v>0.21483604853580399</v>
      </c>
      <c r="AX15" s="17">
        <v>0.209992619027877</v>
      </c>
      <c r="AY15" s="17">
        <v>0.15004927084265601</v>
      </c>
      <c r="AZ15" s="17"/>
      <c r="BA15" s="17">
        <v>0.17489883404789999</v>
      </c>
      <c r="BB15" s="17">
        <v>0.22683618519550799</v>
      </c>
      <c r="BC15" s="17">
        <v>0.25238620127859701</v>
      </c>
      <c r="BD15" s="17">
        <v>0.19888314384733</v>
      </c>
      <c r="BE15" s="17">
        <v>0.109220898675971</v>
      </c>
      <c r="BF15" s="17"/>
      <c r="BG15" s="17">
        <v>0.23643848433419401</v>
      </c>
      <c r="BH15" s="17">
        <v>0.20647093982058901</v>
      </c>
      <c r="BI15" s="17">
        <v>0.25089378708455301</v>
      </c>
      <c r="BJ15" s="17">
        <v>0.187843765033231</v>
      </c>
      <c r="BK15" s="17">
        <v>0.23523334248899</v>
      </c>
      <c r="BL15" s="17"/>
      <c r="BM15" s="17">
        <v>0.21375818713331499</v>
      </c>
      <c r="BN15" s="17">
        <v>0.215773374069193</v>
      </c>
      <c r="BO15" s="17">
        <v>0.210294890018004</v>
      </c>
      <c r="BP15" s="17"/>
      <c r="BQ15" s="17">
        <v>0.20032064043147699</v>
      </c>
      <c r="BR15" s="17">
        <v>0.22105029799260401</v>
      </c>
      <c r="BS15" s="17"/>
      <c r="BT15" s="17">
        <v>0.22050124755591299</v>
      </c>
      <c r="BU15" s="17">
        <v>0.20811265843656601</v>
      </c>
    </row>
    <row r="16" spans="2:73" x14ac:dyDescent="0.3">
      <c r="B16" s="18" t="s">
        <v>268</v>
      </c>
      <c r="C16" s="17">
        <v>0.12074034312877301</v>
      </c>
      <c r="D16" s="17">
        <v>0.11619465628272301</v>
      </c>
      <c r="E16" s="17">
        <v>0.12519282825782699</v>
      </c>
      <c r="F16" s="17"/>
      <c r="G16" s="17">
        <v>9.0359117616488099E-2</v>
      </c>
      <c r="H16" s="17">
        <v>9.4381125436623997E-2</v>
      </c>
      <c r="I16" s="17">
        <v>0.109426126625996</v>
      </c>
      <c r="J16" s="17">
        <v>0.12886987058360599</v>
      </c>
      <c r="K16" s="17">
        <v>0.14335055017425</v>
      </c>
      <c r="L16" s="17">
        <v>0.14969831658611901</v>
      </c>
      <c r="M16" s="17"/>
      <c r="N16" s="17">
        <v>0.116922714881803</v>
      </c>
      <c r="O16" s="17">
        <v>0.12068653783085601</v>
      </c>
      <c r="P16" s="17">
        <v>0.12947929430897501</v>
      </c>
      <c r="Q16" s="17">
        <v>0.11834500811932699</v>
      </c>
      <c r="R16" s="17"/>
      <c r="S16" s="17">
        <v>0.122964704494034</v>
      </c>
      <c r="T16" s="17">
        <v>0.11985967432938301</v>
      </c>
      <c r="U16" s="17">
        <v>8.5652325796792703E-2</v>
      </c>
      <c r="V16" s="17">
        <v>0.11333979589162201</v>
      </c>
      <c r="W16" s="17">
        <v>0.139812581437955</v>
      </c>
      <c r="X16" s="17">
        <v>0.12856756531961</v>
      </c>
      <c r="Y16" s="17">
        <v>0.120233506377302</v>
      </c>
      <c r="Z16" s="17">
        <v>0.14701068709750201</v>
      </c>
      <c r="AA16" s="17">
        <v>0.123439045909064</v>
      </c>
      <c r="AB16" s="17"/>
      <c r="AC16" s="17">
        <v>9.4343463705727507E-2</v>
      </c>
      <c r="AD16" s="17">
        <v>8.2059020146182396E-2</v>
      </c>
      <c r="AE16" s="17">
        <v>0.135091340099703</v>
      </c>
      <c r="AF16" s="17">
        <v>0.131608269844046</v>
      </c>
      <c r="AG16" s="17">
        <v>0.11636019517480201</v>
      </c>
      <c r="AH16" s="17">
        <v>8.9575705396463104E-2</v>
      </c>
      <c r="AI16" s="17">
        <v>0.127567009424152</v>
      </c>
      <c r="AJ16" s="17">
        <v>0.110547896905119</v>
      </c>
      <c r="AK16" s="17">
        <v>0.143261543636275</v>
      </c>
      <c r="AL16" s="17">
        <v>0.16729027804844199</v>
      </c>
      <c r="AM16" s="17">
        <v>0.16941610745488001</v>
      </c>
      <c r="AN16" s="17">
        <v>0.115976855520419</v>
      </c>
      <c r="AO16" s="17">
        <v>8.5081335281556397E-2</v>
      </c>
      <c r="AP16" s="17">
        <v>1.5627232802341101E-2</v>
      </c>
      <c r="AQ16" s="17">
        <v>9.8627083267270599E-2</v>
      </c>
      <c r="AR16" s="17">
        <v>0.10930249329764</v>
      </c>
      <c r="AS16" s="17"/>
      <c r="AT16" s="17">
        <v>0.105569155162703</v>
      </c>
      <c r="AU16" s="17">
        <v>0.131474750914229</v>
      </c>
      <c r="AV16" s="17">
        <v>0.119782831979955</v>
      </c>
      <c r="AW16" s="17">
        <v>0.12855590682909401</v>
      </c>
      <c r="AX16" s="17">
        <v>0.13905818319739499</v>
      </c>
      <c r="AY16" s="17">
        <v>6.3951555698419593E-2</v>
      </c>
      <c r="AZ16" s="17"/>
      <c r="BA16" s="17">
        <v>0.138211605315196</v>
      </c>
      <c r="BB16" s="17">
        <v>0.120253607941365</v>
      </c>
      <c r="BC16" s="17">
        <v>0.123329121379782</v>
      </c>
      <c r="BD16" s="17">
        <v>0.102546531399164</v>
      </c>
      <c r="BE16" s="17">
        <v>8.6048303625089695E-2</v>
      </c>
      <c r="BF16" s="17"/>
      <c r="BG16" s="17">
        <v>0.139618314286758</v>
      </c>
      <c r="BH16" s="17">
        <v>0.12627696925665899</v>
      </c>
      <c r="BI16" s="17">
        <v>0.10662130181965999</v>
      </c>
      <c r="BJ16" s="17">
        <v>0.121634912044393</v>
      </c>
      <c r="BK16" s="17">
        <v>0.109013395862445</v>
      </c>
      <c r="BL16" s="17"/>
      <c r="BM16" s="17">
        <v>0.110936256896373</v>
      </c>
      <c r="BN16" s="17">
        <v>0.13622399717022701</v>
      </c>
      <c r="BO16" s="17">
        <v>0.11249559322879001</v>
      </c>
      <c r="BP16" s="17"/>
      <c r="BQ16" s="17">
        <v>0.10920099414670301</v>
      </c>
      <c r="BR16" s="17">
        <v>0.132137930575219</v>
      </c>
      <c r="BS16" s="17"/>
      <c r="BT16" s="17">
        <v>0.12321337966738399</v>
      </c>
      <c r="BU16" s="17">
        <v>0.123467595441821</v>
      </c>
    </row>
    <row r="17" spans="2:73" x14ac:dyDescent="0.3">
      <c r="B17" s="18" t="s">
        <v>269</v>
      </c>
      <c r="C17" s="17">
        <v>0.192653824492896</v>
      </c>
      <c r="D17" s="17">
        <v>0.19357067587288701</v>
      </c>
      <c r="E17" s="17">
        <v>0.19235482994338099</v>
      </c>
      <c r="F17" s="17"/>
      <c r="G17" s="17">
        <v>0.18334728363832001</v>
      </c>
      <c r="H17" s="17">
        <v>0.12109564433648901</v>
      </c>
      <c r="I17" s="17">
        <v>0.17478525777644999</v>
      </c>
      <c r="J17" s="17">
        <v>0.21485313997917299</v>
      </c>
      <c r="K17" s="17">
        <v>0.20998234158286699</v>
      </c>
      <c r="L17" s="17">
        <v>0.24182113971571501</v>
      </c>
      <c r="M17" s="17"/>
      <c r="N17" s="17">
        <v>0.15948509173640399</v>
      </c>
      <c r="O17" s="17">
        <v>0.202342378075728</v>
      </c>
      <c r="P17" s="17">
        <v>0.157758868133233</v>
      </c>
      <c r="Q17" s="17">
        <v>0.24534196794709301</v>
      </c>
      <c r="R17" s="17"/>
      <c r="S17" s="17">
        <v>0.15978374465005199</v>
      </c>
      <c r="T17" s="17">
        <v>0.20444493753233001</v>
      </c>
      <c r="U17" s="17">
        <v>0.16515625263105599</v>
      </c>
      <c r="V17" s="17">
        <v>0.22672646779927499</v>
      </c>
      <c r="W17" s="17">
        <v>0.222682455218325</v>
      </c>
      <c r="X17" s="17">
        <v>0.194772048932253</v>
      </c>
      <c r="Y17" s="17">
        <v>0.21282228418278301</v>
      </c>
      <c r="Z17" s="17">
        <v>0.13886899280022799</v>
      </c>
      <c r="AA17" s="17">
        <v>0.19379318739760701</v>
      </c>
      <c r="AB17" s="17"/>
      <c r="AC17" s="17">
        <v>0.21448403176226299</v>
      </c>
      <c r="AD17" s="17">
        <v>0.24151400828175501</v>
      </c>
      <c r="AE17" s="17">
        <v>0.22961595595956599</v>
      </c>
      <c r="AF17" s="17">
        <v>0.26800148329956203</v>
      </c>
      <c r="AG17" s="17">
        <v>0.206349172151475</v>
      </c>
      <c r="AH17" s="17">
        <v>0.20734968514719701</v>
      </c>
      <c r="AI17" s="17">
        <v>0.209885149636896</v>
      </c>
      <c r="AJ17" s="17">
        <v>0.16397265447922099</v>
      </c>
      <c r="AK17" s="17">
        <v>0.17777554575612001</v>
      </c>
      <c r="AL17" s="17">
        <v>0.18174511402601701</v>
      </c>
      <c r="AM17" s="17">
        <v>0.20465444585048301</v>
      </c>
      <c r="AN17" s="17">
        <v>0.12710040697395</v>
      </c>
      <c r="AO17" s="17">
        <v>0.13639292974547601</v>
      </c>
      <c r="AP17" s="17">
        <v>0.117253966631876</v>
      </c>
      <c r="AQ17" s="17">
        <v>0.19567214739295699</v>
      </c>
      <c r="AR17" s="17">
        <v>9.8347619807716599E-2</v>
      </c>
      <c r="AS17" s="17"/>
      <c r="AT17" s="17">
        <v>0.15257852421846099</v>
      </c>
      <c r="AU17" s="17">
        <v>0.218619607708506</v>
      </c>
      <c r="AV17" s="17">
        <v>0.19511575461800601</v>
      </c>
      <c r="AW17" s="17">
        <v>0.21878056869137899</v>
      </c>
      <c r="AX17" s="17">
        <v>0.19005383618216101</v>
      </c>
      <c r="AY17" s="17">
        <v>0.12862397090965699</v>
      </c>
      <c r="AZ17" s="17"/>
      <c r="BA17" s="17">
        <v>0.23536981051841499</v>
      </c>
      <c r="BB17" s="17">
        <v>0.20743819317413301</v>
      </c>
      <c r="BC17" s="17">
        <v>0.16478912112808999</v>
      </c>
      <c r="BD17" s="17">
        <v>0.141756132714</v>
      </c>
      <c r="BE17" s="17">
        <v>0.126118624796666</v>
      </c>
      <c r="BF17" s="17"/>
      <c r="BG17" s="17">
        <v>0.20554834810386599</v>
      </c>
      <c r="BH17" s="17">
        <v>0.17252874562370299</v>
      </c>
      <c r="BI17" s="17">
        <v>0.21616747244304799</v>
      </c>
      <c r="BJ17" s="17">
        <v>0.20919092313007201</v>
      </c>
      <c r="BK17" s="17">
        <v>0.17336151236224001</v>
      </c>
      <c r="BL17" s="17"/>
      <c r="BM17" s="17">
        <v>0.17107205158397601</v>
      </c>
      <c r="BN17" s="17">
        <v>0.21056364172019301</v>
      </c>
      <c r="BO17" s="17">
        <v>0.21360726638858701</v>
      </c>
      <c r="BP17" s="17"/>
      <c r="BQ17" s="17">
        <v>0.14401206710005801</v>
      </c>
      <c r="BR17" s="17">
        <v>0.221374328131347</v>
      </c>
      <c r="BS17" s="17"/>
      <c r="BT17" s="17">
        <v>0.15788395191544999</v>
      </c>
      <c r="BU17" s="17">
        <v>0.247230758951128</v>
      </c>
    </row>
    <row r="18" spans="2:73" x14ac:dyDescent="0.3">
      <c r="B18" s="18" t="s">
        <v>270</v>
      </c>
      <c r="C18" s="17">
        <v>0.10775504280250101</v>
      </c>
      <c r="D18" s="17">
        <v>0.105462374806749</v>
      </c>
      <c r="E18" s="17">
        <v>0.109915799273759</v>
      </c>
      <c r="F18" s="17"/>
      <c r="G18" s="17">
        <v>8.3910063963276396E-2</v>
      </c>
      <c r="H18" s="17">
        <v>5.6812998587274698E-2</v>
      </c>
      <c r="I18" s="17">
        <v>7.6564586878757598E-2</v>
      </c>
      <c r="J18" s="17">
        <v>0.123395335761882</v>
      </c>
      <c r="K18" s="17">
        <v>0.15887567049086199</v>
      </c>
      <c r="L18" s="17">
        <v>0.143271908277329</v>
      </c>
      <c r="M18" s="17"/>
      <c r="N18" s="17">
        <v>5.72285543845195E-2</v>
      </c>
      <c r="O18" s="17">
        <v>7.9023820504702497E-2</v>
      </c>
      <c r="P18" s="17">
        <v>0.10786186797901701</v>
      </c>
      <c r="Q18" s="17">
        <v>0.19311455729507301</v>
      </c>
      <c r="R18" s="17"/>
      <c r="S18" s="17">
        <v>7.2205776995794196E-2</v>
      </c>
      <c r="T18" s="17">
        <v>0.111475462146141</v>
      </c>
      <c r="U18" s="17">
        <v>9.0627017091271397E-2</v>
      </c>
      <c r="V18" s="17">
        <v>0.12880957570190499</v>
      </c>
      <c r="W18" s="17">
        <v>0.119726128773454</v>
      </c>
      <c r="X18" s="17">
        <v>0.132284074330898</v>
      </c>
      <c r="Y18" s="17">
        <v>0.10083206573883299</v>
      </c>
      <c r="Z18" s="17">
        <v>0.12508881968032401</v>
      </c>
      <c r="AA18" s="17">
        <v>0.113801917408591</v>
      </c>
      <c r="AB18" s="17"/>
      <c r="AC18" s="17">
        <v>0.329508409899962</v>
      </c>
      <c r="AD18" s="17">
        <v>0.226830638184257</v>
      </c>
      <c r="AE18" s="17">
        <v>0.214665405338621</v>
      </c>
      <c r="AF18" s="17">
        <v>0.13628407762046901</v>
      </c>
      <c r="AG18" s="17">
        <v>0.16100721568870299</v>
      </c>
      <c r="AH18" s="17">
        <v>0.13369098758957401</v>
      </c>
      <c r="AI18" s="17">
        <v>7.8370430346911699E-2</v>
      </c>
      <c r="AJ18" s="17">
        <v>7.4842267443611304E-2</v>
      </c>
      <c r="AK18" s="17">
        <v>9.0278143023619695E-2</v>
      </c>
      <c r="AL18" s="17">
        <v>7.4355224106396903E-2</v>
      </c>
      <c r="AM18" s="17">
        <v>9.2484022911951597E-2</v>
      </c>
      <c r="AN18" s="17">
        <v>5.34168733995454E-2</v>
      </c>
      <c r="AO18" s="17">
        <v>5.4848135521956498E-2</v>
      </c>
      <c r="AP18" s="17">
        <v>2.9391693605781598E-2</v>
      </c>
      <c r="AQ18" s="17">
        <v>3.5474441510859198E-2</v>
      </c>
      <c r="AR18" s="17">
        <v>1.9512909571151701E-2</v>
      </c>
      <c r="AS18" s="17"/>
      <c r="AT18" s="17">
        <v>8.1955496532375896E-2</v>
      </c>
      <c r="AU18" s="17">
        <v>0.107285911211668</v>
      </c>
      <c r="AV18" s="17">
        <v>0.123203580387569</v>
      </c>
      <c r="AW18" s="17">
        <v>0.12084702880251</v>
      </c>
      <c r="AX18" s="17">
        <v>0.12192233025827499</v>
      </c>
      <c r="AY18" s="17">
        <v>0.108639653075728</v>
      </c>
      <c r="AZ18" s="17"/>
      <c r="BA18" s="17">
        <v>0.161092832102643</v>
      </c>
      <c r="BB18" s="17">
        <v>0.11240702684385299</v>
      </c>
      <c r="BC18" s="17">
        <v>7.2318927043317202E-2</v>
      </c>
      <c r="BD18" s="17">
        <v>5.4616698477264802E-2</v>
      </c>
      <c r="BE18" s="17">
        <v>3.9550388690394497E-2</v>
      </c>
      <c r="BF18" s="17"/>
      <c r="BG18" s="17">
        <v>8.8856131072585498E-2</v>
      </c>
      <c r="BH18" s="17">
        <v>7.9455173718994798E-2</v>
      </c>
      <c r="BI18" s="17">
        <v>7.5651876366239199E-2</v>
      </c>
      <c r="BJ18" s="17">
        <v>0.121626922591901</v>
      </c>
      <c r="BK18" s="17">
        <v>8.99343129575014E-2</v>
      </c>
      <c r="BL18" s="17"/>
      <c r="BM18" s="17">
        <v>8.2012548749401504E-2</v>
      </c>
      <c r="BN18" s="17">
        <v>0.108419288319172</v>
      </c>
      <c r="BO18" s="17">
        <v>0.18278769386820501</v>
      </c>
      <c r="BP18" s="17"/>
      <c r="BQ18" s="17">
        <v>5.5100819645723297E-2</v>
      </c>
      <c r="BR18" s="17">
        <v>0.13768905789709299</v>
      </c>
      <c r="BS18" s="17"/>
      <c r="BT18" s="17">
        <v>6.1427140931312102E-2</v>
      </c>
      <c r="BU18" s="17">
        <v>0.16387485288328399</v>
      </c>
    </row>
    <row r="19" spans="2:73" x14ac:dyDescent="0.3">
      <c r="B19" s="18" t="s">
        <v>92</v>
      </c>
      <c r="C19" s="19">
        <v>3.1692945168288397E-2</v>
      </c>
      <c r="D19" s="19">
        <v>2.3565968418421099E-2</v>
      </c>
      <c r="E19" s="19">
        <v>3.9710281425773701E-2</v>
      </c>
      <c r="F19" s="19"/>
      <c r="G19" s="19">
        <v>5.2883939536392699E-2</v>
      </c>
      <c r="H19" s="19">
        <v>3.9206768574393903E-2</v>
      </c>
      <c r="I19" s="19">
        <v>3.15722089855855E-2</v>
      </c>
      <c r="J19" s="19">
        <v>1.72023855022456E-2</v>
      </c>
      <c r="K19" s="19">
        <v>2.6015094283873899E-2</v>
      </c>
      <c r="L19" s="19">
        <v>2.7248750837957698E-2</v>
      </c>
      <c r="M19" s="19"/>
      <c r="N19" s="19">
        <v>2.0157328963685901E-2</v>
      </c>
      <c r="O19" s="19">
        <v>3.11660731131281E-2</v>
      </c>
      <c r="P19" s="19">
        <v>2.8334994451938801E-2</v>
      </c>
      <c r="Q19" s="19">
        <v>4.6938742330375302E-2</v>
      </c>
      <c r="R19" s="19"/>
      <c r="S19" s="19">
        <v>2.87597086566833E-2</v>
      </c>
      <c r="T19" s="19">
        <v>2.8208246175565801E-2</v>
      </c>
      <c r="U19" s="19">
        <v>1.92065631186084E-2</v>
      </c>
      <c r="V19" s="19">
        <v>4.9343198960133498E-2</v>
      </c>
      <c r="W19" s="19">
        <v>1.9637085985497099E-2</v>
      </c>
      <c r="X19" s="19">
        <v>5.5362867015907702E-2</v>
      </c>
      <c r="Y19" s="19">
        <v>3.1499888432348203E-2</v>
      </c>
      <c r="Z19" s="19">
        <v>5.0297001759303399E-2</v>
      </c>
      <c r="AA19" s="19">
        <v>1.7352601875373502E-2</v>
      </c>
      <c r="AB19" s="19"/>
      <c r="AC19" s="19">
        <v>4.4476531812194298E-2</v>
      </c>
      <c r="AD19" s="19">
        <v>7.2842520538403593E-2</v>
      </c>
      <c r="AE19" s="19">
        <v>4.0472999491578697E-2</v>
      </c>
      <c r="AF19" s="19">
        <v>4.4955293047924699E-2</v>
      </c>
      <c r="AG19" s="19">
        <v>3.98480872654303E-2</v>
      </c>
      <c r="AH19" s="19">
        <v>3.9395611641065802E-2</v>
      </c>
      <c r="AI19" s="19">
        <v>2.0372453558216801E-2</v>
      </c>
      <c r="AJ19" s="19">
        <v>1.8741765336236501E-2</v>
      </c>
      <c r="AK19" s="19">
        <v>1.5783619175025802E-2</v>
      </c>
      <c r="AL19" s="19">
        <v>2.8922776859906199E-2</v>
      </c>
      <c r="AM19" s="19">
        <v>1.08726412742283E-2</v>
      </c>
      <c r="AN19" s="19">
        <v>2.7751369768030599E-2</v>
      </c>
      <c r="AO19" s="19">
        <v>1.26390330422365E-2</v>
      </c>
      <c r="AP19" s="19">
        <v>5.03246798363155E-2</v>
      </c>
      <c r="AQ19" s="19">
        <v>2.6365505931925701E-2</v>
      </c>
      <c r="AR19" s="19">
        <v>9.9628824405003091E-3</v>
      </c>
      <c r="AS19" s="19"/>
      <c r="AT19" s="19">
        <v>3.9442857179404198E-2</v>
      </c>
      <c r="AU19" s="19">
        <v>2.7439169258028799E-2</v>
      </c>
      <c r="AV19" s="19">
        <v>3.70012787050071E-2</v>
      </c>
      <c r="AW19" s="19">
        <v>2.9608927813258499E-2</v>
      </c>
      <c r="AX19" s="19">
        <v>2.3179734030894301E-2</v>
      </c>
      <c r="AY19" s="19">
        <v>3.0249121408600799E-2</v>
      </c>
      <c r="AZ19" s="19"/>
      <c r="BA19" s="19">
        <v>4.6360574614114101E-2</v>
      </c>
      <c r="BB19" s="19">
        <v>2.51290292250946E-2</v>
      </c>
      <c r="BC19" s="19">
        <v>3.5932619871445901E-2</v>
      </c>
      <c r="BD19" s="19">
        <v>1.8117566791916801E-2</v>
      </c>
      <c r="BE19" s="19">
        <v>1.6230126729178E-2</v>
      </c>
      <c r="BF19" s="19"/>
      <c r="BG19" s="19">
        <v>1.6395215676642198E-2</v>
      </c>
      <c r="BH19" s="19">
        <v>3.2490024394938102E-2</v>
      </c>
      <c r="BI19" s="19">
        <v>1.4457117010780699E-2</v>
      </c>
      <c r="BJ19" s="19">
        <v>1.7189971362343098E-2</v>
      </c>
      <c r="BK19" s="19">
        <v>6.3335496031613897E-2</v>
      </c>
      <c r="BL19" s="19"/>
      <c r="BM19" s="19">
        <v>2.8053327927807601E-2</v>
      </c>
      <c r="BN19" s="19">
        <v>3.98749249772185E-2</v>
      </c>
      <c r="BO19" s="19">
        <v>2.27480795950251E-2</v>
      </c>
      <c r="BP19" s="19"/>
      <c r="BQ19" s="19">
        <v>1.7752935618823702E-2</v>
      </c>
      <c r="BR19" s="19">
        <v>3.07263719467687E-2</v>
      </c>
      <c r="BS19" s="19"/>
      <c r="BT19" s="19">
        <v>2.49074211582439E-2</v>
      </c>
      <c r="BU19" s="19">
        <v>3.2746673883481799E-2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1.5677674317894099E-2</v>
      </c>
      <c r="D9" s="17">
        <v>1.31663694319549E-2</v>
      </c>
      <c r="E9" s="17">
        <v>1.73536569389326E-2</v>
      </c>
      <c r="F9" s="17"/>
      <c r="G9" s="17">
        <v>1.7058638981912299E-2</v>
      </c>
      <c r="H9" s="17">
        <v>2.2909123877198099E-2</v>
      </c>
      <c r="I9" s="17">
        <v>4.3703277897768397E-3</v>
      </c>
      <c r="J9" s="17">
        <v>1.86744396254276E-2</v>
      </c>
      <c r="K9" s="17">
        <v>7.18619205959364E-3</v>
      </c>
      <c r="L9" s="17">
        <v>2.1337759817947999E-2</v>
      </c>
      <c r="M9" s="17"/>
      <c r="N9" s="17">
        <v>1.5587862238720201E-2</v>
      </c>
      <c r="O9" s="17">
        <v>1.3394425732187199E-2</v>
      </c>
      <c r="P9" s="17">
        <v>2.0026397631607001E-2</v>
      </c>
      <c r="Q9" s="17">
        <v>1.3243656789996399E-2</v>
      </c>
      <c r="R9" s="17"/>
      <c r="S9" s="17">
        <v>8.6334231490681809E-3</v>
      </c>
      <c r="T9" s="17">
        <v>2.47562379042034E-2</v>
      </c>
      <c r="U9" s="17">
        <v>1.9160481175481602E-2</v>
      </c>
      <c r="V9" s="17">
        <v>7.3133469252817402E-3</v>
      </c>
      <c r="W9" s="17">
        <v>8.5328995641977302E-3</v>
      </c>
      <c r="X9" s="17">
        <v>2.0341803538260199E-2</v>
      </c>
      <c r="Y9" s="17">
        <v>2.10178644291753E-2</v>
      </c>
      <c r="Z9" s="17">
        <v>6.2669780245143197E-3</v>
      </c>
      <c r="AA9" s="17">
        <v>1.8442628357201198E-2</v>
      </c>
      <c r="AB9" s="17"/>
      <c r="AC9" s="17">
        <v>0</v>
      </c>
      <c r="AD9" s="17">
        <v>4.2086599149454298E-2</v>
      </c>
      <c r="AE9" s="17">
        <v>1.05140857135785E-2</v>
      </c>
      <c r="AF9" s="17">
        <v>3.36294006136565E-3</v>
      </c>
      <c r="AG9" s="17">
        <v>2.8247267428580601E-2</v>
      </c>
      <c r="AH9" s="17">
        <v>1.6389199380822402E-2</v>
      </c>
      <c r="AI9" s="17">
        <v>6.9085407747389903E-3</v>
      </c>
      <c r="AJ9" s="17">
        <v>1.2832892333023101E-2</v>
      </c>
      <c r="AK9" s="17">
        <v>1.6073384183526201E-2</v>
      </c>
      <c r="AL9" s="17">
        <v>2.76470539624987E-2</v>
      </c>
      <c r="AM9" s="17">
        <v>1.78015750546789E-2</v>
      </c>
      <c r="AN9" s="17">
        <v>1.00510838074754E-2</v>
      </c>
      <c r="AO9" s="17">
        <v>1.09450652602168E-2</v>
      </c>
      <c r="AP9" s="17">
        <v>3.5799418717272498E-2</v>
      </c>
      <c r="AQ9" s="17">
        <v>0</v>
      </c>
      <c r="AR9" s="17">
        <v>6.68532045361841E-3</v>
      </c>
      <c r="AS9" s="17"/>
      <c r="AT9" s="17">
        <v>2.2356299570118601E-2</v>
      </c>
      <c r="AU9" s="17">
        <v>3.6381904814995801E-3</v>
      </c>
      <c r="AV9" s="17">
        <v>2.3910772505986801E-2</v>
      </c>
      <c r="AW9" s="17">
        <v>1.7527631537199401E-2</v>
      </c>
      <c r="AX9" s="17">
        <v>1.9236969848931602E-2</v>
      </c>
      <c r="AY9" s="17">
        <v>1.6618156350835699E-2</v>
      </c>
      <c r="AZ9" s="17"/>
      <c r="BA9" s="17">
        <v>7.7273697596731399E-3</v>
      </c>
      <c r="BB9" s="17">
        <v>1.2763263459246299E-2</v>
      </c>
      <c r="BC9" s="17">
        <v>1.3100052915942399E-2</v>
      </c>
      <c r="BD9" s="17">
        <v>2.7166281896068199E-2</v>
      </c>
      <c r="BE9" s="17">
        <v>1.3159186568138701E-2</v>
      </c>
      <c r="BF9" s="17"/>
      <c r="BG9" s="17">
        <v>1.9931446168676901E-2</v>
      </c>
      <c r="BH9" s="17">
        <v>1.9334010053461501E-2</v>
      </c>
      <c r="BI9" s="17">
        <v>9.4523413685809795E-3</v>
      </c>
      <c r="BJ9" s="17">
        <v>1.21926192150788E-2</v>
      </c>
      <c r="BK9" s="17">
        <v>1.54260374986472E-2</v>
      </c>
      <c r="BL9" s="17"/>
      <c r="BM9" s="17">
        <v>1.73646193689878E-2</v>
      </c>
      <c r="BN9" s="17">
        <v>9.8516802001129104E-3</v>
      </c>
      <c r="BO9" s="17">
        <v>2.4740138439195598E-2</v>
      </c>
      <c r="BP9" s="17"/>
      <c r="BQ9" s="17">
        <v>2.21310330656193E-2</v>
      </c>
      <c r="BR9" s="17">
        <v>1.2148411043593699E-2</v>
      </c>
      <c r="BS9" s="17"/>
      <c r="BT9" s="17">
        <v>2.0512964000979E-2</v>
      </c>
      <c r="BU9" s="17">
        <v>7.7802063769141496E-3</v>
      </c>
    </row>
    <row r="10" spans="2:73" x14ac:dyDescent="0.3">
      <c r="B10" s="18" t="s">
        <v>262</v>
      </c>
      <c r="C10" s="17">
        <v>3.6851526099252498E-2</v>
      </c>
      <c r="D10" s="17">
        <v>3.5903860708404102E-2</v>
      </c>
      <c r="E10" s="17">
        <v>3.7888712862187798E-2</v>
      </c>
      <c r="F10" s="17"/>
      <c r="G10" s="17">
        <v>4.4079276857255101E-2</v>
      </c>
      <c r="H10" s="17">
        <v>3.6821091441206398E-2</v>
      </c>
      <c r="I10" s="17">
        <v>3.0325836438566602E-2</v>
      </c>
      <c r="J10" s="17">
        <v>3.5402110551568902E-2</v>
      </c>
      <c r="K10" s="17">
        <v>3.63944155666103E-2</v>
      </c>
      <c r="L10" s="17">
        <v>3.8879304527962101E-2</v>
      </c>
      <c r="M10" s="17"/>
      <c r="N10" s="17">
        <v>4.8402555108578903E-2</v>
      </c>
      <c r="O10" s="17">
        <v>3.39511654445315E-2</v>
      </c>
      <c r="P10" s="17">
        <v>3.8375973201136698E-2</v>
      </c>
      <c r="Q10" s="17">
        <v>2.5520436861050801E-2</v>
      </c>
      <c r="R10" s="17"/>
      <c r="S10" s="17">
        <v>2.8042490884333301E-2</v>
      </c>
      <c r="T10" s="17">
        <v>3.09279619761453E-2</v>
      </c>
      <c r="U10" s="17">
        <v>7.1120850535970295E-2</v>
      </c>
      <c r="V10" s="17">
        <v>3.7298412530666999E-2</v>
      </c>
      <c r="W10" s="17">
        <v>7.6201374544772396E-3</v>
      </c>
      <c r="X10" s="17">
        <v>2.8413480060709401E-2</v>
      </c>
      <c r="Y10" s="17">
        <v>5.3535722574436298E-2</v>
      </c>
      <c r="Z10" s="17">
        <v>3.5482573254086401E-2</v>
      </c>
      <c r="AA10" s="17">
        <v>4.2649775722745302E-2</v>
      </c>
      <c r="AB10" s="17"/>
      <c r="AC10" s="17">
        <v>2.7313591357829799E-2</v>
      </c>
      <c r="AD10" s="17">
        <v>1.20899264626456E-2</v>
      </c>
      <c r="AE10" s="17">
        <v>3.3831462073614503E-2</v>
      </c>
      <c r="AF10" s="17">
        <v>5.0186605208700302E-2</v>
      </c>
      <c r="AG10" s="17">
        <v>3.4009296364219198E-2</v>
      </c>
      <c r="AH10" s="17">
        <v>3.8064022023248302E-2</v>
      </c>
      <c r="AI10" s="17">
        <v>2.9826659043797499E-2</v>
      </c>
      <c r="AJ10" s="17">
        <v>3.0099910662341901E-2</v>
      </c>
      <c r="AK10" s="17">
        <v>2.0949214453632702E-2</v>
      </c>
      <c r="AL10" s="17">
        <v>3.5330271492627803E-2</v>
      </c>
      <c r="AM10" s="17">
        <v>5.5887984003659498E-2</v>
      </c>
      <c r="AN10" s="17">
        <v>2.4910229391659301E-2</v>
      </c>
      <c r="AO10" s="17">
        <v>6.3585709977407506E-2</v>
      </c>
      <c r="AP10" s="17">
        <v>3.8674449837984903E-2</v>
      </c>
      <c r="AQ10" s="17">
        <v>3.31405673986764E-2</v>
      </c>
      <c r="AR10" s="17">
        <v>3.0716787709004399E-2</v>
      </c>
      <c r="AS10" s="17"/>
      <c r="AT10" s="17">
        <v>3.01780554421941E-2</v>
      </c>
      <c r="AU10" s="17">
        <v>3.0597531756558799E-2</v>
      </c>
      <c r="AV10" s="17">
        <v>3.2924406361781601E-2</v>
      </c>
      <c r="AW10" s="17">
        <v>4.6013276917128199E-2</v>
      </c>
      <c r="AX10" s="17">
        <v>4.7429527709769499E-2</v>
      </c>
      <c r="AY10" s="17">
        <v>6.1138658167384598E-2</v>
      </c>
      <c r="AZ10" s="17"/>
      <c r="BA10" s="17">
        <v>3.5018622014871298E-2</v>
      </c>
      <c r="BB10" s="17">
        <v>4.2652767963773798E-2</v>
      </c>
      <c r="BC10" s="17">
        <v>2.8394726609768401E-2</v>
      </c>
      <c r="BD10" s="17">
        <v>5.5932657377277498E-2</v>
      </c>
      <c r="BE10" s="17">
        <v>1.64636575732518E-2</v>
      </c>
      <c r="BF10" s="17"/>
      <c r="BG10" s="17">
        <v>5.56502877292211E-2</v>
      </c>
      <c r="BH10" s="17">
        <v>1.9957990754884501E-2</v>
      </c>
      <c r="BI10" s="17">
        <v>3.8168197747002898E-2</v>
      </c>
      <c r="BJ10" s="17">
        <v>5.7362097776563099E-2</v>
      </c>
      <c r="BK10" s="17">
        <v>1.7524651256922898E-2</v>
      </c>
      <c r="BL10" s="17"/>
      <c r="BM10" s="17">
        <v>3.99505662951955E-2</v>
      </c>
      <c r="BN10" s="17">
        <v>3.35160439133564E-2</v>
      </c>
      <c r="BO10" s="17">
        <v>3.5689045531664999E-2</v>
      </c>
      <c r="BP10" s="17"/>
      <c r="BQ10" s="17">
        <v>5.0031629550988999E-2</v>
      </c>
      <c r="BR10" s="17">
        <v>3.11914422964467E-2</v>
      </c>
      <c r="BS10" s="17"/>
      <c r="BT10" s="17">
        <v>4.6803737962566198E-2</v>
      </c>
      <c r="BU10" s="17">
        <v>2.3589806926559501E-2</v>
      </c>
    </row>
    <row r="11" spans="2:73" x14ac:dyDescent="0.3">
      <c r="B11" s="18" t="s">
        <v>263</v>
      </c>
      <c r="C11" s="17">
        <v>9.8753736684000906E-2</v>
      </c>
      <c r="D11" s="17">
        <v>0.108050886465686</v>
      </c>
      <c r="E11" s="17">
        <v>8.9625180792771098E-2</v>
      </c>
      <c r="F11" s="17"/>
      <c r="G11" s="17">
        <v>0.12727926386160501</v>
      </c>
      <c r="H11" s="17">
        <v>9.5837147729831207E-2</v>
      </c>
      <c r="I11" s="17">
        <v>0.10198682142714401</v>
      </c>
      <c r="J11" s="17">
        <v>9.5510722529911093E-2</v>
      </c>
      <c r="K11" s="17">
        <v>7.4711557260732503E-2</v>
      </c>
      <c r="L11" s="17">
        <v>9.8380474878471E-2</v>
      </c>
      <c r="M11" s="17"/>
      <c r="N11" s="17">
        <v>0.110141305404412</v>
      </c>
      <c r="O11" s="17">
        <v>9.1807659125994201E-2</v>
      </c>
      <c r="P11" s="17">
        <v>8.9487649155774895E-2</v>
      </c>
      <c r="Q11" s="17">
        <v>0.10240695874286899</v>
      </c>
      <c r="R11" s="17"/>
      <c r="S11" s="17">
        <v>0.109410518748284</v>
      </c>
      <c r="T11" s="17">
        <v>0.107719589185009</v>
      </c>
      <c r="U11" s="17">
        <v>0.123436919800954</v>
      </c>
      <c r="V11" s="17">
        <v>8.2826746404437199E-2</v>
      </c>
      <c r="W11" s="17">
        <v>8.7215507558183705E-2</v>
      </c>
      <c r="X11" s="17">
        <v>8.4491211449007703E-2</v>
      </c>
      <c r="Y11" s="17">
        <v>8.12802971068559E-2</v>
      </c>
      <c r="Z11" s="17">
        <v>0.103994980024175</v>
      </c>
      <c r="AA11" s="17">
        <v>9.9411718134720606E-2</v>
      </c>
      <c r="AB11" s="17"/>
      <c r="AC11" s="17">
        <v>0.11578139993507</v>
      </c>
      <c r="AD11" s="17">
        <v>0.12781415791741599</v>
      </c>
      <c r="AE11" s="17">
        <v>4.7166361963156198E-2</v>
      </c>
      <c r="AF11" s="17">
        <v>0.11451155693531501</v>
      </c>
      <c r="AG11" s="17">
        <v>0.118360229439743</v>
      </c>
      <c r="AH11" s="17">
        <v>8.0461671869960796E-2</v>
      </c>
      <c r="AI11" s="17">
        <v>0.10063646737515999</v>
      </c>
      <c r="AJ11" s="17">
        <v>0.126539249671865</v>
      </c>
      <c r="AK11" s="17">
        <v>8.9363257443990901E-2</v>
      </c>
      <c r="AL11" s="17">
        <v>5.24527384225007E-2</v>
      </c>
      <c r="AM11" s="17">
        <v>6.8062685933713798E-2</v>
      </c>
      <c r="AN11" s="17">
        <v>0.106806553364373</v>
      </c>
      <c r="AO11" s="17">
        <v>0.14754643978013299</v>
      </c>
      <c r="AP11" s="17">
        <v>0.100736382547567</v>
      </c>
      <c r="AQ11" s="17">
        <v>0.109874826692584</v>
      </c>
      <c r="AR11" s="17">
        <v>0.12947336737843501</v>
      </c>
      <c r="AS11" s="17"/>
      <c r="AT11" s="17">
        <v>0.11501683267854</v>
      </c>
      <c r="AU11" s="17">
        <v>7.6905567437334496E-2</v>
      </c>
      <c r="AV11" s="17">
        <v>0.105359338380371</v>
      </c>
      <c r="AW11" s="17">
        <v>0.100183299568269</v>
      </c>
      <c r="AX11" s="17">
        <v>9.8663070242833606E-2</v>
      </c>
      <c r="AY11" s="17">
        <v>0.121295770997136</v>
      </c>
      <c r="AZ11" s="17"/>
      <c r="BA11" s="17">
        <v>8.5133826951327707E-2</v>
      </c>
      <c r="BB11" s="17">
        <v>9.6926714041053297E-2</v>
      </c>
      <c r="BC11" s="17">
        <v>0.106820280823785</v>
      </c>
      <c r="BD11" s="17">
        <v>0.11112971233459</v>
      </c>
      <c r="BE11" s="17">
        <v>0.13220146302102601</v>
      </c>
      <c r="BF11" s="17"/>
      <c r="BG11" s="17">
        <v>0.10794050478522201</v>
      </c>
      <c r="BH11" s="17">
        <v>9.0195249586390594E-2</v>
      </c>
      <c r="BI11" s="17">
        <v>0.110371059295719</v>
      </c>
      <c r="BJ11" s="17">
        <v>8.8699091653725998E-2</v>
      </c>
      <c r="BK11" s="17">
        <v>0.13064213047767201</v>
      </c>
      <c r="BL11" s="17"/>
      <c r="BM11" s="17">
        <v>0.11769329629145101</v>
      </c>
      <c r="BN11" s="17">
        <v>8.7954438777785998E-2</v>
      </c>
      <c r="BO11" s="17">
        <v>6.8476359836743703E-2</v>
      </c>
      <c r="BP11" s="17"/>
      <c r="BQ11" s="17">
        <v>0.11775061422034699</v>
      </c>
      <c r="BR11" s="17">
        <v>8.8689412376562096E-2</v>
      </c>
      <c r="BS11" s="17"/>
      <c r="BT11" s="17">
        <v>0.123643218050441</v>
      </c>
      <c r="BU11" s="17">
        <v>6.4696515376431896E-2</v>
      </c>
    </row>
    <row r="12" spans="2:73" x14ac:dyDescent="0.3">
      <c r="B12" s="18" t="s">
        <v>264</v>
      </c>
      <c r="C12" s="17">
        <v>9.3778646430972695E-2</v>
      </c>
      <c r="D12" s="17">
        <v>0.10271731915848201</v>
      </c>
      <c r="E12" s="17">
        <v>8.4941878956291197E-2</v>
      </c>
      <c r="F12" s="17"/>
      <c r="G12" s="17">
        <v>8.6936377710468096E-2</v>
      </c>
      <c r="H12" s="17">
        <v>9.0745857292062707E-2</v>
      </c>
      <c r="I12" s="17">
        <v>8.9181336065947497E-2</v>
      </c>
      <c r="J12" s="17">
        <v>7.9611338386503597E-2</v>
      </c>
      <c r="K12" s="17">
        <v>0.11714452185857301</v>
      </c>
      <c r="L12" s="17">
        <v>0.10035630140905399</v>
      </c>
      <c r="M12" s="17"/>
      <c r="N12" s="17">
        <v>0.109721898872601</v>
      </c>
      <c r="O12" s="17">
        <v>9.2769303947734999E-2</v>
      </c>
      <c r="P12" s="17">
        <v>0.11247000846081801</v>
      </c>
      <c r="Q12" s="17">
        <v>6.0408866916201003E-2</v>
      </c>
      <c r="R12" s="17"/>
      <c r="S12" s="17">
        <v>8.4685557080184798E-2</v>
      </c>
      <c r="T12" s="17">
        <v>8.6796779722816506E-2</v>
      </c>
      <c r="U12" s="17">
        <v>0.13612680914906899</v>
      </c>
      <c r="V12" s="17">
        <v>7.1836991605909506E-2</v>
      </c>
      <c r="W12" s="17">
        <v>0.112770902821431</v>
      </c>
      <c r="X12" s="17">
        <v>0.118249074072508</v>
      </c>
      <c r="Y12" s="17">
        <v>7.8870047143923303E-2</v>
      </c>
      <c r="Z12" s="17">
        <v>9.8249338778616996E-2</v>
      </c>
      <c r="AA12" s="17">
        <v>7.7286649853806899E-2</v>
      </c>
      <c r="AB12" s="17"/>
      <c r="AC12" s="17">
        <v>7.3813671598418507E-2</v>
      </c>
      <c r="AD12" s="17">
        <v>7.6555187213008496E-2</v>
      </c>
      <c r="AE12" s="17">
        <v>8.6012172106355603E-2</v>
      </c>
      <c r="AF12" s="17">
        <v>8.5433029766075905E-2</v>
      </c>
      <c r="AG12" s="17">
        <v>8.0267288374661294E-2</v>
      </c>
      <c r="AH12" s="17">
        <v>9.1990294585994503E-2</v>
      </c>
      <c r="AI12" s="17">
        <v>9.7180687983422998E-2</v>
      </c>
      <c r="AJ12" s="17">
        <v>0.12770571524494501</v>
      </c>
      <c r="AK12" s="17">
        <v>9.9118755208251696E-2</v>
      </c>
      <c r="AL12" s="17">
        <v>8.80584649807412E-2</v>
      </c>
      <c r="AM12" s="17">
        <v>0.13525408658787</v>
      </c>
      <c r="AN12" s="17">
        <v>8.4343322115579503E-2</v>
      </c>
      <c r="AO12" s="17">
        <v>5.89523900566222E-2</v>
      </c>
      <c r="AP12" s="17">
        <v>7.7596117234538603E-2</v>
      </c>
      <c r="AQ12" s="17">
        <v>7.1325877929307502E-2</v>
      </c>
      <c r="AR12" s="17">
        <v>0.13610060927427001</v>
      </c>
      <c r="AS12" s="17"/>
      <c r="AT12" s="17">
        <v>9.20880251766487E-2</v>
      </c>
      <c r="AU12" s="17">
        <v>7.6106190793557904E-2</v>
      </c>
      <c r="AV12" s="17">
        <v>9.9361063230401794E-2</v>
      </c>
      <c r="AW12" s="17">
        <v>9.7223885875674002E-2</v>
      </c>
      <c r="AX12" s="17">
        <v>0.11911927709785999</v>
      </c>
      <c r="AY12" s="17">
        <v>0.12495772914474799</v>
      </c>
      <c r="AZ12" s="17"/>
      <c r="BA12" s="17">
        <v>6.7926502186667501E-2</v>
      </c>
      <c r="BB12" s="17">
        <v>0.11382442020652001</v>
      </c>
      <c r="BC12" s="17">
        <v>8.392366084076E-2</v>
      </c>
      <c r="BD12" s="17">
        <v>0.114902226596866</v>
      </c>
      <c r="BE12" s="17">
        <v>0.161950110926184</v>
      </c>
      <c r="BF12" s="17"/>
      <c r="BG12" s="17">
        <v>0.107520716263769</v>
      </c>
      <c r="BH12" s="17">
        <v>0.10323614133043101</v>
      </c>
      <c r="BI12" s="17">
        <v>0.104083005015283</v>
      </c>
      <c r="BJ12" s="17">
        <v>8.2777819431265498E-2</v>
      </c>
      <c r="BK12" s="17">
        <v>8.0231181013174793E-2</v>
      </c>
      <c r="BL12" s="17"/>
      <c r="BM12" s="17">
        <v>0.113641546268562</v>
      </c>
      <c r="BN12" s="17">
        <v>7.5803714365598698E-2</v>
      </c>
      <c r="BO12" s="17">
        <v>7.8099915899875305E-2</v>
      </c>
      <c r="BP12" s="17"/>
      <c r="BQ12" s="17">
        <v>0.109356572944191</v>
      </c>
      <c r="BR12" s="17">
        <v>8.5815209633843301E-2</v>
      </c>
      <c r="BS12" s="17"/>
      <c r="BT12" s="17">
        <v>0.116825583253185</v>
      </c>
      <c r="BU12" s="17">
        <v>6.7686359248469996E-2</v>
      </c>
    </row>
    <row r="13" spans="2:73" x14ac:dyDescent="0.3">
      <c r="B13" s="18" t="s">
        <v>265</v>
      </c>
      <c r="C13" s="17">
        <v>0.148429861475594</v>
      </c>
      <c r="D13" s="17">
        <v>0.15674082801686401</v>
      </c>
      <c r="E13" s="17">
        <v>0.14078902085301301</v>
      </c>
      <c r="F13" s="17"/>
      <c r="G13" s="17">
        <v>0.18351613256582699</v>
      </c>
      <c r="H13" s="17">
        <v>0.20808120561885499</v>
      </c>
      <c r="I13" s="17">
        <v>0.16977337182083499</v>
      </c>
      <c r="J13" s="17">
        <v>0.12639446746125901</v>
      </c>
      <c r="K13" s="17">
        <v>0.10805610303416401</v>
      </c>
      <c r="L13" s="17">
        <v>0.10437883115721</v>
      </c>
      <c r="M13" s="17"/>
      <c r="N13" s="17">
        <v>0.17832163645391699</v>
      </c>
      <c r="O13" s="17">
        <v>0.16624207773871699</v>
      </c>
      <c r="P13" s="17">
        <v>0.120195864397488</v>
      </c>
      <c r="Q13" s="17">
        <v>0.122326350737745</v>
      </c>
      <c r="R13" s="17"/>
      <c r="S13" s="17">
        <v>0.16569401106137699</v>
      </c>
      <c r="T13" s="17">
        <v>0.155231346924394</v>
      </c>
      <c r="U13" s="17">
        <v>0.14503970250902201</v>
      </c>
      <c r="V13" s="17">
        <v>0.174489560868754</v>
      </c>
      <c r="W13" s="17">
        <v>0.13227947936609799</v>
      </c>
      <c r="X13" s="17">
        <v>0.13185189638526401</v>
      </c>
      <c r="Y13" s="17">
        <v>0.12417066013481901</v>
      </c>
      <c r="Z13" s="17">
        <v>0.131396847928275</v>
      </c>
      <c r="AA13" s="17">
        <v>0.148444170427281</v>
      </c>
      <c r="AB13" s="17"/>
      <c r="AC13" s="17">
        <v>0.16520295211976399</v>
      </c>
      <c r="AD13" s="17">
        <v>0.14715194985319399</v>
      </c>
      <c r="AE13" s="17">
        <v>0.12268819432670899</v>
      </c>
      <c r="AF13" s="17">
        <v>0.119837749414252</v>
      </c>
      <c r="AG13" s="17">
        <v>0.12382343538404</v>
      </c>
      <c r="AH13" s="17">
        <v>0.177753302694629</v>
      </c>
      <c r="AI13" s="17">
        <v>0.15813307629584</v>
      </c>
      <c r="AJ13" s="17">
        <v>0.12781431975205601</v>
      </c>
      <c r="AK13" s="17">
        <v>0.140742016922834</v>
      </c>
      <c r="AL13" s="17">
        <v>0.160421273471374</v>
      </c>
      <c r="AM13" s="17">
        <v>0.10959719986559099</v>
      </c>
      <c r="AN13" s="17">
        <v>0.15958186997216101</v>
      </c>
      <c r="AO13" s="17">
        <v>0.15188820130174599</v>
      </c>
      <c r="AP13" s="17">
        <v>0.25483728335302502</v>
      </c>
      <c r="AQ13" s="17">
        <v>0.24343636258520501</v>
      </c>
      <c r="AR13" s="17">
        <v>0.18037544649778001</v>
      </c>
      <c r="AS13" s="17"/>
      <c r="AT13" s="17">
        <v>0.17831905878166299</v>
      </c>
      <c r="AU13" s="17">
        <v>0.14064239503225001</v>
      </c>
      <c r="AV13" s="17">
        <v>0.16467235070943501</v>
      </c>
      <c r="AW13" s="17">
        <v>0.14428133128186199</v>
      </c>
      <c r="AX13" s="17">
        <v>8.7851504668771396E-2</v>
      </c>
      <c r="AY13" s="17">
        <v>0.148015847956562</v>
      </c>
      <c r="AZ13" s="17"/>
      <c r="BA13" s="17">
        <v>0.116173357842744</v>
      </c>
      <c r="BB13" s="17">
        <v>0.162664078218035</v>
      </c>
      <c r="BC13" s="17">
        <v>0.16935070465934501</v>
      </c>
      <c r="BD13" s="17">
        <v>0.173832169026226</v>
      </c>
      <c r="BE13" s="17">
        <v>0.16020757245664199</v>
      </c>
      <c r="BF13" s="17"/>
      <c r="BG13" s="17">
        <v>0.14017551989771401</v>
      </c>
      <c r="BH13" s="17">
        <v>0.155904200758228</v>
      </c>
      <c r="BI13" s="17">
        <v>0.147856583239802</v>
      </c>
      <c r="BJ13" s="17">
        <v>0.16709284556457199</v>
      </c>
      <c r="BK13" s="17">
        <v>0.14341864462399401</v>
      </c>
      <c r="BL13" s="17"/>
      <c r="BM13" s="17">
        <v>0.144154435223871</v>
      </c>
      <c r="BN13" s="17">
        <v>0.15820936250829701</v>
      </c>
      <c r="BO13" s="17">
        <v>0.13751576910705901</v>
      </c>
      <c r="BP13" s="17"/>
      <c r="BQ13" s="17">
        <v>0.18982045229917999</v>
      </c>
      <c r="BR13" s="17">
        <v>0.127192201188077</v>
      </c>
      <c r="BS13" s="17"/>
      <c r="BT13" s="17">
        <v>0.168059112865972</v>
      </c>
      <c r="BU13" s="17">
        <v>0.11939547980321601</v>
      </c>
    </row>
    <row r="14" spans="2:73" x14ac:dyDescent="0.3">
      <c r="B14" s="18" t="s">
        <v>266</v>
      </c>
      <c r="C14" s="17">
        <v>0.116298054859186</v>
      </c>
      <c r="D14" s="17">
        <v>0.124272493725249</v>
      </c>
      <c r="E14" s="17">
        <v>0.108517162146801</v>
      </c>
      <c r="F14" s="17"/>
      <c r="G14" s="17">
        <v>0.15087826857122999</v>
      </c>
      <c r="H14" s="17">
        <v>0.10312722295778801</v>
      </c>
      <c r="I14" s="17">
        <v>0.11893655955460999</v>
      </c>
      <c r="J14" s="17">
        <v>0.118513429642779</v>
      </c>
      <c r="K14" s="17">
        <v>0.107668374221152</v>
      </c>
      <c r="L14" s="17">
        <v>0.10594353066854401</v>
      </c>
      <c r="M14" s="17"/>
      <c r="N14" s="17">
        <v>0.121550561040793</v>
      </c>
      <c r="O14" s="17">
        <v>0.122222881851799</v>
      </c>
      <c r="P14" s="17">
        <v>0.132960783012461</v>
      </c>
      <c r="Q14" s="17">
        <v>9.2111385322134504E-2</v>
      </c>
      <c r="R14" s="17"/>
      <c r="S14" s="17">
        <v>0.126708739270291</v>
      </c>
      <c r="T14" s="17">
        <v>0.126325853350225</v>
      </c>
      <c r="U14" s="17">
        <v>0.10225260753059</v>
      </c>
      <c r="V14" s="17">
        <v>0.133737217922903</v>
      </c>
      <c r="W14" s="17">
        <v>8.8324515985244503E-2</v>
      </c>
      <c r="X14" s="17">
        <v>9.9175629095168097E-2</v>
      </c>
      <c r="Y14" s="17">
        <v>0.13708025366873899</v>
      </c>
      <c r="Z14" s="17">
        <v>8.7107933264040704E-2</v>
      </c>
      <c r="AA14" s="17">
        <v>0.114982247839462</v>
      </c>
      <c r="AB14" s="17"/>
      <c r="AC14" s="17">
        <v>0.115022133225008</v>
      </c>
      <c r="AD14" s="17">
        <v>8.2122757183815107E-2</v>
      </c>
      <c r="AE14" s="17">
        <v>8.6067037928711093E-2</v>
      </c>
      <c r="AF14" s="17">
        <v>7.1723526597022302E-2</v>
      </c>
      <c r="AG14" s="17">
        <v>0.10333533924642301</v>
      </c>
      <c r="AH14" s="17">
        <v>0.130421155123331</v>
      </c>
      <c r="AI14" s="17">
        <v>0.12598405320189501</v>
      </c>
      <c r="AJ14" s="17">
        <v>0.106802535694677</v>
      </c>
      <c r="AK14" s="17">
        <v>0.127952565172155</v>
      </c>
      <c r="AL14" s="17">
        <v>0.150523708897362</v>
      </c>
      <c r="AM14" s="17">
        <v>0.10266756287041399</v>
      </c>
      <c r="AN14" s="17">
        <v>9.3874269306321895E-2</v>
      </c>
      <c r="AO14" s="17">
        <v>0.19446281141883201</v>
      </c>
      <c r="AP14" s="17">
        <v>9.8539486624858397E-2</v>
      </c>
      <c r="AQ14" s="17">
        <v>0.18363563074066699</v>
      </c>
      <c r="AR14" s="17">
        <v>0.140332276577249</v>
      </c>
      <c r="AS14" s="17"/>
      <c r="AT14" s="17">
        <v>0.134960351823188</v>
      </c>
      <c r="AU14" s="17">
        <v>0.113748706975736</v>
      </c>
      <c r="AV14" s="17">
        <v>8.33525427530903E-2</v>
      </c>
      <c r="AW14" s="17">
        <v>0.101921305515179</v>
      </c>
      <c r="AX14" s="17">
        <v>0.13044990993393701</v>
      </c>
      <c r="AY14" s="17">
        <v>0.166749222052122</v>
      </c>
      <c r="AZ14" s="17"/>
      <c r="BA14" s="17">
        <v>0.108821010093584</v>
      </c>
      <c r="BB14" s="17">
        <v>9.3124077863906099E-2</v>
      </c>
      <c r="BC14" s="17">
        <v>0.14383598371693401</v>
      </c>
      <c r="BD14" s="17">
        <v>0.11065358674865</v>
      </c>
      <c r="BE14" s="17">
        <v>9.7432632836882194E-2</v>
      </c>
      <c r="BF14" s="17"/>
      <c r="BG14" s="17">
        <v>0.10049668055057</v>
      </c>
      <c r="BH14" s="17">
        <v>0.12403219977148899</v>
      </c>
      <c r="BI14" s="17">
        <v>0.14810174777153801</v>
      </c>
      <c r="BJ14" s="17">
        <v>0.12030783503703101</v>
      </c>
      <c r="BK14" s="17">
        <v>0.16636996084099301</v>
      </c>
      <c r="BL14" s="17"/>
      <c r="BM14" s="17">
        <v>0.122843300337331</v>
      </c>
      <c r="BN14" s="17">
        <v>0.10696588152431299</v>
      </c>
      <c r="BO14" s="17">
        <v>0.119373179453674</v>
      </c>
      <c r="BP14" s="17"/>
      <c r="BQ14" s="17">
        <v>0.13261627135027401</v>
      </c>
      <c r="BR14" s="17">
        <v>0.10123041871724101</v>
      </c>
      <c r="BS14" s="17"/>
      <c r="BT14" s="17">
        <v>0.120051499729175</v>
      </c>
      <c r="BU14" s="17">
        <v>0.113799308569698</v>
      </c>
    </row>
    <row r="15" spans="2:73" x14ac:dyDescent="0.3">
      <c r="B15" s="18" t="s">
        <v>267</v>
      </c>
      <c r="C15" s="17">
        <v>0.22797683944788899</v>
      </c>
      <c r="D15" s="17">
        <v>0.20864578891073399</v>
      </c>
      <c r="E15" s="17">
        <v>0.24675953071177201</v>
      </c>
      <c r="F15" s="17"/>
      <c r="G15" s="17">
        <v>0.172467744459921</v>
      </c>
      <c r="H15" s="17">
        <v>0.21720026225070599</v>
      </c>
      <c r="I15" s="17">
        <v>0.26058030058758602</v>
      </c>
      <c r="J15" s="17">
        <v>0.25139131247614499</v>
      </c>
      <c r="K15" s="17">
        <v>0.26946620742537702</v>
      </c>
      <c r="L15" s="17">
        <v>0.20009661749937899</v>
      </c>
      <c r="M15" s="17"/>
      <c r="N15" s="17">
        <v>0.21254038007644699</v>
      </c>
      <c r="O15" s="17">
        <v>0.23870138429353799</v>
      </c>
      <c r="P15" s="17">
        <v>0.22342571594636201</v>
      </c>
      <c r="Q15" s="17">
        <v>0.23677541311247299</v>
      </c>
      <c r="R15" s="17"/>
      <c r="S15" s="17">
        <v>0.21513068742973099</v>
      </c>
      <c r="T15" s="17">
        <v>0.244001054986766</v>
      </c>
      <c r="U15" s="17">
        <v>0.22148870884397301</v>
      </c>
      <c r="V15" s="17">
        <v>0.25814889111492501</v>
      </c>
      <c r="W15" s="17">
        <v>0.25261508018523698</v>
      </c>
      <c r="X15" s="17">
        <v>0.21138505323346199</v>
      </c>
      <c r="Y15" s="17">
        <v>0.18928874505968499</v>
      </c>
      <c r="Z15" s="17">
        <v>0.25876108825400401</v>
      </c>
      <c r="AA15" s="17">
        <v>0.217103722926661</v>
      </c>
      <c r="AB15" s="17"/>
      <c r="AC15" s="17">
        <v>0.10973458275104001</v>
      </c>
      <c r="AD15" s="17">
        <v>0.11580320742080601</v>
      </c>
      <c r="AE15" s="17">
        <v>0.23360751383134901</v>
      </c>
      <c r="AF15" s="17">
        <v>0.25983212746777301</v>
      </c>
      <c r="AG15" s="17">
        <v>0.176794287683541</v>
      </c>
      <c r="AH15" s="17">
        <v>0.21956099051200401</v>
      </c>
      <c r="AI15" s="17">
        <v>0.213771315877406</v>
      </c>
      <c r="AJ15" s="17">
        <v>0.26733705131964502</v>
      </c>
      <c r="AK15" s="17">
        <v>0.25326681991887801</v>
      </c>
      <c r="AL15" s="17">
        <v>0.26932798219627702</v>
      </c>
      <c r="AM15" s="17">
        <v>0.24783433056381299</v>
      </c>
      <c r="AN15" s="17">
        <v>0.31758920519373002</v>
      </c>
      <c r="AO15" s="17">
        <v>0.206961907376154</v>
      </c>
      <c r="AP15" s="17">
        <v>0.22854259416775</v>
      </c>
      <c r="AQ15" s="17">
        <v>0.125957968915093</v>
      </c>
      <c r="AR15" s="17">
        <v>0.23136360813755899</v>
      </c>
      <c r="AS15" s="17"/>
      <c r="AT15" s="17">
        <v>0.18613355533150899</v>
      </c>
      <c r="AU15" s="17">
        <v>0.25472987967570798</v>
      </c>
      <c r="AV15" s="17">
        <v>0.236269691217427</v>
      </c>
      <c r="AW15" s="17">
        <v>0.23253359932210599</v>
      </c>
      <c r="AX15" s="17">
        <v>0.24401254094414301</v>
      </c>
      <c r="AY15" s="17">
        <v>0.19323944433696599</v>
      </c>
      <c r="AZ15" s="17"/>
      <c r="BA15" s="17">
        <v>0.23088554379927001</v>
      </c>
      <c r="BB15" s="17">
        <v>0.23950293627102001</v>
      </c>
      <c r="BC15" s="17">
        <v>0.224911700976654</v>
      </c>
      <c r="BD15" s="17">
        <v>0.21495141553472799</v>
      </c>
      <c r="BE15" s="17">
        <v>0.26637927460906402</v>
      </c>
      <c r="BF15" s="17"/>
      <c r="BG15" s="17">
        <v>0.20800696567336399</v>
      </c>
      <c r="BH15" s="17">
        <v>0.247933138683647</v>
      </c>
      <c r="BI15" s="17">
        <v>0.247396306935764</v>
      </c>
      <c r="BJ15" s="17">
        <v>0.198295210805608</v>
      </c>
      <c r="BK15" s="17">
        <v>0.19671237158018201</v>
      </c>
      <c r="BL15" s="17"/>
      <c r="BM15" s="17">
        <v>0.227621222066416</v>
      </c>
      <c r="BN15" s="17">
        <v>0.23354823635470101</v>
      </c>
      <c r="BO15" s="17">
        <v>0.21556635705136301</v>
      </c>
      <c r="BP15" s="17"/>
      <c r="BQ15" s="17">
        <v>0.200910467709631</v>
      </c>
      <c r="BR15" s="17">
        <v>0.24354146685671099</v>
      </c>
      <c r="BS15" s="17"/>
      <c r="BT15" s="17">
        <v>0.229328314681257</v>
      </c>
      <c r="BU15" s="17">
        <v>0.225285244312533</v>
      </c>
    </row>
    <row r="16" spans="2:73" x14ac:dyDescent="0.3">
      <c r="B16" s="18" t="s">
        <v>268</v>
      </c>
      <c r="C16" s="17">
        <v>6.8240394892559994E-2</v>
      </c>
      <c r="D16" s="17">
        <v>6.7194910036148303E-2</v>
      </c>
      <c r="E16" s="17">
        <v>6.9120022535367198E-2</v>
      </c>
      <c r="F16" s="17"/>
      <c r="G16" s="17">
        <v>4.2439963234752097E-2</v>
      </c>
      <c r="H16" s="17">
        <v>5.4003593210622702E-2</v>
      </c>
      <c r="I16" s="17">
        <v>7.1142661085007095E-2</v>
      </c>
      <c r="J16" s="17">
        <v>7.9451703843052293E-2</v>
      </c>
      <c r="K16" s="17">
        <v>5.9283927591943397E-2</v>
      </c>
      <c r="L16" s="17">
        <v>9.1437319867473596E-2</v>
      </c>
      <c r="M16" s="17"/>
      <c r="N16" s="17">
        <v>5.5164304138861003E-2</v>
      </c>
      <c r="O16" s="17">
        <v>6.4899163200395293E-2</v>
      </c>
      <c r="P16" s="17">
        <v>6.6292504363178406E-2</v>
      </c>
      <c r="Q16" s="17">
        <v>8.8938295193374303E-2</v>
      </c>
      <c r="R16" s="17"/>
      <c r="S16" s="17">
        <v>5.9767832637012699E-2</v>
      </c>
      <c r="T16" s="17">
        <v>6.9405807893845498E-2</v>
      </c>
      <c r="U16" s="17">
        <v>3.6386950909120801E-2</v>
      </c>
      <c r="V16" s="17">
        <v>5.9258583288148002E-2</v>
      </c>
      <c r="W16" s="17">
        <v>8.2627544872379402E-2</v>
      </c>
      <c r="X16" s="17">
        <v>6.5821353809016006E-2</v>
      </c>
      <c r="Y16" s="17">
        <v>0.11156185235122899</v>
      </c>
      <c r="Z16" s="17">
        <v>6.1287729434546599E-2</v>
      </c>
      <c r="AA16" s="17">
        <v>7.0721970456549502E-2</v>
      </c>
      <c r="AB16" s="17"/>
      <c r="AC16" s="17">
        <v>3.8768989749086803E-2</v>
      </c>
      <c r="AD16" s="17">
        <v>7.5170376840617698E-2</v>
      </c>
      <c r="AE16" s="17">
        <v>7.2910501872713807E-2</v>
      </c>
      <c r="AF16" s="17">
        <v>7.4312664747494803E-2</v>
      </c>
      <c r="AG16" s="17">
        <v>9.5850035860533297E-2</v>
      </c>
      <c r="AH16" s="17">
        <v>4.8367812825927198E-2</v>
      </c>
      <c r="AI16" s="17">
        <v>8.1213223385813105E-2</v>
      </c>
      <c r="AJ16" s="17">
        <v>6.0912906498057202E-2</v>
      </c>
      <c r="AK16" s="17">
        <v>6.5084746912809494E-2</v>
      </c>
      <c r="AL16" s="17">
        <v>6.21083052439243E-2</v>
      </c>
      <c r="AM16" s="17">
        <v>0.103775895426982</v>
      </c>
      <c r="AN16" s="17">
        <v>6.8745072641983901E-2</v>
      </c>
      <c r="AO16" s="17">
        <v>7.2007193013022594E-2</v>
      </c>
      <c r="AP16" s="17">
        <v>3.1392534229867701E-2</v>
      </c>
      <c r="AQ16" s="17">
        <v>3.80560865510619E-2</v>
      </c>
      <c r="AR16" s="17">
        <v>5.2347284712903397E-2</v>
      </c>
      <c r="AS16" s="17"/>
      <c r="AT16" s="17">
        <v>5.3072230768485398E-2</v>
      </c>
      <c r="AU16" s="17">
        <v>7.9191334139815495E-2</v>
      </c>
      <c r="AV16" s="17">
        <v>8.0530333101010307E-2</v>
      </c>
      <c r="AW16" s="17">
        <v>5.8949309032932697E-2</v>
      </c>
      <c r="AX16" s="17">
        <v>7.2384452229861895E-2</v>
      </c>
      <c r="AY16" s="17">
        <v>6.5434277399482502E-2</v>
      </c>
      <c r="AZ16" s="17"/>
      <c r="BA16" s="17">
        <v>8.7544378868143896E-2</v>
      </c>
      <c r="BB16" s="17">
        <v>6.2602327202142399E-2</v>
      </c>
      <c r="BC16" s="17">
        <v>6.2690285489141698E-2</v>
      </c>
      <c r="BD16" s="17">
        <v>6.1872413095007003E-2</v>
      </c>
      <c r="BE16" s="17">
        <v>1.35839125599565E-2</v>
      </c>
      <c r="BF16" s="17"/>
      <c r="BG16" s="17">
        <v>6.7820385118849205E-2</v>
      </c>
      <c r="BH16" s="17">
        <v>6.9718529227143194E-2</v>
      </c>
      <c r="BI16" s="17">
        <v>5.5960829691739399E-2</v>
      </c>
      <c r="BJ16" s="17">
        <v>8.9166100556624897E-2</v>
      </c>
      <c r="BK16" s="17">
        <v>6.6877089812119497E-2</v>
      </c>
      <c r="BL16" s="17"/>
      <c r="BM16" s="17">
        <v>5.9938176797043198E-2</v>
      </c>
      <c r="BN16" s="17">
        <v>7.2355089350022106E-2</v>
      </c>
      <c r="BO16" s="17">
        <v>8.3009568789409294E-2</v>
      </c>
      <c r="BP16" s="17"/>
      <c r="BQ16" s="17">
        <v>4.2656706321748797E-2</v>
      </c>
      <c r="BR16" s="17">
        <v>8.4700254965161897E-2</v>
      </c>
      <c r="BS16" s="17"/>
      <c r="BT16" s="17">
        <v>5.4454295488842501E-2</v>
      </c>
      <c r="BU16" s="17">
        <v>9.0637329987226303E-2</v>
      </c>
    </row>
    <row r="17" spans="2:73" x14ac:dyDescent="0.3">
      <c r="B17" s="18" t="s">
        <v>269</v>
      </c>
      <c r="C17" s="17">
        <v>0.114273928693187</v>
      </c>
      <c r="D17" s="17">
        <v>0.110990108341914</v>
      </c>
      <c r="E17" s="17">
        <v>0.11782653805655199</v>
      </c>
      <c r="F17" s="17"/>
      <c r="G17" s="17">
        <v>0.125101382980873</v>
      </c>
      <c r="H17" s="17">
        <v>8.2704569390356794E-2</v>
      </c>
      <c r="I17" s="17">
        <v>8.4471045137109194E-2</v>
      </c>
      <c r="J17" s="17">
        <v>0.10855415298818399</v>
      </c>
      <c r="K17" s="17">
        <v>0.11999992578025</v>
      </c>
      <c r="L17" s="17">
        <v>0.157804660129133</v>
      </c>
      <c r="M17" s="17"/>
      <c r="N17" s="17">
        <v>0.10278133311029899</v>
      </c>
      <c r="O17" s="17">
        <v>0.101694736224368</v>
      </c>
      <c r="P17" s="17">
        <v>0.12553553944742199</v>
      </c>
      <c r="Q17" s="17">
        <v>0.12716758060924499</v>
      </c>
      <c r="R17" s="17"/>
      <c r="S17" s="17">
        <v>0.120410582054384</v>
      </c>
      <c r="T17" s="17">
        <v>0.109274025245259</v>
      </c>
      <c r="U17" s="17">
        <v>9.3029575947951401E-2</v>
      </c>
      <c r="V17" s="17">
        <v>8.8405073626897798E-2</v>
      </c>
      <c r="W17" s="17">
        <v>0.13720284816644801</v>
      </c>
      <c r="X17" s="17">
        <v>0.12386878471070201</v>
      </c>
      <c r="Y17" s="17">
        <v>0.12433263459440699</v>
      </c>
      <c r="Z17" s="17">
        <v>0.111787556220994</v>
      </c>
      <c r="AA17" s="17">
        <v>0.121140224959588</v>
      </c>
      <c r="AB17" s="17"/>
      <c r="AC17" s="17">
        <v>7.3448558640826805E-2</v>
      </c>
      <c r="AD17" s="17">
        <v>0.16224848103397899</v>
      </c>
      <c r="AE17" s="17">
        <v>0.13017925926637999</v>
      </c>
      <c r="AF17" s="17">
        <v>0.101964621288087</v>
      </c>
      <c r="AG17" s="17">
        <v>0.14414598115463201</v>
      </c>
      <c r="AH17" s="17">
        <v>0.11583983564103199</v>
      </c>
      <c r="AI17" s="17">
        <v>0.12382044195325401</v>
      </c>
      <c r="AJ17" s="17">
        <v>8.58428590268763E-2</v>
      </c>
      <c r="AK17" s="17">
        <v>0.11931259436618</v>
      </c>
      <c r="AL17" s="17">
        <v>9.1857548655202806E-2</v>
      </c>
      <c r="AM17" s="17">
        <v>9.3685791575762997E-2</v>
      </c>
      <c r="AN17" s="17">
        <v>8.8175536923145295E-2</v>
      </c>
      <c r="AO17" s="17">
        <v>7.4867463578570298E-2</v>
      </c>
      <c r="AP17" s="17">
        <v>8.3186998023577596E-2</v>
      </c>
      <c r="AQ17" s="17">
        <v>0.13089509621138001</v>
      </c>
      <c r="AR17" s="17">
        <v>8.3474061679100001E-2</v>
      </c>
      <c r="AS17" s="17"/>
      <c r="AT17" s="17">
        <v>0.117197669437202</v>
      </c>
      <c r="AU17" s="17">
        <v>0.134904129691821</v>
      </c>
      <c r="AV17" s="17">
        <v>8.7129340603074201E-2</v>
      </c>
      <c r="AW17" s="17">
        <v>0.118648923156308</v>
      </c>
      <c r="AX17" s="17">
        <v>0.10605260210638499</v>
      </c>
      <c r="AY17" s="17">
        <v>5.9327178255096598E-2</v>
      </c>
      <c r="AZ17" s="17"/>
      <c r="BA17" s="17">
        <v>0.150539671581461</v>
      </c>
      <c r="BB17" s="17">
        <v>9.6661641184529301E-2</v>
      </c>
      <c r="BC17" s="17">
        <v>0.10547289739370901</v>
      </c>
      <c r="BD17" s="17">
        <v>8.1013589930116994E-2</v>
      </c>
      <c r="BE17" s="17">
        <v>5.2662599107482201E-2</v>
      </c>
      <c r="BF17" s="17"/>
      <c r="BG17" s="17">
        <v>0.10772825849173601</v>
      </c>
      <c r="BH17" s="17">
        <v>0.102961321216406</v>
      </c>
      <c r="BI17" s="17">
        <v>9.9011834774019203E-2</v>
      </c>
      <c r="BJ17" s="17">
        <v>0.12704133941630699</v>
      </c>
      <c r="BK17" s="17">
        <v>0.10546541214875101</v>
      </c>
      <c r="BL17" s="17"/>
      <c r="BM17" s="17">
        <v>9.6386766782019295E-2</v>
      </c>
      <c r="BN17" s="17">
        <v>0.126041815838566</v>
      </c>
      <c r="BO17" s="17">
        <v>0.13907656615578301</v>
      </c>
      <c r="BP17" s="17"/>
      <c r="BQ17" s="17">
        <v>9.0764949835764705E-2</v>
      </c>
      <c r="BR17" s="17">
        <v>0.12937416973025201</v>
      </c>
      <c r="BS17" s="17"/>
      <c r="BT17" s="17">
        <v>8.0919964477694006E-2</v>
      </c>
      <c r="BU17" s="17">
        <v>0.16216033067912</v>
      </c>
    </row>
    <row r="18" spans="2:73" x14ac:dyDescent="0.3">
      <c r="B18" s="18" t="s">
        <v>270</v>
      </c>
      <c r="C18" s="17">
        <v>6.4865807018025204E-2</v>
      </c>
      <c r="D18" s="17">
        <v>5.6714979968642699E-2</v>
      </c>
      <c r="E18" s="17">
        <v>7.3008743435332896E-2</v>
      </c>
      <c r="F18" s="17"/>
      <c r="G18" s="17">
        <v>4.0800326236087502E-2</v>
      </c>
      <c r="H18" s="17">
        <v>5.8391442839094303E-2</v>
      </c>
      <c r="I18" s="17">
        <v>5.2111982819401902E-2</v>
      </c>
      <c r="J18" s="17">
        <v>7.9543945598828394E-2</v>
      </c>
      <c r="K18" s="17">
        <v>8.7675514810096403E-2</v>
      </c>
      <c r="L18" s="17">
        <v>6.9179952607988093E-2</v>
      </c>
      <c r="M18" s="17"/>
      <c r="N18" s="17">
        <v>3.0491192392387199E-2</v>
      </c>
      <c r="O18" s="17">
        <v>6.3483392754836304E-2</v>
      </c>
      <c r="P18" s="17">
        <v>5.80588417276343E-2</v>
      </c>
      <c r="Q18" s="17">
        <v>0.11076322328185401</v>
      </c>
      <c r="R18" s="17"/>
      <c r="S18" s="17">
        <v>6.5955463938681194E-2</v>
      </c>
      <c r="T18" s="17">
        <v>3.6878658662692403E-2</v>
      </c>
      <c r="U18" s="17">
        <v>3.9275463710253603E-2</v>
      </c>
      <c r="V18" s="17">
        <v>6.34264054690412E-2</v>
      </c>
      <c r="W18" s="17">
        <v>7.8713212644129907E-2</v>
      </c>
      <c r="X18" s="17">
        <v>9.6601834962144695E-2</v>
      </c>
      <c r="Y18" s="17">
        <v>6.6490759438195907E-2</v>
      </c>
      <c r="Z18" s="17">
        <v>7.2535325858103697E-2</v>
      </c>
      <c r="AA18" s="17">
        <v>8.0716609518641902E-2</v>
      </c>
      <c r="AB18" s="17"/>
      <c r="AC18" s="17">
        <v>0.28091412062295701</v>
      </c>
      <c r="AD18" s="17">
        <v>0.13370409305190101</v>
      </c>
      <c r="AE18" s="17">
        <v>0.153378869982494</v>
      </c>
      <c r="AF18" s="17">
        <v>9.8902074892220596E-2</v>
      </c>
      <c r="AG18" s="17">
        <v>8.3943888878023204E-2</v>
      </c>
      <c r="AH18" s="17">
        <v>6.38084929311004E-2</v>
      </c>
      <c r="AI18" s="17">
        <v>5.1352235529222703E-2</v>
      </c>
      <c r="AJ18" s="17">
        <v>4.49684780750636E-2</v>
      </c>
      <c r="AK18" s="17">
        <v>5.1314990927286398E-2</v>
      </c>
      <c r="AL18" s="17">
        <v>4.4678503968756098E-2</v>
      </c>
      <c r="AM18" s="17">
        <v>5.4209386997297902E-2</v>
      </c>
      <c r="AN18" s="17">
        <v>2.2188071769984899E-2</v>
      </c>
      <c r="AO18" s="17">
        <v>1.8782818237295398E-2</v>
      </c>
      <c r="AP18" s="17">
        <v>2.7976835238524001E-2</v>
      </c>
      <c r="AQ18" s="17">
        <v>4.5924079415364999E-2</v>
      </c>
      <c r="AR18" s="17">
        <v>9.1312375800816897E-3</v>
      </c>
      <c r="AS18" s="17"/>
      <c r="AT18" s="17">
        <v>5.3208709563387399E-2</v>
      </c>
      <c r="AU18" s="17">
        <v>7.3306112973073795E-2</v>
      </c>
      <c r="AV18" s="17">
        <v>8.20651243529949E-2</v>
      </c>
      <c r="AW18" s="17">
        <v>6.1471423933415002E-2</v>
      </c>
      <c r="AX18" s="17">
        <v>6.6489827172479296E-2</v>
      </c>
      <c r="AY18" s="17">
        <v>2.8254198375817101E-2</v>
      </c>
      <c r="AZ18" s="17"/>
      <c r="BA18" s="17">
        <v>9.4410558935499503E-2</v>
      </c>
      <c r="BB18" s="17">
        <v>6.9067106693354502E-2</v>
      </c>
      <c r="BC18" s="17">
        <v>4.1962602210993898E-2</v>
      </c>
      <c r="BD18" s="17">
        <v>3.2912192268797401E-2</v>
      </c>
      <c r="BE18" s="17">
        <v>8.5959590341372294E-2</v>
      </c>
      <c r="BF18" s="17"/>
      <c r="BG18" s="17">
        <v>7.05980146544294E-2</v>
      </c>
      <c r="BH18" s="17">
        <v>4.9131500673864799E-2</v>
      </c>
      <c r="BI18" s="17">
        <v>3.4184642714945201E-2</v>
      </c>
      <c r="BJ18" s="17">
        <v>5.20363462021129E-2</v>
      </c>
      <c r="BK18" s="17">
        <v>5.3136302025521998E-2</v>
      </c>
      <c r="BL18" s="17"/>
      <c r="BM18" s="17">
        <v>4.7760689871837902E-2</v>
      </c>
      <c r="BN18" s="17">
        <v>7.8447401014771601E-2</v>
      </c>
      <c r="BO18" s="17">
        <v>8.2955454004767504E-2</v>
      </c>
      <c r="BP18" s="17"/>
      <c r="BQ18" s="17">
        <v>3.59514844786211E-2</v>
      </c>
      <c r="BR18" s="17">
        <v>8.0806803093428706E-2</v>
      </c>
      <c r="BS18" s="17"/>
      <c r="BT18" s="17">
        <v>3.0611014772618801E-2</v>
      </c>
      <c r="BU18" s="17">
        <v>0.10931055337416801</v>
      </c>
    </row>
    <row r="19" spans="2:73" x14ac:dyDescent="0.3">
      <c r="B19" s="18" t="s">
        <v>92</v>
      </c>
      <c r="C19" s="19">
        <v>1.48535300814376E-2</v>
      </c>
      <c r="D19" s="19">
        <v>1.5602455235920199E-2</v>
      </c>
      <c r="E19" s="19">
        <v>1.4169552710978601E-2</v>
      </c>
      <c r="F19" s="19"/>
      <c r="G19" s="19">
        <v>9.4426245400691198E-3</v>
      </c>
      <c r="H19" s="19">
        <v>3.0178483392278001E-2</v>
      </c>
      <c r="I19" s="19">
        <v>1.7119757274016E-2</v>
      </c>
      <c r="J19" s="19">
        <v>6.9523768963402699E-3</v>
      </c>
      <c r="K19" s="19">
        <v>1.24132603915086E-2</v>
      </c>
      <c r="L19" s="19">
        <v>1.22052474368373E-2</v>
      </c>
      <c r="M19" s="19"/>
      <c r="N19" s="19">
        <v>1.52969711629842E-2</v>
      </c>
      <c r="O19" s="19">
        <v>1.0833809685898199E-2</v>
      </c>
      <c r="P19" s="19">
        <v>1.3170722656117699E-2</v>
      </c>
      <c r="Q19" s="19">
        <v>2.0337832433057298E-2</v>
      </c>
      <c r="R19" s="19"/>
      <c r="S19" s="19">
        <v>1.5560693746653099E-2</v>
      </c>
      <c r="T19" s="19">
        <v>8.6826841486445493E-3</v>
      </c>
      <c r="U19" s="19">
        <v>1.2681929887614799E-2</v>
      </c>
      <c r="V19" s="19">
        <v>2.3258770243035201E-2</v>
      </c>
      <c r="W19" s="19">
        <v>1.20978713821733E-2</v>
      </c>
      <c r="X19" s="19">
        <v>1.97998786837588E-2</v>
      </c>
      <c r="Y19" s="19">
        <v>1.2371163498533899E-2</v>
      </c>
      <c r="Z19" s="19">
        <v>3.3129648958643398E-2</v>
      </c>
      <c r="AA19" s="19">
        <v>9.10028180334203E-3</v>
      </c>
      <c r="AB19" s="19"/>
      <c r="AC19" s="19">
        <v>0</v>
      </c>
      <c r="AD19" s="19">
        <v>2.5253263873162499E-2</v>
      </c>
      <c r="AE19" s="19">
        <v>2.3644540934938899E-2</v>
      </c>
      <c r="AF19" s="19">
        <v>1.99331036216941E-2</v>
      </c>
      <c r="AG19" s="19">
        <v>1.1222950185603601E-2</v>
      </c>
      <c r="AH19" s="19">
        <v>1.7343222411950399E-2</v>
      </c>
      <c r="AI19" s="19">
        <v>1.11732985794508E-2</v>
      </c>
      <c r="AJ19" s="19">
        <v>9.1440817214491193E-3</v>
      </c>
      <c r="AK19" s="19">
        <v>1.6821654490456299E-2</v>
      </c>
      <c r="AL19" s="19">
        <v>1.7594148708734401E-2</v>
      </c>
      <c r="AM19" s="19">
        <v>1.1223501120217401E-2</v>
      </c>
      <c r="AN19" s="19">
        <v>2.3734785513585901E-2</v>
      </c>
      <c r="AO19" s="19">
        <v>0</v>
      </c>
      <c r="AP19" s="19">
        <v>2.27179000250337E-2</v>
      </c>
      <c r="AQ19" s="19">
        <v>1.7753503560660799E-2</v>
      </c>
      <c r="AR19" s="19">
        <v>0</v>
      </c>
      <c r="AS19" s="19"/>
      <c r="AT19" s="19">
        <v>1.7469211427064299E-2</v>
      </c>
      <c r="AU19" s="19">
        <v>1.62299610426444E-2</v>
      </c>
      <c r="AV19" s="19">
        <v>4.4250367844270401E-3</v>
      </c>
      <c r="AW19" s="19">
        <v>2.12460138599272E-2</v>
      </c>
      <c r="AX19" s="19">
        <v>8.3103180450288406E-3</v>
      </c>
      <c r="AY19" s="19">
        <v>1.4969516963849501E-2</v>
      </c>
      <c r="AZ19" s="19"/>
      <c r="BA19" s="19">
        <v>1.5819157966757699E-2</v>
      </c>
      <c r="BB19" s="19">
        <v>1.0210666896419199E-2</v>
      </c>
      <c r="BC19" s="19">
        <v>1.9537104362966601E-2</v>
      </c>
      <c r="BD19" s="19">
        <v>1.5633755191671799E-2</v>
      </c>
      <c r="BE19" s="19">
        <v>0</v>
      </c>
      <c r="BF19" s="19"/>
      <c r="BG19" s="19">
        <v>1.4131220666449101E-2</v>
      </c>
      <c r="BH19" s="19">
        <v>1.7595717944055098E-2</v>
      </c>
      <c r="BI19" s="19">
        <v>5.4134514456060101E-3</v>
      </c>
      <c r="BJ19" s="19">
        <v>5.0286943411099903E-3</v>
      </c>
      <c r="BK19" s="19">
        <v>2.41962187220215E-2</v>
      </c>
      <c r="BL19" s="19"/>
      <c r="BM19" s="19">
        <v>1.26453806972844E-2</v>
      </c>
      <c r="BN19" s="19">
        <v>1.7306336152474198E-2</v>
      </c>
      <c r="BO19" s="19">
        <v>1.5497645730464801E-2</v>
      </c>
      <c r="BP19" s="19"/>
      <c r="BQ19" s="19">
        <v>8.0098182236339101E-3</v>
      </c>
      <c r="BR19" s="19">
        <v>1.5310210098683399E-2</v>
      </c>
      <c r="BS19" s="19"/>
      <c r="BT19" s="19">
        <v>8.7902947172692099E-3</v>
      </c>
      <c r="BU19" s="19">
        <v>1.56588653456626E-2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4.5120195051294998E-3</v>
      </c>
      <c r="D9" s="17">
        <v>3.6453440949277302E-3</v>
      </c>
      <c r="E9" s="17">
        <v>5.3704962700658896E-3</v>
      </c>
      <c r="F9" s="17"/>
      <c r="G9" s="17">
        <v>1.3668007355358501E-2</v>
      </c>
      <c r="H9" s="17">
        <v>7.2640269387043901E-3</v>
      </c>
      <c r="I9" s="17">
        <v>1.48414921806913E-3</v>
      </c>
      <c r="J9" s="17">
        <v>3.0178635210678E-3</v>
      </c>
      <c r="K9" s="17">
        <v>2.2892840495375901E-3</v>
      </c>
      <c r="L9" s="17">
        <v>1.37867993435494E-3</v>
      </c>
      <c r="M9" s="17"/>
      <c r="N9" s="17">
        <v>8.0563307053116793E-3</v>
      </c>
      <c r="O9" s="17">
        <v>0</v>
      </c>
      <c r="P9" s="17">
        <v>5.9231234625379998E-3</v>
      </c>
      <c r="Q9" s="17">
        <v>4.2264228795904704E-3</v>
      </c>
      <c r="R9" s="17"/>
      <c r="S9" s="17">
        <v>5.7499565761421796E-3</v>
      </c>
      <c r="T9" s="17">
        <v>3.3289876172058201E-3</v>
      </c>
      <c r="U9" s="17">
        <v>0</v>
      </c>
      <c r="V9" s="17">
        <v>0</v>
      </c>
      <c r="W9" s="17">
        <v>7.61961417647628E-3</v>
      </c>
      <c r="X9" s="17">
        <v>3.4743520151360998E-3</v>
      </c>
      <c r="Y9" s="17">
        <v>5.7605831326504502E-3</v>
      </c>
      <c r="Z9" s="17">
        <v>1.33862737002834E-2</v>
      </c>
      <c r="AA9" s="17">
        <v>6.0158137584240103E-3</v>
      </c>
      <c r="AB9" s="17"/>
      <c r="AC9" s="17">
        <v>0</v>
      </c>
      <c r="AD9" s="17">
        <v>8.2972779639387505E-3</v>
      </c>
      <c r="AE9" s="17">
        <v>0</v>
      </c>
      <c r="AF9" s="17">
        <v>5.9146764017676996E-3</v>
      </c>
      <c r="AG9" s="17">
        <v>6.2929346251489699E-3</v>
      </c>
      <c r="AH9" s="17">
        <v>0</v>
      </c>
      <c r="AI9" s="17">
        <v>4.9083964775507201E-3</v>
      </c>
      <c r="AJ9" s="17">
        <v>0</v>
      </c>
      <c r="AK9" s="17">
        <v>5.3874841951693899E-3</v>
      </c>
      <c r="AL9" s="17">
        <v>4.6011677501698097E-3</v>
      </c>
      <c r="AM9" s="17">
        <v>0</v>
      </c>
      <c r="AN9" s="17">
        <v>4.2238993987355903E-3</v>
      </c>
      <c r="AO9" s="17">
        <v>7.3891382157562002E-3</v>
      </c>
      <c r="AP9" s="17">
        <v>2.27179000250337E-2</v>
      </c>
      <c r="AQ9" s="17">
        <v>0</v>
      </c>
      <c r="AR9" s="17">
        <v>1.6610581281189599E-2</v>
      </c>
      <c r="AS9" s="17"/>
      <c r="AT9" s="17">
        <v>8.9516717291719793E-3</v>
      </c>
      <c r="AU9" s="17">
        <v>2.6897404404302699E-3</v>
      </c>
      <c r="AV9" s="17">
        <v>1.14736550029157E-2</v>
      </c>
      <c r="AW9" s="17">
        <v>0</v>
      </c>
      <c r="AX9" s="17">
        <v>0</v>
      </c>
      <c r="AY9" s="17">
        <v>0</v>
      </c>
      <c r="AZ9" s="17"/>
      <c r="BA9" s="17">
        <v>0</v>
      </c>
      <c r="BB9" s="17">
        <v>1.4220438200066E-3</v>
      </c>
      <c r="BC9" s="17">
        <v>5.3568057659371801E-3</v>
      </c>
      <c r="BD9" s="17">
        <v>1.3080825989784399E-2</v>
      </c>
      <c r="BE9" s="17">
        <v>0</v>
      </c>
      <c r="BF9" s="17"/>
      <c r="BG9" s="17">
        <v>4.5272988856168697E-3</v>
      </c>
      <c r="BH9" s="17">
        <v>9.3398733716720198E-3</v>
      </c>
      <c r="BI9" s="17">
        <v>0</v>
      </c>
      <c r="BJ9" s="17">
        <v>1.9790732503682401E-3</v>
      </c>
      <c r="BK9" s="17">
        <v>0</v>
      </c>
      <c r="BL9" s="17"/>
      <c r="BM9" s="17">
        <v>8.1952907646476603E-3</v>
      </c>
      <c r="BN9" s="17">
        <v>1.84258542646949E-3</v>
      </c>
      <c r="BO9" s="17">
        <v>0</v>
      </c>
      <c r="BP9" s="17"/>
      <c r="BQ9" s="17">
        <v>8.6218071947722994E-3</v>
      </c>
      <c r="BR9" s="17">
        <v>2.4035795504186099E-3</v>
      </c>
      <c r="BS9" s="17"/>
      <c r="BT9" s="17">
        <v>6.2247637481047304E-3</v>
      </c>
      <c r="BU9" s="17">
        <v>2.4157729767606199E-3</v>
      </c>
    </row>
    <row r="10" spans="2:73" x14ac:dyDescent="0.3">
      <c r="B10" s="18" t="s">
        <v>262</v>
      </c>
      <c r="C10" s="17">
        <v>6.4037262360917002E-3</v>
      </c>
      <c r="D10" s="17">
        <v>9.4709302579208E-3</v>
      </c>
      <c r="E10" s="17">
        <v>3.43456883834927E-3</v>
      </c>
      <c r="F10" s="17"/>
      <c r="G10" s="17">
        <v>1.02418359315446E-2</v>
      </c>
      <c r="H10" s="17">
        <v>1.1498113122797001E-2</v>
      </c>
      <c r="I10" s="17">
        <v>1.0933783287469301E-2</v>
      </c>
      <c r="J10" s="17">
        <v>5.1214806531661196E-3</v>
      </c>
      <c r="K10" s="17">
        <v>0</v>
      </c>
      <c r="L10" s="17">
        <v>1.3797821081717801E-3</v>
      </c>
      <c r="M10" s="17"/>
      <c r="N10" s="17">
        <v>1.19399081636813E-2</v>
      </c>
      <c r="O10" s="17">
        <v>3.2363863580775801E-3</v>
      </c>
      <c r="P10" s="17">
        <v>5.1325340165092803E-3</v>
      </c>
      <c r="Q10" s="17">
        <v>4.9622484493179004E-3</v>
      </c>
      <c r="R10" s="17"/>
      <c r="S10" s="17">
        <v>1.7647332389961301E-2</v>
      </c>
      <c r="T10" s="17">
        <v>1.5494953405788101E-3</v>
      </c>
      <c r="U10" s="17">
        <v>1.16261806438437E-2</v>
      </c>
      <c r="V10" s="17">
        <v>8.1809053156373397E-3</v>
      </c>
      <c r="W10" s="17">
        <v>3.4252557146596E-3</v>
      </c>
      <c r="X10" s="17">
        <v>1.9794299385399198E-3</v>
      </c>
      <c r="Y10" s="17">
        <v>4.7584551776661396E-3</v>
      </c>
      <c r="Z10" s="17">
        <v>0</v>
      </c>
      <c r="AA10" s="17">
        <v>2.2002058048635198E-3</v>
      </c>
      <c r="AB10" s="17"/>
      <c r="AC10" s="17">
        <v>0</v>
      </c>
      <c r="AD10" s="17">
        <v>1.01337510439162E-2</v>
      </c>
      <c r="AE10" s="17">
        <v>0</v>
      </c>
      <c r="AF10" s="17">
        <v>1.3407194094340699E-2</v>
      </c>
      <c r="AG10" s="17">
        <v>6.7153610453869498E-3</v>
      </c>
      <c r="AH10" s="17">
        <v>5.4340499874492099E-3</v>
      </c>
      <c r="AI10" s="17">
        <v>0</v>
      </c>
      <c r="AJ10" s="17">
        <v>0</v>
      </c>
      <c r="AK10" s="17">
        <v>0</v>
      </c>
      <c r="AL10" s="17">
        <v>3.1039064962976301E-2</v>
      </c>
      <c r="AM10" s="17">
        <v>8.6599839337670199E-3</v>
      </c>
      <c r="AN10" s="17">
        <v>0</v>
      </c>
      <c r="AO10" s="17">
        <v>5.7492662014320501E-3</v>
      </c>
      <c r="AP10" s="17">
        <v>0</v>
      </c>
      <c r="AQ10" s="17">
        <v>0</v>
      </c>
      <c r="AR10" s="17">
        <v>2.1969610832355799E-2</v>
      </c>
      <c r="AS10" s="17"/>
      <c r="AT10" s="17">
        <v>1.15019570706231E-2</v>
      </c>
      <c r="AU10" s="17">
        <v>6.7670807254591901E-3</v>
      </c>
      <c r="AV10" s="17">
        <v>6.20532415086402E-3</v>
      </c>
      <c r="AW10" s="17">
        <v>2.2347345322086E-3</v>
      </c>
      <c r="AX10" s="17">
        <v>0</v>
      </c>
      <c r="AY10" s="17">
        <v>9.8749828146989602E-3</v>
      </c>
      <c r="AZ10" s="17"/>
      <c r="BA10" s="17">
        <v>3.6170077483225799E-3</v>
      </c>
      <c r="BB10" s="17">
        <v>2.5113785988387402E-3</v>
      </c>
      <c r="BC10" s="17">
        <v>8.3438008461499003E-3</v>
      </c>
      <c r="BD10" s="17">
        <v>5.0594806511730398E-3</v>
      </c>
      <c r="BE10" s="17">
        <v>1.7889131852898001E-2</v>
      </c>
      <c r="BF10" s="17"/>
      <c r="BG10" s="17">
        <v>7.8357890273867397E-3</v>
      </c>
      <c r="BH10" s="17">
        <v>9.7536932224195402E-3</v>
      </c>
      <c r="BI10" s="17">
        <v>3.1823402525427498E-3</v>
      </c>
      <c r="BJ10" s="17">
        <v>5.6474209899793296E-3</v>
      </c>
      <c r="BK10" s="17">
        <v>1.1292012796011899E-2</v>
      </c>
      <c r="BL10" s="17"/>
      <c r="BM10" s="17">
        <v>1.0056138613492799E-2</v>
      </c>
      <c r="BN10" s="17">
        <v>3.4679234870739401E-3</v>
      </c>
      <c r="BO10" s="17">
        <v>2.6275401508876902E-3</v>
      </c>
      <c r="BP10" s="17"/>
      <c r="BQ10" s="17">
        <v>1.5419978042433301E-2</v>
      </c>
      <c r="BR10" s="17">
        <v>1.44638950079895E-3</v>
      </c>
      <c r="BS10" s="17"/>
      <c r="BT10" s="17">
        <v>8.2240923504291793E-3</v>
      </c>
      <c r="BU10" s="17">
        <v>4.3703197756949598E-3</v>
      </c>
    </row>
    <row r="11" spans="2:73" x14ac:dyDescent="0.3">
      <c r="B11" s="18" t="s">
        <v>263</v>
      </c>
      <c r="C11" s="17">
        <v>2.7391457000466399E-2</v>
      </c>
      <c r="D11" s="17">
        <v>4.0723919116360703E-2</v>
      </c>
      <c r="E11" s="17">
        <v>1.4483811595322599E-2</v>
      </c>
      <c r="F11" s="17"/>
      <c r="G11" s="17">
        <v>2.9080814327624101E-2</v>
      </c>
      <c r="H11" s="17">
        <v>7.0139697291380601E-2</v>
      </c>
      <c r="I11" s="17">
        <v>3.58316412687123E-2</v>
      </c>
      <c r="J11" s="17">
        <v>1.42286878822159E-2</v>
      </c>
      <c r="K11" s="17">
        <v>4.49917815549039E-3</v>
      </c>
      <c r="L11" s="17">
        <v>1.07388210259467E-2</v>
      </c>
      <c r="M11" s="17"/>
      <c r="N11" s="17">
        <v>4.1729885617074303E-2</v>
      </c>
      <c r="O11" s="17">
        <v>3.6308418408001697E-2</v>
      </c>
      <c r="P11" s="17">
        <v>2.2732501336399199E-2</v>
      </c>
      <c r="Q11" s="17">
        <v>5.9449944069867302E-3</v>
      </c>
      <c r="R11" s="17"/>
      <c r="S11" s="17">
        <v>6.22712248284399E-2</v>
      </c>
      <c r="T11" s="17">
        <v>2.5723230920356902E-2</v>
      </c>
      <c r="U11" s="17">
        <v>9.07098309368164E-3</v>
      </c>
      <c r="V11" s="17">
        <v>2.07464962193076E-2</v>
      </c>
      <c r="W11" s="17">
        <v>1.59197424566794E-2</v>
      </c>
      <c r="X11" s="17">
        <v>2.1011704987823399E-2</v>
      </c>
      <c r="Y11" s="17">
        <v>1.15450442770483E-2</v>
      </c>
      <c r="Z11" s="17">
        <v>5.7063093922694902E-2</v>
      </c>
      <c r="AA11" s="17">
        <v>1.9796057948179301E-2</v>
      </c>
      <c r="AB11" s="17"/>
      <c r="AC11" s="17">
        <v>0</v>
      </c>
      <c r="AD11" s="17">
        <v>0</v>
      </c>
      <c r="AE11" s="17">
        <v>9.5643618835782596E-3</v>
      </c>
      <c r="AF11" s="17">
        <v>0</v>
      </c>
      <c r="AG11" s="17">
        <v>4.2742236225692801E-2</v>
      </c>
      <c r="AH11" s="17">
        <v>1.1836630283094301E-2</v>
      </c>
      <c r="AI11" s="17">
        <v>3.7519613712585199E-2</v>
      </c>
      <c r="AJ11" s="17">
        <v>2.5596143438450299E-2</v>
      </c>
      <c r="AK11" s="17">
        <v>1.23553263505771E-2</v>
      </c>
      <c r="AL11" s="17">
        <v>2.1116420831866298E-2</v>
      </c>
      <c r="AM11" s="17">
        <v>2.9631061199329099E-2</v>
      </c>
      <c r="AN11" s="17">
        <v>1.910485772451E-2</v>
      </c>
      <c r="AO11" s="17">
        <v>5.27383350041188E-2</v>
      </c>
      <c r="AP11" s="17">
        <v>5.77147881379457E-2</v>
      </c>
      <c r="AQ11" s="17">
        <v>5.7019721126639E-2</v>
      </c>
      <c r="AR11" s="17">
        <v>7.4727622313990702E-2</v>
      </c>
      <c r="AS11" s="17"/>
      <c r="AT11" s="17">
        <v>6.23117035951678E-2</v>
      </c>
      <c r="AU11" s="17">
        <v>1.3885700208269699E-2</v>
      </c>
      <c r="AV11" s="17">
        <v>1.9744235678766001E-2</v>
      </c>
      <c r="AW11" s="17">
        <v>1.78815667754414E-2</v>
      </c>
      <c r="AX11" s="17">
        <v>2.0502979153403701E-2</v>
      </c>
      <c r="AY11" s="17">
        <v>1.48368621877584E-2</v>
      </c>
      <c r="AZ11" s="17"/>
      <c r="BA11" s="17">
        <v>1.44877339838728E-2</v>
      </c>
      <c r="BB11" s="17">
        <v>2.5669254897562499E-2</v>
      </c>
      <c r="BC11" s="17">
        <v>3.6736847573256598E-2</v>
      </c>
      <c r="BD11" s="17">
        <v>2.83075064467956E-2</v>
      </c>
      <c r="BE11" s="17">
        <v>0.117362967200586</v>
      </c>
      <c r="BF11" s="17"/>
      <c r="BG11" s="17">
        <v>2.3956973719313001E-2</v>
      </c>
      <c r="BH11" s="17">
        <v>3.9769572127696801E-2</v>
      </c>
      <c r="BI11" s="17">
        <v>3.0961169946707501E-2</v>
      </c>
      <c r="BJ11" s="17">
        <v>1.9162255365111801E-2</v>
      </c>
      <c r="BK11" s="17">
        <v>1.26911561877881E-2</v>
      </c>
      <c r="BL11" s="17"/>
      <c r="BM11" s="17">
        <v>3.8972131182286401E-2</v>
      </c>
      <c r="BN11" s="17">
        <v>1.66784879613898E-2</v>
      </c>
      <c r="BO11" s="17">
        <v>1.8813663155440599E-2</v>
      </c>
      <c r="BP11" s="17"/>
      <c r="BQ11" s="17">
        <v>5.0679412827828799E-2</v>
      </c>
      <c r="BR11" s="17">
        <v>1.3920264686077599E-2</v>
      </c>
      <c r="BS11" s="17"/>
      <c r="BT11" s="17">
        <v>3.5535028414048798E-2</v>
      </c>
      <c r="BU11" s="17">
        <v>1.7185575634634801E-2</v>
      </c>
    </row>
    <row r="12" spans="2:73" x14ac:dyDescent="0.3">
      <c r="B12" s="18" t="s">
        <v>264</v>
      </c>
      <c r="C12" s="17">
        <v>3.7874980049344101E-2</v>
      </c>
      <c r="D12" s="17">
        <v>5.1830209316534898E-2</v>
      </c>
      <c r="E12" s="17">
        <v>2.4392811074075298E-2</v>
      </c>
      <c r="F12" s="17"/>
      <c r="G12" s="17">
        <v>5.7770048718925E-2</v>
      </c>
      <c r="H12" s="17">
        <v>6.9606285039933102E-2</v>
      </c>
      <c r="I12" s="17">
        <v>3.9869233037917902E-2</v>
      </c>
      <c r="J12" s="17">
        <v>2.8074956341941799E-2</v>
      </c>
      <c r="K12" s="17">
        <v>8.8909219696783996E-3</v>
      </c>
      <c r="L12" s="17">
        <v>2.47115596209748E-2</v>
      </c>
      <c r="M12" s="17"/>
      <c r="N12" s="17">
        <v>4.4313144244873502E-2</v>
      </c>
      <c r="O12" s="17">
        <v>5.0391493692213102E-2</v>
      </c>
      <c r="P12" s="17">
        <v>3.5377430999411499E-2</v>
      </c>
      <c r="Q12" s="17">
        <v>2.0834658390731699E-2</v>
      </c>
      <c r="R12" s="17"/>
      <c r="S12" s="17">
        <v>6.6690146715910101E-2</v>
      </c>
      <c r="T12" s="17">
        <v>2.0701465451997199E-2</v>
      </c>
      <c r="U12" s="17">
        <v>3.5256885812912898E-2</v>
      </c>
      <c r="V12" s="17">
        <v>3.00532626340765E-2</v>
      </c>
      <c r="W12" s="17">
        <v>6.5261024208292301E-2</v>
      </c>
      <c r="X12" s="17">
        <v>1.41804512219404E-2</v>
      </c>
      <c r="Y12" s="17">
        <v>3.9425150106928097E-2</v>
      </c>
      <c r="Z12" s="17">
        <v>2.69213787511372E-2</v>
      </c>
      <c r="AA12" s="17">
        <v>3.4523134211297699E-2</v>
      </c>
      <c r="AB12" s="17"/>
      <c r="AC12" s="17">
        <v>0</v>
      </c>
      <c r="AD12" s="17">
        <v>1.70435445707573E-2</v>
      </c>
      <c r="AE12" s="17">
        <v>1.7092222814121E-2</v>
      </c>
      <c r="AF12" s="17">
        <v>2.45028383404143E-2</v>
      </c>
      <c r="AG12" s="17">
        <v>5.0612337537724802E-2</v>
      </c>
      <c r="AH12" s="17">
        <v>2.5963461100240798E-2</v>
      </c>
      <c r="AI12" s="17">
        <v>4.38845744626832E-2</v>
      </c>
      <c r="AJ12" s="17">
        <v>2.8613833517799399E-2</v>
      </c>
      <c r="AK12" s="17">
        <v>6.0218165022248998E-2</v>
      </c>
      <c r="AL12" s="17">
        <v>6.3226460649263599E-2</v>
      </c>
      <c r="AM12" s="17">
        <v>3.3475016131602101E-2</v>
      </c>
      <c r="AN12" s="17">
        <v>2.8964487966582901E-2</v>
      </c>
      <c r="AO12" s="17">
        <v>5.1821609755821001E-2</v>
      </c>
      <c r="AP12" s="17">
        <v>2.3814367545046299E-2</v>
      </c>
      <c r="AQ12" s="17">
        <v>2.8405577924723101E-2</v>
      </c>
      <c r="AR12" s="17">
        <v>0.101467958833856</v>
      </c>
      <c r="AS12" s="17"/>
      <c r="AT12" s="17">
        <v>6.6742966369504303E-2</v>
      </c>
      <c r="AU12" s="17">
        <v>3.4162615846271401E-2</v>
      </c>
      <c r="AV12" s="17">
        <v>3.0870883009148201E-2</v>
      </c>
      <c r="AW12" s="17">
        <v>3.5735934371083099E-2</v>
      </c>
      <c r="AX12" s="17">
        <v>1.15614189490403E-2</v>
      </c>
      <c r="AY12" s="17">
        <v>6.7411540228804502E-3</v>
      </c>
      <c r="AZ12" s="17"/>
      <c r="BA12" s="17">
        <v>2.1404198337845501E-2</v>
      </c>
      <c r="BB12" s="17">
        <v>3.9855350349247698E-2</v>
      </c>
      <c r="BC12" s="17">
        <v>4.3390197372396903E-2</v>
      </c>
      <c r="BD12" s="17">
        <v>6.6897648739243504E-2</v>
      </c>
      <c r="BE12" s="17">
        <v>9.5081038135915799E-2</v>
      </c>
      <c r="BF12" s="17"/>
      <c r="BG12" s="17">
        <v>4.9766101935706297E-2</v>
      </c>
      <c r="BH12" s="17">
        <v>4.2460047481712997E-2</v>
      </c>
      <c r="BI12" s="17">
        <v>3.4731565347773198E-2</v>
      </c>
      <c r="BJ12" s="17">
        <v>2.88290872590867E-2</v>
      </c>
      <c r="BK12" s="17">
        <v>3.32814135093163E-2</v>
      </c>
      <c r="BL12" s="17"/>
      <c r="BM12" s="17">
        <v>4.8572882972166102E-2</v>
      </c>
      <c r="BN12" s="17">
        <v>2.8141411376051001E-2</v>
      </c>
      <c r="BO12" s="17">
        <v>2.9557541349874601E-2</v>
      </c>
      <c r="BP12" s="17"/>
      <c r="BQ12" s="17">
        <v>7.2401146452438295E-2</v>
      </c>
      <c r="BR12" s="17">
        <v>1.8899396027103801E-2</v>
      </c>
      <c r="BS12" s="17"/>
      <c r="BT12" s="17">
        <v>4.7452144800139602E-2</v>
      </c>
      <c r="BU12" s="17">
        <v>2.3305378663432699E-2</v>
      </c>
    </row>
    <row r="13" spans="2:73" x14ac:dyDescent="0.3">
      <c r="B13" s="18" t="s">
        <v>265</v>
      </c>
      <c r="C13" s="17">
        <v>7.1061874868024094E-2</v>
      </c>
      <c r="D13" s="17">
        <v>0.10423098145056101</v>
      </c>
      <c r="E13" s="17">
        <v>3.85690861643175E-2</v>
      </c>
      <c r="F13" s="17"/>
      <c r="G13" s="17">
        <v>7.7777468151191603E-2</v>
      </c>
      <c r="H13" s="17">
        <v>0.13224262104798601</v>
      </c>
      <c r="I13" s="17">
        <v>6.5941025857311597E-2</v>
      </c>
      <c r="J13" s="17">
        <v>6.4138266979726105E-2</v>
      </c>
      <c r="K13" s="17">
        <v>5.3937294779509898E-2</v>
      </c>
      <c r="L13" s="17">
        <v>3.8167388812005001E-2</v>
      </c>
      <c r="M13" s="17"/>
      <c r="N13" s="17">
        <v>0.102039254981315</v>
      </c>
      <c r="O13" s="17">
        <v>6.4846302966835995E-2</v>
      </c>
      <c r="P13" s="17">
        <v>6.4927599352856399E-2</v>
      </c>
      <c r="Q13" s="17">
        <v>5.0856883329331602E-2</v>
      </c>
      <c r="R13" s="17"/>
      <c r="S13" s="17">
        <v>9.9186229117173605E-2</v>
      </c>
      <c r="T13" s="17">
        <v>4.7029779617008903E-2</v>
      </c>
      <c r="U13" s="17">
        <v>7.1025606986927697E-2</v>
      </c>
      <c r="V13" s="17">
        <v>0.101162266697123</v>
      </c>
      <c r="W13" s="17">
        <v>4.73969943650277E-2</v>
      </c>
      <c r="X13" s="17">
        <v>4.3216988566643501E-2</v>
      </c>
      <c r="Y13" s="17">
        <v>8.3959474382628699E-2</v>
      </c>
      <c r="Z13" s="17">
        <v>5.2439492406865601E-2</v>
      </c>
      <c r="AA13" s="17">
        <v>7.5636371694684804E-2</v>
      </c>
      <c r="AB13" s="17"/>
      <c r="AC13" s="17">
        <v>0</v>
      </c>
      <c r="AD13" s="17">
        <v>6.8585966226537301E-2</v>
      </c>
      <c r="AE13" s="17">
        <v>3.3398824988672103E-2</v>
      </c>
      <c r="AF13" s="17">
        <v>3.61664404528814E-2</v>
      </c>
      <c r="AG13" s="17">
        <v>4.0941504797550897E-2</v>
      </c>
      <c r="AH13" s="17">
        <v>6.0671285492456803E-2</v>
      </c>
      <c r="AI13" s="17">
        <v>7.3106375092546402E-2</v>
      </c>
      <c r="AJ13" s="17">
        <v>6.8301051112255595E-2</v>
      </c>
      <c r="AK13" s="17">
        <v>8.4300057083693494E-2</v>
      </c>
      <c r="AL13" s="17">
        <v>6.8180638856293801E-2</v>
      </c>
      <c r="AM13" s="17">
        <v>6.5483235538910098E-2</v>
      </c>
      <c r="AN13" s="17">
        <v>0.1226548615322</v>
      </c>
      <c r="AO13" s="17">
        <v>7.5234020043617705E-2</v>
      </c>
      <c r="AP13" s="17">
        <v>0.140121371000449</v>
      </c>
      <c r="AQ13" s="17">
        <v>0.11807254147761199</v>
      </c>
      <c r="AR13" s="17">
        <v>0.162882146393174</v>
      </c>
      <c r="AS13" s="17"/>
      <c r="AT13" s="17">
        <v>0.11017732320399</v>
      </c>
      <c r="AU13" s="17">
        <v>6.6828475470039395E-2</v>
      </c>
      <c r="AV13" s="17">
        <v>6.7514630276599694E-2</v>
      </c>
      <c r="AW13" s="17">
        <v>5.9610139907035002E-2</v>
      </c>
      <c r="AX13" s="17">
        <v>3.73611624583274E-2</v>
      </c>
      <c r="AY13" s="17">
        <v>3.4846583248062599E-2</v>
      </c>
      <c r="AZ13" s="17"/>
      <c r="BA13" s="17">
        <v>5.1868510201723797E-2</v>
      </c>
      <c r="BB13" s="17">
        <v>5.5067551620555398E-2</v>
      </c>
      <c r="BC13" s="17">
        <v>8.5713484068013407E-2</v>
      </c>
      <c r="BD13" s="17">
        <v>0.104696503367955</v>
      </c>
      <c r="BE13" s="17">
        <v>0.13703730200325201</v>
      </c>
      <c r="BF13" s="17"/>
      <c r="BG13" s="17">
        <v>7.5490985207115904E-2</v>
      </c>
      <c r="BH13" s="17">
        <v>0.10474137983612899</v>
      </c>
      <c r="BI13" s="17">
        <v>6.4955814150871205E-2</v>
      </c>
      <c r="BJ13" s="17">
        <v>5.9607234907366399E-2</v>
      </c>
      <c r="BK13" s="17">
        <v>3.6257710870629199E-2</v>
      </c>
      <c r="BL13" s="17"/>
      <c r="BM13" s="17">
        <v>8.9955276801382003E-2</v>
      </c>
      <c r="BN13" s="17">
        <v>5.5097607023669302E-2</v>
      </c>
      <c r="BO13" s="17">
        <v>5.3408550709028599E-2</v>
      </c>
      <c r="BP13" s="17"/>
      <c r="BQ13" s="17">
        <v>0.113489965591674</v>
      </c>
      <c r="BR13" s="17">
        <v>4.8371455002417102E-2</v>
      </c>
      <c r="BS13" s="17"/>
      <c r="BT13" s="17">
        <v>8.7455238754474002E-2</v>
      </c>
      <c r="BU13" s="17">
        <v>5.1286306866133197E-2</v>
      </c>
    </row>
    <row r="14" spans="2:73" x14ac:dyDescent="0.3">
      <c r="B14" s="18" t="s">
        <v>266</v>
      </c>
      <c r="C14" s="17">
        <v>5.73451063468879E-2</v>
      </c>
      <c r="D14" s="17">
        <v>7.2441707630090293E-2</v>
      </c>
      <c r="E14" s="17">
        <v>4.2810774968338697E-2</v>
      </c>
      <c r="F14" s="17"/>
      <c r="G14" s="17">
        <v>5.8726842760326699E-2</v>
      </c>
      <c r="H14" s="17">
        <v>8.7441796951291506E-2</v>
      </c>
      <c r="I14" s="17">
        <v>4.4941707752750297E-2</v>
      </c>
      <c r="J14" s="17">
        <v>5.9889018052255799E-2</v>
      </c>
      <c r="K14" s="17">
        <v>4.5986122674840299E-2</v>
      </c>
      <c r="L14" s="17">
        <v>4.7599810473406501E-2</v>
      </c>
      <c r="M14" s="17"/>
      <c r="N14" s="17">
        <v>6.1163951519222298E-2</v>
      </c>
      <c r="O14" s="17">
        <v>4.7155513908846397E-2</v>
      </c>
      <c r="P14" s="17">
        <v>7.4527585275310698E-2</v>
      </c>
      <c r="Q14" s="17">
        <v>4.9852744695943398E-2</v>
      </c>
      <c r="R14" s="17"/>
      <c r="S14" s="17">
        <v>6.7899661211984E-2</v>
      </c>
      <c r="T14" s="17">
        <v>4.7898944851729103E-2</v>
      </c>
      <c r="U14" s="17">
        <v>5.6430211911755998E-2</v>
      </c>
      <c r="V14" s="17">
        <v>4.2182223000974503E-2</v>
      </c>
      <c r="W14" s="17">
        <v>5.94970727747429E-2</v>
      </c>
      <c r="X14" s="17">
        <v>6.7692522759724996E-2</v>
      </c>
      <c r="Y14" s="17">
        <v>3.5827329191070602E-2</v>
      </c>
      <c r="Z14" s="17">
        <v>6.7843663683835695E-2</v>
      </c>
      <c r="AA14" s="17">
        <v>7.2545323967217398E-2</v>
      </c>
      <c r="AB14" s="17"/>
      <c r="AC14" s="17">
        <v>7.8442213112880493E-2</v>
      </c>
      <c r="AD14" s="17">
        <v>3.1065828145578799E-2</v>
      </c>
      <c r="AE14" s="17">
        <v>3.2786622405738798E-2</v>
      </c>
      <c r="AF14" s="17">
        <v>4.7671382205003297E-2</v>
      </c>
      <c r="AG14" s="17">
        <v>4.7723913619162298E-2</v>
      </c>
      <c r="AH14" s="17">
        <v>6.7490595885124294E-2</v>
      </c>
      <c r="AI14" s="17">
        <v>6.0014596054682103E-2</v>
      </c>
      <c r="AJ14" s="17">
        <v>5.4730643784518397E-2</v>
      </c>
      <c r="AK14" s="17">
        <v>8.0472905378152104E-2</v>
      </c>
      <c r="AL14" s="17">
        <v>6.04148903834986E-2</v>
      </c>
      <c r="AM14" s="17">
        <v>5.75311598293647E-2</v>
      </c>
      <c r="AN14" s="17">
        <v>6.2466800323078199E-2</v>
      </c>
      <c r="AO14" s="17">
        <v>8.7849135961645994E-2</v>
      </c>
      <c r="AP14" s="17">
        <v>8.6671969536355406E-2</v>
      </c>
      <c r="AQ14" s="17">
        <v>4.3222518179644301E-2</v>
      </c>
      <c r="AR14" s="17">
        <v>7.5191138957659498E-2</v>
      </c>
      <c r="AS14" s="17"/>
      <c r="AT14" s="17">
        <v>6.5518353590677994E-2</v>
      </c>
      <c r="AU14" s="17">
        <v>6.4319525980528203E-2</v>
      </c>
      <c r="AV14" s="17">
        <v>7.1410084293282897E-2</v>
      </c>
      <c r="AW14" s="17">
        <v>3.7979819804893802E-2</v>
      </c>
      <c r="AX14" s="17">
        <v>3.48273787580387E-2</v>
      </c>
      <c r="AY14" s="17">
        <v>5.5919674375160301E-2</v>
      </c>
      <c r="AZ14" s="17"/>
      <c r="BA14" s="17">
        <v>4.1223154894788401E-2</v>
      </c>
      <c r="BB14" s="17">
        <v>5.7675101290953802E-2</v>
      </c>
      <c r="BC14" s="17">
        <v>6.17253717108859E-2</v>
      </c>
      <c r="BD14" s="17">
        <v>6.91217664018349E-2</v>
      </c>
      <c r="BE14" s="17">
        <v>0.101993395977268</v>
      </c>
      <c r="BF14" s="17"/>
      <c r="BG14" s="17">
        <v>4.9753448693628001E-2</v>
      </c>
      <c r="BH14" s="17">
        <v>6.9013304062916697E-2</v>
      </c>
      <c r="BI14" s="17">
        <v>7.0519146784896306E-2</v>
      </c>
      <c r="BJ14" s="17">
        <v>6.1046149098845599E-2</v>
      </c>
      <c r="BK14" s="17">
        <v>6.3864882579235796E-2</v>
      </c>
      <c r="BL14" s="17"/>
      <c r="BM14" s="17">
        <v>5.5253872386932003E-2</v>
      </c>
      <c r="BN14" s="17">
        <v>6.0664371074825203E-2</v>
      </c>
      <c r="BO14" s="17">
        <v>5.5546433056513501E-2</v>
      </c>
      <c r="BP14" s="17"/>
      <c r="BQ14" s="17">
        <v>8.2177709418663397E-2</v>
      </c>
      <c r="BR14" s="17">
        <v>4.1945240401374297E-2</v>
      </c>
      <c r="BS14" s="17"/>
      <c r="BT14" s="17">
        <v>6.7717415884853194E-2</v>
      </c>
      <c r="BU14" s="17">
        <v>4.6464835445361001E-2</v>
      </c>
    </row>
    <row r="15" spans="2:73" x14ac:dyDescent="0.3">
      <c r="B15" s="18" t="s">
        <v>267</v>
      </c>
      <c r="C15" s="17">
        <v>0.13147983476559999</v>
      </c>
      <c r="D15" s="17">
        <v>0.155188240057061</v>
      </c>
      <c r="E15" s="17">
        <v>0.108782257831982</v>
      </c>
      <c r="F15" s="17"/>
      <c r="G15" s="17">
        <v>0.160522702746771</v>
      </c>
      <c r="H15" s="17">
        <v>0.146071843384181</v>
      </c>
      <c r="I15" s="17">
        <v>0.15999673440708601</v>
      </c>
      <c r="J15" s="17">
        <v>0.156614380091536</v>
      </c>
      <c r="K15" s="17">
        <v>0.13251895888193599</v>
      </c>
      <c r="L15" s="17">
        <v>5.6041291402529697E-2</v>
      </c>
      <c r="M15" s="17"/>
      <c r="N15" s="17">
        <v>0.16125096995653199</v>
      </c>
      <c r="O15" s="17">
        <v>0.16468351912557999</v>
      </c>
      <c r="P15" s="17">
        <v>8.7589368258748801E-2</v>
      </c>
      <c r="Q15" s="17">
        <v>0.102895638731553</v>
      </c>
      <c r="R15" s="17"/>
      <c r="S15" s="17">
        <v>0.14553433417481901</v>
      </c>
      <c r="T15" s="17">
        <v>0.109673761736562</v>
      </c>
      <c r="U15" s="17">
        <v>0.118649370773682</v>
      </c>
      <c r="V15" s="17">
        <v>0.123199943891284</v>
      </c>
      <c r="W15" s="17">
        <v>0.13155234778348901</v>
      </c>
      <c r="X15" s="17">
        <v>0.13063420834265099</v>
      </c>
      <c r="Y15" s="17">
        <v>0.15023649842225201</v>
      </c>
      <c r="Z15" s="17">
        <v>0.107840664644312</v>
      </c>
      <c r="AA15" s="17">
        <v>0.153232943959311</v>
      </c>
      <c r="AB15" s="17"/>
      <c r="AC15" s="17">
        <v>4.4928414148251397E-2</v>
      </c>
      <c r="AD15" s="17">
        <v>9.7170780480921995E-2</v>
      </c>
      <c r="AE15" s="17">
        <v>4.4912120576177599E-2</v>
      </c>
      <c r="AF15" s="17">
        <v>0.102632117797488</v>
      </c>
      <c r="AG15" s="17">
        <v>7.05270506001279E-2</v>
      </c>
      <c r="AH15" s="17">
        <v>0.119696926524296</v>
      </c>
      <c r="AI15" s="17">
        <v>0.12066603904883</v>
      </c>
      <c r="AJ15" s="17">
        <v>0.14676222694131399</v>
      </c>
      <c r="AK15" s="17">
        <v>0.183591420841307</v>
      </c>
      <c r="AL15" s="17">
        <v>0.17716758155272899</v>
      </c>
      <c r="AM15" s="17">
        <v>0.19999983358530299</v>
      </c>
      <c r="AN15" s="17">
        <v>0.144000192627559</v>
      </c>
      <c r="AO15" s="17">
        <v>0.188183016867492</v>
      </c>
      <c r="AP15" s="17">
        <v>0.13900728595153</v>
      </c>
      <c r="AQ15" s="17">
        <v>0.15133893553059399</v>
      </c>
      <c r="AR15" s="17">
        <v>0.18781462389662601</v>
      </c>
      <c r="AS15" s="17"/>
      <c r="AT15" s="17">
        <v>0.14813759748227401</v>
      </c>
      <c r="AU15" s="17">
        <v>0.124672192000612</v>
      </c>
      <c r="AV15" s="17">
        <v>0.14889480760071599</v>
      </c>
      <c r="AW15" s="17">
        <v>0.121766929871567</v>
      </c>
      <c r="AX15" s="17">
        <v>0.10285073554190401</v>
      </c>
      <c r="AY15" s="17">
        <v>0.13857982075373601</v>
      </c>
      <c r="AZ15" s="17"/>
      <c r="BA15" s="17">
        <v>9.5242382116315694E-2</v>
      </c>
      <c r="BB15" s="17">
        <v>0.13614316819443001</v>
      </c>
      <c r="BC15" s="17">
        <v>0.148937359196714</v>
      </c>
      <c r="BD15" s="17">
        <v>0.171227193691669</v>
      </c>
      <c r="BE15" s="17">
        <v>0.15918475074941499</v>
      </c>
      <c r="BF15" s="17"/>
      <c r="BG15" s="17">
        <v>0.14116737973075499</v>
      </c>
      <c r="BH15" s="17">
        <v>0.15348722446150301</v>
      </c>
      <c r="BI15" s="17">
        <v>9.0348590222846095E-2</v>
      </c>
      <c r="BJ15" s="17">
        <v>0.13257337012334799</v>
      </c>
      <c r="BK15" s="17">
        <v>0.112835121735667</v>
      </c>
      <c r="BL15" s="17"/>
      <c r="BM15" s="17">
        <v>0.142964603129624</v>
      </c>
      <c r="BN15" s="17">
        <v>0.11735075990062099</v>
      </c>
      <c r="BO15" s="17">
        <v>0.13144621217491401</v>
      </c>
      <c r="BP15" s="17"/>
      <c r="BQ15" s="17">
        <v>0.14952757925356799</v>
      </c>
      <c r="BR15" s="17">
        <v>0.117664082270638</v>
      </c>
      <c r="BS15" s="17"/>
      <c r="BT15" s="17">
        <v>0.14312574857569901</v>
      </c>
      <c r="BU15" s="17">
        <v>0.11446927228599001</v>
      </c>
    </row>
    <row r="16" spans="2:73" x14ac:dyDescent="0.3">
      <c r="B16" s="18" t="s">
        <v>268</v>
      </c>
      <c r="C16" s="17">
        <v>9.2635591453026495E-2</v>
      </c>
      <c r="D16" s="17">
        <v>8.6074494215912206E-2</v>
      </c>
      <c r="E16" s="17">
        <v>9.8946217147905705E-2</v>
      </c>
      <c r="F16" s="17"/>
      <c r="G16" s="17">
        <v>0.10326363411428</v>
      </c>
      <c r="H16" s="17">
        <v>0.10886501178069</v>
      </c>
      <c r="I16" s="17">
        <v>9.3428033256656398E-2</v>
      </c>
      <c r="J16" s="17">
        <v>9.2534704776501303E-2</v>
      </c>
      <c r="K16" s="17">
        <v>0.10023858744986799</v>
      </c>
      <c r="L16" s="17">
        <v>6.6733259625108093E-2</v>
      </c>
      <c r="M16" s="17"/>
      <c r="N16" s="17">
        <v>0.117513796709886</v>
      </c>
      <c r="O16" s="17">
        <v>7.7113908678655502E-2</v>
      </c>
      <c r="P16" s="17">
        <v>0.107959934609759</v>
      </c>
      <c r="Q16" s="17">
        <v>6.7464800229544306E-2</v>
      </c>
      <c r="R16" s="17"/>
      <c r="S16" s="17">
        <v>8.9267453142967898E-2</v>
      </c>
      <c r="T16" s="17">
        <v>0.10369989281519799</v>
      </c>
      <c r="U16" s="17">
        <v>0.121659428452715</v>
      </c>
      <c r="V16" s="17">
        <v>8.8693627806731998E-2</v>
      </c>
      <c r="W16" s="17">
        <v>0.10508467260755</v>
      </c>
      <c r="X16" s="17">
        <v>9.1244821433969697E-2</v>
      </c>
      <c r="Y16" s="17">
        <v>8.1798100508150201E-2</v>
      </c>
      <c r="Z16" s="17">
        <v>6.7044855634411593E-2</v>
      </c>
      <c r="AA16" s="17">
        <v>7.4775613277866207E-2</v>
      </c>
      <c r="AB16" s="17"/>
      <c r="AC16" s="17">
        <v>0.12937621426859999</v>
      </c>
      <c r="AD16" s="17">
        <v>6.5992175064974096E-2</v>
      </c>
      <c r="AE16" s="17">
        <v>8.2291305631183004E-2</v>
      </c>
      <c r="AF16" s="17">
        <v>6.5367337341436904E-2</v>
      </c>
      <c r="AG16" s="17">
        <v>8.7051811664106596E-2</v>
      </c>
      <c r="AH16" s="17">
        <v>9.98825502779047E-2</v>
      </c>
      <c r="AI16" s="17">
        <v>9.9918291023854702E-2</v>
      </c>
      <c r="AJ16" s="17">
        <v>0.113960568426461</v>
      </c>
      <c r="AK16" s="17">
        <v>9.3863755114769701E-2</v>
      </c>
      <c r="AL16" s="17">
        <v>0.107416362201805</v>
      </c>
      <c r="AM16" s="17">
        <v>9.0596102578262103E-2</v>
      </c>
      <c r="AN16" s="17">
        <v>0.103036012024283</v>
      </c>
      <c r="AO16" s="17">
        <v>0.115973037057425</v>
      </c>
      <c r="AP16" s="17">
        <v>7.6770543282199302E-2</v>
      </c>
      <c r="AQ16" s="17">
        <v>0.16204271046860499</v>
      </c>
      <c r="AR16" s="17">
        <v>6.3423768448923307E-2</v>
      </c>
      <c r="AS16" s="17"/>
      <c r="AT16" s="17">
        <v>8.2895805278991999E-2</v>
      </c>
      <c r="AU16" s="17">
        <v>9.9460570857154998E-2</v>
      </c>
      <c r="AV16" s="17">
        <v>0.102261354524115</v>
      </c>
      <c r="AW16" s="17">
        <v>8.7921934277192096E-2</v>
      </c>
      <c r="AX16" s="17">
        <v>7.6258856643534101E-2</v>
      </c>
      <c r="AY16" s="17">
        <v>0.122824147999955</v>
      </c>
      <c r="AZ16" s="17"/>
      <c r="BA16" s="17">
        <v>7.7778453160120498E-2</v>
      </c>
      <c r="BB16" s="17">
        <v>0.108687551212971</v>
      </c>
      <c r="BC16" s="17">
        <v>8.9611644792508993E-2</v>
      </c>
      <c r="BD16" s="17">
        <v>0.12054302120936999</v>
      </c>
      <c r="BE16" s="17">
        <v>5.1899915487733497E-2</v>
      </c>
      <c r="BF16" s="17"/>
      <c r="BG16" s="17">
        <v>0.108253293627324</v>
      </c>
      <c r="BH16" s="17">
        <v>9.6906550462806607E-2</v>
      </c>
      <c r="BI16" s="17">
        <v>9.2769616427421694E-2</v>
      </c>
      <c r="BJ16" s="17">
        <v>7.8171774452926904E-2</v>
      </c>
      <c r="BK16" s="17">
        <v>9.0384875553727706E-2</v>
      </c>
      <c r="BL16" s="17"/>
      <c r="BM16" s="17">
        <v>8.7196090895433495E-2</v>
      </c>
      <c r="BN16" s="17">
        <v>9.5613880618709096E-2</v>
      </c>
      <c r="BO16" s="17">
        <v>0.101629440780707</v>
      </c>
      <c r="BP16" s="17"/>
      <c r="BQ16" s="17">
        <v>0.107838444659003</v>
      </c>
      <c r="BR16" s="17">
        <v>8.4451837687638795E-2</v>
      </c>
      <c r="BS16" s="17"/>
      <c r="BT16" s="17">
        <v>9.8044044712160494E-2</v>
      </c>
      <c r="BU16" s="17">
        <v>8.4966738221019703E-2</v>
      </c>
    </row>
    <row r="17" spans="2:73" x14ac:dyDescent="0.3">
      <c r="B17" s="18" t="s">
        <v>269</v>
      </c>
      <c r="C17" s="17">
        <v>0.22599835984675401</v>
      </c>
      <c r="D17" s="17">
        <v>0.20742578423078001</v>
      </c>
      <c r="E17" s="17">
        <v>0.244425389281334</v>
      </c>
      <c r="F17" s="17"/>
      <c r="G17" s="17">
        <v>0.20790794360528</v>
      </c>
      <c r="H17" s="17">
        <v>0.19742320095385801</v>
      </c>
      <c r="I17" s="17">
        <v>0.25216924510981797</v>
      </c>
      <c r="J17" s="17">
        <v>0.25150826338584797</v>
      </c>
      <c r="K17" s="17">
        <v>0.22955944126321101</v>
      </c>
      <c r="L17" s="17">
        <v>0.21678842229289999</v>
      </c>
      <c r="M17" s="17"/>
      <c r="N17" s="17">
        <v>0.228822027542569</v>
      </c>
      <c r="O17" s="17">
        <v>0.23243669925313001</v>
      </c>
      <c r="P17" s="17">
        <v>0.215518666074765</v>
      </c>
      <c r="Q17" s="17">
        <v>0.22611903115608301</v>
      </c>
      <c r="R17" s="17"/>
      <c r="S17" s="17">
        <v>0.225730233341943</v>
      </c>
      <c r="T17" s="17">
        <v>0.25201056788490001</v>
      </c>
      <c r="U17" s="17">
        <v>0.22437702065053</v>
      </c>
      <c r="V17" s="17">
        <v>0.237425940887484</v>
      </c>
      <c r="W17" s="17">
        <v>0.191893688171835</v>
      </c>
      <c r="X17" s="17">
        <v>0.23761247941539801</v>
      </c>
      <c r="Y17" s="17">
        <v>0.22550579411112401</v>
      </c>
      <c r="Z17" s="17">
        <v>0.21282516772339299</v>
      </c>
      <c r="AA17" s="17">
        <v>0.20593105135280901</v>
      </c>
      <c r="AB17" s="17"/>
      <c r="AC17" s="17">
        <v>0.154188329312099</v>
      </c>
      <c r="AD17" s="17">
        <v>0.20855753703555199</v>
      </c>
      <c r="AE17" s="17">
        <v>0.22619186044967399</v>
      </c>
      <c r="AF17" s="17">
        <v>0.223921371962094</v>
      </c>
      <c r="AG17" s="17">
        <v>0.198275678137245</v>
      </c>
      <c r="AH17" s="17">
        <v>0.23292005242275601</v>
      </c>
      <c r="AI17" s="17">
        <v>0.23895839433340901</v>
      </c>
      <c r="AJ17" s="17">
        <v>0.24060712605403101</v>
      </c>
      <c r="AK17" s="17">
        <v>0.19093295139222</v>
      </c>
      <c r="AL17" s="17">
        <v>0.19598377476989001</v>
      </c>
      <c r="AM17" s="17">
        <v>0.28334161600702601</v>
      </c>
      <c r="AN17" s="17">
        <v>0.26076358131801203</v>
      </c>
      <c r="AO17" s="17">
        <v>0.210100412097567</v>
      </c>
      <c r="AP17" s="17">
        <v>0.248170705609112</v>
      </c>
      <c r="AQ17" s="17">
        <v>0.18093439505358799</v>
      </c>
      <c r="AR17" s="17">
        <v>0.19046318481788899</v>
      </c>
      <c r="AS17" s="17"/>
      <c r="AT17" s="17">
        <v>0.19484834291637099</v>
      </c>
      <c r="AU17" s="17">
        <v>0.23785987504179501</v>
      </c>
      <c r="AV17" s="17">
        <v>0.23248829525762399</v>
      </c>
      <c r="AW17" s="17">
        <v>0.22615423084029301</v>
      </c>
      <c r="AX17" s="17">
        <v>0.25163727201310998</v>
      </c>
      <c r="AY17" s="17">
        <v>0.23124890963971001</v>
      </c>
      <c r="AZ17" s="17"/>
      <c r="BA17" s="17">
        <v>0.230501754487867</v>
      </c>
      <c r="BB17" s="17">
        <v>0.227061334004831</v>
      </c>
      <c r="BC17" s="17">
        <v>0.22718282441387899</v>
      </c>
      <c r="BD17" s="17">
        <v>0.21148845001084299</v>
      </c>
      <c r="BE17" s="17">
        <v>0.178284682132999</v>
      </c>
      <c r="BF17" s="17"/>
      <c r="BG17" s="17">
        <v>0.18172303318543201</v>
      </c>
      <c r="BH17" s="17">
        <v>0.21608187195939299</v>
      </c>
      <c r="BI17" s="17">
        <v>0.235580769648571</v>
      </c>
      <c r="BJ17" s="17">
        <v>0.259950372291683</v>
      </c>
      <c r="BK17" s="17">
        <v>0.25269208132736398</v>
      </c>
      <c r="BL17" s="17"/>
      <c r="BM17" s="17">
        <v>0.221726902468558</v>
      </c>
      <c r="BN17" s="17">
        <v>0.24556670175808001</v>
      </c>
      <c r="BO17" s="17">
        <v>0.19140732064549201</v>
      </c>
      <c r="BP17" s="17"/>
      <c r="BQ17" s="17">
        <v>0.19036403211837499</v>
      </c>
      <c r="BR17" s="17">
        <v>0.244977435143407</v>
      </c>
      <c r="BS17" s="17"/>
      <c r="BT17" s="17">
        <v>0.22394745600286101</v>
      </c>
      <c r="BU17" s="17">
        <v>0.23262443284649101</v>
      </c>
    </row>
    <row r="18" spans="2:73" x14ac:dyDescent="0.3">
      <c r="B18" s="18" t="s">
        <v>270</v>
      </c>
      <c r="C18" s="17">
        <v>0.326631748212029</v>
      </c>
      <c r="D18" s="17">
        <v>0.25375907905973</v>
      </c>
      <c r="E18" s="17">
        <v>0.39669391065845999</v>
      </c>
      <c r="F18" s="17"/>
      <c r="G18" s="17">
        <v>0.25507557547231002</v>
      </c>
      <c r="H18" s="17">
        <v>0.15501174010004801</v>
      </c>
      <c r="I18" s="17">
        <v>0.27381937390634198</v>
      </c>
      <c r="J18" s="17">
        <v>0.30941284449029399</v>
      </c>
      <c r="K18" s="17">
        <v>0.40381010010462298</v>
      </c>
      <c r="L18" s="17">
        <v>0.51869214041677703</v>
      </c>
      <c r="M18" s="17"/>
      <c r="N18" s="17">
        <v>0.21139402152373499</v>
      </c>
      <c r="O18" s="17">
        <v>0.306355656863324</v>
      </c>
      <c r="P18" s="17">
        <v>0.35471921866388501</v>
      </c>
      <c r="Q18" s="17">
        <v>0.44520811303478097</v>
      </c>
      <c r="R18" s="17"/>
      <c r="S18" s="17">
        <v>0.19905060104629499</v>
      </c>
      <c r="T18" s="17">
        <v>0.36993592304721601</v>
      </c>
      <c r="U18" s="17">
        <v>0.33586903971034499</v>
      </c>
      <c r="V18" s="17">
        <v>0.33634361572772298</v>
      </c>
      <c r="W18" s="17">
        <v>0.36001423719630599</v>
      </c>
      <c r="X18" s="17">
        <v>0.35579609127637901</v>
      </c>
      <c r="Y18" s="17">
        <v>0.35082703703700102</v>
      </c>
      <c r="Z18" s="17">
        <v>0.38104002658819602</v>
      </c>
      <c r="AA18" s="17">
        <v>0.33004772308354202</v>
      </c>
      <c r="AB18" s="17"/>
      <c r="AC18" s="17">
        <v>0.59306482915816805</v>
      </c>
      <c r="AD18" s="17">
        <v>0.44888937229292902</v>
      </c>
      <c r="AE18" s="17">
        <v>0.54357173501309797</v>
      </c>
      <c r="AF18" s="17">
        <v>0.43754230127578803</v>
      </c>
      <c r="AG18" s="17">
        <v>0.43566021260098298</v>
      </c>
      <c r="AH18" s="17">
        <v>0.35865758117800201</v>
      </c>
      <c r="AI18" s="17">
        <v>0.311458243803585</v>
      </c>
      <c r="AJ18" s="17">
        <v>0.302274649376645</v>
      </c>
      <c r="AK18" s="17">
        <v>0.28020362117133601</v>
      </c>
      <c r="AL18" s="17">
        <v>0.25045155493125498</v>
      </c>
      <c r="AM18" s="17">
        <v>0.222594639197429</v>
      </c>
      <c r="AN18" s="17">
        <v>0.23551173909117801</v>
      </c>
      <c r="AO18" s="17">
        <v>0.20496202879512501</v>
      </c>
      <c r="AP18" s="17">
        <v>0.20501106891232701</v>
      </c>
      <c r="AQ18" s="17">
        <v>0.23288812568831099</v>
      </c>
      <c r="AR18" s="17">
        <v>9.9734637005727905E-2</v>
      </c>
      <c r="AS18" s="17"/>
      <c r="AT18" s="17">
        <v>0.22250912279419099</v>
      </c>
      <c r="AU18" s="17">
        <v>0.33296780773191198</v>
      </c>
      <c r="AV18" s="17">
        <v>0.29413239582011502</v>
      </c>
      <c r="AW18" s="17">
        <v>0.39946473897454599</v>
      </c>
      <c r="AX18" s="17">
        <v>0.44872987666365</v>
      </c>
      <c r="AY18" s="17">
        <v>0.34539762627940901</v>
      </c>
      <c r="AZ18" s="17"/>
      <c r="BA18" s="17">
        <v>0.43841036801941002</v>
      </c>
      <c r="BB18" s="17">
        <v>0.32893937103732401</v>
      </c>
      <c r="BC18" s="17">
        <v>0.26748549649979098</v>
      </c>
      <c r="BD18" s="17">
        <v>0.19835936129012599</v>
      </c>
      <c r="BE18" s="17">
        <v>0.141266816459933</v>
      </c>
      <c r="BF18" s="17"/>
      <c r="BG18" s="17">
        <v>0.34709678806307598</v>
      </c>
      <c r="BH18" s="17">
        <v>0.243393566809328</v>
      </c>
      <c r="BI18" s="17">
        <v>0.37322760139259398</v>
      </c>
      <c r="BJ18" s="17">
        <v>0.345251311456583</v>
      </c>
      <c r="BK18" s="17">
        <v>0.32982438666172598</v>
      </c>
      <c r="BL18" s="17"/>
      <c r="BM18" s="17">
        <v>0.27892631399745099</v>
      </c>
      <c r="BN18" s="17">
        <v>0.359182348012764</v>
      </c>
      <c r="BO18" s="17">
        <v>0.38996347528563702</v>
      </c>
      <c r="BP18" s="17"/>
      <c r="BQ18" s="17">
        <v>0.19630033225064999</v>
      </c>
      <c r="BR18" s="17">
        <v>0.40761454686624499</v>
      </c>
      <c r="BS18" s="17"/>
      <c r="BT18" s="17">
        <v>0.26570508932160503</v>
      </c>
      <c r="BU18" s="17">
        <v>0.40713818905799598</v>
      </c>
    </row>
    <row r="19" spans="2:73" x14ac:dyDescent="0.3">
      <c r="B19" s="18" t="s">
        <v>92</v>
      </c>
      <c r="C19" s="19">
        <v>1.86653017166468E-2</v>
      </c>
      <c r="D19" s="19">
        <v>1.5209310570121599E-2</v>
      </c>
      <c r="E19" s="19">
        <v>2.20906761698479E-2</v>
      </c>
      <c r="F19" s="19"/>
      <c r="G19" s="19">
        <v>2.59651268163896E-2</v>
      </c>
      <c r="H19" s="19">
        <v>1.4435663389129501E-2</v>
      </c>
      <c r="I19" s="19">
        <v>2.15850728978671E-2</v>
      </c>
      <c r="J19" s="19">
        <v>1.54595338254473E-2</v>
      </c>
      <c r="K19" s="19">
        <v>1.8270110671305601E-2</v>
      </c>
      <c r="L19" s="19">
        <v>1.7768844287824801E-2</v>
      </c>
      <c r="M19" s="19"/>
      <c r="N19" s="19">
        <v>1.17767090358003E-2</v>
      </c>
      <c r="O19" s="19">
        <v>1.74721007453362E-2</v>
      </c>
      <c r="P19" s="19">
        <v>2.5592037949817799E-2</v>
      </c>
      <c r="Q19" s="19">
        <v>2.16344646961362E-2</v>
      </c>
      <c r="R19" s="19"/>
      <c r="S19" s="19">
        <v>2.0972827454363501E-2</v>
      </c>
      <c r="T19" s="19">
        <v>1.8447950717247301E-2</v>
      </c>
      <c r="U19" s="19">
        <v>1.60352719636064E-2</v>
      </c>
      <c r="V19" s="19">
        <v>1.20117178196575E-2</v>
      </c>
      <c r="W19" s="19">
        <v>1.2335350544941E-2</v>
      </c>
      <c r="X19" s="19">
        <v>3.3156950041794003E-2</v>
      </c>
      <c r="Y19" s="19">
        <v>1.0356533653481201E-2</v>
      </c>
      <c r="Z19" s="19">
        <v>1.3595382944870201E-2</v>
      </c>
      <c r="AA19" s="19">
        <v>2.5295760941805499E-2</v>
      </c>
      <c r="AB19" s="19"/>
      <c r="AC19" s="19">
        <v>0</v>
      </c>
      <c r="AD19" s="19">
        <v>4.4263767174894497E-2</v>
      </c>
      <c r="AE19" s="19">
        <v>1.01909462377574E-2</v>
      </c>
      <c r="AF19" s="19">
        <v>4.2874340128785403E-2</v>
      </c>
      <c r="AG19" s="19">
        <v>1.3456959146870701E-2</v>
      </c>
      <c r="AH19" s="19">
        <v>1.7446866848675999E-2</v>
      </c>
      <c r="AI19" s="19">
        <v>9.56547599027344E-3</v>
      </c>
      <c r="AJ19" s="19">
        <v>1.9153757348525601E-2</v>
      </c>
      <c r="AK19" s="19">
        <v>8.6743134505266294E-3</v>
      </c>
      <c r="AL19" s="19">
        <v>2.0402083110252298E-2</v>
      </c>
      <c r="AM19" s="19">
        <v>8.6873519990063805E-3</v>
      </c>
      <c r="AN19" s="19">
        <v>1.92735679938612E-2</v>
      </c>
      <c r="AO19" s="19">
        <v>0</v>
      </c>
      <c r="AP19" s="19">
        <v>0</v>
      </c>
      <c r="AQ19" s="19">
        <v>2.6075474550283299E-2</v>
      </c>
      <c r="AR19" s="19">
        <v>5.7147272186082202E-3</v>
      </c>
      <c r="AS19" s="19"/>
      <c r="AT19" s="19">
        <v>2.6405155969036899E-2</v>
      </c>
      <c r="AU19" s="19">
        <v>1.63864156975283E-2</v>
      </c>
      <c r="AV19" s="19">
        <v>1.50043343858533E-2</v>
      </c>
      <c r="AW19" s="19">
        <v>1.12499706457401E-2</v>
      </c>
      <c r="AX19" s="19">
        <v>1.6270319818991599E-2</v>
      </c>
      <c r="AY19" s="19">
        <v>3.9730238678629501E-2</v>
      </c>
      <c r="AZ19" s="19"/>
      <c r="BA19" s="19">
        <v>2.5466437049733202E-2</v>
      </c>
      <c r="BB19" s="19">
        <v>1.6967894973279302E-2</v>
      </c>
      <c r="BC19" s="19">
        <v>2.55161677604673E-2</v>
      </c>
      <c r="BD19" s="19">
        <v>1.1218242201204799E-2</v>
      </c>
      <c r="BE19" s="19">
        <v>0</v>
      </c>
      <c r="BF19" s="19"/>
      <c r="BG19" s="19">
        <v>1.0428907924646701E-2</v>
      </c>
      <c r="BH19" s="19">
        <v>1.50529162044221E-2</v>
      </c>
      <c r="BI19" s="19">
        <v>3.72338582577656E-3</v>
      </c>
      <c r="BJ19" s="19">
        <v>7.7819508047013803E-3</v>
      </c>
      <c r="BK19" s="19">
        <v>5.68763587785341E-2</v>
      </c>
      <c r="BL19" s="19"/>
      <c r="BM19" s="19">
        <v>1.8180496788026301E-2</v>
      </c>
      <c r="BN19" s="19">
        <v>1.6393923360346899E-2</v>
      </c>
      <c r="BO19" s="19">
        <v>2.5599822691505202E-2</v>
      </c>
      <c r="BP19" s="19"/>
      <c r="BQ19" s="19">
        <v>1.3179592190593999E-2</v>
      </c>
      <c r="BR19" s="19">
        <v>1.8305772863881398E-2</v>
      </c>
      <c r="BS19" s="19"/>
      <c r="BT19" s="19">
        <v>1.6568977435624899E-2</v>
      </c>
      <c r="BU19" s="19">
        <v>1.5773178226485399E-2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3.80634246604781E-3</v>
      </c>
      <c r="D9" s="17">
        <v>2.70828565193101E-3</v>
      </c>
      <c r="E9" s="17">
        <v>4.8881174181661397E-3</v>
      </c>
      <c r="F9" s="17"/>
      <c r="G9" s="17">
        <v>3.0713462818769202E-3</v>
      </c>
      <c r="H9" s="17">
        <v>1.5063154261253001E-2</v>
      </c>
      <c r="I9" s="17">
        <v>3.0879717835293002E-3</v>
      </c>
      <c r="J9" s="17">
        <v>0</v>
      </c>
      <c r="K9" s="17">
        <v>0</v>
      </c>
      <c r="L9" s="17">
        <v>1.37867993435494E-3</v>
      </c>
      <c r="M9" s="17"/>
      <c r="N9" s="17">
        <v>6.6309361543398504E-3</v>
      </c>
      <c r="O9" s="17">
        <v>1.05157626875801E-3</v>
      </c>
      <c r="P9" s="17">
        <v>3.9378009635491996E-3</v>
      </c>
      <c r="Q9" s="17">
        <v>3.5810883960721998E-3</v>
      </c>
      <c r="R9" s="17"/>
      <c r="S9" s="17">
        <v>1.1632376694122201E-2</v>
      </c>
      <c r="T9" s="17">
        <v>1.80402130578648E-3</v>
      </c>
      <c r="U9" s="17">
        <v>2.5338413387663802E-3</v>
      </c>
      <c r="V9" s="17">
        <v>2.47373832430672E-3</v>
      </c>
      <c r="W9" s="17">
        <v>0</v>
      </c>
      <c r="X9" s="17">
        <v>3.4743520151360998E-3</v>
      </c>
      <c r="Y9" s="17">
        <v>0</v>
      </c>
      <c r="Z9" s="17">
        <v>0</v>
      </c>
      <c r="AA9" s="17">
        <v>6.0158137584240103E-3</v>
      </c>
      <c r="AB9" s="17"/>
      <c r="AC9" s="17">
        <v>0</v>
      </c>
      <c r="AD9" s="17">
        <v>8.2972779639387505E-3</v>
      </c>
      <c r="AE9" s="17">
        <v>0</v>
      </c>
      <c r="AF9" s="17">
        <v>4.1255386093558E-3</v>
      </c>
      <c r="AG9" s="17">
        <v>2.85439901675392E-3</v>
      </c>
      <c r="AH9" s="17">
        <v>7.2889069497482899E-3</v>
      </c>
      <c r="AI9" s="17">
        <v>4.9083964775507201E-3</v>
      </c>
      <c r="AJ9" s="17">
        <v>0</v>
      </c>
      <c r="AK9" s="17">
        <v>5.3874841951693899E-3</v>
      </c>
      <c r="AL9" s="17">
        <v>0</v>
      </c>
      <c r="AM9" s="17">
        <v>0</v>
      </c>
      <c r="AN9" s="17">
        <v>0</v>
      </c>
      <c r="AO9" s="17">
        <v>0</v>
      </c>
      <c r="AP9" s="17">
        <v>0</v>
      </c>
      <c r="AQ9" s="17">
        <v>0</v>
      </c>
      <c r="AR9" s="17">
        <v>2.44725881205934E-2</v>
      </c>
      <c r="AS9" s="17"/>
      <c r="AT9" s="17">
        <v>5.0570625152977196E-3</v>
      </c>
      <c r="AU9" s="17">
        <v>3.5950657999650501E-3</v>
      </c>
      <c r="AV9" s="17">
        <v>7.2718168760959297E-3</v>
      </c>
      <c r="AW9" s="17">
        <v>1.5707572578999101E-3</v>
      </c>
      <c r="AX9" s="17">
        <v>2.48203554497999E-3</v>
      </c>
      <c r="AY9" s="17">
        <v>0</v>
      </c>
      <c r="AZ9" s="17"/>
      <c r="BA9" s="17">
        <v>0</v>
      </c>
      <c r="BB9" s="17">
        <v>3.35508896950849E-3</v>
      </c>
      <c r="BC9" s="17">
        <v>2.2954171882053299E-3</v>
      </c>
      <c r="BD9" s="17">
        <v>1.20261454472137E-2</v>
      </c>
      <c r="BE9" s="17">
        <v>1.64636575732518E-2</v>
      </c>
      <c r="BF9" s="17"/>
      <c r="BG9" s="17">
        <v>0</v>
      </c>
      <c r="BH9" s="17">
        <v>8.7134585255698397E-3</v>
      </c>
      <c r="BI9" s="17">
        <v>0</v>
      </c>
      <c r="BJ9" s="17">
        <v>1.85660792843799E-3</v>
      </c>
      <c r="BK9" s="17">
        <v>6.5023037892626302E-3</v>
      </c>
      <c r="BL9" s="17"/>
      <c r="BM9" s="17">
        <v>5.5104159469346698E-3</v>
      </c>
      <c r="BN9" s="17">
        <v>3.2823064746669E-3</v>
      </c>
      <c r="BO9" s="17">
        <v>0</v>
      </c>
      <c r="BP9" s="17"/>
      <c r="BQ9" s="17">
        <v>8.8386033750098604E-3</v>
      </c>
      <c r="BR9" s="17">
        <v>1.0615347374951501E-3</v>
      </c>
      <c r="BS9" s="17"/>
      <c r="BT9" s="17">
        <v>5.47312430429228E-3</v>
      </c>
      <c r="BU9" s="17">
        <v>1.6956252651524899E-3</v>
      </c>
    </row>
    <row r="10" spans="2:73" x14ac:dyDescent="0.3">
      <c r="B10" s="18" t="s">
        <v>262</v>
      </c>
      <c r="C10" s="17">
        <v>5.73571978799988E-3</v>
      </c>
      <c r="D10" s="17">
        <v>8.4702785743377609E-3</v>
      </c>
      <c r="E10" s="17">
        <v>3.08865599155623E-3</v>
      </c>
      <c r="F10" s="17"/>
      <c r="G10" s="17">
        <v>1.8045695376755301E-2</v>
      </c>
      <c r="H10" s="17">
        <v>5.0199138163695596E-3</v>
      </c>
      <c r="I10" s="17">
        <v>1.2607537948040501E-2</v>
      </c>
      <c r="J10" s="17">
        <v>1.3458853429518299E-3</v>
      </c>
      <c r="K10" s="17">
        <v>0</v>
      </c>
      <c r="L10" s="17">
        <v>0</v>
      </c>
      <c r="M10" s="17"/>
      <c r="N10" s="17">
        <v>4.9997530582320303E-3</v>
      </c>
      <c r="O10" s="17">
        <v>7.8539906539436006E-3</v>
      </c>
      <c r="P10" s="17">
        <v>6.2777865360989704E-3</v>
      </c>
      <c r="Q10" s="17">
        <v>3.9634147408188899E-3</v>
      </c>
      <c r="R10" s="17"/>
      <c r="S10" s="17">
        <v>1.1351891158160999E-2</v>
      </c>
      <c r="T10" s="17">
        <v>1.76329418677948E-3</v>
      </c>
      <c r="U10" s="17">
        <v>4.6337679829882598E-3</v>
      </c>
      <c r="V10" s="17">
        <v>4.7607982942640802E-3</v>
      </c>
      <c r="W10" s="17">
        <v>1.1673096186705799E-2</v>
      </c>
      <c r="X10" s="17">
        <v>4.6040893184482604E-3</v>
      </c>
      <c r="Y10" s="17">
        <v>4.70058885367088E-3</v>
      </c>
      <c r="Z10" s="17">
        <v>1.33862737002834E-2</v>
      </c>
      <c r="AA10" s="17">
        <v>0</v>
      </c>
      <c r="AB10" s="17"/>
      <c r="AC10" s="17">
        <v>0</v>
      </c>
      <c r="AD10" s="17">
        <v>1.01337510439162E-2</v>
      </c>
      <c r="AE10" s="17">
        <v>4.5096038844762501E-3</v>
      </c>
      <c r="AF10" s="17">
        <v>1.00470727099991E-2</v>
      </c>
      <c r="AG10" s="17">
        <v>1.0122152606151199E-2</v>
      </c>
      <c r="AH10" s="17">
        <v>7.4169643971908903E-3</v>
      </c>
      <c r="AI10" s="17">
        <v>0</v>
      </c>
      <c r="AJ10" s="17">
        <v>0</v>
      </c>
      <c r="AK10" s="17">
        <v>0</v>
      </c>
      <c r="AL10" s="17">
        <v>0</v>
      </c>
      <c r="AM10" s="17">
        <v>9.6928640935696597E-3</v>
      </c>
      <c r="AN10" s="17">
        <v>4.7697348915155804E-3</v>
      </c>
      <c r="AO10" s="17">
        <v>1.6117257946709498E-2</v>
      </c>
      <c r="AP10" s="17">
        <v>0</v>
      </c>
      <c r="AQ10" s="17">
        <v>0</v>
      </c>
      <c r="AR10" s="17">
        <v>1.5935540404882799E-2</v>
      </c>
      <c r="AS10" s="17"/>
      <c r="AT10" s="17">
        <v>8.6016375803840105E-3</v>
      </c>
      <c r="AU10" s="17">
        <v>5.9653827231844802E-3</v>
      </c>
      <c r="AV10" s="17">
        <v>2.2843815190143001E-3</v>
      </c>
      <c r="AW10" s="17">
        <v>6.67848532379056E-3</v>
      </c>
      <c r="AX10" s="17">
        <v>0</v>
      </c>
      <c r="AY10" s="17">
        <v>9.5863777039271597E-3</v>
      </c>
      <c r="AZ10" s="17"/>
      <c r="BA10" s="17">
        <v>5.74100636137366E-3</v>
      </c>
      <c r="BB10" s="17">
        <v>3.97234639495224E-3</v>
      </c>
      <c r="BC10" s="17">
        <v>1.07453997604318E-2</v>
      </c>
      <c r="BD10" s="17">
        <v>1.6475993356687901E-3</v>
      </c>
      <c r="BE10" s="17">
        <v>1.7889131852898001E-2</v>
      </c>
      <c r="BF10" s="17"/>
      <c r="BG10" s="17">
        <v>5.9684221959141201E-3</v>
      </c>
      <c r="BH10" s="17">
        <v>8.9580461103223596E-3</v>
      </c>
      <c r="BI10" s="17">
        <v>0</v>
      </c>
      <c r="BJ10" s="17">
        <v>5.0748734417848896E-3</v>
      </c>
      <c r="BK10" s="17">
        <v>0</v>
      </c>
      <c r="BL10" s="17"/>
      <c r="BM10" s="17">
        <v>8.4067853583384092E-3</v>
      </c>
      <c r="BN10" s="17">
        <v>3.5784775357533098E-3</v>
      </c>
      <c r="BO10" s="17">
        <v>2.9989029916639301E-3</v>
      </c>
      <c r="BP10" s="17"/>
      <c r="BQ10" s="17">
        <v>1.21369813801816E-2</v>
      </c>
      <c r="BR10" s="17">
        <v>1.5399715076978801E-3</v>
      </c>
      <c r="BS10" s="17"/>
      <c r="BT10" s="17">
        <v>7.5497906828614703E-3</v>
      </c>
      <c r="BU10" s="17">
        <v>1.8466514542209401E-3</v>
      </c>
    </row>
    <row r="11" spans="2:73" x14ac:dyDescent="0.3">
      <c r="B11" s="18" t="s">
        <v>263</v>
      </c>
      <c r="C11" s="17">
        <v>1.48645063647188E-2</v>
      </c>
      <c r="D11" s="17">
        <v>1.5825674300741801E-2</v>
      </c>
      <c r="E11" s="17">
        <v>1.39737373582584E-2</v>
      </c>
      <c r="F11" s="17"/>
      <c r="G11" s="17">
        <v>2.8564440145035699E-2</v>
      </c>
      <c r="H11" s="17">
        <v>4.1268315351513499E-2</v>
      </c>
      <c r="I11" s="17">
        <v>1.62306077945795E-2</v>
      </c>
      <c r="J11" s="17">
        <v>3.2427352938541802E-3</v>
      </c>
      <c r="K11" s="17">
        <v>0</v>
      </c>
      <c r="L11" s="17">
        <v>2.6498382285747601E-3</v>
      </c>
      <c r="M11" s="17"/>
      <c r="N11" s="17">
        <v>1.44793021339543E-2</v>
      </c>
      <c r="O11" s="17">
        <v>1.9217438370715101E-2</v>
      </c>
      <c r="P11" s="17">
        <v>1.8234728527527E-2</v>
      </c>
      <c r="Q11" s="17">
        <v>8.0796819680309401E-3</v>
      </c>
      <c r="R11" s="17"/>
      <c r="S11" s="17">
        <v>3.7268379984504899E-2</v>
      </c>
      <c r="T11" s="17">
        <v>1.43867984627115E-2</v>
      </c>
      <c r="U11" s="17">
        <v>2.8072486548601202E-3</v>
      </c>
      <c r="V11" s="17">
        <v>4.7198251906495998E-3</v>
      </c>
      <c r="W11" s="17">
        <v>9.6107633056594505E-3</v>
      </c>
      <c r="X11" s="17">
        <v>0</v>
      </c>
      <c r="Y11" s="17">
        <v>1.28564576650447E-2</v>
      </c>
      <c r="Z11" s="17">
        <v>2.2414034859074401E-2</v>
      </c>
      <c r="AA11" s="17">
        <v>1.9446836560911101E-2</v>
      </c>
      <c r="AB11" s="17"/>
      <c r="AC11" s="17">
        <v>8.7881917833896997E-2</v>
      </c>
      <c r="AD11" s="17">
        <v>8.9770752045330495E-3</v>
      </c>
      <c r="AE11" s="17">
        <v>2.5932848345865799E-2</v>
      </c>
      <c r="AF11" s="17">
        <v>1.05630638047604E-2</v>
      </c>
      <c r="AG11" s="17">
        <v>1.76497554243705E-2</v>
      </c>
      <c r="AH11" s="17">
        <v>5.1744889001532702E-3</v>
      </c>
      <c r="AI11" s="17">
        <v>2.9636204675428102E-2</v>
      </c>
      <c r="AJ11" s="17">
        <v>1.2135183039470801E-2</v>
      </c>
      <c r="AK11" s="17">
        <v>5.8093107814208497E-3</v>
      </c>
      <c r="AL11" s="17">
        <v>1.5901808064351899E-2</v>
      </c>
      <c r="AM11" s="17">
        <v>9.1945504992678295E-3</v>
      </c>
      <c r="AN11" s="17">
        <v>4.7697348915155804E-3</v>
      </c>
      <c r="AO11" s="17">
        <v>2.2929305192627501E-2</v>
      </c>
      <c r="AP11" s="17">
        <v>2.2002171784275298E-2</v>
      </c>
      <c r="AQ11" s="17">
        <v>1.10246535070577E-2</v>
      </c>
      <c r="AR11" s="17">
        <v>1.3188897360915899E-2</v>
      </c>
      <c r="AS11" s="17"/>
      <c r="AT11" s="17">
        <v>3.6258247976540203E-2</v>
      </c>
      <c r="AU11" s="17">
        <v>8.3450871249756906E-3</v>
      </c>
      <c r="AV11" s="17">
        <v>7.2845349447873201E-3</v>
      </c>
      <c r="AW11" s="17">
        <v>9.0077463263680598E-3</v>
      </c>
      <c r="AX11" s="17">
        <v>2.61248255740669E-3</v>
      </c>
      <c r="AY11" s="17">
        <v>2.2518035666154901E-2</v>
      </c>
      <c r="AZ11" s="17"/>
      <c r="BA11" s="17">
        <v>1.0398930287922201E-2</v>
      </c>
      <c r="BB11" s="17">
        <v>1.7136116035391499E-2</v>
      </c>
      <c r="BC11" s="17">
        <v>1.01075425540256E-2</v>
      </c>
      <c r="BD11" s="17">
        <v>2.76193275089625E-2</v>
      </c>
      <c r="BE11" s="17">
        <v>3.2170518683120299E-2</v>
      </c>
      <c r="BF11" s="17"/>
      <c r="BG11" s="17">
        <v>1.1078908927112399E-2</v>
      </c>
      <c r="BH11" s="17">
        <v>2.1180268507531401E-2</v>
      </c>
      <c r="BI11" s="17">
        <v>6.2383745047131303E-3</v>
      </c>
      <c r="BJ11" s="17">
        <v>1.7432518017979001E-2</v>
      </c>
      <c r="BK11" s="17">
        <v>5.6312502009646598E-3</v>
      </c>
      <c r="BL11" s="17"/>
      <c r="BM11" s="17">
        <v>2.15551009903471E-2</v>
      </c>
      <c r="BN11" s="17">
        <v>5.9792427512079397E-3</v>
      </c>
      <c r="BO11" s="17">
        <v>1.6426477019121099E-2</v>
      </c>
      <c r="BP11" s="17"/>
      <c r="BQ11" s="17">
        <v>3.3138151882605701E-2</v>
      </c>
      <c r="BR11" s="17">
        <v>4.99624477335302E-3</v>
      </c>
      <c r="BS11" s="17"/>
      <c r="BT11" s="17">
        <v>1.7558047786479101E-2</v>
      </c>
      <c r="BU11" s="17">
        <v>1.1550431602171601E-2</v>
      </c>
    </row>
    <row r="12" spans="2:73" x14ac:dyDescent="0.3">
      <c r="B12" s="18" t="s">
        <v>264</v>
      </c>
      <c r="C12" s="17">
        <v>2.0932502699338398E-2</v>
      </c>
      <c r="D12" s="17">
        <v>2.6137169201703801E-2</v>
      </c>
      <c r="E12" s="17">
        <v>1.55115543836326E-2</v>
      </c>
      <c r="F12" s="17"/>
      <c r="G12" s="17">
        <v>4.3290357088272099E-2</v>
      </c>
      <c r="H12" s="17">
        <v>3.6784882522867997E-2</v>
      </c>
      <c r="I12" s="17">
        <v>2.1383429775946101E-2</v>
      </c>
      <c r="J12" s="17">
        <v>1.6655200136731899E-2</v>
      </c>
      <c r="K12" s="17">
        <v>9.1509643439885106E-3</v>
      </c>
      <c r="L12" s="17">
        <v>4.2573656815586098E-3</v>
      </c>
      <c r="M12" s="17"/>
      <c r="N12" s="17">
        <v>3.2717750581398301E-2</v>
      </c>
      <c r="O12" s="17">
        <v>1.9147251711524999E-2</v>
      </c>
      <c r="P12" s="17">
        <v>1.5726928261756E-2</v>
      </c>
      <c r="Q12" s="17">
        <v>1.37432954825106E-2</v>
      </c>
      <c r="R12" s="17"/>
      <c r="S12" s="17">
        <v>3.76723165823485E-2</v>
      </c>
      <c r="T12" s="17">
        <v>1.4204304954903799E-2</v>
      </c>
      <c r="U12" s="17">
        <v>2.5193738570389201E-2</v>
      </c>
      <c r="V12" s="17">
        <v>1.6213525056242701E-2</v>
      </c>
      <c r="W12" s="17">
        <v>2.2148788167692699E-2</v>
      </c>
      <c r="X12" s="17">
        <v>2.1943355756774901E-2</v>
      </c>
      <c r="Y12" s="17">
        <v>1.1251328015107699E-2</v>
      </c>
      <c r="Z12" s="17">
        <v>0</v>
      </c>
      <c r="AA12" s="17">
        <v>2.3187980717978798E-2</v>
      </c>
      <c r="AB12" s="17"/>
      <c r="AC12" s="17">
        <v>3.4937040939471697E-2</v>
      </c>
      <c r="AD12" s="17">
        <v>2.7318479374531499E-2</v>
      </c>
      <c r="AE12" s="17">
        <v>1.3810270553650601E-2</v>
      </c>
      <c r="AF12" s="17">
        <v>8.9910512271774191E-3</v>
      </c>
      <c r="AG12" s="17">
        <v>1.8213266128014199E-2</v>
      </c>
      <c r="AH12" s="17">
        <v>1.03512239914334E-2</v>
      </c>
      <c r="AI12" s="17">
        <v>2.2316669625338501E-2</v>
      </c>
      <c r="AJ12" s="17">
        <v>1.82487319486479E-2</v>
      </c>
      <c r="AK12" s="17">
        <v>1.30641497646935E-2</v>
      </c>
      <c r="AL12" s="17">
        <v>1.44866124521464E-2</v>
      </c>
      <c r="AM12" s="17">
        <v>2.5827553059819899E-2</v>
      </c>
      <c r="AN12" s="17">
        <v>2.2824157242182098E-2</v>
      </c>
      <c r="AO12" s="17">
        <v>1.2076130127144801E-2</v>
      </c>
      <c r="AP12" s="17">
        <v>1.6038777661093E-2</v>
      </c>
      <c r="AQ12" s="17">
        <v>3.2170063161199997E-2</v>
      </c>
      <c r="AR12" s="17">
        <v>8.9959829812653797E-2</v>
      </c>
      <c r="AS12" s="17"/>
      <c r="AT12" s="17">
        <v>4.4327855526942503E-2</v>
      </c>
      <c r="AU12" s="17">
        <v>1.4547762277347101E-2</v>
      </c>
      <c r="AV12" s="17">
        <v>2.1429957592681001E-2</v>
      </c>
      <c r="AW12" s="17">
        <v>1.2241756722096099E-2</v>
      </c>
      <c r="AX12" s="17">
        <v>6.3878205928154701E-3</v>
      </c>
      <c r="AY12" s="17">
        <v>9.5421119854584499E-3</v>
      </c>
      <c r="AZ12" s="17"/>
      <c r="BA12" s="17">
        <v>8.34167000413066E-3</v>
      </c>
      <c r="BB12" s="17">
        <v>1.48375307857165E-2</v>
      </c>
      <c r="BC12" s="17">
        <v>2.1074051611373899E-2</v>
      </c>
      <c r="BD12" s="17">
        <v>4.55561842523576E-2</v>
      </c>
      <c r="BE12" s="17">
        <v>0.17688351986956999</v>
      </c>
      <c r="BF12" s="17"/>
      <c r="BG12" s="17">
        <v>2.1562574541158602E-2</v>
      </c>
      <c r="BH12" s="17">
        <v>2.7562970916213798E-2</v>
      </c>
      <c r="BI12" s="17">
        <v>2.6113371154255199E-2</v>
      </c>
      <c r="BJ12" s="17">
        <v>9.6480474819283599E-3</v>
      </c>
      <c r="BK12" s="17">
        <v>1.6980971915023201E-2</v>
      </c>
      <c r="BL12" s="17"/>
      <c r="BM12" s="17">
        <v>2.3986192522947501E-2</v>
      </c>
      <c r="BN12" s="17">
        <v>1.3898940654143099E-2</v>
      </c>
      <c r="BO12" s="17">
        <v>2.8845373479943801E-2</v>
      </c>
      <c r="BP12" s="17"/>
      <c r="BQ12" s="17">
        <v>4.5328835122791102E-2</v>
      </c>
      <c r="BR12" s="17">
        <v>6.9433870450043697E-3</v>
      </c>
      <c r="BS12" s="17"/>
      <c r="BT12" s="17">
        <v>2.7852978262137999E-2</v>
      </c>
      <c r="BU12" s="17">
        <v>1.2789265925374599E-2</v>
      </c>
    </row>
    <row r="13" spans="2:73" x14ac:dyDescent="0.3">
      <c r="B13" s="18" t="s">
        <v>265</v>
      </c>
      <c r="C13" s="17">
        <v>4.1592229026008898E-2</v>
      </c>
      <c r="D13" s="17">
        <v>4.23898250399194E-2</v>
      </c>
      <c r="E13" s="17">
        <v>4.0943328346990299E-2</v>
      </c>
      <c r="F13" s="17"/>
      <c r="G13" s="17">
        <v>6.9382181893435396E-2</v>
      </c>
      <c r="H13" s="17">
        <v>7.6513968268444393E-2</v>
      </c>
      <c r="I13" s="17">
        <v>4.26622393002681E-2</v>
      </c>
      <c r="J13" s="17">
        <v>2.6366265102225301E-2</v>
      </c>
      <c r="K13" s="17">
        <v>2.03658172530457E-2</v>
      </c>
      <c r="L13" s="17">
        <v>2.05633707933984E-2</v>
      </c>
      <c r="M13" s="17"/>
      <c r="N13" s="17">
        <v>6.0116206100838301E-2</v>
      </c>
      <c r="O13" s="17">
        <v>4.61391391214293E-2</v>
      </c>
      <c r="P13" s="17">
        <v>3.2675117119299102E-2</v>
      </c>
      <c r="Q13" s="17">
        <v>2.55056891614871E-2</v>
      </c>
      <c r="R13" s="17"/>
      <c r="S13" s="17">
        <v>8.8009065957556296E-2</v>
      </c>
      <c r="T13" s="17">
        <v>2.23363533238429E-2</v>
      </c>
      <c r="U13" s="17">
        <v>4.0817407617604898E-2</v>
      </c>
      <c r="V13" s="17">
        <v>5.9884993857272799E-2</v>
      </c>
      <c r="W13" s="17">
        <v>2.7108752277629999E-2</v>
      </c>
      <c r="X13" s="17">
        <v>2.8556398050564199E-2</v>
      </c>
      <c r="Y13" s="17">
        <v>1.9586357388543401E-2</v>
      </c>
      <c r="Z13" s="17">
        <v>4.44263488863193E-2</v>
      </c>
      <c r="AA13" s="17">
        <v>2.9091492356788099E-2</v>
      </c>
      <c r="AB13" s="17"/>
      <c r="AC13" s="17">
        <v>0</v>
      </c>
      <c r="AD13" s="17">
        <v>7.0774020279179894E-2</v>
      </c>
      <c r="AE13" s="17">
        <v>1.81142681537169E-2</v>
      </c>
      <c r="AF13" s="17">
        <v>4.3111212559452598E-2</v>
      </c>
      <c r="AG13" s="17">
        <v>3.8664918397986803E-2</v>
      </c>
      <c r="AH13" s="17">
        <v>3.6828560017666101E-2</v>
      </c>
      <c r="AI13" s="17">
        <v>2.94166850223757E-2</v>
      </c>
      <c r="AJ13" s="17">
        <v>4.78606299268068E-2</v>
      </c>
      <c r="AK13" s="17">
        <v>3.5022295910219499E-2</v>
      </c>
      <c r="AL13" s="17">
        <v>3.6460919243787401E-2</v>
      </c>
      <c r="AM13" s="17">
        <v>2.96263431735483E-2</v>
      </c>
      <c r="AN13" s="17">
        <v>2.67908454147049E-2</v>
      </c>
      <c r="AO13" s="17">
        <v>6.0847752851331399E-2</v>
      </c>
      <c r="AP13" s="17">
        <v>4.7180763502920699E-2</v>
      </c>
      <c r="AQ13" s="17">
        <v>6.7483455225467406E-2</v>
      </c>
      <c r="AR13" s="17">
        <v>9.8523728041368996E-2</v>
      </c>
      <c r="AS13" s="17"/>
      <c r="AT13" s="17">
        <v>8.2110467820498606E-2</v>
      </c>
      <c r="AU13" s="17">
        <v>3.4418633187975001E-2</v>
      </c>
      <c r="AV13" s="17">
        <v>3.1345527982611698E-2</v>
      </c>
      <c r="AW13" s="17">
        <v>3.2080217230970202E-2</v>
      </c>
      <c r="AX13" s="17">
        <v>1.1564825232177601E-2</v>
      </c>
      <c r="AY13" s="17">
        <v>2.1108287231330999E-2</v>
      </c>
      <c r="AZ13" s="17"/>
      <c r="BA13" s="17">
        <v>2.6843420178026701E-2</v>
      </c>
      <c r="BB13" s="17">
        <v>2.76277319609456E-2</v>
      </c>
      <c r="BC13" s="17">
        <v>5.0642772464046901E-2</v>
      </c>
      <c r="BD13" s="17">
        <v>7.4047474940417302E-2</v>
      </c>
      <c r="BE13" s="17">
        <v>9.1344113135351596E-2</v>
      </c>
      <c r="BF13" s="17"/>
      <c r="BG13" s="17">
        <v>3.1854049091906901E-2</v>
      </c>
      <c r="BH13" s="17">
        <v>5.9880675622592E-2</v>
      </c>
      <c r="BI13" s="17">
        <v>4.2096096126347099E-2</v>
      </c>
      <c r="BJ13" s="17">
        <v>2.68606710870187E-2</v>
      </c>
      <c r="BK13" s="17">
        <v>2.8005893336136602E-2</v>
      </c>
      <c r="BL13" s="17"/>
      <c r="BM13" s="17">
        <v>5.9541943006013197E-2</v>
      </c>
      <c r="BN13" s="17">
        <v>2.68127891152917E-2</v>
      </c>
      <c r="BO13" s="17">
        <v>2.38839824412297E-2</v>
      </c>
      <c r="BP13" s="17"/>
      <c r="BQ13" s="17">
        <v>7.2010230607037803E-2</v>
      </c>
      <c r="BR13" s="17">
        <v>2.2878349592322898E-2</v>
      </c>
      <c r="BS13" s="17"/>
      <c r="BT13" s="17">
        <v>5.19718062300807E-2</v>
      </c>
      <c r="BU13" s="17">
        <v>2.62042935994675E-2</v>
      </c>
    </row>
    <row r="14" spans="2:73" x14ac:dyDescent="0.3">
      <c r="B14" s="18" t="s">
        <v>266</v>
      </c>
      <c r="C14" s="17">
        <v>8.0543743824546501E-2</v>
      </c>
      <c r="D14" s="17">
        <v>9.9203210181382798E-2</v>
      </c>
      <c r="E14" s="17">
        <v>6.2609067827786996E-2</v>
      </c>
      <c r="F14" s="17"/>
      <c r="G14" s="17">
        <v>0.13065484905720401</v>
      </c>
      <c r="H14" s="17">
        <v>0.11907711183328901</v>
      </c>
      <c r="I14" s="17">
        <v>7.6589465792272493E-2</v>
      </c>
      <c r="J14" s="17">
        <v>5.5825996662917501E-2</v>
      </c>
      <c r="K14" s="17">
        <v>5.9192364338652402E-2</v>
      </c>
      <c r="L14" s="17">
        <v>5.3684212914172198E-2</v>
      </c>
      <c r="M14" s="17"/>
      <c r="N14" s="17">
        <v>0.129980706331981</v>
      </c>
      <c r="O14" s="17">
        <v>6.27405815943822E-2</v>
      </c>
      <c r="P14" s="17">
        <v>5.9535426592218603E-2</v>
      </c>
      <c r="Q14" s="17">
        <v>6.4415162583868202E-2</v>
      </c>
      <c r="R14" s="17"/>
      <c r="S14" s="17">
        <v>0.14096392313345399</v>
      </c>
      <c r="T14" s="17">
        <v>6.2693045221402594E-2</v>
      </c>
      <c r="U14" s="17">
        <v>8.1237175188610497E-2</v>
      </c>
      <c r="V14" s="17">
        <v>5.4922652799432502E-2</v>
      </c>
      <c r="W14" s="17">
        <v>7.5579987789336806E-2</v>
      </c>
      <c r="X14" s="17">
        <v>5.89973964810174E-2</v>
      </c>
      <c r="Y14" s="17">
        <v>8.60588958979666E-2</v>
      </c>
      <c r="Z14" s="17">
        <v>6.9021946244111607E-2</v>
      </c>
      <c r="AA14" s="17">
        <v>6.9491779311063095E-2</v>
      </c>
      <c r="AB14" s="17"/>
      <c r="AC14" s="17">
        <v>3.54887094272349E-2</v>
      </c>
      <c r="AD14" s="17">
        <v>8.1421402853924296E-2</v>
      </c>
      <c r="AE14" s="17">
        <v>4.3518644422143399E-2</v>
      </c>
      <c r="AF14" s="17">
        <v>4.8641814172705598E-2</v>
      </c>
      <c r="AG14" s="17">
        <v>7.3603224848561299E-2</v>
      </c>
      <c r="AH14" s="17">
        <v>6.1462299516674902E-2</v>
      </c>
      <c r="AI14" s="17">
        <v>7.0824966800281594E-2</v>
      </c>
      <c r="AJ14" s="17">
        <v>0.10830023145409801</v>
      </c>
      <c r="AK14" s="17">
        <v>9.0475255309617003E-2</v>
      </c>
      <c r="AL14" s="17">
        <v>7.9261402901525599E-2</v>
      </c>
      <c r="AM14" s="17">
        <v>7.4135264620852903E-2</v>
      </c>
      <c r="AN14" s="17">
        <v>6.1664613183789699E-2</v>
      </c>
      <c r="AO14" s="17">
        <v>0.103852994581945</v>
      </c>
      <c r="AP14" s="17">
        <v>0.187993263586058</v>
      </c>
      <c r="AQ14" s="17">
        <v>0.101428859436515</v>
      </c>
      <c r="AR14" s="17">
        <v>0.15542304582368199</v>
      </c>
      <c r="AS14" s="17"/>
      <c r="AT14" s="17">
        <v>0.14104805899110001</v>
      </c>
      <c r="AU14" s="17">
        <v>6.9331393039487793E-2</v>
      </c>
      <c r="AV14" s="17">
        <v>7.6295933491484794E-2</v>
      </c>
      <c r="AW14" s="17">
        <v>4.5776037662625502E-2</v>
      </c>
      <c r="AX14" s="17">
        <v>4.7039640550142398E-2</v>
      </c>
      <c r="AY14" s="17">
        <v>7.4313180435956194E-2</v>
      </c>
      <c r="AZ14" s="17"/>
      <c r="BA14" s="17">
        <v>4.2560792999202901E-2</v>
      </c>
      <c r="BB14" s="17">
        <v>5.6700915758205302E-2</v>
      </c>
      <c r="BC14" s="17">
        <v>0.113811625206371</v>
      </c>
      <c r="BD14" s="17">
        <v>0.147454266745637</v>
      </c>
      <c r="BE14" s="17">
        <v>0.19429855052397901</v>
      </c>
      <c r="BF14" s="17"/>
      <c r="BG14" s="17">
        <v>7.1981443191120195E-2</v>
      </c>
      <c r="BH14" s="17">
        <v>0.11602733143718499</v>
      </c>
      <c r="BI14" s="17">
        <v>6.5356871208696696E-2</v>
      </c>
      <c r="BJ14" s="17">
        <v>5.8108821057995301E-2</v>
      </c>
      <c r="BK14" s="17">
        <v>0.14234322303401301</v>
      </c>
      <c r="BL14" s="17"/>
      <c r="BM14" s="17">
        <v>0.10221844205495501</v>
      </c>
      <c r="BN14" s="17">
        <v>6.3544077269368004E-2</v>
      </c>
      <c r="BO14" s="17">
        <v>5.7113306253755498E-2</v>
      </c>
      <c r="BP14" s="17"/>
      <c r="BQ14" s="17">
        <v>0.14934885755628</v>
      </c>
      <c r="BR14" s="17">
        <v>3.9302175556515502E-2</v>
      </c>
      <c r="BS14" s="17"/>
      <c r="BT14" s="17">
        <v>0.107086757833117</v>
      </c>
      <c r="BU14" s="17">
        <v>4.7699638004177203E-2</v>
      </c>
    </row>
    <row r="15" spans="2:73" x14ac:dyDescent="0.3">
      <c r="B15" s="18" t="s">
        <v>267</v>
      </c>
      <c r="C15" s="17">
        <v>0.21782167693743701</v>
      </c>
      <c r="D15" s="17">
        <v>0.20178587155531</v>
      </c>
      <c r="E15" s="17">
        <v>0.23294628614639001</v>
      </c>
      <c r="F15" s="17"/>
      <c r="G15" s="17">
        <v>0.10961981926827399</v>
      </c>
      <c r="H15" s="17">
        <v>0.22889810302821401</v>
      </c>
      <c r="I15" s="17">
        <v>0.247938712683625</v>
      </c>
      <c r="J15" s="17">
        <v>0.25312046431688801</v>
      </c>
      <c r="K15" s="17">
        <v>0.25268589838348399</v>
      </c>
      <c r="L15" s="17">
        <v>0.20388020863647499</v>
      </c>
      <c r="M15" s="17"/>
      <c r="N15" s="17">
        <v>0.26278626623402501</v>
      </c>
      <c r="O15" s="17">
        <v>0.246564182553277</v>
      </c>
      <c r="P15" s="17">
        <v>0.20963122096875</v>
      </c>
      <c r="Q15" s="17">
        <v>0.14664228837952401</v>
      </c>
      <c r="R15" s="17"/>
      <c r="S15" s="17">
        <v>0.19814137180335201</v>
      </c>
      <c r="T15" s="17">
        <v>0.25227851603692802</v>
      </c>
      <c r="U15" s="17">
        <v>0.222709125759944</v>
      </c>
      <c r="V15" s="17">
        <v>0.218055341777804</v>
      </c>
      <c r="W15" s="17">
        <v>0.19813720813042501</v>
      </c>
      <c r="X15" s="17">
        <v>0.19793279980195699</v>
      </c>
      <c r="Y15" s="17">
        <v>0.24256947305972601</v>
      </c>
      <c r="Z15" s="17">
        <v>0.17795247489601301</v>
      </c>
      <c r="AA15" s="17">
        <v>0.220937608236113</v>
      </c>
      <c r="AB15" s="17"/>
      <c r="AC15" s="17">
        <v>0</v>
      </c>
      <c r="AD15" s="17">
        <v>0.113992178387923</v>
      </c>
      <c r="AE15" s="17">
        <v>0.13359042411883701</v>
      </c>
      <c r="AF15" s="17">
        <v>0.15161307246369901</v>
      </c>
      <c r="AG15" s="17">
        <v>0.19141055800336201</v>
      </c>
      <c r="AH15" s="17">
        <v>0.20627168451543501</v>
      </c>
      <c r="AI15" s="17">
        <v>0.20722337688898501</v>
      </c>
      <c r="AJ15" s="17">
        <v>0.23870150142547999</v>
      </c>
      <c r="AK15" s="17">
        <v>0.24676384629779599</v>
      </c>
      <c r="AL15" s="17">
        <v>0.28108265951292999</v>
      </c>
      <c r="AM15" s="17">
        <v>0.246505351942578</v>
      </c>
      <c r="AN15" s="17">
        <v>0.32509586539887902</v>
      </c>
      <c r="AO15" s="17">
        <v>0.251334383478168</v>
      </c>
      <c r="AP15" s="17">
        <v>0.24645146080710201</v>
      </c>
      <c r="AQ15" s="17">
        <v>0.26207696743339698</v>
      </c>
      <c r="AR15" s="17">
        <v>0.25498557462590998</v>
      </c>
      <c r="AS15" s="17"/>
      <c r="AT15" s="17">
        <v>0.209166284636054</v>
      </c>
      <c r="AU15" s="17">
        <v>0.22883917425193701</v>
      </c>
      <c r="AV15" s="17">
        <v>0.21188450893757901</v>
      </c>
      <c r="AW15" s="17">
        <v>0.21264550513380501</v>
      </c>
      <c r="AX15" s="17">
        <v>0.21212055410719</v>
      </c>
      <c r="AY15" s="17">
        <v>0.244314998028029</v>
      </c>
      <c r="AZ15" s="17"/>
      <c r="BA15" s="17">
        <v>0.17326490168059799</v>
      </c>
      <c r="BB15" s="17">
        <v>0.19673540593063901</v>
      </c>
      <c r="BC15" s="17">
        <v>0.25171281386783101</v>
      </c>
      <c r="BD15" s="17">
        <v>0.28021352910708802</v>
      </c>
      <c r="BE15" s="17">
        <v>0.164555460258</v>
      </c>
      <c r="BF15" s="17"/>
      <c r="BG15" s="17">
        <v>0.26809187828915498</v>
      </c>
      <c r="BH15" s="17">
        <v>0.22139316305059401</v>
      </c>
      <c r="BI15" s="17">
        <v>0.30355563585941198</v>
      </c>
      <c r="BJ15" s="17">
        <v>0.181209028698223</v>
      </c>
      <c r="BK15" s="17">
        <v>0.15235056651557299</v>
      </c>
      <c r="BL15" s="17"/>
      <c r="BM15" s="17">
        <v>0.24532378411946301</v>
      </c>
      <c r="BN15" s="17">
        <v>0.21515161178273001</v>
      </c>
      <c r="BO15" s="17">
        <v>0.142399639213899</v>
      </c>
      <c r="BP15" s="17"/>
      <c r="BQ15" s="17">
        <v>0.23634467830453801</v>
      </c>
      <c r="BR15" s="17">
        <v>0.21337150863479001</v>
      </c>
      <c r="BS15" s="17"/>
      <c r="BT15" s="17">
        <v>0.24488888186851901</v>
      </c>
      <c r="BU15" s="17">
        <v>0.18784311714847099</v>
      </c>
    </row>
    <row r="16" spans="2:73" x14ac:dyDescent="0.3">
      <c r="B16" s="18" t="s">
        <v>268</v>
      </c>
      <c r="C16" s="17">
        <v>0.15768903339965001</v>
      </c>
      <c r="D16" s="17">
        <v>0.131707800577957</v>
      </c>
      <c r="E16" s="17">
        <v>0.18349368952189499</v>
      </c>
      <c r="F16" s="17"/>
      <c r="G16" s="17">
        <v>0.114493429507688</v>
      </c>
      <c r="H16" s="17">
        <v>0.116541444774809</v>
      </c>
      <c r="I16" s="17">
        <v>0.16465018087723399</v>
      </c>
      <c r="J16" s="17">
        <v>0.16935859209383899</v>
      </c>
      <c r="K16" s="17">
        <v>0.16747559328468101</v>
      </c>
      <c r="L16" s="17">
        <v>0.19803204870917701</v>
      </c>
      <c r="M16" s="17"/>
      <c r="N16" s="17">
        <v>0.15842584416112701</v>
      </c>
      <c r="O16" s="17">
        <v>0.16493355643463301</v>
      </c>
      <c r="P16" s="17">
        <v>0.160040472864766</v>
      </c>
      <c r="Q16" s="17">
        <v>0.14526893604003699</v>
      </c>
      <c r="R16" s="17"/>
      <c r="S16" s="17">
        <v>0.139255909640493</v>
      </c>
      <c r="T16" s="17">
        <v>0.16412266013566701</v>
      </c>
      <c r="U16" s="17">
        <v>0.155925646279403</v>
      </c>
      <c r="V16" s="17">
        <v>0.14937688405299199</v>
      </c>
      <c r="W16" s="17">
        <v>0.17007882752915199</v>
      </c>
      <c r="X16" s="17">
        <v>0.17247014510348299</v>
      </c>
      <c r="Y16" s="17">
        <v>0.17784017651183001</v>
      </c>
      <c r="Z16" s="17">
        <v>0.18475841920154901</v>
      </c>
      <c r="AA16" s="17">
        <v>0.13501922090146501</v>
      </c>
      <c r="AB16" s="17"/>
      <c r="AC16" s="17">
        <v>3.2844502473672398E-2</v>
      </c>
      <c r="AD16" s="17">
        <v>8.23282698935833E-2</v>
      </c>
      <c r="AE16" s="17">
        <v>0.16601724105027599</v>
      </c>
      <c r="AF16" s="17">
        <v>0.168537235214993</v>
      </c>
      <c r="AG16" s="17">
        <v>0.133587669551434</v>
      </c>
      <c r="AH16" s="17">
        <v>0.16876788700786299</v>
      </c>
      <c r="AI16" s="17">
        <v>0.138131949708797</v>
      </c>
      <c r="AJ16" s="17">
        <v>0.16559822986624301</v>
      </c>
      <c r="AK16" s="17">
        <v>0.22139074750485599</v>
      </c>
      <c r="AL16" s="17">
        <v>0.165522627287122</v>
      </c>
      <c r="AM16" s="17">
        <v>0.16647598759726201</v>
      </c>
      <c r="AN16" s="17">
        <v>0.16816337617247001</v>
      </c>
      <c r="AO16" s="17">
        <v>0.15726339974256501</v>
      </c>
      <c r="AP16" s="17">
        <v>0.16031286189132801</v>
      </c>
      <c r="AQ16" s="17">
        <v>0.178522993589255</v>
      </c>
      <c r="AR16" s="17">
        <v>0.13054822279988701</v>
      </c>
      <c r="AS16" s="17"/>
      <c r="AT16" s="17">
        <v>0.120605026425586</v>
      </c>
      <c r="AU16" s="17">
        <v>0.17410377857537801</v>
      </c>
      <c r="AV16" s="17">
        <v>0.18243963917970801</v>
      </c>
      <c r="AW16" s="17">
        <v>0.16288046250914101</v>
      </c>
      <c r="AX16" s="17">
        <v>0.16537227675295299</v>
      </c>
      <c r="AY16" s="17">
        <v>0.12754471370832199</v>
      </c>
      <c r="AZ16" s="17"/>
      <c r="BA16" s="17">
        <v>0.14675019394521899</v>
      </c>
      <c r="BB16" s="17">
        <v>0.17056952573933101</v>
      </c>
      <c r="BC16" s="17">
        <v>0.144849257635109</v>
      </c>
      <c r="BD16" s="17">
        <v>0.16297309673431201</v>
      </c>
      <c r="BE16" s="17">
        <v>0.10504404593366801</v>
      </c>
      <c r="BF16" s="17"/>
      <c r="BG16" s="17">
        <v>0.168053558249532</v>
      </c>
      <c r="BH16" s="17">
        <v>0.15954140813270101</v>
      </c>
      <c r="BI16" s="17">
        <v>0.17884893502219601</v>
      </c>
      <c r="BJ16" s="17">
        <v>0.16219663769460699</v>
      </c>
      <c r="BK16" s="17">
        <v>0.18494576237354199</v>
      </c>
      <c r="BL16" s="17"/>
      <c r="BM16" s="17">
        <v>0.13947556951606599</v>
      </c>
      <c r="BN16" s="17">
        <v>0.175744951298869</v>
      </c>
      <c r="BO16" s="17">
        <v>0.16826140611082999</v>
      </c>
      <c r="BP16" s="17"/>
      <c r="BQ16" s="17">
        <v>0.132613574056448</v>
      </c>
      <c r="BR16" s="17">
        <v>0.17952836916916001</v>
      </c>
      <c r="BS16" s="17"/>
      <c r="BT16" s="17">
        <v>0.160408910309944</v>
      </c>
      <c r="BU16" s="17">
        <v>0.158052831609786</v>
      </c>
    </row>
    <row r="17" spans="2:73" x14ac:dyDescent="0.3">
      <c r="B17" s="18" t="s">
        <v>269</v>
      </c>
      <c r="C17" s="17">
        <v>0.23744446535734201</v>
      </c>
      <c r="D17" s="17">
        <v>0.24107417082093199</v>
      </c>
      <c r="E17" s="17">
        <v>0.233897800137427</v>
      </c>
      <c r="F17" s="17"/>
      <c r="G17" s="17">
        <v>0.28145467246600198</v>
      </c>
      <c r="H17" s="17">
        <v>0.20118018649160499</v>
      </c>
      <c r="I17" s="17">
        <v>0.225621874901799</v>
      </c>
      <c r="J17" s="17">
        <v>0.246944061414648</v>
      </c>
      <c r="K17" s="17">
        <v>0.23586989659850099</v>
      </c>
      <c r="L17" s="17">
        <v>0.24070847641464499</v>
      </c>
      <c r="M17" s="17"/>
      <c r="N17" s="17">
        <v>0.20676374339127099</v>
      </c>
      <c r="O17" s="17">
        <v>0.25218628348602201</v>
      </c>
      <c r="P17" s="17">
        <v>0.250109230991788</v>
      </c>
      <c r="Q17" s="17">
        <v>0.24494228188121001</v>
      </c>
      <c r="R17" s="17"/>
      <c r="S17" s="17">
        <v>0.20189872248466301</v>
      </c>
      <c r="T17" s="17">
        <v>0.26712667157253001</v>
      </c>
      <c r="U17" s="17">
        <v>0.26235419571239199</v>
      </c>
      <c r="V17" s="17">
        <v>0.24949052786605699</v>
      </c>
      <c r="W17" s="17">
        <v>0.23033951642473699</v>
      </c>
      <c r="X17" s="17">
        <v>0.24684893866688601</v>
      </c>
      <c r="Y17" s="17">
        <v>0.22071276367794199</v>
      </c>
      <c r="Z17" s="17">
        <v>0.196287854304523</v>
      </c>
      <c r="AA17" s="17">
        <v>0.241644065669159</v>
      </c>
      <c r="AB17" s="17"/>
      <c r="AC17" s="17">
        <v>0.26057287467168799</v>
      </c>
      <c r="AD17" s="17">
        <v>0.28361592193749502</v>
      </c>
      <c r="AE17" s="17">
        <v>0.216924281909148</v>
      </c>
      <c r="AF17" s="17">
        <v>0.29604499804801898</v>
      </c>
      <c r="AG17" s="17">
        <v>0.18842048288687999</v>
      </c>
      <c r="AH17" s="17">
        <v>0.252254806454077</v>
      </c>
      <c r="AI17" s="17">
        <v>0.30163686848844701</v>
      </c>
      <c r="AJ17" s="17">
        <v>0.24079057168239801</v>
      </c>
      <c r="AK17" s="17">
        <v>0.22584254122390501</v>
      </c>
      <c r="AL17" s="17">
        <v>0.20148107374988999</v>
      </c>
      <c r="AM17" s="17">
        <v>0.238835259381768</v>
      </c>
      <c r="AN17" s="17">
        <v>0.24401000211713</v>
      </c>
      <c r="AO17" s="17">
        <v>0.23812871853375001</v>
      </c>
      <c r="AP17" s="17">
        <v>0.17942480070788</v>
      </c>
      <c r="AQ17" s="17">
        <v>0.24791514027190401</v>
      </c>
      <c r="AR17" s="17">
        <v>0.15850713283300599</v>
      </c>
      <c r="AS17" s="17"/>
      <c r="AT17" s="17">
        <v>0.20396335505534999</v>
      </c>
      <c r="AU17" s="17">
        <v>0.25098991943709897</v>
      </c>
      <c r="AV17" s="17">
        <v>0.22853275175092999</v>
      </c>
      <c r="AW17" s="17">
        <v>0.23840671034784999</v>
      </c>
      <c r="AX17" s="17">
        <v>0.27608757800806899</v>
      </c>
      <c r="AY17" s="17">
        <v>0.253480861501795</v>
      </c>
      <c r="AZ17" s="17"/>
      <c r="BA17" s="17">
        <v>0.267478098033328</v>
      </c>
      <c r="BB17" s="17">
        <v>0.27846067947740499</v>
      </c>
      <c r="BC17" s="17">
        <v>0.23059651362839501</v>
      </c>
      <c r="BD17" s="17">
        <v>0.14386607673302301</v>
      </c>
      <c r="BE17" s="17">
        <v>0.140835510323153</v>
      </c>
      <c r="BF17" s="17"/>
      <c r="BG17" s="17">
        <v>0.24265080465747599</v>
      </c>
      <c r="BH17" s="17">
        <v>0.215959327245696</v>
      </c>
      <c r="BI17" s="17">
        <v>0.23593573183861299</v>
      </c>
      <c r="BJ17" s="17">
        <v>0.226350454667404</v>
      </c>
      <c r="BK17" s="17">
        <v>0.23048171943114801</v>
      </c>
      <c r="BL17" s="17"/>
      <c r="BM17" s="17">
        <v>0.21632445478074599</v>
      </c>
      <c r="BN17" s="17">
        <v>0.253368072646389</v>
      </c>
      <c r="BO17" s="17">
        <v>0.261824971095034</v>
      </c>
      <c r="BP17" s="17"/>
      <c r="BQ17" s="17">
        <v>0.19546284543495501</v>
      </c>
      <c r="BR17" s="17">
        <v>0.25871162359405703</v>
      </c>
      <c r="BS17" s="17"/>
      <c r="BT17" s="17">
        <v>0.22817791912094501</v>
      </c>
      <c r="BU17" s="17">
        <v>0.247176007711705</v>
      </c>
    </row>
    <row r="18" spans="2:73" x14ac:dyDescent="0.3">
      <c r="B18" s="18" t="s">
        <v>270</v>
      </c>
      <c r="C18" s="17">
        <v>0.199279929072879</v>
      </c>
      <c r="D18" s="17">
        <v>0.212259703316553</v>
      </c>
      <c r="E18" s="17">
        <v>0.186490731193973</v>
      </c>
      <c r="F18" s="17"/>
      <c r="G18" s="17">
        <v>0.155824294546627</v>
      </c>
      <c r="H18" s="17">
        <v>0.12721116272626201</v>
      </c>
      <c r="I18" s="17">
        <v>0.17612476919601799</v>
      </c>
      <c r="J18" s="17">
        <v>0.215496434511354</v>
      </c>
      <c r="K18" s="17">
        <v>0.246162726571132</v>
      </c>
      <c r="L18" s="17">
        <v>0.260809120560066</v>
      </c>
      <c r="M18" s="17"/>
      <c r="N18" s="17">
        <v>0.111662105192192</v>
      </c>
      <c r="O18" s="17">
        <v>0.16408939950599599</v>
      </c>
      <c r="P18" s="17">
        <v>0.22151261826802501</v>
      </c>
      <c r="Q18" s="17">
        <v>0.31098800967773699</v>
      </c>
      <c r="R18" s="17"/>
      <c r="S18" s="17">
        <v>0.119688879039701</v>
      </c>
      <c r="T18" s="17">
        <v>0.18241663695318</v>
      </c>
      <c r="U18" s="17">
        <v>0.181925895806549</v>
      </c>
      <c r="V18" s="17">
        <v>0.218825534946511</v>
      </c>
      <c r="W18" s="17">
        <v>0.24383289665612901</v>
      </c>
      <c r="X18" s="17">
        <v>0.23178542306031399</v>
      </c>
      <c r="Y18" s="17">
        <v>0.21734030298495499</v>
      </c>
      <c r="Z18" s="17">
        <v>0.25879037381025599</v>
      </c>
      <c r="AA18" s="17">
        <v>0.22230661246050001</v>
      </c>
      <c r="AB18" s="17"/>
      <c r="AC18" s="17">
        <v>0.45932189102964699</v>
      </c>
      <c r="AD18" s="17">
        <v>0.26341984562106802</v>
      </c>
      <c r="AE18" s="17">
        <v>0.36801585398748898</v>
      </c>
      <c r="AF18" s="17">
        <v>0.242777804585321</v>
      </c>
      <c r="AG18" s="17">
        <v>0.29643034712591299</v>
      </c>
      <c r="AH18" s="17">
        <v>0.21751641343998401</v>
      </c>
      <c r="AI18" s="17">
        <v>0.17905471600970299</v>
      </c>
      <c r="AJ18" s="17">
        <v>0.151389207405936</v>
      </c>
      <c r="AK18" s="17">
        <v>0.14839435312166899</v>
      </c>
      <c r="AL18" s="17">
        <v>0.178050054028349</v>
      </c>
      <c r="AM18" s="17">
        <v>0.192195115772679</v>
      </c>
      <c r="AN18" s="17">
        <v>0.113871718188631</v>
      </c>
      <c r="AO18" s="17">
        <v>0.13745005754576001</v>
      </c>
      <c r="AP18" s="17">
        <v>0.117878000034309</v>
      </c>
      <c r="AQ18" s="17">
        <v>8.1624363814542703E-2</v>
      </c>
      <c r="AR18" s="17">
        <v>5.84554401771007E-2</v>
      </c>
      <c r="AS18" s="17"/>
      <c r="AT18" s="17">
        <v>0.126480172584574</v>
      </c>
      <c r="AU18" s="17">
        <v>0.18363408756980801</v>
      </c>
      <c r="AV18" s="17">
        <v>0.213081744656892</v>
      </c>
      <c r="AW18" s="17">
        <v>0.26781806412474501</v>
      </c>
      <c r="AX18" s="17">
        <v>0.268016787394523</v>
      </c>
      <c r="AY18" s="17">
        <v>0.19514995394413201</v>
      </c>
      <c r="AZ18" s="17"/>
      <c r="BA18" s="17">
        <v>0.29130244855946802</v>
      </c>
      <c r="BB18" s="17">
        <v>0.21206242707875</v>
      </c>
      <c r="BC18" s="17">
        <v>0.132951825624015</v>
      </c>
      <c r="BD18" s="17">
        <v>0.10459629919532</v>
      </c>
      <c r="BE18" s="17">
        <v>6.0515491847008503E-2</v>
      </c>
      <c r="BF18" s="17"/>
      <c r="BG18" s="17">
        <v>0.16516028762882501</v>
      </c>
      <c r="BH18" s="17">
        <v>0.14261577915853799</v>
      </c>
      <c r="BI18" s="17">
        <v>0.14185498428576601</v>
      </c>
      <c r="BJ18" s="17">
        <v>0.29603909022952202</v>
      </c>
      <c r="BK18" s="17">
        <v>0.19796325592621</v>
      </c>
      <c r="BL18" s="17"/>
      <c r="BM18" s="17">
        <v>0.161914256476792</v>
      </c>
      <c r="BN18" s="17">
        <v>0.21186915678599599</v>
      </c>
      <c r="BO18" s="17">
        <v>0.28008679747513598</v>
      </c>
      <c r="BP18" s="17"/>
      <c r="BQ18" s="17">
        <v>0.103450999094305</v>
      </c>
      <c r="BR18" s="17">
        <v>0.25419317569750899</v>
      </c>
      <c r="BS18" s="17"/>
      <c r="BT18" s="17">
        <v>0.13123966391997299</v>
      </c>
      <c r="BU18" s="17">
        <v>0.28933804621032599</v>
      </c>
    </row>
    <row r="19" spans="2:73" x14ac:dyDescent="0.3">
      <c r="B19" s="18" t="s">
        <v>92</v>
      </c>
      <c r="C19" s="19">
        <v>2.0289851064031899E-2</v>
      </c>
      <c r="D19" s="19">
        <v>1.8438010779231299E-2</v>
      </c>
      <c r="E19" s="19">
        <v>2.21570316739244E-2</v>
      </c>
      <c r="F19" s="19"/>
      <c r="G19" s="19">
        <v>4.5598914368830103E-2</v>
      </c>
      <c r="H19" s="19">
        <v>3.2441756925371303E-2</v>
      </c>
      <c r="I19" s="19">
        <v>1.31032099466874E-2</v>
      </c>
      <c r="J19" s="19">
        <v>1.1644365124590101E-2</v>
      </c>
      <c r="K19" s="19">
        <v>9.0967392265147995E-3</v>
      </c>
      <c r="L19" s="19">
        <v>1.40366781275785E-2</v>
      </c>
      <c r="M19" s="19"/>
      <c r="N19" s="19">
        <v>1.1437386660642E-2</v>
      </c>
      <c r="O19" s="19">
        <v>1.6076600299319399E-2</v>
      </c>
      <c r="P19" s="19">
        <v>2.2318668906222101E-2</v>
      </c>
      <c r="Q19" s="19">
        <v>3.2870151688704899E-2</v>
      </c>
      <c r="R19" s="19"/>
      <c r="S19" s="19">
        <v>1.41171635216439E-2</v>
      </c>
      <c r="T19" s="19">
        <v>1.68676978462678E-2</v>
      </c>
      <c r="U19" s="19">
        <v>1.98619570884935E-2</v>
      </c>
      <c r="V19" s="19">
        <v>2.1276177834468401E-2</v>
      </c>
      <c r="W19" s="19">
        <v>1.14901635325314E-2</v>
      </c>
      <c r="X19" s="19">
        <v>3.3387101745419097E-2</v>
      </c>
      <c r="Y19" s="19">
        <v>7.0836559452131503E-3</v>
      </c>
      <c r="Z19" s="19">
        <v>3.2962274097869303E-2</v>
      </c>
      <c r="AA19" s="19">
        <v>3.2858590027598701E-2</v>
      </c>
      <c r="AB19" s="19"/>
      <c r="AC19" s="19">
        <v>8.8953063624388498E-2</v>
      </c>
      <c r="AD19" s="19">
        <v>4.9721777439907799E-2</v>
      </c>
      <c r="AE19" s="19">
        <v>9.5665635743974707E-3</v>
      </c>
      <c r="AF19" s="19">
        <v>1.5547136604517E-2</v>
      </c>
      <c r="AG19" s="19">
        <v>2.90432260105731E-2</v>
      </c>
      <c r="AH19" s="19">
        <v>2.6666764809773699E-2</v>
      </c>
      <c r="AI19" s="19">
        <v>1.68501663030933E-2</v>
      </c>
      <c r="AJ19" s="19">
        <v>1.6975713250919199E-2</v>
      </c>
      <c r="AK19" s="19">
        <v>7.8500158906530202E-3</v>
      </c>
      <c r="AL19" s="19">
        <v>2.7752842759898502E-2</v>
      </c>
      <c r="AM19" s="19">
        <v>7.5117098586544497E-3</v>
      </c>
      <c r="AN19" s="19">
        <v>2.8039952499182001E-2</v>
      </c>
      <c r="AO19" s="19">
        <v>0</v>
      </c>
      <c r="AP19" s="19">
        <v>2.27179000250337E-2</v>
      </c>
      <c r="AQ19" s="19">
        <v>1.7753503560660799E-2</v>
      </c>
      <c r="AR19" s="19">
        <v>0</v>
      </c>
      <c r="AS19" s="19"/>
      <c r="AT19" s="19">
        <v>2.23818308876737E-2</v>
      </c>
      <c r="AU19" s="19">
        <v>2.62297160128434E-2</v>
      </c>
      <c r="AV19" s="19">
        <v>1.8149203068215498E-2</v>
      </c>
      <c r="AW19" s="19">
        <v>1.0894257360709401E-2</v>
      </c>
      <c r="AX19" s="19">
        <v>8.3159992597433095E-3</v>
      </c>
      <c r="AY19" s="19">
        <v>4.2441479794893398E-2</v>
      </c>
      <c r="AZ19" s="19"/>
      <c r="BA19" s="19">
        <v>2.7318537950732E-2</v>
      </c>
      <c r="BB19" s="19">
        <v>1.8542231869155899E-2</v>
      </c>
      <c r="BC19" s="19">
        <v>3.1212780460194701E-2</v>
      </c>
      <c r="BD19" s="19">
        <v>0</v>
      </c>
      <c r="BE19" s="19">
        <v>0</v>
      </c>
      <c r="BF19" s="19"/>
      <c r="BG19" s="19">
        <v>1.3598073227800701E-2</v>
      </c>
      <c r="BH19" s="19">
        <v>1.8167571293056701E-2</v>
      </c>
      <c r="BI19" s="19">
        <v>0</v>
      </c>
      <c r="BJ19" s="19">
        <v>1.5223249695100499E-2</v>
      </c>
      <c r="BK19" s="19">
        <v>3.4795053478126198E-2</v>
      </c>
      <c r="BL19" s="19"/>
      <c r="BM19" s="19">
        <v>1.5743055227396101E-2</v>
      </c>
      <c r="BN19" s="19">
        <v>2.6770373685584201E-2</v>
      </c>
      <c r="BO19" s="19">
        <v>1.8159143919387701E-2</v>
      </c>
      <c r="BP19" s="19"/>
      <c r="BQ19" s="19">
        <v>1.13262431858475E-2</v>
      </c>
      <c r="BR19" s="19">
        <v>1.7473659692096102E-2</v>
      </c>
      <c r="BS19" s="19"/>
      <c r="BT19" s="19">
        <v>1.7792119681650599E-2</v>
      </c>
      <c r="BU19" s="19">
        <v>1.58040914691472E-2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5.7313463727994502E-3</v>
      </c>
      <c r="D9" s="17">
        <v>3.74867565519198E-3</v>
      </c>
      <c r="E9" s="17">
        <v>7.6810961926812096E-3</v>
      </c>
      <c r="F9" s="17"/>
      <c r="G9" s="17">
        <v>1.52872363083363E-2</v>
      </c>
      <c r="H9" s="17">
        <v>9.3731212828994503E-3</v>
      </c>
      <c r="I9" s="17">
        <v>1.46420893417654E-3</v>
      </c>
      <c r="J9" s="17">
        <v>2.9016064664687002E-3</v>
      </c>
      <c r="K9" s="17">
        <v>2.2651848419623999E-3</v>
      </c>
      <c r="L9" s="17">
        <v>4.5388923468604996E-3</v>
      </c>
      <c r="M9" s="17"/>
      <c r="N9" s="17">
        <v>1.0835142377782001E-2</v>
      </c>
      <c r="O9" s="17">
        <v>3.41668436806297E-3</v>
      </c>
      <c r="P9" s="17">
        <v>6.1124595028722696E-3</v>
      </c>
      <c r="Q9" s="17">
        <v>2.4020237000024701E-3</v>
      </c>
      <c r="R9" s="17"/>
      <c r="S9" s="17">
        <v>7.5587771908969198E-3</v>
      </c>
      <c r="T9" s="17">
        <v>0</v>
      </c>
      <c r="U9" s="17">
        <v>8.0343259809138607E-3</v>
      </c>
      <c r="V9" s="17">
        <v>8.5702884599581208E-3</v>
      </c>
      <c r="W9" s="17">
        <v>0</v>
      </c>
      <c r="X9" s="17">
        <v>7.0628300518854898E-3</v>
      </c>
      <c r="Y9" s="17">
        <v>7.1901761575116404E-3</v>
      </c>
      <c r="Z9" s="17">
        <v>0</v>
      </c>
      <c r="AA9" s="17">
        <v>1.03868961309906E-2</v>
      </c>
      <c r="AB9" s="17"/>
      <c r="AC9" s="17">
        <v>4.4928414148251397E-2</v>
      </c>
      <c r="AD9" s="17">
        <v>8.2972779639387505E-3</v>
      </c>
      <c r="AE9" s="17">
        <v>0</v>
      </c>
      <c r="AF9" s="17">
        <v>6.9246772854191603E-3</v>
      </c>
      <c r="AG9" s="17">
        <v>4.7269011739318701E-3</v>
      </c>
      <c r="AH9" s="17">
        <v>3.3642104622814599E-3</v>
      </c>
      <c r="AI9" s="17">
        <v>8.7850317592151599E-3</v>
      </c>
      <c r="AJ9" s="17">
        <v>0</v>
      </c>
      <c r="AK9" s="17">
        <v>1.24756641735907E-2</v>
      </c>
      <c r="AL9" s="17">
        <v>0</v>
      </c>
      <c r="AM9" s="17">
        <v>3.60770052890988E-3</v>
      </c>
      <c r="AN9" s="17">
        <v>0</v>
      </c>
      <c r="AO9" s="17">
        <v>7.4934151492167499E-3</v>
      </c>
      <c r="AP9" s="17">
        <v>8.7909995233907308E-3</v>
      </c>
      <c r="AQ9" s="17">
        <v>0</v>
      </c>
      <c r="AR9" s="17">
        <v>1.66875831029576E-2</v>
      </c>
      <c r="AS9" s="17"/>
      <c r="AT9" s="17">
        <v>1.01999573791279E-2</v>
      </c>
      <c r="AU9" s="17">
        <v>3.2977386115885699E-3</v>
      </c>
      <c r="AV9" s="17">
        <v>5.3934579274263804E-3</v>
      </c>
      <c r="AW9" s="17">
        <v>7.1638433129097697E-3</v>
      </c>
      <c r="AX9" s="17">
        <v>3.1177122207134301E-3</v>
      </c>
      <c r="AY9" s="17">
        <v>0</v>
      </c>
      <c r="AZ9" s="17"/>
      <c r="BA9" s="17">
        <v>2.0702453122394102E-3</v>
      </c>
      <c r="BB9" s="17">
        <v>5.6461978274416798E-3</v>
      </c>
      <c r="BC9" s="17">
        <v>2.8825403246938801E-3</v>
      </c>
      <c r="BD9" s="17">
        <v>1.03359860358161E-2</v>
      </c>
      <c r="BE9" s="17">
        <v>1.3159186568138701E-2</v>
      </c>
      <c r="BF9" s="17"/>
      <c r="BG9" s="17">
        <v>4.3067184015173898E-3</v>
      </c>
      <c r="BH9" s="17">
        <v>6.7708073192945901E-3</v>
      </c>
      <c r="BI9" s="17">
        <v>1.1386560160334101E-2</v>
      </c>
      <c r="BJ9" s="17">
        <v>8.3765182961229798E-3</v>
      </c>
      <c r="BK9" s="17">
        <v>0</v>
      </c>
      <c r="BL9" s="17"/>
      <c r="BM9" s="17">
        <v>8.6773529438515708E-3</v>
      </c>
      <c r="BN9" s="17">
        <v>3.58373419650503E-3</v>
      </c>
      <c r="BO9" s="17">
        <v>2.1527157895514198E-3</v>
      </c>
      <c r="BP9" s="17"/>
      <c r="BQ9" s="17">
        <v>1.0040037962453599E-2</v>
      </c>
      <c r="BR9" s="17">
        <v>3.6158728553296201E-3</v>
      </c>
      <c r="BS9" s="17"/>
      <c r="BT9" s="17">
        <v>6.5373198876154904E-3</v>
      </c>
      <c r="BU9" s="17">
        <v>4.5172707512101803E-3</v>
      </c>
    </row>
    <row r="10" spans="2:73" x14ac:dyDescent="0.3">
      <c r="B10" s="18" t="s">
        <v>262</v>
      </c>
      <c r="C10" s="17">
        <v>1.22219278822236E-2</v>
      </c>
      <c r="D10" s="17">
        <v>1.6993429365398102E-2</v>
      </c>
      <c r="E10" s="17">
        <v>7.6099261678296403E-3</v>
      </c>
      <c r="F10" s="17"/>
      <c r="G10" s="17">
        <v>2.4419122982929201E-2</v>
      </c>
      <c r="H10" s="17">
        <v>2.0719248324958198E-2</v>
      </c>
      <c r="I10" s="17">
        <v>9.8263692285453907E-3</v>
      </c>
      <c r="J10" s="17">
        <v>4.49460631394506E-3</v>
      </c>
      <c r="K10" s="17">
        <v>2.1943641990429001E-3</v>
      </c>
      <c r="L10" s="17">
        <v>1.2201831250528899E-2</v>
      </c>
      <c r="M10" s="17"/>
      <c r="N10" s="17">
        <v>1.2129087045715E-2</v>
      </c>
      <c r="O10" s="17">
        <v>1.48435346817884E-2</v>
      </c>
      <c r="P10" s="17">
        <v>1.31175390666714E-2</v>
      </c>
      <c r="Q10" s="17">
        <v>9.0486539414850794E-3</v>
      </c>
      <c r="R10" s="17"/>
      <c r="S10" s="17">
        <v>1.8267944462244799E-2</v>
      </c>
      <c r="T10" s="17">
        <v>1.11901453036023E-2</v>
      </c>
      <c r="U10" s="17">
        <v>1.8590161752358201E-2</v>
      </c>
      <c r="V10" s="17">
        <v>0</v>
      </c>
      <c r="W10" s="17">
        <v>7.6201374544772396E-3</v>
      </c>
      <c r="X10" s="17">
        <v>6.4019648133363397E-3</v>
      </c>
      <c r="Y10" s="17">
        <v>3.0305557480442301E-2</v>
      </c>
      <c r="Z10" s="17">
        <v>2.0251412789620001E-2</v>
      </c>
      <c r="AA10" s="17">
        <v>2.1752153010026801E-3</v>
      </c>
      <c r="AB10" s="17"/>
      <c r="AC10" s="17">
        <v>0</v>
      </c>
      <c r="AD10" s="17">
        <v>1.01337510439162E-2</v>
      </c>
      <c r="AE10" s="17">
        <v>0</v>
      </c>
      <c r="AF10" s="17">
        <v>1.5380578818165401E-2</v>
      </c>
      <c r="AG10" s="17">
        <v>1.18410593403235E-2</v>
      </c>
      <c r="AH10" s="17">
        <v>6.3301803329583297E-3</v>
      </c>
      <c r="AI10" s="17">
        <v>2.8746217954526799E-2</v>
      </c>
      <c r="AJ10" s="17">
        <v>0</v>
      </c>
      <c r="AK10" s="17">
        <v>1.2349562014299801E-2</v>
      </c>
      <c r="AL10" s="17">
        <v>1.42280544887413E-2</v>
      </c>
      <c r="AM10" s="17">
        <v>1.3901554727041399E-2</v>
      </c>
      <c r="AN10" s="17">
        <v>1.56168861782322E-2</v>
      </c>
      <c r="AO10" s="17">
        <v>3.4337468006736101E-2</v>
      </c>
      <c r="AP10" s="17">
        <v>8.1617207227268496E-3</v>
      </c>
      <c r="AQ10" s="17">
        <v>0</v>
      </c>
      <c r="AR10" s="17">
        <v>1.2619133482995201E-2</v>
      </c>
      <c r="AS10" s="17"/>
      <c r="AT10" s="17">
        <v>2.0103850658444201E-2</v>
      </c>
      <c r="AU10" s="17">
        <v>8.1907202353864797E-3</v>
      </c>
      <c r="AV10" s="17">
        <v>1.2261836932587899E-2</v>
      </c>
      <c r="AW10" s="17">
        <v>6.5400524716121003E-3</v>
      </c>
      <c r="AX10" s="17">
        <v>1.26957605963338E-2</v>
      </c>
      <c r="AY10" s="17">
        <v>1.9224420639522701E-2</v>
      </c>
      <c r="AZ10" s="17"/>
      <c r="BA10" s="17">
        <v>1.14446121169474E-2</v>
      </c>
      <c r="BB10" s="17">
        <v>1.5890509201600098E-2</v>
      </c>
      <c r="BC10" s="17">
        <v>7.68646679882499E-3</v>
      </c>
      <c r="BD10" s="17">
        <v>1.5930564852617499E-2</v>
      </c>
      <c r="BE10" s="17">
        <v>2.8285138522027901E-2</v>
      </c>
      <c r="BF10" s="17"/>
      <c r="BG10" s="17">
        <v>1.9704138201074101E-2</v>
      </c>
      <c r="BH10" s="17">
        <v>1.1400138979132E-2</v>
      </c>
      <c r="BI10" s="17">
        <v>0</v>
      </c>
      <c r="BJ10" s="17">
        <v>1.0837290012560801E-2</v>
      </c>
      <c r="BK10" s="17">
        <v>6.5023037892626302E-3</v>
      </c>
      <c r="BL10" s="17"/>
      <c r="BM10" s="17">
        <v>1.6475866694377901E-2</v>
      </c>
      <c r="BN10" s="17">
        <v>9.3309471823677798E-3</v>
      </c>
      <c r="BO10" s="17">
        <v>6.5465650490068297E-3</v>
      </c>
      <c r="BP10" s="17"/>
      <c r="BQ10" s="17">
        <v>2.2988593564495199E-2</v>
      </c>
      <c r="BR10" s="17">
        <v>6.7364280209110802E-3</v>
      </c>
      <c r="BS10" s="17"/>
      <c r="BT10" s="17">
        <v>1.7415668239326599E-2</v>
      </c>
      <c r="BU10" s="17">
        <v>5.6885769096837102E-3</v>
      </c>
    </row>
    <row r="11" spans="2:73" x14ac:dyDescent="0.3">
      <c r="B11" s="18" t="s">
        <v>263</v>
      </c>
      <c r="C11" s="17">
        <v>2.2068611719335898E-2</v>
      </c>
      <c r="D11" s="17">
        <v>2.7079281354356301E-2</v>
      </c>
      <c r="E11" s="17">
        <v>1.7253929428101899E-2</v>
      </c>
      <c r="F11" s="17"/>
      <c r="G11" s="17">
        <v>3.4008618214293102E-2</v>
      </c>
      <c r="H11" s="17">
        <v>3.5157584363646799E-2</v>
      </c>
      <c r="I11" s="17">
        <v>2.1119655877567398E-2</v>
      </c>
      <c r="J11" s="17">
        <v>1.6705212501225801E-2</v>
      </c>
      <c r="K11" s="17">
        <v>1.3828445722406799E-2</v>
      </c>
      <c r="L11" s="17">
        <v>1.41859649197566E-2</v>
      </c>
      <c r="M11" s="17"/>
      <c r="N11" s="17">
        <v>3.1898709020120999E-2</v>
      </c>
      <c r="O11" s="17">
        <v>2.6732277531501199E-2</v>
      </c>
      <c r="P11" s="17">
        <v>2.1496903886977E-2</v>
      </c>
      <c r="Q11" s="17">
        <v>7.5270442992149099E-3</v>
      </c>
      <c r="R11" s="17"/>
      <c r="S11" s="17">
        <v>3.1020443436038599E-2</v>
      </c>
      <c r="T11" s="17">
        <v>2.53872012668129E-2</v>
      </c>
      <c r="U11" s="17">
        <v>1.3004335725340399E-2</v>
      </c>
      <c r="V11" s="17">
        <v>2.5120057423962502E-2</v>
      </c>
      <c r="W11" s="17">
        <v>2.7491986756509601E-2</v>
      </c>
      <c r="X11" s="17">
        <v>9.0217336746710106E-3</v>
      </c>
      <c r="Y11" s="17">
        <v>1.8269598463474802E-2</v>
      </c>
      <c r="Z11" s="17">
        <v>2.2610202035748199E-2</v>
      </c>
      <c r="AA11" s="17">
        <v>2.0359073805111899E-2</v>
      </c>
      <c r="AB11" s="17"/>
      <c r="AC11" s="17">
        <v>4.29535036856456E-2</v>
      </c>
      <c r="AD11" s="17">
        <v>0</v>
      </c>
      <c r="AE11" s="17">
        <v>1.2455069742782101E-2</v>
      </c>
      <c r="AF11" s="17">
        <v>1.3503903613115801E-2</v>
      </c>
      <c r="AG11" s="17">
        <v>2.9663255711700299E-2</v>
      </c>
      <c r="AH11" s="17">
        <v>1.86348019611824E-2</v>
      </c>
      <c r="AI11" s="17">
        <v>2.03382760630526E-2</v>
      </c>
      <c r="AJ11" s="17">
        <v>2.9231422640245398E-2</v>
      </c>
      <c r="AK11" s="17">
        <v>2.27559736540652E-2</v>
      </c>
      <c r="AL11" s="17">
        <v>3.7800425989406E-2</v>
      </c>
      <c r="AM11" s="17">
        <v>2.1939786187471399E-2</v>
      </c>
      <c r="AN11" s="17">
        <v>1.9076800232441501E-2</v>
      </c>
      <c r="AO11" s="17">
        <v>3.17059652932105E-2</v>
      </c>
      <c r="AP11" s="17">
        <v>3.0793171307666001E-2</v>
      </c>
      <c r="AQ11" s="17">
        <v>4.0813536400877502E-2</v>
      </c>
      <c r="AR11" s="17">
        <v>1.3188897360915899E-2</v>
      </c>
      <c r="AS11" s="17"/>
      <c r="AT11" s="17">
        <v>4.5848964788317702E-2</v>
      </c>
      <c r="AU11" s="17">
        <v>1.13041176961063E-2</v>
      </c>
      <c r="AV11" s="17">
        <v>2.1263361086868101E-2</v>
      </c>
      <c r="AW11" s="17">
        <v>1.32384630573534E-2</v>
      </c>
      <c r="AX11" s="17">
        <v>1.11137136923581E-2</v>
      </c>
      <c r="AY11" s="17">
        <v>2.5944801987733201E-2</v>
      </c>
      <c r="AZ11" s="17"/>
      <c r="BA11" s="17">
        <v>1.15450249067671E-2</v>
      </c>
      <c r="BB11" s="17">
        <v>1.49840982207903E-2</v>
      </c>
      <c r="BC11" s="17">
        <v>3.2259423109941197E-2</v>
      </c>
      <c r="BD11" s="17">
        <v>3.7258938134501499E-2</v>
      </c>
      <c r="BE11" s="17">
        <v>2.70736959553976E-2</v>
      </c>
      <c r="BF11" s="17"/>
      <c r="BG11" s="17">
        <v>2.0565075913083701E-2</v>
      </c>
      <c r="BH11" s="17">
        <v>2.2722375752219599E-2</v>
      </c>
      <c r="BI11" s="17">
        <v>2.5537307876929399E-2</v>
      </c>
      <c r="BJ11" s="17">
        <v>2.2485204945663199E-2</v>
      </c>
      <c r="BK11" s="17">
        <v>3.1075400088918601E-2</v>
      </c>
      <c r="BL11" s="17"/>
      <c r="BM11" s="17">
        <v>2.3843506002988998E-2</v>
      </c>
      <c r="BN11" s="17">
        <v>1.58070978814084E-2</v>
      </c>
      <c r="BO11" s="17">
        <v>3.1922136363368797E-2</v>
      </c>
      <c r="BP11" s="17"/>
      <c r="BQ11" s="17">
        <v>3.9893076852053698E-2</v>
      </c>
      <c r="BR11" s="17">
        <v>1.2059987616364501E-2</v>
      </c>
      <c r="BS11" s="17"/>
      <c r="BT11" s="17">
        <v>3.1733415606629199E-2</v>
      </c>
      <c r="BU11" s="17">
        <v>9.8293670113452393E-3</v>
      </c>
    </row>
    <row r="12" spans="2:73" x14ac:dyDescent="0.3">
      <c r="B12" s="18" t="s">
        <v>264</v>
      </c>
      <c r="C12" s="17">
        <v>3.6503290503031E-2</v>
      </c>
      <c r="D12" s="17">
        <v>4.6719025078733802E-2</v>
      </c>
      <c r="E12" s="17">
        <v>2.6247221857414699E-2</v>
      </c>
      <c r="F12" s="17"/>
      <c r="G12" s="17">
        <v>4.4229696486152499E-2</v>
      </c>
      <c r="H12" s="17">
        <v>7.26256948211529E-2</v>
      </c>
      <c r="I12" s="17">
        <v>3.3772708452157699E-2</v>
      </c>
      <c r="J12" s="17">
        <v>3.0476048628301101E-2</v>
      </c>
      <c r="K12" s="17">
        <v>1.66947595611424E-2</v>
      </c>
      <c r="L12" s="17">
        <v>2.2441295700009599E-2</v>
      </c>
      <c r="M12" s="17"/>
      <c r="N12" s="17">
        <v>4.0052915197909898E-2</v>
      </c>
      <c r="O12" s="17">
        <v>4.6013524887658003E-2</v>
      </c>
      <c r="P12" s="17">
        <v>1.8480896772023199E-2</v>
      </c>
      <c r="Q12" s="17">
        <v>3.9351411220457697E-2</v>
      </c>
      <c r="R12" s="17"/>
      <c r="S12" s="17">
        <v>6.3666628241496895E-2</v>
      </c>
      <c r="T12" s="17">
        <v>3.3260674118339301E-2</v>
      </c>
      <c r="U12" s="17">
        <v>2.9916338614000199E-2</v>
      </c>
      <c r="V12" s="17">
        <v>3.8658106877976502E-2</v>
      </c>
      <c r="W12" s="17">
        <v>4.2627682130497703E-2</v>
      </c>
      <c r="X12" s="17">
        <v>1.8920746209971102E-2</v>
      </c>
      <c r="Y12" s="17">
        <v>3.1736179322455697E-2</v>
      </c>
      <c r="Z12" s="17">
        <v>2.51522360684764E-2</v>
      </c>
      <c r="AA12" s="17">
        <v>2.7623897686188201E-2</v>
      </c>
      <c r="AB12" s="17"/>
      <c r="AC12" s="17">
        <v>0</v>
      </c>
      <c r="AD12" s="17">
        <v>5.7923471576522501E-2</v>
      </c>
      <c r="AE12" s="17">
        <v>4.4297441274662903E-2</v>
      </c>
      <c r="AF12" s="17">
        <v>2.9255101226285499E-2</v>
      </c>
      <c r="AG12" s="17">
        <v>5.6547330479350302E-2</v>
      </c>
      <c r="AH12" s="17">
        <v>1.7927016219461901E-2</v>
      </c>
      <c r="AI12" s="17">
        <v>5.3327777762473001E-2</v>
      </c>
      <c r="AJ12" s="17">
        <v>2.0458235438619798E-2</v>
      </c>
      <c r="AK12" s="17">
        <v>1.7385487628337901E-2</v>
      </c>
      <c r="AL12" s="17">
        <v>6.1251701018864901E-2</v>
      </c>
      <c r="AM12" s="17">
        <v>2.5227107489864599E-2</v>
      </c>
      <c r="AN12" s="17">
        <v>2.0238711937624401E-2</v>
      </c>
      <c r="AO12" s="17">
        <v>5.3049664735605899E-2</v>
      </c>
      <c r="AP12" s="17">
        <v>1.0956789453089401E-2</v>
      </c>
      <c r="AQ12" s="17">
        <v>3.4642103931946298E-2</v>
      </c>
      <c r="AR12" s="17">
        <v>7.7377907160348994E-2</v>
      </c>
      <c r="AS12" s="17"/>
      <c r="AT12" s="17">
        <v>4.66071450064897E-2</v>
      </c>
      <c r="AU12" s="17">
        <v>3.1729257962434601E-2</v>
      </c>
      <c r="AV12" s="17">
        <v>3.5173384374387502E-2</v>
      </c>
      <c r="AW12" s="17">
        <v>3.55826349676144E-2</v>
      </c>
      <c r="AX12" s="17">
        <v>2.7318888232734501E-2</v>
      </c>
      <c r="AY12" s="17">
        <v>4.3879094279008997E-2</v>
      </c>
      <c r="AZ12" s="17"/>
      <c r="BA12" s="17">
        <v>1.8383138456140102E-2</v>
      </c>
      <c r="BB12" s="17">
        <v>2.4155194931543701E-2</v>
      </c>
      <c r="BC12" s="17">
        <v>4.0118123963726202E-2</v>
      </c>
      <c r="BD12" s="17">
        <v>7.3798514971609899E-2</v>
      </c>
      <c r="BE12" s="17">
        <v>0.12954290436999899</v>
      </c>
      <c r="BF12" s="17"/>
      <c r="BG12" s="17">
        <v>3.3692258122713203E-2</v>
      </c>
      <c r="BH12" s="17">
        <v>5.5786762284100101E-2</v>
      </c>
      <c r="BI12" s="17">
        <v>3.9924272694432397E-2</v>
      </c>
      <c r="BJ12" s="17">
        <v>1.4800783573624399E-2</v>
      </c>
      <c r="BK12" s="17">
        <v>4.2794625470416202E-2</v>
      </c>
      <c r="BL12" s="17"/>
      <c r="BM12" s="17">
        <v>3.9197235969766001E-2</v>
      </c>
      <c r="BN12" s="17">
        <v>2.8376458599979601E-2</v>
      </c>
      <c r="BO12" s="17">
        <v>4.8130211378470601E-2</v>
      </c>
      <c r="BP12" s="17"/>
      <c r="BQ12" s="17">
        <v>7.1881675149145605E-2</v>
      </c>
      <c r="BR12" s="17">
        <v>1.6258771168770302E-2</v>
      </c>
      <c r="BS12" s="17"/>
      <c r="BT12" s="17">
        <v>4.9382324762449303E-2</v>
      </c>
      <c r="BU12" s="17">
        <v>1.9273563051673999E-2</v>
      </c>
    </row>
    <row r="13" spans="2:73" x14ac:dyDescent="0.3">
      <c r="B13" s="18" t="s">
        <v>265</v>
      </c>
      <c r="C13" s="17">
        <v>5.57641569186349E-2</v>
      </c>
      <c r="D13" s="17">
        <v>6.6056451322377793E-2</v>
      </c>
      <c r="E13" s="17">
        <v>4.5906629268709302E-2</v>
      </c>
      <c r="F13" s="17"/>
      <c r="G13" s="17">
        <v>5.2583805264052701E-2</v>
      </c>
      <c r="H13" s="17">
        <v>8.6829612923034802E-2</v>
      </c>
      <c r="I13" s="17">
        <v>8.7678926676973898E-2</v>
      </c>
      <c r="J13" s="17">
        <v>4.2569036358592598E-2</v>
      </c>
      <c r="K13" s="17">
        <v>3.1888039481956801E-2</v>
      </c>
      <c r="L13" s="17">
        <v>3.3440026461200402E-2</v>
      </c>
      <c r="M13" s="17"/>
      <c r="N13" s="17">
        <v>8.3203463283661794E-2</v>
      </c>
      <c r="O13" s="17">
        <v>4.9355539472257903E-2</v>
      </c>
      <c r="P13" s="17">
        <v>5.7048047336765599E-2</v>
      </c>
      <c r="Q13" s="17">
        <v>3.1356652686779903E-2</v>
      </c>
      <c r="R13" s="17"/>
      <c r="S13" s="17">
        <v>7.1430379924514897E-2</v>
      </c>
      <c r="T13" s="17">
        <v>4.9224542629680797E-2</v>
      </c>
      <c r="U13" s="17">
        <v>0.103500079395001</v>
      </c>
      <c r="V13" s="17">
        <v>5.7895148350084698E-2</v>
      </c>
      <c r="W13" s="17">
        <v>5.0284460946737497E-2</v>
      </c>
      <c r="X13" s="17">
        <v>3.1913595422573798E-2</v>
      </c>
      <c r="Y13" s="17">
        <v>4.6001948629697802E-2</v>
      </c>
      <c r="Z13" s="17">
        <v>5.1642436354191197E-2</v>
      </c>
      <c r="AA13" s="17">
        <v>3.7184534379968201E-2</v>
      </c>
      <c r="AB13" s="17"/>
      <c r="AC13" s="17">
        <v>0</v>
      </c>
      <c r="AD13" s="17">
        <v>4.5031622112313902E-2</v>
      </c>
      <c r="AE13" s="17">
        <v>3.1260241351928703E-2</v>
      </c>
      <c r="AF13" s="17">
        <v>3.4937822220334702E-2</v>
      </c>
      <c r="AG13" s="17">
        <v>3.1826335190851499E-2</v>
      </c>
      <c r="AH13" s="17">
        <v>4.1210606842665698E-2</v>
      </c>
      <c r="AI13" s="17">
        <v>5.4391053863907801E-2</v>
      </c>
      <c r="AJ13" s="17">
        <v>7.6619857536710495E-2</v>
      </c>
      <c r="AK13" s="17">
        <v>7.4662060787525297E-2</v>
      </c>
      <c r="AL13" s="17">
        <v>2.4014672172563999E-2</v>
      </c>
      <c r="AM13" s="17">
        <v>5.8178072142699898E-2</v>
      </c>
      <c r="AN13" s="17">
        <v>8.64040526186486E-2</v>
      </c>
      <c r="AO13" s="17">
        <v>6.15777942475772E-2</v>
      </c>
      <c r="AP13" s="17">
        <v>0.13021719594852599</v>
      </c>
      <c r="AQ13" s="17">
        <v>7.2907309197542694E-2</v>
      </c>
      <c r="AR13" s="17">
        <v>0.107230211371023</v>
      </c>
      <c r="AS13" s="17"/>
      <c r="AT13" s="17">
        <v>7.7335617272629997E-2</v>
      </c>
      <c r="AU13" s="17">
        <v>5.1081475036385098E-2</v>
      </c>
      <c r="AV13" s="17">
        <v>5.0643055397508602E-2</v>
      </c>
      <c r="AW13" s="17">
        <v>4.18184669086109E-2</v>
      </c>
      <c r="AX13" s="17">
        <v>5.3414564034869501E-2</v>
      </c>
      <c r="AY13" s="17">
        <v>5.4234166811188297E-2</v>
      </c>
      <c r="AZ13" s="17"/>
      <c r="BA13" s="17">
        <v>2.7388639400309799E-2</v>
      </c>
      <c r="BB13" s="17">
        <v>5.2442497155512899E-2</v>
      </c>
      <c r="BC13" s="17">
        <v>6.5818893251717095E-2</v>
      </c>
      <c r="BD13" s="17">
        <v>9.2893300778064306E-2</v>
      </c>
      <c r="BE13" s="17">
        <v>0.116330008730077</v>
      </c>
      <c r="BF13" s="17"/>
      <c r="BG13" s="17">
        <v>5.3060943661911303E-2</v>
      </c>
      <c r="BH13" s="17">
        <v>7.3270360460358105E-2</v>
      </c>
      <c r="BI13" s="17">
        <v>4.5729196750564E-2</v>
      </c>
      <c r="BJ13" s="17">
        <v>3.8127720972844399E-2</v>
      </c>
      <c r="BK13" s="17">
        <v>5.0941679364195899E-2</v>
      </c>
      <c r="BL13" s="17"/>
      <c r="BM13" s="17">
        <v>6.7160436466485701E-2</v>
      </c>
      <c r="BN13" s="17">
        <v>5.3342270200975199E-2</v>
      </c>
      <c r="BO13" s="17">
        <v>2.7691121463789201E-2</v>
      </c>
      <c r="BP13" s="17"/>
      <c r="BQ13" s="17">
        <v>9.6222137025746599E-2</v>
      </c>
      <c r="BR13" s="17">
        <v>3.1765228059004301E-2</v>
      </c>
      <c r="BS13" s="17"/>
      <c r="BT13" s="17">
        <v>7.47362912989398E-2</v>
      </c>
      <c r="BU13" s="17">
        <v>3.0421528818503501E-2</v>
      </c>
    </row>
    <row r="14" spans="2:73" x14ac:dyDescent="0.3">
      <c r="B14" s="18" t="s">
        <v>266</v>
      </c>
      <c r="C14" s="17">
        <v>8.2140194119680904E-2</v>
      </c>
      <c r="D14" s="17">
        <v>9.0626913447564406E-2</v>
      </c>
      <c r="E14" s="17">
        <v>7.4123542357398306E-2</v>
      </c>
      <c r="F14" s="17"/>
      <c r="G14" s="17">
        <v>8.7522446209967603E-2</v>
      </c>
      <c r="H14" s="17">
        <v>0.110805187573491</v>
      </c>
      <c r="I14" s="17">
        <v>7.3340729808011096E-2</v>
      </c>
      <c r="J14" s="17">
        <v>7.5814800551700604E-2</v>
      </c>
      <c r="K14" s="17">
        <v>7.8548150502361594E-2</v>
      </c>
      <c r="L14" s="17">
        <v>6.9982352044739599E-2</v>
      </c>
      <c r="M14" s="17"/>
      <c r="N14" s="17">
        <v>9.5347149162523404E-2</v>
      </c>
      <c r="O14" s="17">
        <v>8.4013678359453905E-2</v>
      </c>
      <c r="P14" s="17">
        <v>9.02013482524677E-2</v>
      </c>
      <c r="Q14" s="17">
        <v>6.0457140057211603E-2</v>
      </c>
      <c r="R14" s="17"/>
      <c r="S14" s="17">
        <v>0.115104646245137</v>
      </c>
      <c r="T14" s="17">
        <v>7.1188942864452404E-2</v>
      </c>
      <c r="U14" s="17">
        <v>0.11011315371413601</v>
      </c>
      <c r="V14" s="17">
        <v>8.6252980887509698E-2</v>
      </c>
      <c r="W14" s="17">
        <v>5.3249610242049397E-2</v>
      </c>
      <c r="X14" s="17">
        <v>5.1093996660831302E-2</v>
      </c>
      <c r="Y14" s="17">
        <v>8.6223294506745998E-2</v>
      </c>
      <c r="Z14" s="17">
        <v>0.111063646601755</v>
      </c>
      <c r="AA14" s="17">
        <v>5.9597319663501E-2</v>
      </c>
      <c r="AB14" s="17"/>
      <c r="AC14" s="17">
        <v>8.4899682456406195E-2</v>
      </c>
      <c r="AD14" s="17">
        <v>5.04766469435525E-2</v>
      </c>
      <c r="AE14" s="17">
        <v>6.7296394177530694E-2</v>
      </c>
      <c r="AF14" s="17">
        <v>6.8294445451935706E-2</v>
      </c>
      <c r="AG14" s="17">
        <v>5.8455244019867403E-2</v>
      </c>
      <c r="AH14" s="17">
        <v>0.11329584049092201</v>
      </c>
      <c r="AI14" s="17">
        <v>6.3625040108177502E-2</v>
      </c>
      <c r="AJ14" s="17">
        <v>0.10134552783134999</v>
      </c>
      <c r="AK14" s="17">
        <v>0.124211535558973</v>
      </c>
      <c r="AL14" s="17">
        <v>7.7149731452817699E-2</v>
      </c>
      <c r="AM14" s="17">
        <v>6.8986251366502396E-2</v>
      </c>
      <c r="AN14" s="17">
        <v>8.65548522046313E-2</v>
      </c>
      <c r="AO14" s="17">
        <v>8.7307058815624006E-2</v>
      </c>
      <c r="AP14" s="17">
        <v>0.106731880797117</v>
      </c>
      <c r="AQ14" s="17">
        <v>9.3754238946621299E-2</v>
      </c>
      <c r="AR14" s="17">
        <v>9.7909947793083596E-2</v>
      </c>
      <c r="AS14" s="17"/>
      <c r="AT14" s="17">
        <v>0.10215117047009301</v>
      </c>
      <c r="AU14" s="17">
        <v>7.5760633435216607E-2</v>
      </c>
      <c r="AV14" s="17">
        <v>7.7520254853815196E-2</v>
      </c>
      <c r="AW14" s="17">
        <v>6.5971416938545302E-2</v>
      </c>
      <c r="AX14" s="17">
        <v>8.5415594216385393E-2</v>
      </c>
      <c r="AY14" s="17">
        <v>9.3526246199641602E-2</v>
      </c>
      <c r="AZ14" s="17"/>
      <c r="BA14" s="17">
        <v>6.0989862151195701E-2</v>
      </c>
      <c r="BB14" s="17">
        <v>7.7502605520869697E-2</v>
      </c>
      <c r="BC14" s="17">
        <v>9.6042564218864104E-2</v>
      </c>
      <c r="BD14" s="17">
        <v>9.7094266360970405E-2</v>
      </c>
      <c r="BE14" s="17">
        <v>0.15120598163910701</v>
      </c>
      <c r="BF14" s="17"/>
      <c r="BG14" s="17">
        <v>9.3922995714657606E-2</v>
      </c>
      <c r="BH14" s="17">
        <v>9.2845930131178603E-2</v>
      </c>
      <c r="BI14" s="17">
        <v>0.12441172721523799</v>
      </c>
      <c r="BJ14" s="17">
        <v>8.3875808592529702E-2</v>
      </c>
      <c r="BK14" s="17">
        <v>4.6767316343916003E-2</v>
      </c>
      <c r="BL14" s="17"/>
      <c r="BM14" s="17">
        <v>0.100214152994497</v>
      </c>
      <c r="BN14" s="17">
        <v>6.5071309858109896E-2</v>
      </c>
      <c r="BO14" s="17">
        <v>6.9596929480347305E-2</v>
      </c>
      <c r="BP14" s="17"/>
      <c r="BQ14" s="17">
        <v>0.120168425504879</v>
      </c>
      <c r="BR14" s="17">
        <v>6.0317004088589699E-2</v>
      </c>
      <c r="BS14" s="17"/>
      <c r="BT14" s="17">
        <v>0.104490484223557</v>
      </c>
      <c r="BU14" s="17">
        <v>5.4213970115195097E-2</v>
      </c>
    </row>
    <row r="15" spans="2:73" x14ac:dyDescent="0.3">
      <c r="B15" s="18" t="s">
        <v>267</v>
      </c>
      <c r="C15" s="17">
        <v>0.21129236457201001</v>
      </c>
      <c r="D15" s="17">
        <v>0.209694935505368</v>
      </c>
      <c r="E15" s="17">
        <v>0.21275872142945601</v>
      </c>
      <c r="F15" s="17"/>
      <c r="G15" s="17">
        <v>0.16171919896380299</v>
      </c>
      <c r="H15" s="17">
        <v>0.21839397542925301</v>
      </c>
      <c r="I15" s="17">
        <v>0.286399116214065</v>
      </c>
      <c r="J15" s="17">
        <v>0.222755028892408</v>
      </c>
      <c r="K15" s="17">
        <v>0.224142348874692</v>
      </c>
      <c r="L15" s="17">
        <v>0.159348760211109</v>
      </c>
      <c r="M15" s="17"/>
      <c r="N15" s="17">
        <v>0.27115384384430402</v>
      </c>
      <c r="O15" s="17">
        <v>0.223406935051355</v>
      </c>
      <c r="P15" s="17">
        <v>0.19031025726211301</v>
      </c>
      <c r="Q15" s="17">
        <v>0.15028082498668999</v>
      </c>
      <c r="R15" s="17"/>
      <c r="S15" s="17">
        <v>0.240223461262349</v>
      </c>
      <c r="T15" s="17">
        <v>0.193250309044084</v>
      </c>
      <c r="U15" s="17">
        <v>0.212168807623588</v>
      </c>
      <c r="V15" s="17">
        <v>0.17568000109263099</v>
      </c>
      <c r="W15" s="17">
        <v>0.20759982436164401</v>
      </c>
      <c r="X15" s="17">
        <v>0.230864541011089</v>
      </c>
      <c r="Y15" s="17">
        <v>0.19602061120830599</v>
      </c>
      <c r="Z15" s="17">
        <v>0.23399347295317199</v>
      </c>
      <c r="AA15" s="17">
        <v>0.21781792868192601</v>
      </c>
      <c r="AB15" s="17"/>
      <c r="AC15" s="17">
        <v>0</v>
      </c>
      <c r="AD15" s="17">
        <v>0.109822194253085</v>
      </c>
      <c r="AE15" s="17">
        <v>0.141706394894311</v>
      </c>
      <c r="AF15" s="17">
        <v>0.160628143104736</v>
      </c>
      <c r="AG15" s="17">
        <v>0.17381968588548599</v>
      </c>
      <c r="AH15" s="17">
        <v>0.239295224591526</v>
      </c>
      <c r="AI15" s="17">
        <v>0.20404239611662101</v>
      </c>
      <c r="AJ15" s="17">
        <v>0.27066941678835499</v>
      </c>
      <c r="AK15" s="17">
        <v>0.188266583443151</v>
      </c>
      <c r="AL15" s="17">
        <v>0.21757506893734499</v>
      </c>
      <c r="AM15" s="17">
        <v>0.20515749170718001</v>
      </c>
      <c r="AN15" s="17">
        <v>0.31166842360650099</v>
      </c>
      <c r="AO15" s="17">
        <v>0.268494005111586</v>
      </c>
      <c r="AP15" s="17">
        <v>0.239176172078084</v>
      </c>
      <c r="AQ15" s="17">
        <v>0.26574143726017901</v>
      </c>
      <c r="AR15" s="17">
        <v>0.29116422668584901</v>
      </c>
      <c r="AS15" s="17"/>
      <c r="AT15" s="17">
        <v>0.248211691836311</v>
      </c>
      <c r="AU15" s="17">
        <v>0.212376159118248</v>
      </c>
      <c r="AV15" s="17">
        <v>0.19938270235805899</v>
      </c>
      <c r="AW15" s="17">
        <v>0.20085033827302001</v>
      </c>
      <c r="AX15" s="17">
        <v>0.186274191365248</v>
      </c>
      <c r="AY15" s="17">
        <v>0.15739312049082499</v>
      </c>
      <c r="AZ15" s="17"/>
      <c r="BA15" s="17">
        <v>0.15008680880945899</v>
      </c>
      <c r="BB15" s="17">
        <v>0.19750052692136899</v>
      </c>
      <c r="BC15" s="17">
        <v>0.26492944374324701</v>
      </c>
      <c r="BD15" s="17">
        <v>0.27417110922413401</v>
      </c>
      <c r="BE15" s="17">
        <v>0.19708955390341301</v>
      </c>
      <c r="BF15" s="17"/>
      <c r="BG15" s="17">
        <v>0.20776577654844</v>
      </c>
      <c r="BH15" s="17">
        <v>0.22420005028019399</v>
      </c>
      <c r="BI15" s="17">
        <v>0.23493488691155701</v>
      </c>
      <c r="BJ15" s="17">
        <v>0.20504923561900501</v>
      </c>
      <c r="BK15" s="17">
        <v>0.28362623158213301</v>
      </c>
      <c r="BL15" s="17"/>
      <c r="BM15" s="17">
        <v>0.221804489016736</v>
      </c>
      <c r="BN15" s="17">
        <v>0.21694580809958799</v>
      </c>
      <c r="BO15" s="17">
        <v>0.16632895276999801</v>
      </c>
      <c r="BP15" s="17"/>
      <c r="BQ15" s="17">
        <v>0.22799971148581499</v>
      </c>
      <c r="BR15" s="17">
        <v>0.206111845239833</v>
      </c>
      <c r="BS15" s="17"/>
      <c r="BT15" s="17">
        <v>0.248197543862473</v>
      </c>
      <c r="BU15" s="17">
        <v>0.167690819692208</v>
      </c>
    </row>
    <row r="16" spans="2:73" x14ac:dyDescent="0.3">
      <c r="B16" s="18" t="s">
        <v>268</v>
      </c>
      <c r="C16" s="17">
        <v>0.15681555734140501</v>
      </c>
      <c r="D16" s="17">
        <v>0.147621557318181</v>
      </c>
      <c r="E16" s="17">
        <v>0.16545359382771899</v>
      </c>
      <c r="F16" s="17"/>
      <c r="G16" s="17">
        <v>0.17588244549312401</v>
      </c>
      <c r="H16" s="17">
        <v>0.130799470466471</v>
      </c>
      <c r="I16" s="17">
        <v>0.13145742789788201</v>
      </c>
      <c r="J16" s="17">
        <v>0.16057254838965601</v>
      </c>
      <c r="K16" s="17">
        <v>0.17376637917024401</v>
      </c>
      <c r="L16" s="17">
        <v>0.171510811051274</v>
      </c>
      <c r="M16" s="17"/>
      <c r="N16" s="17">
        <v>0.16720002010666599</v>
      </c>
      <c r="O16" s="17">
        <v>0.15485653568362001</v>
      </c>
      <c r="P16" s="17">
        <v>0.16638319770327101</v>
      </c>
      <c r="Q16" s="17">
        <v>0.13964381687081301</v>
      </c>
      <c r="R16" s="17"/>
      <c r="S16" s="17">
        <v>0.13696777396642501</v>
      </c>
      <c r="T16" s="17">
        <v>0.17853717750673001</v>
      </c>
      <c r="U16" s="17">
        <v>0.15240120125981399</v>
      </c>
      <c r="V16" s="17">
        <v>0.15896771541861099</v>
      </c>
      <c r="W16" s="17">
        <v>0.156415285174615</v>
      </c>
      <c r="X16" s="17">
        <v>0.14895038529203999</v>
      </c>
      <c r="Y16" s="17">
        <v>0.153959901272962</v>
      </c>
      <c r="Z16" s="17">
        <v>0.20676877446706601</v>
      </c>
      <c r="AA16" s="17">
        <v>0.145371493654814</v>
      </c>
      <c r="AB16" s="17"/>
      <c r="AC16" s="17">
        <v>6.8333211900907298E-2</v>
      </c>
      <c r="AD16" s="17">
        <v>0.101038887135909</v>
      </c>
      <c r="AE16" s="17">
        <v>0.16186814274393499</v>
      </c>
      <c r="AF16" s="17">
        <v>0.159560580976224</v>
      </c>
      <c r="AG16" s="17">
        <v>0.13468609626424599</v>
      </c>
      <c r="AH16" s="17">
        <v>0.13681952340241299</v>
      </c>
      <c r="AI16" s="17">
        <v>0.19495920315839299</v>
      </c>
      <c r="AJ16" s="17">
        <v>0.14290705263251699</v>
      </c>
      <c r="AK16" s="17">
        <v>0.157207899695921</v>
      </c>
      <c r="AL16" s="17">
        <v>0.175552304216648</v>
      </c>
      <c r="AM16" s="17">
        <v>0.19122585098692499</v>
      </c>
      <c r="AN16" s="17">
        <v>0.15818744952333899</v>
      </c>
      <c r="AO16" s="17">
        <v>0.16111181154534701</v>
      </c>
      <c r="AP16" s="17">
        <v>0.15320343317236901</v>
      </c>
      <c r="AQ16" s="17">
        <v>0.22383586281130999</v>
      </c>
      <c r="AR16" s="17">
        <v>0.12828121202260501</v>
      </c>
      <c r="AS16" s="17"/>
      <c r="AT16" s="17">
        <v>0.126086781256813</v>
      </c>
      <c r="AU16" s="17">
        <v>0.157653270183887</v>
      </c>
      <c r="AV16" s="17">
        <v>0.16655006521035801</v>
      </c>
      <c r="AW16" s="17">
        <v>0.172864285123977</v>
      </c>
      <c r="AX16" s="17">
        <v>0.166965060121473</v>
      </c>
      <c r="AY16" s="17">
        <v>0.18831352521410299</v>
      </c>
      <c r="AZ16" s="17"/>
      <c r="BA16" s="17">
        <v>0.154149766386314</v>
      </c>
      <c r="BB16" s="17">
        <v>0.15962086820586099</v>
      </c>
      <c r="BC16" s="17">
        <v>0.15422429310272601</v>
      </c>
      <c r="BD16" s="17">
        <v>0.139926067696451</v>
      </c>
      <c r="BE16" s="17">
        <v>0.11375225106617</v>
      </c>
      <c r="BF16" s="17"/>
      <c r="BG16" s="17">
        <v>0.14517252810924899</v>
      </c>
      <c r="BH16" s="17">
        <v>0.17373698465218201</v>
      </c>
      <c r="BI16" s="17">
        <v>0.159809424705078</v>
      </c>
      <c r="BJ16" s="17">
        <v>0.15263254351629599</v>
      </c>
      <c r="BK16" s="17">
        <v>0.111780040462313</v>
      </c>
      <c r="BL16" s="17"/>
      <c r="BM16" s="17">
        <v>0.15091411709028599</v>
      </c>
      <c r="BN16" s="17">
        <v>0.15818374417774</v>
      </c>
      <c r="BO16" s="17">
        <v>0.171077179203455</v>
      </c>
      <c r="BP16" s="17"/>
      <c r="BQ16" s="17">
        <v>0.13289698497465099</v>
      </c>
      <c r="BR16" s="17">
        <v>0.17321517024618399</v>
      </c>
      <c r="BS16" s="17"/>
      <c r="BT16" s="17">
        <v>0.15605344699316501</v>
      </c>
      <c r="BU16" s="17">
        <v>0.16414241678010499</v>
      </c>
    </row>
    <row r="17" spans="2:73" x14ac:dyDescent="0.3">
      <c r="B17" s="18" t="s">
        <v>269</v>
      </c>
      <c r="C17" s="17">
        <v>0.23271294242179999</v>
      </c>
      <c r="D17" s="17">
        <v>0.218975982030093</v>
      </c>
      <c r="E17" s="17">
        <v>0.246098763553768</v>
      </c>
      <c r="F17" s="17"/>
      <c r="G17" s="17">
        <v>0.17838090866265299</v>
      </c>
      <c r="H17" s="17">
        <v>0.19132489921236001</v>
      </c>
      <c r="I17" s="17">
        <v>0.20684719203820001</v>
      </c>
      <c r="J17" s="17">
        <v>0.25265875536186</v>
      </c>
      <c r="K17" s="17">
        <v>0.25248405200281199</v>
      </c>
      <c r="L17" s="17">
        <v>0.29387517298813198</v>
      </c>
      <c r="M17" s="17"/>
      <c r="N17" s="17">
        <v>0.19453850421206001</v>
      </c>
      <c r="O17" s="17">
        <v>0.21650953691240199</v>
      </c>
      <c r="P17" s="17">
        <v>0.24529211680516699</v>
      </c>
      <c r="Q17" s="17">
        <v>0.27660420496121302</v>
      </c>
      <c r="R17" s="17"/>
      <c r="S17" s="17">
        <v>0.19587309335005501</v>
      </c>
      <c r="T17" s="17">
        <v>0.26018330079958302</v>
      </c>
      <c r="U17" s="17">
        <v>0.20956333970347499</v>
      </c>
      <c r="V17" s="17">
        <v>0.246968643692768</v>
      </c>
      <c r="W17" s="17">
        <v>0.25420211591500302</v>
      </c>
      <c r="X17" s="17">
        <v>0.24277124603546199</v>
      </c>
      <c r="Y17" s="17">
        <v>0.24918366326211799</v>
      </c>
      <c r="Z17" s="17">
        <v>0.12963335244902099</v>
      </c>
      <c r="AA17" s="17">
        <v>0.25447291434361202</v>
      </c>
      <c r="AB17" s="17"/>
      <c r="AC17" s="17">
        <v>0.112796279581217</v>
      </c>
      <c r="AD17" s="17">
        <v>0.21090781478266499</v>
      </c>
      <c r="AE17" s="17">
        <v>0.255299321535991</v>
      </c>
      <c r="AF17" s="17">
        <v>0.27334613883268399</v>
      </c>
      <c r="AG17" s="17">
        <v>0.245433249452573</v>
      </c>
      <c r="AH17" s="17">
        <v>0.248034691960656</v>
      </c>
      <c r="AI17" s="17">
        <v>0.23508499364247101</v>
      </c>
      <c r="AJ17" s="17">
        <v>0.21922177668134199</v>
      </c>
      <c r="AK17" s="17">
        <v>0.26048248289509701</v>
      </c>
      <c r="AL17" s="17">
        <v>0.17338382641140601</v>
      </c>
      <c r="AM17" s="17">
        <v>0.242616855060174</v>
      </c>
      <c r="AN17" s="17">
        <v>0.22541536208219401</v>
      </c>
      <c r="AO17" s="17">
        <v>0.222317401128061</v>
      </c>
      <c r="AP17" s="17">
        <v>0.24131520116122601</v>
      </c>
      <c r="AQ17" s="17">
        <v>0.15121331692578999</v>
      </c>
      <c r="AR17" s="17">
        <v>0.18660308469618</v>
      </c>
      <c r="AS17" s="17"/>
      <c r="AT17" s="17">
        <v>0.17629811085737199</v>
      </c>
      <c r="AU17" s="17">
        <v>0.25821708588180398</v>
      </c>
      <c r="AV17" s="17">
        <v>0.23806192678087401</v>
      </c>
      <c r="AW17" s="17">
        <v>0.24714953824616001</v>
      </c>
      <c r="AX17" s="17">
        <v>0.25760280228768501</v>
      </c>
      <c r="AY17" s="17">
        <v>0.22791394474737101</v>
      </c>
      <c r="AZ17" s="17"/>
      <c r="BA17" s="17">
        <v>0.29066556117279202</v>
      </c>
      <c r="BB17" s="17">
        <v>0.252508314357832</v>
      </c>
      <c r="BC17" s="17">
        <v>0.20121951410837899</v>
      </c>
      <c r="BD17" s="17">
        <v>0.182575267520833</v>
      </c>
      <c r="BE17" s="17">
        <v>0.163305403396031</v>
      </c>
      <c r="BF17" s="17"/>
      <c r="BG17" s="17">
        <v>0.26193377908318399</v>
      </c>
      <c r="BH17" s="17">
        <v>0.19796985304644801</v>
      </c>
      <c r="BI17" s="17">
        <v>0.22105201093524901</v>
      </c>
      <c r="BJ17" s="17">
        <v>0.25975883629241803</v>
      </c>
      <c r="BK17" s="17">
        <v>0.26380801998337799</v>
      </c>
      <c r="BL17" s="17"/>
      <c r="BM17" s="17">
        <v>0.22650647981467101</v>
      </c>
      <c r="BN17" s="17">
        <v>0.23899625707586</v>
      </c>
      <c r="BO17" s="17">
        <v>0.236000025699343</v>
      </c>
      <c r="BP17" s="17"/>
      <c r="BQ17" s="17">
        <v>0.184594601177382</v>
      </c>
      <c r="BR17" s="17">
        <v>0.258735369879461</v>
      </c>
      <c r="BS17" s="17"/>
      <c r="BT17" s="17">
        <v>0.20282846481539099</v>
      </c>
      <c r="BU17" s="17">
        <v>0.27921950450733302</v>
      </c>
    </row>
    <row r="18" spans="2:73" x14ac:dyDescent="0.3">
      <c r="B18" s="18" t="s">
        <v>270</v>
      </c>
      <c r="C18" s="17">
        <v>0.14744555044785601</v>
      </c>
      <c r="D18" s="17">
        <v>0.13553104181477599</v>
      </c>
      <c r="E18" s="17">
        <v>0.15951091350969601</v>
      </c>
      <c r="F18" s="17"/>
      <c r="G18" s="17">
        <v>0.144270867181018</v>
      </c>
      <c r="H18" s="17">
        <v>9.1003239350810602E-2</v>
      </c>
      <c r="I18" s="17">
        <v>0.103038130737163</v>
      </c>
      <c r="J18" s="17">
        <v>0.16580317023851801</v>
      </c>
      <c r="K18" s="17">
        <v>0.18296232629474601</v>
      </c>
      <c r="L18" s="17">
        <v>0.19274974245593801</v>
      </c>
      <c r="M18" s="17"/>
      <c r="N18" s="17">
        <v>6.1612940674161898E-2</v>
      </c>
      <c r="O18" s="17">
        <v>0.13919249359868899</v>
      </c>
      <c r="P18" s="17">
        <v>0.16087214678817199</v>
      </c>
      <c r="Q18" s="17">
        <v>0.239986901911556</v>
      </c>
      <c r="R18" s="17"/>
      <c r="S18" s="17">
        <v>8.0813746405716105E-2</v>
      </c>
      <c r="T18" s="17">
        <v>0.13788973931885901</v>
      </c>
      <c r="U18" s="17">
        <v>0.12339628599779701</v>
      </c>
      <c r="V18" s="17">
        <v>0.175283125032271</v>
      </c>
      <c r="W18" s="17">
        <v>0.18346908042948101</v>
      </c>
      <c r="X18" s="17">
        <v>0.18585110109690101</v>
      </c>
      <c r="Y18" s="17">
        <v>0.14479752844104801</v>
      </c>
      <c r="Z18" s="17">
        <v>0.13902937549568301</v>
      </c>
      <c r="AA18" s="17">
        <v>0.18705387704571799</v>
      </c>
      <c r="AB18" s="17"/>
      <c r="AC18" s="17">
        <v>0.46056829725461401</v>
      </c>
      <c r="AD18" s="17">
        <v>0.323470678682382</v>
      </c>
      <c r="AE18" s="17">
        <v>0.25805151836332002</v>
      </c>
      <c r="AF18" s="17">
        <v>0.210708858331595</v>
      </c>
      <c r="AG18" s="17">
        <v>0.22325711402631401</v>
      </c>
      <c r="AH18" s="17">
        <v>0.14465552188431699</v>
      </c>
      <c r="AI18" s="17">
        <v>0.108258578517471</v>
      </c>
      <c r="AJ18" s="17">
        <v>0.113328615777506</v>
      </c>
      <c r="AK18" s="17">
        <v>0.101464020938403</v>
      </c>
      <c r="AL18" s="17">
        <v>0.14159460278018901</v>
      </c>
      <c r="AM18" s="17">
        <v>0.13487763595115701</v>
      </c>
      <c r="AN18" s="17">
        <v>5.1820395121484598E-2</v>
      </c>
      <c r="AO18" s="17">
        <v>6.6758134370458105E-2</v>
      </c>
      <c r="AP18" s="17">
        <v>3.1263257757062297E-2</v>
      </c>
      <c r="AQ18" s="17">
        <v>9.9338690965072807E-2</v>
      </c>
      <c r="AR18" s="17">
        <v>3.5855565765238101E-2</v>
      </c>
      <c r="AS18" s="17"/>
      <c r="AT18" s="17">
        <v>0.103108120315068</v>
      </c>
      <c r="AU18" s="17">
        <v>0.162578596885527</v>
      </c>
      <c r="AV18" s="17">
        <v>0.149684363698838</v>
      </c>
      <c r="AW18" s="17">
        <v>0.17640068454098801</v>
      </c>
      <c r="AX18" s="17">
        <v>0.153951669567228</v>
      </c>
      <c r="AY18" s="17">
        <v>0.13933727720552999</v>
      </c>
      <c r="AZ18" s="17"/>
      <c r="BA18" s="17">
        <v>0.22881092598983899</v>
      </c>
      <c r="BB18" s="17">
        <v>0.15694275694046</v>
      </c>
      <c r="BC18" s="17">
        <v>9.7480415179533597E-2</v>
      </c>
      <c r="BD18" s="17">
        <v>5.34872471112098E-2</v>
      </c>
      <c r="BE18" s="17">
        <v>2.7875718910286399E-2</v>
      </c>
      <c r="BF18" s="17"/>
      <c r="BG18" s="17">
        <v>0.13266132955708501</v>
      </c>
      <c r="BH18" s="17">
        <v>0.105411458530093</v>
      </c>
      <c r="BI18" s="17">
        <v>0.113160349693256</v>
      </c>
      <c r="BJ18" s="17">
        <v>0.174538987898574</v>
      </c>
      <c r="BK18" s="17">
        <v>0.108848054249351</v>
      </c>
      <c r="BL18" s="17"/>
      <c r="BM18" s="17">
        <v>0.11527520553625099</v>
      </c>
      <c r="BN18" s="17">
        <v>0.16927162749517699</v>
      </c>
      <c r="BO18" s="17">
        <v>0.19045464531331599</v>
      </c>
      <c r="BP18" s="17"/>
      <c r="BQ18" s="17">
        <v>7.1328018633612003E-2</v>
      </c>
      <c r="BR18" s="17">
        <v>0.19428555008974399</v>
      </c>
      <c r="BS18" s="17"/>
      <c r="BT18" s="17">
        <v>8.3037283942666906E-2</v>
      </c>
      <c r="BU18" s="17">
        <v>0.23338998700526101</v>
      </c>
    </row>
    <row r="19" spans="2:73" x14ac:dyDescent="0.3">
      <c r="B19" s="18" t="s">
        <v>92</v>
      </c>
      <c r="C19" s="19">
        <v>3.7304057701223199E-2</v>
      </c>
      <c r="D19" s="19">
        <v>3.6952707107959899E-2</v>
      </c>
      <c r="E19" s="19">
        <v>3.73556624072248E-2</v>
      </c>
      <c r="F19" s="19"/>
      <c r="G19" s="19">
        <v>8.1695654233670797E-2</v>
      </c>
      <c r="H19" s="19">
        <v>3.2967966251922103E-2</v>
      </c>
      <c r="I19" s="19">
        <v>4.5055534135258798E-2</v>
      </c>
      <c r="J19" s="19">
        <v>2.5249186297323499E-2</v>
      </c>
      <c r="K19" s="19">
        <v>2.1225949348632402E-2</v>
      </c>
      <c r="L19" s="19">
        <v>2.5725150570450599E-2</v>
      </c>
      <c r="M19" s="19"/>
      <c r="N19" s="19">
        <v>3.2028225075094001E-2</v>
      </c>
      <c r="O19" s="19">
        <v>4.1659259453211098E-2</v>
      </c>
      <c r="P19" s="19">
        <v>3.0685086623499301E-2</v>
      </c>
      <c r="Q19" s="19">
        <v>4.3341325364577903E-2</v>
      </c>
      <c r="R19" s="19"/>
      <c r="S19" s="19">
        <v>3.9073105515125099E-2</v>
      </c>
      <c r="T19" s="19">
        <v>3.9887967147855502E-2</v>
      </c>
      <c r="U19" s="19">
        <v>1.9311970233576399E-2</v>
      </c>
      <c r="V19" s="19">
        <v>2.6603932764227501E-2</v>
      </c>
      <c r="W19" s="19">
        <v>1.70398165889857E-2</v>
      </c>
      <c r="X19" s="19">
        <v>6.7147859731239698E-2</v>
      </c>
      <c r="Y19" s="19">
        <v>3.6311541255238403E-2</v>
      </c>
      <c r="Z19" s="19">
        <v>5.9855090785266303E-2</v>
      </c>
      <c r="AA19" s="19">
        <v>3.7956849307168798E-2</v>
      </c>
      <c r="AB19" s="19"/>
      <c r="AC19" s="19">
        <v>0.18552061097295799</v>
      </c>
      <c r="AD19" s="19">
        <v>8.2897655505714998E-2</v>
      </c>
      <c r="AE19" s="19">
        <v>2.7765475915538799E-2</v>
      </c>
      <c r="AF19" s="19">
        <v>2.7459750139504E-2</v>
      </c>
      <c r="AG19" s="19">
        <v>2.9743728455355101E-2</v>
      </c>
      <c r="AH19" s="19">
        <v>3.0432381851615099E-2</v>
      </c>
      <c r="AI19" s="19">
        <v>2.8441431053690201E-2</v>
      </c>
      <c r="AJ19" s="19">
        <v>2.6218094673353599E-2</v>
      </c>
      <c r="AK19" s="19">
        <v>2.8738729210635802E-2</v>
      </c>
      <c r="AL19" s="19">
        <v>7.7449612532018805E-2</v>
      </c>
      <c r="AM19" s="19">
        <v>3.4281693852073997E-2</v>
      </c>
      <c r="AN19" s="19">
        <v>2.50170664949027E-2</v>
      </c>
      <c r="AO19" s="19">
        <v>5.8472815965777396E-3</v>
      </c>
      <c r="AP19" s="19">
        <v>3.9390178078743399E-2</v>
      </c>
      <c r="AQ19" s="19">
        <v>1.7753503560660799E-2</v>
      </c>
      <c r="AR19" s="19">
        <v>3.3082230558803001E-2</v>
      </c>
      <c r="AS19" s="19"/>
      <c r="AT19" s="19">
        <v>4.4048590159332997E-2</v>
      </c>
      <c r="AU19" s="19">
        <v>2.78109449534161E-2</v>
      </c>
      <c r="AV19" s="19">
        <v>4.4065591379277597E-2</v>
      </c>
      <c r="AW19" s="19">
        <v>3.24202761592087E-2</v>
      </c>
      <c r="AX19" s="19">
        <v>4.21300436649715E-2</v>
      </c>
      <c r="AY19" s="19">
        <v>5.02334024250762E-2</v>
      </c>
      <c r="AZ19" s="19"/>
      <c r="BA19" s="19">
        <v>4.4465415297996497E-2</v>
      </c>
      <c r="BB19" s="19">
        <v>4.2806430716720002E-2</v>
      </c>
      <c r="BC19" s="19">
        <v>3.73383221983467E-2</v>
      </c>
      <c r="BD19" s="19">
        <v>2.2528737313792801E-2</v>
      </c>
      <c r="BE19" s="19">
        <v>3.2380156939352499E-2</v>
      </c>
      <c r="BF19" s="19"/>
      <c r="BG19" s="19">
        <v>2.72144566870848E-2</v>
      </c>
      <c r="BH19" s="19">
        <v>3.5885278564799901E-2</v>
      </c>
      <c r="BI19" s="19">
        <v>2.40542630573615E-2</v>
      </c>
      <c r="BJ19" s="19">
        <v>2.95170702803613E-2</v>
      </c>
      <c r="BK19" s="19">
        <v>5.38563286661152E-2</v>
      </c>
      <c r="BL19" s="19"/>
      <c r="BM19" s="19">
        <v>2.9931157470089099E-2</v>
      </c>
      <c r="BN19" s="19">
        <v>4.1090745232288797E-2</v>
      </c>
      <c r="BO19" s="19">
        <v>5.0099517489353901E-2</v>
      </c>
      <c r="BP19" s="19"/>
      <c r="BQ19" s="19">
        <v>2.1986737669766099E-2</v>
      </c>
      <c r="BR19" s="19">
        <v>3.6898772735807397E-2</v>
      </c>
      <c r="BS19" s="19"/>
      <c r="BT19" s="19">
        <v>2.5587756367786801E-2</v>
      </c>
      <c r="BU19" s="19">
        <v>3.1612995357481001E-2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261</v>
      </c>
      <c r="C9" s="17">
        <v>4.7423957652187104E-3</v>
      </c>
      <c r="D9" s="17">
        <v>6.1872661686346803E-3</v>
      </c>
      <c r="E9" s="17">
        <v>3.3783826522960198E-3</v>
      </c>
      <c r="F9" s="17"/>
      <c r="G9" s="17">
        <v>1.6712754829171301E-2</v>
      </c>
      <c r="H9" s="17">
        <v>1.0647881759655701E-2</v>
      </c>
      <c r="I9" s="17">
        <v>3.1562813578877901E-3</v>
      </c>
      <c r="J9" s="17">
        <v>0</v>
      </c>
      <c r="K9" s="17">
        <v>0</v>
      </c>
      <c r="L9" s="17">
        <v>0</v>
      </c>
      <c r="M9" s="17"/>
      <c r="N9" s="17">
        <v>7.1966809740836597E-3</v>
      </c>
      <c r="O9" s="17">
        <v>5.2059632385872698E-3</v>
      </c>
      <c r="P9" s="17">
        <v>5.1055611646619497E-3</v>
      </c>
      <c r="Q9" s="17">
        <v>1.51857440502057E-3</v>
      </c>
      <c r="R9" s="17"/>
      <c r="S9" s="17">
        <v>1.22578933014377E-2</v>
      </c>
      <c r="T9" s="17">
        <v>0</v>
      </c>
      <c r="U9" s="17">
        <v>0</v>
      </c>
      <c r="V9" s="17">
        <v>0</v>
      </c>
      <c r="W9" s="17">
        <v>0</v>
      </c>
      <c r="X9" s="17">
        <v>3.88999549910816E-3</v>
      </c>
      <c r="Y9" s="17">
        <v>0</v>
      </c>
      <c r="Z9" s="17">
        <v>2.4511176330833301E-2</v>
      </c>
      <c r="AA9" s="17">
        <v>9.4020890899737808E-3</v>
      </c>
      <c r="AB9" s="17"/>
      <c r="AC9" s="17">
        <v>0</v>
      </c>
      <c r="AD9" s="17">
        <v>9.5548061873446492E-3</v>
      </c>
      <c r="AE9" s="17">
        <v>0</v>
      </c>
      <c r="AF9" s="17">
        <v>0</v>
      </c>
      <c r="AG9" s="17">
        <v>8.3755050862383308E-3</v>
      </c>
      <c r="AH9" s="17">
        <v>4.3632590451946601E-3</v>
      </c>
      <c r="AI9" s="17">
        <v>5.4604977164644398E-3</v>
      </c>
      <c r="AJ9" s="17">
        <v>0</v>
      </c>
      <c r="AK9" s="17">
        <v>5.8828060038764998E-3</v>
      </c>
      <c r="AL9" s="17">
        <v>0</v>
      </c>
      <c r="AM9" s="17">
        <v>0</v>
      </c>
      <c r="AN9" s="17">
        <v>0</v>
      </c>
      <c r="AO9" s="17">
        <v>0</v>
      </c>
      <c r="AP9" s="17">
        <v>2.5892784566293299E-2</v>
      </c>
      <c r="AQ9" s="17">
        <v>0</v>
      </c>
      <c r="AR9" s="17">
        <v>2.7111909763591801E-2</v>
      </c>
      <c r="AS9" s="17"/>
      <c r="AT9" s="17">
        <v>5.6156392862656999E-3</v>
      </c>
      <c r="AU9" s="17">
        <v>3.6865182193546002E-3</v>
      </c>
      <c r="AV9" s="17">
        <v>5.9245914766149496E-3</v>
      </c>
      <c r="AW9" s="17">
        <v>8.2275381775373992E-3</v>
      </c>
      <c r="AX9" s="17">
        <v>0</v>
      </c>
      <c r="AY9" s="17">
        <v>0</v>
      </c>
      <c r="AZ9" s="17"/>
      <c r="BA9" s="17">
        <v>0</v>
      </c>
      <c r="BB9" s="17">
        <v>3.2894303290126698E-3</v>
      </c>
      <c r="BC9" s="17">
        <v>5.0526740603028001E-3</v>
      </c>
      <c r="BD9" s="17">
        <v>1.21692876325784E-2</v>
      </c>
      <c r="BE9" s="17">
        <v>3.3877132900012201E-2</v>
      </c>
      <c r="BF9" s="17"/>
      <c r="BG9" s="17">
        <v>1.8888797369821201E-3</v>
      </c>
      <c r="BH9" s="17">
        <v>9.3730357152450993E-3</v>
      </c>
      <c r="BI9" s="17">
        <v>0</v>
      </c>
      <c r="BJ9" s="17">
        <v>3.8299251273216299E-3</v>
      </c>
      <c r="BK9" s="17">
        <v>0</v>
      </c>
      <c r="BL9" s="17"/>
      <c r="BM9" s="17">
        <v>9.1284358466609695E-3</v>
      </c>
      <c r="BN9" s="17">
        <v>1.25997691403188E-3</v>
      </c>
      <c r="BO9" s="17">
        <v>0</v>
      </c>
      <c r="BP9" s="17"/>
      <c r="BQ9" s="17">
        <v>1.00191756060827E-2</v>
      </c>
      <c r="BR9" s="17">
        <v>1.94937966906023E-3</v>
      </c>
      <c r="BS9" s="17"/>
      <c r="BT9" s="17">
        <v>6.2688601954235803E-3</v>
      </c>
      <c r="BU9" s="17">
        <v>1.0255023942953099E-3</v>
      </c>
    </row>
    <row r="10" spans="2:73" x14ac:dyDescent="0.3">
      <c r="B10" s="18" t="s">
        <v>262</v>
      </c>
      <c r="C10" s="17">
        <v>6.6390060727960299E-3</v>
      </c>
      <c r="D10" s="17">
        <v>8.1135888912852294E-3</v>
      </c>
      <c r="E10" s="17">
        <v>5.2514679384906499E-3</v>
      </c>
      <c r="F10" s="17"/>
      <c r="G10" s="17">
        <v>1.02690288405946E-2</v>
      </c>
      <c r="H10" s="17">
        <v>1.84068013399524E-2</v>
      </c>
      <c r="I10" s="17">
        <v>9.4652202475025704E-3</v>
      </c>
      <c r="J10" s="17">
        <v>3.0669611088459101E-3</v>
      </c>
      <c r="K10" s="17">
        <v>0</v>
      </c>
      <c r="L10" s="17">
        <v>0</v>
      </c>
      <c r="M10" s="17"/>
      <c r="N10" s="17">
        <v>1.06882756317514E-2</v>
      </c>
      <c r="O10" s="17">
        <v>2.9602494517711199E-3</v>
      </c>
      <c r="P10" s="17">
        <v>7.15210114596711E-3</v>
      </c>
      <c r="Q10" s="17">
        <v>5.7447783401311497E-3</v>
      </c>
      <c r="R10" s="17"/>
      <c r="S10" s="17">
        <v>1.97466323196023E-2</v>
      </c>
      <c r="T10" s="17">
        <v>2.8332785458310599E-3</v>
      </c>
      <c r="U10" s="17">
        <v>5.0595706726517097E-3</v>
      </c>
      <c r="V10" s="17">
        <v>2.03935869018759E-3</v>
      </c>
      <c r="W10" s="17">
        <v>0</v>
      </c>
      <c r="X10" s="17">
        <v>1.04898390316953E-2</v>
      </c>
      <c r="Y10" s="17">
        <v>0</v>
      </c>
      <c r="Z10" s="17">
        <v>5.7061038802485404E-3</v>
      </c>
      <c r="AA10" s="17">
        <v>7.8904624869390906E-3</v>
      </c>
      <c r="AB10" s="17"/>
      <c r="AC10" s="17">
        <v>0</v>
      </c>
      <c r="AD10" s="17">
        <v>0</v>
      </c>
      <c r="AE10" s="17">
        <v>9.6340363591414999E-3</v>
      </c>
      <c r="AF10" s="17">
        <v>1.0742978421143801E-2</v>
      </c>
      <c r="AG10" s="17">
        <v>4.4428916088420896E-3</v>
      </c>
      <c r="AH10" s="17">
        <v>4.7919571518709198E-3</v>
      </c>
      <c r="AI10" s="17">
        <v>7.9063790654160908E-3</v>
      </c>
      <c r="AJ10" s="17">
        <v>0</v>
      </c>
      <c r="AK10" s="17">
        <v>0</v>
      </c>
      <c r="AL10" s="17">
        <v>1.04175386012743E-2</v>
      </c>
      <c r="AM10" s="17">
        <v>0</v>
      </c>
      <c r="AN10" s="17">
        <v>0</v>
      </c>
      <c r="AO10" s="17">
        <v>6.5697358833294202E-3</v>
      </c>
      <c r="AP10" s="17">
        <v>0</v>
      </c>
      <c r="AQ10" s="17">
        <v>1.4173555539267999E-2</v>
      </c>
      <c r="AR10" s="17">
        <v>4.3726309350515601E-2</v>
      </c>
      <c r="AS10" s="17"/>
      <c r="AT10" s="17">
        <v>1.5862606181908101E-2</v>
      </c>
      <c r="AU10" s="17">
        <v>5.7679531016203503E-3</v>
      </c>
      <c r="AV10" s="17">
        <v>3.1325951708023E-3</v>
      </c>
      <c r="AW10" s="17">
        <v>2.13077986818714E-3</v>
      </c>
      <c r="AX10" s="17">
        <v>0</v>
      </c>
      <c r="AY10" s="17">
        <v>1.0730141650224E-2</v>
      </c>
      <c r="AZ10" s="17"/>
      <c r="BA10" s="17">
        <v>4.2023641044982001E-3</v>
      </c>
      <c r="BB10" s="17">
        <v>5.8440493166497798E-3</v>
      </c>
      <c r="BC10" s="17">
        <v>7.9526295892494193E-3</v>
      </c>
      <c r="BD10" s="17">
        <v>5.6284081402012704E-3</v>
      </c>
      <c r="BE10" s="17">
        <v>3.7927152906507597E-2</v>
      </c>
      <c r="BF10" s="17"/>
      <c r="BG10" s="17">
        <v>0</v>
      </c>
      <c r="BH10" s="17">
        <v>1.36131108745043E-2</v>
      </c>
      <c r="BI10" s="17">
        <v>0</v>
      </c>
      <c r="BJ10" s="17">
        <v>1.3615905749036501E-2</v>
      </c>
      <c r="BK10" s="17">
        <v>0</v>
      </c>
      <c r="BL10" s="17"/>
      <c r="BM10" s="17">
        <v>1.07298579196371E-2</v>
      </c>
      <c r="BN10" s="17">
        <v>2.59281215146713E-3</v>
      </c>
      <c r="BO10" s="17">
        <v>4.1573403832599097E-3</v>
      </c>
      <c r="BP10" s="17"/>
      <c r="BQ10" s="17">
        <v>1.4451088107276799E-2</v>
      </c>
      <c r="BR10" s="17">
        <v>1.58360896887909E-3</v>
      </c>
      <c r="BS10" s="17"/>
      <c r="BT10" s="17">
        <v>8.8388048966830095E-3</v>
      </c>
      <c r="BU10" s="17">
        <v>4.1056916601398801E-3</v>
      </c>
    </row>
    <row r="11" spans="2:73" x14ac:dyDescent="0.3">
      <c r="B11" s="18" t="s">
        <v>263</v>
      </c>
      <c r="C11" s="17">
        <v>1.72995191614383E-2</v>
      </c>
      <c r="D11" s="17">
        <v>2.6662763166095099E-2</v>
      </c>
      <c r="E11" s="17">
        <v>8.4264744899298794E-3</v>
      </c>
      <c r="F11" s="17"/>
      <c r="G11" s="17">
        <v>5.0755234210989902E-2</v>
      </c>
      <c r="H11" s="17">
        <v>4.2009012347716597E-2</v>
      </c>
      <c r="I11" s="17">
        <v>1.08275191213246E-2</v>
      </c>
      <c r="J11" s="17">
        <v>1.79994203081704E-3</v>
      </c>
      <c r="K11" s="17">
        <v>0</v>
      </c>
      <c r="L11" s="17">
        <v>3.7510492037155E-3</v>
      </c>
      <c r="M11" s="17"/>
      <c r="N11" s="17">
        <v>3.02025664437643E-2</v>
      </c>
      <c r="O11" s="17">
        <v>1.65219494074689E-2</v>
      </c>
      <c r="P11" s="17">
        <v>5.0577589223427403E-3</v>
      </c>
      <c r="Q11" s="17">
        <v>1.5779592785220599E-2</v>
      </c>
      <c r="R11" s="17"/>
      <c r="S11" s="17">
        <v>4.4735288886971099E-2</v>
      </c>
      <c r="T11" s="17">
        <v>1.22418291289267E-2</v>
      </c>
      <c r="U11" s="17">
        <v>1.48789800854702E-2</v>
      </c>
      <c r="V11" s="17">
        <v>9.9846929893444795E-3</v>
      </c>
      <c r="W11" s="17">
        <v>1.55047053432728E-2</v>
      </c>
      <c r="X11" s="17">
        <v>1.7236152130773098E-2</v>
      </c>
      <c r="Y11" s="17">
        <v>1.35167483360747E-2</v>
      </c>
      <c r="Z11" s="17">
        <v>0</v>
      </c>
      <c r="AA11" s="17">
        <v>9.8281401422171902E-3</v>
      </c>
      <c r="AB11" s="17"/>
      <c r="AC11" s="17">
        <v>0</v>
      </c>
      <c r="AD11" s="17">
        <v>5.9327310289794197E-2</v>
      </c>
      <c r="AE11" s="17">
        <v>6.3249341442516297E-3</v>
      </c>
      <c r="AF11" s="17">
        <v>7.4282619289325596E-3</v>
      </c>
      <c r="AG11" s="17">
        <v>9.8734468601485697E-3</v>
      </c>
      <c r="AH11" s="17">
        <v>9.7290323752992295E-3</v>
      </c>
      <c r="AI11" s="17">
        <v>8.2747398575689895E-3</v>
      </c>
      <c r="AJ11" s="17">
        <v>0</v>
      </c>
      <c r="AK11" s="17">
        <v>1.41917306740051E-2</v>
      </c>
      <c r="AL11" s="17">
        <v>1.3052292951808301E-2</v>
      </c>
      <c r="AM11" s="17">
        <v>2.54896820359281E-2</v>
      </c>
      <c r="AN11" s="17">
        <v>0</v>
      </c>
      <c r="AO11" s="17">
        <v>7.4970674424793701E-2</v>
      </c>
      <c r="AP11" s="17">
        <v>2.3922428043625401E-2</v>
      </c>
      <c r="AQ11" s="17">
        <v>4.0970764585869901E-2</v>
      </c>
      <c r="AR11" s="17">
        <v>4.6657359392802099E-2</v>
      </c>
      <c r="AS11" s="17"/>
      <c r="AT11" s="17">
        <v>3.3678625325452502E-2</v>
      </c>
      <c r="AU11" s="17">
        <v>1.3259843037365601E-2</v>
      </c>
      <c r="AV11" s="17">
        <v>2.5646256846930799E-2</v>
      </c>
      <c r="AW11" s="17">
        <v>6.1462209571838799E-3</v>
      </c>
      <c r="AX11" s="17">
        <v>3.65475113892718E-3</v>
      </c>
      <c r="AY11" s="17">
        <v>1.1053180634833499E-2</v>
      </c>
      <c r="AZ11" s="17"/>
      <c r="BA11" s="17">
        <v>6.5653416219985401E-3</v>
      </c>
      <c r="BB11" s="17">
        <v>1.8362471506283E-2</v>
      </c>
      <c r="BC11" s="17">
        <v>2.38882956530053E-2</v>
      </c>
      <c r="BD11" s="17">
        <v>2.6496427370910298E-2</v>
      </c>
      <c r="BE11" s="17">
        <v>9.9580307589418604E-2</v>
      </c>
      <c r="BF11" s="17"/>
      <c r="BG11" s="17">
        <v>1.8080427234639401E-2</v>
      </c>
      <c r="BH11" s="17">
        <v>2.37280969330186E-2</v>
      </c>
      <c r="BI11" s="17">
        <v>1.3215018036518899E-2</v>
      </c>
      <c r="BJ11" s="17">
        <v>1.39270194294875E-2</v>
      </c>
      <c r="BK11" s="17">
        <v>6.7544642974143596E-3</v>
      </c>
      <c r="BL11" s="17"/>
      <c r="BM11" s="17">
        <v>2.3497560299107299E-2</v>
      </c>
      <c r="BN11" s="17">
        <v>1.01309364006958E-2</v>
      </c>
      <c r="BO11" s="17">
        <v>1.6065063373095101E-2</v>
      </c>
      <c r="BP11" s="17"/>
      <c r="BQ11" s="17">
        <v>4.11950076890484E-2</v>
      </c>
      <c r="BR11" s="17">
        <v>4.23924105970653E-3</v>
      </c>
      <c r="BS11" s="17"/>
      <c r="BT11" s="17">
        <v>2.5438693072563301E-2</v>
      </c>
      <c r="BU11" s="17">
        <v>7.0379632227951898E-3</v>
      </c>
    </row>
    <row r="12" spans="2:73" x14ac:dyDescent="0.3">
      <c r="B12" s="18" t="s">
        <v>264</v>
      </c>
      <c r="C12" s="17">
        <v>1.82718611456722E-2</v>
      </c>
      <c r="D12" s="17">
        <v>2.2001490133769799E-2</v>
      </c>
      <c r="E12" s="17">
        <v>1.47661143878191E-2</v>
      </c>
      <c r="F12" s="17"/>
      <c r="G12" s="17">
        <v>3.5230995231005202E-2</v>
      </c>
      <c r="H12" s="17">
        <v>4.2343726067136399E-2</v>
      </c>
      <c r="I12" s="17">
        <v>2.0793674284175299E-2</v>
      </c>
      <c r="J12" s="17">
        <v>4.7401501607744704E-3</v>
      </c>
      <c r="K12" s="17">
        <v>1.07583820467458E-2</v>
      </c>
      <c r="L12" s="17">
        <v>1.77452831752681E-3</v>
      </c>
      <c r="M12" s="17"/>
      <c r="N12" s="17">
        <v>2.0511441808960001E-2</v>
      </c>
      <c r="O12" s="17">
        <v>1.7249074714931398E-2</v>
      </c>
      <c r="P12" s="17">
        <v>1.9480009328985699E-2</v>
      </c>
      <c r="Q12" s="17">
        <v>1.4829921796073901E-2</v>
      </c>
      <c r="R12" s="17"/>
      <c r="S12" s="17">
        <v>4.34763244074848E-2</v>
      </c>
      <c r="T12" s="17">
        <v>1.4906996428836399E-2</v>
      </c>
      <c r="U12" s="17">
        <v>1.0547524103519199E-2</v>
      </c>
      <c r="V12" s="17">
        <v>9.1875658476220593E-3</v>
      </c>
      <c r="W12" s="17">
        <v>2.2216349638736699E-2</v>
      </c>
      <c r="X12" s="17">
        <v>1.2107690309581001E-2</v>
      </c>
      <c r="Y12" s="17">
        <v>1.1194707491846E-2</v>
      </c>
      <c r="Z12" s="17">
        <v>0</v>
      </c>
      <c r="AA12" s="17">
        <v>2.05043940278214E-2</v>
      </c>
      <c r="AB12" s="17"/>
      <c r="AC12" s="17">
        <v>0</v>
      </c>
      <c r="AD12" s="17">
        <v>1.31492060287352E-2</v>
      </c>
      <c r="AE12" s="17">
        <v>1.85708220806876E-2</v>
      </c>
      <c r="AF12" s="17">
        <v>2.2741321159119199E-2</v>
      </c>
      <c r="AG12" s="17">
        <v>2.0964095050794301E-2</v>
      </c>
      <c r="AH12" s="17">
        <v>1.2311401627625399E-2</v>
      </c>
      <c r="AI12" s="17">
        <v>2.42312662511356E-2</v>
      </c>
      <c r="AJ12" s="17">
        <v>2.7464518324315099E-2</v>
      </c>
      <c r="AK12" s="17">
        <v>2.3312938619251499E-2</v>
      </c>
      <c r="AL12" s="17">
        <v>2.3420324117592199E-2</v>
      </c>
      <c r="AM12" s="17">
        <v>5.1843774430318703E-3</v>
      </c>
      <c r="AN12" s="17">
        <v>2.4001446371456198E-2</v>
      </c>
      <c r="AO12" s="17">
        <v>6.48862200366058E-3</v>
      </c>
      <c r="AP12" s="17">
        <v>1.5481058656355099E-2</v>
      </c>
      <c r="AQ12" s="17">
        <v>0</v>
      </c>
      <c r="AR12" s="17">
        <v>4.0683947715149903E-2</v>
      </c>
      <c r="AS12" s="17"/>
      <c r="AT12" s="17">
        <v>3.0848410634313699E-2</v>
      </c>
      <c r="AU12" s="17">
        <v>2.0563867051611499E-2</v>
      </c>
      <c r="AV12" s="17">
        <v>1.33973455452727E-2</v>
      </c>
      <c r="AW12" s="17">
        <v>1.4943069336707001E-2</v>
      </c>
      <c r="AX12" s="17">
        <v>0</v>
      </c>
      <c r="AY12" s="17">
        <v>1.2070501966227901E-2</v>
      </c>
      <c r="AZ12" s="17"/>
      <c r="BA12" s="17">
        <v>1.1415721234244201E-2</v>
      </c>
      <c r="BB12" s="17">
        <v>2.13899274584207E-2</v>
      </c>
      <c r="BC12" s="17">
        <v>1.7585610450160501E-2</v>
      </c>
      <c r="BD12" s="17">
        <v>2.7366033853207399E-2</v>
      </c>
      <c r="BE12" s="17">
        <v>8.9821860022773106E-2</v>
      </c>
      <c r="BF12" s="17"/>
      <c r="BG12" s="17">
        <v>9.9064396345944303E-3</v>
      </c>
      <c r="BH12" s="17">
        <v>2.7884064062435199E-2</v>
      </c>
      <c r="BI12" s="17">
        <v>2.48017287285314E-2</v>
      </c>
      <c r="BJ12" s="17">
        <v>2.03332667841182E-2</v>
      </c>
      <c r="BK12" s="17">
        <v>2.80520025066468E-2</v>
      </c>
      <c r="BL12" s="17"/>
      <c r="BM12" s="17">
        <v>2.5586331360883001E-2</v>
      </c>
      <c r="BN12" s="17">
        <v>1.11623618711299E-2</v>
      </c>
      <c r="BO12" s="17">
        <v>1.35302565653853E-2</v>
      </c>
      <c r="BP12" s="17"/>
      <c r="BQ12" s="17">
        <v>4.4069706487585597E-2</v>
      </c>
      <c r="BR12" s="17">
        <v>4.1318564757711002E-3</v>
      </c>
      <c r="BS12" s="17"/>
      <c r="BT12" s="17">
        <v>2.2407477230052299E-2</v>
      </c>
      <c r="BU12" s="17">
        <v>1.29648845263049E-2</v>
      </c>
    </row>
    <row r="13" spans="2:73" x14ac:dyDescent="0.3">
      <c r="B13" s="18" t="s">
        <v>265</v>
      </c>
      <c r="C13" s="17">
        <v>3.12525908587485E-2</v>
      </c>
      <c r="D13" s="17">
        <v>3.7864600489901798E-2</v>
      </c>
      <c r="E13" s="17">
        <v>2.4578357875419898E-2</v>
      </c>
      <c r="F13" s="17"/>
      <c r="G13" s="17">
        <v>5.79021370233338E-2</v>
      </c>
      <c r="H13" s="17">
        <v>5.4874132402973903E-2</v>
      </c>
      <c r="I13" s="17">
        <v>4.7163547177860601E-2</v>
      </c>
      <c r="J13" s="17">
        <v>2.59243221275672E-2</v>
      </c>
      <c r="K13" s="17">
        <v>2.57168404912583E-3</v>
      </c>
      <c r="L13" s="17">
        <v>4.7562855182470996E-3</v>
      </c>
      <c r="M13" s="17"/>
      <c r="N13" s="17">
        <v>3.6177874865614898E-2</v>
      </c>
      <c r="O13" s="17">
        <v>4.1870654629434803E-2</v>
      </c>
      <c r="P13" s="17">
        <v>2.57320250824279E-2</v>
      </c>
      <c r="Q13" s="17">
        <v>2.11410014783339E-2</v>
      </c>
      <c r="R13" s="17"/>
      <c r="S13" s="17">
        <v>6.3848010918674106E-2</v>
      </c>
      <c r="T13" s="17">
        <v>2.3427711681751399E-2</v>
      </c>
      <c r="U13" s="17">
        <v>2.3007028040645201E-2</v>
      </c>
      <c r="V13" s="17">
        <v>2.7744088502850699E-2</v>
      </c>
      <c r="W13" s="17">
        <v>3.1668968018936802E-2</v>
      </c>
      <c r="X13" s="17">
        <v>2.4664719304864999E-2</v>
      </c>
      <c r="Y13" s="17">
        <v>1.4325283794916301E-2</v>
      </c>
      <c r="Z13" s="17">
        <v>1.63901473897065E-2</v>
      </c>
      <c r="AA13" s="17">
        <v>3.4712599280940802E-2</v>
      </c>
      <c r="AB13" s="17"/>
      <c r="AC13" s="17">
        <v>3.6773465496782301E-2</v>
      </c>
      <c r="AD13" s="17">
        <v>1.46466669213852E-2</v>
      </c>
      <c r="AE13" s="17">
        <v>1.8010819606378601E-2</v>
      </c>
      <c r="AF13" s="17">
        <v>5.71188225276142E-3</v>
      </c>
      <c r="AG13" s="17">
        <v>3.5132204263087802E-2</v>
      </c>
      <c r="AH13" s="17">
        <v>2.5180234004457899E-2</v>
      </c>
      <c r="AI13" s="17">
        <v>3.8718872299320799E-2</v>
      </c>
      <c r="AJ13" s="17">
        <v>4.8352937306440399E-2</v>
      </c>
      <c r="AK13" s="17">
        <v>2.7053916045665399E-2</v>
      </c>
      <c r="AL13" s="17">
        <v>1.01162111498047E-2</v>
      </c>
      <c r="AM13" s="17">
        <v>2.8207262613020399E-2</v>
      </c>
      <c r="AN13" s="17">
        <v>4.4574471178718801E-2</v>
      </c>
      <c r="AO13" s="17">
        <v>5.5225356030893201E-3</v>
      </c>
      <c r="AP13" s="17">
        <v>5.1860823097114199E-2</v>
      </c>
      <c r="AQ13" s="17">
        <v>8.6728420147788199E-2</v>
      </c>
      <c r="AR13" s="17">
        <v>7.1587809972556898E-2</v>
      </c>
      <c r="AS13" s="17"/>
      <c r="AT13" s="17">
        <v>6.0992523746304497E-2</v>
      </c>
      <c r="AU13" s="17">
        <v>2.9608221191707501E-2</v>
      </c>
      <c r="AV13" s="17">
        <v>2.8961076818139E-2</v>
      </c>
      <c r="AW13" s="17">
        <v>1.2161798897019301E-2</v>
      </c>
      <c r="AX13" s="17">
        <v>7.7632651245596804E-3</v>
      </c>
      <c r="AY13" s="17">
        <v>3.1965010948518599E-2</v>
      </c>
      <c r="AZ13" s="17"/>
      <c r="BA13" s="17">
        <v>1.22410233398768E-2</v>
      </c>
      <c r="BB13" s="17">
        <v>2.45247278786195E-2</v>
      </c>
      <c r="BC13" s="17">
        <v>4.8889778215347901E-2</v>
      </c>
      <c r="BD13" s="17">
        <v>6.2614127165147498E-2</v>
      </c>
      <c r="BE13" s="17">
        <v>1.3505377053141599E-2</v>
      </c>
      <c r="BF13" s="17"/>
      <c r="BG13" s="17">
        <v>3.5207963667557997E-2</v>
      </c>
      <c r="BH13" s="17">
        <v>5.2574104587236603E-2</v>
      </c>
      <c r="BI13" s="17">
        <v>7.8451207778998597E-3</v>
      </c>
      <c r="BJ13" s="17">
        <v>6.6999328946709203E-3</v>
      </c>
      <c r="BK13" s="17">
        <v>3.4976720791703303E-2</v>
      </c>
      <c r="BL13" s="17"/>
      <c r="BM13" s="17">
        <v>3.7094719687242803E-2</v>
      </c>
      <c r="BN13" s="17">
        <v>3.09752362481189E-2</v>
      </c>
      <c r="BO13" s="17">
        <v>1.4326918185210801E-2</v>
      </c>
      <c r="BP13" s="17"/>
      <c r="BQ13" s="17">
        <v>6.21728780092968E-2</v>
      </c>
      <c r="BR13" s="17">
        <v>1.2811272289086699E-2</v>
      </c>
      <c r="BS13" s="17"/>
      <c r="BT13" s="17">
        <v>4.2980602751762902E-2</v>
      </c>
      <c r="BU13" s="17">
        <v>1.07481474900424E-2</v>
      </c>
    </row>
    <row r="14" spans="2:73" x14ac:dyDescent="0.3">
      <c r="B14" s="18" t="s">
        <v>266</v>
      </c>
      <c r="C14" s="17">
        <v>4.4745493377659103E-2</v>
      </c>
      <c r="D14" s="17">
        <v>5.7024679712688597E-2</v>
      </c>
      <c r="E14" s="17">
        <v>3.3164642667453101E-2</v>
      </c>
      <c r="F14" s="17"/>
      <c r="G14" s="17">
        <v>8.2766701800108394E-2</v>
      </c>
      <c r="H14" s="17">
        <v>8.1964370988196603E-2</v>
      </c>
      <c r="I14" s="17">
        <v>6.05546249946919E-2</v>
      </c>
      <c r="J14" s="17">
        <v>1.9947391879744598E-2</v>
      </c>
      <c r="K14" s="17">
        <v>1.5688616439103499E-2</v>
      </c>
      <c r="L14" s="17">
        <v>1.60490213641531E-2</v>
      </c>
      <c r="M14" s="17"/>
      <c r="N14" s="17">
        <v>6.19233920874123E-2</v>
      </c>
      <c r="O14" s="17">
        <v>5.4295884001262E-2</v>
      </c>
      <c r="P14" s="17">
        <v>4.2059043544131099E-2</v>
      </c>
      <c r="Q14" s="17">
        <v>2.0779918526571101E-2</v>
      </c>
      <c r="R14" s="17"/>
      <c r="S14" s="17">
        <v>5.8864880586150803E-2</v>
      </c>
      <c r="T14" s="17">
        <v>3.4957594786975403E-2</v>
      </c>
      <c r="U14" s="17">
        <v>4.4761556987864201E-2</v>
      </c>
      <c r="V14" s="17">
        <v>5.4112826292536297E-2</v>
      </c>
      <c r="W14" s="17">
        <v>1.6430511419489299E-2</v>
      </c>
      <c r="X14" s="17">
        <v>3.4735746298210197E-2</v>
      </c>
      <c r="Y14" s="17">
        <v>5.7462440069353402E-2</v>
      </c>
      <c r="Z14" s="17">
        <v>1.19659600822605E-2</v>
      </c>
      <c r="AA14" s="17">
        <v>6.2097182082578702E-2</v>
      </c>
      <c r="AB14" s="17"/>
      <c r="AC14" s="17">
        <v>0</v>
      </c>
      <c r="AD14" s="17">
        <v>3.2437352158768903E-2</v>
      </c>
      <c r="AE14" s="17">
        <v>1.284506058535E-2</v>
      </c>
      <c r="AF14" s="17">
        <v>4.2279174128907998E-2</v>
      </c>
      <c r="AG14" s="17">
        <v>3.82600811640227E-2</v>
      </c>
      <c r="AH14" s="17">
        <v>2.8149031874314199E-2</v>
      </c>
      <c r="AI14" s="17">
        <v>4.9808676259022903E-2</v>
      </c>
      <c r="AJ14" s="17">
        <v>5.2640516566961101E-2</v>
      </c>
      <c r="AK14" s="17">
        <v>5.3172942238214803E-2</v>
      </c>
      <c r="AL14" s="17">
        <v>7.4089417652696402E-2</v>
      </c>
      <c r="AM14" s="17">
        <v>4.1019527019204902E-2</v>
      </c>
      <c r="AN14" s="17">
        <v>3.2552958801111503E-2</v>
      </c>
      <c r="AO14" s="17">
        <v>7.9079059783926195E-2</v>
      </c>
      <c r="AP14" s="17">
        <v>3.8829462079778103E-2</v>
      </c>
      <c r="AQ14" s="17">
        <v>0.11964926912926301</v>
      </c>
      <c r="AR14" s="17">
        <v>7.6091097158791907E-2</v>
      </c>
      <c r="AS14" s="17"/>
      <c r="AT14" s="17">
        <v>8.2975746312843907E-2</v>
      </c>
      <c r="AU14" s="17">
        <v>3.43572108732451E-2</v>
      </c>
      <c r="AV14" s="17">
        <v>3.6646929988761297E-2</v>
      </c>
      <c r="AW14" s="17">
        <v>2.53484070044123E-2</v>
      </c>
      <c r="AX14" s="17">
        <v>3.3988532535204702E-2</v>
      </c>
      <c r="AY14" s="17">
        <v>4.9692144468191403E-2</v>
      </c>
      <c r="AZ14" s="17"/>
      <c r="BA14" s="17">
        <v>2.0058571325964201E-2</v>
      </c>
      <c r="BB14" s="17">
        <v>3.1121158614117898E-2</v>
      </c>
      <c r="BC14" s="17">
        <v>7.1277994911916706E-2</v>
      </c>
      <c r="BD14" s="17">
        <v>5.6292590709696902E-2</v>
      </c>
      <c r="BE14" s="17">
        <v>0.14351843837629499</v>
      </c>
      <c r="BF14" s="17"/>
      <c r="BG14" s="17">
        <v>3.6406658313003201E-2</v>
      </c>
      <c r="BH14" s="17">
        <v>5.67426910503269E-2</v>
      </c>
      <c r="BI14" s="17">
        <v>7.12201350308381E-2</v>
      </c>
      <c r="BJ14" s="17">
        <v>3.6361165921848203E-2</v>
      </c>
      <c r="BK14" s="17">
        <v>4.7985853481891702E-2</v>
      </c>
      <c r="BL14" s="17"/>
      <c r="BM14" s="17">
        <v>5.5421257301658602E-2</v>
      </c>
      <c r="BN14" s="17">
        <v>3.7962776889164301E-2</v>
      </c>
      <c r="BO14" s="17">
        <v>2.90825216907073E-2</v>
      </c>
      <c r="BP14" s="17"/>
      <c r="BQ14" s="17">
        <v>8.0211277393092403E-2</v>
      </c>
      <c r="BR14" s="17">
        <v>2.39402582700994E-2</v>
      </c>
      <c r="BS14" s="17"/>
      <c r="BT14" s="17">
        <v>5.6868677973834297E-2</v>
      </c>
      <c r="BU14" s="17">
        <v>2.9868562960268501E-2</v>
      </c>
    </row>
    <row r="15" spans="2:73" x14ac:dyDescent="0.3">
      <c r="B15" s="18" t="s">
        <v>267</v>
      </c>
      <c r="C15" s="17">
        <v>6.2049978310401599E-2</v>
      </c>
      <c r="D15" s="17">
        <v>7.5412895307055597E-2</v>
      </c>
      <c r="E15" s="17">
        <v>4.94806185526925E-2</v>
      </c>
      <c r="F15" s="17"/>
      <c r="G15" s="17">
        <v>5.9880280788295701E-2</v>
      </c>
      <c r="H15" s="17">
        <v>8.3313382894190199E-2</v>
      </c>
      <c r="I15" s="17">
        <v>8.8087993781358301E-2</v>
      </c>
      <c r="J15" s="17">
        <v>6.4278410228858093E-2</v>
      </c>
      <c r="K15" s="17">
        <v>4.5376628494885898E-2</v>
      </c>
      <c r="L15" s="17">
        <v>3.5649977975361798E-2</v>
      </c>
      <c r="M15" s="17"/>
      <c r="N15" s="17">
        <v>0.112126942330042</v>
      </c>
      <c r="O15" s="17">
        <v>5.8590202737738302E-2</v>
      </c>
      <c r="P15" s="17">
        <v>5.3836680486665497E-2</v>
      </c>
      <c r="Q15" s="17">
        <v>2.0546708385540399E-2</v>
      </c>
      <c r="R15" s="17"/>
      <c r="S15" s="17">
        <v>7.40166576031695E-2</v>
      </c>
      <c r="T15" s="17">
        <v>6.5091480110493094E-2</v>
      </c>
      <c r="U15" s="17">
        <v>9.5051092487680497E-2</v>
      </c>
      <c r="V15" s="17">
        <v>5.8486989412228699E-2</v>
      </c>
      <c r="W15" s="17">
        <v>5.7655682513852197E-2</v>
      </c>
      <c r="X15" s="17">
        <v>3.9198103897917003E-2</v>
      </c>
      <c r="Y15" s="17">
        <v>4.6066404892928001E-2</v>
      </c>
      <c r="Z15" s="17">
        <v>4.5975099777192101E-2</v>
      </c>
      <c r="AA15" s="17">
        <v>5.9766847204758299E-2</v>
      </c>
      <c r="AB15" s="17"/>
      <c r="AC15" s="17">
        <v>0</v>
      </c>
      <c r="AD15" s="17">
        <v>1.4973790400798199E-2</v>
      </c>
      <c r="AE15" s="17">
        <v>3.9011664466025498E-3</v>
      </c>
      <c r="AF15" s="17">
        <v>3.8318266526443601E-2</v>
      </c>
      <c r="AG15" s="17">
        <v>5.8996229671247999E-2</v>
      </c>
      <c r="AH15" s="17">
        <v>5.5375842842505803E-2</v>
      </c>
      <c r="AI15" s="17">
        <v>5.97285264666753E-2</v>
      </c>
      <c r="AJ15" s="17">
        <v>6.0114853637701797E-2</v>
      </c>
      <c r="AK15" s="17">
        <v>5.9258350592700397E-2</v>
      </c>
      <c r="AL15" s="17">
        <v>7.5310598942516405E-2</v>
      </c>
      <c r="AM15" s="17">
        <v>5.7338658946893398E-2</v>
      </c>
      <c r="AN15" s="17">
        <v>0.10007251495489899</v>
      </c>
      <c r="AO15" s="17">
        <v>0.110418477154634</v>
      </c>
      <c r="AP15" s="17">
        <v>8.21641804938643E-2</v>
      </c>
      <c r="AQ15" s="17">
        <v>0.117004890787946</v>
      </c>
      <c r="AR15" s="17">
        <v>0.15101595686736999</v>
      </c>
      <c r="AS15" s="17"/>
      <c r="AT15" s="17">
        <v>8.7537779373581495E-2</v>
      </c>
      <c r="AU15" s="17">
        <v>5.6893859216237103E-2</v>
      </c>
      <c r="AV15" s="17">
        <v>6.81646589905123E-2</v>
      </c>
      <c r="AW15" s="17">
        <v>3.5461825074408503E-2</v>
      </c>
      <c r="AX15" s="17">
        <v>5.02530360307228E-2</v>
      </c>
      <c r="AY15" s="17">
        <v>8.2493303691835301E-2</v>
      </c>
      <c r="AZ15" s="17"/>
      <c r="BA15" s="17">
        <v>3.2955047788670602E-2</v>
      </c>
      <c r="BB15" s="17">
        <v>5.4668412299515703E-2</v>
      </c>
      <c r="BC15" s="17">
        <v>7.4998434923090704E-2</v>
      </c>
      <c r="BD15" s="17">
        <v>0.115390562627938</v>
      </c>
      <c r="BE15" s="17">
        <v>5.1026905864024301E-2</v>
      </c>
      <c r="BF15" s="17"/>
      <c r="BG15" s="17">
        <v>5.5840901409467403E-2</v>
      </c>
      <c r="BH15" s="17">
        <v>7.3126167429719002E-2</v>
      </c>
      <c r="BI15" s="17">
        <v>5.8955334188010099E-2</v>
      </c>
      <c r="BJ15" s="17">
        <v>5.4423391832742897E-2</v>
      </c>
      <c r="BK15" s="17">
        <v>9.1964392418524499E-2</v>
      </c>
      <c r="BL15" s="17"/>
      <c r="BM15" s="17">
        <v>7.6579034391400902E-2</v>
      </c>
      <c r="BN15" s="17">
        <v>5.7753023761479602E-2</v>
      </c>
      <c r="BO15" s="17">
        <v>2.8731526012888101E-2</v>
      </c>
      <c r="BP15" s="17"/>
      <c r="BQ15" s="17">
        <v>9.0260440411718296E-2</v>
      </c>
      <c r="BR15" s="17">
        <v>4.7219385156942802E-2</v>
      </c>
      <c r="BS15" s="17"/>
      <c r="BT15" s="17">
        <v>8.2432688787255695E-2</v>
      </c>
      <c r="BU15" s="17">
        <v>3.7840460388927799E-2</v>
      </c>
    </row>
    <row r="16" spans="2:73" x14ac:dyDescent="0.3">
      <c r="B16" s="18" t="s">
        <v>268</v>
      </c>
      <c r="C16" s="17">
        <v>6.8936580362914099E-2</v>
      </c>
      <c r="D16" s="17">
        <v>7.3509506331811997E-2</v>
      </c>
      <c r="E16" s="17">
        <v>6.4755187651114904E-2</v>
      </c>
      <c r="F16" s="17"/>
      <c r="G16" s="17">
        <v>6.9442300772582594E-2</v>
      </c>
      <c r="H16" s="17">
        <v>7.7902228910235405E-2</v>
      </c>
      <c r="I16" s="17">
        <v>6.8203840290792198E-2</v>
      </c>
      <c r="J16" s="17">
        <v>7.0849558570008894E-2</v>
      </c>
      <c r="K16" s="17">
        <v>7.0620275738676699E-2</v>
      </c>
      <c r="L16" s="17">
        <v>5.9595561257751797E-2</v>
      </c>
      <c r="M16" s="17"/>
      <c r="N16" s="17">
        <v>9.2352885365846293E-2</v>
      </c>
      <c r="O16" s="17">
        <v>5.6855924159516097E-2</v>
      </c>
      <c r="P16" s="17">
        <v>8.6337901970214598E-2</v>
      </c>
      <c r="Q16" s="17">
        <v>3.9702801404241102E-2</v>
      </c>
      <c r="R16" s="17"/>
      <c r="S16" s="17">
        <v>6.71359318858267E-2</v>
      </c>
      <c r="T16" s="17">
        <v>8.8973950505943505E-2</v>
      </c>
      <c r="U16" s="17">
        <v>9.6637578444417005E-2</v>
      </c>
      <c r="V16" s="17">
        <v>5.5911694806343802E-2</v>
      </c>
      <c r="W16" s="17">
        <v>8.8695451917033499E-2</v>
      </c>
      <c r="X16" s="17">
        <v>9.2091269631830994E-2</v>
      </c>
      <c r="Y16" s="17">
        <v>5.8741767919133901E-2</v>
      </c>
      <c r="Z16" s="17">
        <v>1.9962873457942201E-2</v>
      </c>
      <c r="AA16" s="17">
        <v>3.0690349189811901E-2</v>
      </c>
      <c r="AB16" s="17"/>
      <c r="AC16" s="17">
        <v>8.2836518838229095E-2</v>
      </c>
      <c r="AD16" s="17">
        <v>5.82118427261656E-2</v>
      </c>
      <c r="AE16" s="17">
        <v>4.31688747164845E-2</v>
      </c>
      <c r="AF16" s="17">
        <v>3.1944030612555303E-2</v>
      </c>
      <c r="AG16" s="17">
        <v>4.34020450509E-2</v>
      </c>
      <c r="AH16" s="17">
        <v>6.4844743896031107E-2</v>
      </c>
      <c r="AI16" s="17">
        <v>5.9241547322752601E-2</v>
      </c>
      <c r="AJ16" s="17">
        <v>9.8424749900196895E-2</v>
      </c>
      <c r="AK16" s="17">
        <v>9.4153036779647301E-2</v>
      </c>
      <c r="AL16" s="17">
        <v>5.7340186592406799E-2</v>
      </c>
      <c r="AM16" s="17">
        <v>0.13206728095096501</v>
      </c>
      <c r="AN16" s="17">
        <v>6.96520677516866E-2</v>
      </c>
      <c r="AO16" s="17">
        <v>0.10571035916649001</v>
      </c>
      <c r="AP16" s="17">
        <v>7.03974250219188E-2</v>
      </c>
      <c r="AQ16" s="17">
        <v>8.7619733915226705E-2</v>
      </c>
      <c r="AR16" s="17">
        <v>6.2856574914472399E-2</v>
      </c>
      <c r="AS16" s="17"/>
      <c r="AT16" s="17">
        <v>6.3898863575850395E-2</v>
      </c>
      <c r="AU16" s="17">
        <v>5.7921981066146599E-2</v>
      </c>
      <c r="AV16" s="17">
        <v>6.1204620263671197E-2</v>
      </c>
      <c r="AW16" s="17">
        <v>9.3160877439838405E-2</v>
      </c>
      <c r="AX16" s="17">
        <v>7.5612504000668504E-2</v>
      </c>
      <c r="AY16" s="17">
        <v>7.4979572929096294E-2</v>
      </c>
      <c r="AZ16" s="17"/>
      <c r="BA16" s="17">
        <v>4.3501538644179098E-2</v>
      </c>
      <c r="BB16" s="17">
        <v>7.0111980062070506E-2</v>
      </c>
      <c r="BC16" s="17">
        <v>7.9061751516309203E-2</v>
      </c>
      <c r="BD16" s="17">
        <v>0.105246875517663</v>
      </c>
      <c r="BE16" s="17">
        <v>4.1027173101996599E-2</v>
      </c>
      <c r="BF16" s="17"/>
      <c r="BG16" s="17">
        <v>8.4483637146347101E-2</v>
      </c>
      <c r="BH16" s="17">
        <v>7.53467532379236E-2</v>
      </c>
      <c r="BI16" s="17">
        <v>4.6161275638305403E-2</v>
      </c>
      <c r="BJ16" s="17">
        <v>5.8204774929652398E-2</v>
      </c>
      <c r="BK16" s="17">
        <v>0.110768048040313</v>
      </c>
      <c r="BL16" s="17"/>
      <c r="BM16" s="17">
        <v>8.5249535078641803E-2</v>
      </c>
      <c r="BN16" s="17">
        <v>5.8647994675357799E-2</v>
      </c>
      <c r="BO16" s="17">
        <v>4.4818963482041403E-2</v>
      </c>
      <c r="BP16" s="17"/>
      <c r="BQ16" s="17">
        <v>8.9527821247313205E-2</v>
      </c>
      <c r="BR16" s="17">
        <v>5.8149842356130702E-2</v>
      </c>
      <c r="BS16" s="17"/>
      <c r="BT16" s="17">
        <v>7.8067199599927597E-2</v>
      </c>
      <c r="BU16" s="17">
        <v>5.4951162178802901E-2</v>
      </c>
    </row>
    <row r="17" spans="2:73" x14ac:dyDescent="0.3">
      <c r="B17" s="18" t="s">
        <v>269</v>
      </c>
      <c r="C17" s="17">
        <v>0.201185414988966</v>
      </c>
      <c r="D17" s="17">
        <v>0.203382751018196</v>
      </c>
      <c r="E17" s="17">
        <v>0.19919210560529901</v>
      </c>
      <c r="F17" s="17"/>
      <c r="G17" s="17">
        <v>0.115982844397772</v>
      </c>
      <c r="H17" s="17">
        <v>0.201916305679745</v>
      </c>
      <c r="I17" s="17">
        <v>0.21901420409463199</v>
      </c>
      <c r="J17" s="17">
        <v>0.26324320428435499</v>
      </c>
      <c r="K17" s="17">
        <v>0.21169255115679</v>
      </c>
      <c r="L17" s="17">
        <v>0.18865754843908</v>
      </c>
      <c r="M17" s="17"/>
      <c r="N17" s="17">
        <v>0.22793791251731399</v>
      </c>
      <c r="O17" s="17">
        <v>0.214200323847408</v>
      </c>
      <c r="P17" s="17">
        <v>0.209181917981173</v>
      </c>
      <c r="Q17" s="17">
        <v>0.15334413640667</v>
      </c>
      <c r="R17" s="17"/>
      <c r="S17" s="17">
        <v>0.21755545047834601</v>
      </c>
      <c r="T17" s="17">
        <v>0.22732225225652899</v>
      </c>
      <c r="U17" s="17">
        <v>0.21384193741594301</v>
      </c>
      <c r="V17" s="17">
        <v>0.20378613218758401</v>
      </c>
      <c r="W17" s="17">
        <v>0.17504320678179999</v>
      </c>
      <c r="X17" s="17">
        <v>0.16384800046090001</v>
      </c>
      <c r="Y17" s="17">
        <v>0.17700059871715401</v>
      </c>
      <c r="Z17" s="17">
        <v>0.219443507114191</v>
      </c>
      <c r="AA17" s="17">
        <v>0.194690022536297</v>
      </c>
      <c r="AB17" s="17"/>
      <c r="AC17" s="17">
        <v>0</v>
      </c>
      <c r="AD17" s="17">
        <v>0.16644195132443701</v>
      </c>
      <c r="AE17" s="17">
        <v>0.128874715690321</v>
      </c>
      <c r="AF17" s="17">
        <v>0.20256739104222499</v>
      </c>
      <c r="AG17" s="17">
        <v>0.16154044567248599</v>
      </c>
      <c r="AH17" s="17">
        <v>0.188240929438791</v>
      </c>
      <c r="AI17" s="17">
        <v>0.196660448314184</v>
      </c>
      <c r="AJ17" s="17">
        <v>0.208808037401705</v>
      </c>
      <c r="AK17" s="17">
        <v>0.239589036973893</v>
      </c>
      <c r="AL17" s="17">
        <v>0.19783853947848801</v>
      </c>
      <c r="AM17" s="17">
        <v>0.223332637933918</v>
      </c>
      <c r="AN17" s="17">
        <v>0.306915660426619</v>
      </c>
      <c r="AO17" s="17">
        <v>0.23646793997582699</v>
      </c>
      <c r="AP17" s="17">
        <v>0.26631826104838102</v>
      </c>
      <c r="AQ17" s="17">
        <v>0.16576342024344401</v>
      </c>
      <c r="AR17" s="17">
        <v>0.20902452634299401</v>
      </c>
      <c r="AS17" s="17"/>
      <c r="AT17" s="17">
        <v>0.19155971242520201</v>
      </c>
      <c r="AU17" s="17">
        <v>0.21243508737252301</v>
      </c>
      <c r="AV17" s="17">
        <v>0.175929324978289</v>
      </c>
      <c r="AW17" s="17">
        <v>0.21816666113015901</v>
      </c>
      <c r="AX17" s="17">
        <v>0.20950076293751399</v>
      </c>
      <c r="AY17" s="17">
        <v>0.174223312029474</v>
      </c>
      <c r="AZ17" s="17"/>
      <c r="BA17" s="17">
        <v>0.16281505916375699</v>
      </c>
      <c r="BB17" s="17">
        <v>0.18590491832417599</v>
      </c>
      <c r="BC17" s="17">
        <v>0.22566536094873399</v>
      </c>
      <c r="BD17" s="17">
        <v>0.239161085414136</v>
      </c>
      <c r="BE17" s="17">
        <v>0.16321273693403601</v>
      </c>
      <c r="BF17" s="17"/>
      <c r="BG17" s="17">
        <v>0.217319440228781</v>
      </c>
      <c r="BH17" s="17">
        <v>0.22047697583700099</v>
      </c>
      <c r="BI17" s="17">
        <v>0.23586389106234401</v>
      </c>
      <c r="BJ17" s="17">
        <v>0.19920164291963499</v>
      </c>
      <c r="BK17" s="17">
        <v>0.146527843493927</v>
      </c>
      <c r="BL17" s="17"/>
      <c r="BM17" s="17">
        <v>0.202113085223181</v>
      </c>
      <c r="BN17" s="17">
        <v>0.208999724189363</v>
      </c>
      <c r="BO17" s="17">
        <v>0.179381729638113</v>
      </c>
      <c r="BP17" s="17"/>
      <c r="BQ17" s="17">
        <v>0.19467476558588501</v>
      </c>
      <c r="BR17" s="17">
        <v>0.20415844455912199</v>
      </c>
      <c r="BS17" s="17"/>
      <c r="BT17" s="17">
        <v>0.219102405087133</v>
      </c>
      <c r="BU17" s="17">
        <v>0.191403717921179</v>
      </c>
    </row>
    <row r="18" spans="2:73" x14ac:dyDescent="0.3">
      <c r="B18" s="18" t="s">
        <v>270</v>
      </c>
      <c r="C18" s="17">
        <v>0.50925853302440605</v>
      </c>
      <c r="D18" s="17">
        <v>0.45967653259124902</v>
      </c>
      <c r="E18" s="17">
        <v>0.55610396801934503</v>
      </c>
      <c r="F18" s="17"/>
      <c r="G18" s="17">
        <v>0.44084915437460198</v>
      </c>
      <c r="H18" s="17">
        <v>0.34878575034834303</v>
      </c>
      <c r="I18" s="17">
        <v>0.440335162847794</v>
      </c>
      <c r="J18" s="17">
        <v>0.52346830771039499</v>
      </c>
      <c r="K18" s="17">
        <v>0.61479555343862202</v>
      </c>
      <c r="L18" s="17">
        <v>0.65534637251076799</v>
      </c>
      <c r="M18" s="17"/>
      <c r="N18" s="17">
        <v>0.37048708194739099</v>
      </c>
      <c r="O18" s="17">
        <v>0.50171358033093605</v>
      </c>
      <c r="P18" s="17">
        <v>0.51010413934304299</v>
      </c>
      <c r="Q18" s="17">
        <v>0.66021559731582002</v>
      </c>
      <c r="R18" s="17"/>
      <c r="S18" s="17">
        <v>0.36259520709095999</v>
      </c>
      <c r="T18" s="17">
        <v>0.50721709902741197</v>
      </c>
      <c r="U18" s="17">
        <v>0.48025044632024799</v>
      </c>
      <c r="V18" s="17">
        <v>0.53481695147702901</v>
      </c>
      <c r="W18" s="17">
        <v>0.54191952774854502</v>
      </c>
      <c r="X18" s="17">
        <v>0.54643773501510695</v>
      </c>
      <c r="Y18" s="17">
        <v>0.58929338752912697</v>
      </c>
      <c r="Z18" s="17">
        <v>0.60751686559887097</v>
      </c>
      <c r="AA18" s="17">
        <v>0.53898059945294097</v>
      </c>
      <c r="AB18" s="17"/>
      <c r="AC18" s="17">
        <v>0.81028227295659205</v>
      </c>
      <c r="AD18" s="17">
        <v>0.56017176223102105</v>
      </c>
      <c r="AE18" s="17">
        <v>0.69843406944393105</v>
      </c>
      <c r="AF18" s="17">
        <v>0.59804595863472898</v>
      </c>
      <c r="AG18" s="17">
        <v>0.60074453847781595</v>
      </c>
      <c r="AH18" s="17">
        <v>0.56647582046958</v>
      </c>
      <c r="AI18" s="17">
        <v>0.52477088375555203</v>
      </c>
      <c r="AJ18" s="17">
        <v>0.49510801536257798</v>
      </c>
      <c r="AK18" s="17">
        <v>0.45626179257576999</v>
      </c>
      <c r="AL18" s="17">
        <v>0.49181526043010099</v>
      </c>
      <c r="AM18" s="17">
        <v>0.43759550871671798</v>
      </c>
      <c r="AN18" s="17">
        <v>0.38885056711788302</v>
      </c>
      <c r="AO18" s="17">
        <v>0.34514985274686599</v>
      </c>
      <c r="AP18" s="17">
        <v>0.40043295498227599</v>
      </c>
      <c r="AQ18" s="17">
        <v>0.36808994565119402</v>
      </c>
      <c r="AR18" s="17">
        <v>0.26590596117457499</v>
      </c>
      <c r="AS18" s="17"/>
      <c r="AT18" s="17">
        <v>0.38395953002328798</v>
      </c>
      <c r="AU18" s="17">
        <v>0.52675901493506605</v>
      </c>
      <c r="AV18" s="17">
        <v>0.55341299591328597</v>
      </c>
      <c r="AW18" s="17">
        <v>0.56156860602698699</v>
      </c>
      <c r="AX18" s="17">
        <v>0.58578036790260901</v>
      </c>
      <c r="AY18" s="17">
        <v>0.49150834423564899</v>
      </c>
      <c r="AZ18" s="17"/>
      <c r="BA18" s="17">
        <v>0.65912659958944397</v>
      </c>
      <c r="BB18" s="17">
        <v>0.549878121003474</v>
      </c>
      <c r="BC18" s="17">
        <v>0.40834620823177997</v>
      </c>
      <c r="BD18" s="17">
        <v>0.32108446265513702</v>
      </c>
      <c r="BE18" s="17">
        <v>0.32650291525179498</v>
      </c>
      <c r="BF18" s="17"/>
      <c r="BG18" s="17">
        <v>0.50980067277018304</v>
      </c>
      <c r="BH18" s="17">
        <v>0.41743792000229002</v>
      </c>
      <c r="BI18" s="17">
        <v>0.52708881938548502</v>
      </c>
      <c r="BJ18" s="17">
        <v>0.55646257771368401</v>
      </c>
      <c r="BK18" s="17">
        <v>0.462626756177068</v>
      </c>
      <c r="BL18" s="17"/>
      <c r="BM18" s="17">
        <v>0.43523412444896498</v>
      </c>
      <c r="BN18" s="17">
        <v>0.54691842128796497</v>
      </c>
      <c r="BO18" s="17">
        <v>0.64065838704081701</v>
      </c>
      <c r="BP18" s="17"/>
      <c r="BQ18" s="17">
        <v>0.339908376523337</v>
      </c>
      <c r="BR18" s="17">
        <v>0.61165440693766804</v>
      </c>
      <c r="BS18" s="17"/>
      <c r="BT18" s="17">
        <v>0.42482888998398199</v>
      </c>
      <c r="BU18" s="17">
        <v>0.62168633836767795</v>
      </c>
    </row>
    <row r="19" spans="2:73" x14ac:dyDescent="0.3">
      <c r="B19" s="18" t="s">
        <v>92</v>
      </c>
      <c r="C19" s="19">
        <v>3.5618626931779002E-2</v>
      </c>
      <c r="D19" s="19">
        <v>3.0163926189312198E-2</v>
      </c>
      <c r="E19" s="19">
        <v>4.0902680160140398E-2</v>
      </c>
      <c r="F19" s="19"/>
      <c r="G19" s="19">
        <v>6.0208567731544302E-2</v>
      </c>
      <c r="H19" s="19">
        <v>3.7836407261853999E-2</v>
      </c>
      <c r="I19" s="19">
        <v>3.2397931801981202E-2</v>
      </c>
      <c r="J19" s="19">
        <v>2.2681751898633602E-2</v>
      </c>
      <c r="K19" s="19">
        <v>2.8496308636050498E-2</v>
      </c>
      <c r="L19" s="19">
        <v>3.4419655413396401E-2</v>
      </c>
      <c r="M19" s="19"/>
      <c r="N19" s="19">
        <v>3.0394946027820401E-2</v>
      </c>
      <c r="O19" s="19">
        <v>3.0536193480946699E-2</v>
      </c>
      <c r="P19" s="19">
        <v>3.5952861030387397E-2</v>
      </c>
      <c r="Q19" s="19">
        <v>4.6396969156377199E-2</v>
      </c>
      <c r="R19" s="19"/>
      <c r="S19" s="19">
        <v>3.5767722521377103E-2</v>
      </c>
      <c r="T19" s="19">
        <v>2.3027807527301401E-2</v>
      </c>
      <c r="U19" s="19">
        <v>1.5964285441561501E-2</v>
      </c>
      <c r="V19" s="19">
        <v>4.3929699794273303E-2</v>
      </c>
      <c r="W19" s="19">
        <v>5.08655966183333E-2</v>
      </c>
      <c r="X19" s="19">
        <v>5.5300748420012702E-2</v>
      </c>
      <c r="Y19" s="19">
        <v>3.23986612494667E-2</v>
      </c>
      <c r="Z19" s="19">
        <v>4.8528266368755499E-2</v>
      </c>
      <c r="AA19" s="19">
        <v>3.1437314505720799E-2</v>
      </c>
      <c r="AB19" s="19"/>
      <c r="AC19" s="19">
        <v>7.0107742708396897E-2</v>
      </c>
      <c r="AD19" s="19">
        <v>7.1085311731549403E-2</v>
      </c>
      <c r="AE19" s="19">
        <v>6.0235500926851801E-2</v>
      </c>
      <c r="AF19" s="19">
        <v>4.0220735293182298E-2</v>
      </c>
      <c r="AG19" s="19">
        <v>1.8268517094417E-2</v>
      </c>
      <c r="AH19" s="19">
        <v>4.0537747274330398E-2</v>
      </c>
      <c r="AI19" s="19">
        <v>2.5198162691907298E-2</v>
      </c>
      <c r="AJ19" s="19">
        <v>9.0863715001024796E-3</v>
      </c>
      <c r="AK19" s="19">
        <v>2.71234494969767E-2</v>
      </c>
      <c r="AL19" s="19">
        <v>4.6599630083312103E-2</v>
      </c>
      <c r="AM19" s="19">
        <v>4.9765064340320103E-2</v>
      </c>
      <c r="AN19" s="19">
        <v>3.3380313397625698E-2</v>
      </c>
      <c r="AO19" s="19">
        <v>2.9622743257384399E-2</v>
      </c>
      <c r="AP19" s="19">
        <v>2.4700622010394201E-2</v>
      </c>
      <c r="AQ19" s="19">
        <v>0</v>
      </c>
      <c r="AR19" s="19">
        <v>5.3385473471810399E-3</v>
      </c>
      <c r="AS19" s="19"/>
      <c r="AT19" s="19">
        <v>4.3070563114989101E-2</v>
      </c>
      <c r="AU19" s="19">
        <v>3.8746443935121999E-2</v>
      </c>
      <c r="AV19" s="19">
        <v>2.75796040077197E-2</v>
      </c>
      <c r="AW19" s="19">
        <v>2.2684216087560799E-2</v>
      </c>
      <c r="AX19" s="19">
        <v>3.3446780329794701E-2</v>
      </c>
      <c r="AY19" s="19">
        <v>6.1284487445949998E-2</v>
      </c>
      <c r="AZ19" s="19"/>
      <c r="BA19" s="19">
        <v>4.71187331873665E-2</v>
      </c>
      <c r="BB19" s="19">
        <v>3.4904803207660297E-2</v>
      </c>
      <c r="BC19" s="19">
        <v>3.7281261500103503E-2</v>
      </c>
      <c r="BD19" s="19">
        <v>2.8550138913384E-2</v>
      </c>
      <c r="BE19" s="19">
        <v>0</v>
      </c>
      <c r="BF19" s="19"/>
      <c r="BG19" s="19">
        <v>3.1064979858444499E-2</v>
      </c>
      <c r="BH19" s="19">
        <v>2.9697080270299901E-2</v>
      </c>
      <c r="BI19" s="19">
        <v>1.48486771520674E-2</v>
      </c>
      <c r="BJ19" s="19">
        <v>3.6940396697802601E-2</v>
      </c>
      <c r="BK19" s="19">
        <v>7.0343918792511506E-2</v>
      </c>
      <c r="BL19" s="19"/>
      <c r="BM19" s="19">
        <v>3.9366058442621699E-2</v>
      </c>
      <c r="BN19" s="19">
        <v>3.3596735611226697E-2</v>
      </c>
      <c r="BO19" s="19">
        <v>2.9247293628482201E-2</v>
      </c>
      <c r="BP19" s="19"/>
      <c r="BQ19" s="19">
        <v>3.3509462939363903E-2</v>
      </c>
      <c r="BR19" s="19">
        <v>3.01623042575331E-2</v>
      </c>
      <c r="BS19" s="19"/>
      <c r="BT19" s="19">
        <v>3.2765700421383E-2</v>
      </c>
      <c r="BU19" s="19">
        <v>2.8367568889566298E-2</v>
      </c>
    </row>
    <row r="20" spans="2:73" x14ac:dyDescent="0.3">
      <c r="B20" s="16" t="s">
        <v>197</v>
      </c>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261</v>
      </c>
      <c r="C9" s="17">
        <v>9.8375141585053602E-4</v>
      </c>
      <c r="D9" s="17">
        <v>1.22289999442619E-3</v>
      </c>
      <c r="E9" s="17">
        <v>7.5848598181433604E-4</v>
      </c>
      <c r="F9" s="17"/>
      <c r="G9" s="17">
        <v>0</v>
      </c>
      <c r="H9" s="17">
        <v>6.0110132228277198E-3</v>
      </c>
      <c r="I9" s="17">
        <v>0</v>
      </c>
      <c r="J9" s="17">
        <v>0</v>
      </c>
      <c r="K9" s="17">
        <v>0</v>
      </c>
      <c r="L9" s="17">
        <v>0</v>
      </c>
      <c r="M9" s="17"/>
      <c r="N9" s="17">
        <v>2.2543510608800401E-3</v>
      </c>
      <c r="O9" s="17">
        <v>0</v>
      </c>
      <c r="P9" s="17">
        <v>0</v>
      </c>
      <c r="Q9" s="17">
        <v>1.51857440502057E-3</v>
      </c>
      <c r="R9" s="17"/>
      <c r="S9" s="17">
        <v>3.8347135320329498E-3</v>
      </c>
      <c r="T9" s="17">
        <v>0</v>
      </c>
      <c r="U9" s="17">
        <v>0</v>
      </c>
      <c r="V9" s="17">
        <v>0</v>
      </c>
      <c r="W9" s="17">
        <v>0</v>
      </c>
      <c r="X9" s="17">
        <v>3.88999549910816E-3</v>
      </c>
      <c r="Y9" s="17">
        <v>0</v>
      </c>
      <c r="Z9" s="17">
        <v>0</v>
      </c>
      <c r="AA9" s="17">
        <v>0</v>
      </c>
      <c r="AB9" s="17"/>
      <c r="AC9" s="17">
        <v>0</v>
      </c>
      <c r="AD9" s="17">
        <v>9.5548061873446492E-3</v>
      </c>
      <c r="AE9" s="17">
        <v>0</v>
      </c>
      <c r="AF9" s="17">
        <v>0</v>
      </c>
      <c r="AG9" s="17">
        <v>0</v>
      </c>
      <c r="AH9" s="17">
        <v>0</v>
      </c>
      <c r="AI9" s="17">
        <v>0</v>
      </c>
      <c r="AJ9" s="17">
        <v>0</v>
      </c>
      <c r="AK9" s="17">
        <v>0</v>
      </c>
      <c r="AL9" s="17">
        <v>0</v>
      </c>
      <c r="AM9" s="17">
        <v>0</v>
      </c>
      <c r="AN9" s="17">
        <v>0</v>
      </c>
      <c r="AO9" s="17">
        <v>0</v>
      </c>
      <c r="AP9" s="17">
        <v>0</v>
      </c>
      <c r="AQ9" s="17">
        <v>0</v>
      </c>
      <c r="AR9" s="17">
        <v>1.08903596682041E-2</v>
      </c>
      <c r="AS9" s="17"/>
      <c r="AT9" s="17">
        <v>1.7084446449502E-3</v>
      </c>
      <c r="AU9" s="17">
        <v>2.06426334313781E-3</v>
      </c>
      <c r="AV9" s="17">
        <v>0</v>
      </c>
      <c r="AW9" s="17">
        <v>0</v>
      </c>
      <c r="AX9" s="17">
        <v>0</v>
      </c>
      <c r="AY9" s="17">
        <v>0</v>
      </c>
      <c r="AZ9" s="17"/>
      <c r="BA9" s="17">
        <v>0</v>
      </c>
      <c r="BB9" s="17">
        <v>0</v>
      </c>
      <c r="BC9" s="17">
        <v>0</v>
      </c>
      <c r="BD9" s="17">
        <v>5.0568922559173597E-3</v>
      </c>
      <c r="BE9" s="17">
        <v>0</v>
      </c>
      <c r="BF9" s="17"/>
      <c r="BG9" s="17">
        <v>0</v>
      </c>
      <c r="BH9" s="17">
        <v>2.9672141626978601E-3</v>
      </c>
      <c r="BI9" s="17">
        <v>0</v>
      </c>
      <c r="BJ9" s="17">
        <v>0</v>
      </c>
      <c r="BK9" s="17">
        <v>0</v>
      </c>
      <c r="BL9" s="17"/>
      <c r="BM9" s="17">
        <v>2.10462222567756E-3</v>
      </c>
      <c r="BN9" s="17">
        <v>0</v>
      </c>
      <c r="BO9" s="17">
        <v>0</v>
      </c>
      <c r="BP9" s="17"/>
      <c r="BQ9" s="17">
        <v>1.65483492221437E-3</v>
      </c>
      <c r="BR9" s="17">
        <v>6.6612610645134195E-4</v>
      </c>
      <c r="BS9" s="17"/>
      <c r="BT9" s="17">
        <v>1.0354074209028201E-3</v>
      </c>
      <c r="BU9" s="17">
        <v>1.0255023942953099E-3</v>
      </c>
    </row>
    <row r="10" spans="2:73" x14ac:dyDescent="0.3">
      <c r="B10" s="18" t="s">
        <v>262</v>
      </c>
      <c r="C10" s="17">
        <v>7.7071891088966596E-3</v>
      </c>
      <c r="D10" s="17">
        <v>1.10155997836305E-2</v>
      </c>
      <c r="E10" s="17">
        <v>4.5759958665160198E-3</v>
      </c>
      <c r="F10" s="17"/>
      <c r="G10" s="17">
        <v>1.6031993809891901E-2</v>
      </c>
      <c r="H10" s="17">
        <v>2.1376282333819399E-2</v>
      </c>
      <c r="I10" s="17">
        <v>9.4514155339907296E-3</v>
      </c>
      <c r="J10" s="17">
        <v>1.5155932448794401E-3</v>
      </c>
      <c r="K10" s="17">
        <v>0</v>
      </c>
      <c r="L10" s="17">
        <v>0</v>
      </c>
      <c r="M10" s="17"/>
      <c r="N10" s="17">
        <v>1.1673717018424601E-2</v>
      </c>
      <c r="O10" s="17">
        <v>4.9687511060851003E-3</v>
      </c>
      <c r="P10" s="17">
        <v>1.32653805517316E-2</v>
      </c>
      <c r="Q10" s="17">
        <v>1.5692814901402099E-3</v>
      </c>
      <c r="R10" s="17"/>
      <c r="S10" s="17">
        <v>1.40765033741049E-2</v>
      </c>
      <c r="T10" s="17">
        <v>4.4483300082774598E-3</v>
      </c>
      <c r="U10" s="17">
        <v>8.6633314912174606E-3</v>
      </c>
      <c r="V10" s="17">
        <v>8.15986165156923E-3</v>
      </c>
      <c r="W10" s="17">
        <v>0</v>
      </c>
      <c r="X10" s="17">
        <v>0</v>
      </c>
      <c r="Y10" s="17">
        <v>5.4231439822787003E-3</v>
      </c>
      <c r="Z10" s="17">
        <v>8.0846432670858594E-3</v>
      </c>
      <c r="AA10" s="17">
        <v>1.5764420889353099E-2</v>
      </c>
      <c r="AB10" s="17"/>
      <c r="AC10" s="17">
        <v>0</v>
      </c>
      <c r="AD10" s="17">
        <v>0</v>
      </c>
      <c r="AE10" s="17">
        <v>0</v>
      </c>
      <c r="AF10" s="17">
        <v>1.8369589544551201E-2</v>
      </c>
      <c r="AG10" s="17">
        <v>4.4428916088420896E-3</v>
      </c>
      <c r="AH10" s="17">
        <v>1.12944264231235E-2</v>
      </c>
      <c r="AI10" s="17">
        <v>1.3366876781880499E-2</v>
      </c>
      <c r="AJ10" s="17">
        <v>1.30936533272209E-2</v>
      </c>
      <c r="AK10" s="17">
        <v>5.8828060038764998E-3</v>
      </c>
      <c r="AL10" s="17">
        <v>0</v>
      </c>
      <c r="AM10" s="17">
        <v>5.1843774430318703E-3</v>
      </c>
      <c r="AN10" s="17">
        <v>0</v>
      </c>
      <c r="AO10" s="17">
        <v>0</v>
      </c>
      <c r="AP10" s="17">
        <v>2.3922428043625401E-2</v>
      </c>
      <c r="AQ10" s="17">
        <v>0</v>
      </c>
      <c r="AR10" s="17">
        <v>6.7379973947355098E-3</v>
      </c>
      <c r="AS10" s="17"/>
      <c r="AT10" s="17">
        <v>7.1430418543293704E-3</v>
      </c>
      <c r="AU10" s="17">
        <v>7.3817472207591099E-3</v>
      </c>
      <c r="AV10" s="17">
        <v>5.9245914766149496E-3</v>
      </c>
      <c r="AW10" s="17">
        <v>9.4132959380051305E-3</v>
      </c>
      <c r="AX10" s="17">
        <v>0</v>
      </c>
      <c r="AY10" s="17">
        <v>2.7772120073090802E-2</v>
      </c>
      <c r="AZ10" s="17"/>
      <c r="BA10" s="17">
        <v>8.9921089201697203E-3</v>
      </c>
      <c r="BB10" s="17">
        <v>8.7004059784508703E-3</v>
      </c>
      <c r="BC10" s="17">
        <v>5.8632177115872002E-3</v>
      </c>
      <c r="BD10" s="17">
        <v>4.0366089898898503E-3</v>
      </c>
      <c r="BE10" s="17">
        <v>1.6947949412595299E-2</v>
      </c>
      <c r="BF10" s="17"/>
      <c r="BG10" s="17">
        <v>9.6351105438996498E-3</v>
      </c>
      <c r="BH10" s="17">
        <v>7.6059693902777604E-3</v>
      </c>
      <c r="BI10" s="17">
        <v>4.0691006753681598E-3</v>
      </c>
      <c r="BJ10" s="17">
        <v>1.1980828941113899E-2</v>
      </c>
      <c r="BK10" s="17">
        <v>1.07915323993567E-2</v>
      </c>
      <c r="BL10" s="17"/>
      <c r="BM10" s="17">
        <v>1.1534815427819501E-2</v>
      </c>
      <c r="BN10" s="17">
        <v>5.0845581278014104E-3</v>
      </c>
      <c r="BO10" s="17">
        <v>2.55560293934787E-3</v>
      </c>
      <c r="BP10" s="17"/>
      <c r="BQ10" s="17">
        <v>1.84538115340998E-2</v>
      </c>
      <c r="BR10" s="17">
        <v>1.8263256414469699E-3</v>
      </c>
      <c r="BS10" s="17"/>
      <c r="BT10" s="17">
        <v>8.8178876994598893E-3</v>
      </c>
      <c r="BU10" s="17">
        <v>5.9009371685832604E-3</v>
      </c>
    </row>
    <row r="11" spans="2:73" x14ac:dyDescent="0.3">
      <c r="B11" s="18" t="s">
        <v>263</v>
      </c>
      <c r="C11" s="17">
        <v>1.2101910909089899E-2</v>
      </c>
      <c r="D11" s="17">
        <v>1.5779375218670198E-2</v>
      </c>
      <c r="E11" s="17">
        <v>8.6303230140505598E-3</v>
      </c>
      <c r="F11" s="17"/>
      <c r="G11" s="17">
        <v>1.01244845391661E-2</v>
      </c>
      <c r="H11" s="17">
        <v>3.4469618131542701E-2</v>
      </c>
      <c r="I11" s="17">
        <v>2.0448079028993201E-2</v>
      </c>
      <c r="J11" s="17">
        <v>5.0746856487338997E-3</v>
      </c>
      <c r="K11" s="17">
        <v>2.5486033264244599E-3</v>
      </c>
      <c r="L11" s="17">
        <v>1.5687837341625899E-3</v>
      </c>
      <c r="M11" s="17"/>
      <c r="N11" s="17">
        <v>2.4062473330858099E-2</v>
      </c>
      <c r="O11" s="17">
        <v>8.0998876038584303E-3</v>
      </c>
      <c r="P11" s="17">
        <v>8.6570563109352391E-3</v>
      </c>
      <c r="Q11" s="17">
        <v>6.9168756227967103E-3</v>
      </c>
      <c r="R11" s="17"/>
      <c r="S11" s="17">
        <v>3.3926186979928698E-2</v>
      </c>
      <c r="T11" s="17">
        <v>1.12583075569799E-2</v>
      </c>
      <c r="U11" s="17">
        <v>9.8879332609883505E-3</v>
      </c>
      <c r="V11" s="17">
        <v>5.2412113539686304E-3</v>
      </c>
      <c r="W11" s="17">
        <v>1.08440667296913E-2</v>
      </c>
      <c r="X11" s="17">
        <v>1.63976468698026E-2</v>
      </c>
      <c r="Y11" s="17">
        <v>5.2018584890880896E-3</v>
      </c>
      <c r="Z11" s="17">
        <v>0</v>
      </c>
      <c r="AA11" s="17">
        <v>2.1767299214337098E-3</v>
      </c>
      <c r="AB11" s="17"/>
      <c r="AC11" s="17">
        <v>0</v>
      </c>
      <c r="AD11" s="17">
        <v>1.03376329057938E-2</v>
      </c>
      <c r="AE11" s="17">
        <v>0</v>
      </c>
      <c r="AF11" s="17">
        <v>1.07657358111822E-2</v>
      </c>
      <c r="AG11" s="17">
        <v>6.3260237194733898E-3</v>
      </c>
      <c r="AH11" s="17">
        <v>4.7919571518709198E-3</v>
      </c>
      <c r="AI11" s="17">
        <v>3.23713776428005E-2</v>
      </c>
      <c r="AJ11" s="17">
        <v>7.2705526088070096E-3</v>
      </c>
      <c r="AK11" s="17">
        <v>3.8487317081421302E-3</v>
      </c>
      <c r="AL11" s="17">
        <v>2.21943972012483E-2</v>
      </c>
      <c r="AM11" s="17">
        <v>1.5841129895179499E-2</v>
      </c>
      <c r="AN11" s="17">
        <v>5.0489043343272498E-3</v>
      </c>
      <c r="AO11" s="17">
        <v>1.2722723830568701E-2</v>
      </c>
      <c r="AP11" s="17">
        <v>0</v>
      </c>
      <c r="AQ11" s="17">
        <v>3.7685834105471598E-2</v>
      </c>
      <c r="AR11" s="17">
        <v>3.4934593105912098E-2</v>
      </c>
      <c r="AS11" s="17"/>
      <c r="AT11" s="17">
        <v>2.8111950001538599E-2</v>
      </c>
      <c r="AU11" s="17">
        <v>7.1432712765471303E-3</v>
      </c>
      <c r="AV11" s="17">
        <v>1.03306565298137E-2</v>
      </c>
      <c r="AW11" s="17">
        <v>5.5286049805655197E-3</v>
      </c>
      <c r="AX11" s="17">
        <v>3.2384715364280501E-3</v>
      </c>
      <c r="AY11" s="17">
        <v>1.6143657086406998E-2</v>
      </c>
      <c r="AZ11" s="17"/>
      <c r="BA11" s="17">
        <v>4.5760042071252898E-3</v>
      </c>
      <c r="BB11" s="17">
        <v>1.42129707990424E-2</v>
      </c>
      <c r="BC11" s="17">
        <v>1.1235921807274301E-2</v>
      </c>
      <c r="BD11" s="17">
        <v>2.46825439162324E-2</v>
      </c>
      <c r="BE11" s="17">
        <v>4.42435658436202E-2</v>
      </c>
      <c r="BF11" s="17"/>
      <c r="BG11" s="17">
        <v>1.49350169035123E-2</v>
      </c>
      <c r="BH11" s="17">
        <v>2.24199432366444E-2</v>
      </c>
      <c r="BI11" s="17">
        <v>6.1738662295857602E-3</v>
      </c>
      <c r="BJ11" s="17">
        <v>1.89233522506689E-3</v>
      </c>
      <c r="BK11" s="17">
        <v>5.74506855965132E-3</v>
      </c>
      <c r="BL11" s="17"/>
      <c r="BM11" s="17">
        <v>1.688743949938E-2</v>
      </c>
      <c r="BN11" s="17">
        <v>9.47134514554724E-3</v>
      </c>
      <c r="BO11" s="17">
        <v>4.0837909076244204E-3</v>
      </c>
      <c r="BP11" s="17"/>
      <c r="BQ11" s="17">
        <v>2.67097738054046E-2</v>
      </c>
      <c r="BR11" s="17">
        <v>2.9404864629148102E-3</v>
      </c>
      <c r="BS11" s="17"/>
      <c r="BT11" s="17">
        <v>1.6834845734954501E-2</v>
      </c>
      <c r="BU11" s="17">
        <v>6.3845549771757498E-3</v>
      </c>
    </row>
    <row r="12" spans="2:73" x14ac:dyDescent="0.3">
      <c r="B12" s="18" t="s">
        <v>264</v>
      </c>
      <c r="C12" s="17">
        <v>1.48937446370472E-2</v>
      </c>
      <c r="D12" s="17">
        <v>1.6730175138626999E-2</v>
      </c>
      <c r="E12" s="17">
        <v>1.3182381828682799E-2</v>
      </c>
      <c r="F12" s="17"/>
      <c r="G12" s="17">
        <v>4.3402029483131398E-2</v>
      </c>
      <c r="H12" s="17">
        <v>2.76182332497046E-2</v>
      </c>
      <c r="I12" s="17">
        <v>1.55315037280448E-2</v>
      </c>
      <c r="J12" s="17">
        <v>3.5652480158662198E-3</v>
      </c>
      <c r="K12" s="17">
        <v>5.4629305826010303E-3</v>
      </c>
      <c r="L12" s="17">
        <v>0</v>
      </c>
      <c r="M12" s="17"/>
      <c r="N12" s="17">
        <v>2.3047352017214699E-2</v>
      </c>
      <c r="O12" s="17">
        <v>2.4660729931236299E-2</v>
      </c>
      <c r="P12" s="17">
        <v>4.4569472456425204E-3</v>
      </c>
      <c r="Q12" s="17">
        <v>6.2845502866838198E-3</v>
      </c>
      <c r="R12" s="17"/>
      <c r="S12" s="17">
        <v>3.6538336092273797E-2</v>
      </c>
      <c r="T12" s="17">
        <v>1.1340625308328399E-2</v>
      </c>
      <c r="U12" s="17">
        <v>3.0652102170664899E-3</v>
      </c>
      <c r="V12" s="17">
        <v>1.4354264784182899E-2</v>
      </c>
      <c r="W12" s="17">
        <v>3.5003072963222297E-2</v>
      </c>
      <c r="X12" s="17">
        <v>0</v>
      </c>
      <c r="Y12" s="17">
        <v>4.5584166238404602E-3</v>
      </c>
      <c r="Z12" s="17">
        <v>0</v>
      </c>
      <c r="AA12" s="17">
        <v>1.42339131137257E-2</v>
      </c>
      <c r="AB12" s="17"/>
      <c r="AC12" s="17">
        <v>3.6773465496782301E-2</v>
      </c>
      <c r="AD12" s="17">
        <v>0</v>
      </c>
      <c r="AE12" s="17">
        <v>2.1372554483780601E-2</v>
      </c>
      <c r="AF12" s="17">
        <v>0</v>
      </c>
      <c r="AG12" s="17">
        <v>0</v>
      </c>
      <c r="AH12" s="17">
        <v>1.37074802221541E-2</v>
      </c>
      <c r="AI12" s="17">
        <v>1.2900177706683299E-2</v>
      </c>
      <c r="AJ12" s="17">
        <v>0</v>
      </c>
      <c r="AK12" s="17">
        <v>3.1086959240183398E-2</v>
      </c>
      <c r="AL12" s="17">
        <v>0</v>
      </c>
      <c r="AM12" s="17">
        <v>1.6905633621858901E-2</v>
      </c>
      <c r="AN12" s="17">
        <v>1.7720106944612499E-2</v>
      </c>
      <c r="AO12" s="17">
        <v>1.81899377916514E-2</v>
      </c>
      <c r="AP12" s="17">
        <v>2.5477186931138401E-2</v>
      </c>
      <c r="AQ12" s="17">
        <v>3.91003764797693E-2</v>
      </c>
      <c r="AR12" s="17">
        <v>6.3321600456102106E-2</v>
      </c>
      <c r="AS12" s="17"/>
      <c r="AT12" s="17">
        <v>2.8970527723205401E-2</v>
      </c>
      <c r="AU12" s="17">
        <v>1.6547926446326501E-2</v>
      </c>
      <c r="AV12" s="17">
        <v>9.9743552078859297E-3</v>
      </c>
      <c r="AW12" s="17">
        <v>9.2751446171664195E-3</v>
      </c>
      <c r="AX12" s="17">
        <v>3.35068858432908E-3</v>
      </c>
      <c r="AY12" s="17">
        <v>0</v>
      </c>
      <c r="AZ12" s="17"/>
      <c r="BA12" s="17">
        <v>0</v>
      </c>
      <c r="BB12" s="17">
        <v>2.8616368828557298E-3</v>
      </c>
      <c r="BC12" s="17">
        <v>2.6853258871584799E-2</v>
      </c>
      <c r="BD12" s="17">
        <v>3.2181757617792101E-2</v>
      </c>
      <c r="BE12" s="17">
        <v>0.16577048912303499</v>
      </c>
      <c r="BF12" s="17"/>
      <c r="BG12" s="17">
        <v>1.1403417154934099E-2</v>
      </c>
      <c r="BH12" s="17">
        <v>2.8123913900113401E-2</v>
      </c>
      <c r="BI12" s="17">
        <v>1.73531414731114E-2</v>
      </c>
      <c r="BJ12" s="17">
        <v>2.98140115550336E-3</v>
      </c>
      <c r="BK12" s="17">
        <v>1.7141956052265001E-2</v>
      </c>
      <c r="BL12" s="17"/>
      <c r="BM12" s="17">
        <v>2.27707076230452E-2</v>
      </c>
      <c r="BN12" s="17">
        <v>6.4480455710954603E-3</v>
      </c>
      <c r="BO12" s="17">
        <v>1.1707951665497301E-2</v>
      </c>
      <c r="BP12" s="17"/>
      <c r="BQ12" s="17">
        <v>3.5235435519701097E-2</v>
      </c>
      <c r="BR12" s="17">
        <v>3.2670993058142202E-3</v>
      </c>
      <c r="BS12" s="17"/>
      <c r="BT12" s="17">
        <v>1.90719274030689E-2</v>
      </c>
      <c r="BU12" s="17">
        <v>1.03614070576974E-2</v>
      </c>
    </row>
    <row r="13" spans="2:73" x14ac:dyDescent="0.3">
      <c r="B13" s="18" t="s">
        <v>265</v>
      </c>
      <c r="C13" s="17">
        <v>1.9325118573522201E-2</v>
      </c>
      <c r="D13" s="17">
        <v>1.92396463426791E-2</v>
      </c>
      <c r="E13" s="17">
        <v>1.9455115151252401E-2</v>
      </c>
      <c r="F13" s="17"/>
      <c r="G13" s="17">
        <v>3.1808159626643497E-2</v>
      </c>
      <c r="H13" s="17">
        <v>5.1786041327675801E-2</v>
      </c>
      <c r="I13" s="17">
        <v>2.5120752452366099E-2</v>
      </c>
      <c r="J13" s="17">
        <v>1.13167324167881E-2</v>
      </c>
      <c r="K13" s="17">
        <v>0</v>
      </c>
      <c r="L13" s="17">
        <v>0</v>
      </c>
      <c r="M13" s="17"/>
      <c r="N13" s="17">
        <v>3.4173213829011201E-2</v>
      </c>
      <c r="O13" s="17">
        <v>2.6818562476921701E-2</v>
      </c>
      <c r="P13" s="17">
        <v>9.4238163844936607E-3</v>
      </c>
      <c r="Q13" s="17">
        <v>5.6423554096770804E-3</v>
      </c>
      <c r="R13" s="17"/>
      <c r="S13" s="17">
        <v>5.68266743301514E-2</v>
      </c>
      <c r="T13" s="17">
        <v>1.7880537743195202E-2</v>
      </c>
      <c r="U13" s="17">
        <v>7.2264083151623902E-3</v>
      </c>
      <c r="V13" s="17">
        <v>1.8111191806046801E-2</v>
      </c>
      <c r="W13" s="17">
        <v>0</v>
      </c>
      <c r="X13" s="17">
        <v>9.1059812756083304E-3</v>
      </c>
      <c r="Y13" s="17">
        <v>8.6913478532010605E-3</v>
      </c>
      <c r="Z13" s="17">
        <v>3.25485435608419E-2</v>
      </c>
      <c r="AA13" s="17">
        <v>1.10947675223378E-2</v>
      </c>
      <c r="AB13" s="17"/>
      <c r="AC13" s="17">
        <v>4.65549047618493E-2</v>
      </c>
      <c r="AD13" s="17">
        <v>6.4939971228950401E-3</v>
      </c>
      <c r="AE13" s="17">
        <v>1.31782224131378E-2</v>
      </c>
      <c r="AF13" s="17">
        <v>3.4909519395532398E-3</v>
      </c>
      <c r="AG13" s="17">
        <v>2.3862183820994001E-2</v>
      </c>
      <c r="AH13" s="17">
        <v>9.2774973062160794E-3</v>
      </c>
      <c r="AI13" s="17">
        <v>4.8204154015396503E-3</v>
      </c>
      <c r="AJ13" s="17">
        <v>4.0808901274321303E-2</v>
      </c>
      <c r="AK13" s="17">
        <v>1.87770274671194E-2</v>
      </c>
      <c r="AL13" s="17">
        <v>1.3193922772572499E-2</v>
      </c>
      <c r="AM13" s="17">
        <v>2.07644176893391E-2</v>
      </c>
      <c r="AN13" s="17">
        <v>9.1184831542447994E-3</v>
      </c>
      <c r="AO13" s="17">
        <v>2.5059282913038199E-2</v>
      </c>
      <c r="AP13" s="17">
        <v>3.2809310155131999E-2</v>
      </c>
      <c r="AQ13" s="17">
        <v>4.82361865629393E-2</v>
      </c>
      <c r="AR13" s="17">
        <v>6.4276041592284006E-2</v>
      </c>
      <c r="AS13" s="17"/>
      <c r="AT13" s="17">
        <v>4.7272461095418002E-2</v>
      </c>
      <c r="AU13" s="17">
        <v>9.6505548363042797E-3</v>
      </c>
      <c r="AV13" s="17">
        <v>1.75920488373611E-2</v>
      </c>
      <c r="AW13" s="17">
        <v>7.5258636035170903E-3</v>
      </c>
      <c r="AX13" s="17">
        <v>6.5071912033166004E-3</v>
      </c>
      <c r="AY13" s="17">
        <v>2.3898610113646801E-2</v>
      </c>
      <c r="AZ13" s="17"/>
      <c r="BA13" s="17">
        <v>2.0374202135465202E-3</v>
      </c>
      <c r="BB13" s="17">
        <v>9.3012913234532708E-3</v>
      </c>
      <c r="BC13" s="17">
        <v>3.28543235553816E-2</v>
      </c>
      <c r="BD13" s="17">
        <v>5.4559787464210197E-2</v>
      </c>
      <c r="BE13" s="17">
        <v>4.2849274451373397E-2</v>
      </c>
      <c r="BF13" s="17"/>
      <c r="BG13" s="17">
        <v>1.60280297380293E-2</v>
      </c>
      <c r="BH13" s="17">
        <v>2.9447305381989301E-2</v>
      </c>
      <c r="BI13" s="17">
        <v>1.7746284639795998E-2</v>
      </c>
      <c r="BJ13" s="17">
        <v>1.72499180527508E-2</v>
      </c>
      <c r="BK13" s="17">
        <v>1.1769075229609301E-2</v>
      </c>
      <c r="BL13" s="17"/>
      <c r="BM13" s="17">
        <v>2.9777899291720599E-2</v>
      </c>
      <c r="BN13" s="17">
        <v>9.0410703987795805E-3</v>
      </c>
      <c r="BO13" s="17">
        <v>1.2851187644088199E-2</v>
      </c>
      <c r="BP13" s="17"/>
      <c r="BQ13" s="17">
        <v>4.4404998226177501E-2</v>
      </c>
      <c r="BR13" s="17">
        <v>4.5354619799042404E-3</v>
      </c>
      <c r="BS13" s="17"/>
      <c r="BT13" s="17">
        <v>2.5039843650924199E-2</v>
      </c>
      <c r="BU13" s="17">
        <v>1.2998098574038599E-2</v>
      </c>
    </row>
    <row r="14" spans="2:73" x14ac:dyDescent="0.3">
      <c r="B14" s="18" t="s">
        <v>266</v>
      </c>
      <c r="C14" s="17">
        <v>4.19554990276996E-2</v>
      </c>
      <c r="D14" s="17">
        <v>5.05750794992905E-2</v>
      </c>
      <c r="E14" s="17">
        <v>3.38526488670544E-2</v>
      </c>
      <c r="F14" s="17"/>
      <c r="G14" s="17">
        <v>7.6562607317287104E-2</v>
      </c>
      <c r="H14" s="17">
        <v>7.4539632605083506E-2</v>
      </c>
      <c r="I14" s="17">
        <v>4.2766719707735601E-2</v>
      </c>
      <c r="J14" s="17">
        <v>2.4398134725788799E-2</v>
      </c>
      <c r="K14" s="17">
        <v>2.3974210086725099E-2</v>
      </c>
      <c r="L14" s="17">
        <v>1.7937183821367299E-2</v>
      </c>
      <c r="M14" s="17"/>
      <c r="N14" s="17">
        <v>5.28323339838273E-2</v>
      </c>
      <c r="O14" s="17">
        <v>4.5875464443180101E-2</v>
      </c>
      <c r="P14" s="17">
        <v>3.3978089057096698E-2</v>
      </c>
      <c r="Q14" s="17">
        <v>3.46333455644907E-2</v>
      </c>
      <c r="R14" s="17"/>
      <c r="S14" s="17">
        <v>5.72364597934387E-2</v>
      </c>
      <c r="T14" s="17">
        <v>1.76774836391549E-2</v>
      </c>
      <c r="U14" s="17">
        <v>3.8709530661932598E-2</v>
      </c>
      <c r="V14" s="17">
        <v>4.4995996747365499E-2</v>
      </c>
      <c r="W14" s="17">
        <v>3.6896870028872902E-2</v>
      </c>
      <c r="X14" s="17">
        <v>3.6278869668197801E-2</v>
      </c>
      <c r="Y14" s="17">
        <v>6.1906244809774101E-2</v>
      </c>
      <c r="Z14" s="17">
        <v>5.0142406420860697E-3</v>
      </c>
      <c r="AA14" s="17">
        <v>6.0800362799536101E-2</v>
      </c>
      <c r="AB14" s="17"/>
      <c r="AC14" s="17">
        <v>0</v>
      </c>
      <c r="AD14" s="17">
        <v>4.3508704540707599E-2</v>
      </c>
      <c r="AE14" s="17">
        <v>2.7477882047872101E-2</v>
      </c>
      <c r="AF14" s="17">
        <v>2.3092119236888298E-2</v>
      </c>
      <c r="AG14" s="17">
        <v>4.5642145021417002E-2</v>
      </c>
      <c r="AH14" s="17">
        <v>3.73885146666725E-2</v>
      </c>
      <c r="AI14" s="17">
        <v>4.0260851496012801E-2</v>
      </c>
      <c r="AJ14" s="17">
        <v>2.91197245085149E-2</v>
      </c>
      <c r="AK14" s="17">
        <v>4.1108349178722699E-2</v>
      </c>
      <c r="AL14" s="17">
        <v>4.4008894358886802E-2</v>
      </c>
      <c r="AM14" s="17">
        <v>1.9458980232133199E-2</v>
      </c>
      <c r="AN14" s="17">
        <v>1.28423170925308E-2</v>
      </c>
      <c r="AO14" s="17">
        <v>9.2023820374276796E-2</v>
      </c>
      <c r="AP14" s="17">
        <v>6.9017967970293595E-2</v>
      </c>
      <c r="AQ14" s="17">
        <v>5.7834374870037002E-2</v>
      </c>
      <c r="AR14" s="17">
        <v>0.13457483143259399</v>
      </c>
      <c r="AS14" s="17"/>
      <c r="AT14" s="17">
        <v>6.9263474409455905E-2</v>
      </c>
      <c r="AU14" s="17">
        <v>4.2173697810645401E-2</v>
      </c>
      <c r="AV14" s="17">
        <v>4.7301265901980603E-2</v>
      </c>
      <c r="AW14" s="17">
        <v>1.33679404685871E-2</v>
      </c>
      <c r="AX14" s="17">
        <v>1.36748164874145E-2</v>
      </c>
      <c r="AY14" s="17">
        <v>6.6744889814742595E-2</v>
      </c>
      <c r="AZ14" s="17"/>
      <c r="BA14" s="17">
        <v>1.5974077760807E-2</v>
      </c>
      <c r="BB14" s="17">
        <v>3.6712411584493697E-2</v>
      </c>
      <c r="BC14" s="17">
        <v>5.9397576438687899E-2</v>
      </c>
      <c r="BD14" s="17">
        <v>7.2937215845718703E-2</v>
      </c>
      <c r="BE14" s="17">
        <v>5.72578090900051E-2</v>
      </c>
      <c r="BF14" s="17"/>
      <c r="BG14" s="17">
        <v>5.0251782433913102E-2</v>
      </c>
      <c r="BH14" s="17">
        <v>6.1604688544833398E-2</v>
      </c>
      <c r="BI14" s="17">
        <v>2.3100571258268299E-2</v>
      </c>
      <c r="BJ14" s="17">
        <v>2.1274754381167198E-2</v>
      </c>
      <c r="BK14" s="17">
        <v>5.8572216443599799E-2</v>
      </c>
      <c r="BL14" s="17"/>
      <c r="BM14" s="17">
        <v>4.6711777573816601E-2</v>
      </c>
      <c r="BN14" s="17">
        <v>3.8547695620328198E-2</v>
      </c>
      <c r="BO14" s="17">
        <v>3.5916191890583399E-2</v>
      </c>
      <c r="BP14" s="17"/>
      <c r="BQ14" s="17">
        <v>8.2760710185315195E-2</v>
      </c>
      <c r="BR14" s="17">
        <v>1.8269453471491299E-2</v>
      </c>
      <c r="BS14" s="17"/>
      <c r="BT14" s="17">
        <v>5.8138663001300502E-2</v>
      </c>
      <c r="BU14" s="17">
        <v>2.0765900933691399E-2</v>
      </c>
    </row>
    <row r="15" spans="2:73" x14ac:dyDescent="0.3">
      <c r="B15" s="18" t="s">
        <v>267</v>
      </c>
      <c r="C15" s="17">
        <v>0.12941590422808999</v>
      </c>
      <c r="D15" s="17">
        <v>0.127174649685626</v>
      </c>
      <c r="E15" s="17">
        <v>0.131468936172982</v>
      </c>
      <c r="F15" s="17"/>
      <c r="G15" s="17">
        <v>0.170037903073709</v>
      </c>
      <c r="H15" s="17">
        <v>0.19126535052844601</v>
      </c>
      <c r="I15" s="17">
        <v>0.211174081921574</v>
      </c>
      <c r="J15" s="17">
        <v>0.106930841722231</v>
      </c>
      <c r="K15" s="17">
        <v>5.1303232074092299E-2</v>
      </c>
      <c r="L15" s="17">
        <v>5.7860927582804797E-2</v>
      </c>
      <c r="M15" s="17"/>
      <c r="N15" s="17">
        <v>0.159752497543242</v>
      </c>
      <c r="O15" s="17">
        <v>0.133146815609401</v>
      </c>
      <c r="P15" s="17">
        <v>0.12298856375120699</v>
      </c>
      <c r="Q15" s="17">
        <v>9.8138072035473395E-2</v>
      </c>
      <c r="R15" s="17"/>
      <c r="S15" s="17">
        <v>0.14718190625493299</v>
      </c>
      <c r="T15" s="17">
        <v>0.13562039086424699</v>
      </c>
      <c r="U15" s="17">
        <v>0.190363046802489</v>
      </c>
      <c r="V15" s="17">
        <v>0.14704460921222601</v>
      </c>
      <c r="W15" s="17">
        <v>0.12046591254169101</v>
      </c>
      <c r="X15" s="17">
        <v>0.120075779699157</v>
      </c>
      <c r="Y15" s="17">
        <v>8.5602361279927902E-2</v>
      </c>
      <c r="Z15" s="17">
        <v>8.0286625215330101E-2</v>
      </c>
      <c r="AA15" s="17">
        <v>0.102618494951516</v>
      </c>
      <c r="AB15" s="17"/>
      <c r="AC15" s="17">
        <v>8.7973205954412104E-2</v>
      </c>
      <c r="AD15" s="17">
        <v>0.12704907773796101</v>
      </c>
      <c r="AE15" s="17">
        <v>0.103563804443794</v>
      </c>
      <c r="AF15" s="17">
        <v>8.8550900823801001E-2</v>
      </c>
      <c r="AG15" s="17">
        <v>0.10040090166490399</v>
      </c>
      <c r="AH15" s="17">
        <v>9.4966038979051801E-2</v>
      </c>
      <c r="AI15" s="17">
        <v>0.13625902424931099</v>
      </c>
      <c r="AJ15" s="17">
        <v>0.19094812135804801</v>
      </c>
      <c r="AK15" s="17">
        <v>0.14083517558559699</v>
      </c>
      <c r="AL15" s="17">
        <v>0.14443192606663899</v>
      </c>
      <c r="AM15" s="17">
        <v>9.1672117156423497E-2</v>
      </c>
      <c r="AN15" s="17">
        <v>0.15213105825838599</v>
      </c>
      <c r="AO15" s="17">
        <v>0.138393717173287</v>
      </c>
      <c r="AP15" s="17">
        <v>0.20981153748312401</v>
      </c>
      <c r="AQ15" s="17">
        <v>0.17203994737606501</v>
      </c>
      <c r="AR15" s="17">
        <v>0.217821444764426</v>
      </c>
      <c r="AS15" s="17"/>
      <c r="AT15" s="17">
        <v>0.155378263832116</v>
      </c>
      <c r="AU15" s="17">
        <v>0.125741769098829</v>
      </c>
      <c r="AV15" s="17">
        <v>0.134020824020429</v>
      </c>
      <c r="AW15" s="17">
        <v>0.12113821223674601</v>
      </c>
      <c r="AX15" s="17">
        <v>0.10118017388237199</v>
      </c>
      <c r="AY15" s="17">
        <v>0.10792799953040599</v>
      </c>
      <c r="AZ15" s="17"/>
      <c r="BA15" s="17">
        <v>8.6310685583486493E-2</v>
      </c>
      <c r="BB15" s="17">
        <v>0.13529907089203899</v>
      </c>
      <c r="BC15" s="17">
        <v>0.15162052972109299</v>
      </c>
      <c r="BD15" s="17">
        <v>0.17613617743802501</v>
      </c>
      <c r="BE15" s="17">
        <v>0.24514779901980399</v>
      </c>
      <c r="BF15" s="17"/>
      <c r="BG15" s="17">
        <v>0.100163092870609</v>
      </c>
      <c r="BH15" s="17">
        <v>0.16579587438808399</v>
      </c>
      <c r="BI15" s="17">
        <v>0.12673778555026199</v>
      </c>
      <c r="BJ15" s="17">
        <v>0.111661859271537</v>
      </c>
      <c r="BK15" s="17">
        <v>0.14224912534713499</v>
      </c>
      <c r="BL15" s="17"/>
      <c r="BM15" s="17">
        <v>0.12961349182243201</v>
      </c>
      <c r="BN15" s="17">
        <v>0.140636103615534</v>
      </c>
      <c r="BO15" s="17">
        <v>0.10152661245997301</v>
      </c>
      <c r="BP15" s="17"/>
      <c r="BQ15" s="17">
        <v>0.18435760092447401</v>
      </c>
      <c r="BR15" s="17">
        <v>9.7538662926494796E-2</v>
      </c>
      <c r="BS15" s="17"/>
      <c r="BT15" s="17">
        <v>0.15966254350460701</v>
      </c>
      <c r="BU15" s="17">
        <v>8.7306148401229494E-2</v>
      </c>
    </row>
    <row r="16" spans="2:73" x14ac:dyDescent="0.3">
      <c r="B16" s="18" t="s">
        <v>268</v>
      </c>
      <c r="C16" s="17">
        <v>0.18167169580402201</v>
      </c>
      <c r="D16" s="17">
        <v>0.16526195379115999</v>
      </c>
      <c r="E16" s="17">
        <v>0.19729921578455301</v>
      </c>
      <c r="F16" s="17"/>
      <c r="G16" s="17">
        <v>0.152343204100651</v>
      </c>
      <c r="H16" s="17">
        <v>0.203776865711156</v>
      </c>
      <c r="I16" s="17">
        <v>0.23443064596469801</v>
      </c>
      <c r="J16" s="17">
        <v>0.20173611173202199</v>
      </c>
      <c r="K16" s="17">
        <v>0.17731692878081701</v>
      </c>
      <c r="L16" s="17">
        <v>0.13013142000552999</v>
      </c>
      <c r="M16" s="17"/>
      <c r="N16" s="17">
        <v>0.210843887623482</v>
      </c>
      <c r="O16" s="17">
        <v>0.168486355337752</v>
      </c>
      <c r="P16" s="17">
        <v>0.20349253101489401</v>
      </c>
      <c r="Q16" s="17">
        <v>0.14578293585729801</v>
      </c>
      <c r="R16" s="17"/>
      <c r="S16" s="17">
        <v>0.16492657748489201</v>
      </c>
      <c r="T16" s="17">
        <v>0.16486831934646001</v>
      </c>
      <c r="U16" s="17">
        <v>0.20016999205387201</v>
      </c>
      <c r="V16" s="17">
        <v>0.18541430812751999</v>
      </c>
      <c r="W16" s="17">
        <v>0.18963246935661501</v>
      </c>
      <c r="X16" s="17">
        <v>0.18570578397976301</v>
      </c>
      <c r="Y16" s="17">
        <v>0.19229965570159899</v>
      </c>
      <c r="Z16" s="17">
        <v>0.131686234765692</v>
      </c>
      <c r="AA16" s="17">
        <v>0.20719112056474501</v>
      </c>
      <c r="AB16" s="17"/>
      <c r="AC16" s="17">
        <v>7.8542032359324998E-2</v>
      </c>
      <c r="AD16" s="17">
        <v>0.13548294651212101</v>
      </c>
      <c r="AE16" s="17">
        <v>0.13236549551391399</v>
      </c>
      <c r="AF16" s="17">
        <v>0.16573039734199499</v>
      </c>
      <c r="AG16" s="17">
        <v>0.14047150684271401</v>
      </c>
      <c r="AH16" s="17">
        <v>0.16469763798440001</v>
      </c>
      <c r="AI16" s="17">
        <v>0.17553201595066101</v>
      </c>
      <c r="AJ16" s="17">
        <v>0.17310029963366499</v>
      </c>
      <c r="AK16" s="17">
        <v>0.21900267627168099</v>
      </c>
      <c r="AL16" s="17">
        <v>0.200180454240204</v>
      </c>
      <c r="AM16" s="17">
        <v>0.27588455948393198</v>
      </c>
      <c r="AN16" s="17">
        <v>0.30177037018776198</v>
      </c>
      <c r="AO16" s="17">
        <v>0.21051364252749599</v>
      </c>
      <c r="AP16" s="17">
        <v>0.18876787900721001</v>
      </c>
      <c r="AQ16" s="17">
        <v>0.20524283165740301</v>
      </c>
      <c r="AR16" s="17">
        <v>0.12908584639404699</v>
      </c>
      <c r="AS16" s="17"/>
      <c r="AT16" s="17">
        <v>0.181364096190441</v>
      </c>
      <c r="AU16" s="17">
        <v>0.15723109075406699</v>
      </c>
      <c r="AV16" s="17">
        <v>0.21209091117541101</v>
      </c>
      <c r="AW16" s="17">
        <v>0.202859427607226</v>
      </c>
      <c r="AX16" s="17">
        <v>0.18408810213110999</v>
      </c>
      <c r="AY16" s="17">
        <v>0.15066036980952299</v>
      </c>
      <c r="AZ16" s="17"/>
      <c r="BA16" s="17">
        <v>0.17394806838553301</v>
      </c>
      <c r="BB16" s="17">
        <v>0.182066348979392</v>
      </c>
      <c r="BC16" s="17">
        <v>0.205037805637382</v>
      </c>
      <c r="BD16" s="17">
        <v>0.217203698831437</v>
      </c>
      <c r="BE16" s="17">
        <v>0.104676305659037</v>
      </c>
      <c r="BF16" s="17"/>
      <c r="BG16" s="17">
        <v>0.18671517838756099</v>
      </c>
      <c r="BH16" s="17">
        <v>0.17692888064951101</v>
      </c>
      <c r="BI16" s="17">
        <v>0.20131647568900499</v>
      </c>
      <c r="BJ16" s="17">
        <v>0.18882583444241299</v>
      </c>
      <c r="BK16" s="17">
        <v>0.143890163524483</v>
      </c>
      <c r="BL16" s="17"/>
      <c r="BM16" s="17">
        <v>0.18053453752027299</v>
      </c>
      <c r="BN16" s="17">
        <v>0.17421727729318101</v>
      </c>
      <c r="BO16" s="17">
        <v>0.20323103513473401</v>
      </c>
      <c r="BP16" s="17"/>
      <c r="BQ16" s="17">
        <v>0.196302364084501</v>
      </c>
      <c r="BR16" s="17">
        <v>0.17638591407717899</v>
      </c>
      <c r="BS16" s="17"/>
      <c r="BT16" s="17">
        <v>0.20041117444493001</v>
      </c>
      <c r="BU16" s="17">
        <v>0.16009504790111301</v>
      </c>
    </row>
    <row r="17" spans="2:73" x14ac:dyDescent="0.3">
      <c r="B17" s="18" t="s">
        <v>269</v>
      </c>
      <c r="C17" s="17">
        <v>0.33052270906394998</v>
      </c>
      <c r="D17" s="17">
        <v>0.32920568113665599</v>
      </c>
      <c r="E17" s="17">
        <v>0.33178955826906498</v>
      </c>
      <c r="F17" s="17"/>
      <c r="G17" s="17">
        <v>0.27962146805075799</v>
      </c>
      <c r="H17" s="17">
        <v>0.248290104653142</v>
      </c>
      <c r="I17" s="17">
        <v>0.31188084047028197</v>
      </c>
      <c r="J17" s="17">
        <v>0.37798387595890698</v>
      </c>
      <c r="K17" s="17">
        <v>0.38022013314382003</v>
      </c>
      <c r="L17" s="17">
        <v>0.37336408202909299</v>
      </c>
      <c r="M17" s="17"/>
      <c r="N17" s="17">
        <v>0.30515710399981399</v>
      </c>
      <c r="O17" s="17">
        <v>0.37942926442617902</v>
      </c>
      <c r="P17" s="17">
        <v>0.31463943239228398</v>
      </c>
      <c r="Q17" s="17">
        <v>0.32280216487593699</v>
      </c>
      <c r="R17" s="17"/>
      <c r="S17" s="17">
        <v>0.296422120733559</v>
      </c>
      <c r="T17" s="17">
        <v>0.36597425829229202</v>
      </c>
      <c r="U17" s="17">
        <v>0.30584305045420601</v>
      </c>
      <c r="V17" s="17">
        <v>0.32351399146361798</v>
      </c>
      <c r="W17" s="17">
        <v>0.32700959767265497</v>
      </c>
      <c r="X17" s="17">
        <v>0.33649923337748999</v>
      </c>
      <c r="Y17" s="17">
        <v>0.362868399376301</v>
      </c>
      <c r="Z17" s="17">
        <v>0.36332312231722402</v>
      </c>
      <c r="AA17" s="17">
        <v>0.31351905220063297</v>
      </c>
      <c r="AB17" s="17"/>
      <c r="AC17" s="17">
        <v>0.16527280789273199</v>
      </c>
      <c r="AD17" s="17">
        <v>0.321830197291881</v>
      </c>
      <c r="AE17" s="17">
        <v>0.34550364555678797</v>
      </c>
      <c r="AF17" s="17">
        <v>0.33370636824427502</v>
      </c>
      <c r="AG17" s="17">
        <v>0.29254768419298899</v>
      </c>
      <c r="AH17" s="17">
        <v>0.35193172088383501</v>
      </c>
      <c r="AI17" s="17">
        <v>0.350646412406386</v>
      </c>
      <c r="AJ17" s="17">
        <v>0.33984982708943601</v>
      </c>
      <c r="AK17" s="17">
        <v>0.34386119630539702</v>
      </c>
      <c r="AL17" s="17">
        <v>0.31165271959056401</v>
      </c>
      <c r="AM17" s="17">
        <v>0.32472734395071201</v>
      </c>
      <c r="AN17" s="17">
        <v>0.36539236140950598</v>
      </c>
      <c r="AO17" s="17">
        <v>0.33138715515311301</v>
      </c>
      <c r="AP17" s="17">
        <v>0.29787453653093199</v>
      </c>
      <c r="AQ17" s="17">
        <v>0.299216768522578</v>
      </c>
      <c r="AR17" s="17">
        <v>0.25175617396240102</v>
      </c>
      <c r="AS17" s="17"/>
      <c r="AT17" s="17">
        <v>0.28479351696083099</v>
      </c>
      <c r="AU17" s="17">
        <v>0.35715034704816001</v>
      </c>
      <c r="AV17" s="17">
        <v>0.32446540007653502</v>
      </c>
      <c r="AW17" s="17">
        <v>0.33804938421694097</v>
      </c>
      <c r="AX17" s="17">
        <v>0.35014790054762801</v>
      </c>
      <c r="AY17" s="17">
        <v>0.33642564876216502</v>
      </c>
      <c r="AZ17" s="17"/>
      <c r="BA17" s="17">
        <v>0.335808326241475</v>
      </c>
      <c r="BB17" s="17">
        <v>0.34636762840891899</v>
      </c>
      <c r="BC17" s="17">
        <v>0.31610137734702798</v>
      </c>
      <c r="BD17" s="17">
        <v>0.27467612293874</v>
      </c>
      <c r="BE17" s="17">
        <v>0.236669986850954</v>
      </c>
      <c r="BF17" s="17"/>
      <c r="BG17" s="17">
        <v>0.32337090329563301</v>
      </c>
      <c r="BH17" s="17">
        <v>0.30693132203607099</v>
      </c>
      <c r="BI17" s="17">
        <v>0.35988996437572901</v>
      </c>
      <c r="BJ17" s="17">
        <v>0.34398260974565398</v>
      </c>
      <c r="BK17" s="17">
        <v>0.37510431720765403</v>
      </c>
      <c r="BL17" s="17"/>
      <c r="BM17" s="17">
        <v>0.31935329001690599</v>
      </c>
      <c r="BN17" s="17">
        <v>0.35301066308005202</v>
      </c>
      <c r="BO17" s="17">
        <v>0.30946865780667798</v>
      </c>
      <c r="BP17" s="17"/>
      <c r="BQ17" s="17">
        <v>0.27672293437262602</v>
      </c>
      <c r="BR17" s="17">
        <v>0.36184030022851199</v>
      </c>
      <c r="BS17" s="17"/>
      <c r="BT17" s="17">
        <v>0.30746767661174002</v>
      </c>
      <c r="BU17" s="17">
        <v>0.36423156042017901</v>
      </c>
    </row>
    <row r="18" spans="2:73" x14ac:dyDescent="0.3">
      <c r="B18" s="18" t="s">
        <v>270</v>
      </c>
      <c r="C18" s="17">
        <v>0.23655162177563099</v>
      </c>
      <c r="D18" s="17">
        <v>0.24138936295649099</v>
      </c>
      <c r="E18" s="17">
        <v>0.23170626622027801</v>
      </c>
      <c r="F18" s="17"/>
      <c r="G18" s="17">
        <v>0.16402967841702901</v>
      </c>
      <c r="H18" s="17">
        <v>0.114319849613194</v>
      </c>
      <c r="I18" s="17">
        <v>0.114437756145698</v>
      </c>
      <c r="J18" s="17">
        <v>0.258756309829417</v>
      </c>
      <c r="K18" s="17">
        <v>0.33712371603295099</v>
      </c>
      <c r="L18" s="17">
        <v>0.39437895011977497</v>
      </c>
      <c r="M18" s="17"/>
      <c r="N18" s="17">
        <v>0.156237051755173</v>
      </c>
      <c r="O18" s="17">
        <v>0.18895030449719999</v>
      </c>
      <c r="P18" s="17">
        <v>0.26459885978956599</v>
      </c>
      <c r="Q18" s="17">
        <v>0.340754418267951</v>
      </c>
      <c r="R18" s="17"/>
      <c r="S18" s="17">
        <v>0.16600328769150799</v>
      </c>
      <c r="T18" s="17">
        <v>0.25719334541591998</v>
      </c>
      <c r="U18" s="17">
        <v>0.22297072745585</v>
      </c>
      <c r="V18" s="17">
        <v>0.22186581731298999</v>
      </c>
      <c r="W18" s="17">
        <v>0.26774013630794402</v>
      </c>
      <c r="X18" s="17">
        <v>0.25946623536452601</v>
      </c>
      <c r="Y18" s="17">
        <v>0.24444195282900899</v>
      </c>
      <c r="Z18" s="17">
        <v>0.31293333416365199</v>
      </c>
      <c r="AA18" s="17">
        <v>0.244032300577152</v>
      </c>
      <c r="AB18" s="17"/>
      <c r="AC18" s="17">
        <v>0.53879692007462998</v>
      </c>
      <c r="AD18" s="17">
        <v>0.29664358663024398</v>
      </c>
      <c r="AE18" s="17">
        <v>0.31608190565211203</v>
      </c>
      <c r="AF18" s="17">
        <v>0.31446781714966499</v>
      </c>
      <c r="AG18" s="17">
        <v>0.35563648732796199</v>
      </c>
      <c r="AH18" s="17">
        <v>0.291296940096754</v>
      </c>
      <c r="AI18" s="17">
        <v>0.21260556509110001</v>
      </c>
      <c r="AJ18" s="17">
        <v>0.20176537279305601</v>
      </c>
      <c r="AK18" s="17">
        <v>0.18199191468435599</v>
      </c>
      <c r="AL18" s="17">
        <v>0.233784289823119</v>
      </c>
      <c r="AM18" s="17">
        <v>0.21784669876918999</v>
      </c>
      <c r="AN18" s="17">
        <v>0.115061646316111</v>
      </c>
      <c r="AO18" s="17">
        <v>0.155705167748528</v>
      </c>
      <c r="AP18" s="17">
        <v>0.116020348087891</v>
      </c>
      <c r="AQ18" s="17">
        <v>0.14064368042573799</v>
      </c>
      <c r="AR18" s="17">
        <v>6.7571608550544393E-2</v>
      </c>
      <c r="AS18" s="17"/>
      <c r="AT18" s="17">
        <v>0.162911440918796</v>
      </c>
      <c r="AU18" s="17">
        <v>0.24971814975638701</v>
      </c>
      <c r="AV18" s="17">
        <v>0.20942502638576599</v>
      </c>
      <c r="AW18" s="17">
        <v>0.275044721908908</v>
      </c>
      <c r="AX18" s="17">
        <v>0.31945713820302402</v>
      </c>
      <c r="AY18" s="17">
        <v>0.25713065323596201</v>
      </c>
      <c r="AZ18" s="17"/>
      <c r="BA18" s="17">
        <v>0.33507037060483602</v>
      </c>
      <c r="BB18" s="17">
        <v>0.24086516052819501</v>
      </c>
      <c r="BC18" s="17">
        <v>0.16384033297526501</v>
      </c>
      <c r="BD18" s="17">
        <v>0.12652348249779499</v>
      </c>
      <c r="BE18" s="17">
        <v>8.6436820549576299E-2</v>
      </c>
      <c r="BF18" s="17"/>
      <c r="BG18" s="17">
        <v>0.26874418350441898</v>
      </c>
      <c r="BH18" s="17">
        <v>0.173968873631383</v>
      </c>
      <c r="BI18" s="17">
        <v>0.24361281010887401</v>
      </c>
      <c r="BJ18" s="17">
        <v>0.28504579221289</v>
      </c>
      <c r="BK18" s="17">
        <v>0.183985428857566</v>
      </c>
      <c r="BL18" s="17"/>
      <c r="BM18" s="17">
        <v>0.21651645555520799</v>
      </c>
      <c r="BN18" s="17">
        <v>0.236178042057448</v>
      </c>
      <c r="BO18" s="17">
        <v>0.29781956909246798</v>
      </c>
      <c r="BP18" s="17"/>
      <c r="BQ18" s="17">
        <v>0.115935966167261</v>
      </c>
      <c r="BR18" s="17">
        <v>0.31100606407579601</v>
      </c>
      <c r="BS18" s="17"/>
      <c r="BT18" s="17">
        <v>0.18130320293014099</v>
      </c>
      <c r="BU18" s="17">
        <v>0.31003958133617898</v>
      </c>
    </row>
    <row r="19" spans="2:73" x14ac:dyDescent="0.3">
      <c r="B19" s="18" t="s">
        <v>92</v>
      </c>
      <c r="C19" s="19">
        <v>2.48708554562008E-2</v>
      </c>
      <c r="D19" s="19">
        <v>2.2405576452743801E-2</v>
      </c>
      <c r="E19" s="19">
        <v>2.7281072843751801E-2</v>
      </c>
      <c r="F19" s="19"/>
      <c r="G19" s="19">
        <v>5.6038471581733897E-2</v>
      </c>
      <c r="H19" s="19">
        <v>2.65470086234093E-2</v>
      </c>
      <c r="I19" s="19">
        <v>1.4758205046618201E-2</v>
      </c>
      <c r="J19" s="19">
        <v>8.7224667053662393E-3</v>
      </c>
      <c r="K19" s="19">
        <v>2.2050245972569101E-2</v>
      </c>
      <c r="L19" s="19">
        <v>2.4758652707267299E-2</v>
      </c>
      <c r="M19" s="19"/>
      <c r="N19" s="19">
        <v>1.9966017838073901E-2</v>
      </c>
      <c r="O19" s="19">
        <v>1.9563864568186901E-2</v>
      </c>
      <c r="P19" s="19">
        <v>2.4499323502149201E-2</v>
      </c>
      <c r="Q19" s="19">
        <v>3.5957426184531099E-2</v>
      </c>
      <c r="R19" s="19"/>
      <c r="S19" s="19">
        <v>2.30272337331777E-2</v>
      </c>
      <c r="T19" s="19">
        <v>1.37384018251456E-2</v>
      </c>
      <c r="U19" s="19">
        <v>1.31007692872169E-2</v>
      </c>
      <c r="V19" s="19">
        <v>3.1298747540512303E-2</v>
      </c>
      <c r="W19" s="19">
        <v>1.2407874399308599E-2</v>
      </c>
      <c r="X19" s="19">
        <v>3.25804742663462E-2</v>
      </c>
      <c r="Y19" s="19">
        <v>2.9006619054981E-2</v>
      </c>
      <c r="Z19" s="19">
        <v>6.6123256068088304E-2</v>
      </c>
      <c r="AA19" s="19">
        <v>2.8568837459567599E-2</v>
      </c>
      <c r="AB19" s="19"/>
      <c r="AC19" s="19">
        <v>4.6086663460269302E-2</v>
      </c>
      <c r="AD19" s="19">
        <v>4.9099051071052197E-2</v>
      </c>
      <c r="AE19" s="19">
        <v>4.0456489888602197E-2</v>
      </c>
      <c r="AF19" s="19">
        <v>4.1826119908088599E-2</v>
      </c>
      <c r="AG19" s="19">
        <v>3.06701758007039E-2</v>
      </c>
      <c r="AH19" s="19">
        <v>2.0647786285921899E-2</v>
      </c>
      <c r="AI19" s="19">
        <v>2.12372832736267E-2</v>
      </c>
      <c r="AJ19" s="19">
        <v>4.04354740693045E-3</v>
      </c>
      <c r="AK19" s="19">
        <v>1.3605163554924899E-2</v>
      </c>
      <c r="AL19" s="19">
        <v>3.05533959467667E-2</v>
      </c>
      <c r="AM19" s="19">
        <v>1.17147417582011E-2</v>
      </c>
      <c r="AN19" s="19">
        <v>2.09147523025199E-2</v>
      </c>
      <c r="AO19" s="19">
        <v>1.6004552488041099E-2</v>
      </c>
      <c r="AP19" s="19">
        <v>3.62988057906539E-2</v>
      </c>
      <c r="AQ19" s="19">
        <v>0</v>
      </c>
      <c r="AR19" s="19">
        <v>1.9029502678750199E-2</v>
      </c>
      <c r="AS19" s="19"/>
      <c r="AT19" s="19">
        <v>3.3082782368918102E-2</v>
      </c>
      <c r="AU19" s="19">
        <v>2.51971824088369E-2</v>
      </c>
      <c r="AV19" s="19">
        <v>2.88749203882025E-2</v>
      </c>
      <c r="AW19" s="19">
        <v>1.7797404422337799E-2</v>
      </c>
      <c r="AX19" s="19">
        <v>1.8355517424377799E-2</v>
      </c>
      <c r="AY19" s="19">
        <v>1.32960515740574E-2</v>
      </c>
      <c r="AZ19" s="19"/>
      <c r="BA19" s="19">
        <v>3.7282938083020897E-2</v>
      </c>
      <c r="BB19" s="19">
        <v>2.3613074623158301E-2</v>
      </c>
      <c r="BC19" s="19">
        <v>2.71956559347169E-2</v>
      </c>
      <c r="BD19" s="19">
        <v>1.20057122042428E-2</v>
      </c>
      <c r="BE19" s="19">
        <v>0</v>
      </c>
      <c r="BF19" s="19"/>
      <c r="BG19" s="19">
        <v>1.8753285167489499E-2</v>
      </c>
      <c r="BH19" s="19">
        <v>2.42060146783948E-2</v>
      </c>
      <c r="BI19" s="19">
        <v>0</v>
      </c>
      <c r="BJ19" s="19">
        <v>1.5104666571903401E-2</v>
      </c>
      <c r="BK19" s="19">
        <v>5.0751116378679802E-2</v>
      </c>
      <c r="BL19" s="19"/>
      <c r="BM19" s="19">
        <v>2.4194963443720501E-2</v>
      </c>
      <c r="BN19" s="19">
        <v>2.73651990902333E-2</v>
      </c>
      <c r="BO19" s="19">
        <v>2.0839400459005699E-2</v>
      </c>
      <c r="BP19" s="19"/>
      <c r="BQ19" s="19">
        <v>1.7461570258225201E-2</v>
      </c>
      <c r="BR19" s="19">
        <v>2.1724105723995499E-2</v>
      </c>
      <c r="BS19" s="19"/>
      <c r="BT19" s="19">
        <v>2.2216827597971101E-2</v>
      </c>
      <c r="BU19" s="19">
        <v>2.0891260835817601E-2</v>
      </c>
    </row>
    <row r="20" spans="2:73" x14ac:dyDescent="0.3">
      <c r="B20" s="16" t="s">
        <v>197</v>
      </c>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261</v>
      </c>
      <c r="C9" s="17">
        <v>2.2353586528803299E-3</v>
      </c>
      <c r="D9" s="17">
        <v>1.4914458868677601E-3</v>
      </c>
      <c r="E9" s="17">
        <v>2.9494034657622601E-3</v>
      </c>
      <c r="F9" s="17"/>
      <c r="G9" s="17">
        <v>8.0476346885831503E-3</v>
      </c>
      <c r="H9" s="17">
        <v>4.7936531906999204E-3</v>
      </c>
      <c r="I9" s="17">
        <v>1.5580861909082601E-3</v>
      </c>
      <c r="J9" s="17">
        <v>0</v>
      </c>
      <c r="K9" s="17">
        <v>0</v>
      </c>
      <c r="L9" s="17">
        <v>0</v>
      </c>
      <c r="M9" s="17"/>
      <c r="N9" s="17">
        <v>3.73015349357271E-3</v>
      </c>
      <c r="O9" s="17">
        <v>1.85031059996747E-3</v>
      </c>
      <c r="P9" s="17">
        <v>1.7696015653511699E-3</v>
      </c>
      <c r="Q9" s="17">
        <v>1.51857440502057E-3</v>
      </c>
      <c r="R9" s="17"/>
      <c r="S9" s="17">
        <v>9.3388724205272205E-3</v>
      </c>
      <c r="T9" s="17">
        <v>0</v>
      </c>
      <c r="U9" s="17">
        <v>0</v>
      </c>
      <c r="V9" s="17">
        <v>0</v>
      </c>
      <c r="W9" s="17">
        <v>0</v>
      </c>
      <c r="X9" s="17">
        <v>3.88999549910816E-3</v>
      </c>
      <c r="Y9" s="17">
        <v>0</v>
      </c>
      <c r="Z9" s="17">
        <v>0</v>
      </c>
      <c r="AA9" s="17">
        <v>3.0200965691958999E-3</v>
      </c>
      <c r="AB9" s="17"/>
      <c r="AC9" s="17">
        <v>4.65549047618493E-2</v>
      </c>
      <c r="AD9" s="17">
        <v>9.5548061873446492E-3</v>
      </c>
      <c r="AE9" s="17">
        <v>0</v>
      </c>
      <c r="AF9" s="17">
        <v>0</v>
      </c>
      <c r="AG9" s="17">
        <v>0</v>
      </c>
      <c r="AH9" s="17">
        <v>0</v>
      </c>
      <c r="AI9" s="17">
        <v>0</v>
      </c>
      <c r="AJ9" s="17">
        <v>0</v>
      </c>
      <c r="AK9" s="17">
        <v>5.8828060038764998E-3</v>
      </c>
      <c r="AL9" s="17">
        <v>1.3052292951808301E-2</v>
      </c>
      <c r="AM9" s="17">
        <v>0</v>
      </c>
      <c r="AN9" s="17">
        <v>0</v>
      </c>
      <c r="AO9" s="17">
        <v>0</v>
      </c>
      <c r="AP9" s="17">
        <v>8.5645330675164499E-3</v>
      </c>
      <c r="AQ9" s="17">
        <v>0</v>
      </c>
      <c r="AR9" s="17">
        <v>0</v>
      </c>
      <c r="AS9" s="17"/>
      <c r="AT9" s="17">
        <v>4.8974872347950799E-3</v>
      </c>
      <c r="AU9" s="17">
        <v>0</v>
      </c>
      <c r="AV9" s="17">
        <v>7.6299841440612796E-3</v>
      </c>
      <c r="AW9" s="17">
        <v>0</v>
      </c>
      <c r="AX9" s="17">
        <v>0</v>
      </c>
      <c r="AY9" s="17">
        <v>0</v>
      </c>
      <c r="AZ9" s="17"/>
      <c r="BA9" s="17">
        <v>0</v>
      </c>
      <c r="BB9" s="17">
        <v>0</v>
      </c>
      <c r="BC9" s="17">
        <v>5.8563611783426298E-3</v>
      </c>
      <c r="BD9" s="17">
        <v>0</v>
      </c>
      <c r="BE9" s="17">
        <v>0</v>
      </c>
      <c r="BF9" s="17"/>
      <c r="BG9" s="17">
        <v>0</v>
      </c>
      <c r="BH9" s="17">
        <v>5.3395029176849596E-3</v>
      </c>
      <c r="BI9" s="17">
        <v>0</v>
      </c>
      <c r="BJ9" s="17">
        <v>3.3927738846849E-3</v>
      </c>
      <c r="BK9" s="17">
        <v>0</v>
      </c>
      <c r="BL9" s="17"/>
      <c r="BM9" s="17">
        <v>4.7822909603083899E-3</v>
      </c>
      <c r="BN9" s="17">
        <v>0</v>
      </c>
      <c r="BO9" s="17">
        <v>0</v>
      </c>
      <c r="BP9" s="17"/>
      <c r="BQ9" s="17">
        <v>5.1315195102871703E-3</v>
      </c>
      <c r="BR9" s="17">
        <v>6.6612610645134195E-4</v>
      </c>
      <c r="BS9" s="17"/>
      <c r="BT9" s="17">
        <v>2.4023738536421099E-3</v>
      </c>
      <c r="BU9" s="17">
        <v>2.25474433000628E-3</v>
      </c>
    </row>
    <row r="10" spans="2:73" x14ac:dyDescent="0.3">
      <c r="B10" s="18" t="s">
        <v>262</v>
      </c>
      <c r="C10" s="17">
        <v>6.4114664255130903E-3</v>
      </c>
      <c r="D10" s="17">
        <v>9.1545882067336007E-3</v>
      </c>
      <c r="E10" s="17">
        <v>3.8153351808813299E-3</v>
      </c>
      <c r="F10" s="17"/>
      <c r="G10" s="17">
        <v>1.43260381374799E-2</v>
      </c>
      <c r="H10" s="17">
        <v>1.9843842251235699E-2</v>
      </c>
      <c r="I10" s="17">
        <v>6.2672811536200797E-3</v>
      </c>
      <c r="J10" s="17">
        <v>0</v>
      </c>
      <c r="K10" s="17">
        <v>0</v>
      </c>
      <c r="L10" s="17">
        <v>0</v>
      </c>
      <c r="M10" s="17"/>
      <c r="N10" s="17">
        <v>1.0345923201415299E-2</v>
      </c>
      <c r="O10" s="17">
        <v>1.02642175799378E-2</v>
      </c>
      <c r="P10" s="17">
        <v>2.3095378665694E-3</v>
      </c>
      <c r="Q10" s="17">
        <v>2.26957712181397E-3</v>
      </c>
      <c r="R10" s="17"/>
      <c r="S10" s="17">
        <v>2.2459382176373902E-2</v>
      </c>
      <c r="T10" s="17">
        <v>2.6271988449575001E-3</v>
      </c>
      <c r="U10" s="17">
        <v>5.0595706726517097E-3</v>
      </c>
      <c r="V10" s="17">
        <v>0</v>
      </c>
      <c r="W10" s="17">
        <v>9.6011872854945297E-3</v>
      </c>
      <c r="X10" s="17">
        <v>2.2162329891084998E-3</v>
      </c>
      <c r="Y10" s="17">
        <v>0</v>
      </c>
      <c r="Z10" s="17">
        <v>0</v>
      </c>
      <c r="AA10" s="17">
        <v>6.8089028086070697E-3</v>
      </c>
      <c r="AB10" s="17"/>
      <c r="AC10" s="17">
        <v>0</v>
      </c>
      <c r="AD10" s="17">
        <v>0</v>
      </c>
      <c r="AE10" s="17">
        <v>0</v>
      </c>
      <c r="AF10" s="17">
        <v>7.25764637510843E-3</v>
      </c>
      <c r="AG10" s="17">
        <v>0</v>
      </c>
      <c r="AH10" s="17">
        <v>3.8136919734386601E-3</v>
      </c>
      <c r="AI10" s="17">
        <v>1.44577963074467E-2</v>
      </c>
      <c r="AJ10" s="17">
        <v>0</v>
      </c>
      <c r="AK10" s="17">
        <v>6.3434150533508002E-3</v>
      </c>
      <c r="AL10" s="17">
        <v>1.04175386012743E-2</v>
      </c>
      <c r="AM10" s="17">
        <v>1.8494374253134601E-2</v>
      </c>
      <c r="AN10" s="17">
        <v>0</v>
      </c>
      <c r="AO10" s="17">
        <v>9.7129964412541892E-3</v>
      </c>
      <c r="AP10" s="17">
        <v>0</v>
      </c>
      <c r="AQ10" s="17">
        <v>0</v>
      </c>
      <c r="AR10" s="17">
        <v>2.4529048525057499E-2</v>
      </c>
      <c r="AS10" s="17"/>
      <c r="AT10" s="17">
        <v>1.5942407265534499E-2</v>
      </c>
      <c r="AU10" s="17">
        <v>8.0222158378616699E-3</v>
      </c>
      <c r="AV10" s="17">
        <v>3.2307666938490502E-3</v>
      </c>
      <c r="AW10" s="17">
        <v>0</v>
      </c>
      <c r="AX10" s="17">
        <v>0</v>
      </c>
      <c r="AY10" s="17">
        <v>0</v>
      </c>
      <c r="AZ10" s="17"/>
      <c r="BA10" s="17">
        <v>2.07309379466855E-3</v>
      </c>
      <c r="BB10" s="17">
        <v>0</v>
      </c>
      <c r="BC10" s="17">
        <v>4.3727902101792001E-3</v>
      </c>
      <c r="BD10" s="17">
        <v>2.48047569010687E-2</v>
      </c>
      <c r="BE10" s="17">
        <v>3.3877132900012201E-2</v>
      </c>
      <c r="BF10" s="17"/>
      <c r="BG10" s="17">
        <v>0</v>
      </c>
      <c r="BH10" s="17">
        <v>1.31074611830507E-2</v>
      </c>
      <c r="BI10" s="17">
        <v>0</v>
      </c>
      <c r="BJ10" s="17">
        <v>1.0723819449343501E-2</v>
      </c>
      <c r="BK10" s="17">
        <v>0</v>
      </c>
      <c r="BL10" s="17"/>
      <c r="BM10" s="17">
        <v>9.9157762240839106E-3</v>
      </c>
      <c r="BN10" s="17">
        <v>2.6310983740191101E-3</v>
      </c>
      <c r="BO10" s="17">
        <v>5.0502111418466297E-3</v>
      </c>
      <c r="BP10" s="17"/>
      <c r="BQ10" s="17">
        <v>1.7809617785069499E-2</v>
      </c>
      <c r="BR10" s="17">
        <v>0</v>
      </c>
      <c r="BS10" s="17"/>
      <c r="BT10" s="17">
        <v>9.5166357028080902E-3</v>
      </c>
      <c r="BU10" s="17">
        <v>2.47354231995483E-3</v>
      </c>
    </row>
    <row r="11" spans="2:73" x14ac:dyDescent="0.3">
      <c r="B11" s="18" t="s">
        <v>263</v>
      </c>
      <c r="C11" s="17">
        <v>1.4405228796268999E-2</v>
      </c>
      <c r="D11" s="17">
        <v>1.4037906909029599E-2</v>
      </c>
      <c r="E11" s="17">
        <v>1.4791255504551E-2</v>
      </c>
      <c r="F11" s="17"/>
      <c r="G11" s="17">
        <v>4.4248702468757603E-2</v>
      </c>
      <c r="H11" s="17">
        <v>2.8666059488501799E-2</v>
      </c>
      <c r="I11" s="17">
        <v>1.9006671916951899E-2</v>
      </c>
      <c r="J11" s="17">
        <v>0</v>
      </c>
      <c r="K11" s="17">
        <v>0</v>
      </c>
      <c r="L11" s="17">
        <v>0</v>
      </c>
      <c r="M11" s="17"/>
      <c r="N11" s="17">
        <v>1.8192975484225399E-2</v>
      </c>
      <c r="O11" s="17">
        <v>9.3080171245184997E-3</v>
      </c>
      <c r="P11" s="17">
        <v>1.52339154178522E-2</v>
      </c>
      <c r="Q11" s="17">
        <v>1.3197204799573E-2</v>
      </c>
      <c r="R11" s="17"/>
      <c r="S11" s="17">
        <v>3.7101434005802403E-2</v>
      </c>
      <c r="T11" s="17">
        <v>1.1405059691064E-2</v>
      </c>
      <c r="U11" s="17">
        <v>3.60376081856575E-3</v>
      </c>
      <c r="V11" s="17">
        <v>1.5552716832367201E-2</v>
      </c>
      <c r="W11" s="17">
        <v>4.4062197904028901E-3</v>
      </c>
      <c r="X11" s="17">
        <v>0</v>
      </c>
      <c r="Y11" s="17">
        <v>1.52805151421876E-2</v>
      </c>
      <c r="Z11" s="17">
        <v>1.7273446294183498E-2</v>
      </c>
      <c r="AA11" s="17">
        <v>1.47570275017969E-2</v>
      </c>
      <c r="AB11" s="17"/>
      <c r="AC11" s="17">
        <v>0</v>
      </c>
      <c r="AD11" s="17">
        <v>2.9467375201765001E-2</v>
      </c>
      <c r="AE11" s="17">
        <v>6.3249341442516297E-3</v>
      </c>
      <c r="AF11" s="17">
        <v>1.3819696269439101E-2</v>
      </c>
      <c r="AG11" s="17">
        <v>1.8388037418911901E-2</v>
      </c>
      <c r="AH11" s="17">
        <v>2.8723263689320799E-3</v>
      </c>
      <c r="AI11" s="17">
        <v>2.7958784519618099E-2</v>
      </c>
      <c r="AJ11" s="17">
        <v>2.2085531614925699E-2</v>
      </c>
      <c r="AK11" s="17">
        <v>7.6396123707500197E-3</v>
      </c>
      <c r="AL11" s="17">
        <v>1.4099784797351101E-2</v>
      </c>
      <c r="AM11" s="17">
        <v>0</v>
      </c>
      <c r="AN11" s="17">
        <v>0</v>
      </c>
      <c r="AO11" s="17">
        <v>1.2722723830568701E-2</v>
      </c>
      <c r="AP11" s="17">
        <v>0</v>
      </c>
      <c r="AQ11" s="17">
        <v>2.3843853787057601E-2</v>
      </c>
      <c r="AR11" s="17">
        <v>6.1626608349766999E-2</v>
      </c>
      <c r="AS11" s="17"/>
      <c r="AT11" s="17">
        <v>3.2498550170911598E-2</v>
      </c>
      <c r="AU11" s="17">
        <v>1.16251635582643E-2</v>
      </c>
      <c r="AV11" s="17">
        <v>7.9013484469616403E-3</v>
      </c>
      <c r="AW11" s="17">
        <v>8.3665798706239799E-3</v>
      </c>
      <c r="AX11" s="17">
        <v>4.0850251760577898E-3</v>
      </c>
      <c r="AY11" s="17">
        <v>1.1053180634833499E-2</v>
      </c>
      <c r="AZ11" s="17"/>
      <c r="BA11" s="17">
        <v>8.8096877862056996E-3</v>
      </c>
      <c r="BB11" s="17">
        <v>1.42885150434143E-2</v>
      </c>
      <c r="BC11" s="17">
        <v>1.50057643801117E-2</v>
      </c>
      <c r="BD11" s="17">
        <v>2.3454219138945399E-2</v>
      </c>
      <c r="BE11" s="17">
        <v>6.5447401981436296E-2</v>
      </c>
      <c r="BF11" s="17"/>
      <c r="BG11" s="17">
        <v>1.0746910398524399E-2</v>
      </c>
      <c r="BH11" s="17">
        <v>2.4972606533562501E-2</v>
      </c>
      <c r="BI11" s="17">
        <v>2.9645950809318502E-3</v>
      </c>
      <c r="BJ11" s="17">
        <v>1.4253592555136901E-2</v>
      </c>
      <c r="BK11" s="17">
        <v>1.24995328570657E-2</v>
      </c>
      <c r="BL11" s="17"/>
      <c r="BM11" s="17">
        <v>1.92838401348603E-2</v>
      </c>
      <c r="BN11" s="17">
        <v>1.01588741132757E-2</v>
      </c>
      <c r="BO11" s="17">
        <v>1.00372169483609E-2</v>
      </c>
      <c r="BP11" s="17"/>
      <c r="BQ11" s="17">
        <v>3.3085634528965902E-2</v>
      </c>
      <c r="BR11" s="17">
        <v>4.2823077045215296E-3</v>
      </c>
      <c r="BS11" s="17"/>
      <c r="BT11" s="17">
        <v>1.9094174429093801E-2</v>
      </c>
      <c r="BU11" s="17">
        <v>6.7722156080653002E-3</v>
      </c>
    </row>
    <row r="12" spans="2:73" x14ac:dyDescent="0.3">
      <c r="B12" s="18" t="s">
        <v>264</v>
      </c>
      <c r="C12" s="17">
        <v>2.0124862262400799E-2</v>
      </c>
      <c r="D12" s="17">
        <v>2.4894873684098699E-2</v>
      </c>
      <c r="E12" s="17">
        <v>1.56330267583519E-2</v>
      </c>
      <c r="F12" s="17"/>
      <c r="G12" s="17">
        <v>3.28450562523801E-2</v>
      </c>
      <c r="H12" s="17">
        <v>6.2011349427767599E-2</v>
      </c>
      <c r="I12" s="17">
        <v>1.8960166404202599E-2</v>
      </c>
      <c r="J12" s="17">
        <v>5.1130617716151497E-3</v>
      </c>
      <c r="K12" s="17">
        <v>5.1959153938804297E-3</v>
      </c>
      <c r="L12" s="17">
        <v>1.71350613238043E-3</v>
      </c>
      <c r="M12" s="17"/>
      <c r="N12" s="17">
        <v>3.77119786384775E-2</v>
      </c>
      <c r="O12" s="17">
        <v>2.5252369227525599E-2</v>
      </c>
      <c r="P12" s="17">
        <v>8.6298780252842492E-3</v>
      </c>
      <c r="Q12" s="17">
        <v>7.3493636202928304E-3</v>
      </c>
      <c r="R12" s="17"/>
      <c r="S12" s="17">
        <v>4.5335259623759901E-2</v>
      </c>
      <c r="T12" s="17">
        <v>1.44777759829233E-2</v>
      </c>
      <c r="U12" s="17">
        <v>3.11451655140992E-2</v>
      </c>
      <c r="V12" s="17">
        <v>1.0268149678748501E-2</v>
      </c>
      <c r="W12" s="17">
        <v>1.9122166258453401E-2</v>
      </c>
      <c r="X12" s="17">
        <v>1.2016131500486599E-2</v>
      </c>
      <c r="Y12" s="17">
        <v>7.2084150118250897E-3</v>
      </c>
      <c r="Z12" s="17">
        <v>1.5634816658174899E-2</v>
      </c>
      <c r="AA12" s="17">
        <v>1.52316448191463E-2</v>
      </c>
      <c r="AB12" s="17"/>
      <c r="AC12" s="17">
        <v>0</v>
      </c>
      <c r="AD12" s="17">
        <v>2.5789174452982001E-2</v>
      </c>
      <c r="AE12" s="17">
        <v>7.6141322104920101E-3</v>
      </c>
      <c r="AF12" s="17">
        <v>4.97039021277577E-3</v>
      </c>
      <c r="AG12" s="17">
        <v>8.5148139832376402E-3</v>
      </c>
      <c r="AH12" s="17">
        <v>1.3649753619235599E-2</v>
      </c>
      <c r="AI12" s="17">
        <v>3.2380625329300798E-2</v>
      </c>
      <c r="AJ12" s="17">
        <v>3.3197267948293301E-2</v>
      </c>
      <c r="AK12" s="17">
        <v>1.6626688672229099E-2</v>
      </c>
      <c r="AL12" s="17">
        <v>1.72503600266126E-2</v>
      </c>
      <c r="AM12" s="17">
        <v>7.3559588912868396E-3</v>
      </c>
      <c r="AN12" s="17">
        <v>3.0228927940431801E-2</v>
      </c>
      <c r="AO12" s="17">
        <v>1.81899377916514E-2</v>
      </c>
      <c r="AP12" s="17">
        <v>2.3922428043625401E-2</v>
      </c>
      <c r="AQ12" s="17">
        <v>1.4173555539267999E-2</v>
      </c>
      <c r="AR12" s="17">
        <v>8.2943891816950693E-2</v>
      </c>
      <c r="AS12" s="17"/>
      <c r="AT12" s="17">
        <v>4.7668454882649397E-2</v>
      </c>
      <c r="AU12" s="17">
        <v>8.4850413989846496E-3</v>
      </c>
      <c r="AV12" s="17">
        <v>3.1761231846607001E-2</v>
      </c>
      <c r="AW12" s="17">
        <v>8.5594611708416993E-3</v>
      </c>
      <c r="AX12" s="17">
        <v>0</v>
      </c>
      <c r="AY12" s="17">
        <v>1.21486974611336E-2</v>
      </c>
      <c r="AZ12" s="17"/>
      <c r="BA12" s="17">
        <v>4.6826388089893601E-3</v>
      </c>
      <c r="BB12" s="17">
        <v>1.27855231307114E-2</v>
      </c>
      <c r="BC12" s="17">
        <v>2.3974088068506899E-2</v>
      </c>
      <c r="BD12" s="17">
        <v>5.5509812128839903E-2</v>
      </c>
      <c r="BE12" s="17">
        <v>0.15473838444708901</v>
      </c>
      <c r="BF12" s="17"/>
      <c r="BG12" s="17">
        <v>3.33370216472526E-2</v>
      </c>
      <c r="BH12" s="17">
        <v>2.8504117966264401E-2</v>
      </c>
      <c r="BI12" s="17">
        <v>7.9952538328643893E-3</v>
      </c>
      <c r="BJ12" s="17">
        <v>5.2808960464429799E-3</v>
      </c>
      <c r="BK12" s="17">
        <v>1.58079658376277E-2</v>
      </c>
      <c r="BL12" s="17"/>
      <c r="BM12" s="17">
        <v>2.82995096636794E-2</v>
      </c>
      <c r="BN12" s="17">
        <v>1.2611191603763601E-2</v>
      </c>
      <c r="BO12" s="17">
        <v>1.3775013544100099E-2</v>
      </c>
      <c r="BP12" s="17"/>
      <c r="BQ12" s="17">
        <v>4.4915015907716203E-2</v>
      </c>
      <c r="BR12" s="17">
        <v>6.7906056832364196E-3</v>
      </c>
      <c r="BS12" s="17"/>
      <c r="BT12" s="17">
        <v>2.9269028250358899E-2</v>
      </c>
      <c r="BU12" s="17">
        <v>8.6805422296701296E-3</v>
      </c>
    </row>
    <row r="13" spans="2:73" x14ac:dyDescent="0.3">
      <c r="B13" s="18" t="s">
        <v>265</v>
      </c>
      <c r="C13" s="17">
        <v>3.2530905271138701E-2</v>
      </c>
      <c r="D13" s="17">
        <v>4.3435364384865102E-2</v>
      </c>
      <c r="E13" s="17">
        <v>2.2228478518063598E-2</v>
      </c>
      <c r="F13" s="17"/>
      <c r="G13" s="17">
        <v>7.5113943449875306E-2</v>
      </c>
      <c r="H13" s="17">
        <v>7.7473448064781694E-2</v>
      </c>
      <c r="I13" s="17">
        <v>3.7391842261389398E-2</v>
      </c>
      <c r="J13" s="17">
        <v>1.44792618478756E-2</v>
      </c>
      <c r="K13" s="17">
        <v>0</v>
      </c>
      <c r="L13" s="17">
        <v>0</v>
      </c>
      <c r="M13" s="17"/>
      <c r="N13" s="17">
        <v>4.9824856820280698E-2</v>
      </c>
      <c r="O13" s="17">
        <v>2.6607336178631098E-2</v>
      </c>
      <c r="P13" s="17">
        <v>4.0669811151755601E-2</v>
      </c>
      <c r="Q13" s="17">
        <v>1.3945469921224699E-2</v>
      </c>
      <c r="R13" s="17"/>
      <c r="S13" s="17">
        <v>8.4268070969235095E-2</v>
      </c>
      <c r="T13" s="17">
        <v>2.20748690836562E-2</v>
      </c>
      <c r="U13" s="17">
        <v>2.74647049307985E-2</v>
      </c>
      <c r="V13" s="17">
        <v>3.0297768808274901E-2</v>
      </c>
      <c r="W13" s="17">
        <v>1.8604640676660698E-2</v>
      </c>
      <c r="X13" s="17">
        <v>2.4980855105665199E-2</v>
      </c>
      <c r="Y13" s="17">
        <v>3.2466308621281199E-2</v>
      </c>
      <c r="Z13" s="17">
        <v>0</v>
      </c>
      <c r="AA13" s="17">
        <v>1.7714067488206399E-2</v>
      </c>
      <c r="AB13" s="17"/>
      <c r="AC13" s="17">
        <v>3.6773465496782301E-2</v>
      </c>
      <c r="AD13" s="17">
        <v>7.6451404771010704E-3</v>
      </c>
      <c r="AE13" s="17">
        <v>4.9065082672880497E-2</v>
      </c>
      <c r="AF13" s="17">
        <v>1.09891061102579E-2</v>
      </c>
      <c r="AG13" s="17">
        <v>8.1891981935990898E-3</v>
      </c>
      <c r="AH13" s="17">
        <v>2.5601798730444301E-2</v>
      </c>
      <c r="AI13" s="17">
        <v>3.5859825716065802E-2</v>
      </c>
      <c r="AJ13" s="17">
        <v>4.0305073813628897E-2</v>
      </c>
      <c r="AK13" s="17">
        <v>3.9658355057076503E-2</v>
      </c>
      <c r="AL13" s="17">
        <v>2.4746456656958699E-2</v>
      </c>
      <c r="AM13" s="17">
        <v>1.8898758553228999E-2</v>
      </c>
      <c r="AN13" s="17">
        <v>3.1848049219538703E-2</v>
      </c>
      <c r="AO13" s="17">
        <v>4.0619717436473302E-2</v>
      </c>
      <c r="AP13" s="17">
        <v>4.7283672478614903E-2</v>
      </c>
      <c r="AQ13" s="17">
        <v>8.4218769309464495E-2</v>
      </c>
      <c r="AR13" s="17">
        <v>9.5794023450083698E-2</v>
      </c>
      <c r="AS13" s="17"/>
      <c r="AT13" s="17">
        <v>7.8173552546045105E-2</v>
      </c>
      <c r="AU13" s="17">
        <v>2.82171584497958E-2</v>
      </c>
      <c r="AV13" s="17">
        <v>2.4876007639414801E-2</v>
      </c>
      <c r="AW13" s="17">
        <v>1.37197704322505E-2</v>
      </c>
      <c r="AX13" s="17">
        <v>0</v>
      </c>
      <c r="AY13" s="17">
        <v>8.7362574150733896E-3</v>
      </c>
      <c r="AZ13" s="17"/>
      <c r="BA13" s="17">
        <v>4.5674583950309601E-3</v>
      </c>
      <c r="BB13" s="17">
        <v>2.99332083881352E-2</v>
      </c>
      <c r="BC13" s="17">
        <v>6.0715115734745702E-2</v>
      </c>
      <c r="BD13" s="17">
        <v>4.0625716857111797E-2</v>
      </c>
      <c r="BE13" s="17">
        <v>0.13620031411500599</v>
      </c>
      <c r="BF13" s="17"/>
      <c r="BG13" s="17">
        <v>2.8855146560836101E-2</v>
      </c>
      <c r="BH13" s="17">
        <v>4.4075442105018903E-2</v>
      </c>
      <c r="BI13" s="17">
        <v>3.7820275598049E-2</v>
      </c>
      <c r="BJ13" s="17">
        <v>1.5505063090987601E-2</v>
      </c>
      <c r="BK13" s="17">
        <v>1.6750832639245199E-2</v>
      </c>
      <c r="BL13" s="17"/>
      <c r="BM13" s="17">
        <v>4.8403259814529698E-2</v>
      </c>
      <c r="BN13" s="17">
        <v>2.2361894813101899E-2</v>
      </c>
      <c r="BO13" s="17">
        <v>9.44979155578448E-3</v>
      </c>
      <c r="BP13" s="17"/>
      <c r="BQ13" s="17">
        <v>7.5279887747826402E-2</v>
      </c>
      <c r="BR13" s="17">
        <v>8.0617492870533099E-3</v>
      </c>
      <c r="BS13" s="17"/>
      <c r="BT13" s="17">
        <v>4.3615776631620203E-2</v>
      </c>
      <c r="BU13" s="17">
        <v>1.8076573712055202E-2</v>
      </c>
    </row>
    <row r="14" spans="2:73" x14ac:dyDescent="0.3">
      <c r="B14" s="18" t="s">
        <v>266</v>
      </c>
      <c r="C14" s="17">
        <v>3.5265447739411898E-2</v>
      </c>
      <c r="D14" s="17">
        <v>5.1808342726203403E-2</v>
      </c>
      <c r="E14" s="17">
        <v>1.9193679414094701E-2</v>
      </c>
      <c r="F14" s="17"/>
      <c r="G14" s="17">
        <v>7.6056769481450306E-2</v>
      </c>
      <c r="H14" s="17">
        <v>7.9131068747024899E-2</v>
      </c>
      <c r="I14" s="17">
        <v>3.3179029683313301E-2</v>
      </c>
      <c r="J14" s="17">
        <v>1.7014356024823801E-2</v>
      </c>
      <c r="K14" s="17">
        <v>7.9757943547139401E-3</v>
      </c>
      <c r="L14" s="17">
        <v>7.0545273365500401E-3</v>
      </c>
      <c r="M14" s="17"/>
      <c r="N14" s="17">
        <v>5.5221859608090097E-2</v>
      </c>
      <c r="O14" s="17">
        <v>3.6581111342772803E-2</v>
      </c>
      <c r="P14" s="17">
        <v>3.0612773162869301E-2</v>
      </c>
      <c r="Q14" s="17">
        <v>1.8073465651635399E-2</v>
      </c>
      <c r="R14" s="17"/>
      <c r="S14" s="17">
        <v>5.2803891331114301E-2</v>
      </c>
      <c r="T14" s="17">
        <v>2.4364708222040801E-2</v>
      </c>
      <c r="U14" s="17">
        <v>1.8229423066496699E-2</v>
      </c>
      <c r="V14" s="17">
        <v>3.0733627173742801E-2</v>
      </c>
      <c r="W14" s="17">
        <v>4.9878119890538898E-2</v>
      </c>
      <c r="X14" s="17">
        <v>6.1315753670999902E-2</v>
      </c>
      <c r="Y14" s="17">
        <v>2.0736490455351399E-2</v>
      </c>
      <c r="Z14" s="17">
        <v>0</v>
      </c>
      <c r="AA14" s="17">
        <v>3.9488598574713797E-2</v>
      </c>
      <c r="AB14" s="17"/>
      <c r="AC14" s="17">
        <v>0</v>
      </c>
      <c r="AD14" s="17">
        <v>5.3643386893957298E-2</v>
      </c>
      <c r="AE14" s="17">
        <v>6.2910722136720401E-3</v>
      </c>
      <c r="AF14" s="17">
        <v>1.31258212309255E-2</v>
      </c>
      <c r="AG14" s="17">
        <v>1.3147257688356499E-2</v>
      </c>
      <c r="AH14" s="17">
        <v>2.7691371489033601E-2</v>
      </c>
      <c r="AI14" s="17">
        <v>4.45775958507314E-2</v>
      </c>
      <c r="AJ14" s="17">
        <v>2.1051787508087901E-2</v>
      </c>
      <c r="AK14" s="17">
        <v>4.8021910413801001E-2</v>
      </c>
      <c r="AL14" s="17">
        <v>3.6587309914820697E-2</v>
      </c>
      <c r="AM14" s="17">
        <v>4.4110186629125803E-2</v>
      </c>
      <c r="AN14" s="17">
        <v>9.4838580496334202E-3</v>
      </c>
      <c r="AO14" s="17">
        <v>4.7933771102451103E-2</v>
      </c>
      <c r="AP14" s="17">
        <v>6.1848366956627897E-2</v>
      </c>
      <c r="AQ14" s="17">
        <v>6.6900543181815E-2</v>
      </c>
      <c r="AR14" s="17">
        <v>0.119467389094989</v>
      </c>
      <c r="AS14" s="17"/>
      <c r="AT14" s="17">
        <v>7.9544765056398306E-2</v>
      </c>
      <c r="AU14" s="17">
        <v>1.8484715335263101E-2</v>
      </c>
      <c r="AV14" s="17">
        <v>3.6955912083546101E-2</v>
      </c>
      <c r="AW14" s="17">
        <v>2.4077784931901401E-2</v>
      </c>
      <c r="AX14" s="17">
        <v>4.0886145101679096E-3</v>
      </c>
      <c r="AY14" s="17">
        <v>3.1820044294214901E-2</v>
      </c>
      <c r="AZ14" s="17"/>
      <c r="BA14" s="17">
        <v>1.2236247172718E-2</v>
      </c>
      <c r="BB14" s="17">
        <v>2.3277418542536801E-2</v>
      </c>
      <c r="BC14" s="17">
        <v>4.59967688888165E-2</v>
      </c>
      <c r="BD14" s="17">
        <v>9.5921918236092002E-2</v>
      </c>
      <c r="BE14" s="17">
        <v>2.3380676189992899E-2</v>
      </c>
      <c r="BF14" s="17"/>
      <c r="BG14" s="17">
        <v>2.45536632785315E-2</v>
      </c>
      <c r="BH14" s="17">
        <v>6.2049189395625898E-2</v>
      </c>
      <c r="BI14" s="17">
        <v>2.8897529644582899E-2</v>
      </c>
      <c r="BJ14" s="17">
        <v>6.7973868611697101E-3</v>
      </c>
      <c r="BK14" s="17">
        <v>3.5085463780259202E-2</v>
      </c>
      <c r="BL14" s="17"/>
      <c r="BM14" s="17">
        <v>4.7296312524626398E-2</v>
      </c>
      <c r="BN14" s="17">
        <v>2.1023710375629698E-2</v>
      </c>
      <c r="BO14" s="17">
        <v>3.3664676454382501E-2</v>
      </c>
      <c r="BP14" s="17"/>
      <c r="BQ14" s="17">
        <v>7.2814347999349396E-2</v>
      </c>
      <c r="BR14" s="17">
        <v>1.33059619586366E-2</v>
      </c>
      <c r="BS14" s="17"/>
      <c r="BT14" s="17">
        <v>4.1529656387581902E-2</v>
      </c>
      <c r="BU14" s="17">
        <v>2.6393003897135999E-2</v>
      </c>
    </row>
    <row r="15" spans="2:73" x14ac:dyDescent="0.3">
      <c r="B15" s="18" t="s">
        <v>267</v>
      </c>
      <c r="C15" s="17">
        <v>8.7574200909954103E-2</v>
      </c>
      <c r="D15" s="17">
        <v>9.7796805404779294E-2</v>
      </c>
      <c r="E15" s="17">
        <v>7.8059531453128106E-2</v>
      </c>
      <c r="F15" s="17"/>
      <c r="G15" s="17">
        <v>0.12756857759319101</v>
      </c>
      <c r="H15" s="17">
        <v>0.12985650723688999</v>
      </c>
      <c r="I15" s="17">
        <v>0.14365534287364501</v>
      </c>
      <c r="J15" s="17">
        <v>8.4895240176155004E-2</v>
      </c>
      <c r="K15" s="17">
        <v>3.8489841182868599E-2</v>
      </c>
      <c r="L15" s="17">
        <v>1.6831141980458399E-2</v>
      </c>
      <c r="M15" s="17"/>
      <c r="N15" s="17">
        <v>0.12671770449917699</v>
      </c>
      <c r="O15" s="17">
        <v>0.104365332883399</v>
      </c>
      <c r="P15" s="17">
        <v>6.5487209999382401E-2</v>
      </c>
      <c r="Q15" s="17">
        <v>5.1584795985973403E-2</v>
      </c>
      <c r="R15" s="17"/>
      <c r="S15" s="17">
        <v>0.10716458921892399</v>
      </c>
      <c r="T15" s="17">
        <v>7.9152916203008294E-2</v>
      </c>
      <c r="U15" s="17">
        <v>7.3786430032483294E-2</v>
      </c>
      <c r="V15" s="17">
        <v>7.2995479932695506E-2</v>
      </c>
      <c r="W15" s="17">
        <v>8.0310326993358994E-2</v>
      </c>
      <c r="X15" s="17">
        <v>0.111378977735758</v>
      </c>
      <c r="Y15" s="17">
        <v>8.8060968219324104E-2</v>
      </c>
      <c r="Z15" s="17">
        <v>7.2763133037728203E-2</v>
      </c>
      <c r="AA15" s="17">
        <v>9.0072452580819196E-2</v>
      </c>
      <c r="AB15" s="17"/>
      <c r="AC15" s="17">
        <v>8.7973205954412104E-2</v>
      </c>
      <c r="AD15" s="17">
        <v>5.1554056802366299E-2</v>
      </c>
      <c r="AE15" s="17">
        <v>4.8446780049580002E-2</v>
      </c>
      <c r="AF15" s="17">
        <v>6.3945234714763696E-2</v>
      </c>
      <c r="AG15" s="17">
        <v>5.9631908177021103E-2</v>
      </c>
      <c r="AH15" s="17">
        <v>8.4775651982254493E-2</v>
      </c>
      <c r="AI15" s="17">
        <v>8.3913262174021397E-2</v>
      </c>
      <c r="AJ15" s="17">
        <v>0.10742511719011601</v>
      </c>
      <c r="AK15" s="17">
        <v>9.2682286216250298E-2</v>
      </c>
      <c r="AL15" s="17">
        <v>9.8493802083176901E-2</v>
      </c>
      <c r="AM15" s="17">
        <v>0.120098547036388</v>
      </c>
      <c r="AN15" s="17">
        <v>8.8207280421846807E-2</v>
      </c>
      <c r="AO15" s="17">
        <v>0.118345943593753</v>
      </c>
      <c r="AP15" s="17">
        <v>0.156029012495604</v>
      </c>
      <c r="AQ15" s="17">
        <v>9.2347760391966002E-2</v>
      </c>
      <c r="AR15" s="17">
        <v>0.16333940367671801</v>
      </c>
      <c r="AS15" s="17"/>
      <c r="AT15" s="17">
        <v>0.13424697071460501</v>
      </c>
      <c r="AU15" s="17">
        <v>8.5422958831286297E-2</v>
      </c>
      <c r="AV15" s="17">
        <v>8.5412591666755397E-2</v>
      </c>
      <c r="AW15" s="17">
        <v>6.8982349997852493E-2</v>
      </c>
      <c r="AX15" s="17">
        <v>4.5893426405924101E-2</v>
      </c>
      <c r="AY15" s="17">
        <v>4.8144753128705697E-2</v>
      </c>
      <c r="AZ15" s="17"/>
      <c r="BA15" s="17">
        <v>3.9615316835285602E-2</v>
      </c>
      <c r="BB15" s="17">
        <v>7.7322520845109294E-2</v>
      </c>
      <c r="BC15" s="17">
        <v>0.12046063220567201</v>
      </c>
      <c r="BD15" s="17">
        <v>0.180804323158791</v>
      </c>
      <c r="BE15" s="17">
        <v>7.1146857314740602E-2</v>
      </c>
      <c r="BF15" s="17"/>
      <c r="BG15" s="17">
        <v>7.6614253759708997E-2</v>
      </c>
      <c r="BH15" s="17">
        <v>0.125512312460661</v>
      </c>
      <c r="BI15" s="17">
        <v>6.0685379366675202E-2</v>
      </c>
      <c r="BJ15" s="17">
        <v>8.0866717906327795E-2</v>
      </c>
      <c r="BK15" s="17">
        <v>8.2039351410959999E-2</v>
      </c>
      <c r="BL15" s="17"/>
      <c r="BM15" s="17">
        <v>9.0342875833183497E-2</v>
      </c>
      <c r="BN15" s="17">
        <v>8.7470349638123002E-2</v>
      </c>
      <c r="BO15" s="17">
        <v>7.9485745514236206E-2</v>
      </c>
      <c r="BP15" s="17"/>
      <c r="BQ15" s="17">
        <v>0.13481632775636601</v>
      </c>
      <c r="BR15" s="17">
        <v>5.8028949322642402E-2</v>
      </c>
      <c r="BS15" s="17"/>
      <c r="BT15" s="17">
        <v>0.111167590268866</v>
      </c>
      <c r="BU15" s="17">
        <v>5.5655720168598703E-2</v>
      </c>
    </row>
    <row r="16" spans="2:73" x14ac:dyDescent="0.3">
      <c r="B16" s="18" t="s">
        <v>268</v>
      </c>
      <c r="C16" s="17">
        <v>0.12957691640322799</v>
      </c>
      <c r="D16" s="17">
        <v>0.126151590847769</v>
      </c>
      <c r="E16" s="17">
        <v>0.133164711370509</v>
      </c>
      <c r="F16" s="17"/>
      <c r="G16" s="17">
        <v>0.15329765714827601</v>
      </c>
      <c r="H16" s="17">
        <v>0.14424114789085801</v>
      </c>
      <c r="I16" s="17">
        <v>0.235487865637484</v>
      </c>
      <c r="J16" s="17">
        <v>0.13292260555934801</v>
      </c>
      <c r="K16" s="17">
        <v>8.17084501335998E-2</v>
      </c>
      <c r="L16" s="17">
        <v>4.6723041186482898E-2</v>
      </c>
      <c r="M16" s="17"/>
      <c r="N16" s="17">
        <v>0.160068157552719</v>
      </c>
      <c r="O16" s="17">
        <v>0.14309476582226099</v>
      </c>
      <c r="P16" s="17">
        <v>0.13566961898087901</v>
      </c>
      <c r="Q16" s="17">
        <v>8.0213894604313996E-2</v>
      </c>
      <c r="R16" s="17"/>
      <c r="S16" s="17">
        <v>0.109969174362547</v>
      </c>
      <c r="T16" s="17">
        <v>0.108449393900227</v>
      </c>
      <c r="U16" s="17">
        <v>0.123297660951474</v>
      </c>
      <c r="V16" s="17">
        <v>0.15484132488302299</v>
      </c>
      <c r="W16" s="17">
        <v>0.15253238427381899</v>
      </c>
      <c r="X16" s="17">
        <v>0.216565678493919</v>
      </c>
      <c r="Y16" s="17">
        <v>0.107790094790745</v>
      </c>
      <c r="Z16" s="17">
        <v>0.11267759136482799</v>
      </c>
      <c r="AA16" s="17">
        <v>0.103199945430271</v>
      </c>
      <c r="AB16" s="17"/>
      <c r="AC16" s="17">
        <v>0.167517515728098</v>
      </c>
      <c r="AD16" s="17">
        <v>0.126829604325947</v>
      </c>
      <c r="AE16" s="17">
        <v>7.2428885531981096E-2</v>
      </c>
      <c r="AF16" s="17">
        <v>0.102803970064397</v>
      </c>
      <c r="AG16" s="17">
        <v>0.13655543483749299</v>
      </c>
      <c r="AH16" s="17">
        <v>0.110543616121781</v>
      </c>
      <c r="AI16" s="17">
        <v>8.5883982027119707E-2</v>
      </c>
      <c r="AJ16" s="17">
        <v>0.13409645090668901</v>
      </c>
      <c r="AK16" s="17">
        <v>0.181737738304286</v>
      </c>
      <c r="AL16" s="17">
        <v>0.13243097838991399</v>
      </c>
      <c r="AM16" s="17">
        <v>0.16378367477726799</v>
      </c>
      <c r="AN16" s="17">
        <v>0.18250556847653701</v>
      </c>
      <c r="AO16" s="17">
        <v>0.18063866489740099</v>
      </c>
      <c r="AP16" s="17">
        <v>0.16744096741307099</v>
      </c>
      <c r="AQ16" s="17">
        <v>0.15906204111504199</v>
      </c>
      <c r="AR16" s="17">
        <v>0.113073096670695</v>
      </c>
      <c r="AS16" s="17"/>
      <c r="AT16" s="17">
        <v>0.12479197308637301</v>
      </c>
      <c r="AU16" s="17">
        <v>0.124166764958552</v>
      </c>
      <c r="AV16" s="17">
        <v>0.15638974599987299</v>
      </c>
      <c r="AW16" s="17">
        <v>0.12233046186555301</v>
      </c>
      <c r="AX16" s="17">
        <v>0.128314564289293</v>
      </c>
      <c r="AY16" s="17">
        <v>0.13420631358747101</v>
      </c>
      <c r="AZ16" s="17"/>
      <c r="BA16" s="17">
        <v>0.116489269969471</v>
      </c>
      <c r="BB16" s="17">
        <v>0.14875334921897701</v>
      </c>
      <c r="BC16" s="17">
        <v>0.12746016923368</v>
      </c>
      <c r="BD16" s="17">
        <v>0.15675745665181501</v>
      </c>
      <c r="BE16" s="17">
        <v>0.15017387998298801</v>
      </c>
      <c r="BF16" s="17"/>
      <c r="BG16" s="17">
        <v>0.12114295866531601</v>
      </c>
      <c r="BH16" s="17">
        <v>0.14576391980807801</v>
      </c>
      <c r="BI16" s="17">
        <v>0.111222720984749</v>
      </c>
      <c r="BJ16" s="17">
        <v>0.13434558826455201</v>
      </c>
      <c r="BK16" s="17">
        <v>0.12927211051510701</v>
      </c>
      <c r="BL16" s="17"/>
      <c r="BM16" s="17">
        <v>0.124121987295654</v>
      </c>
      <c r="BN16" s="17">
        <v>0.140066442030888</v>
      </c>
      <c r="BO16" s="17">
        <v>0.12049416920931599</v>
      </c>
      <c r="BP16" s="17"/>
      <c r="BQ16" s="17">
        <v>0.148855168625844</v>
      </c>
      <c r="BR16" s="17">
        <v>0.118690353202654</v>
      </c>
      <c r="BS16" s="17"/>
      <c r="BT16" s="17">
        <v>0.14123172860760799</v>
      </c>
      <c r="BU16" s="17">
        <v>0.117416705315585</v>
      </c>
    </row>
    <row r="17" spans="2:73" x14ac:dyDescent="0.3">
      <c r="B17" s="18" t="s">
        <v>269</v>
      </c>
      <c r="C17" s="17">
        <v>0.29309781054705902</v>
      </c>
      <c r="D17" s="17">
        <v>0.27313607403020301</v>
      </c>
      <c r="E17" s="17">
        <v>0.31164006195972099</v>
      </c>
      <c r="F17" s="17"/>
      <c r="G17" s="17">
        <v>0.307152160714186</v>
      </c>
      <c r="H17" s="17">
        <v>0.260427812376755</v>
      </c>
      <c r="I17" s="17">
        <v>0.31339193929529202</v>
      </c>
      <c r="J17" s="17">
        <v>0.36696761811901102</v>
      </c>
      <c r="K17" s="17">
        <v>0.30436266790843702</v>
      </c>
      <c r="L17" s="17">
        <v>0.22498520325883301</v>
      </c>
      <c r="M17" s="17"/>
      <c r="N17" s="17">
        <v>0.27826374731845599</v>
      </c>
      <c r="O17" s="17">
        <v>0.30426310913614502</v>
      </c>
      <c r="P17" s="17">
        <v>0.30719759628162102</v>
      </c>
      <c r="Q17" s="17">
        <v>0.28264143792767998</v>
      </c>
      <c r="R17" s="17"/>
      <c r="S17" s="17">
        <v>0.264838805030709</v>
      </c>
      <c r="T17" s="17">
        <v>0.33100047949813599</v>
      </c>
      <c r="U17" s="17">
        <v>0.28459396709086299</v>
      </c>
      <c r="V17" s="17">
        <v>0.26841604199399999</v>
      </c>
      <c r="W17" s="17">
        <v>0.28382712032644503</v>
      </c>
      <c r="X17" s="17">
        <v>0.26614640017846602</v>
      </c>
      <c r="Y17" s="17">
        <v>0.28816382428340098</v>
      </c>
      <c r="Z17" s="17">
        <v>0.351797693312629</v>
      </c>
      <c r="AA17" s="17">
        <v>0.31545677328154298</v>
      </c>
      <c r="AB17" s="17"/>
      <c r="AC17" s="17">
        <v>8.0677885220607898E-2</v>
      </c>
      <c r="AD17" s="17">
        <v>0.26274613270778102</v>
      </c>
      <c r="AE17" s="17">
        <v>0.26780446720980799</v>
      </c>
      <c r="AF17" s="17">
        <v>0.32698322271369301</v>
      </c>
      <c r="AG17" s="17">
        <v>0.210266863050073</v>
      </c>
      <c r="AH17" s="17">
        <v>0.33723911370627102</v>
      </c>
      <c r="AI17" s="17">
        <v>0.29497064990086502</v>
      </c>
      <c r="AJ17" s="17">
        <v>0.332159746709623</v>
      </c>
      <c r="AK17" s="17">
        <v>0.24174933637839</v>
      </c>
      <c r="AL17" s="17">
        <v>0.28399529411481</v>
      </c>
      <c r="AM17" s="17">
        <v>0.28470898167233799</v>
      </c>
      <c r="AN17" s="17">
        <v>0.35991842191157603</v>
      </c>
      <c r="AO17" s="17">
        <v>0.41059265047417698</v>
      </c>
      <c r="AP17" s="17">
        <v>0.32674496591902102</v>
      </c>
      <c r="AQ17" s="17">
        <v>0.29134171569016298</v>
      </c>
      <c r="AR17" s="17">
        <v>0.179937780911435</v>
      </c>
      <c r="AS17" s="17"/>
      <c r="AT17" s="17">
        <v>0.241761697792717</v>
      </c>
      <c r="AU17" s="17">
        <v>0.31764090747122897</v>
      </c>
      <c r="AV17" s="17">
        <v>0.29959256657772299</v>
      </c>
      <c r="AW17" s="17">
        <v>0.31793489855770202</v>
      </c>
      <c r="AX17" s="17">
        <v>0.24939367119904199</v>
      </c>
      <c r="AY17" s="17">
        <v>0.36791042978652899</v>
      </c>
      <c r="AZ17" s="17"/>
      <c r="BA17" s="17">
        <v>0.30906205448580598</v>
      </c>
      <c r="BB17" s="17">
        <v>0.32680605479604902</v>
      </c>
      <c r="BC17" s="17">
        <v>0.28365645355772101</v>
      </c>
      <c r="BD17" s="17">
        <v>0.23461887779838</v>
      </c>
      <c r="BE17" s="17">
        <v>0.14523176923480899</v>
      </c>
      <c r="BF17" s="17"/>
      <c r="BG17" s="17">
        <v>0.26342494329879201</v>
      </c>
      <c r="BH17" s="17">
        <v>0.27411884872011699</v>
      </c>
      <c r="BI17" s="17">
        <v>0.29777411585535102</v>
      </c>
      <c r="BJ17" s="17">
        <v>0.28266651327395098</v>
      </c>
      <c r="BK17" s="17">
        <v>0.308256216620584</v>
      </c>
      <c r="BL17" s="17"/>
      <c r="BM17" s="17">
        <v>0.27057013520217399</v>
      </c>
      <c r="BN17" s="17">
        <v>0.30081204675921402</v>
      </c>
      <c r="BO17" s="17">
        <v>0.342200590206161</v>
      </c>
      <c r="BP17" s="17"/>
      <c r="BQ17" s="17">
        <v>0.250329156349203</v>
      </c>
      <c r="BR17" s="17">
        <v>0.30643825686585502</v>
      </c>
      <c r="BS17" s="17"/>
      <c r="BT17" s="17">
        <v>0.28043300771114299</v>
      </c>
      <c r="BU17" s="17">
        <v>0.30769146001046099</v>
      </c>
    </row>
    <row r="18" spans="2:73" x14ac:dyDescent="0.3">
      <c r="B18" s="18" t="s">
        <v>270</v>
      </c>
      <c r="C18" s="17">
        <v>0.35899406894118002</v>
      </c>
      <c r="D18" s="17">
        <v>0.34365031984297001</v>
      </c>
      <c r="E18" s="17">
        <v>0.373604785918279</v>
      </c>
      <c r="F18" s="17"/>
      <c r="G18" s="17">
        <v>0.139410682690534</v>
      </c>
      <c r="H18" s="17">
        <v>0.16719713848217699</v>
      </c>
      <c r="I18" s="17">
        <v>0.179710871935778</v>
      </c>
      <c r="J18" s="17">
        <v>0.36851034956138701</v>
      </c>
      <c r="K18" s="17">
        <v>0.550313903914047</v>
      </c>
      <c r="L18" s="17">
        <v>0.66994925982993403</v>
      </c>
      <c r="M18" s="17"/>
      <c r="N18" s="17">
        <v>0.23942642219806601</v>
      </c>
      <c r="O18" s="17">
        <v>0.327156532759802</v>
      </c>
      <c r="P18" s="17">
        <v>0.366555240356843</v>
      </c>
      <c r="Q18" s="17">
        <v>0.50673219924422697</v>
      </c>
      <c r="R18" s="17"/>
      <c r="S18" s="17">
        <v>0.24920814745270001</v>
      </c>
      <c r="T18" s="17">
        <v>0.383390588604622</v>
      </c>
      <c r="U18" s="17">
        <v>0.40360485381905697</v>
      </c>
      <c r="V18" s="17">
        <v>0.40473854433967399</v>
      </c>
      <c r="W18" s="17">
        <v>0.37226885247228803</v>
      </c>
      <c r="X18" s="17">
        <v>0.280675598319228</v>
      </c>
      <c r="Y18" s="17">
        <v>0.41890089209409098</v>
      </c>
      <c r="Z18" s="17">
        <v>0.39491426581716899</v>
      </c>
      <c r="AA18" s="17">
        <v>0.37734019063784502</v>
      </c>
      <c r="AB18" s="17"/>
      <c r="AC18" s="17">
        <v>0.53441635937798104</v>
      </c>
      <c r="AD18" s="17">
        <v>0.39998361700236801</v>
      </c>
      <c r="AE18" s="17">
        <v>0.52537600660631001</v>
      </c>
      <c r="AF18" s="17">
        <v>0.42746106850377102</v>
      </c>
      <c r="AG18" s="17">
        <v>0.53215226375017399</v>
      </c>
      <c r="AH18" s="17">
        <v>0.37468119724486598</v>
      </c>
      <c r="AI18" s="17">
        <v>0.36765163118198302</v>
      </c>
      <c r="AJ18" s="17">
        <v>0.28287615029689001</v>
      </c>
      <c r="AK18" s="17">
        <v>0.34124636196021302</v>
      </c>
      <c r="AL18" s="17">
        <v>0.34352620499782099</v>
      </c>
      <c r="AM18" s="17">
        <v>0.32859774088029697</v>
      </c>
      <c r="AN18" s="17">
        <v>0.27492958316807198</v>
      </c>
      <c r="AO18" s="17">
        <v>0.16124359443227099</v>
      </c>
      <c r="AP18" s="17">
        <v>0.17370535156122499</v>
      </c>
      <c r="AQ18" s="17">
        <v>0.25633084854903998</v>
      </c>
      <c r="AR18" s="17">
        <v>0.15928875750430499</v>
      </c>
      <c r="AS18" s="17"/>
      <c r="AT18" s="17">
        <v>0.21410878387209201</v>
      </c>
      <c r="AU18" s="17">
        <v>0.38032432056437299</v>
      </c>
      <c r="AV18" s="17">
        <v>0.32887239319824102</v>
      </c>
      <c r="AW18" s="17">
        <v>0.42162299530695302</v>
      </c>
      <c r="AX18" s="17">
        <v>0.55216849100372201</v>
      </c>
      <c r="AY18" s="17">
        <v>0.34789874498805801</v>
      </c>
      <c r="AZ18" s="17"/>
      <c r="BA18" s="17">
        <v>0.47883062699647899</v>
      </c>
      <c r="BB18" s="17">
        <v>0.35169244015335999</v>
      </c>
      <c r="BC18" s="17">
        <v>0.28471726914739598</v>
      </c>
      <c r="BD18" s="17">
        <v>0.17204401875089201</v>
      </c>
      <c r="BE18" s="17">
        <v>0.21980358383392501</v>
      </c>
      <c r="BF18" s="17"/>
      <c r="BG18" s="17">
        <v>0.42476382041102501</v>
      </c>
      <c r="BH18" s="17">
        <v>0.25460224150125899</v>
      </c>
      <c r="BI18" s="17">
        <v>0.442132190281951</v>
      </c>
      <c r="BJ18" s="17">
        <v>0.43568629639112699</v>
      </c>
      <c r="BK18" s="17">
        <v>0.37035648796440401</v>
      </c>
      <c r="BL18" s="17"/>
      <c r="BM18" s="17">
        <v>0.338965602944582</v>
      </c>
      <c r="BN18" s="17">
        <v>0.37908688034898302</v>
      </c>
      <c r="BO18" s="17">
        <v>0.37045570706407799</v>
      </c>
      <c r="BP18" s="17"/>
      <c r="BQ18" s="17">
        <v>0.20332892880894099</v>
      </c>
      <c r="BR18" s="17">
        <v>0.46725205018594501</v>
      </c>
      <c r="BS18" s="17"/>
      <c r="BT18" s="17">
        <v>0.30410729054947699</v>
      </c>
      <c r="BU18" s="17">
        <v>0.43957303457568497</v>
      </c>
    </row>
    <row r="19" spans="2:73" x14ac:dyDescent="0.3">
      <c r="B19" s="18" t="s">
        <v>92</v>
      </c>
      <c r="C19" s="19">
        <v>1.9783734050965299E-2</v>
      </c>
      <c r="D19" s="19">
        <v>1.4442688076480401E-2</v>
      </c>
      <c r="E19" s="19">
        <v>2.4919730456659E-2</v>
      </c>
      <c r="F19" s="19"/>
      <c r="G19" s="19">
        <v>2.1932777375285602E-2</v>
      </c>
      <c r="H19" s="19">
        <v>2.63579728433079E-2</v>
      </c>
      <c r="I19" s="19">
        <v>1.1390902647415199E-2</v>
      </c>
      <c r="J19" s="19">
        <v>1.00975069397846E-2</v>
      </c>
      <c r="K19" s="19">
        <v>1.19534271124534E-2</v>
      </c>
      <c r="L19" s="19">
        <v>3.27433202753609E-2</v>
      </c>
      <c r="M19" s="19"/>
      <c r="N19" s="19">
        <v>2.0496221185520198E-2</v>
      </c>
      <c r="O19" s="19">
        <v>1.12568973450399E-2</v>
      </c>
      <c r="P19" s="19">
        <v>2.5864817191592001E-2</v>
      </c>
      <c r="Q19" s="19">
        <v>2.24740167182454E-2</v>
      </c>
      <c r="R19" s="19"/>
      <c r="S19" s="19">
        <v>1.75123734083063E-2</v>
      </c>
      <c r="T19" s="19">
        <v>2.3057009969364401E-2</v>
      </c>
      <c r="U19" s="19">
        <v>2.9214463103511602E-2</v>
      </c>
      <c r="V19" s="19">
        <v>1.2156346357473599E-2</v>
      </c>
      <c r="W19" s="19">
        <v>9.4489820325380607E-3</v>
      </c>
      <c r="X19" s="19">
        <v>2.0814376507261E-2</v>
      </c>
      <c r="Y19" s="19">
        <v>2.1392491381793902E-2</v>
      </c>
      <c r="Z19" s="19">
        <v>3.4939053515287803E-2</v>
      </c>
      <c r="AA19" s="19">
        <v>1.6910300307856101E-2</v>
      </c>
      <c r="AB19" s="19"/>
      <c r="AC19" s="19">
        <v>4.6086663460269302E-2</v>
      </c>
      <c r="AD19" s="19">
        <v>3.2786705948387299E-2</v>
      </c>
      <c r="AE19" s="19">
        <v>1.6648639361025001E-2</v>
      </c>
      <c r="AF19" s="19">
        <v>2.8643843804868601E-2</v>
      </c>
      <c r="AG19" s="19">
        <v>1.3154222901133199E-2</v>
      </c>
      <c r="AH19" s="19">
        <v>1.9131478763743898E-2</v>
      </c>
      <c r="AI19" s="19">
        <v>1.23458469928477E-2</v>
      </c>
      <c r="AJ19" s="19">
        <v>2.68028740117464E-2</v>
      </c>
      <c r="AK19" s="19">
        <v>1.8411489569776701E-2</v>
      </c>
      <c r="AL19" s="19">
        <v>2.5399977465452601E-2</v>
      </c>
      <c r="AM19" s="19">
        <v>1.3951777306932599E-2</v>
      </c>
      <c r="AN19" s="19">
        <v>2.2878310812363498E-2</v>
      </c>
      <c r="AO19" s="19">
        <v>0</v>
      </c>
      <c r="AP19" s="19">
        <v>3.4460702064694697E-2</v>
      </c>
      <c r="AQ19" s="19">
        <v>1.1780912436184E-2</v>
      </c>
      <c r="AR19" s="19">
        <v>0</v>
      </c>
      <c r="AS19" s="19"/>
      <c r="AT19" s="19">
        <v>2.6365357377879001E-2</v>
      </c>
      <c r="AU19" s="19">
        <v>1.76107535943908E-2</v>
      </c>
      <c r="AV19" s="19">
        <v>1.7377451702967499E-2</v>
      </c>
      <c r="AW19" s="19">
        <v>1.44056978663225E-2</v>
      </c>
      <c r="AX19" s="19">
        <v>1.60562074157936E-2</v>
      </c>
      <c r="AY19" s="19">
        <v>3.8081578703980101E-2</v>
      </c>
      <c r="AZ19" s="19"/>
      <c r="BA19" s="19">
        <v>2.36336057553461E-2</v>
      </c>
      <c r="BB19" s="19">
        <v>1.51409698817067E-2</v>
      </c>
      <c r="BC19" s="19">
        <v>2.7784587394828499E-2</v>
      </c>
      <c r="BD19" s="19">
        <v>1.54589003780641E-2</v>
      </c>
      <c r="BE19" s="19">
        <v>0</v>
      </c>
      <c r="BF19" s="19"/>
      <c r="BG19" s="19">
        <v>1.6561281980014199E-2</v>
      </c>
      <c r="BH19" s="19">
        <v>2.1954357408676999E-2</v>
      </c>
      <c r="BI19" s="19">
        <v>1.0507939354844901E-2</v>
      </c>
      <c r="BJ19" s="19">
        <v>1.0481352276277001E-2</v>
      </c>
      <c r="BK19" s="19">
        <v>2.99320383747478E-2</v>
      </c>
      <c r="BL19" s="19"/>
      <c r="BM19" s="19">
        <v>1.8018409402319299E-2</v>
      </c>
      <c r="BN19" s="19">
        <v>2.3777511943002001E-2</v>
      </c>
      <c r="BO19" s="19">
        <v>1.5386878361734101E-2</v>
      </c>
      <c r="BP19" s="19"/>
      <c r="BQ19" s="19">
        <v>1.36343949804317E-2</v>
      </c>
      <c r="BR19" s="19">
        <v>1.64836396830043E-2</v>
      </c>
      <c r="BS19" s="19"/>
      <c r="BT19" s="19">
        <v>1.76327376078011E-2</v>
      </c>
      <c r="BU19" s="19">
        <v>1.50124578327821E-2</v>
      </c>
    </row>
    <row r="20" spans="2:73" x14ac:dyDescent="0.3">
      <c r="B20" s="16" t="s">
        <v>197</v>
      </c>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R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8" width="20.6640625" customWidth="1"/>
  </cols>
  <sheetData>
    <row r="2" spans="2:18" ht="40.049999999999997" customHeight="1" x14ac:dyDescent="0.3">
      <c r="D2" s="30" t="s">
        <v>299</v>
      </c>
      <c r="E2" s="26"/>
      <c r="F2" s="26"/>
      <c r="G2" s="26"/>
      <c r="H2" s="26"/>
      <c r="I2" s="26"/>
      <c r="J2" s="26"/>
      <c r="K2" s="26"/>
      <c r="L2" s="26"/>
      <c r="M2" s="26"/>
      <c r="N2" s="26"/>
      <c r="O2" s="26"/>
      <c r="P2" s="26"/>
      <c r="Q2" s="26"/>
      <c r="R2" s="26"/>
    </row>
    <row r="6" spans="2:18" ht="49.95" customHeight="1" x14ac:dyDescent="0.3">
      <c r="B6" s="20" t="s">
        <v>14</v>
      </c>
      <c r="C6" s="20" t="s">
        <v>284</v>
      </c>
      <c r="D6" s="20" t="s">
        <v>285</v>
      </c>
      <c r="E6" s="20" t="s">
        <v>286</v>
      </c>
      <c r="F6" s="20" t="s">
        <v>287</v>
      </c>
      <c r="G6" s="20" t="s">
        <v>288</v>
      </c>
      <c r="H6" s="20" t="s">
        <v>289</v>
      </c>
      <c r="I6" s="20" t="s">
        <v>290</v>
      </c>
      <c r="J6" s="20" t="s">
        <v>291</v>
      </c>
      <c r="K6" s="20" t="s">
        <v>292</v>
      </c>
      <c r="L6" s="20" t="s">
        <v>293</v>
      </c>
      <c r="M6" s="20" t="s">
        <v>294</v>
      </c>
      <c r="N6" s="20" t="s">
        <v>295</v>
      </c>
      <c r="O6" s="20" t="s">
        <v>296</v>
      </c>
      <c r="P6" s="20" t="s">
        <v>297</v>
      </c>
      <c r="Q6" s="20" t="s">
        <v>298</v>
      </c>
    </row>
    <row r="7" spans="2:18" x14ac:dyDescent="0.3">
      <c r="B7" s="18" t="s">
        <v>261</v>
      </c>
      <c r="C7" s="17">
        <v>4.3350992103791596E-3</v>
      </c>
      <c r="D7" s="17">
        <v>2.4189163287836402E-3</v>
      </c>
      <c r="E7" s="17">
        <v>2.1904891246925799E-2</v>
      </c>
      <c r="F7" s="17">
        <v>9.3832237021055209E-3</v>
      </c>
      <c r="G7" s="17">
        <v>4.9588975187729502E-3</v>
      </c>
      <c r="H7" s="17">
        <v>2.4138830351252902E-3</v>
      </c>
      <c r="I7" s="17">
        <v>1.6372340789480701E-3</v>
      </c>
      <c r="J7" s="17">
        <v>1.5041827399248101E-2</v>
      </c>
      <c r="K7" s="17">
        <v>1.2940061349271E-3</v>
      </c>
      <c r="L7" s="17">
        <v>1.01776001434275E-3</v>
      </c>
      <c r="M7" s="17">
        <v>1.47065696056438E-2</v>
      </c>
      <c r="N7" s="17">
        <v>1.29424805064018E-2</v>
      </c>
      <c r="O7" s="17">
        <v>7.16380715432474E-3</v>
      </c>
      <c r="P7" s="17">
        <v>4.6837284539663002E-3</v>
      </c>
      <c r="Q7" s="17">
        <v>2.3622387787411601E-3</v>
      </c>
    </row>
    <row r="8" spans="2:18" x14ac:dyDescent="0.3">
      <c r="B8" s="18" t="s">
        <v>262</v>
      </c>
      <c r="C8" s="17">
        <v>9.5006290073647408E-3</v>
      </c>
      <c r="D8" s="17">
        <v>1.0061109940593199E-2</v>
      </c>
      <c r="E8" s="17">
        <v>6.8947869645407597E-2</v>
      </c>
      <c r="F8" s="17">
        <v>4.0993429274568602E-2</v>
      </c>
      <c r="G8" s="17">
        <v>1.18511731324961E-2</v>
      </c>
      <c r="H8" s="17">
        <v>1.1166011308011699E-2</v>
      </c>
      <c r="I8" s="17">
        <v>4.6588003453098999E-3</v>
      </c>
      <c r="J8" s="17">
        <v>4.3398122611154097E-2</v>
      </c>
      <c r="K8" s="17">
        <v>1.76842719903336E-3</v>
      </c>
      <c r="L8" s="17">
        <v>4.3633924912898098E-3</v>
      </c>
      <c r="M8" s="17">
        <v>3.23301380654182E-2</v>
      </c>
      <c r="N8" s="17">
        <v>2.4807273181889401E-2</v>
      </c>
      <c r="O8" s="17">
        <v>1.42862892808539E-2</v>
      </c>
      <c r="P8" s="17">
        <v>1.5213063122422E-2</v>
      </c>
      <c r="Q8" s="17">
        <v>8.4294813792870193E-3</v>
      </c>
    </row>
    <row r="9" spans="2:18" x14ac:dyDescent="0.3">
      <c r="B9" s="18" t="s">
        <v>263</v>
      </c>
      <c r="C9" s="17">
        <v>5.6195368037117603E-2</v>
      </c>
      <c r="D9" s="17">
        <v>5.4331299754626299E-2</v>
      </c>
      <c r="E9" s="17">
        <v>0.27463562123896801</v>
      </c>
      <c r="F9" s="17">
        <v>0.25698525941887401</v>
      </c>
      <c r="G9" s="17">
        <v>7.5438900099858E-2</v>
      </c>
      <c r="H9" s="17">
        <v>3.6896079266645697E-2</v>
      </c>
      <c r="I9" s="17">
        <v>1.1070364907040201E-2</v>
      </c>
      <c r="J9" s="17">
        <v>0.12857591995029699</v>
      </c>
      <c r="K9" s="17">
        <v>1.33778490446501E-2</v>
      </c>
      <c r="L9" s="17">
        <v>1.08554774063614E-2</v>
      </c>
      <c r="M9" s="17">
        <v>0.137295334206543</v>
      </c>
      <c r="N9" s="17">
        <v>7.0955458529131404E-2</v>
      </c>
      <c r="O9" s="17">
        <v>8.4282057026466503E-2</v>
      </c>
      <c r="P9" s="17">
        <v>6.8648155966497204E-2</v>
      </c>
      <c r="Q9" s="17">
        <v>1.7106026203410299E-2</v>
      </c>
    </row>
    <row r="10" spans="2:18" x14ac:dyDescent="0.3">
      <c r="B10" s="18" t="s">
        <v>264</v>
      </c>
      <c r="C10" s="17">
        <v>8.9511710890898197E-2</v>
      </c>
      <c r="D10" s="17">
        <v>8.9247487757444594E-2</v>
      </c>
      <c r="E10" s="17">
        <v>0.225601881335076</v>
      </c>
      <c r="F10" s="17">
        <v>0.25615994421163801</v>
      </c>
      <c r="G10" s="17">
        <v>0.11541008916272801</v>
      </c>
      <c r="H10" s="17">
        <v>8.47519088058728E-2</v>
      </c>
      <c r="I10" s="17">
        <v>2.7527076524317101E-2</v>
      </c>
      <c r="J10" s="17">
        <v>0.13643856661978801</v>
      </c>
      <c r="K10" s="17">
        <v>1.3282598922359499E-2</v>
      </c>
      <c r="L10" s="17">
        <v>1.8250710848934301E-2</v>
      </c>
      <c r="M10" s="17">
        <v>0.16415197934895401</v>
      </c>
      <c r="N10" s="17">
        <v>8.0869819896326994E-2</v>
      </c>
      <c r="O10" s="17">
        <v>8.1878110384137198E-2</v>
      </c>
      <c r="P10" s="17">
        <v>0.10234278353182</v>
      </c>
      <c r="Q10" s="17">
        <v>3.6758712897197503E-2</v>
      </c>
    </row>
    <row r="11" spans="2:18" x14ac:dyDescent="0.3">
      <c r="B11" s="18" t="s">
        <v>265</v>
      </c>
      <c r="C11" s="17">
        <v>0.17058876364860501</v>
      </c>
      <c r="D11" s="17">
        <v>0.16633022014527801</v>
      </c>
      <c r="E11" s="17">
        <v>0.16432775535694</v>
      </c>
      <c r="F11" s="17">
        <v>0.16983766123556801</v>
      </c>
      <c r="G11" s="17">
        <v>0.14704975395714701</v>
      </c>
      <c r="H11" s="17">
        <v>0.13269236412447899</v>
      </c>
      <c r="I11" s="17">
        <v>4.8200648152686099E-2</v>
      </c>
      <c r="J11" s="17">
        <v>0.17401984472582399</v>
      </c>
      <c r="K11" s="17">
        <v>4.2263982489138499E-2</v>
      </c>
      <c r="L11" s="17">
        <v>4.4376844885778699E-2</v>
      </c>
      <c r="M11" s="17">
        <v>0.178210043322069</v>
      </c>
      <c r="N11" s="17">
        <v>0.13371675433885399</v>
      </c>
      <c r="O11" s="17">
        <v>0.103806727453133</v>
      </c>
      <c r="P11" s="17">
        <v>0.13644688603706301</v>
      </c>
      <c r="Q11" s="17">
        <v>8.5712825189126401E-2</v>
      </c>
    </row>
    <row r="12" spans="2:18" x14ac:dyDescent="0.3">
      <c r="B12" s="18" t="s">
        <v>266</v>
      </c>
      <c r="C12" s="17">
        <v>0.196417503522065</v>
      </c>
      <c r="D12" s="17">
        <v>0.20390788928694401</v>
      </c>
      <c r="E12" s="17">
        <v>8.4784353088202605E-2</v>
      </c>
      <c r="F12" s="17">
        <v>7.8990690575587899E-2</v>
      </c>
      <c r="G12" s="17">
        <v>0.16256572158353899</v>
      </c>
      <c r="H12" s="17">
        <v>0.178039316396364</v>
      </c>
      <c r="I12" s="17">
        <v>8.6761296735458598E-2</v>
      </c>
      <c r="J12" s="17">
        <v>0.13176235313187601</v>
      </c>
      <c r="K12" s="17">
        <v>5.6568265862034103E-2</v>
      </c>
      <c r="L12" s="17">
        <v>4.9576662481144E-2</v>
      </c>
      <c r="M12" s="17">
        <v>0.13323249074457499</v>
      </c>
      <c r="N12" s="17">
        <v>0.11329552854601201</v>
      </c>
      <c r="O12" s="17">
        <v>6.8529579433001697E-2</v>
      </c>
      <c r="P12" s="17">
        <v>0.109652576977476</v>
      </c>
      <c r="Q12" s="17">
        <v>0.117358530663445</v>
      </c>
    </row>
    <row r="13" spans="2:18" x14ac:dyDescent="0.3">
      <c r="B13" s="18" t="s">
        <v>267</v>
      </c>
      <c r="C13" s="17">
        <v>0.23462984786879401</v>
      </c>
      <c r="D13" s="17">
        <v>0.27130653646717601</v>
      </c>
      <c r="E13" s="17">
        <v>9.5978058073791006E-2</v>
      </c>
      <c r="F13" s="17">
        <v>9.4778404996064894E-2</v>
      </c>
      <c r="G13" s="17">
        <v>0.18772220457966701</v>
      </c>
      <c r="H13" s="17">
        <v>0.226507516425352</v>
      </c>
      <c r="I13" s="17">
        <v>0.243576614602594</v>
      </c>
      <c r="J13" s="17">
        <v>0.188093195541115</v>
      </c>
      <c r="K13" s="17">
        <v>0.23295663974139399</v>
      </c>
      <c r="L13" s="17">
        <v>0.238438827867894</v>
      </c>
      <c r="M13" s="17">
        <v>0.16333531579133201</v>
      </c>
      <c r="N13" s="17">
        <v>0.27339889534443301</v>
      </c>
      <c r="O13" s="17">
        <v>0.13857127909976799</v>
      </c>
      <c r="P13" s="17">
        <v>0.19055353048051901</v>
      </c>
      <c r="Q13" s="17">
        <v>0.28299757960904798</v>
      </c>
    </row>
    <row r="14" spans="2:18" x14ac:dyDescent="0.3">
      <c r="B14" s="18" t="s">
        <v>268</v>
      </c>
      <c r="C14" s="17">
        <v>5.39935389968937E-2</v>
      </c>
      <c r="D14" s="17">
        <v>5.24737012600121E-2</v>
      </c>
      <c r="E14" s="17">
        <v>1.6060502140289399E-2</v>
      </c>
      <c r="F14" s="17">
        <v>2.0379161016619698E-2</v>
      </c>
      <c r="G14" s="17">
        <v>4.8552913083704401E-2</v>
      </c>
      <c r="H14" s="17">
        <v>6.1625040128668901E-2</v>
      </c>
      <c r="I14" s="17">
        <v>0.17302047586785099</v>
      </c>
      <c r="J14" s="17">
        <v>4.2210617424265899E-2</v>
      </c>
      <c r="K14" s="17">
        <v>0.170322774601877</v>
      </c>
      <c r="L14" s="17">
        <v>0.22031794142529501</v>
      </c>
      <c r="M14" s="17">
        <v>3.5912565548541803E-2</v>
      </c>
      <c r="N14" s="17">
        <v>8.2775611695970003E-2</v>
      </c>
      <c r="O14" s="17">
        <v>6.5156862719695202E-2</v>
      </c>
      <c r="P14" s="17">
        <v>6.7083046145369904E-2</v>
      </c>
      <c r="Q14" s="17">
        <v>0.112523795615702</v>
      </c>
    </row>
    <row r="15" spans="2:18" x14ac:dyDescent="0.3">
      <c r="B15" s="18" t="s">
        <v>269</v>
      </c>
      <c r="C15" s="17">
        <v>9.9181557241550602E-2</v>
      </c>
      <c r="D15" s="17">
        <v>8.3693893589765797E-2</v>
      </c>
      <c r="E15" s="17">
        <v>2.7845559107548701E-2</v>
      </c>
      <c r="F15" s="17">
        <v>2.9589822455401999E-2</v>
      </c>
      <c r="G15" s="17">
        <v>9.7628010671145807E-2</v>
      </c>
      <c r="H15" s="17">
        <v>0.114040686353516</v>
      </c>
      <c r="I15" s="17">
        <v>0.24144914539817899</v>
      </c>
      <c r="J15" s="17">
        <v>8.7491222488428194E-2</v>
      </c>
      <c r="K15" s="17">
        <v>0.25025774571190401</v>
      </c>
      <c r="L15" s="17">
        <v>0.221502578230585</v>
      </c>
      <c r="M15" s="17">
        <v>7.6447508027155095E-2</v>
      </c>
      <c r="N15" s="17">
        <v>0.11461100442195001</v>
      </c>
      <c r="O15" s="17">
        <v>0.16533263046903701</v>
      </c>
      <c r="P15" s="17">
        <v>0.157404028531623</v>
      </c>
      <c r="Q15" s="17">
        <v>0.19477505321159899</v>
      </c>
    </row>
    <row r="16" spans="2:18" x14ac:dyDescent="0.3">
      <c r="B16" s="18" t="s">
        <v>270</v>
      </c>
      <c r="C16" s="17">
        <v>6.5294904895628697E-2</v>
      </c>
      <c r="D16" s="17">
        <v>4.8912881894324398E-2</v>
      </c>
      <c r="E16" s="17">
        <v>1.2567145407861101E-2</v>
      </c>
      <c r="F16" s="17">
        <v>1.98584391400125E-2</v>
      </c>
      <c r="G16" s="17">
        <v>0.135563126468181</v>
      </c>
      <c r="H16" s="17">
        <v>0.13003793882707501</v>
      </c>
      <c r="I16" s="17">
        <v>0.14346329279787101</v>
      </c>
      <c r="J16" s="17">
        <v>4.3896379781620497E-2</v>
      </c>
      <c r="K16" s="17">
        <v>0.20188004466634199</v>
      </c>
      <c r="L16" s="17">
        <v>0.17190135547329599</v>
      </c>
      <c r="M16" s="17">
        <v>3.6678803642839E-2</v>
      </c>
      <c r="N16" s="17">
        <v>6.8248318950647494E-2</v>
      </c>
      <c r="O16" s="17">
        <v>0.25303087319392298</v>
      </c>
      <c r="P16" s="17">
        <v>7.0255108194815105E-2</v>
      </c>
      <c r="Q16" s="17">
        <v>9.1641020200742301E-2</v>
      </c>
    </row>
    <row r="17" spans="2:17" x14ac:dyDescent="0.3">
      <c r="B17" s="18" t="s">
        <v>92</v>
      </c>
      <c r="C17" s="17">
        <v>2.0351076680703201E-2</v>
      </c>
      <c r="D17" s="17">
        <v>1.73160635750528E-2</v>
      </c>
      <c r="E17" s="17">
        <v>7.3463633589896998E-3</v>
      </c>
      <c r="F17" s="17">
        <v>2.30439639735588E-2</v>
      </c>
      <c r="G17" s="17">
        <v>1.32592097427616E-2</v>
      </c>
      <c r="H17" s="17">
        <v>2.1829255328888901E-2</v>
      </c>
      <c r="I17" s="17">
        <v>1.86350505897445E-2</v>
      </c>
      <c r="J17" s="17">
        <v>9.0719503263837608E-3</v>
      </c>
      <c r="K17" s="17">
        <v>1.6027665626339699E-2</v>
      </c>
      <c r="L17" s="17">
        <v>1.9398448875078501E-2</v>
      </c>
      <c r="M17" s="17">
        <v>2.7699251696930698E-2</v>
      </c>
      <c r="N17" s="17">
        <v>2.4378854588384999E-2</v>
      </c>
      <c r="O17" s="17">
        <v>1.79617837856598E-2</v>
      </c>
      <c r="P17" s="17">
        <v>7.7717092558428902E-2</v>
      </c>
      <c r="Q17" s="17">
        <v>5.0334736251702199E-2</v>
      </c>
    </row>
    <row r="18" spans="2:17" x14ac:dyDescent="0.3">
      <c r="B18" s="16"/>
      <c r="C18" s="16"/>
      <c r="D18" s="16"/>
      <c r="E18" s="16"/>
      <c r="F18" s="16"/>
      <c r="G18" s="16"/>
      <c r="H18" s="16"/>
      <c r="I18" s="16"/>
      <c r="J18" s="16"/>
      <c r="K18" s="16"/>
      <c r="L18" s="16"/>
      <c r="M18" s="16"/>
      <c r="N18" s="16"/>
      <c r="O18" s="16"/>
      <c r="P18" s="16"/>
      <c r="Q18" s="16"/>
    </row>
    <row r="19" spans="2:17" x14ac:dyDescent="0.3">
      <c r="B19" t="s">
        <v>95</v>
      </c>
    </row>
    <row r="20" spans="2:17" x14ac:dyDescent="0.3">
      <c r="B20" t="s">
        <v>96</v>
      </c>
    </row>
    <row r="24" spans="2:17" x14ac:dyDescent="0.3">
      <c r="B24" s="8" t="str">
        <f>HYPERLINK("#'Contents'!A1", "Return to Contents")</f>
        <v>Return to Contents</v>
      </c>
    </row>
  </sheetData>
  <mergeCells count="1">
    <mergeCell ref="D2:R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4.3350992103791596E-3</v>
      </c>
      <c r="D9" s="17">
        <v>5.0812166485697703E-3</v>
      </c>
      <c r="E9" s="17">
        <v>3.62140208490492E-3</v>
      </c>
      <c r="F9" s="17"/>
      <c r="G9" s="17">
        <v>2.2888819709544601E-2</v>
      </c>
      <c r="H9" s="17">
        <v>3.9489972751308201E-3</v>
      </c>
      <c r="I9" s="17">
        <v>2.8542329402590398E-3</v>
      </c>
      <c r="J9" s="17">
        <v>0</v>
      </c>
      <c r="K9" s="17">
        <v>0</v>
      </c>
      <c r="L9" s="17">
        <v>0</v>
      </c>
      <c r="M9" s="17"/>
      <c r="N9" s="17">
        <v>5.4390240048676104E-3</v>
      </c>
      <c r="O9" s="17">
        <v>1.61038743057316E-3</v>
      </c>
      <c r="P9" s="17">
        <v>5.8837872714645103E-3</v>
      </c>
      <c r="Q9" s="17">
        <v>4.7025782230961204E-3</v>
      </c>
      <c r="R9" s="17"/>
      <c r="S9" s="17">
        <v>1.20303145083023E-2</v>
      </c>
      <c r="T9" s="17">
        <v>0</v>
      </c>
      <c r="U9" s="17">
        <v>0</v>
      </c>
      <c r="V9" s="17">
        <v>0</v>
      </c>
      <c r="W9" s="17">
        <v>4.6096696023099201E-3</v>
      </c>
      <c r="X9" s="17">
        <v>5.9254227074522596E-3</v>
      </c>
      <c r="Y9" s="17">
        <v>4.0812588589429497E-3</v>
      </c>
      <c r="Z9" s="17">
        <v>1.33862737002834E-2</v>
      </c>
      <c r="AA9" s="17">
        <v>2.4996606733888099E-3</v>
      </c>
      <c r="AB9" s="17"/>
      <c r="AC9" s="17">
        <v>4.4928414148251397E-2</v>
      </c>
      <c r="AD9" s="17">
        <v>1.8011667903126499E-2</v>
      </c>
      <c r="AE9" s="17">
        <v>0</v>
      </c>
      <c r="AF9" s="17">
        <v>5.9146764017676996E-3</v>
      </c>
      <c r="AG9" s="17">
        <v>0</v>
      </c>
      <c r="AH9" s="17">
        <v>0</v>
      </c>
      <c r="AI9" s="17">
        <v>0</v>
      </c>
      <c r="AJ9" s="17">
        <v>8.5408470072702598E-3</v>
      </c>
      <c r="AK9" s="17">
        <v>0</v>
      </c>
      <c r="AL9" s="17">
        <v>1.6322601978996199E-2</v>
      </c>
      <c r="AM9" s="17">
        <v>0</v>
      </c>
      <c r="AN9" s="17">
        <v>0</v>
      </c>
      <c r="AO9" s="17">
        <v>0</v>
      </c>
      <c r="AP9" s="17">
        <v>2.27179000250337E-2</v>
      </c>
      <c r="AQ9" s="17">
        <v>0</v>
      </c>
      <c r="AR9" s="17">
        <v>1.0203911284974901E-2</v>
      </c>
      <c r="AS9" s="17"/>
      <c r="AT9" s="17">
        <v>1.41623643501905E-2</v>
      </c>
      <c r="AU9" s="17">
        <v>0</v>
      </c>
      <c r="AV9" s="17">
        <v>4.4936377374376803E-3</v>
      </c>
      <c r="AW9" s="17">
        <v>0</v>
      </c>
      <c r="AX9" s="17">
        <v>3.9845788725375499E-3</v>
      </c>
      <c r="AY9" s="17">
        <v>0</v>
      </c>
      <c r="AZ9" s="17"/>
      <c r="BA9" s="17">
        <v>0</v>
      </c>
      <c r="BB9" s="17">
        <v>2.7256861321088002E-3</v>
      </c>
      <c r="BC9" s="17">
        <v>7.1112852796481598E-3</v>
      </c>
      <c r="BD9" s="17">
        <v>9.9002272077337809E-3</v>
      </c>
      <c r="BE9" s="17">
        <v>0</v>
      </c>
      <c r="BF9" s="17"/>
      <c r="BG9" s="17">
        <v>0</v>
      </c>
      <c r="BH9" s="17">
        <v>6.9390883819344003E-3</v>
      </c>
      <c r="BI9" s="17">
        <v>6.2259313263877602E-3</v>
      </c>
      <c r="BJ9" s="17">
        <v>7.56910772746086E-3</v>
      </c>
      <c r="BK9" s="17">
        <v>0</v>
      </c>
      <c r="BL9" s="17"/>
      <c r="BM9" s="17">
        <v>7.9099463448073695E-3</v>
      </c>
      <c r="BN9" s="17">
        <v>1.0770271421347E-3</v>
      </c>
      <c r="BO9" s="17">
        <v>1.56894029968754E-3</v>
      </c>
      <c r="BP9" s="17"/>
      <c r="BQ9" s="17">
        <v>9.9309534409339692E-3</v>
      </c>
      <c r="BR9" s="17">
        <v>5.9545510992714003E-4</v>
      </c>
      <c r="BS9" s="17"/>
      <c r="BT9" s="17">
        <v>5.4619241105853204E-3</v>
      </c>
      <c r="BU9" s="17">
        <v>3.12129950667014E-3</v>
      </c>
    </row>
    <row r="10" spans="2:73" x14ac:dyDescent="0.3">
      <c r="B10" s="18" t="s">
        <v>262</v>
      </c>
      <c r="C10" s="17">
        <v>9.5006290073647408E-3</v>
      </c>
      <c r="D10" s="17">
        <v>1.4480541621319201E-2</v>
      </c>
      <c r="E10" s="17">
        <v>4.6771387650105401E-3</v>
      </c>
      <c r="F10" s="17"/>
      <c r="G10" s="17">
        <v>2.2578072050014299E-2</v>
      </c>
      <c r="H10" s="17">
        <v>1.8849357272720999E-2</v>
      </c>
      <c r="I10" s="17">
        <v>1.16386162028707E-2</v>
      </c>
      <c r="J10" s="17">
        <v>2.9803905052830999E-3</v>
      </c>
      <c r="K10" s="17">
        <v>2.3601871931777599E-3</v>
      </c>
      <c r="L10" s="17">
        <v>1.5990235416662301E-3</v>
      </c>
      <c r="M10" s="17"/>
      <c r="N10" s="17">
        <v>1.5477830025212899E-2</v>
      </c>
      <c r="O10" s="17">
        <v>9.9306764344519998E-3</v>
      </c>
      <c r="P10" s="17">
        <v>9.9631713404417892E-3</v>
      </c>
      <c r="Q10" s="17">
        <v>2.3724349130308498E-3</v>
      </c>
      <c r="R10" s="17"/>
      <c r="S10" s="17">
        <v>3.4573678554044099E-2</v>
      </c>
      <c r="T10" s="17">
        <v>3.2856889717762299E-3</v>
      </c>
      <c r="U10" s="17">
        <v>8.2058629401657295E-3</v>
      </c>
      <c r="V10" s="17">
        <v>8.51230249977117E-3</v>
      </c>
      <c r="W10" s="17">
        <v>3.9485594579976198E-3</v>
      </c>
      <c r="X10" s="17">
        <v>2.3228312735708301E-3</v>
      </c>
      <c r="Y10" s="17">
        <v>0</v>
      </c>
      <c r="Z10" s="17">
        <v>1.24904373061848E-2</v>
      </c>
      <c r="AA10" s="17">
        <v>3.6108579063249299E-3</v>
      </c>
      <c r="AB10" s="17"/>
      <c r="AC10" s="17">
        <v>0</v>
      </c>
      <c r="AD10" s="17">
        <v>5.7915114525503098E-3</v>
      </c>
      <c r="AE10" s="17">
        <v>9.4215430939955103E-3</v>
      </c>
      <c r="AF10" s="17">
        <v>1.0032275531980101E-2</v>
      </c>
      <c r="AG10" s="17">
        <v>2.7402985021359901E-2</v>
      </c>
      <c r="AH10" s="17">
        <v>2.1776622826261702E-3</v>
      </c>
      <c r="AI10" s="17">
        <v>8.4861014853114692E-3</v>
      </c>
      <c r="AJ10" s="17">
        <v>3.4670228555190299E-3</v>
      </c>
      <c r="AK10" s="17">
        <v>0</v>
      </c>
      <c r="AL10" s="17">
        <v>4.1218512849351798E-3</v>
      </c>
      <c r="AM10" s="17">
        <v>0</v>
      </c>
      <c r="AN10" s="17">
        <v>0</v>
      </c>
      <c r="AO10" s="17">
        <v>6.4647733191694904E-3</v>
      </c>
      <c r="AP10" s="17">
        <v>8.1617207227268496E-3</v>
      </c>
      <c r="AQ10" s="17">
        <v>0</v>
      </c>
      <c r="AR10" s="17">
        <v>6.4275901608307803E-2</v>
      </c>
      <c r="AS10" s="17"/>
      <c r="AT10" s="17">
        <v>2.36187511184715E-2</v>
      </c>
      <c r="AU10" s="17">
        <v>5.3772596762001103E-3</v>
      </c>
      <c r="AV10" s="17">
        <v>7.7468056966104601E-3</v>
      </c>
      <c r="AW10" s="17">
        <v>7.3846092357989198E-3</v>
      </c>
      <c r="AX10" s="17">
        <v>0</v>
      </c>
      <c r="AY10" s="17">
        <v>0</v>
      </c>
      <c r="AZ10" s="17"/>
      <c r="BA10" s="17">
        <v>6.3405103980150798E-3</v>
      </c>
      <c r="BB10" s="17">
        <v>1.4793909344612199E-3</v>
      </c>
      <c r="BC10" s="17">
        <v>1.7791169987177901E-2</v>
      </c>
      <c r="BD10" s="17">
        <v>1.8976905598616998E-2</v>
      </c>
      <c r="BE10" s="17">
        <v>1.64636575732518E-2</v>
      </c>
      <c r="BF10" s="17"/>
      <c r="BG10" s="17">
        <v>6.2533193710378699E-3</v>
      </c>
      <c r="BH10" s="17">
        <v>1.8193787392429099E-2</v>
      </c>
      <c r="BI10" s="17">
        <v>7.7324719512003801E-3</v>
      </c>
      <c r="BJ10" s="17">
        <v>5.4814291528488199E-3</v>
      </c>
      <c r="BK10" s="17">
        <v>5.6312502009646598E-3</v>
      </c>
      <c r="BL10" s="17"/>
      <c r="BM10" s="17">
        <v>1.67599040654598E-2</v>
      </c>
      <c r="BN10" s="17">
        <v>4.4909925748494702E-3</v>
      </c>
      <c r="BO10" s="17">
        <v>0</v>
      </c>
      <c r="BP10" s="17"/>
      <c r="BQ10" s="17">
        <v>1.60639274826384E-2</v>
      </c>
      <c r="BR10" s="17">
        <v>5.2809605740369199E-3</v>
      </c>
      <c r="BS10" s="17"/>
      <c r="BT10" s="17">
        <v>1.1083633936322401E-2</v>
      </c>
      <c r="BU10" s="17">
        <v>8.2080455436580706E-3</v>
      </c>
    </row>
    <row r="11" spans="2:73" x14ac:dyDescent="0.3">
      <c r="B11" s="18" t="s">
        <v>263</v>
      </c>
      <c r="C11" s="17">
        <v>5.6195368037117603E-2</v>
      </c>
      <c r="D11" s="17">
        <v>6.6159249177665497E-2</v>
      </c>
      <c r="E11" s="17">
        <v>4.6285779757327998E-2</v>
      </c>
      <c r="F11" s="17"/>
      <c r="G11" s="17">
        <v>7.2652968491078607E-2</v>
      </c>
      <c r="H11" s="17">
        <v>0.12009804783975001</v>
      </c>
      <c r="I11" s="17">
        <v>6.1937276743103002E-2</v>
      </c>
      <c r="J11" s="17">
        <v>2.32059392838764E-2</v>
      </c>
      <c r="K11" s="17">
        <v>3.08814926026982E-2</v>
      </c>
      <c r="L11" s="17">
        <v>3.2515288083726203E-2</v>
      </c>
      <c r="M11" s="17"/>
      <c r="N11" s="17">
        <v>8.1149821807627004E-2</v>
      </c>
      <c r="O11" s="17">
        <v>5.12660308147979E-2</v>
      </c>
      <c r="P11" s="17">
        <v>4.8097807544640998E-2</v>
      </c>
      <c r="Q11" s="17">
        <v>4.0890904153852901E-2</v>
      </c>
      <c r="R11" s="17"/>
      <c r="S11" s="17">
        <v>0.105951390292222</v>
      </c>
      <c r="T11" s="17">
        <v>4.0120678197072997E-2</v>
      </c>
      <c r="U11" s="17">
        <v>5.4456270413219099E-2</v>
      </c>
      <c r="V11" s="17">
        <v>5.2294218053004098E-2</v>
      </c>
      <c r="W11" s="17">
        <v>4.8499999291030098E-2</v>
      </c>
      <c r="X11" s="17">
        <v>2.8790531561388499E-2</v>
      </c>
      <c r="Y11" s="17">
        <v>6.7373095343956094E-2</v>
      </c>
      <c r="Z11" s="17">
        <v>1.7540878989332601E-2</v>
      </c>
      <c r="AA11" s="17">
        <v>5.2078893633082698E-2</v>
      </c>
      <c r="AB11" s="17"/>
      <c r="AC11" s="17">
        <v>4.29535036856456E-2</v>
      </c>
      <c r="AD11" s="17">
        <v>7.5871775032615899E-2</v>
      </c>
      <c r="AE11" s="17">
        <v>2.3964144246807401E-2</v>
      </c>
      <c r="AF11" s="17">
        <v>3.2653721483643899E-2</v>
      </c>
      <c r="AG11" s="17">
        <v>3.9396567068263499E-2</v>
      </c>
      <c r="AH11" s="17">
        <v>4.3578782743734001E-2</v>
      </c>
      <c r="AI11" s="17">
        <v>7.3396834636325903E-2</v>
      </c>
      <c r="AJ11" s="17">
        <v>5.5271876486980197E-2</v>
      </c>
      <c r="AK11" s="17">
        <v>6.2507612816580904E-2</v>
      </c>
      <c r="AL11" s="17">
        <v>4.0678925113472798E-2</v>
      </c>
      <c r="AM11" s="17">
        <v>5.0681411038566E-2</v>
      </c>
      <c r="AN11" s="17">
        <v>5.1615911021642903E-2</v>
      </c>
      <c r="AO11" s="17">
        <v>8.6539769895262603E-2</v>
      </c>
      <c r="AP11" s="17">
        <v>7.6689758407086195E-2</v>
      </c>
      <c r="AQ11" s="17">
        <v>8.5774082956576805E-2</v>
      </c>
      <c r="AR11" s="17">
        <v>0.13989014731975599</v>
      </c>
      <c r="AS11" s="17"/>
      <c r="AT11" s="17">
        <v>0.10289014121856301</v>
      </c>
      <c r="AU11" s="17">
        <v>4.20635350859025E-2</v>
      </c>
      <c r="AV11" s="17">
        <v>6.6946748743923604E-2</v>
      </c>
      <c r="AW11" s="17">
        <v>3.4875248089221003E-2</v>
      </c>
      <c r="AX11" s="17">
        <v>2.3071845311779499E-2</v>
      </c>
      <c r="AY11" s="17">
        <v>3.6388717529301201E-2</v>
      </c>
      <c r="AZ11" s="17"/>
      <c r="BA11" s="17">
        <v>4.2518978223849799E-2</v>
      </c>
      <c r="BB11" s="17">
        <v>3.1827490439409002E-2</v>
      </c>
      <c r="BC11" s="17">
        <v>6.6880780446431101E-2</v>
      </c>
      <c r="BD11" s="17">
        <v>0.10038929421529399</v>
      </c>
      <c r="BE11" s="17">
        <v>0.166163356342102</v>
      </c>
      <c r="BF11" s="17"/>
      <c r="BG11" s="17">
        <v>4.79741410053151E-2</v>
      </c>
      <c r="BH11" s="17">
        <v>7.9521390743925294E-2</v>
      </c>
      <c r="BI11" s="17">
        <v>6.8722340579762897E-2</v>
      </c>
      <c r="BJ11" s="17">
        <v>4.0828020121562003E-2</v>
      </c>
      <c r="BK11" s="17">
        <v>3.50359645156317E-2</v>
      </c>
      <c r="BL11" s="17"/>
      <c r="BM11" s="17">
        <v>7.5019468933153699E-2</v>
      </c>
      <c r="BN11" s="17">
        <v>4.4711454111172798E-2</v>
      </c>
      <c r="BO11" s="17">
        <v>2.7916827446331501E-2</v>
      </c>
      <c r="BP11" s="17"/>
      <c r="BQ11" s="17">
        <v>0.107972445950945</v>
      </c>
      <c r="BR11" s="17">
        <v>2.64646960923254E-2</v>
      </c>
      <c r="BS11" s="17"/>
      <c r="BT11" s="17">
        <v>7.67512514983371E-2</v>
      </c>
      <c r="BU11" s="17">
        <v>2.78302528065613E-2</v>
      </c>
    </row>
    <row r="12" spans="2:73" x14ac:dyDescent="0.3">
      <c r="B12" s="18" t="s">
        <v>264</v>
      </c>
      <c r="C12" s="17">
        <v>8.9511710890898197E-2</v>
      </c>
      <c r="D12" s="17">
        <v>0.100398240056409</v>
      </c>
      <c r="E12" s="17">
        <v>7.91792475974573E-2</v>
      </c>
      <c r="F12" s="17"/>
      <c r="G12" s="17">
        <v>9.9037923575328396E-2</v>
      </c>
      <c r="H12" s="17">
        <v>0.13639922334808399</v>
      </c>
      <c r="I12" s="17">
        <v>6.6603029544388806E-2</v>
      </c>
      <c r="J12" s="17">
        <v>7.5868360042964905E-2</v>
      </c>
      <c r="K12" s="17">
        <v>6.3684841345103105E-2</v>
      </c>
      <c r="L12" s="17">
        <v>9.2147210389132303E-2</v>
      </c>
      <c r="M12" s="17"/>
      <c r="N12" s="17">
        <v>0.11090929302107499</v>
      </c>
      <c r="O12" s="17">
        <v>9.5289934529217399E-2</v>
      </c>
      <c r="P12" s="17">
        <v>8.4566613352306697E-2</v>
      </c>
      <c r="Q12" s="17">
        <v>6.6498655250542493E-2</v>
      </c>
      <c r="R12" s="17"/>
      <c r="S12" s="17">
        <v>0.124754695712897</v>
      </c>
      <c r="T12" s="17">
        <v>9.0583238580570102E-2</v>
      </c>
      <c r="U12" s="17">
        <v>7.0645384136034994E-2</v>
      </c>
      <c r="V12" s="17">
        <v>8.1966233476687397E-2</v>
      </c>
      <c r="W12" s="17">
        <v>9.0214337526485597E-2</v>
      </c>
      <c r="X12" s="17">
        <v>4.97253380894195E-2</v>
      </c>
      <c r="Y12" s="17">
        <v>0.109588204384951</v>
      </c>
      <c r="Z12" s="17">
        <v>6.6808904224761198E-2</v>
      </c>
      <c r="AA12" s="17">
        <v>8.9187698893943304E-2</v>
      </c>
      <c r="AB12" s="17"/>
      <c r="AC12" s="17">
        <v>0.153791122974095</v>
      </c>
      <c r="AD12" s="17">
        <v>6.2913435674768495E-2</v>
      </c>
      <c r="AE12" s="17">
        <v>5.6627415529394202E-2</v>
      </c>
      <c r="AF12" s="17">
        <v>5.2756939274277402E-2</v>
      </c>
      <c r="AG12" s="17">
        <v>8.31332120383447E-2</v>
      </c>
      <c r="AH12" s="17">
        <v>9.6496587913430104E-2</v>
      </c>
      <c r="AI12" s="17">
        <v>0.111562839313709</v>
      </c>
      <c r="AJ12" s="17">
        <v>7.7758122207913505E-2</v>
      </c>
      <c r="AK12" s="17">
        <v>0.104920660932527</v>
      </c>
      <c r="AL12" s="17">
        <v>5.9734322048135301E-2</v>
      </c>
      <c r="AM12" s="17">
        <v>0.131170997537082</v>
      </c>
      <c r="AN12" s="17">
        <v>9.5780115710181801E-2</v>
      </c>
      <c r="AO12" s="17">
        <v>0.104920837962224</v>
      </c>
      <c r="AP12" s="17">
        <v>0.119141911121175</v>
      </c>
      <c r="AQ12" s="17">
        <v>8.2027700844278295E-2</v>
      </c>
      <c r="AR12" s="17">
        <v>0.11280692146206101</v>
      </c>
      <c r="AS12" s="17"/>
      <c r="AT12" s="17">
        <v>0.121349870295304</v>
      </c>
      <c r="AU12" s="17">
        <v>8.2595514057553707E-2</v>
      </c>
      <c r="AV12" s="17">
        <v>7.87973689217389E-2</v>
      </c>
      <c r="AW12" s="17">
        <v>8.1832893643883006E-2</v>
      </c>
      <c r="AX12" s="17">
        <v>6.3376392876409504E-2</v>
      </c>
      <c r="AY12" s="17">
        <v>9.5668974406693197E-2</v>
      </c>
      <c r="AZ12" s="17"/>
      <c r="BA12" s="17">
        <v>5.7426521183393302E-2</v>
      </c>
      <c r="BB12" s="17">
        <v>9.3772055701282206E-2</v>
      </c>
      <c r="BC12" s="17">
        <v>0.104146173978425</v>
      </c>
      <c r="BD12" s="17">
        <v>9.7579669389089504E-2</v>
      </c>
      <c r="BE12" s="17">
        <v>0.14004664101466299</v>
      </c>
      <c r="BF12" s="17"/>
      <c r="BG12" s="17">
        <v>0.107548021723718</v>
      </c>
      <c r="BH12" s="17">
        <v>9.93475031777174E-2</v>
      </c>
      <c r="BI12" s="17">
        <v>8.2756060318590702E-2</v>
      </c>
      <c r="BJ12" s="17">
        <v>8.4787243137583096E-2</v>
      </c>
      <c r="BK12" s="17">
        <v>6.4130024934721905E-2</v>
      </c>
      <c r="BL12" s="17"/>
      <c r="BM12" s="17">
        <v>0.110005292771995</v>
      </c>
      <c r="BN12" s="17">
        <v>8.2632358656933094E-2</v>
      </c>
      <c r="BO12" s="17">
        <v>4.51311103150299E-2</v>
      </c>
      <c r="BP12" s="17"/>
      <c r="BQ12" s="17">
        <v>0.122328638194867</v>
      </c>
      <c r="BR12" s="17">
        <v>6.9555764494454705E-2</v>
      </c>
      <c r="BS12" s="17"/>
      <c r="BT12" s="17">
        <v>0.107598956044058</v>
      </c>
      <c r="BU12" s="17">
        <v>6.5623292108882694E-2</v>
      </c>
    </row>
    <row r="13" spans="2:73" x14ac:dyDescent="0.3">
      <c r="B13" s="18" t="s">
        <v>265</v>
      </c>
      <c r="C13" s="17">
        <v>0.17058876364860501</v>
      </c>
      <c r="D13" s="17">
        <v>0.178452758853652</v>
      </c>
      <c r="E13" s="17">
        <v>0.16308301575525799</v>
      </c>
      <c r="F13" s="17"/>
      <c r="G13" s="17">
        <v>0.225672457730827</v>
      </c>
      <c r="H13" s="17">
        <v>0.237252090202036</v>
      </c>
      <c r="I13" s="17">
        <v>0.191260463111743</v>
      </c>
      <c r="J13" s="17">
        <v>0.14276079222660901</v>
      </c>
      <c r="K13" s="17">
        <v>0.121372068353372</v>
      </c>
      <c r="L13" s="17">
        <v>0.118786544517247</v>
      </c>
      <c r="M13" s="17"/>
      <c r="N13" s="17">
        <v>0.21446858003997299</v>
      </c>
      <c r="O13" s="17">
        <v>0.183147403558751</v>
      </c>
      <c r="P13" s="17">
        <v>0.14888065163171099</v>
      </c>
      <c r="Q13" s="17">
        <v>0.12853440887388201</v>
      </c>
      <c r="R13" s="17"/>
      <c r="S13" s="17">
        <v>0.20005841160144</v>
      </c>
      <c r="T13" s="17">
        <v>0.151055412688963</v>
      </c>
      <c r="U13" s="17">
        <v>0.17368494550118299</v>
      </c>
      <c r="V13" s="17">
        <v>0.16243050016649499</v>
      </c>
      <c r="W13" s="17">
        <v>0.17743312144152601</v>
      </c>
      <c r="X13" s="17">
        <v>0.18701111321383099</v>
      </c>
      <c r="Y13" s="17">
        <v>0.174671075297293</v>
      </c>
      <c r="Z13" s="17">
        <v>0.16095639754086799</v>
      </c>
      <c r="AA13" s="17">
        <v>0.14606225206639301</v>
      </c>
      <c r="AB13" s="17"/>
      <c r="AC13" s="17">
        <v>0.12937621426859999</v>
      </c>
      <c r="AD13" s="17">
        <v>0.124279733814035</v>
      </c>
      <c r="AE13" s="17">
        <v>9.94551228192352E-2</v>
      </c>
      <c r="AF13" s="17">
        <v>0.15597902421360699</v>
      </c>
      <c r="AG13" s="17">
        <v>0.133398595090123</v>
      </c>
      <c r="AH13" s="17">
        <v>0.16170118302950501</v>
      </c>
      <c r="AI13" s="17">
        <v>0.17668212355532401</v>
      </c>
      <c r="AJ13" s="17">
        <v>0.17062227624308199</v>
      </c>
      <c r="AK13" s="17">
        <v>0.20732053065953501</v>
      </c>
      <c r="AL13" s="17">
        <v>0.21081399955205099</v>
      </c>
      <c r="AM13" s="17">
        <v>0.157127377915008</v>
      </c>
      <c r="AN13" s="17">
        <v>0.18271175477336299</v>
      </c>
      <c r="AO13" s="17">
        <v>0.242376267675979</v>
      </c>
      <c r="AP13" s="17">
        <v>0.20183733106504201</v>
      </c>
      <c r="AQ13" s="17">
        <v>0.20978218684779901</v>
      </c>
      <c r="AR13" s="17">
        <v>0.225382374279156</v>
      </c>
      <c r="AS13" s="17"/>
      <c r="AT13" s="17">
        <v>0.21585393098480901</v>
      </c>
      <c r="AU13" s="17">
        <v>0.162322360359623</v>
      </c>
      <c r="AV13" s="17">
        <v>0.16416870543213599</v>
      </c>
      <c r="AW13" s="17">
        <v>0.144052995183961</v>
      </c>
      <c r="AX13" s="17">
        <v>0.14485912862476499</v>
      </c>
      <c r="AY13" s="17">
        <v>0.17298488056213901</v>
      </c>
      <c r="AZ13" s="17"/>
      <c r="BA13" s="17">
        <v>0.15433450869242199</v>
      </c>
      <c r="BB13" s="17">
        <v>0.15161721481028601</v>
      </c>
      <c r="BC13" s="17">
        <v>0.18219972141895799</v>
      </c>
      <c r="BD13" s="17">
        <v>0.25900325033192501</v>
      </c>
      <c r="BE13" s="17">
        <v>0.13740115965590499</v>
      </c>
      <c r="BF13" s="17"/>
      <c r="BG13" s="17">
        <v>0.17355799827036</v>
      </c>
      <c r="BH13" s="17">
        <v>0.18316311837098201</v>
      </c>
      <c r="BI13" s="17">
        <v>0.16696209173676399</v>
      </c>
      <c r="BJ13" s="17">
        <v>0.158836604712393</v>
      </c>
      <c r="BK13" s="17">
        <v>0.179519692109536</v>
      </c>
      <c r="BL13" s="17"/>
      <c r="BM13" s="17">
        <v>0.188668276748758</v>
      </c>
      <c r="BN13" s="17">
        <v>0.14822142817843001</v>
      </c>
      <c r="BO13" s="17">
        <v>0.170838298408166</v>
      </c>
      <c r="BP13" s="17"/>
      <c r="BQ13" s="17">
        <v>0.221363222228249</v>
      </c>
      <c r="BR13" s="17">
        <v>0.142908631274028</v>
      </c>
      <c r="BS13" s="17"/>
      <c r="BT13" s="17">
        <v>0.19030178509931001</v>
      </c>
      <c r="BU13" s="17">
        <v>0.146325011687408</v>
      </c>
    </row>
    <row r="14" spans="2:73" x14ac:dyDescent="0.3">
      <c r="B14" s="18" t="s">
        <v>266</v>
      </c>
      <c r="C14" s="17">
        <v>0.196417503522065</v>
      </c>
      <c r="D14" s="17">
        <v>0.195887172247007</v>
      </c>
      <c r="E14" s="17">
        <v>0.19712665191430501</v>
      </c>
      <c r="F14" s="17"/>
      <c r="G14" s="17">
        <v>0.198548902955694</v>
      </c>
      <c r="H14" s="17">
        <v>0.15186391117900999</v>
      </c>
      <c r="I14" s="17">
        <v>0.18316342413843201</v>
      </c>
      <c r="J14" s="17">
        <v>0.21882815607115899</v>
      </c>
      <c r="K14" s="17">
        <v>0.199366646113698</v>
      </c>
      <c r="L14" s="17">
        <v>0.221783649750669</v>
      </c>
      <c r="M14" s="17"/>
      <c r="N14" s="17">
        <v>0.19983914145412901</v>
      </c>
      <c r="O14" s="17">
        <v>0.18976161626628499</v>
      </c>
      <c r="P14" s="17">
        <v>0.227856333819351</v>
      </c>
      <c r="Q14" s="17">
        <v>0.17211239322926</v>
      </c>
      <c r="R14" s="17"/>
      <c r="S14" s="17">
        <v>0.152179114497032</v>
      </c>
      <c r="T14" s="17">
        <v>0.196655104899012</v>
      </c>
      <c r="U14" s="17">
        <v>0.19881899698175201</v>
      </c>
      <c r="V14" s="17">
        <v>0.188967311809453</v>
      </c>
      <c r="W14" s="17">
        <v>0.2049825304017</v>
      </c>
      <c r="X14" s="17">
        <v>0.214178315740786</v>
      </c>
      <c r="Y14" s="17">
        <v>0.182486025830294</v>
      </c>
      <c r="Z14" s="17">
        <v>0.20698087080426</v>
      </c>
      <c r="AA14" s="17">
        <v>0.24211651082081101</v>
      </c>
      <c r="AB14" s="17"/>
      <c r="AC14" s="17">
        <v>9.3863255614750896E-2</v>
      </c>
      <c r="AD14" s="17">
        <v>0.14995460369896399</v>
      </c>
      <c r="AE14" s="17">
        <v>0.23836609593552799</v>
      </c>
      <c r="AF14" s="17">
        <v>0.16409604232999001</v>
      </c>
      <c r="AG14" s="17">
        <v>0.17379237134230799</v>
      </c>
      <c r="AH14" s="17">
        <v>0.19910968967057099</v>
      </c>
      <c r="AI14" s="17">
        <v>0.184896942425434</v>
      </c>
      <c r="AJ14" s="17">
        <v>0.180610951943278</v>
      </c>
      <c r="AK14" s="17">
        <v>0.23992576169468799</v>
      </c>
      <c r="AL14" s="17">
        <v>0.21608135935474301</v>
      </c>
      <c r="AM14" s="17">
        <v>0.25432697424939599</v>
      </c>
      <c r="AN14" s="17">
        <v>0.23726154182572701</v>
      </c>
      <c r="AO14" s="17">
        <v>0.17588674041257901</v>
      </c>
      <c r="AP14" s="17">
        <v>0.184044383269239</v>
      </c>
      <c r="AQ14" s="17">
        <v>0.21969456354958999</v>
      </c>
      <c r="AR14" s="17">
        <v>0.16793173889076399</v>
      </c>
      <c r="AS14" s="17"/>
      <c r="AT14" s="17">
        <v>0.16420683290795501</v>
      </c>
      <c r="AU14" s="17">
        <v>0.19377682583806899</v>
      </c>
      <c r="AV14" s="17">
        <v>0.20232930326094301</v>
      </c>
      <c r="AW14" s="17">
        <v>0.20617965737944799</v>
      </c>
      <c r="AX14" s="17">
        <v>0.23892124272357099</v>
      </c>
      <c r="AY14" s="17">
        <v>0.22301342258524201</v>
      </c>
      <c r="AZ14" s="17"/>
      <c r="BA14" s="17">
        <v>0.186008509090555</v>
      </c>
      <c r="BB14" s="17">
        <v>0.21526996490868899</v>
      </c>
      <c r="BC14" s="17">
        <v>0.19760539281091899</v>
      </c>
      <c r="BD14" s="17">
        <v>0.17907992887638899</v>
      </c>
      <c r="BE14" s="17">
        <v>0.204997806975696</v>
      </c>
      <c r="BF14" s="17"/>
      <c r="BG14" s="17">
        <v>0.211639811760755</v>
      </c>
      <c r="BH14" s="17">
        <v>0.20865572443463501</v>
      </c>
      <c r="BI14" s="17">
        <v>0.16061490340878601</v>
      </c>
      <c r="BJ14" s="17">
        <v>0.19289440850526901</v>
      </c>
      <c r="BK14" s="17">
        <v>0.19285708083077899</v>
      </c>
      <c r="BL14" s="17"/>
      <c r="BM14" s="17">
        <v>0.206760652830556</v>
      </c>
      <c r="BN14" s="17">
        <v>0.191461812962234</v>
      </c>
      <c r="BO14" s="17">
        <v>0.177605391872559</v>
      </c>
      <c r="BP14" s="17"/>
      <c r="BQ14" s="17">
        <v>0.19581214081299</v>
      </c>
      <c r="BR14" s="17">
        <v>0.20405746879174799</v>
      </c>
      <c r="BS14" s="17"/>
      <c r="BT14" s="17">
        <v>0.21124697271899501</v>
      </c>
      <c r="BU14" s="17">
        <v>0.183205809477019</v>
      </c>
    </row>
    <row r="15" spans="2:73" x14ac:dyDescent="0.3">
      <c r="B15" s="18" t="s">
        <v>267</v>
      </c>
      <c r="C15" s="17">
        <v>0.23462984786879401</v>
      </c>
      <c r="D15" s="17">
        <v>0.20656515902977399</v>
      </c>
      <c r="E15" s="17">
        <v>0.26152817926528399</v>
      </c>
      <c r="F15" s="17"/>
      <c r="G15" s="17">
        <v>0.16980787681172299</v>
      </c>
      <c r="H15" s="17">
        <v>0.18402401608587601</v>
      </c>
      <c r="I15" s="17">
        <v>0.28796756321919198</v>
      </c>
      <c r="J15" s="17">
        <v>0.29233976077152402</v>
      </c>
      <c r="K15" s="17">
        <v>0.27786203165704598</v>
      </c>
      <c r="L15" s="17">
        <v>0.19936470106441601</v>
      </c>
      <c r="M15" s="17"/>
      <c r="N15" s="17">
        <v>0.24243482153986301</v>
      </c>
      <c r="O15" s="17">
        <v>0.26220670735040402</v>
      </c>
      <c r="P15" s="17">
        <v>0.217871900307713</v>
      </c>
      <c r="Q15" s="17">
        <v>0.212747709229827</v>
      </c>
      <c r="R15" s="17"/>
      <c r="S15" s="17">
        <v>0.20464094548584599</v>
      </c>
      <c r="T15" s="17">
        <v>0.229986899258072</v>
      </c>
      <c r="U15" s="17">
        <v>0.24041179183229799</v>
      </c>
      <c r="V15" s="17">
        <v>0.28426210720366102</v>
      </c>
      <c r="W15" s="17">
        <v>0.22803824830870301</v>
      </c>
      <c r="X15" s="17">
        <v>0.253501095664596</v>
      </c>
      <c r="Y15" s="17">
        <v>0.23063767294085999</v>
      </c>
      <c r="Z15" s="17">
        <v>0.22562365144836399</v>
      </c>
      <c r="AA15" s="17">
        <v>0.22736433437166101</v>
      </c>
      <c r="AB15" s="17"/>
      <c r="AC15" s="17">
        <v>0.18542611422063901</v>
      </c>
      <c r="AD15" s="17">
        <v>0.16718438415165399</v>
      </c>
      <c r="AE15" s="17">
        <v>0.187095098214903</v>
      </c>
      <c r="AF15" s="17">
        <v>0.242089820053906</v>
      </c>
      <c r="AG15" s="17">
        <v>0.23689797112928401</v>
      </c>
      <c r="AH15" s="17">
        <v>0.234235601024541</v>
      </c>
      <c r="AI15" s="17">
        <v>0.22972010188310599</v>
      </c>
      <c r="AJ15" s="17">
        <v>0.30764952945719298</v>
      </c>
      <c r="AK15" s="17">
        <v>0.17264635256145</v>
      </c>
      <c r="AL15" s="17">
        <v>0.24249572866965799</v>
      </c>
      <c r="AM15" s="17">
        <v>0.227530508817198</v>
      </c>
      <c r="AN15" s="17">
        <v>0.28751847053224799</v>
      </c>
      <c r="AO15" s="17">
        <v>0.23867641704050599</v>
      </c>
      <c r="AP15" s="17">
        <v>0.23584561368944701</v>
      </c>
      <c r="AQ15" s="17">
        <v>0.30311133006527502</v>
      </c>
      <c r="AR15" s="17">
        <v>0.19440717306665201</v>
      </c>
      <c r="AS15" s="17"/>
      <c r="AT15" s="17">
        <v>0.16188212113849099</v>
      </c>
      <c r="AU15" s="17">
        <v>0.26905611314094302</v>
      </c>
      <c r="AV15" s="17">
        <v>0.21847169468793201</v>
      </c>
      <c r="AW15" s="17">
        <v>0.27509096487595902</v>
      </c>
      <c r="AX15" s="17">
        <v>0.262350888204404</v>
      </c>
      <c r="AY15" s="17">
        <v>0.214040649507096</v>
      </c>
      <c r="AZ15" s="17"/>
      <c r="BA15" s="17">
        <v>0.21958275008348199</v>
      </c>
      <c r="BB15" s="17">
        <v>0.25871373932327202</v>
      </c>
      <c r="BC15" s="17">
        <v>0.242872165725002</v>
      </c>
      <c r="BD15" s="17">
        <v>0.202835444584473</v>
      </c>
      <c r="BE15" s="17">
        <v>0.231797601901434</v>
      </c>
      <c r="BF15" s="17"/>
      <c r="BG15" s="17">
        <v>0.22184404006140801</v>
      </c>
      <c r="BH15" s="17">
        <v>0.23035165363167401</v>
      </c>
      <c r="BI15" s="17">
        <v>0.27075555752292302</v>
      </c>
      <c r="BJ15" s="17">
        <v>0.23728760672594301</v>
      </c>
      <c r="BK15" s="17">
        <v>0.23878366464949499</v>
      </c>
      <c r="BL15" s="17"/>
      <c r="BM15" s="17">
        <v>0.21427295857880799</v>
      </c>
      <c r="BN15" s="17">
        <v>0.25534234312829102</v>
      </c>
      <c r="BO15" s="17">
        <v>0.24516101539792001</v>
      </c>
      <c r="BP15" s="17"/>
      <c r="BQ15" s="17">
        <v>0.18686947748407001</v>
      </c>
      <c r="BR15" s="17">
        <v>0.26467860786164199</v>
      </c>
      <c r="BS15" s="17"/>
      <c r="BT15" s="17">
        <v>0.230358332508494</v>
      </c>
      <c r="BU15" s="17">
        <v>0.24207033995503999</v>
      </c>
    </row>
    <row r="16" spans="2:73" x14ac:dyDescent="0.3">
      <c r="B16" s="18" t="s">
        <v>268</v>
      </c>
      <c r="C16" s="17">
        <v>5.39935389968937E-2</v>
      </c>
      <c r="D16" s="17">
        <v>4.3220142939636802E-2</v>
      </c>
      <c r="E16" s="17">
        <v>6.4308822707558694E-2</v>
      </c>
      <c r="F16" s="17"/>
      <c r="G16" s="17">
        <v>7.2442711450938099E-2</v>
      </c>
      <c r="H16" s="17">
        <v>3.03142635733257E-2</v>
      </c>
      <c r="I16" s="17">
        <v>3.9592325646266302E-2</v>
      </c>
      <c r="J16" s="17">
        <v>4.3972586571884797E-2</v>
      </c>
      <c r="K16" s="17">
        <v>6.7164245397086195E-2</v>
      </c>
      <c r="L16" s="17">
        <v>7.2042199183365505E-2</v>
      </c>
      <c r="M16" s="17"/>
      <c r="N16" s="17">
        <v>3.8641880447079502E-2</v>
      </c>
      <c r="O16" s="17">
        <v>4.7397765975767003E-2</v>
      </c>
      <c r="P16" s="17">
        <v>7.3631964645910195E-2</v>
      </c>
      <c r="Q16" s="17">
        <v>5.98648194698451E-2</v>
      </c>
      <c r="R16" s="17"/>
      <c r="S16" s="17">
        <v>3.5795795026928798E-2</v>
      </c>
      <c r="T16" s="17">
        <v>7.0219923701155498E-2</v>
      </c>
      <c r="U16" s="17">
        <v>5.5387059413914197E-2</v>
      </c>
      <c r="V16" s="17">
        <v>5.0219658572257499E-2</v>
      </c>
      <c r="W16" s="17">
        <v>5.7783863308667603E-2</v>
      </c>
      <c r="X16" s="17">
        <v>5.3595381420043602E-2</v>
      </c>
      <c r="Y16" s="17">
        <v>4.9535884128003298E-2</v>
      </c>
      <c r="Z16" s="17">
        <v>8.7131660700499394E-2</v>
      </c>
      <c r="AA16" s="17">
        <v>4.68894951497986E-2</v>
      </c>
      <c r="AB16" s="17"/>
      <c r="AC16" s="17">
        <v>3.8876630658946698E-2</v>
      </c>
      <c r="AD16" s="17">
        <v>6.2490073582634503E-2</v>
      </c>
      <c r="AE16" s="17">
        <v>7.0484108827681899E-2</v>
      </c>
      <c r="AF16" s="17">
        <v>6.55289326458105E-2</v>
      </c>
      <c r="AG16" s="17">
        <v>7.5164668108565202E-2</v>
      </c>
      <c r="AH16" s="17">
        <v>3.6387907365971597E-2</v>
      </c>
      <c r="AI16" s="17">
        <v>6.2409598237738999E-2</v>
      </c>
      <c r="AJ16" s="17">
        <v>4.8755285026162699E-2</v>
      </c>
      <c r="AK16" s="17">
        <v>9.0412112226274904E-2</v>
      </c>
      <c r="AL16" s="17">
        <v>2.8512141704724499E-2</v>
      </c>
      <c r="AM16" s="17">
        <v>5.3473205859160697E-2</v>
      </c>
      <c r="AN16" s="17">
        <v>2.3707040834640699E-2</v>
      </c>
      <c r="AO16" s="17">
        <v>5.7791818751963001E-2</v>
      </c>
      <c r="AP16" s="17">
        <v>5.2001307517292497E-2</v>
      </c>
      <c r="AQ16" s="17">
        <v>2.335314817271E-2</v>
      </c>
      <c r="AR16" s="17">
        <v>3.3138663758040102E-2</v>
      </c>
      <c r="AS16" s="17"/>
      <c r="AT16" s="17">
        <v>3.9773038903482001E-2</v>
      </c>
      <c r="AU16" s="17">
        <v>5.3166423876447801E-2</v>
      </c>
      <c r="AV16" s="17">
        <v>8.2573867700317105E-2</v>
      </c>
      <c r="AW16" s="17">
        <v>5.0630587398645899E-2</v>
      </c>
      <c r="AX16" s="17">
        <v>4.82522137233279E-2</v>
      </c>
      <c r="AY16" s="17">
        <v>6.6645743340653693E-2</v>
      </c>
      <c r="AZ16" s="17"/>
      <c r="BA16" s="17">
        <v>6.5763262289766894E-2</v>
      </c>
      <c r="BB16" s="17">
        <v>6.6677983912492605E-2</v>
      </c>
      <c r="BC16" s="17">
        <v>4.1216870372825003E-2</v>
      </c>
      <c r="BD16" s="17">
        <v>3.9747583850699701E-2</v>
      </c>
      <c r="BE16" s="17">
        <v>4.4267391017646297E-2</v>
      </c>
      <c r="BF16" s="17"/>
      <c r="BG16" s="17">
        <v>6.3178199071150506E-2</v>
      </c>
      <c r="BH16" s="17">
        <v>3.4216461836443397E-2</v>
      </c>
      <c r="BI16" s="17">
        <v>7.7931205693755501E-2</v>
      </c>
      <c r="BJ16" s="17">
        <v>5.0713539939065501E-2</v>
      </c>
      <c r="BK16" s="17">
        <v>7.2967115998983006E-2</v>
      </c>
      <c r="BL16" s="17"/>
      <c r="BM16" s="17">
        <v>4.5406627362192697E-2</v>
      </c>
      <c r="BN16" s="17">
        <v>5.8226582618191497E-2</v>
      </c>
      <c r="BO16" s="17">
        <v>6.93241633988122E-2</v>
      </c>
      <c r="BP16" s="17"/>
      <c r="BQ16" s="17">
        <v>4.84898779533754E-2</v>
      </c>
      <c r="BR16" s="17">
        <v>5.8328273691956201E-2</v>
      </c>
      <c r="BS16" s="17"/>
      <c r="BT16" s="17">
        <v>5.2094552335638498E-2</v>
      </c>
      <c r="BU16" s="17">
        <v>5.6150977597311802E-2</v>
      </c>
    </row>
    <row r="17" spans="2:73" x14ac:dyDescent="0.3">
      <c r="B17" s="18" t="s">
        <v>269</v>
      </c>
      <c r="C17" s="17">
        <v>9.9181557241550602E-2</v>
      </c>
      <c r="D17" s="17">
        <v>9.9985762232609895E-2</v>
      </c>
      <c r="E17" s="17">
        <v>9.8703914653704206E-2</v>
      </c>
      <c r="F17" s="17"/>
      <c r="G17" s="17">
        <v>4.60950832415008E-2</v>
      </c>
      <c r="H17" s="17">
        <v>5.6344229074847103E-2</v>
      </c>
      <c r="I17" s="17">
        <v>9.1352314234653703E-2</v>
      </c>
      <c r="J17" s="17">
        <v>0.116258378069689</v>
      </c>
      <c r="K17" s="17">
        <v>0.12291564088724</v>
      </c>
      <c r="L17" s="17">
        <v>0.14570901157657301</v>
      </c>
      <c r="M17" s="17"/>
      <c r="N17" s="17">
        <v>5.5930338265961201E-2</v>
      </c>
      <c r="O17" s="17">
        <v>8.5348713550390101E-2</v>
      </c>
      <c r="P17" s="17">
        <v>0.10413322430891001</v>
      </c>
      <c r="Q17" s="17">
        <v>0.15548507223229899</v>
      </c>
      <c r="R17" s="17"/>
      <c r="S17" s="17">
        <v>6.0486234441945799E-2</v>
      </c>
      <c r="T17" s="17">
        <v>0.12188032311722</v>
      </c>
      <c r="U17" s="17">
        <v>0.10698181220815001</v>
      </c>
      <c r="V17" s="17">
        <v>8.1580213690214606E-2</v>
      </c>
      <c r="W17" s="17">
        <v>9.1742585759331599E-2</v>
      </c>
      <c r="X17" s="17">
        <v>0.101308838731285</v>
      </c>
      <c r="Y17" s="17">
        <v>9.8811086739384102E-2</v>
      </c>
      <c r="Z17" s="17">
        <v>0.12541162441312301</v>
      </c>
      <c r="AA17" s="17">
        <v>0.121473903652112</v>
      </c>
      <c r="AB17" s="17"/>
      <c r="AC17" s="17">
        <v>8.3026938069606801E-2</v>
      </c>
      <c r="AD17" s="17">
        <v>9.2876930981313194E-2</v>
      </c>
      <c r="AE17" s="17">
        <v>0.14622337881595901</v>
      </c>
      <c r="AF17" s="17">
        <v>0.14551479761481201</v>
      </c>
      <c r="AG17" s="17">
        <v>0.13594557336836099</v>
      </c>
      <c r="AH17" s="17">
        <v>0.12995281630615599</v>
      </c>
      <c r="AI17" s="17">
        <v>8.4568888084690499E-2</v>
      </c>
      <c r="AJ17" s="17">
        <v>8.1047840092392395E-2</v>
      </c>
      <c r="AK17" s="17">
        <v>8.7840001244293101E-2</v>
      </c>
      <c r="AL17" s="17">
        <v>0.102213238758733</v>
      </c>
      <c r="AM17" s="17">
        <v>6.9238752911607304E-2</v>
      </c>
      <c r="AN17" s="17">
        <v>7.7182073552729297E-2</v>
      </c>
      <c r="AO17" s="17">
        <v>5.5170701090916499E-2</v>
      </c>
      <c r="AP17" s="17">
        <v>5.5051651848548003E-2</v>
      </c>
      <c r="AQ17" s="17">
        <v>3.80948867381532E-2</v>
      </c>
      <c r="AR17" s="17">
        <v>2.9738497702586499E-2</v>
      </c>
      <c r="AS17" s="17"/>
      <c r="AT17" s="17">
        <v>8.1543808292927095E-2</v>
      </c>
      <c r="AU17" s="17">
        <v>0.105343732547168</v>
      </c>
      <c r="AV17" s="17">
        <v>0.101887326375735</v>
      </c>
      <c r="AW17" s="17">
        <v>0.11314273289436499</v>
      </c>
      <c r="AX17" s="17">
        <v>0.105076338356513</v>
      </c>
      <c r="AY17" s="17">
        <v>7.35044934495553E-2</v>
      </c>
      <c r="AZ17" s="17"/>
      <c r="BA17" s="17">
        <v>0.14960210827707801</v>
      </c>
      <c r="BB17" s="17">
        <v>9.9157234983080503E-2</v>
      </c>
      <c r="BC17" s="17">
        <v>6.2474663249658197E-2</v>
      </c>
      <c r="BD17" s="17">
        <v>4.8575379284998603E-2</v>
      </c>
      <c r="BE17" s="17">
        <v>5.8862385519302798E-2</v>
      </c>
      <c r="BF17" s="17"/>
      <c r="BG17" s="17">
        <v>9.5976011906421105E-2</v>
      </c>
      <c r="BH17" s="17">
        <v>7.5708141183085401E-2</v>
      </c>
      <c r="BI17" s="17">
        <v>9.1292279693733394E-2</v>
      </c>
      <c r="BJ17" s="17">
        <v>0.112698929701692</v>
      </c>
      <c r="BK17" s="17">
        <v>7.8201406241769106E-2</v>
      </c>
      <c r="BL17" s="17"/>
      <c r="BM17" s="17">
        <v>8.1999375592447798E-2</v>
      </c>
      <c r="BN17" s="17">
        <v>0.106891994852058</v>
      </c>
      <c r="BO17" s="17">
        <v>0.13169451988376901</v>
      </c>
      <c r="BP17" s="17"/>
      <c r="BQ17" s="17">
        <v>5.0421934973695598E-2</v>
      </c>
      <c r="BR17" s="17">
        <v>0.123892728525112</v>
      </c>
      <c r="BS17" s="17"/>
      <c r="BT17" s="17">
        <v>6.65888396767121E-2</v>
      </c>
      <c r="BU17" s="17">
        <v>0.13993700648865201</v>
      </c>
    </row>
    <row r="18" spans="2:73" x14ac:dyDescent="0.3">
      <c r="B18" s="18" t="s">
        <v>270</v>
      </c>
      <c r="C18" s="17">
        <v>6.5294904895628697E-2</v>
      </c>
      <c r="D18" s="17">
        <v>7.1250433603777003E-2</v>
      </c>
      <c r="E18" s="17">
        <v>5.9286975778915701E-2</v>
      </c>
      <c r="F18" s="17"/>
      <c r="G18" s="17">
        <v>4.3890078624714501E-2</v>
      </c>
      <c r="H18" s="17">
        <v>2.3870324275448999E-2</v>
      </c>
      <c r="I18" s="17">
        <v>4.1090603877982801E-2</v>
      </c>
      <c r="J18" s="17">
        <v>7.2244077906020499E-2</v>
      </c>
      <c r="K18" s="17">
        <v>0.103169627149385</v>
      </c>
      <c r="L18" s="17">
        <v>0.101744859953474</v>
      </c>
      <c r="M18" s="17"/>
      <c r="N18" s="17">
        <v>2.5513131850463399E-2</v>
      </c>
      <c r="O18" s="17">
        <v>5.0278952152492999E-2</v>
      </c>
      <c r="P18" s="17">
        <v>5.91844169941265E-2</v>
      </c>
      <c r="Q18" s="17">
        <v>0.12823333018710301</v>
      </c>
      <c r="R18" s="17"/>
      <c r="S18" s="17">
        <v>4.7657505990234099E-2</v>
      </c>
      <c r="T18" s="17">
        <v>6.3411281594450294E-2</v>
      </c>
      <c r="U18" s="17">
        <v>7.0384366140075705E-2</v>
      </c>
      <c r="V18" s="17">
        <v>6.58526439075338E-2</v>
      </c>
      <c r="W18" s="17">
        <v>8.9321829187587798E-2</v>
      </c>
      <c r="X18" s="17">
        <v>6.6276264827853995E-2</v>
      </c>
      <c r="Y18" s="17">
        <v>7.3878176206191401E-2</v>
      </c>
      <c r="Z18" s="17">
        <v>7.7159453106054501E-2</v>
      </c>
      <c r="AA18" s="17">
        <v>5.6426765818840999E-2</v>
      </c>
      <c r="AB18" s="17"/>
      <c r="AC18" s="17">
        <v>0.22775780635946499</v>
      </c>
      <c r="AD18" s="17">
        <v>0.185528925086896</v>
      </c>
      <c r="AE18" s="17">
        <v>0.146230719972127</v>
      </c>
      <c r="AF18" s="17">
        <v>0.121566827248097</v>
      </c>
      <c r="AG18" s="17">
        <v>7.0948562597411197E-2</v>
      </c>
      <c r="AH18" s="17">
        <v>6.8239385261335397E-2</v>
      </c>
      <c r="AI18" s="17">
        <v>4.8835488901222898E-2</v>
      </c>
      <c r="AJ18" s="17">
        <v>3.4062859800232298E-2</v>
      </c>
      <c r="AK18" s="17">
        <v>3.4426967864650097E-2</v>
      </c>
      <c r="AL18" s="17">
        <v>5.3471141496535098E-2</v>
      </c>
      <c r="AM18" s="17">
        <v>4.80853076560534E-2</v>
      </c>
      <c r="AN18" s="17">
        <v>2.9797796416024199E-2</v>
      </c>
      <c r="AO18" s="17">
        <v>2.64799387758008E-2</v>
      </c>
      <c r="AP18" s="17">
        <v>1.9819105041925501E-2</v>
      </c>
      <c r="AQ18" s="17">
        <v>8.7938602230503097E-3</v>
      </c>
      <c r="AR18" s="17">
        <v>7.9448169221072208E-3</v>
      </c>
      <c r="AS18" s="17"/>
      <c r="AT18" s="17">
        <v>5.5545290651948201E-2</v>
      </c>
      <c r="AU18" s="17">
        <v>6.5467998049335702E-2</v>
      </c>
      <c r="AV18" s="17">
        <v>5.56435085414419E-2</v>
      </c>
      <c r="AW18" s="17">
        <v>6.3915856143269403E-2</v>
      </c>
      <c r="AX18" s="17">
        <v>9.0875055981905303E-2</v>
      </c>
      <c r="AY18" s="17">
        <v>9.15659614923819E-2</v>
      </c>
      <c r="AZ18" s="17"/>
      <c r="BA18" s="17">
        <v>9.2220922131004204E-2</v>
      </c>
      <c r="BB18" s="17">
        <v>6.6044907916458603E-2</v>
      </c>
      <c r="BC18" s="17">
        <v>5.0572985218468897E-2</v>
      </c>
      <c r="BD18" s="17">
        <v>2.8490942653968999E-2</v>
      </c>
      <c r="BE18" s="17">
        <v>0</v>
      </c>
      <c r="BF18" s="17"/>
      <c r="BG18" s="17">
        <v>6.0337060473043297E-2</v>
      </c>
      <c r="BH18" s="17">
        <v>4.89151726429276E-2</v>
      </c>
      <c r="BI18" s="17">
        <v>5.4182529647231498E-2</v>
      </c>
      <c r="BJ18" s="17">
        <v>7.9451729424739395E-2</v>
      </c>
      <c r="BK18" s="17">
        <v>9.0242358626291097E-2</v>
      </c>
      <c r="BL18" s="17"/>
      <c r="BM18" s="17">
        <v>3.6727269169624002E-2</v>
      </c>
      <c r="BN18" s="17">
        <v>8.6008806089106396E-2</v>
      </c>
      <c r="BO18" s="17">
        <v>0.10026705474186901</v>
      </c>
      <c r="BP18" s="17"/>
      <c r="BQ18" s="17">
        <v>3.2702408303801299E-2</v>
      </c>
      <c r="BR18" s="17">
        <v>8.5912909890070999E-2</v>
      </c>
      <c r="BS18" s="17"/>
      <c r="BT18" s="17">
        <v>3.8584181798765597E-2</v>
      </c>
      <c r="BU18" s="17">
        <v>0.101640444449631</v>
      </c>
    </row>
    <row r="19" spans="2:73" x14ac:dyDescent="0.3">
      <c r="B19" s="18" t="s">
        <v>92</v>
      </c>
      <c r="C19" s="19">
        <v>2.0351076680703201E-2</v>
      </c>
      <c r="D19" s="19">
        <v>1.8519323589580101E-2</v>
      </c>
      <c r="E19" s="19">
        <v>2.2198871720273301E-2</v>
      </c>
      <c r="F19" s="19"/>
      <c r="G19" s="19">
        <v>2.63851053586369E-2</v>
      </c>
      <c r="H19" s="19">
        <v>3.703553987377E-2</v>
      </c>
      <c r="I19" s="19">
        <v>2.25401503411095E-2</v>
      </c>
      <c r="J19" s="19">
        <v>1.15415585509891E-2</v>
      </c>
      <c r="K19" s="19">
        <v>1.1223219301193001E-2</v>
      </c>
      <c r="L19" s="19">
        <v>1.43075119397297E-2</v>
      </c>
      <c r="M19" s="19"/>
      <c r="N19" s="19">
        <v>1.0196137543748899E-2</v>
      </c>
      <c r="O19" s="19">
        <v>2.37618119368696E-2</v>
      </c>
      <c r="P19" s="19">
        <v>1.9930128783423401E-2</v>
      </c>
      <c r="Q19" s="19">
        <v>2.8557694237262E-2</v>
      </c>
      <c r="R19" s="19"/>
      <c r="S19" s="19">
        <v>2.1871913889106899E-2</v>
      </c>
      <c r="T19" s="19">
        <v>3.2801448991707803E-2</v>
      </c>
      <c r="U19" s="19">
        <v>2.1023510433207101E-2</v>
      </c>
      <c r="V19" s="19">
        <v>2.3914810620922301E-2</v>
      </c>
      <c r="W19" s="19">
        <v>3.4252557146596E-3</v>
      </c>
      <c r="X19" s="19">
        <v>3.73648667697732E-2</v>
      </c>
      <c r="Y19" s="19">
        <v>8.9375202701245608E-3</v>
      </c>
      <c r="Z19" s="19">
        <v>6.50984776626937E-3</v>
      </c>
      <c r="AA19" s="19">
        <v>1.22896270136426E-2</v>
      </c>
      <c r="AB19" s="19"/>
      <c r="AC19" s="19">
        <v>0</v>
      </c>
      <c r="AD19" s="19">
        <v>5.5096958621441698E-2</v>
      </c>
      <c r="AE19" s="19">
        <v>2.2132372544369699E-2</v>
      </c>
      <c r="AF19" s="19">
        <v>3.8669432021081599E-3</v>
      </c>
      <c r="AG19" s="19">
        <v>2.3919494235978701E-2</v>
      </c>
      <c r="AH19" s="19">
        <v>2.81203844021286E-2</v>
      </c>
      <c r="AI19" s="19">
        <v>1.9441081477136898E-2</v>
      </c>
      <c r="AJ19" s="19">
        <v>3.2213388879977503E-2</v>
      </c>
      <c r="AK19" s="19">
        <v>0</v>
      </c>
      <c r="AL19" s="19">
        <v>2.5554690038016199E-2</v>
      </c>
      <c r="AM19" s="19">
        <v>8.36546401592894E-3</v>
      </c>
      <c r="AN19" s="19">
        <v>1.4425295333442801E-2</v>
      </c>
      <c r="AO19" s="19">
        <v>5.6927350755995197E-3</v>
      </c>
      <c r="AP19" s="19">
        <v>2.4689317292484001E-2</v>
      </c>
      <c r="AQ19" s="19">
        <v>2.9368240602567701E-2</v>
      </c>
      <c r="AR19" s="19">
        <v>1.42798537055943E-2</v>
      </c>
      <c r="AS19" s="19"/>
      <c r="AT19" s="19">
        <v>1.91738501378576E-2</v>
      </c>
      <c r="AU19" s="19">
        <v>2.08302373687584E-2</v>
      </c>
      <c r="AV19" s="19">
        <v>1.6941032901784999E-2</v>
      </c>
      <c r="AW19" s="19">
        <v>2.2894455155448301E-2</v>
      </c>
      <c r="AX19" s="19">
        <v>1.9232315324786999E-2</v>
      </c>
      <c r="AY19" s="19">
        <v>2.6187157126938101E-2</v>
      </c>
      <c r="AZ19" s="19"/>
      <c r="BA19" s="19">
        <v>2.62019296304342E-2</v>
      </c>
      <c r="BB19" s="19">
        <v>1.27143309384605E-2</v>
      </c>
      <c r="BC19" s="19">
        <v>2.7128791512486799E-2</v>
      </c>
      <c r="BD19" s="19">
        <v>1.5421374006811201E-2</v>
      </c>
      <c r="BE19" s="19">
        <v>0</v>
      </c>
      <c r="BF19" s="19"/>
      <c r="BG19" s="19">
        <v>1.1691396356790999E-2</v>
      </c>
      <c r="BH19" s="19">
        <v>1.4987958204246501E-2</v>
      </c>
      <c r="BI19" s="19">
        <v>1.28246281208647E-2</v>
      </c>
      <c r="BJ19" s="19">
        <v>2.9451380851443599E-2</v>
      </c>
      <c r="BK19" s="19">
        <v>4.2631441891829297E-2</v>
      </c>
      <c r="BL19" s="19"/>
      <c r="BM19" s="19">
        <v>1.6470227602198E-2</v>
      </c>
      <c r="BN19" s="19">
        <v>2.09351996865993E-2</v>
      </c>
      <c r="BO19" s="19">
        <v>3.04926782358559E-2</v>
      </c>
      <c r="BP19" s="19"/>
      <c r="BQ19" s="19">
        <v>8.0449731744353502E-3</v>
      </c>
      <c r="BR19" s="19">
        <v>1.83245036946986E-2</v>
      </c>
      <c r="BS19" s="19"/>
      <c r="BT19" s="19">
        <v>9.9295702727814107E-3</v>
      </c>
      <c r="BU19" s="19">
        <v>2.5887520379165401E-2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2.4189163287836402E-3</v>
      </c>
      <c r="D9" s="17">
        <v>1.35962862101584E-3</v>
      </c>
      <c r="E9" s="17">
        <v>3.4586306556471302E-3</v>
      </c>
      <c r="F9" s="17"/>
      <c r="G9" s="17">
        <v>1.0983850855887401E-2</v>
      </c>
      <c r="H9" s="17">
        <v>5.2526404777764601E-3</v>
      </c>
      <c r="I9" s="17">
        <v>0</v>
      </c>
      <c r="J9" s="17">
        <v>0</v>
      </c>
      <c r="K9" s="17">
        <v>0</v>
      </c>
      <c r="L9" s="17">
        <v>0</v>
      </c>
      <c r="M9" s="17"/>
      <c r="N9" s="17">
        <v>2.0341809962216299E-3</v>
      </c>
      <c r="O9" s="17">
        <v>1.7008286633017301E-3</v>
      </c>
      <c r="P9" s="17">
        <v>3.0626178211357099E-3</v>
      </c>
      <c r="Q9" s="17">
        <v>3.0646331040216899E-3</v>
      </c>
      <c r="R9" s="17"/>
      <c r="S9" s="17">
        <v>1.1718436357722E-3</v>
      </c>
      <c r="T9" s="17">
        <v>0</v>
      </c>
      <c r="U9" s="17">
        <v>0</v>
      </c>
      <c r="V9" s="17">
        <v>0</v>
      </c>
      <c r="W9" s="17">
        <v>4.6096696023099201E-3</v>
      </c>
      <c r="X9" s="17">
        <v>1.1461331117496301E-2</v>
      </c>
      <c r="Y9" s="17">
        <v>0</v>
      </c>
      <c r="Z9" s="17">
        <v>1.33862737002834E-2</v>
      </c>
      <c r="AA9" s="17">
        <v>0</v>
      </c>
      <c r="AB9" s="17"/>
      <c r="AC9" s="17">
        <v>0</v>
      </c>
      <c r="AD9" s="17">
        <v>1.8801563599665901E-2</v>
      </c>
      <c r="AE9" s="17">
        <v>0</v>
      </c>
      <c r="AF9" s="17">
        <v>5.9146764017676996E-3</v>
      </c>
      <c r="AG9" s="17">
        <v>0</v>
      </c>
      <c r="AH9" s="17">
        <v>3.3642104622814599E-3</v>
      </c>
      <c r="AI9" s="17">
        <v>0</v>
      </c>
      <c r="AJ9" s="17">
        <v>0</v>
      </c>
      <c r="AK9" s="17">
        <v>0</v>
      </c>
      <c r="AL9" s="17">
        <v>0</v>
      </c>
      <c r="AM9" s="17">
        <v>0</v>
      </c>
      <c r="AN9" s="17">
        <v>0</v>
      </c>
      <c r="AO9" s="17">
        <v>0</v>
      </c>
      <c r="AP9" s="17">
        <v>2.27179000250337E-2</v>
      </c>
      <c r="AQ9" s="17">
        <v>0</v>
      </c>
      <c r="AR9" s="17">
        <v>3.3852436454221901E-3</v>
      </c>
      <c r="AS9" s="17"/>
      <c r="AT9" s="17">
        <v>1.0454939622308399E-2</v>
      </c>
      <c r="AU9" s="17">
        <v>0</v>
      </c>
      <c r="AV9" s="17">
        <v>0</v>
      </c>
      <c r="AW9" s="17">
        <v>0</v>
      </c>
      <c r="AX9" s="17">
        <v>0</v>
      </c>
      <c r="AY9" s="17">
        <v>0</v>
      </c>
      <c r="AZ9" s="17"/>
      <c r="BA9" s="17">
        <v>0</v>
      </c>
      <c r="BB9" s="17">
        <v>0</v>
      </c>
      <c r="BC9" s="17">
        <v>4.5425943310966497E-3</v>
      </c>
      <c r="BD9" s="17">
        <v>4.8629675738736597E-3</v>
      </c>
      <c r="BE9" s="17">
        <v>0</v>
      </c>
      <c r="BF9" s="17"/>
      <c r="BG9" s="17">
        <v>0</v>
      </c>
      <c r="BH9" s="17">
        <v>5.8966926304355599E-3</v>
      </c>
      <c r="BI9" s="17">
        <v>0</v>
      </c>
      <c r="BJ9" s="17">
        <v>3.2228910349213599E-3</v>
      </c>
      <c r="BK9" s="17">
        <v>0</v>
      </c>
      <c r="BL9" s="17"/>
      <c r="BM9" s="17">
        <v>4.2499804462801504E-3</v>
      </c>
      <c r="BN9" s="17">
        <v>0</v>
      </c>
      <c r="BO9" s="17">
        <v>2.81549838676187E-3</v>
      </c>
      <c r="BP9" s="17"/>
      <c r="BQ9" s="17">
        <v>4.5238118382427096E-3</v>
      </c>
      <c r="BR9" s="17">
        <v>1.34929637993309E-3</v>
      </c>
      <c r="BS9" s="17"/>
      <c r="BT9" s="17">
        <v>2.19571312590454E-3</v>
      </c>
      <c r="BU9" s="17">
        <v>3.0558757807875501E-3</v>
      </c>
    </row>
    <row r="10" spans="2:73" x14ac:dyDescent="0.3">
      <c r="B10" s="18" t="s">
        <v>262</v>
      </c>
      <c r="C10" s="17">
        <v>1.0061109940593199E-2</v>
      </c>
      <c r="D10" s="17">
        <v>1.38323408257237E-2</v>
      </c>
      <c r="E10" s="17">
        <v>6.4171805061853096E-3</v>
      </c>
      <c r="F10" s="17"/>
      <c r="G10" s="17">
        <v>2.3277040774583899E-2</v>
      </c>
      <c r="H10" s="17">
        <v>2.5529315896363401E-2</v>
      </c>
      <c r="I10" s="17">
        <v>7.9471164853721007E-3</v>
      </c>
      <c r="J10" s="17">
        <v>4.57667050194655E-3</v>
      </c>
      <c r="K10" s="17">
        <v>0</v>
      </c>
      <c r="L10" s="17">
        <v>1.66701566805046E-3</v>
      </c>
      <c r="M10" s="17"/>
      <c r="N10" s="17">
        <v>1.51300031567029E-2</v>
      </c>
      <c r="O10" s="17">
        <v>1.23565158767824E-2</v>
      </c>
      <c r="P10" s="17">
        <v>4.9937086189958098E-3</v>
      </c>
      <c r="Q10" s="17">
        <v>6.8501993898389497E-3</v>
      </c>
      <c r="R10" s="17"/>
      <c r="S10" s="17">
        <v>2.8961081136871701E-2</v>
      </c>
      <c r="T10" s="17">
        <v>0</v>
      </c>
      <c r="U10" s="17">
        <v>6.6388330796517099E-3</v>
      </c>
      <c r="V10" s="17">
        <v>0</v>
      </c>
      <c r="W10" s="17">
        <v>7.7619680492714603E-3</v>
      </c>
      <c r="X10" s="17">
        <v>7.5109409195652996E-3</v>
      </c>
      <c r="Y10" s="17">
        <v>1.3247604882941501E-2</v>
      </c>
      <c r="Z10" s="17">
        <v>1.52333072453974E-2</v>
      </c>
      <c r="AA10" s="17">
        <v>9.4430651743034003E-3</v>
      </c>
      <c r="AB10" s="17"/>
      <c r="AC10" s="17">
        <v>0</v>
      </c>
      <c r="AD10" s="17">
        <v>1.13284963092829E-2</v>
      </c>
      <c r="AE10" s="17">
        <v>9.9737541385995707E-3</v>
      </c>
      <c r="AF10" s="17">
        <v>1.3818398579223999E-2</v>
      </c>
      <c r="AG10" s="17">
        <v>6.3299278448031198E-3</v>
      </c>
      <c r="AH10" s="17">
        <v>9.1856179152317793E-3</v>
      </c>
      <c r="AI10" s="17">
        <v>6.6313657475983098E-3</v>
      </c>
      <c r="AJ10" s="17">
        <v>8.5408470072702598E-3</v>
      </c>
      <c r="AK10" s="17">
        <v>0</v>
      </c>
      <c r="AL10" s="17">
        <v>4.5609193141795202E-3</v>
      </c>
      <c r="AM10" s="17">
        <v>6.6165942609071699E-3</v>
      </c>
      <c r="AN10" s="17">
        <v>6.2150880787184499E-3</v>
      </c>
      <c r="AO10" s="17">
        <v>8.8709192308250497E-3</v>
      </c>
      <c r="AP10" s="17">
        <v>0</v>
      </c>
      <c r="AQ10" s="17">
        <v>2.10926432088187E-2</v>
      </c>
      <c r="AR10" s="17">
        <v>4.2171359855679602E-2</v>
      </c>
      <c r="AS10" s="17"/>
      <c r="AT10" s="17">
        <v>2.4983669164071201E-2</v>
      </c>
      <c r="AU10" s="17">
        <v>6.4201899121296797E-3</v>
      </c>
      <c r="AV10" s="17">
        <v>8.4943342160895899E-3</v>
      </c>
      <c r="AW10" s="17">
        <v>2.6271152737297699E-3</v>
      </c>
      <c r="AX10" s="17">
        <v>3.4173295239703001E-3</v>
      </c>
      <c r="AY10" s="17">
        <v>7.4919999206172396E-3</v>
      </c>
      <c r="AZ10" s="17"/>
      <c r="BA10" s="17">
        <v>6.1884455295963502E-3</v>
      </c>
      <c r="BB10" s="17">
        <v>6.3806639529638302E-3</v>
      </c>
      <c r="BC10" s="17">
        <v>1.1001728752118699E-2</v>
      </c>
      <c r="BD10" s="17">
        <v>2.82196895985641E-2</v>
      </c>
      <c r="BE10" s="17">
        <v>3.3063808308396302E-2</v>
      </c>
      <c r="BF10" s="17"/>
      <c r="BG10" s="17">
        <v>3.4012468422461098E-3</v>
      </c>
      <c r="BH10" s="17">
        <v>1.25100825038087E-2</v>
      </c>
      <c r="BI10" s="17">
        <v>6.9910824394236997E-3</v>
      </c>
      <c r="BJ10" s="17">
        <v>8.7726580385641701E-3</v>
      </c>
      <c r="BK10" s="17">
        <v>1.42764683046011E-2</v>
      </c>
      <c r="BL10" s="17"/>
      <c r="BM10" s="17">
        <v>1.08045062317246E-2</v>
      </c>
      <c r="BN10" s="17">
        <v>8.7129965954391708E-3</v>
      </c>
      <c r="BO10" s="17">
        <v>1.1107077400488699E-2</v>
      </c>
      <c r="BP10" s="17"/>
      <c r="BQ10" s="17">
        <v>2.3933713433675698E-2</v>
      </c>
      <c r="BR10" s="17">
        <v>2.45340428925789E-3</v>
      </c>
      <c r="BS10" s="17"/>
      <c r="BT10" s="17">
        <v>1.53171970516326E-2</v>
      </c>
      <c r="BU10" s="17">
        <v>3.17016472793333E-3</v>
      </c>
    </row>
    <row r="11" spans="2:73" x14ac:dyDescent="0.3">
      <c r="B11" s="18" t="s">
        <v>263</v>
      </c>
      <c r="C11" s="17">
        <v>5.4331299754626299E-2</v>
      </c>
      <c r="D11" s="17">
        <v>7.0159574281283693E-2</v>
      </c>
      <c r="E11" s="17">
        <v>3.9074670892804302E-2</v>
      </c>
      <c r="F11" s="17"/>
      <c r="G11" s="17">
        <v>9.0909906011179695E-2</v>
      </c>
      <c r="H11" s="17">
        <v>0.102573482764328</v>
      </c>
      <c r="I11" s="17">
        <v>6.1799753605644998E-2</v>
      </c>
      <c r="J11" s="17">
        <v>2.3052662434795299E-2</v>
      </c>
      <c r="K11" s="17">
        <v>3.8414786401824302E-2</v>
      </c>
      <c r="L11" s="17">
        <v>2.0948295623379298E-2</v>
      </c>
      <c r="M11" s="17"/>
      <c r="N11" s="17">
        <v>7.5122265377064498E-2</v>
      </c>
      <c r="O11" s="17">
        <v>4.9327741603777599E-2</v>
      </c>
      <c r="P11" s="17">
        <v>3.7937127845233898E-2</v>
      </c>
      <c r="Q11" s="17">
        <v>5.0869979796953298E-2</v>
      </c>
      <c r="R11" s="17"/>
      <c r="S11" s="17">
        <v>0.105049782894715</v>
      </c>
      <c r="T11" s="17">
        <v>5.0324660903633099E-2</v>
      </c>
      <c r="U11" s="17">
        <v>6.3406787608660503E-2</v>
      </c>
      <c r="V11" s="17">
        <v>5.0396422422142102E-2</v>
      </c>
      <c r="W11" s="17">
        <v>3.4154727574153602E-2</v>
      </c>
      <c r="X11" s="17">
        <v>1.9593663365866602E-2</v>
      </c>
      <c r="Y11" s="17">
        <v>2.4137607938111299E-2</v>
      </c>
      <c r="Z11" s="17">
        <v>3.5730137182485001E-2</v>
      </c>
      <c r="AA11" s="17">
        <v>6.4176843129041095E-2</v>
      </c>
      <c r="AB11" s="17"/>
      <c r="AC11" s="17">
        <v>0</v>
      </c>
      <c r="AD11" s="17">
        <v>9.2554091700116706E-2</v>
      </c>
      <c r="AE11" s="17">
        <v>2.1410129594932801E-2</v>
      </c>
      <c r="AF11" s="17">
        <v>4.6560853503753399E-2</v>
      </c>
      <c r="AG11" s="17">
        <v>6.4385963536977897E-2</v>
      </c>
      <c r="AH11" s="17">
        <v>3.7703525935998503E-2</v>
      </c>
      <c r="AI11" s="17">
        <v>5.8769644775139802E-2</v>
      </c>
      <c r="AJ11" s="17">
        <v>3.6792891907160598E-2</v>
      </c>
      <c r="AK11" s="17">
        <v>2.49434288068268E-2</v>
      </c>
      <c r="AL11" s="17">
        <v>3.0323374305201999E-2</v>
      </c>
      <c r="AM11" s="17">
        <v>3.1321371135072697E-2</v>
      </c>
      <c r="AN11" s="17">
        <v>5.0399156109724098E-2</v>
      </c>
      <c r="AO11" s="17">
        <v>8.7781082842979002E-2</v>
      </c>
      <c r="AP11" s="17">
        <v>0.13422550070800199</v>
      </c>
      <c r="AQ11" s="17">
        <v>6.2755599385462796E-2</v>
      </c>
      <c r="AR11" s="17">
        <v>0.17325632218824499</v>
      </c>
      <c r="AS11" s="17"/>
      <c r="AT11" s="17">
        <v>0.10239535919775999</v>
      </c>
      <c r="AU11" s="17">
        <v>5.0974691117492303E-2</v>
      </c>
      <c r="AV11" s="17">
        <v>4.9603065701449602E-2</v>
      </c>
      <c r="AW11" s="17">
        <v>3.25797414266039E-2</v>
      </c>
      <c r="AX11" s="17">
        <v>1.6985358195797599E-2</v>
      </c>
      <c r="AY11" s="17">
        <v>2.0373355227120301E-2</v>
      </c>
      <c r="AZ11" s="17"/>
      <c r="BA11" s="17">
        <v>4.42737723629993E-2</v>
      </c>
      <c r="BB11" s="17">
        <v>5.142889213679E-2</v>
      </c>
      <c r="BC11" s="17">
        <v>5.0436763859163597E-2</v>
      </c>
      <c r="BD11" s="17">
        <v>9.5181073211276307E-2</v>
      </c>
      <c r="BE11" s="17">
        <v>8.8481172385503501E-2</v>
      </c>
      <c r="BF11" s="17"/>
      <c r="BG11" s="17">
        <v>3.3736270164748103E-2</v>
      </c>
      <c r="BH11" s="17">
        <v>8.31595901899842E-2</v>
      </c>
      <c r="BI11" s="17">
        <v>6.0506542515960403E-2</v>
      </c>
      <c r="BJ11" s="17">
        <v>4.0169395860469102E-2</v>
      </c>
      <c r="BK11" s="17">
        <v>6.2931501260220304E-2</v>
      </c>
      <c r="BL11" s="17"/>
      <c r="BM11" s="17">
        <v>7.1946910518475599E-2</v>
      </c>
      <c r="BN11" s="17">
        <v>4.46919976847737E-2</v>
      </c>
      <c r="BO11" s="17">
        <v>2.5191116098100399E-2</v>
      </c>
      <c r="BP11" s="17"/>
      <c r="BQ11" s="17">
        <v>0.10175271435422401</v>
      </c>
      <c r="BR11" s="17">
        <v>2.4120840751368101E-2</v>
      </c>
      <c r="BS11" s="17"/>
      <c r="BT11" s="17">
        <v>6.8194378696867494E-2</v>
      </c>
      <c r="BU11" s="17">
        <v>3.1416439468548198E-2</v>
      </c>
    </row>
    <row r="12" spans="2:73" x14ac:dyDescent="0.3">
      <c r="B12" s="18" t="s">
        <v>264</v>
      </c>
      <c r="C12" s="17">
        <v>8.9247487757444594E-2</v>
      </c>
      <c r="D12" s="17">
        <v>0.10301240108878</v>
      </c>
      <c r="E12" s="17">
        <v>7.6109292779782095E-2</v>
      </c>
      <c r="F12" s="17"/>
      <c r="G12" s="17">
        <v>0.108803430054904</v>
      </c>
      <c r="H12" s="17">
        <v>0.12134361260858199</v>
      </c>
      <c r="I12" s="17">
        <v>9.7885216589889495E-2</v>
      </c>
      <c r="J12" s="17">
        <v>6.8348330423775E-2</v>
      </c>
      <c r="K12" s="17">
        <v>5.2239022690690799E-2</v>
      </c>
      <c r="L12" s="17">
        <v>8.5032120491215293E-2</v>
      </c>
      <c r="M12" s="17"/>
      <c r="N12" s="17">
        <v>0.108854928896795</v>
      </c>
      <c r="O12" s="17">
        <v>7.5539066374091204E-2</v>
      </c>
      <c r="P12" s="17">
        <v>9.2062297187540804E-2</v>
      </c>
      <c r="Q12" s="17">
        <v>8.1628261662623103E-2</v>
      </c>
      <c r="R12" s="17"/>
      <c r="S12" s="17">
        <v>0.10450598825007</v>
      </c>
      <c r="T12" s="17">
        <v>9.1948822261053706E-2</v>
      </c>
      <c r="U12" s="17">
        <v>8.3977020890591295E-2</v>
      </c>
      <c r="V12" s="17">
        <v>9.8271783984961905E-2</v>
      </c>
      <c r="W12" s="17">
        <v>9.6785402230162507E-2</v>
      </c>
      <c r="X12" s="17">
        <v>5.6377243065450798E-2</v>
      </c>
      <c r="Y12" s="17">
        <v>7.5304045431095604E-2</v>
      </c>
      <c r="Z12" s="17">
        <v>8.0184525881510399E-2</v>
      </c>
      <c r="AA12" s="17">
        <v>9.7845788215570204E-2</v>
      </c>
      <c r="AB12" s="17"/>
      <c r="AC12" s="17">
        <v>0</v>
      </c>
      <c r="AD12" s="17">
        <v>0.11798239203616701</v>
      </c>
      <c r="AE12" s="17">
        <v>8.9689451952341195E-2</v>
      </c>
      <c r="AF12" s="17">
        <v>8.9694415704083902E-2</v>
      </c>
      <c r="AG12" s="17">
        <v>7.4383221799351196E-2</v>
      </c>
      <c r="AH12" s="17">
        <v>9.7498750541581802E-2</v>
      </c>
      <c r="AI12" s="17">
        <v>8.56807397400315E-2</v>
      </c>
      <c r="AJ12" s="17">
        <v>7.7979604860752103E-2</v>
      </c>
      <c r="AK12" s="17">
        <v>0.12589381962044999</v>
      </c>
      <c r="AL12" s="17">
        <v>9.4440251330435404E-2</v>
      </c>
      <c r="AM12" s="17">
        <v>7.3252426068912496E-2</v>
      </c>
      <c r="AN12" s="17">
        <v>8.1842986382557506E-2</v>
      </c>
      <c r="AO12" s="17">
        <v>0.115184206465577</v>
      </c>
      <c r="AP12" s="17">
        <v>0.150779323904152</v>
      </c>
      <c r="AQ12" s="17">
        <v>4.9193859228034903E-2</v>
      </c>
      <c r="AR12" s="17">
        <v>0.110184655388611</v>
      </c>
      <c r="AS12" s="17"/>
      <c r="AT12" s="17">
        <v>0.116374057546327</v>
      </c>
      <c r="AU12" s="17">
        <v>8.4113244874869E-2</v>
      </c>
      <c r="AV12" s="17">
        <v>8.5048934009189198E-2</v>
      </c>
      <c r="AW12" s="17">
        <v>6.7565538650390097E-2</v>
      </c>
      <c r="AX12" s="17">
        <v>8.59686443011317E-2</v>
      </c>
      <c r="AY12" s="17">
        <v>9.2685709982077105E-2</v>
      </c>
      <c r="AZ12" s="17"/>
      <c r="BA12" s="17">
        <v>6.1130524942101201E-2</v>
      </c>
      <c r="BB12" s="17">
        <v>0.10060016469192901</v>
      </c>
      <c r="BC12" s="17">
        <v>9.3341844470317001E-2</v>
      </c>
      <c r="BD12" s="17">
        <v>0.10325520186627</v>
      </c>
      <c r="BE12" s="17">
        <v>0.17049926293916301</v>
      </c>
      <c r="BF12" s="17"/>
      <c r="BG12" s="17">
        <v>9.1537822316438894E-2</v>
      </c>
      <c r="BH12" s="17">
        <v>0.106232354456893</v>
      </c>
      <c r="BI12" s="17">
        <v>7.1856247739570098E-2</v>
      </c>
      <c r="BJ12" s="17">
        <v>0.117190488090663</v>
      </c>
      <c r="BK12" s="17">
        <v>9.3486472610881902E-2</v>
      </c>
      <c r="BL12" s="17"/>
      <c r="BM12" s="17">
        <v>9.9522456622466102E-2</v>
      </c>
      <c r="BN12" s="17">
        <v>8.3864263845355405E-2</v>
      </c>
      <c r="BO12" s="17">
        <v>7.1671945943842005E-2</v>
      </c>
      <c r="BP12" s="17"/>
      <c r="BQ12" s="17">
        <v>0.12892131357419101</v>
      </c>
      <c r="BR12" s="17">
        <v>6.4367979218451304E-2</v>
      </c>
      <c r="BS12" s="17"/>
      <c r="BT12" s="17">
        <v>0.103886770690559</v>
      </c>
      <c r="BU12" s="17">
        <v>7.1650975649174706E-2</v>
      </c>
    </row>
    <row r="13" spans="2:73" x14ac:dyDescent="0.3">
      <c r="B13" s="18" t="s">
        <v>265</v>
      </c>
      <c r="C13" s="17">
        <v>0.16633022014527801</v>
      </c>
      <c r="D13" s="17">
        <v>0.17959155706742999</v>
      </c>
      <c r="E13" s="17">
        <v>0.15354717375815299</v>
      </c>
      <c r="F13" s="17"/>
      <c r="G13" s="17">
        <v>0.26690892506499497</v>
      </c>
      <c r="H13" s="17">
        <v>0.236137649875861</v>
      </c>
      <c r="I13" s="17">
        <v>0.19544085619141999</v>
      </c>
      <c r="J13" s="17">
        <v>0.13433886797486499</v>
      </c>
      <c r="K13" s="17">
        <v>9.2176884421833902E-2</v>
      </c>
      <c r="L13" s="17">
        <v>9.5103067281123402E-2</v>
      </c>
      <c r="M13" s="17"/>
      <c r="N13" s="17">
        <v>0.194802557251363</v>
      </c>
      <c r="O13" s="17">
        <v>0.17584164808411701</v>
      </c>
      <c r="P13" s="17">
        <v>0.16637780994542301</v>
      </c>
      <c r="Q13" s="17">
        <v>0.127618268611634</v>
      </c>
      <c r="R13" s="17"/>
      <c r="S13" s="17">
        <v>0.204706052831958</v>
      </c>
      <c r="T13" s="17">
        <v>0.110559064113815</v>
      </c>
      <c r="U13" s="17">
        <v>0.15427456682742299</v>
      </c>
      <c r="V13" s="17">
        <v>0.18277566983598301</v>
      </c>
      <c r="W13" s="17">
        <v>0.16247960441130199</v>
      </c>
      <c r="X13" s="17">
        <v>0.19371283165876199</v>
      </c>
      <c r="Y13" s="17">
        <v>0.18141005441175101</v>
      </c>
      <c r="Z13" s="17">
        <v>0.13871981736965899</v>
      </c>
      <c r="AA13" s="17">
        <v>0.163745956627178</v>
      </c>
      <c r="AB13" s="17"/>
      <c r="AC13" s="17">
        <v>0.16334189556928699</v>
      </c>
      <c r="AD13" s="17">
        <v>8.9769380447963398E-2</v>
      </c>
      <c r="AE13" s="17">
        <v>0.10075259974775699</v>
      </c>
      <c r="AF13" s="17">
        <v>0.112886000228969</v>
      </c>
      <c r="AG13" s="17">
        <v>0.15237418240069001</v>
      </c>
      <c r="AH13" s="17">
        <v>0.158667232850459</v>
      </c>
      <c r="AI13" s="17">
        <v>0.19026679693172699</v>
      </c>
      <c r="AJ13" s="17">
        <v>0.20689641487153701</v>
      </c>
      <c r="AK13" s="17">
        <v>0.22445452277787201</v>
      </c>
      <c r="AL13" s="17">
        <v>0.14314493329425201</v>
      </c>
      <c r="AM13" s="17">
        <v>0.16562578916214199</v>
      </c>
      <c r="AN13" s="17">
        <v>0.17600756921972599</v>
      </c>
      <c r="AO13" s="17">
        <v>0.293877623409801</v>
      </c>
      <c r="AP13" s="17">
        <v>0.190085283060832</v>
      </c>
      <c r="AQ13" s="17">
        <v>0.14072097949465301</v>
      </c>
      <c r="AR13" s="17">
        <v>0.200797225049897</v>
      </c>
      <c r="AS13" s="17"/>
      <c r="AT13" s="17">
        <v>0.22267131488710601</v>
      </c>
      <c r="AU13" s="17">
        <v>0.14264467289991301</v>
      </c>
      <c r="AV13" s="17">
        <v>0.170757085941389</v>
      </c>
      <c r="AW13" s="17">
        <v>0.142562952675966</v>
      </c>
      <c r="AX13" s="17">
        <v>0.14945654893232599</v>
      </c>
      <c r="AY13" s="17">
        <v>0.15214105565722899</v>
      </c>
      <c r="AZ13" s="17"/>
      <c r="BA13" s="17">
        <v>0.14503162699154501</v>
      </c>
      <c r="BB13" s="17">
        <v>0.151397850790881</v>
      </c>
      <c r="BC13" s="17">
        <v>0.20717468029043901</v>
      </c>
      <c r="BD13" s="17">
        <v>0.166857511246773</v>
      </c>
      <c r="BE13" s="17">
        <v>9.2962698758791706E-2</v>
      </c>
      <c r="BF13" s="17"/>
      <c r="BG13" s="17">
        <v>0.14533140923718599</v>
      </c>
      <c r="BH13" s="17">
        <v>0.187375470356306</v>
      </c>
      <c r="BI13" s="17">
        <v>0.118366957020687</v>
      </c>
      <c r="BJ13" s="17">
        <v>0.16331133253084401</v>
      </c>
      <c r="BK13" s="17">
        <v>0.10614572890198901</v>
      </c>
      <c r="BL13" s="17"/>
      <c r="BM13" s="17">
        <v>0.194750091433187</v>
      </c>
      <c r="BN13" s="17">
        <v>0.137089271902918</v>
      </c>
      <c r="BO13" s="17">
        <v>0.152412648869485</v>
      </c>
      <c r="BP13" s="17"/>
      <c r="BQ13" s="17">
        <v>0.211061130714708</v>
      </c>
      <c r="BR13" s="17">
        <v>0.14244971555656599</v>
      </c>
      <c r="BS13" s="17"/>
      <c r="BT13" s="17">
        <v>0.18977072587058699</v>
      </c>
      <c r="BU13" s="17">
        <v>0.14178821000767899</v>
      </c>
    </row>
    <row r="14" spans="2:73" x14ac:dyDescent="0.3">
      <c r="B14" s="18" t="s">
        <v>266</v>
      </c>
      <c r="C14" s="17">
        <v>0.20390788928694401</v>
      </c>
      <c r="D14" s="17">
        <v>0.18644435675288701</v>
      </c>
      <c r="E14" s="17">
        <v>0.22077230503770001</v>
      </c>
      <c r="F14" s="17"/>
      <c r="G14" s="17">
        <v>0.18039173398058</v>
      </c>
      <c r="H14" s="17">
        <v>0.18172415922945601</v>
      </c>
      <c r="I14" s="17">
        <v>0.21157184754687</v>
      </c>
      <c r="J14" s="17">
        <v>0.21841532154226601</v>
      </c>
      <c r="K14" s="17">
        <v>0.2223173247171</v>
      </c>
      <c r="L14" s="17">
        <v>0.20712549592454099</v>
      </c>
      <c r="M14" s="17"/>
      <c r="N14" s="17">
        <v>0.199201912615977</v>
      </c>
      <c r="O14" s="17">
        <v>0.23777977185534299</v>
      </c>
      <c r="P14" s="17">
        <v>0.20979852656506101</v>
      </c>
      <c r="Q14" s="17">
        <v>0.17000710647293299</v>
      </c>
      <c r="R14" s="17"/>
      <c r="S14" s="17">
        <v>0.16597738649499</v>
      </c>
      <c r="T14" s="17">
        <v>0.223074796428234</v>
      </c>
      <c r="U14" s="17">
        <v>0.173020939344808</v>
      </c>
      <c r="V14" s="17">
        <v>0.214575644968483</v>
      </c>
      <c r="W14" s="17">
        <v>0.22473411094326901</v>
      </c>
      <c r="X14" s="17">
        <v>0.23367702085644901</v>
      </c>
      <c r="Y14" s="17">
        <v>0.20992421123315999</v>
      </c>
      <c r="Z14" s="17">
        <v>0.16301143954244701</v>
      </c>
      <c r="AA14" s="17">
        <v>0.21558964056678201</v>
      </c>
      <c r="AB14" s="17"/>
      <c r="AC14" s="17">
        <v>0.46022935428977901</v>
      </c>
      <c r="AD14" s="17">
        <v>0.120331059228363</v>
      </c>
      <c r="AE14" s="17">
        <v>0.18541273749310899</v>
      </c>
      <c r="AF14" s="17">
        <v>0.18704158403443399</v>
      </c>
      <c r="AG14" s="17">
        <v>0.16610077646927501</v>
      </c>
      <c r="AH14" s="17">
        <v>0.217504419192005</v>
      </c>
      <c r="AI14" s="17">
        <v>0.21848398596514301</v>
      </c>
      <c r="AJ14" s="17">
        <v>0.18075711600615099</v>
      </c>
      <c r="AK14" s="17">
        <v>0.234655928314808</v>
      </c>
      <c r="AL14" s="17">
        <v>0.20816137887320901</v>
      </c>
      <c r="AM14" s="17">
        <v>0.268676905710104</v>
      </c>
      <c r="AN14" s="17">
        <v>0.28618863979967002</v>
      </c>
      <c r="AO14" s="17">
        <v>0.14816869366573901</v>
      </c>
      <c r="AP14" s="17">
        <v>0.15867383044646199</v>
      </c>
      <c r="AQ14" s="17">
        <v>0.363538422663641</v>
      </c>
      <c r="AR14" s="17">
        <v>0.12527416194839999</v>
      </c>
      <c r="AS14" s="17"/>
      <c r="AT14" s="17">
        <v>0.17476145406410301</v>
      </c>
      <c r="AU14" s="17">
        <v>0.21575674498500599</v>
      </c>
      <c r="AV14" s="17">
        <v>0.20218988525735099</v>
      </c>
      <c r="AW14" s="17">
        <v>0.20152263375593599</v>
      </c>
      <c r="AX14" s="17">
        <v>0.227326335597303</v>
      </c>
      <c r="AY14" s="17">
        <v>0.238639579270084</v>
      </c>
      <c r="AZ14" s="17"/>
      <c r="BA14" s="17">
        <v>0.21326668320049599</v>
      </c>
      <c r="BB14" s="17">
        <v>0.20862692159415</v>
      </c>
      <c r="BC14" s="17">
        <v>0.188580783674933</v>
      </c>
      <c r="BD14" s="17">
        <v>0.21501865119169999</v>
      </c>
      <c r="BE14" s="17">
        <v>0.208852049257749</v>
      </c>
      <c r="BF14" s="17"/>
      <c r="BG14" s="17">
        <v>0.23533483112233</v>
      </c>
      <c r="BH14" s="17">
        <v>0.210810070768845</v>
      </c>
      <c r="BI14" s="17">
        <v>0.22099433375659899</v>
      </c>
      <c r="BJ14" s="17">
        <v>0.18401849559960201</v>
      </c>
      <c r="BK14" s="17">
        <v>0.19301409094027</v>
      </c>
      <c r="BL14" s="17"/>
      <c r="BM14" s="17">
        <v>0.194886735119293</v>
      </c>
      <c r="BN14" s="17">
        <v>0.212350649313229</v>
      </c>
      <c r="BO14" s="17">
        <v>0.21035405505611199</v>
      </c>
      <c r="BP14" s="17"/>
      <c r="BQ14" s="17">
        <v>0.18659040362402499</v>
      </c>
      <c r="BR14" s="17">
        <v>0.220424439713134</v>
      </c>
      <c r="BS14" s="17"/>
      <c r="BT14" s="17">
        <v>0.20515764734498601</v>
      </c>
      <c r="BU14" s="17">
        <v>0.214349377412072</v>
      </c>
    </row>
    <row r="15" spans="2:73" x14ac:dyDescent="0.3">
      <c r="B15" s="18" t="s">
        <v>267</v>
      </c>
      <c r="C15" s="17">
        <v>0.27130653646717601</v>
      </c>
      <c r="D15" s="17">
        <v>0.25777989292291498</v>
      </c>
      <c r="E15" s="17">
        <v>0.28380132542453801</v>
      </c>
      <c r="F15" s="17"/>
      <c r="G15" s="17">
        <v>0.205895200991249</v>
      </c>
      <c r="H15" s="17">
        <v>0.19412867652707799</v>
      </c>
      <c r="I15" s="17">
        <v>0.27907767550228302</v>
      </c>
      <c r="J15" s="17">
        <v>0.34486265449329401</v>
      </c>
      <c r="K15" s="17">
        <v>0.35635188191238398</v>
      </c>
      <c r="L15" s="17">
        <v>0.254106762253758</v>
      </c>
      <c r="M15" s="17"/>
      <c r="N15" s="17">
        <v>0.25148766426915398</v>
      </c>
      <c r="O15" s="17">
        <v>0.29052912711729201</v>
      </c>
      <c r="P15" s="17">
        <v>0.29503486269006401</v>
      </c>
      <c r="Q15" s="17">
        <v>0.25060208577089499</v>
      </c>
      <c r="R15" s="17"/>
      <c r="S15" s="17">
        <v>0.239080333452902</v>
      </c>
      <c r="T15" s="17">
        <v>0.29893372113820899</v>
      </c>
      <c r="U15" s="17">
        <v>0.29709472540931298</v>
      </c>
      <c r="V15" s="17">
        <v>0.28454525523589003</v>
      </c>
      <c r="W15" s="17">
        <v>0.28652839891024401</v>
      </c>
      <c r="X15" s="17">
        <v>0.23850200430178201</v>
      </c>
      <c r="Y15" s="17">
        <v>0.27083544521174402</v>
      </c>
      <c r="Z15" s="17">
        <v>0.34875072418272202</v>
      </c>
      <c r="AA15" s="17">
        <v>0.23117289142578601</v>
      </c>
      <c r="AB15" s="17"/>
      <c r="AC15" s="17">
        <v>0.14993740479340401</v>
      </c>
      <c r="AD15" s="17">
        <v>0.165147487990499</v>
      </c>
      <c r="AE15" s="17">
        <v>0.25872363602901499</v>
      </c>
      <c r="AF15" s="17">
        <v>0.24316317458442699</v>
      </c>
      <c r="AG15" s="17">
        <v>0.241199421392334</v>
      </c>
      <c r="AH15" s="17">
        <v>0.26445772547934399</v>
      </c>
      <c r="AI15" s="17">
        <v>0.27650395673747202</v>
      </c>
      <c r="AJ15" s="17">
        <v>0.294337117502043</v>
      </c>
      <c r="AK15" s="17">
        <v>0.24887980336971999</v>
      </c>
      <c r="AL15" s="17">
        <v>0.38370705391960702</v>
      </c>
      <c r="AM15" s="17">
        <v>0.300250053322352</v>
      </c>
      <c r="AN15" s="17">
        <v>0.29089929169325801</v>
      </c>
      <c r="AO15" s="17">
        <v>0.268145330644735</v>
      </c>
      <c r="AP15" s="17">
        <v>0.297607976233905</v>
      </c>
      <c r="AQ15" s="17">
        <v>0.24633510526417901</v>
      </c>
      <c r="AR15" s="17">
        <v>0.219828909810932</v>
      </c>
      <c r="AS15" s="17"/>
      <c r="AT15" s="17">
        <v>0.189517794412697</v>
      </c>
      <c r="AU15" s="17">
        <v>0.282330326974498</v>
      </c>
      <c r="AV15" s="17">
        <v>0.32032852406052598</v>
      </c>
      <c r="AW15" s="17">
        <v>0.331039508699778</v>
      </c>
      <c r="AX15" s="17">
        <v>0.25536526559434902</v>
      </c>
      <c r="AY15" s="17">
        <v>0.257888562497044</v>
      </c>
      <c r="AZ15" s="17"/>
      <c r="BA15" s="17">
        <v>0.29152209091421299</v>
      </c>
      <c r="BB15" s="17">
        <v>0.28104796923091502</v>
      </c>
      <c r="BC15" s="17">
        <v>0.27410743996431503</v>
      </c>
      <c r="BD15" s="17">
        <v>0.21628263356841201</v>
      </c>
      <c r="BE15" s="17">
        <v>0.22505765322254501</v>
      </c>
      <c r="BF15" s="17"/>
      <c r="BG15" s="17">
        <v>0.27283622060416202</v>
      </c>
      <c r="BH15" s="17">
        <v>0.248047548361088</v>
      </c>
      <c r="BI15" s="17">
        <v>0.30502352090796397</v>
      </c>
      <c r="BJ15" s="17">
        <v>0.28117604774861998</v>
      </c>
      <c r="BK15" s="17">
        <v>0.28583811990357</v>
      </c>
      <c r="BL15" s="17"/>
      <c r="BM15" s="17">
        <v>0.25540734248542601</v>
      </c>
      <c r="BN15" s="17">
        <v>0.28354747459450103</v>
      </c>
      <c r="BO15" s="17">
        <v>0.28904712378262798</v>
      </c>
      <c r="BP15" s="17"/>
      <c r="BQ15" s="17">
        <v>0.209010214104945</v>
      </c>
      <c r="BR15" s="17">
        <v>0.30665424166396499</v>
      </c>
      <c r="BS15" s="17"/>
      <c r="BT15" s="17">
        <v>0.2487815480633</v>
      </c>
      <c r="BU15" s="17">
        <v>0.29666272224811902</v>
      </c>
    </row>
    <row r="16" spans="2:73" x14ac:dyDescent="0.3">
      <c r="B16" s="18" t="s">
        <v>268</v>
      </c>
      <c r="C16" s="17">
        <v>5.24737012600121E-2</v>
      </c>
      <c r="D16" s="17">
        <v>4.6570046684452103E-2</v>
      </c>
      <c r="E16" s="17">
        <v>5.8388584708462699E-2</v>
      </c>
      <c r="F16" s="17"/>
      <c r="G16" s="17">
        <v>1.8148598971951299E-2</v>
      </c>
      <c r="H16" s="17">
        <v>4.91951683210008E-2</v>
      </c>
      <c r="I16" s="17">
        <v>4.9738981779828398E-2</v>
      </c>
      <c r="J16" s="17">
        <v>5.1276012193840599E-2</v>
      </c>
      <c r="K16" s="17">
        <v>4.9716876187515302E-2</v>
      </c>
      <c r="L16" s="17">
        <v>8.2927665914809906E-2</v>
      </c>
      <c r="M16" s="17"/>
      <c r="N16" s="17">
        <v>4.6107802636778897E-2</v>
      </c>
      <c r="O16" s="17">
        <v>4.9866561774860603E-2</v>
      </c>
      <c r="P16" s="17">
        <v>5.1461760705318799E-2</v>
      </c>
      <c r="Q16" s="17">
        <v>6.4012242601802993E-2</v>
      </c>
      <c r="R16" s="17"/>
      <c r="S16" s="17">
        <v>2.7488564446248899E-2</v>
      </c>
      <c r="T16" s="17">
        <v>5.9469686823454597E-2</v>
      </c>
      <c r="U16" s="17">
        <v>5.1786751242919503E-2</v>
      </c>
      <c r="V16" s="17">
        <v>5.50294038340364E-2</v>
      </c>
      <c r="W16" s="17">
        <v>3.73647103500057E-2</v>
      </c>
      <c r="X16" s="17">
        <v>6.0112916597221899E-2</v>
      </c>
      <c r="Y16" s="17">
        <v>6.1460619017800797E-2</v>
      </c>
      <c r="Z16" s="17">
        <v>7.1991075556310596E-2</v>
      </c>
      <c r="AA16" s="17">
        <v>6.3144706621189595E-2</v>
      </c>
      <c r="AB16" s="17"/>
      <c r="AC16" s="17">
        <v>0</v>
      </c>
      <c r="AD16" s="17">
        <v>4.6436498220330497E-2</v>
      </c>
      <c r="AE16" s="17">
        <v>9.8715755173222605E-2</v>
      </c>
      <c r="AF16" s="17">
        <v>7.0800744362814999E-2</v>
      </c>
      <c r="AG16" s="17">
        <v>8.8862069018023696E-2</v>
      </c>
      <c r="AH16" s="17">
        <v>4.9443988627169901E-2</v>
      </c>
      <c r="AI16" s="17">
        <v>4.1166823522851601E-2</v>
      </c>
      <c r="AJ16" s="17">
        <v>5.0887848858243399E-2</v>
      </c>
      <c r="AK16" s="17">
        <v>4.4456811591734702E-2</v>
      </c>
      <c r="AL16" s="17">
        <v>3.4131861542938902E-2</v>
      </c>
      <c r="AM16" s="17">
        <v>3.91118103453496E-2</v>
      </c>
      <c r="AN16" s="17">
        <v>4.79380805466494E-2</v>
      </c>
      <c r="AO16" s="17">
        <v>3.3026724367702098E-2</v>
      </c>
      <c r="AP16" s="17">
        <v>1.25467269434357E-2</v>
      </c>
      <c r="AQ16" s="17">
        <v>6.1933436393476399E-2</v>
      </c>
      <c r="AR16" s="17">
        <v>3.6803412888594803E-2</v>
      </c>
      <c r="AS16" s="17"/>
      <c r="AT16" s="17">
        <v>2.4649084463345201E-2</v>
      </c>
      <c r="AU16" s="17">
        <v>5.4682890367632603E-2</v>
      </c>
      <c r="AV16" s="17">
        <v>5.17661015189625E-2</v>
      </c>
      <c r="AW16" s="17">
        <v>7.2119572742981794E-2</v>
      </c>
      <c r="AX16" s="17">
        <v>7.5063619520592206E-2</v>
      </c>
      <c r="AY16" s="17">
        <v>5.23857869535179E-2</v>
      </c>
      <c r="AZ16" s="17"/>
      <c r="BA16" s="17">
        <v>5.3704681875593803E-2</v>
      </c>
      <c r="BB16" s="17">
        <v>6.0757168107229899E-2</v>
      </c>
      <c r="BC16" s="17">
        <v>4.5749008850926601E-2</v>
      </c>
      <c r="BD16" s="17">
        <v>4.9709361989723498E-2</v>
      </c>
      <c r="BE16" s="17">
        <v>6.8365055632543706E-2</v>
      </c>
      <c r="BF16" s="17"/>
      <c r="BG16" s="17">
        <v>6.1380783086366401E-2</v>
      </c>
      <c r="BH16" s="17">
        <v>3.6029764097700201E-2</v>
      </c>
      <c r="BI16" s="17">
        <v>7.2821494177569904E-2</v>
      </c>
      <c r="BJ16" s="17">
        <v>4.9040228186413001E-2</v>
      </c>
      <c r="BK16" s="17">
        <v>7.8653627027586701E-2</v>
      </c>
      <c r="BL16" s="17"/>
      <c r="BM16" s="17">
        <v>4.7366078793421897E-2</v>
      </c>
      <c r="BN16" s="17">
        <v>6.0670489944857103E-2</v>
      </c>
      <c r="BO16" s="17">
        <v>4.7863462710912102E-2</v>
      </c>
      <c r="BP16" s="17"/>
      <c r="BQ16" s="17">
        <v>4.8697394534391203E-2</v>
      </c>
      <c r="BR16" s="17">
        <v>5.6665473068025898E-2</v>
      </c>
      <c r="BS16" s="17"/>
      <c r="BT16" s="17">
        <v>4.7512773313371198E-2</v>
      </c>
      <c r="BU16" s="17">
        <v>5.6163441971934201E-2</v>
      </c>
    </row>
    <row r="17" spans="2:73" x14ac:dyDescent="0.3">
      <c r="B17" s="18" t="s">
        <v>269</v>
      </c>
      <c r="C17" s="17">
        <v>8.3693893589765797E-2</v>
      </c>
      <c r="D17" s="17">
        <v>7.2088627438896394E-2</v>
      </c>
      <c r="E17" s="17">
        <v>9.4855310406857005E-2</v>
      </c>
      <c r="F17" s="17"/>
      <c r="G17" s="17">
        <v>3.74616089786926E-2</v>
      </c>
      <c r="H17" s="17">
        <v>5.2355457146719499E-2</v>
      </c>
      <c r="I17" s="17">
        <v>6.7642837565000502E-2</v>
      </c>
      <c r="J17" s="17">
        <v>9.7614442770647805E-2</v>
      </c>
      <c r="K17" s="17">
        <v>0.108835248111644</v>
      </c>
      <c r="L17" s="17">
        <v>0.12463928738242699</v>
      </c>
      <c r="M17" s="17"/>
      <c r="N17" s="17">
        <v>6.8706664673103102E-2</v>
      </c>
      <c r="O17" s="17">
        <v>6.3181137765529694E-2</v>
      </c>
      <c r="P17" s="17">
        <v>6.35863028242835E-2</v>
      </c>
      <c r="Q17" s="17">
        <v>0.13670593729059799</v>
      </c>
      <c r="R17" s="17"/>
      <c r="S17" s="17">
        <v>7.3412547657224894E-2</v>
      </c>
      <c r="T17" s="17">
        <v>9.6460476601229403E-2</v>
      </c>
      <c r="U17" s="17">
        <v>0.100108225744771</v>
      </c>
      <c r="V17" s="17">
        <v>6.2565044622489796E-2</v>
      </c>
      <c r="W17" s="17">
        <v>7.0105658734892204E-2</v>
      </c>
      <c r="X17" s="17">
        <v>7.31820199956075E-2</v>
      </c>
      <c r="Y17" s="17">
        <v>9.0918838156101203E-2</v>
      </c>
      <c r="Z17" s="17">
        <v>6.9976007626022907E-2</v>
      </c>
      <c r="AA17" s="17">
        <v>0.103109636706555</v>
      </c>
      <c r="AB17" s="17"/>
      <c r="AC17" s="17">
        <v>8.3169574366848506E-2</v>
      </c>
      <c r="AD17" s="17">
        <v>0.15213748725506901</v>
      </c>
      <c r="AE17" s="17">
        <v>0.13889182236379299</v>
      </c>
      <c r="AF17" s="17">
        <v>0.14026421324350499</v>
      </c>
      <c r="AG17" s="17">
        <v>0.10361896728966299</v>
      </c>
      <c r="AH17" s="17">
        <v>8.2159025518111495E-2</v>
      </c>
      <c r="AI17" s="17">
        <v>8.3478858630508607E-2</v>
      </c>
      <c r="AJ17" s="17">
        <v>8.6258903730998204E-2</v>
      </c>
      <c r="AK17" s="17">
        <v>6.1603384604463102E-2</v>
      </c>
      <c r="AL17" s="17">
        <v>6.8793896772230106E-2</v>
      </c>
      <c r="AM17" s="17">
        <v>7.0923731818881494E-2</v>
      </c>
      <c r="AN17" s="17">
        <v>1.5680208095124101E-2</v>
      </c>
      <c r="AO17" s="17">
        <v>3.9583204409730698E-2</v>
      </c>
      <c r="AP17" s="17">
        <v>2.0844100259649001E-2</v>
      </c>
      <c r="AQ17" s="17">
        <v>2.5061713759165698E-2</v>
      </c>
      <c r="AR17" s="17">
        <v>6.1876566064257697E-2</v>
      </c>
      <c r="AS17" s="17"/>
      <c r="AT17" s="17">
        <v>7.0084006622373504E-2</v>
      </c>
      <c r="AU17" s="17">
        <v>9.2197569105729502E-2</v>
      </c>
      <c r="AV17" s="17">
        <v>5.9016744683040502E-2</v>
      </c>
      <c r="AW17" s="17">
        <v>8.8325390943595705E-2</v>
      </c>
      <c r="AX17" s="17">
        <v>0.104784749776174</v>
      </c>
      <c r="AY17" s="17">
        <v>0.104304065983764</v>
      </c>
      <c r="AZ17" s="17"/>
      <c r="BA17" s="17">
        <v>9.5265351038178805E-2</v>
      </c>
      <c r="BB17" s="17">
        <v>8.7422005652446705E-2</v>
      </c>
      <c r="BC17" s="17">
        <v>6.5813113827485198E-2</v>
      </c>
      <c r="BD17" s="17">
        <v>8.1516158232311606E-2</v>
      </c>
      <c r="BE17" s="17">
        <v>8.0003043637032298E-2</v>
      </c>
      <c r="BF17" s="17"/>
      <c r="BG17" s="17">
        <v>0.10199821216351999</v>
      </c>
      <c r="BH17" s="17">
        <v>5.5529312392162397E-2</v>
      </c>
      <c r="BI17" s="17">
        <v>7.3749506980682E-2</v>
      </c>
      <c r="BJ17" s="17">
        <v>8.3143104512535704E-2</v>
      </c>
      <c r="BK17" s="17">
        <v>8.2984227143085801E-2</v>
      </c>
      <c r="BL17" s="17"/>
      <c r="BM17" s="17">
        <v>6.8574347486608997E-2</v>
      </c>
      <c r="BN17" s="17">
        <v>9.2034310123594296E-2</v>
      </c>
      <c r="BO17" s="17">
        <v>0.108543128547161</v>
      </c>
      <c r="BP17" s="17"/>
      <c r="BQ17" s="17">
        <v>5.20141813469647E-2</v>
      </c>
      <c r="BR17" s="17">
        <v>9.8895565256349502E-2</v>
      </c>
      <c r="BS17" s="17"/>
      <c r="BT17" s="17">
        <v>7.19417086441657E-2</v>
      </c>
      <c r="BU17" s="17">
        <v>9.19493576100332E-2</v>
      </c>
    </row>
    <row r="18" spans="2:73" x14ac:dyDescent="0.3">
      <c r="B18" s="18" t="s">
        <v>270</v>
      </c>
      <c r="C18" s="17">
        <v>4.8912881894324398E-2</v>
      </c>
      <c r="D18" s="17">
        <v>5.5909122743548499E-2</v>
      </c>
      <c r="E18" s="17">
        <v>4.2246139065378198E-2</v>
      </c>
      <c r="F18" s="17"/>
      <c r="G18" s="17">
        <v>2.62614506944987E-2</v>
      </c>
      <c r="H18" s="17">
        <v>5.5131174859357999E-3</v>
      </c>
      <c r="I18" s="17">
        <v>1.7281099464478099E-2</v>
      </c>
      <c r="J18" s="17">
        <v>3.9996423799316803E-2</v>
      </c>
      <c r="K18" s="17">
        <v>7.5531372290245494E-2</v>
      </c>
      <c r="L18" s="17">
        <v>0.114301945080448</v>
      </c>
      <c r="M18" s="17"/>
      <c r="N18" s="17">
        <v>2.35414140191622E-2</v>
      </c>
      <c r="O18" s="17">
        <v>2.9243261800729701E-2</v>
      </c>
      <c r="P18" s="17">
        <v>6.0853200554216599E-2</v>
      </c>
      <c r="Q18" s="17">
        <v>8.3507198408475897E-2</v>
      </c>
      <c r="R18" s="17"/>
      <c r="S18" s="17">
        <v>2.97765413985791E-2</v>
      </c>
      <c r="T18" s="17">
        <v>5.0820983326281703E-2</v>
      </c>
      <c r="U18" s="17">
        <v>5.8789275216544701E-2</v>
      </c>
      <c r="V18" s="17">
        <v>4.7374336195781602E-2</v>
      </c>
      <c r="W18" s="17">
        <v>7.2050493479729805E-2</v>
      </c>
      <c r="X18" s="17">
        <v>4.8966945778580601E-2</v>
      </c>
      <c r="Y18" s="17">
        <v>5.4697429166182497E-2</v>
      </c>
      <c r="Z18" s="17">
        <v>4.89532196388296E-2</v>
      </c>
      <c r="AA18" s="17">
        <v>4.3340197704853201E-2</v>
      </c>
      <c r="AB18" s="17"/>
      <c r="AC18" s="17">
        <v>0.143321770980682</v>
      </c>
      <c r="AD18" s="17">
        <v>0.131598023216763</v>
      </c>
      <c r="AE18" s="17">
        <v>9.3433137210576805E-2</v>
      </c>
      <c r="AF18" s="17">
        <v>8.00622761416592E-2</v>
      </c>
      <c r="AG18" s="17">
        <v>8.1619899069502802E-2</v>
      </c>
      <c r="AH18" s="17">
        <v>5.9958101617522103E-2</v>
      </c>
      <c r="AI18" s="17">
        <v>3.22081984568851E-2</v>
      </c>
      <c r="AJ18" s="17">
        <v>3.04307704325547E-2</v>
      </c>
      <c r="AK18" s="17">
        <v>2.52058079225124E-2</v>
      </c>
      <c r="AL18" s="17">
        <v>1.6555130573498E-2</v>
      </c>
      <c r="AM18" s="17">
        <v>2.75823270888443E-2</v>
      </c>
      <c r="AN18" s="17">
        <v>2.1094194560986799E-2</v>
      </c>
      <c r="AO18" s="17">
        <v>5.3622149629115401E-3</v>
      </c>
      <c r="AP18" s="17">
        <v>0</v>
      </c>
      <c r="AQ18" s="17">
        <v>0</v>
      </c>
      <c r="AR18" s="17">
        <v>1.91182019012552E-2</v>
      </c>
      <c r="AS18" s="17"/>
      <c r="AT18" s="17">
        <v>4.0577512133416697E-2</v>
      </c>
      <c r="AU18" s="17">
        <v>5.2983646772679902E-2</v>
      </c>
      <c r="AV18" s="17">
        <v>3.7422352176588201E-2</v>
      </c>
      <c r="AW18" s="17">
        <v>4.9551748133048801E-2</v>
      </c>
      <c r="AX18" s="17">
        <v>6.6628091820388299E-2</v>
      </c>
      <c r="AY18" s="17">
        <v>5.9368569490402798E-2</v>
      </c>
      <c r="AZ18" s="17"/>
      <c r="BA18" s="17">
        <v>5.96681747401357E-2</v>
      </c>
      <c r="BB18" s="17">
        <v>4.4056556206327202E-2</v>
      </c>
      <c r="BC18" s="17">
        <v>3.90895188229341E-2</v>
      </c>
      <c r="BD18" s="17">
        <v>2.3206078634064601E-2</v>
      </c>
      <c r="BE18" s="17">
        <v>3.27152558582752E-2</v>
      </c>
      <c r="BF18" s="17"/>
      <c r="BG18" s="17">
        <v>4.8098961672335697E-2</v>
      </c>
      <c r="BH18" s="17">
        <v>3.8510343983470197E-2</v>
      </c>
      <c r="BI18" s="17">
        <v>5.6084511865140102E-2</v>
      </c>
      <c r="BJ18" s="17">
        <v>5.9834838338317403E-2</v>
      </c>
      <c r="BK18" s="17">
        <v>6.1120619372059398E-2</v>
      </c>
      <c r="BL18" s="17"/>
      <c r="BM18" s="17">
        <v>3.6657800313708598E-2</v>
      </c>
      <c r="BN18" s="17">
        <v>5.75492314447816E-2</v>
      </c>
      <c r="BO18" s="17">
        <v>6.4518824445182199E-2</v>
      </c>
      <c r="BP18" s="17"/>
      <c r="BQ18" s="17">
        <v>2.2512601427064599E-2</v>
      </c>
      <c r="BR18" s="17">
        <v>6.6652220142560101E-2</v>
      </c>
      <c r="BS18" s="17"/>
      <c r="BT18" s="17">
        <v>3.4905213592196602E-2</v>
      </c>
      <c r="BU18" s="17">
        <v>7.1553563365255299E-2</v>
      </c>
    </row>
    <row r="19" spans="2:73" x14ac:dyDescent="0.3">
      <c r="B19" s="18" t="s">
        <v>92</v>
      </c>
      <c r="C19" s="19">
        <v>1.73160635750528E-2</v>
      </c>
      <c r="D19" s="19">
        <v>1.3252451573067901E-2</v>
      </c>
      <c r="E19" s="19">
        <v>2.1329386764491899E-2</v>
      </c>
      <c r="F19" s="19"/>
      <c r="G19" s="19">
        <v>3.0958253621478801E-2</v>
      </c>
      <c r="H19" s="19">
        <v>2.62467196668991E-2</v>
      </c>
      <c r="I19" s="19">
        <v>1.1614615269213801E-2</v>
      </c>
      <c r="J19" s="19">
        <v>1.7518613865253701E-2</v>
      </c>
      <c r="K19" s="19">
        <v>4.4166032667618E-3</v>
      </c>
      <c r="L19" s="19">
        <v>1.41483443802483E-2</v>
      </c>
      <c r="M19" s="19"/>
      <c r="N19" s="19">
        <v>1.50106061076775E-2</v>
      </c>
      <c r="O19" s="19">
        <v>1.46343390841748E-2</v>
      </c>
      <c r="P19" s="19">
        <v>1.4831785242727101E-2</v>
      </c>
      <c r="Q19" s="19">
        <v>2.5134086890223201E-2</v>
      </c>
      <c r="R19" s="19"/>
      <c r="S19" s="19">
        <v>1.9869877800668699E-2</v>
      </c>
      <c r="T19" s="19">
        <v>1.84077884040891E-2</v>
      </c>
      <c r="U19" s="19">
        <v>1.0902874635317901E-2</v>
      </c>
      <c r="V19" s="19">
        <v>4.4664389002319798E-3</v>
      </c>
      <c r="W19" s="19">
        <v>3.4252557146596E-3</v>
      </c>
      <c r="X19" s="19">
        <v>5.6903082343218302E-2</v>
      </c>
      <c r="Y19" s="19">
        <v>1.80641445511119E-2</v>
      </c>
      <c r="Z19" s="19">
        <v>1.40634720743324E-2</v>
      </c>
      <c r="AA19" s="19">
        <v>8.4312738287417206E-3</v>
      </c>
      <c r="AB19" s="19"/>
      <c r="AC19" s="19">
        <v>0</v>
      </c>
      <c r="AD19" s="19">
        <v>5.3913519995778501E-2</v>
      </c>
      <c r="AE19" s="19">
        <v>2.9969762966522802E-3</v>
      </c>
      <c r="AF19" s="19">
        <v>9.7936632153621493E-3</v>
      </c>
      <c r="AG19" s="19">
        <v>2.1125571179379202E-2</v>
      </c>
      <c r="AH19" s="19">
        <v>2.00574018602938E-2</v>
      </c>
      <c r="AI19" s="19">
        <v>6.80962949264333E-3</v>
      </c>
      <c r="AJ19" s="19">
        <v>2.7118484823289601E-2</v>
      </c>
      <c r="AK19" s="19">
        <v>9.9064929916125605E-3</v>
      </c>
      <c r="AL19" s="19">
        <v>1.6181200074447899E-2</v>
      </c>
      <c r="AM19" s="19">
        <v>1.6638991087434302E-2</v>
      </c>
      <c r="AN19" s="19">
        <v>2.3734785513585901E-2</v>
      </c>
      <c r="AO19" s="19">
        <v>0</v>
      </c>
      <c r="AP19" s="19">
        <v>1.2519358418529299E-2</v>
      </c>
      <c r="AQ19" s="19">
        <v>2.9368240602567701E-2</v>
      </c>
      <c r="AR19" s="19">
        <v>7.30394125870539E-3</v>
      </c>
      <c r="AS19" s="19"/>
      <c r="AT19" s="19">
        <v>2.3530807886491201E-2</v>
      </c>
      <c r="AU19" s="19">
        <v>1.7896022990050501E-2</v>
      </c>
      <c r="AV19" s="19">
        <v>1.5372972435414601E-2</v>
      </c>
      <c r="AW19" s="19">
        <v>1.21057976979699E-2</v>
      </c>
      <c r="AX19" s="19">
        <v>1.5004056737968299E-2</v>
      </c>
      <c r="AY19" s="19">
        <v>1.47213150181444E-2</v>
      </c>
      <c r="AZ19" s="19"/>
      <c r="BA19" s="19">
        <v>2.99486484051413E-2</v>
      </c>
      <c r="BB19" s="19">
        <v>8.2818076363679501E-3</v>
      </c>
      <c r="BC19" s="19">
        <v>2.0162523156271501E-2</v>
      </c>
      <c r="BD19" s="19">
        <v>1.58906728870323E-2</v>
      </c>
      <c r="BE19" s="19">
        <v>0</v>
      </c>
      <c r="BF19" s="19"/>
      <c r="BG19" s="19">
        <v>6.3442427906664298E-3</v>
      </c>
      <c r="BH19" s="19">
        <v>1.58987702593072E-2</v>
      </c>
      <c r="BI19" s="19">
        <v>1.3605802596403401E-2</v>
      </c>
      <c r="BJ19" s="19">
        <v>1.0120520059050101E-2</v>
      </c>
      <c r="BK19" s="19">
        <v>2.1549144535735702E-2</v>
      </c>
      <c r="BL19" s="19"/>
      <c r="BM19" s="19">
        <v>1.5833750549409002E-2</v>
      </c>
      <c r="BN19" s="19">
        <v>1.9489314550549901E-2</v>
      </c>
      <c r="BO19" s="19">
        <v>1.6475118759326401E-2</v>
      </c>
      <c r="BP19" s="19"/>
      <c r="BQ19" s="19">
        <v>1.0982521047567599E-2</v>
      </c>
      <c r="BR19" s="19">
        <v>1.5966823960389301E-2</v>
      </c>
      <c r="BS19" s="19"/>
      <c r="BT19" s="19">
        <v>1.2336323606430499E-2</v>
      </c>
      <c r="BU19" s="19">
        <v>1.8239871758464501E-2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2.1904891246925799E-2</v>
      </c>
      <c r="D9" s="17">
        <v>2.3122658758655101E-2</v>
      </c>
      <c r="E9" s="17">
        <v>2.0785796006191699E-2</v>
      </c>
      <c r="F9" s="17"/>
      <c r="G9" s="17">
        <v>6.1410703511803402E-2</v>
      </c>
      <c r="H9" s="17">
        <v>2.2122895127404601E-2</v>
      </c>
      <c r="I9" s="17">
        <v>2.6427329203257001E-2</v>
      </c>
      <c r="J9" s="17">
        <v>1.72157738515549E-2</v>
      </c>
      <c r="K9" s="17">
        <v>4.3962596473813096E-3</v>
      </c>
      <c r="L9" s="17">
        <v>7.4510461502603903E-3</v>
      </c>
      <c r="M9" s="17"/>
      <c r="N9" s="17">
        <v>9.8680588983396204E-3</v>
      </c>
      <c r="O9" s="17">
        <v>9.0340729272343403E-3</v>
      </c>
      <c r="P9" s="17">
        <v>3.1982110617081498E-2</v>
      </c>
      <c r="Q9" s="17">
        <v>3.9893676215970598E-2</v>
      </c>
      <c r="R9" s="17"/>
      <c r="S9" s="17">
        <v>4.4951406202131401E-2</v>
      </c>
      <c r="T9" s="17">
        <v>1.8342655188812899E-2</v>
      </c>
      <c r="U9" s="17">
        <v>0</v>
      </c>
      <c r="V9" s="17">
        <v>1.4540947162242201E-2</v>
      </c>
      <c r="W9" s="17">
        <v>1.2619916035909499E-2</v>
      </c>
      <c r="X9" s="17">
        <v>3.8211318369304699E-2</v>
      </c>
      <c r="Y9" s="17">
        <v>1.5940585502018201E-2</v>
      </c>
      <c r="Z9" s="17">
        <v>1.80857659384683E-2</v>
      </c>
      <c r="AA9" s="17">
        <v>2.0917207781808E-2</v>
      </c>
      <c r="AB9" s="17"/>
      <c r="AC9" s="17">
        <v>0</v>
      </c>
      <c r="AD9" s="17">
        <v>0.107379385032118</v>
      </c>
      <c r="AE9" s="17">
        <v>2.8930452907046302E-2</v>
      </c>
      <c r="AF9" s="17">
        <v>3.9257671020580399E-2</v>
      </c>
      <c r="AG9" s="17">
        <v>4.2176010697541802E-2</v>
      </c>
      <c r="AH9" s="17">
        <v>1.66680007271581E-2</v>
      </c>
      <c r="AI9" s="17">
        <v>5.3158073399408199E-3</v>
      </c>
      <c r="AJ9" s="17">
        <v>2.1314926173995399E-2</v>
      </c>
      <c r="AK9" s="17">
        <v>2.0749907098636299E-2</v>
      </c>
      <c r="AL9" s="17">
        <v>4.1167161594461103E-3</v>
      </c>
      <c r="AM9" s="17">
        <v>7.3576226987323102E-3</v>
      </c>
      <c r="AN9" s="17">
        <v>0</v>
      </c>
      <c r="AO9" s="17">
        <v>5.4965467100196097E-3</v>
      </c>
      <c r="AP9" s="17">
        <v>2.0926883231705998E-2</v>
      </c>
      <c r="AQ9" s="17">
        <v>1.7173371935973802E-2</v>
      </c>
      <c r="AR9" s="17">
        <v>1.7428282011074599E-2</v>
      </c>
      <c r="AS9" s="17"/>
      <c r="AT9" s="17">
        <v>4.79481505421945E-2</v>
      </c>
      <c r="AU9" s="17">
        <v>7.6914257113140103E-3</v>
      </c>
      <c r="AV9" s="17">
        <v>2.22553518532153E-2</v>
      </c>
      <c r="AW9" s="17">
        <v>2.3918180200217298E-2</v>
      </c>
      <c r="AX9" s="17">
        <v>4.7853796905396101E-3</v>
      </c>
      <c r="AY9" s="17">
        <v>9.8635104251687308E-3</v>
      </c>
      <c r="AZ9" s="17"/>
      <c r="BA9" s="17">
        <v>2.6448449172256701E-2</v>
      </c>
      <c r="BB9" s="17">
        <v>2.6889377528961401E-2</v>
      </c>
      <c r="BC9" s="17">
        <v>1.6443756947182201E-2</v>
      </c>
      <c r="BD9" s="17">
        <v>1.9873168428726901E-2</v>
      </c>
      <c r="BE9" s="17">
        <v>2.5372384252437499E-2</v>
      </c>
      <c r="BF9" s="17"/>
      <c r="BG9" s="17">
        <v>1.0272587309997E-2</v>
      </c>
      <c r="BH9" s="17">
        <v>2.9125677841270299E-2</v>
      </c>
      <c r="BI9" s="17">
        <v>1.09104696622593E-2</v>
      </c>
      <c r="BJ9" s="17">
        <v>1.8439454469574301E-2</v>
      </c>
      <c r="BK9" s="17">
        <v>6.5297867779581199E-3</v>
      </c>
      <c r="BL9" s="17"/>
      <c r="BM9" s="17">
        <v>2.0995994785438999E-2</v>
      </c>
      <c r="BN9" s="17">
        <v>2.1702013281142601E-2</v>
      </c>
      <c r="BO9" s="17">
        <v>2.5101255590601699E-2</v>
      </c>
      <c r="BP9" s="17"/>
      <c r="BQ9" s="17">
        <v>3.19524832797188E-2</v>
      </c>
      <c r="BR9" s="17">
        <v>1.6279702339699699E-2</v>
      </c>
      <c r="BS9" s="17"/>
      <c r="BT9" s="17">
        <v>2.4072242200643201E-2</v>
      </c>
      <c r="BU9" s="17">
        <v>1.6891779594191698E-2</v>
      </c>
    </row>
    <row r="10" spans="2:73" x14ac:dyDescent="0.3">
      <c r="B10" s="18" t="s">
        <v>262</v>
      </c>
      <c r="C10" s="17">
        <v>6.8947869645407597E-2</v>
      </c>
      <c r="D10" s="17">
        <v>8.1916088733926598E-2</v>
      </c>
      <c r="E10" s="17">
        <v>5.6109682216663299E-2</v>
      </c>
      <c r="F10" s="17"/>
      <c r="G10" s="17">
        <v>8.6633931725568297E-2</v>
      </c>
      <c r="H10" s="17">
        <v>8.5982909984108194E-2</v>
      </c>
      <c r="I10" s="17">
        <v>4.8508829636152599E-2</v>
      </c>
      <c r="J10" s="17">
        <v>4.4299245574780398E-2</v>
      </c>
      <c r="K10" s="17">
        <v>6.38785249659551E-2</v>
      </c>
      <c r="L10" s="17">
        <v>8.3460164693792402E-2</v>
      </c>
      <c r="M10" s="17"/>
      <c r="N10" s="17">
        <v>5.4039366848145899E-2</v>
      </c>
      <c r="O10" s="17">
        <v>6.8041532390023904E-2</v>
      </c>
      <c r="P10" s="17">
        <v>7.7132173919232799E-2</v>
      </c>
      <c r="Q10" s="17">
        <v>7.7567609532817994E-2</v>
      </c>
      <c r="R10" s="17"/>
      <c r="S10" s="17">
        <v>8.8588423353761006E-2</v>
      </c>
      <c r="T10" s="17">
        <v>6.2275020024620799E-2</v>
      </c>
      <c r="U10" s="17">
        <v>8.1294213943012006E-2</v>
      </c>
      <c r="V10" s="17">
        <v>4.7900862361601203E-2</v>
      </c>
      <c r="W10" s="17">
        <v>3.6496774648336297E-2</v>
      </c>
      <c r="X10" s="17">
        <v>7.4153653697262803E-2</v>
      </c>
      <c r="Y10" s="17">
        <v>7.0658169001272794E-2</v>
      </c>
      <c r="Z10" s="17">
        <v>7.9117852663600205E-2</v>
      </c>
      <c r="AA10" s="17">
        <v>7.4476550147675E-2</v>
      </c>
      <c r="AB10" s="17"/>
      <c r="AC10" s="17">
        <v>0.151732579158319</v>
      </c>
      <c r="AD10" s="17">
        <v>6.6518607838717006E-2</v>
      </c>
      <c r="AE10" s="17">
        <v>7.5655285740594602E-2</v>
      </c>
      <c r="AF10" s="17">
        <v>8.9642031042757503E-2</v>
      </c>
      <c r="AG10" s="17">
        <v>6.5250304970717807E-2</v>
      </c>
      <c r="AH10" s="17">
        <v>0.11286852776843501</v>
      </c>
      <c r="AI10" s="17">
        <v>5.0945750739880002E-2</v>
      </c>
      <c r="AJ10" s="17">
        <v>7.0983326214662204E-2</v>
      </c>
      <c r="AK10" s="17">
        <v>8.8740852466247494E-2</v>
      </c>
      <c r="AL10" s="17">
        <v>5.4356423576708099E-2</v>
      </c>
      <c r="AM10" s="17">
        <v>4.0094097855516202E-2</v>
      </c>
      <c r="AN10" s="17">
        <v>2.3987276640013901E-2</v>
      </c>
      <c r="AO10" s="17">
        <v>3.85358238388862E-2</v>
      </c>
      <c r="AP10" s="17">
        <v>5.57003249935367E-2</v>
      </c>
      <c r="AQ10" s="17">
        <v>3.9715125392294E-2</v>
      </c>
      <c r="AR10" s="17">
        <v>0.102181769171969</v>
      </c>
      <c r="AS10" s="17"/>
      <c r="AT10" s="17">
        <v>7.6584325038037304E-2</v>
      </c>
      <c r="AU10" s="17">
        <v>6.4003985091953194E-2</v>
      </c>
      <c r="AV10" s="17">
        <v>7.5562075484148006E-2</v>
      </c>
      <c r="AW10" s="17">
        <v>5.4584336134163802E-2</v>
      </c>
      <c r="AX10" s="17">
        <v>5.9818705197268403E-2</v>
      </c>
      <c r="AY10" s="17">
        <v>0.116765623939736</v>
      </c>
      <c r="AZ10" s="17"/>
      <c r="BA10" s="17">
        <v>7.53096516630955E-2</v>
      </c>
      <c r="BB10" s="17">
        <v>6.82032709725445E-2</v>
      </c>
      <c r="BC10" s="17">
        <v>5.3112882558217299E-2</v>
      </c>
      <c r="BD10" s="17">
        <v>8.4237023930847907E-2</v>
      </c>
      <c r="BE10" s="17">
        <v>4.6855728452014897E-2</v>
      </c>
      <c r="BF10" s="17"/>
      <c r="BG10" s="17">
        <v>6.6162894171632805E-2</v>
      </c>
      <c r="BH10" s="17">
        <v>6.4051905248816501E-2</v>
      </c>
      <c r="BI10" s="17">
        <v>8.7643163087814294E-2</v>
      </c>
      <c r="BJ10" s="17">
        <v>6.88390271628532E-2</v>
      </c>
      <c r="BK10" s="17">
        <v>7.79572283841726E-2</v>
      </c>
      <c r="BL10" s="17"/>
      <c r="BM10" s="17">
        <v>6.9812154615590899E-2</v>
      </c>
      <c r="BN10" s="17">
        <v>5.9276195721912603E-2</v>
      </c>
      <c r="BO10" s="17">
        <v>8.9756661797206899E-2</v>
      </c>
      <c r="BP10" s="17"/>
      <c r="BQ10" s="17">
        <v>0.102340110838138</v>
      </c>
      <c r="BR10" s="17">
        <v>4.9882135921972798E-2</v>
      </c>
      <c r="BS10" s="17"/>
      <c r="BT10" s="17">
        <v>7.9063792770264096E-2</v>
      </c>
      <c r="BU10" s="17">
        <v>5.6836449539490699E-2</v>
      </c>
    </row>
    <row r="11" spans="2:73" x14ac:dyDescent="0.3">
      <c r="B11" s="18" t="s">
        <v>263</v>
      </c>
      <c r="C11" s="17">
        <v>0.27463562123896801</v>
      </c>
      <c r="D11" s="17">
        <v>0.27984864491338202</v>
      </c>
      <c r="E11" s="17">
        <v>0.26966080787907198</v>
      </c>
      <c r="F11" s="17"/>
      <c r="G11" s="17">
        <v>0.27509554216772902</v>
      </c>
      <c r="H11" s="17">
        <v>0.29411760961251598</v>
      </c>
      <c r="I11" s="17">
        <v>0.29694399758166701</v>
      </c>
      <c r="J11" s="17">
        <v>0.27182405950257399</v>
      </c>
      <c r="K11" s="17">
        <v>0.27439876476507802</v>
      </c>
      <c r="L11" s="17">
        <v>0.242804397936106</v>
      </c>
      <c r="M11" s="17"/>
      <c r="N11" s="17">
        <v>0.28402419774537802</v>
      </c>
      <c r="O11" s="17">
        <v>0.26237206494855098</v>
      </c>
      <c r="P11" s="17">
        <v>0.28021004975311498</v>
      </c>
      <c r="Q11" s="17">
        <v>0.27090065406401298</v>
      </c>
      <c r="R11" s="17"/>
      <c r="S11" s="17">
        <v>0.25595778264355901</v>
      </c>
      <c r="T11" s="17">
        <v>0.275582572279228</v>
      </c>
      <c r="U11" s="17">
        <v>0.27931062021382402</v>
      </c>
      <c r="V11" s="17">
        <v>0.26240237269217997</v>
      </c>
      <c r="W11" s="17">
        <v>0.27203712771326499</v>
      </c>
      <c r="X11" s="17">
        <v>0.24923636307288799</v>
      </c>
      <c r="Y11" s="17">
        <v>0.26473193373793702</v>
      </c>
      <c r="Z11" s="17">
        <v>0.34967188055008303</v>
      </c>
      <c r="AA11" s="17">
        <v>0.30330630009429999</v>
      </c>
      <c r="AB11" s="17"/>
      <c r="AC11" s="17">
        <v>0.28713486836573499</v>
      </c>
      <c r="AD11" s="17">
        <v>0.316224684904302</v>
      </c>
      <c r="AE11" s="17">
        <v>0.25187168814890698</v>
      </c>
      <c r="AF11" s="17">
        <v>0.259616267388175</v>
      </c>
      <c r="AG11" s="17">
        <v>0.29097164511840901</v>
      </c>
      <c r="AH11" s="17">
        <v>0.26361536834976002</v>
      </c>
      <c r="AI11" s="17">
        <v>0.31733493345491298</v>
      </c>
      <c r="AJ11" s="17">
        <v>0.320582444165189</v>
      </c>
      <c r="AK11" s="17">
        <v>0.20723602894889601</v>
      </c>
      <c r="AL11" s="17">
        <v>0.26291003694606901</v>
      </c>
      <c r="AM11" s="17">
        <v>0.25795319664754601</v>
      </c>
      <c r="AN11" s="17">
        <v>0.340365145166098</v>
      </c>
      <c r="AO11" s="17">
        <v>0.32699809446711198</v>
      </c>
      <c r="AP11" s="17">
        <v>0.35550033225422401</v>
      </c>
      <c r="AQ11" s="17">
        <v>0.21257986060741799</v>
      </c>
      <c r="AR11" s="17">
        <v>0.202074012067644</v>
      </c>
      <c r="AS11" s="17"/>
      <c r="AT11" s="17">
        <v>0.27313046181397999</v>
      </c>
      <c r="AU11" s="17">
        <v>0.24666393955971699</v>
      </c>
      <c r="AV11" s="17">
        <v>0.31160137778784203</v>
      </c>
      <c r="AW11" s="17">
        <v>0.29615152310853399</v>
      </c>
      <c r="AX11" s="17">
        <v>0.27961711889736501</v>
      </c>
      <c r="AY11" s="17">
        <v>0.24148026680658699</v>
      </c>
      <c r="AZ11" s="17"/>
      <c r="BA11" s="17">
        <v>0.28829911343519099</v>
      </c>
      <c r="BB11" s="17">
        <v>0.29012247836531002</v>
      </c>
      <c r="BC11" s="17">
        <v>0.27109179697386099</v>
      </c>
      <c r="BD11" s="17">
        <v>0.23940666713494901</v>
      </c>
      <c r="BE11" s="17">
        <v>0.113090984907699</v>
      </c>
      <c r="BF11" s="17"/>
      <c r="BG11" s="17">
        <v>0.26514794873313802</v>
      </c>
      <c r="BH11" s="17">
        <v>0.301839028751899</v>
      </c>
      <c r="BI11" s="17">
        <v>0.24539152224050501</v>
      </c>
      <c r="BJ11" s="17">
        <v>0.28590724153844399</v>
      </c>
      <c r="BK11" s="17">
        <v>0.227632888003132</v>
      </c>
      <c r="BL11" s="17"/>
      <c r="BM11" s="17">
        <v>0.257216486902136</v>
      </c>
      <c r="BN11" s="17">
        <v>0.285637714727836</v>
      </c>
      <c r="BO11" s="17">
        <v>0.29989623797611198</v>
      </c>
      <c r="BP11" s="17"/>
      <c r="BQ11" s="17">
        <v>0.28180291480767999</v>
      </c>
      <c r="BR11" s="17">
        <v>0.26689564492499801</v>
      </c>
      <c r="BS11" s="17"/>
      <c r="BT11" s="17">
        <v>0.287544806751655</v>
      </c>
      <c r="BU11" s="17">
        <v>0.25832564147458498</v>
      </c>
    </row>
    <row r="12" spans="2:73" x14ac:dyDescent="0.3">
      <c r="B12" s="18" t="s">
        <v>264</v>
      </c>
      <c r="C12" s="17">
        <v>0.225601881335076</v>
      </c>
      <c r="D12" s="17">
        <v>0.227016722701504</v>
      </c>
      <c r="E12" s="17">
        <v>0.224919272430506</v>
      </c>
      <c r="F12" s="17"/>
      <c r="G12" s="17">
        <v>0.16807399998022299</v>
      </c>
      <c r="H12" s="17">
        <v>0.213863206410669</v>
      </c>
      <c r="I12" s="17">
        <v>0.20011707482921101</v>
      </c>
      <c r="J12" s="17">
        <v>0.218658534883961</v>
      </c>
      <c r="K12" s="17">
        <v>0.24131223318358999</v>
      </c>
      <c r="L12" s="17">
        <v>0.28907622692865897</v>
      </c>
      <c r="M12" s="17"/>
      <c r="N12" s="17">
        <v>0.23432053671493899</v>
      </c>
      <c r="O12" s="17">
        <v>0.22980142324935199</v>
      </c>
      <c r="P12" s="17">
        <v>0.232969850902741</v>
      </c>
      <c r="Q12" s="17">
        <v>0.20717787076233399</v>
      </c>
      <c r="R12" s="17"/>
      <c r="S12" s="17">
        <v>0.22267632543788099</v>
      </c>
      <c r="T12" s="17">
        <v>0.224188263503872</v>
      </c>
      <c r="U12" s="17">
        <v>0.199665109712792</v>
      </c>
      <c r="V12" s="17">
        <v>0.22417703826274801</v>
      </c>
      <c r="W12" s="17">
        <v>0.288463747747844</v>
      </c>
      <c r="X12" s="17">
        <v>0.188124244042327</v>
      </c>
      <c r="Y12" s="17">
        <v>0.243136367578072</v>
      </c>
      <c r="Z12" s="17">
        <v>0.24094691862373299</v>
      </c>
      <c r="AA12" s="17">
        <v>0.218177052932613</v>
      </c>
      <c r="AB12" s="17"/>
      <c r="AC12" s="17">
        <v>0.13038966040901101</v>
      </c>
      <c r="AD12" s="17">
        <v>0.12537295922048999</v>
      </c>
      <c r="AE12" s="17">
        <v>0.24004055718817599</v>
      </c>
      <c r="AF12" s="17">
        <v>0.24375889537416301</v>
      </c>
      <c r="AG12" s="17">
        <v>0.21266329396066799</v>
      </c>
      <c r="AH12" s="17">
        <v>0.19178828990275501</v>
      </c>
      <c r="AI12" s="17">
        <v>0.25452303699502399</v>
      </c>
      <c r="AJ12" s="17">
        <v>0.21776430804004099</v>
      </c>
      <c r="AK12" s="17">
        <v>0.25944868328378901</v>
      </c>
      <c r="AL12" s="17">
        <v>0.28896303519765298</v>
      </c>
      <c r="AM12" s="17">
        <v>0.238983128849976</v>
      </c>
      <c r="AN12" s="17">
        <v>0.22702607126929999</v>
      </c>
      <c r="AO12" s="17">
        <v>0.19919442790121999</v>
      </c>
      <c r="AP12" s="17">
        <v>0.212186612237557</v>
      </c>
      <c r="AQ12" s="17">
        <v>0.222330086718773</v>
      </c>
      <c r="AR12" s="17">
        <v>0.26124952574574201</v>
      </c>
      <c r="AS12" s="17"/>
      <c r="AT12" s="17">
        <v>0.19905411627758501</v>
      </c>
      <c r="AU12" s="17">
        <v>0.22378766606470099</v>
      </c>
      <c r="AV12" s="17">
        <v>0.202363834433826</v>
      </c>
      <c r="AW12" s="17">
        <v>0.25037376340784501</v>
      </c>
      <c r="AX12" s="17">
        <v>0.26394777808679698</v>
      </c>
      <c r="AY12" s="17">
        <v>0.25945323694615102</v>
      </c>
      <c r="AZ12" s="17"/>
      <c r="BA12" s="17">
        <v>0.206117140203427</v>
      </c>
      <c r="BB12" s="17">
        <v>0.22694688870290999</v>
      </c>
      <c r="BC12" s="17">
        <v>0.227331994252776</v>
      </c>
      <c r="BD12" s="17">
        <v>0.231996069486398</v>
      </c>
      <c r="BE12" s="17">
        <v>0.311607746841708</v>
      </c>
      <c r="BF12" s="17"/>
      <c r="BG12" s="17">
        <v>0.26793595387166702</v>
      </c>
      <c r="BH12" s="17">
        <v>0.20766401397060699</v>
      </c>
      <c r="BI12" s="17">
        <v>0.23582681791040799</v>
      </c>
      <c r="BJ12" s="17">
        <v>0.26513375387536098</v>
      </c>
      <c r="BK12" s="17">
        <v>0.19137715515082601</v>
      </c>
      <c r="BL12" s="17"/>
      <c r="BM12" s="17">
        <v>0.220889259653892</v>
      </c>
      <c r="BN12" s="17">
        <v>0.24985966035585699</v>
      </c>
      <c r="BO12" s="17">
        <v>0.18098723583554799</v>
      </c>
      <c r="BP12" s="17"/>
      <c r="BQ12" s="17">
        <v>0.21557458291942599</v>
      </c>
      <c r="BR12" s="17">
        <v>0.240489584280104</v>
      </c>
      <c r="BS12" s="17"/>
      <c r="BT12" s="17">
        <v>0.22503816020349099</v>
      </c>
      <c r="BU12" s="17">
        <v>0.22776279272648101</v>
      </c>
    </row>
    <row r="13" spans="2:73" x14ac:dyDescent="0.3">
      <c r="B13" s="18" t="s">
        <v>265</v>
      </c>
      <c r="C13" s="17">
        <v>0.16432775535694</v>
      </c>
      <c r="D13" s="17">
        <v>0.16203217909759099</v>
      </c>
      <c r="E13" s="17">
        <v>0.16590750480760999</v>
      </c>
      <c r="F13" s="17"/>
      <c r="G13" s="17">
        <v>0.173856597246457</v>
      </c>
      <c r="H13" s="17">
        <v>0.17282794085627101</v>
      </c>
      <c r="I13" s="17">
        <v>0.16319731334467399</v>
      </c>
      <c r="J13" s="17">
        <v>0.19428353359949599</v>
      </c>
      <c r="K13" s="17">
        <v>0.16979724218895001</v>
      </c>
      <c r="L13" s="17">
        <v>0.123971900596932</v>
      </c>
      <c r="M13" s="17"/>
      <c r="N13" s="17">
        <v>0.17626441400106799</v>
      </c>
      <c r="O13" s="17">
        <v>0.183078676538071</v>
      </c>
      <c r="P13" s="17">
        <v>0.13874886489712199</v>
      </c>
      <c r="Q13" s="17">
        <v>0.15239433866153301</v>
      </c>
      <c r="R13" s="17"/>
      <c r="S13" s="17">
        <v>0.159152174634273</v>
      </c>
      <c r="T13" s="17">
        <v>0.18223156882894601</v>
      </c>
      <c r="U13" s="17">
        <v>0.19313063929784299</v>
      </c>
      <c r="V13" s="17">
        <v>0.172568454300774</v>
      </c>
      <c r="W13" s="17">
        <v>0.177850321588778</v>
      </c>
      <c r="X13" s="17">
        <v>0.168486903921058</v>
      </c>
      <c r="Y13" s="17">
        <v>0.16716162411566801</v>
      </c>
      <c r="Z13" s="17">
        <v>0.10501055304409899</v>
      </c>
      <c r="AA13" s="17">
        <v>0.12759590042275801</v>
      </c>
      <c r="AB13" s="17"/>
      <c r="AC13" s="17">
        <v>0.117744184930079</v>
      </c>
      <c r="AD13" s="17">
        <v>0.13932681890364701</v>
      </c>
      <c r="AE13" s="17">
        <v>0.12945124225846799</v>
      </c>
      <c r="AF13" s="17">
        <v>0.152933722837609</v>
      </c>
      <c r="AG13" s="17">
        <v>0.12883970778474901</v>
      </c>
      <c r="AH13" s="17">
        <v>0.17465185545832901</v>
      </c>
      <c r="AI13" s="17">
        <v>0.154738893689498</v>
      </c>
      <c r="AJ13" s="17">
        <v>0.16570532062137999</v>
      </c>
      <c r="AK13" s="17">
        <v>0.169076987736519</v>
      </c>
      <c r="AL13" s="17">
        <v>0.185124077982526</v>
      </c>
      <c r="AM13" s="17">
        <v>0.22870256290650601</v>
      </c>
      <c r="AN13" s="17">
        <v>0.139236678479043</v>
      </c>
      <c r="AO13" s="17">
        <v>0.171736102789184</v>
      </c>
      <c r="AP13" s="17">
        <v>0.169241451575599</v>
      </c>
      <c r="AQ13" s="17">
        <v>0.15134268558595601</v>
      </c>
      <c r="AR13" s="17">
        <v>0.19798477395129799</v>
      </c>
      <c r="AS13" s="17"/>
      <c r="AT13" s="17">
        <v>0.17875293856462399</v>
      </c>
      <c r="AU13" s="17">
        <v>0.16939960542770899</v>
      </c>
      <c r="AV13" s="17">
        <v>0.17311199964682999</v>
      </c>
      <c r="AW13" s="17">
        <v>0.138404102963262</v>
      </c>
      <c r="AX13" s="17">
        <v>0.149328376618764</v>
      </c>
      <c r="AY13" s="17">
        <v>0.169933278184172</v>
      </c>
      <c r="AZ13" s="17"/>
      <c r="BA13" s="17">
        <v>0.16627039413252201</v>
      </c>
      <c r="BB13" s="17">
        <v>0.13478416973490501</v>
      </c>
      <c r="BC13" s="17">
        <v>0.17962039296799101</v>
      </c>
      <c r="BD13" s="17">
        <v>0.17595991632545599</v>
      </c>
      <c r="BE13" s="17">
        <v>0.11225733331316499</v>
      </c>
      <c r="BF13" s="17"/>
      <c r="BG13" s="17">
        <v>0.18177582468418499</v>
      </c>
      <c r="BH13" s="17">
        <v>0.15359947116810799</v>
      </c>
      <c r="BI13" s="17">
        <v>0.146635234049804</v>
      </c>
      <c r="BJ13" s="17">
        <v>0.15744403654814501</v>
      </c>
      <c r="BK13" s="17">
        <v>0.208962719099407</v>
      </c>
      <c r="BL13" s="17"/>
      <c r="BM13" s="17">
        <v>0.170172020419637</v>
      </c>
      <c r="BN13" s="17">
        <v>0.15472116084107901</v>
      </c>
      <c r="BO13" s="17">
        <v>0.170153213347219</v>
      </c>
      <c r="BP13" s="17"/>
      <c r="BQ13" s="17">
        <v>0.16658712455195901</v>
      </c>
      <c r="BR13" s="17">
        <v>0.15772326699692499</v>
      </c>
      <c r="BS13" s="17"/>
      <c r="BT13" s="17">
        <v>0.16691174841638101</v>
      </c>
      <c r="BU13" s="17">
        <v>0.15387105008375701</v>
      </c>
    </row>
    <row r="14" spans="2:73" x14ac:dyDescent="0.3">
      <c r="B14" s="18" t="s">
        <v>266</v>
      </c>
      <c r="C14" s="17">
        <v>8.4784353088202605E-2</v>
      </c>
      <c r="D14" s="17">
        <v>7.92908024067248E-2</v>
      </c>
      <c r="E14" s="17">
        <v>9.0399298287339794E-2</v>
      </c>
      <c r="F14" s="17"/>
      <c r="G14" s="17">
        <v>0.106010391625177</v>
      </c>
      <c r="H14" s="17">
        <v>8.6762959145990498E-2</v>
      </c>
      <c r="I14" s="17">
        <v>5.5066588082435301E-2</v>
      </c>
      <c r="J14" s="17">
        <v>7.3214798365647704E-2</v>
      </c>
      <c r="K14" s="17">
        <v>6.9777137155980606E-2</v>
      </c>
      <c r="L14" s="17">
        <v>0.112763370543959</v>
      </c>
      <c r="M14" s="17"/>
      <c r="N14" s="17">
        <v>9.1560236239109E-2</v>
      </c>
      <c r="O14" s="17">
        <v>7.2266050806243501E-2</v>
      </c>
      <c r="P14" s="17">
        <v>9.3177505682244199E-2</v>
      </c>
      <c r="Q14" s="17">
        <v>8.2312413275453702E-2</v>
      </c>
      <c r="R14" s="17"/>
      <c r="S14" s="17">
        <v>9.6770461054532103E-2</v>
      </c>
      <c r="T14" s="17">
        <v>5.3548125286766897E-2</v>
      </c>
      <c r="U14" s="17">
        <v>9.30678031165426E-2</v>
      </c>
      <c r="V14" s="17">
        <v>9.9407440380697099E-2</v>
      </c>
      <c r="W14" s="17">
        <v>6.4895935096385998E-2</v>
      </c>
      <c r="X14" s="17">
        <v>9.7748965630324897E-2</v>
      </c>
      <c r="Y14" s="17">
        <v>9.1702911500675E-2</v>
      </c>
      <c r="Z14" s="17">
        <v>5.7140662562603702E-2</v>
      </c>
      <c r="AA14" s="17">
        <v>9.8834106324943202E-2</v>
      </c>
      <c r="AB14" s="17"/>
      <c r="AC14" s="17">
        <v>7.7645620408033494E-2</v>
      </c>
      <c r="AD14" s="17">
        <v>7.1996847681008197E-2</v>
      </c>
      <c r="AE14" s="17">
        <v>8.7595048382019397E-2</v>
      </c>
      <c r="AF14" s="17">
        <v>0.11653668476640699</v>
      </c>
      <c r="AG14" s="17">
        <v>4.2827851280704501E-2</v>
      </c>
      <c r="AH14" s="17">
        <v>8.3264541670886399E-2</v>
      </c>
      <c r="AI14" s="17">
        <v>8.4873130133939198E-2</v>
      </c>
      <c r="AJ14" s="17">
        <v>5.9847387469134601E-2</v>
      </c>
      <c r="AK14" s="17">
        <v>0.10409685295351601</v>
      </c>
      <c r="AL14" s="17">
        <v>9.3771298990134103E-2</v>
      </c>
      <c r="AM14" s="17">
        <v>5.8795948961445098E-2</v>
      </c>
      <c r="AN14" s="17">
        <v>0.122409232535677</v>
      </c>
      <c r="AO14" s="17">
        <v>8.7654440762836502E-2</v>
      </c>
      <c r="AP14" s="17">
        <v>9.2985637465131901E-2</v>
      </c>
      <c r="AQ14" s="17">
        <v>0.12973218297361899</v>
      </c>
      <c r="AR14" s="17">
        <v>8.5060210653218601E-2</v>
      </c>
      <c r="AS14" s="17"/>
      <c r="AT14" s="17">
        <v>8.3907682009976295E-2</v>
      </c>
      <c r="AU14" s="17">
        <v>9.7996173930446406E-2</v>
      </c>
      <c r="AV14" s="17">
        <v>6.3797524994292101E-2</v>
      </c>
      <c r="AW14" s="17">
        <v>7.1567172517396999E-2</v>
      </c>
      <c r="AX14" s="17">
        <v>9.8203739514598404E-2</v>
      </c>
      <c r="AY14" s="17">
        <v>9.5308231336424104E-2</v>
      </c>
      <c r="AZ14" s="17"/>
      <c r="BA14" s="17">
        <v>7.6022138345189505E-2</v>
      </c>
      <c r="BB14" s="17">
        <v>8.6080611250309302E-2</v>
      </c>
      <c r="BC14" s="17">
        <v>7.6940232355060603E-2</v>
      </c>
      <c r="BD14" s="17">
        <v>8.1290245038677406E-2</v>
      </c>
      <c r="BE14" s="17">
        <v>0.18668237890263401</v>
      </c>
      <c r="BF14" s="17"/>
      <c r="BG14" s="17">
        <v>7.3195333625490702E-2</v>
      </c>
      <c r="BH14" s="17">
        <v>0.103076856421345</v>
      </c>
      <c r="BI14" s="17">
        <v>8.6516518934372594E-2</v>
      </c>
      <c r="BJ14" s="17">
        <v>6.8346822140806895E-2</v>
      </c>
      <c r="BK14" s="17">
        <v>4.7021098874842203E-2</v>
      </c>
      <c r="BL14" s="17"/>
      <c r="BM14" s="17">
        <v>9.8459172860121805E-2</v>
      </c>
      <c r="BN14" s="17">
        <v>7.0673747360971803E-2</v>
      </c>
      <c r="BO14" s="17">
        <v>7.8186033343045802E-2</v>
      </c>
      <c r="BP14" s="17"/>
      <c r="BQ14" s="17">
        <v>7.5445072556232201E-2</v>
      </c>
      <c r="BR14" s="17">
        <v>8.89600741385424E-2</v>
      </c>
      <c r="BS14" s="17"/>
      <c r="BT14" s="17">
        <v>8.4853106551515303E-2</v>
      </c>
      <c r="BU14" s="17">
        <v>8.99548086065797E-2</v>
      </c>
    </row>
    <row r="15" spans="2:73" x14ac:dyDescent="0.3">
      <c r="B15" s="18" t="s">
        <v>267</v>
      </c>
      <c r="C15" s="17">
        <v>9.5978058073791006E-2</v>
      </c>
      <c r="D15" s="17">
        <v>9.6555472336600306E-2</v>
      </c>
      <c r="E15" s="17">
        <v>9.4946187394924095E-2</v>
      </c>
      <c r="F15" s="17"/>
      <c r="G15" s="17">
        <v>8.5846567475160396E-2</v>
      </c>
      <c r="H15" s="17">
        <v>6.41374337939528E-2</v>
      </c>
      <c r="I15" s="17">
        <v>0.13823441416267701</v>
      </c>
      <c r="J15" s="17">
        <v>0.10434200519483799</v>
      </c>
      <c r="K15" s="17">
        <v>0.10273577111172</v>
      </c>
      <c r="L15" s="17">
        <v>8.28821105898956E-2</v>
      </c>
      <c r="M15" s="17"/>
      <c r="N15" s="17">
        <v>9.5132089143287094E-2</v>
      </c>
      <c r="O15" s="17">
        <v>0.11378336838274</v>
      </c>
      <c r="P15" s="17">
        <v>8.3189852829458899E-2</v>
      </c>
      <c r="Q15" s="17">
        <v>9.1524751118745307E-2</v>
      </c>
      <c r="R15" s="17"/>
      <c r="S15" s="17">
        <v>6.6542792909973295E-2</v>
      </c>
      <c r="T15" s="17">
        <v>0.11217276167243601</v>
      </c>
      <c r="U15" s="17">
        <v>9.9036634000968196E-2</v>
      </c>
      <c r="V15" s="17">
        <v>0.12225697387583399</v>
      </c>
      <c r="W15" s="17">
        <v>8.5566254374249001E-2</v>
      </c>
      <c r="X15" s="17">
        <v>0.106384838778542</v>
      </c>
      <c r="Y15" s="17">
        <v>9.7494173454495694E-2</v>
      </c>
      <c r="Z15" s="17">
        <v>0.101696571282255</v>
      </c>
      <c r="AA15" s="17">
        <v>8.3492877960128498E-2</v>
      </c>
      <c r="AB15" s="17"/>
      <c r="AC15" s="17">
        <v>0.15038928712946101</v>
      </c>
      <c r="AD15" s="17">
        <v>7.8502176124030307E-2</v>
      </c>
      <c r="AE15" s="17">
        <v>0.102049396781841</v>
      </c>
      <c r="AF15" s="17">
        <v>5.1310101526968598E-2</v>
      </c>
      <c r="AG15" s="17">
        <v>0.12961866581158901</v>
      </c>
      <c r="AH15" s="17">
        <v>9.4117234291595797E-2</v>
      </c>
      <c r="AI15" s="17">
        <v>0.103333780965468</v>
      </c>
      <c r="AJ15" s="17">
        <v>8.4238801647701603E-2</v>
      </c>
      <c r="AK15" s="17">
        <v>0.101989451828643</v>
      </c>
      <c r="AL15" s="17">
        <v>6.5433710333414996E-2</v>
      </c>
      <c r="AM15" s="17">
        <v>0.106245535618714</v>
      </c>
      <c r="AN15" s="17">
        <v>8.2019277541736296E-2</v>
      </c>
      <c r="AO15" s="17">
        <v>0.132749105060191</v>
      </c>
      <c r="AP15" s="17">
        <v>4.4333621713602403E-2</v>
      </c>
      <c r="AQ15" s="17">
        <v>0.14945001942216299</v>
      </c>
      <c r="AR15" s="17">
        <v>0.101813839125106</v>
      </c>
      <c r="AS15" s="17"/>
      <c r="AT15" s="17">
        <v>7.77745823594677E-2</v>
      </c>
      <c r="AU15" s="17">
        <v>0.113149922681463</v>
      </c>
      <c r="AV15" s="17">
        <v>9.2937532494200101E-2</v>
      </c>
      <c r="AW15" s="17">
        <v>0.10879228689231001</v>
      </c>
      <c r="AX15" s="17">
        <v>9.0751992855617705E-2</v>
      </c>
      <c r="AY15" s="17">
        <v>5.2101730174577601E-2</v>
      </c>
      <c r="AZ15" s="17"/>
      <c r="BA15" s="17">
        <v>8.6105323282747795E-2</v>
      </c>
      <c r="BB15" s="17">
        <v>0.116414041826085</v>
      </c>
      <c r="BC15" s="17">
        <v>9.6787392800824296E-2</v>
      </c>
      <c r="BD15" s="17">
        <v>0.113161746292683</v>
      </c>
      <c r="BE15" s="17">
        <v>0.108803131305184</v>
      </c>
      <c r="BF15" s="17"/>
      <c r="BG15" s="17">
        <v>8.3097990500752603E-2</v>
      </c>
      <c r="BH15" s="17">
        <v>8.16766138392475E-2</v>
      </c>
      <c r="BI15" s="17">
        <v>0.11414033093000001</v>
      </c>
      <c r="BJ15" s="17">
        <v>7.1242048857380905E-2</v>
      </c>
      <c r="BK15" s="17">
        <v>0.16333600808384699</v>
      </c>
      <c r="BL15" s="17"/>
      <c r="BM15" s="17">
        <v>9.9895847895987197E-2</v>
      </c>
      <c r="BN15" s="17">
        <v>9.3721133524649405E-2</v>
      </c>
      <c r="BO15" s="17">
        <v>8.9770581138834293E-2</v>
      </c>
      <c r="BP15" s="17"/>
      <c r="BQ15" s="17">
        <v>7.98183760100354E-2</v>
      </c>
      <c r="BR15" s="17">
        <v>0.106869848746318</v>
      </c>
      <c r="BS15" s="17"/>
      <c r="BT15" s="17">
        <v>8.5481732891683898E-2</v>
      </c>
      <c r="BU15" s="17">
        <v>0.1152351382331</v>
      </c>
    </row>
    <row r="16" spans="2:73" x14ac:dyDescent="0.3">
      <c r="B16" s="18" t="s">
        <v>268</v>
      </c>
      <c r="C16" s="17">
        <v>1.6060502140289399E-2</v>
      </c>
      <c r="D16" s="17">
        <v>9.4932227156068506E-3</v>
      </c>
      <c r="E16" s="17">
        <v>2.25097150601868E-2</v>
      </c>
      <c r="F16" s="17"/>
      <c r="G16" s="17">
        <v>2.2018957471966399E-2</v>
      </c>
      <c r="H16" s="17">
        <v>1.4405865455303399E-2</v>
      </c>
      <c r="I16" s="17">
        <v>1.9602239928887901E-2</v>
      </c>
      <c r="J16" s="17">
        <v>1.6124135869256599E-2</v>
      </c>
      <c r="K16" s="17">
        <v>1.7193593555127399E-2</v>
      </c>
      <c r="L16" s="17">
        <v>9.7667131036133503E-3</v>
      </c>
      <c r="M16" s="17"/>
      <c r="N16" s="17">
        <v>1.6032896450523099E-2</v>
      </c>
      <c r="O16" s="17">
        <v>1.66929526935264E-2</v>
      </c>
      <c r="P16" s="17">
        <v>1.8217499984212598E-2</v>
      </c>
      <c r="Q16" s="17">
        <v>1.38548131902061E-2</v>
      </c>
      <c r="R16" s="17"/>
      <c r="S16" s="17">
        <v>1.55732386696104E-2</v>
      </c>
      <c r="T16" s="17">
        <v>1.81296568242417E-2</v>
      </c>
      <c r="U16" s="17">
        <v>6.9920200824563497E-3</v>
      </c>
      <c r="V16" s="17">
        <v>1.76731610921197E-2</v>
      </c>
      <c r="W16" s="17">
        <v>1.05991012828378E-2</v>
      </c>
      <c r="X16" s="17">
        <v>8.1594680433865995E-3</v>
      </c>
      <c r="Y16" s="17">
        <v>1.5035886936377999E-2</v>
      </c>
      <c r="Z16" s="17">
        <v>2.49419525268448E-2</v>
      </c>
      <c r="AA16" s="17">
        <v>2.69602095221105E-2</v>
      </c>
      <c r="AB16" s="17"/>
      <c r="AC16" s="17">
        <v>3.54887094272349E-2</v>
      </c>
      <c r="AD16" s="17">
        <v>7.8992702769622603E-3</v>
      </c>
      <c r="AE16" s="17">
        <v>1.7603501523998599E-2</v>
      </c>
      <c r="AF16" s="17">
        <v>0</v>
      </c>
      <c r="AG16" s="17">
        <v>2.3912033584013399E-2</v>
      </c>
      <c r="AH16" s="17">
        <v>1.16261813776642E-2</v>
      </c>
      <c r="AI16" s="17">
        <v>5.96954146242306E-3</v>
      </c>
      <c r="AJ16" s="17">
        <v>2.4091556832978998E-2</v>
      </c>
      <c r="AK16" s="17">
        <v>2.1933952883245601E-2</v>
      </c>
      <c r="AL16" s="17">
        <v>1.9605885898041402E-2</v>
      </c>
      <c r="AM16" s="17">
        <v>2.49773736828349E-2</v>
      </c>
      <c r="AN16" s="17">
        <v>7.0483516916779497E-3</v>
      </c>
      <c r="AO16" s="17">
        <v>1.74098770473003E-2</v>
      </c>
      <c r="AP16" s="17">
        <v>0</v>
      </c>
      <c r="AQ16" s="17">
        <v>4.1024242566896102E-2</v>
      </c>
      <c r="AR16" s="17">
        <v>7.4576066823272801E-3</v>
      </c>
      <c r="AS16" s="17"/>
      <c r="AT16" s="17">
        <v>5.5565461823872597E-3</v>
      </c>
      <c r="AU16" s="17">
        <v>2.46963587984276E-2</v>
      </c>
      <c r="AV16" s="17">
        <v>2.6350940835447201E-2</v>
      </c>
      <c r="AW16" s="17">
        <v>1.2532180044635599E-2</v>
      </c>
      <c r="AX16" s="17">
        <v>1.21899120026993E-2</v>
      </c>
      <c r="AY16" s="17">
        <v>5.4447694595462096E-3</v>
      </c>
      <c r="AZ16" s="17"/>
      <c r="BA16" s="17">
        <v>1.5092153559138601E-2</v>
      </c>
      <c r="BB16" s="17">
        <v>1.1317814762673E-2</v>
      </c>
      <c r="BC16" s="17">
        <v>1.4117528332733401E-2</v>
      </c>
      <c r="BD16" s="17">
        <v>2.7047734808309999E-2</v>
      </c>
      <c r="BE16" s="17">
        <v>3.0329274120544598E-2</v>
      </c>
      <c r="BF16" s="17"/>
      <c r="BG16" s="17">
        <v>9.0264027663593208E-3</v>
      </c>
      <c r="BH16" s="17">
        <v>1.6194057665739801E-2</v>
      </c>
      <c r="BI16" s="17">
        <v>1.6259746563995099E-2</v>
      </c>
      <c r="BJ16" s="17">
        <v>1.8015601387890601E-2</v>
      </c>
      <c r="BK16" s="17">
        <v>3.2672476183893101E-2</v>
      </c>
      <c r="BL16" s="17"/>
      <c r="BM16" s="17">
        <v>1.4587796745969699E-2</v>
      </c>
      <c r="BN16" s="17">
        <v>1.33366697645762E-2</v>
      </c>
      <c r="BO16" s="17">
        <v>2.70299575127553E-2</v>
      </c>
      <c r="BP16" s="17"/>
      <c r="BQ16" s="17">
        <v>1.4154360664882799E-2</v>
      </c>
      <c r="BR16" s="17">
        <v>1.80547566510907E-2</v>
      </c>
      <c r="BS16" s="17"/>
      <c r="BT16" s="17">
        <v>1.41502387399484E-2</v>
      </c>
      <c r="BU16" s="17">
        <v>1.8191937278405301E-2</v>
      </c>
    </row>
    <row r="17" spans="2:73" x14ac:dyDescent="0.3">
      <c r="B17" s="18" t="s">
        <v>269</v>
      </c>
      <c r="C17" s="17">
        <v>2.7845559107548701E-2</v>
      </c>
      <c r="D17" s="17">
        <v>2.2543276118133199E-2</v>
      </c>
      <c r="E17" s="17">
        <v>3.3098427440060398E-2</v>
      </c>
      <c r="F17" s="17"/>
      <c r="G17" s="17">
        <v>1.36955823352462E-2</v>
      </c>
      <c r="H17" s="17">
        <v>2.26546478147409E-2</v>
      </c>
      <c r="I17" s="17">
        <v>3.00185515747519E-2</v>
      </c>
      <c r="J17" s="17">
        <v>3.1750343372605003E-2</v>
      </c>
      <c r="K17" s="17">
        <v>3.29611956380928E-2</v>
      </c>
      <c r="L17" s="17">
        <v>3.3060941619242203E-2</v>
      </c>
      <c r="M17" s="17"/>
      <c r="N17" s="17">
        <v>2.6775835950417701E-2</v>
      </c>
      <c r="O17" s="17">
        <v>2.2341190409977799E-2</v>
      </c>
      <c r="P17" s="17">
        <v>2.7492117604632101E-2</v>
      </c>
      <c r="Q17" s="17">
        <v>3.5602108723247601E-2</v>
      </c>
      <c r="R17" s="17"/>
      <c r="S17" s="17">
        <v>2.9819636120696599E-2</v>
      </c>
      <c r="T17" s="17">
        <v>3.22089070416363E-2</v>
      </c>
      <c r="U17" s="17">
        <v>2.76914718613041E-2</v>
      </c>
      <c r="V17" s="17">
        <v>2.4955759017614501E-2</v>
      </c>
      <c r="W17" s="17">
        <v>2.5898042854838502E-2</v>
      </c>
      <c r="X17" s="17">
        <v>4.5039104695877803E-2</v>
      </c>
      <c r="Y17" s="17">
        <v>2.2195228525243901E-2</v>
      </c>
      <c r="Z17" s="17">
        <v>2.3387842808313099E-2</v>
      </c>
      <c r="AA17" s="17">
        <v>1.6759241685369301E-2</v>
      </c>
      <c r="AB17" s="17"/>
      <c r="AC17" s="17">
        <v>0</v>
      </c>
      <c r="AD17" s="17">
        <v>4.6101815370664802E-2</v>
      </c>
      <c r="AE17" s="17">
        <v>4.6436218305009998E-2</v>
      </c>
      <c r="AF17" s="17">
        <v>3.1709832985547699E-2</v>
      </c>
      <c r="AG17" s="17">
        <v>3.62038149526758E-2</v>
      </c>
      <c r="AH17" s="17">
        <v>2.8161725408449099E-2</v>
      </c>
      <c r="AI17" s="17">
        <v>1.6246629165594301E-2</v>
      </c>
      <c r="AJ17" s="17">
        <v>1.5917880116625999E-2</v>
      </c>
      <c r="AK17" s="17">
        <v>1.8624786847472E-2</v>
      </c>
      <c r="AL17" s="17">
        <v>1.08451492540334E-2</v>
      </c>
      <c r="AM17" s="17">
        <v>2.54389222527046E-2</v>
      </c>
      <c r="AN17" s="17">
        <v>3.3158052053914401E-2</v>
      </c>
      <c r="AO17" s="17">
        <v>2.0225581423250798E-2</v>
      </c>
      <c r="AP17" s="17">
        <v>3.9482935613369199E-2</v>
      </c>
      <c r="AQ17" s="17">
        <v>7.6013698769240197E-3</v>
      </c>
      <c r="AR17" s="17">
        <v>1.8550919719274798E-2</v>
      </c>
      <c r="AS17" s="17"/>
      <c r="AT17" s="17">
        <v>3.7303077394028702E-2</v>
      </c>
      <c r="AU17" s="17">
        <v>2.6771540072117399E-2</v>
      </c>
      <c r="AV17" s="17">
        <v>2.0112202159408E-2</v>
      </c>
      <c r="AW17" s="17">
        <v>2.6637896588561499E-2</v>
      </c>
      <c r="AX17" s="17">
        <v>2.2174257669106801E-2</v>
      </c>
      <c r="AY17" s="17">
        <v>2.89483610271879E-2</v>
      </c>
      <c r="AZ17" s="17"/>
      <c r="BA17" s="17">
        <v>4.2710227908085797E-2</v>
      </c>
      <c r="BB17" s="17">
        <v>1.9007599170797401E-2</v>
      </c>
      <c r="BC17" s="17">
        <v>3.08379704480632E-2</v>
      </c>
      <c r="BD17" s="17">
        <v>1.98129343286918E-2</v>
      </c>
      <c r="BE17" s="17">
        <v>4.59907472580805E-2</v>
      </c>
      <c r="BF17" s="17"/>
      <c r="BG17" s="17">
        <v>2.2581160617261301E-2</v>
      </c>
      <c r="BH17" s="17">
        <v>2.77226737914796E-2</v>
      </c>
      <c r="BI17" s="17">
        <v>4.2347056301591197E-2</v>
      </c>
      <c r="BJ17" s="17">
        <v>2.5192103608909201E-2</v>
      </c>
      <c r="BK17" s="17">
        <v>0</v>
      </c>
      <c r="BL17" s="17"/>
      <c r="BM17" s="17">
        <v>2.94137984953932E-2</v>
      </c>
      <c r="BN17" s="17">
        <v>2.8248175669914201E-2</v>
      </c>
      <c r="BO17" s="17">
        <v>2.22033709769082E-2</v>
      </c>
      <c r="BP17" s="17"/>
      <c r="BQ17" s="17">
        <v>2.1811822934812299E-2</v>
      </c>
      <c r="BR17" s="17">
        <v>3.0590191630016299E-2</v>
      </c>
      <c r="BS17" s="17"/>
      <c r="BT17" s="17">
        <v>1.76598461306752E-2</v>
      </c>
      <c r="BU17" s="17">
        <v>4.1002972460285302E-2</v>
      </c>
    </row>
    <row r="18" spans="2:73" x14ac:dyDescent="0.3">
      <c r="B18" s="18" t="s">
        <v>270</v>
      </c>
      <c r="C18" s="17">
        <v>1.2567145407861101E-2</v>
      </c>
      <c r="D18" s="17">
        <v>1.09828879898374E-2</v>
      </c>
      <c r="E18" s="17">
        <v>1.4149743645127799E-2</v>
      </c>
      <c r="F18" s="17"/>
      <c r="G18" s="17">
        <v>2.91065419609241E-3</v>
      </c>
      <c r="H18" s="17">
        <v>6.1845724962720904E-3</v>
      </c>
      <c r="I18" s="17">
        <v>1.4535960147568999E-2</v>
      </c>
      <c r="J18" s="17">
        <v>1.6627066428028699E-2</v>
      </c>
      <c r="K18" s="17">
        <v>2.3549277788124399E-2</v>
      </c>
      <c r="L18" s="17">
        <v>1.1875432152769001E-2</v>
      </c>
      <c r="M18" s="17"/>
      <c r="N18" s="17">
        <v>4.0071534228435799E-3</v>
      </c>
      <c r="O18" s="17">
        <v>1.50642163258142E-2</v>
      </c>
      <c r="P18" s="17">
        <v>1.1615695556186601E-2</v>
      </c>
      <c r="Q18" s="17">
        <v>2.03116856693955E-2</v>
      </c>
      <c r="R18" s="17"/>
      <c r="S18" s="17">
        <v>4.5938954701815696E-3</v>
      </c>
      <c r="T18" s="17">
        <v>1.46525967717199E-2</v>
      </c>
      <c r="U18" s="17">
        <v>1.35726679587428E-2</v>
      </c>
      <c r="V18" s="17">
        <v>1.4116990854189699E-2</v>
      </c>
      <c r="W18" s="17">
        <v>2.21475229428959E-2</v>
      </c>
      <c r="X18" s="17">
        <v>7.3023428155493597E-3</v>
      </c>
      <c r="Y18" s="17">
        <v>9.1911273457136108E-3</v>
      </c>
      <c r="Z18" s="17">
        <v>0</v>
      </c>
      <c r="AA18" s="17">
        <v>2.26005596758143E-2</v>
      </c>
      <c r="AB18" s="17"/>
      <c r="AC18" s="17">
        <v>4.9475090172127797E-2</v>
      </c>
      <c r="AD18" s="17">
        <v>2.7330741618191899E-2</v>
      </c>
      <c r="AE18" s="17">
        <v>2.0366608763939201E-2</v>
      </c>
      <c r="AF18" s="17">
        <v>1.205293176212E-2</v>
      </c>
      <c r="AG18" s="17">
        <v>2.4074163306439501E-2</v>
      </c>
      <c r="AH18" s="17">
        <v>8.9701455310650397E-3</v>
      </c>
      <c r="AI18" s="17">
        <v>6.7184960533200897E-3</v>
      </c>
      <c r="AJ18" s="17">
        <v>1.28489896610298E-2</v>
      </c>
      <c r="AK18" s="17">
        <v>4.4016419077532402E-3</v>
      </c>
      <c r="AL18" s="17">
        <v>4.4445819684180796E-3</v>
      </c>
      <c r="AM18" s="17">
        <v>8.1495195215760003E-3</v>
      </c>
      <c r="AN18" s="17">
        <v>1.0007946014761101E-2</v>
      </c>
      <c r="AO18" s="17">
        <v>0</v>
      </c>
      <c r="AP18" s="17">
        <v>9.6422009152739799E-3</v>
      </c>
      <c r="AQ18" s="17">
        <v>0</v>
      </c>
      <c r="AR18" s="17">
        <v>6.1990608723454504E-3</v>
      </c>
      <c r="AS18" s="17"/>
      <c r="AT18" s="17">
        <v>1.19233676462158E-2</v>
      </c>
      <c r="AU18" s="17">
        <v>1.7818391448092899E-2</v>
      </c>
      <c r="AV18" s="17">
        <v>6.2168202656436499E-3</v>
      </c>
      <c r="AW18" s="17">
        <v>1.05615946797102E-2</v>
      </c>
      <c r="AX18" s="17">
        <v>1.17158017683757E-2</v>
      </c>
      <c r="AY18" s="17">
        <v>1.27659416974296E-2</v>
      </c>
      <c r="AZ18" s="17"/>
      <c r="BA18" s="17">
        <v>1.5864831697524E-2</v>
      </c>
      <c r="BB18" s="17">
        <v>1.05975380714041E-2</v>
      </c>
      <c r="BC18" s="17">
        <v>1.93990002563693E-2</v>
      </c>
      <c r="BD18" s="17">
        <v>0</v>
      </c>
      <c r="BE18" s="17">
        <v>0</v>
      </c>
      <c r="BF18" s="17"/>
      <c r="BG18" s="17">
        <v>1.7931439126187099E-2</v>
      </c>
      <c r="BH18" s="17">
        <v>7.49619463172322E-3</v>
      </c>
      <c r="BI18" s="17">
        <v>7.3182338907841404E-3</v>
      </c>
      <c r="BJ18" s="17">
        <v>1.7641574028095301E-2</v>
      </c>
      <c r="BK18" s="17">
        <v>1.5668162135330999E-2</v>
      </c>
      <c r="BL18" s="17"/>
      <c r="BM18" s="17">
        <v>1.24082524959076E-2</v>
      </c>
      <c r="BN18" s="17">
        <v>1.26974355589748E-2</v>
      </c>
      <c r="BO18" s="17">
        <v>1.2725204212402599E-2</v>
      </c>
      <c r="BP18" s="17"/>
      <c r="BQ18" s="17">
        <v>6.5259423473222004E-3</v>
      </c>
      <c r="BR18" s="17">
        <v>1.7068789141965201E-2</v>
      </c>
      <c r="BS18" s="17"/>
      <c r="BT18" s="17">
        <v>1.02784255581727E-2</v>
      </c>
      <c r="BU18" s="17">
        <v>1.36524045324538E-2</v>
      </c>
    </row>
    <row r="19" spans="2:73" x14ac:dyDescent="0.3">
      <c r="B19" s="18" t="s">
        <v>92</v>
      </c>
      <c r="C19" s="19">
        <v>7.3463633589896998E-3</v>
      </c>
      <c r="D19" s="19">
        <v>7.1980442280388298E-3</v>
      </c>
      <c r="E19" s="19">
        <v>7.5135648323184498E-3</v>
      </c>
      <c r="F19" s="19"/>
      <c r="G19" s="19">
        <v>4.4470722645770303E-3</v>
      </c>
      <c r="H19" s="19">
        <v>1.6939959302771101E-2</v>
      </c>
      <c r="I19" s="19">
        <v>7.3477015087178004E-3</v>
      </c>
      <c r="J19" s="19">
        <v>1.16605033572586E-2</v>
      </c>
      <c r="K19" s="19">
        <v>0</v>
      </c>
      <c r="L19" s="19">
        <v>2.8876956847721201E-3</v>
      </c>
      <c r="M19" s="19"/>
      <c r="N19" s="19">
        <v>7.9752145859488706E-3</v>
      </c>
      <c r="O19" s="19">
        <v>7.5244513284668203E-3</v>
      </c>
      <c r="P19" s="19">
        <v>5.2642782539732702E-3</v>
      </c>
      <c r="Q19" s="19">
        <v>8.4600787862832601E-3</v>
      </c>
      <c r="R19" s="19"/>
      <c r="S19" s="19">
        <v>1.53738635034006E-2</v>
      </c>
      <c r="T19" s="19">
        <v>6.6678725777197202E-3</v>
      </c>
      <c r="U19" s="19">
        <v>6.23881981251389E-3</v>
      </c>
      <c r="V19" s="19">
        <v>0</v>
      </c>
      <c r="W19" s="19">
        <v>3.4252557146596E-3</v>
      </c>
      <c r="X19" s="19">
        <v>1.7152796933479798E-2</v>
      </c>
      <c r="Y19" s="19">
        <v>2.7519923025260298E-3</v>
      </c>
      <c r="Z19" s="19">
        <v>0</v>
      </c>
      <c r="AA19" s="19">
        <v>6.8799934524796302E-3</v>
      </c>
      <c r="AB19" s="19"/>
      <c r="AC19" s="19">
        <v>0</v>
      </c>
      <c r="AD19" s="19">
        <v>1.33466930298683E-2</v>
      </c>
      <c r="AE19" s="19">
        <v>0</v>
      </c>
      <c r="AF19" s="19">
        <v>3.1818612956723601E-3</v>
      </c>
      <c r="AG19" s="19">
        <v>3.46250853249293E-3</v>
      </c>
      <c r="AH19" s="19">
        <v>1.4268129513901899E-2</v>
      </c>
      <c r="AI19" s="19">
        <v>0</v>
      </c>
      <c r="AJ19" s="19">
        <v>6.70505905726134E-3</v>
      </c>
      <c r="AK19" s="19">
        <v>3.70085404528229E-3</v>
      </c>
      <c r="AL19" s="19">
        <v>1.04290836935552E-2</v>
      </c>
      <c r="AM19" s="19">
        <v>3.3020910044486E-3</v>
      </c>
      <c r="AN19" s="19">
        <v>1.47419686077789E-2</v>
      </c>
      <c r="AO19" s="19">
        <v>0</v>
      </c>
      <c r="AP19" s="19">
        <v>0</v>
      </c>
      <c r="AQ19" s="19">
        <v>2.90510549199825E-2</v>
      </c>
      <c r="AR19" s="19">
        <v>0</v>
      </c>
      <c r="AS19" s="19"/>
      <c r="AT19" s="19">
        <v>8.0647521715027405E-3</v>
      </c>
      <c r="AU19" s="19">
        <v>8.0209912140587793E-3</v>
      </c>
      <c r="AV19" s="19">
        <v>5.6903400451476897E-3</v>
      </c>
      <c r="AW19" s="19">
        <v>6.4769634633643101E-3</v>
      </c>
      <c r="AX19" s="19">
        <v>7.4669376988680397E-3</v>
      </c>
      <c r="AY19" s="19">
        <v>7.9350500030183901E-3</v>
      </c>
      <c r="AZ19" s="19"/>
      <c r="BA19" s="19">
        <v>1.7605766008213599E-3</v>
      </c>
      <c r="BB19" s="19">
        <v>9.6362096141009001E-3</v>
      </c>
      <c r="BC19" s="19">
        <v>1.4317052106921699E-2</v>
      </c>
      <c r="BD19" s="19">
        <v>7.2144942252595403E-3</v>
      </c>
      <c r="BE19" s="19">
        <v>1.9010290646531602E-2</v>
      </c>
      <c r="BF19" s="19"/>
      <c r="BG19" s="19">
        <v>2.8724645933294801E-3</v>
      </c>
      <c r="BH19" s="19">
        <v>7.5535066697644399E-3</v>
      </c>
      <c r="BI19" s="19">
        <v>7.0109064284668001E-3</v>
      </c>
      <c r="BJ19" s="19">
        <v>3.7983363825389001E-3</v>
      </c>
      <c r="BK19" s="19">
        <v>2.88424773065914E-2</v>
      </c>
      <c r="BL19" s="19"/>
      <c r="BM19" s="19">
        <v>6.1492151299250104E-3</v>
      </c>
      <c r="BN19" s="19">
        <v>1.01260931930864E-2</v>
      </c>
      <c r="BO19" s="19">
        <v>4.19024826936673E-3</v>
      </c>
      <c r="BP19" s="19"/>
      <c r="BQ19" s="19">
        <v>3.9872090897932E-3</v>
      </c>
      <c r="BR19" s="19">
        <v>7.1860052283697299E-3</v>
      </c>
      <c r="BS19" s="19"/>
      <c r="BT19" s="19">
        <v>4.94589978557045E-3</v>
      </c>
      <c r="BU19" s="19">
        <v>8.2750254706702598E-3</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9.3832237021055209E-3</v>
      </c>
      <c r="D9" s="17">
        <v>1.03821669109772E-2</v>
      </c>
      <c r="E9" s="17">
        <v>8.4387304803188509E-3</v>
      </c>
      <c r="F9" s="17"/>
      <c r="G9" s="17">
        <v>1.2929863671288301E-2</v>
      </c>
      <c r="H9" s="17">
        <v>9.6731995747826593E-3</v>
      </c>
      <c r="I9" s="17">
        <v>1.22529163673669E-2</v>
      </c>
      <c r="J9" s="17">
        <v>1.15674794267943E-2</v>
      </c>
      <c r="K9" s="17">
        <v>6.9513151636592602E-3</v>
      </c>
      <c r="L9" s="17">
        <v>4.3202591166186504E-3</v>
      </c>
      <c r="M9" s="17"/>
      <c r="N9" s="17">
        <v>5.1364753959377398E-3</v>
      </c>
      <c r="O9" s="17">
        <v>1.20968507816852E-2</v>
      </c>
      <c r="P9" s="17">
        <v>9.0798732872511001E-3</v>
      </c>
      <c r="Q9" s="17">
        <v>1.0347860873860099E-2</v>
      </c>
      <c r="R9" s="17"/>
      <c r="S9" s="17">
        <v>1.52235339913128E-2</v>
      </c>
      <c r="T9" s="17">
        <v>6.1977730254037799E-3</v>
      </c>
      <c r="U9" s="17">
        <v>0</v>
      </c>
      <c r="V9" s="17">
        <v>6.1876396318698602E-3</v>
      </c>
      <c r="W9" s="17">
        <v>6.4193060388843303E-3</v>
      </c>
      <c r="X9" s="17">
        <v>9.3246201180325703E-3</v>
      </c>
      <c r="Y9" s="17">
        <v>1.07297688173954E-2</v>
      </c>
      <c r="Z9" s="17">
        <v>2.9799634994402999E-2</v>
      </c>
      <c r="AA9" s="17">
        <v>9.2431728682622703E-3</v>
      </c>
      <c r="AB9" s="17"/>
      <c r="AC9" s="17">
        <v>0</v>
      </c>
      <c r="AD9" s="17">
        <v>4.53987845928608E-2</v>
      </c>
      <c r="AE9" s="17">
        <v>9.0558798280340608E-3</v>
      </c>
      <c r="AF9" s="17">
        <v>4.4612735543165197E-3</v>
      </c>
      <c r="AG9" s="17">
        <v>1.01050827707147E-2</v>
      </c>
      <c r="AH9" s="17">
        <v>1.33245352990432E-2</v>
      </c>
      <c r="AI9" s="17">
        <v>2.3607089932569499E-2</v>
      </c>
      <c r="AJ9" s="17">
        <v>7.5578188840704904E-3</v>
      </c>
      <c r="AK9" s="17">
        <v>6.2686905122217203E-3</v>
      </c>
      <c r="AL9" s="17">
        <v>0</v>
      </c>
      <c r="AM9" s="17">
        <v>0</v>
      </c>
      <c r="AN9" s="17">
        <v>0</v>
      </c>
      <c r="AO9" s="17">
        <v>0</v>
      </c>
      <c r="AP9" s="17">
        <v>0</v>
      </c>
      <c r="AQ9" s="17">
        <v>0</v>
      </c>
      <c r="AR9" s="17">
        <v>1.43521823648491E-2</v>
      </c>
      <c r="AS9" s="17"/>
      <c r="AT9" s="17">
        <v>1.7763027860685399E-2</v>
      </c>
      <c r="AU9" s="17">
        <v>4.4972256405026402E-3</v>
      </c>
      <c r="AV9" s="17">
        <v>6.4498328226043804E-3</v>
      </c>
      <c r="AW9" s="17">
        <v>1.20128608334683E-2</v>
      </c>
      <c r="AX9" s="17">
        <v>5.0558989575283002E-3</v>
      </c>
      <c r="AY9" s="17">
        <v>6.4963723458115602E-3</v>
      </c>
      <c r="AZ9" s="17"/>
      <c r="BA9" s="17">
        <v>9.7496767326866497E-3</v>
      </c>
      <c r="BB9" s="17">
        <v>1.31216995319839E-2</v>
      </c>
      <c r="BC9" s="17">
        <v>5.0848690172892704E-3</v>
      </c>
      <c r="BD9" s="17">
        <v>9.8037375176158997E-3</v>
      </c>
      <c r="BE9" s="17">
        <v>2.6303802387655499E-2</v>
      </c>
      <c r="BF9" s="17"/>
      <c r="BG9" s="17">
        <v>8.10608847227085E-3</v>
      </c>
      <c r="BH9" s="17">
        <v>7.4205079504400797E-3</v>
      </c>
      <c r="BI9" s="17">
        <v>6.1231381158702598E-3</v>
      </c>
      <c r="BJ9" s="17">
        <v>1.1030165149334E-2</v>
      </c>
      <c r="BK9" s="17">
        <v>1.25007895193858E-2</v>
      </c>
      <c r="BL9" s="17"/>
      <c r="BM9" s="17">
        <v>6.5700675546150897E-3</v>
      </c>
      <c r="BN9" s="17">
        <v>1.15321090170943E-2</v>
      </c>
      <c r="BO9" s="17">
        <v>1.2563264678652E-2</v>
      </c>
      <c r="BP9" s="17"/>
      <c r="BQ9" s="17">
        <v>1.0546587556278599E-2</v>
      </c>
      <c r="BR9" s="17">
        <v>9.1311726191640602E-3</v>
      </c>
      <c r="BS9" s="17"/>
      <c r="BT9" s="17">
        <v>8.9652062200559698E-3</v>
      </c>
      <c r="BU9" s="17">
        <v>7.5902374590428104E-3</v>
      </c>
    </row>
    <row r="10" spans="2:73" x14ac:dyDescent="0.3">
      <c r="B10" s="18" t="s">
        <v>262</v>
      </c>
      <c r="C10" s="17">
        <v>4.0993429274568602E-2</v>
      </c>
      <c r="D10" s="17">
        <v>4.3704914550149902E-2</v>
      </c>
      <c r="E10" s="17">
        <v>3.84776417089321E-2</v>
      </c>
      <c r="F10" s="17"/>
      <c r="G10" s="17">
        <v>4.3096630420493602E-2</v>
      </c>
      <c r="H10" s="17">
        <v>3.3277397913077003E-2</v>
      </c>
      <c r="I10" s="17">
        <v>3.7831942061720497E-2</v>
      </c>
      <c r="J10" s="17">
        <v>3.6667976717766101E-2</v>
      </c>
      <c r="K10" s="17">
        <v>4.1881088981281199E-2</v>
      </c>
      <c r="L10" s="17">
        <v>5.13675436025193E-2</v>
      </c>
      <c r="M10" s="17"/>
      <c r="N10" s="17">
        <v>4.1019207119862497E-2</v>
      </c>
      <c r="O10" s="17">
        <v>3.5573778978686903E-2</v>
      </c>
      <c r="P10" s="17">
        <v>4.6268217382575798E-2</v>
      </c>
      <c r="Q10" s="17">
        <v>4.2787272389747201E-2</v>
      </c>
      <c r="R10" s="17"/>
      <c r="S10" s="17">
        <v>5.1103131580805199E-2</v>
      </c>
      <c r="T10" s="17">
        <v>5.6747982278193901E-2</v>
      </c>
      <c r="U10" s="17">
        <v>5.9276527882885101E-2</v>
      </c>
      <c r="V10" s="17">
        <v>2.1789304877182499E-2</v>
      </c>
      <c r="W10" s="17">
        <v>3.8452274881360403E-2</v>
      </c>
      <c r="X10" s="17">
        <v>3.52291213936664E-2</v>
      </c>
      <c r="Y10" s="17">
        <v>4.1265265231053401E-2</v>
      </c>
      <c r="Z10" s="17">
        <v>1.7503587428142099E-2</v>
      </c>
      <c r="AA10" s="17">
        <v>2.63415367362008E-2</v>
      </c>
      <c r="AB10" s="17"/>
      <c r="AC10" s="17">
        <v>4.4928414148251397E-2</v>
      </c>
      <c r="AD10" s="17">
        <v>1.83557198628998E-2</v>
      </c>
      <c r="AE10" s="17">
        <v>6.7599517825725403E-2</v>
      </c>
      <c r="AF10" s="17">
        <v>5.4648159298833002E-2</v>
      </c>
      <c r="AG10" s="17">
        <v>4.5071576805505699E-2</v>
      </c>
      <c r="AH10" s="17">
        <v>4.8532164040088602E-2</v>
      </c>
      <c r="AI10" s="17">
        <v>3.1248946549154999E-2</v>
      </c>
      <c r="AJ10" s="17">
        <v>3.1489914638837303E-2</v>
      </c>
      <c r="AK10" s="17">
        <v>3.7889870492064902E-2</v>
      </c>
      <c r="AL10" s="17">
        <v>4.05689912987722E-2</v>
      </c>
      <c r="AM10" s="17">
        <v>5.1958934527563699E-2</v>
      </c>
      <c r="AN10" s="17">
        <v>4.6194064572044398E-2</v>
      </c>
      <c r="AO10" s="17">
        <v>4.3257794489429902E-2</v>
      </c>
      <c r="AP10" s="17">
        <v>2.3672048216823501E-2</v>
      </c>
      <c r="AQ10" s="17">
        <v>0</v>
      </c>
      <c r="AR10" s="17">
        <v>3.3234112287790898E-2</v>
      </c>
      <c r="AS10" s="17"/>
      <c r="AT10" s="17">
        <v>4.2258206646359701E-2</v>
      </c>
      <c r="AU10" s="17">
        <v>5.0330114852697602E-2</v>
      </c>
      <c r="AV10" s="17">
        <v>2.6629233263314501E-2</v>
      </c>
      <c r="AW10" s="17">
        <v>4.03840884884753E-2</v>
      </c>
      <c r="AX10" s="17">
        <v>3.1150686052128999E-2</v>
      </c>
      <c r="AY10" s="17">
        <v>4.5526130375413802E-2</v>
      </c>
      <c r="AZ10" s="17"/>
      <c r="BA10" s="17">
        <v>5.6277271605826303E-2</v>
      </c>
      <c r="BB10" s="17">
        <v>4.6593944225846298E-2</v>
      </c>
      <c r="BC10" s="17">
        <v>2.9439203784964299E-2</v>
      </c>
      <c r="BD10" s="17">
        <v>3.46828495031659E-2</v>
      </c>
      <c r="BE10" s="17">
        <v>4.2465468916489002E-2</v>
      </c>
      <c r="BF10" s="17"/>
      <c r="BG10" s="17">
        <v>3.1754086764205401E-2</v>
      </c>
      <c r="BH10" s="17">
        <v>3.3530679392523202E-2</v>
      </c>
      <c r="BI10" s="17">
        <v>5.9773326670990501E-2</v>
      </c>
      <c r="BJ10" s="17">
        <v>4.5718903355916697E-2</v>
      </c>
      <c r="BK10" s="17">
        <v>6.0773521972731698E-2</v>
      </c>
      <c r="BL10" s="17"/>
      <c r="BM10" s="17">
        <v>4.1630425462320098E-2</v>
      </c>
      <c r="BN10" s="17">
        <v>4.3826161558389101E-2</v>
      </c>
      <c r="BO10" s="17">
        <v>3.2248708590047498E-2</v>
      </c>
      <c r="BP10" s="17"/>
      <c r="BQ10" s="17">
        <v>5.1593399862485699E-2</v>
      </c>
      <c r="BR10" s="17">
        <v>3.6774009924179202E-2</v>
      </c>
      <c r="BS10" s="17"/>
      <c r="BT10" s="17">
        <v>4.2951718123968301E-2</v>
      </c>
      <c r="BU10" s="17">
        <v>4.0211948963309603E-2</v>
      </c>
    </row>
    <row r="11" spans="2:73" x14ac:dyDescent="0.3">
      <c r="B11" s="18" t="s">
        <v>263</v>
      </c>
      <c r="C11" s="17">
        <v>0.25698525941887401</v>
      </c>
      <c r="D11" s="17">
        <v>0.27840241587115899</v>
      </c>
      <c r="E11" s="17">
        <v>0.23612057357671801</v>
      </c>
      <c r="F11" s="17"/>
      <c r="G11" s="17">
        <v>0.23785565819936499</v>
      </c>
      <c r="H11" s="17">
        <v>0.22334165330344599</v>
      </c>
      <c r="I11" s="17">
        <v>0.30914201197413199</v>
      </c>
      <c r="J11" s="17">
        <v>0.282154330021476</v>
      </c>
      <c r="K11" s="17">
        <v>0.26429253624355797</v>
      </c>
      <c r="L11" s="17">
        <v>0.229222494467275</v>
      </c>
      <c r="M11" s="17"/>
      <c r="N11" s="17">
        <v>0.26133930137088501</v>
      </c>
      <c r="O11" s="17">
        <v>0.27603774120323199</v>
      </c>
      <c r="P11" s="17">
        <v>0.235140091563797</v>
      </c>
      <c r="Q11" s="17">
        <v>0.25410110034238598</v>
      </c>
      <c r="R11" s="17"/>
      <c r="S11" s="17">
        <v>0.24388204368085201</v>
      </c>
      <c r="T11" s="17">
        <v>0.24062450958318299</v>
      </c>
      <c r="U11" s="17">
        <v>0.26767705907610101</v>
      </c>
      <c r="V11" s="17">
        <v>0.27302416781467997</v>
      </c>
      <c r="W11" s="17">
        <v>0.273721396023898</v>
      </c>
      <c r="X11" s="17">
        <v>0.20469042139886201</v>
      </c>
      <c r="Y11" s="17">
        <v>0.29736825880358198</v>
      </c>
      <c r="Z11" s="17">
        <v>0.31259852887564699</v>
      </c>
      <c r="AA11" s="17">
        <v>0.24775545300490201</v>
      </c>
      <c r="AB11" s="17"/>
      <c r="AC11" s="17">
        <v>0.19367194456018699</v>
      </c>
      <c r="AD11" s="17">
        <v>0.26104600530588101</v>
      </c>
      <c r="AE11" s="17">
        <v>0.249348138608318</v>
      </c>
      <c r="AF11" s="17">
        <v>0.27359485239447801</v>
      </c>
      <c r="AG11" s="17">
        <v>0.25514348129370101</v>
      </c>
      <c r="AH11" s="17">
        <v>0.25957786381326903</v>
      </c>
      <c r="AI11" s="17">
        <v>0.25869366845382602</v>
      </c>
      <c r="AJ11" s="17">
        <v>0.264350372515474</v>
      </c>
      <c r="AK11" s="17">
        <v>0.241526195707265</v>
      </c>
      <c r="AL11" s="17">
        <v>0.264572658394649</v>
      </c>
      <c r="AM11" s="17">
        <v>0.23444321865179199</v>
      </c>
      <c r="AN11" s="17">
        <v>0.28852218025024401</v>
      </c>
      <c r="AO11" s="17">
        <v>0.25221543381456601</v>
      </c>
      <c r="AP11" s="17">
        <v>0.41192907417230301</v>
      </c>
      <c r="AQ11" s="17">
        <v>0.22500498227201199</v>
      </c>
      <c r="AR11" s="17">
        <v>0.272874799895649</v>
      </c>
      <c r="AS11" s="17"/>
      <c r="AT11" s="17">
        <v>0.26851343506285702</v>
      </c>
      <c r="AU11" s="17">
        <v>0.23700202464351999</v>
      </c>
      <c r="AV11" s="17">
        <v>0.30866313040509902</v>
      </c>
      <c r="AW11" s="17">
        <v>0.25604259820982</v>
      </c>
      <c r="AX11" s="17">
        <v>0.253513268020709</v>
      </c>
      <c r="AY11" s="17">
        <v>0.178514351248517</v>
      </c>
      <c r="AZ11" s="17"/>
      <c r="BA11" s="17">
        <v>0.25403171150374998</v>
      </c>
      <c r="BB11" s="17">
        <v>0.29304925833034101</v>
      </c>
      <c r="BC11" s="17">
        <v>0.265151065170179</v>
      </c>
      <c r="BD11" s="17">
        <v>0.219179634302655</v>
      </c>
      <c r="BE11" s="17">
        <v>0.13444919558212401</v>
      </c>
      <c r="BF11" s="17"/>
      <c r="BG11" s="17">
        <v>0.25934913433810097</v>
      </c>
      <c r="BH11" s="17">
        <v>0.25802188452149699</v>
      </c>
      <c r="BI11" s="17">
        <v>0.28138524336013798</v>
      </c>
      <c r="BJ11" s="17">
        <v>0.24322136354437701</v>
      </c>
      <c r="BK11" s="17">
        <v>0.26196381593579798</v>
      </c>
      <c r="BL11" s="17"/>
      <c r="BM11" s="17">
        <v>0.26509052512367598</v>
      </c>
      <c r="BN11" s="17">
        <v>0.23538931699736301</v>
      </c>
      <c r="BO11" s="17">
        <v>0.285064439602012</v>
      </c>
      <c r="BP11" s="17"/>
      <c r="BQ11" s="17">
        <v>0.26345071611652598</v>
      </c>
      <c r="BR11" s="17">
        <v>0.25683505106606602</v>
      </c>
      <c r="BS11" s="17"/>
      <c r="BT11" s="17">
        <v>0.27002162480537101</v>
      </c>
      <c r="BU11" s="17">
        <v>0.25140838703089202</v>
      </c>
    </row>
    <row r="12" spans="2:73" x14ac:dyDescent="0.3">
      <c r="B12" s="18" t="s">
        <v>264</v>
      </c>
      <c r="C12" s="17">
        <v>0.25615994421163801</v>
      </c>
      <c r="D12" s="17">
        <v>0.25988204928834402</v>
      </c>
      <c r="E12" s="17">
        <v>0.25290764275309802</v>
      </c>
      <c r="F12" s="17"/>
      <c r="G12" s="17">
        <v>0.18572371902145801</v>
      </c>
      <c r="H12" s="17">
        <v>0.17392902448298</v>
      </c>
      <c r="I12" s="17">
        <v>0.21919792890742101</v>
      </c>
      <c r="J12" s="17">
        <v>0.25190150739844902</v>
      </c>
      <c r="K12" s="17">
        <v>0.29564331130976301</v>
      </c>
      <c r="L12" s="17">
        <v>0.37668021131539098</v>
      </c>
      <c r="M12" s="17"/>
      <c r="N12" s="17">
        <v>0.22903390415490399</v>
      </c>
      <c r="O12" s="17">
        <v>0.26847347670505201</v>
      </c>
      <c r="P12" s="17">
        <v>0.30646084177040001</v>
      </c>
      <c r="Q12" s="17">
        <v>0.22708240092437099</v>
      </c>
      <c r="R12" s="17"/>
      <c r="S12" s="17">
        <v>0.18702437643269401</v>
      </c>
      <c r="T12" s="17">
        <v>0.28404475797355599</v>
      </c>
      <c r="U12" s="17">
        <v>0.25541264708844802</v>
      </c>
      <c r="V12" s="17">
        <v>0.27475704087398001</v>
      </c>
      <c r="W12" s="17">
        <v>0.28456077772225102</v>
      </c>
      <c r="X12" s="17">
        <v>0.24515004424087899</v>
      </c>
      <c r="Y12" s="17">
        <v>0.28044499865041</v>
      </c>
      <c r="Z12" s="17">
        <v>0.24454590983604699</v>
      </c>
      <c r="AA12" s="17">
        <v>0.26648608037201998</v>
      </c>
      <c r="AB12" s="17"/>
      <c r="AC12" s="17">
        <v>0.19820238518038499</v>
      </c>
      <c r="AD12" s="17">
        <v>0.173975528690549</v>
      </c>
      <c r="AE12" s="17">
        <v>0.26646521033839499</v>
      </c>
      <c r="AF12" s="17">
        <v>0.28971588160603301</v>
      </c>
      <c r="AG12" s="17">
        <v>0.22325051080854899</v>
      </c>
      <c r="AH12" s="17">
        <v>0.25818351146368301</v>
      </c>
      <c r="AI12" s="17">
        <v>0.29466694599003301</v>
      </c>
      <c r="AJ12" s="17">
        <v>0.25334044643699299</v>
      </c>
      <c r="AK12" s="17">
        <v>0.32484177559879202</v>
      </c>
      <c r="AL12" s="17">
        <v>0.239036682138725</v>
      </c>
      <c r="AM12" s="17">
        <v>0.24903479469484999</v>
      </c>
      <c r="AN12" s="17">
        <v>0.24427896238395899</v>
      </c>
      <c r="AO12" s="17">
        <v>0.27453939516480302</v>
      </c>
      <c r="AP12" s="17">
        <v>0.20905141547292599</v>
      </c>
      <c r="AQ12" s="17">
        <v>0.21122842807846201</v>
      </c>
      <c r="AR12" s="17">
        <v>0.203766465349904</v>
      </c>
      <c r="AS12" s="17"/>
      <c r="AT12" s="17">
        <v>0.17067795539164701</v>
      </c>
      <c r="AU12" s="17">
        <v>0.25593385977857203</v>
      </c>
      <c r="AV12" s="17">
        <v>0.22254128842418899</v>
      </c>
      <c r="AW12" s="17">
        <v>0.30091197561773703</v>
      </c>
      <c r="AX12" s="17">
        <v>0.37331867565753402</v>
      </c>
      <c r="AY12" s="17">
        <v>0.35161849964436998</v>
      </c>
      <c r="AZ12" s="17"/>
      <c r="BA12" s="17">
        <v>0.26537838035769101</v>
      </c>
      <c r="BB12" s="17">
        <v>0.24252383247617901</v>
      </c>
      <c r="BC12" s="17">
        <v>0.22583230718771399</v>
      </c>
      <c r="BD12" s="17">
        <v>0.23669542232514801</v>
      </c>
      <c r="BE12" s="17">
        <v>0.35899503324022702</v>
      </c>
      <c r="BF12" s="17"/>
      <c r="BG12" s="17">
        <v>0.30632924427158098</v>
      </c>
      <c r="BH12" s="17">
        <v>0.249325508310969</v>
      </c>
      <c r="BI12" s="17">
        <v>0.27069402761450201</v>
      </c>
      <c r="BJ12" s="17">
        <v>0.30191771692017</v>
      </c>
      <c r="BK12" s="17">
        <v>0.168131841027305</v>
      </c>
      <c r="BL12" s="17"/>
      <c r="BM12" s="17">
        <v>0.269560073442419</v>
      </c>
      <c r="BN12" s="17">
        <v>0.25573744441601098</v>
      </c>
      <c r="BO12" s="17">
        <v>0.21728756474774499</v>
      </c>
      <c r="BP12" s="17"/>
      <c r="BQ12" s="17">
        <v>0.22863312808435801</v>
      </c>
      <c r="BR12" s="17">
        <v>0.28297822787085802</v>
      </c>
      <c r="BS12" s="17"/>
      <c r="BT12" s="17">
        <v>0.24202392799502401</v>
      </c>
      <c r="BU12" s="17">
        <v>0.27948740253218102</v>
      </c>
    </row>
    <row r="13" spans="2:73" x14ac:dyDescent="0.3">
      <c r="B13" s="18" t="s">
        <v>265</v>
      </c>
      <c r="C13" s="17">
        <v>0.16983766123556801</v>
      </c>
      <c r="D13" s="17">
        <v>0.14701996456636299</v>
      </c>
      <c r="E13" s="17">
        <v>0.19183861059808599</v>
      </c>
      <c r="F13" s="17"/>
      <c r="G13" s="17">
        <v>0.16729829851731701</v>
      </c>
      <c r="H13" s="17">
        <v>0.22213219713052301</v>
      </c>
      <c r="I13" s="17">
        <v>0.179263769907992</v>
      </c>
      <c r="J13" s="17">
        <v>0.17211997418384201</v>
      </c>
      <c r="K13" s="17">
        <v>0.13930507373642101</v>
      </c>
      <c r="L13" s="17">
        <v>0.13998373306845199</v>
      </c>
      <c r="M13" s="17"/>
      <c r="N13" s="17">
        <v>0.19113934150353601</v>
      </c>
      <c r="O13" s="17">
        <v>0.183789653395312</v>
      </c>
      <c r="P13" s="17">
        <v>0.14892103190793499</v>
      </c>
      <c r="Q13" s="17">
        <v>0.14834543399617101</v>
      </c>
      <c r="R13" s="17"/>
      <c r="S13" s="17">
        <v>0.19668374634767</v>
      </c>
      <c r="T13" s="17">
        <v>0.166261727191895</v>
      </c>
      <c r="U13" s="17">
        <v>0.15437743438638801</v>
      </c>
      <c r="V13" s="17">
        <v>0.190326196075148</v>
      </c>
      <c r="W13" s="17">
        <v>0.19012569436322699</v>
      </c>
      <c r="X13" s="17">
        <v>0.14953631889612601</v>
      </c>
      <c r="Y13" s="17">
        <v>0.147099078888002</v>
      </c>
      <c r="Z13" s="17">
        <v>0.16792671369567699</v>
      </c>
      <c r="AA13" s="17">
        <v>0.15553440420067299</v>
      </c>
      <c r="AB13" s="17"/>
      <c r="AC13" s="17">
        <v>5.8203163984364099E-2</v>
      </c>
      <c r="AD13" s="17">
        <v>0.175013425904604</v>
      </c>
      <c r="AE13" s="17">
        <v>9.0735000779327807E-2</v>
      </c>
      <c r="AF13" s="17">
        <v>0.15737323981867199</v>
      </c>
      <c r="AG13" s="17">
        <v>0.18332308419652099</v>
      </c>
      <c r="AH13" s="17">
        <v>0.21137477571712601</v>
      </c>
      <c r="AI13" s="17">
        <v>0.156998556116416</v>
      </c>
      <c r="AJ13" s="17">
        <v>0.18609460220292101</v>
      </c>
      <c r="AK13" s="17">
        <v>0.13164863841414501</v>
      </c>
      <c r="AL13" s="17">
        <v>0.20099254827170199</v>
      </c>
      <c r="AM13" s="17">
        <v>0.169296490816987</v>
      </c>
      <c r="AN13" s="17">
        <v>0.18859009339032301</v>
      </c>
      <c r="AO13" s="17">
        <v>0.17988531374567199</v>
      </c>
      <c r="AP13" s="17">
        <v>0.120628859069634</v>
      </c>
      <c r="AQ13" s="17">
        <v>0.17409189917607901</v>
      </c>
      <c r="AR13" s="17">
        <v>0.19913034478930899</v>
      </c>
      <c r="AS13" s="17"/>
      <c r="AT13" s="17">
        <v>0.18701856296832201</v>
      </c>
      <c r="AU13" s="17">
        <v>0.18231400483284699</v>
      </c>
      <c r="AV13" s="17">
        <v>0.17314930824385499</v>
      </c>
      <c r="AW13" s="17">
        <v>0.152282964235325</v>
      </c>
      <c r="AX13" s="17">
        <v>0.13072864159011</v>
      </c>
      <c r="AY13" s="17">
        <v>0.153395649967522</v>
      </c>
      <c r="AZ13" s="17"/>
      <c r="BA13" s="17">
        <v>0.15363946995007299</v>
      </c>
      <c r="BB13" s="17">
        <v>0.15714699021449799</v>
      </c>
      <c r="BC13" s="17">
        <v>0.19118934985935199</v>
      </c>
      <c r="BD13" s="17">
        <v>0.18892411592320801</v>
      </c>
      <c r="BE13" s="17">
        <v>0.17879924533602401</v>
      </c>
      <c r="BF13" s="17"/>
      <c r="BG13" s="17">
        <v>0.16951006206393501</v>
      </c>
      <c r="BH13" s="17">
        <v>0.17595914332579399</v>
      </c>
      <c r="BI13" s="17">
        <v>0.14197183627297999</v>
      </c>
      <c r="BJ13" s="17">
        <v>0.154019829734337</v>
      </c>
      <c r="BK13" s="17">
        <v>0.18529436462155399</v>
      </c>
      <c r="BL13" s="17"/>
      <c r="BM13" s="17">
        <v>0.16552834454350801</v>
      </c>
      <c r="BN13" s="17">
        <v>0.16162368863295601</v>
      </c>
      <c r="BO13" s="17">
        <v>0.202524805263014</v>
      </c>
      <c r="BP13" s="17"/>
      <c r="BQ13" s="17">
        <v>0.16900904321403401</v>
      </c>
      <c r="BR13" s="17">
        <v>0.16431569934919801</v>
      </c>
      <c r="BS13" s="17"/>
      <c r="BT13" s="17">
        <v>0.17691957794642199</v>
      </c>
      <c r="BU13" s="17">
        <v>0.15757903558321101</v>
      </c>
    </row>
    <row r="14" spans="2:73" x14ac:dyDescent="0.3">
      <c r="B14" s="18" t="s">
        <v>266</v>
      </c>
      <c r="C14" s="17">
        <v>7.8990690575587899E-2</v>
      </c>
      <c r="D14" s="17">
        <v>7.78650898892361E-2</v>
      </c>
      <c r="E14" s="17">
        <v>8.0331296174681502E-2</v>
      </c>
      <c r="F14" s="17"/>
      <c r="G14" s="17">
        <v>9.0815519357309804E-2</v>
      </c>
      <c r="H14" s="17">
        <v>0.101254089195148</v>
      </c>
      <c r="I14" s="17">
        <v>7.2078662161720097E-2</v>
      </c>
      <c r="J14" s="17">
        <v>8.0053697889558004E-2</v>
      </c>
      <c r="K14" s="17">
        <v>7.3931895701650402E-2</v>
      </c>
      <c r="L14" s="17">
        <v>6.1206836412352403E-2</v>
      </c>
      <c r="M14" s="17"/>
      <c r="N14" s="17">
        <v>9.6120745703095103E-2</v>
      </c>
      <c r="O14" s="17">
        <v>6.4642742344696497E-2</v>
      </c>
      <c r="P14" s="17">
        <v>7.3784119487966093E-2</v>
      </c>
      <c r="Q14" s="17">
        <v>8.1569984090764006E-2</v>
      </c>
      <c r="R14" s="17"/>
      <c r="S14" s="17">
        <v>0.105298066201249</v>
      </c>
      <c r="T14" s="17">
        <v>7.2092673714672401E-2</v>
      </c>
      <c r="U14" s="17">
        <v>5.0767384975785E-2</v>
      </c>
      <c r="V14" s="17">
        <v>7.5776312876809804E-2</v>
      </c>
      <c r="W14" s="17">
        <v>7.0354551396676498E-2</v>
      </c>
      <c r="X14" s="17">
        <v>0.102309010977139</v>
      </c>
      <c r="Y14" s="17">
        <v>5.1795584787413501E-2</v>
      </c>
      <c r="Z14" s="17">
        <v>7.0566728382206595E-2</v>
      </c>
      <c r="AA14" s="17">
        <v>9.1674090495256905E-2</v>
      </c>
      <c r="AB14" s="17"/>
      <c r="AC14" s="17">
        <v>0.12715372129342301</v>
      </c>
      <c r="AD14" s="17">
        <v>3.5950739430117701E-2</v>
      </c>
      <c r="AE14" s="17">
        <v>8.8540985477162507E-2</v>
      </c>
      <c r="AF14" s="17">
        <v>7.4779009612003899E-2</v>
      </c>
      <c r="AG14" s="17">
        <v>6.2846393680610596E-2</v>
      </c>
      <c r="AH14" s="17">
        <v>7.3714772668239795E-2</v>
      </c>
      <c r="AI14" s="17">
        <v>7.4412852197532894E-2</v>
      </c>
      <c r="AJ14" s="17">
        <v>8.8697945455402896E-2</v>
      </c>
      <c r="AK14" s="17">
        <v>6.6276843935566196E-2</v>
      </c>
      <c r="AL14" s="17">
        <v>0.103245749562797</v>
      </c>
      <c r="AM14" s="17">
        <v>7.5216867088032394E-2</v>
      </c>
      <c r="AN14" s="17">
        <v>6.3161465139814396E-2</v>
      </c>
      <c r="AO14" s="17">
        <v>0.102024768323738</v>
      </c>
      <c r="AP14" s="17">
        <v>6.9138906422848007E-2</v>
      </c>
      <c r="AQ14" s="17">
        <v>0.16135251159462399</v>
      </c>
      <c r="AR14" s="17">
        <v>9.6010993169546296E-2</v>
      </c>
      <c r="AS14" s="17"/>
      <c r="AT14" s="17">
        <v>0.10028538305070001</v>
      </c>
      <c r="AU14" s="17">
        <v>8.0359254288137796E-2</v>
      </c>
      <c r="AV14" s="17">
        <v>7.8574334432245901E-2</v>
      </c>
      <c r="AW14" s="17">
        <v>5.8946211888662697E-2</v>
      </c>
      <c r="AX14" s="17">
        <v>6.0276936908821903E-2</v>
      </c>
      <c r="AY14" s="17">
        <v>8.0375418193834994E-2</v>
      </c>
      <c r="AZ14" s="17"/>
      <c r="BA14" s="17">
        <v>6.8270324036369998E-2</v>
      </c>
      <c r="BB14" s="17">
        <v>6.9481339749551896E-2</v>
      </c>
      <c r="BC14" s="17">
        <v>8.3852513993694894E-2</v>
      </c>
      <c r="BD14" s="17">
        <v>0.114587816782767</v>
      </c>
      <c r="BE14" s="17">
        <v>6.6031356597202398E-2</v>
      </c>
      <c r="BF14" s="17"/>
      <c r="BG14" s="17">
        <v>7.1316851929824607E-2</v>
      </c>
      <c r="BH14" s="17">
        <v>8.9594342838934998E-2</v>
      </c>
      <c r="BI14" s="17">
        <v>7.8260282437811995E-2</v>
      </c>
      <c r="BJ14" s="17">
        <v>7.1798351919031403E-2</v>
      </c>
      <c r="BK14" s="17">
        <v>6.4985551473731903E-2</v>
      </c>
      <c r="BL14" s="17"/>
      <c r="BM14" s="17">
        <v>8.2588250427897997E-2</v>
      </c>
      <c r="BN14" s="17">
        <v>7.7134468422001903E-2</v>
      </c>
      <c r="BO14" s="17">
        <v>7.2767853900130797E-2</v>
      </c>
      <c r="BP14" s="17"/>
      <c r="BQ14" s="17">
        <v>9.6253807312938894E-2</v>
      </c>
      <c r="BR14" s="17">
        <v>6.8285601387098604E-2</v>
      </c>
      <c r="BS14" s="17"/>
      <c r="BT14" s="17">
        <v>8.3675164546302402E-2</v>
      </c>
      <c r="BU14" s="17">
        <v>7.3576841452938593E-2</v>
      </c>
    </row>
    <row r="15" spans="2:73" x14ac:dyDescent="0.3">
      <c r="B15" s="18" t="s">
        <v>267</v>
      </c>
      <c r="C15" s="17">
        <v>9.4778404996064894E-2</v>
      </c>
      <c r="D15" s="17">
        <v>9.6294376930602596E-2</v>
      </c>
      <c r="E15" s="17">
        <v>9.3243840406702097E-2</v>
      </c>
      <c r="F15" s="17"/>
      <c r="G15" s="17">
        <v>9.7694189299823098E-2</v>
      </c>
      <c r="H15" s="17">
        <v>0.111351990154426</v>
      </c>
      <c r="I15" s="17">
        <v>9.6593236199220306E-2</v>
      </c>
      <c r="J15" s="17">
        <v>8.9185110494641395E-2</v>
      </c>
      <c r="K15" s="17">
        <v>0.11141835088942401</v>
      </c>
      <c r="L15" s="17">
        <v>7.12768472973134E-2</v>
      </c>
      <c r="M15" s="17"/>
      <c r="N15" s="17">
        <v>0.10878674599119199</v>
      </c>
      <c r="O15" s="17">
        <v>9.2029566986843905E-2</v>
      </c>
      <c r="P15" s="17">
        <v>8.5037589093417201E-2</v>
      </c>
      <c r="Q15" s="17">
        <v>9.1652695581930496E-2</v>
      </c>
      <c r="R15" s="17"/>
      <c r="S15" s="17">
        <v>9.0996857874023604E-2</v>
      </c>
      <c r="T15" s="17">
        <v>0.10303330246339</v>
      </c>
      <c r="U15" s="17">
        <v>0.121002805109172</v>
      </c>
      <c r="V15" s="17">
        <v>9.2020812606039504E-2</v>
      </c>
      <c r="W15" s="17">
        <v>5.9584178945566502E-2</v>
      </c>
      <c r="X15" s="17">
        <v>0.116317750728045</v>
      </c>
      <c r="Y15" s="17">
        <v>7.6147273865565607E-2</v>
      </c>
      <c r="Z15" s="17">
        <v>7.6629654166638903E-2</v>
      </c>
      <c r="AA15" s="17">
        <v>0.100432265625441</v>
      </c>
      <c r="AB15" s="17"/>
      <c r="AC15" s="17">
        <v>0.120168063281793</v>
      </c>
      <c r="AD15" s="17">
        <v>8.2367544347559593E-2</v>
      </c>
      <c r="AE15" s="17">
        <v>8.5859998453875E-2</v>
      </c>
      <c r="AF15" s="17">
        <v>5.3310920661405803E-2</v>
      </c>
      <c r="AG15" s="17">
        <v>0.108857313430767</v>
      </c>
      <c r="AH15" s="17">
        <v>4.66478375995098E-2</v>
      </c>
      <c r="AI15" s="17">
        <v>9.0689551251470907E-2</v>
      </c>
      <c r="AJ15" s="17">
        <v>0.117276858846349</v>
      </c>
      <c r="AK15" s="17">
        <v>0.10354228719888001</v>
      </c>
      <c r="AL15" s="17">
        <v>0.104433923830537</v>
      </c>
      <c r="AM15" s="17">
        <v>0.101154633673808</v>
      </c>
      <c r="AN15" s="17">
        <v>0.109213157857583</v>
      </c>
      <c r="AO15" s="17">
        <v>8.5954327811626097E-2</v>
      </c>
      <c r="AP15" s="17">
        <v>0.15491250051246899</v>
      </c>
      <c r="AQ15" s="17">
        <v>0.17006353569485799</v>
      </c>
      <c r="AR15" s="17">
        <v>8.53368279578266E-2</v>
      </c>
      <c r="AS15" s="17"/>
      <c r="AT15" s="17">
        <v>8.9737043125959703E-2</v>
      </c>
      <c r="AU15" s="17">
        <v>9.2551966452110696E-2</v>
      </c>
      <c r="AV15" s="17">
        <v>9.7912204575517095E-2</v>
      </c>
      <c r="AW15" s="17">
        <v>0.10922448977200799</v>
      </c>
      <c r="AX15" s="17">
        <v>8.7690922441936006E-2</v>
      </c>
      <c r="AY15" s="17">
        <v>8.3381373090025898E-2</v>
      </c>
      <c r="AZ15" s="17"/>
      <c r="BA15" s="17">
        <v>8.6196605650530098E-2</v>
      </c>
      <c r="BB15" s="17">
        <v>9.2510023762046201E-2</v>
      </c>
      <c r="BC15" s="17">
        <v>0.111559228926689</v>
      </c>
      <c r="BD15" s="17">
        <v>9.5400526210456096E-2</v>
      </c>
      <c r="BE15" s="17">
        <v>7.4195401774099307E-2</v>
      </c>
      <c r="BF15" s="17"/>
      <c r="BG15" s="17">
        <v>9.0465112559313804E-2</v>
      </c>
      <c r="BH15" s="17">
        <v>8.8941586054606003E-2</v>
      </c>
      <c r="BI15" s="17">
        <v>0.103706893119447</v>
      </c>
      <c r="BJ15" s="17">
        <v>0.106392320130937</v>
      </c>
      <c r="BK15" s="17">
        <v>0.141471981968112</v>
      </c>
      <c r="BL15" s="17"/>
      <c r="BM15" s="17">
        <v>8.7757580164116597E-2</v>
      </c>
      <c r="BN15" s="17">
        <v>0.10366711338355999</v>
      </c>
      <c r="BO15" s="17">
        <v>9.4191241492015396E-2</v>
      </c>
      <c r="BP15" s="17"/>
      <c r="BQ15" s="17">
        <v>0.101616524383721</v>
      </c>
      <c r="BR15" s="17">
        <v>9.0902635638313398E-2</v>
      </c>
      <c r="BS15" s="17"/>
      <c r="BT15" s="17">
        <v>9.4958401574834803E-2</v>
      </c>
      <c r="BU15" s="17">
        <v>9.4997027742649898E-2</v>
      </c>
    </row>
    <row r="16" spans="2:73" x14ac:dyDescent="0.3">
      <c r="B16" s="18" t="s">
        <v>268</v>
      </c>
      <c r="C16" s="17">
        <v>2.0379161016619698E-2</v>
      </c>
      <c r="D16" s="17">
        <v>2.2984771023479698E-2</v>
      </c>
      <c r="E16" s="17">
        <v>1.7902938708664801E-2</v>
      </c>
      <c r="F16" s="17"/>
      <c r="G16" s="17">
        <v>2.7139767274263701E-2</v>
      </c>
      <c r="H16" s="17">
        <v>3.5940381216309797E-2</v>
      </c>
      <c r="I16" s="17">
        <v>1.25382784697439E-2</v>
      </c>
      <c r="J16" s="17">
        <v>1.6957504517674901E-2</v>
      </c>
      <c r="K16" s="17">
        <v>1.69962238694913E-2</v>
      </c>
      <c r="L16" s="17">
        <v>1.4678877228919101E-2</v>
      </c>
      <c r="M16" s="17"/>
      <c r="N16" s="17">
        <v>1.9070106174773199E-2</v>
      </c>
      <c r="O16" s="17">
        <v>1.7051450614155299E-2</v>
      </c>
      <c r="P16" s="17">
        <v>2.1570626309822399E-2</v>
      </c>
      <c r="Q16" s="17">
        <v>2.4619035180349799E-2</v>
      </c>
      <c r="R16" s="17"/>
      <c r="S16" s="17">
        <v>3.39937444542176E-2</v>
      </c>
      <c r="T16" s="17">
        <v>1.16423905818311E-2</v>
      </c>
      <c r="U16" s="17">
        <v>2.3553274240583299E-2</v>
      </c>
      <c r="V16" s="17">
        <v>7.5437878300937599E-3</v>
      </c>
      <c r="W16" s="17">
        <v>1.07368350097213E-2</v>
      </c>
      <c r="X16" s="17">
        <v>1.40127849368696E-2</v>
      </c>
      <c r="Y16" s="17">
        <v>2.86056719436193E-2</v>
      </c>
      <c r="Z16" s="17">
        <v>2.99826859736958E-2</v>
      </c>
      <c r="AA16" s="17">
        <v>2.4349011255814498E-2</v>
      </c>
      <c r="AB16" s="17"/>
      <c r="AC16" s="17">
        <v>0</v>
      </c>
      <c r="AD16" s="17">
        <v>1.0820525055152E-2</v>
      </c>
      <c r="AE16" s="17">
        <v>3.56268117839314E-2</v>
      </c>
      <c r="AF16" s="17">
        <v>1.9861815535917801E-2</v>
      </c>
      <c r="AG16" s="17">
        <v>2.2649074068273999E-2</v>
      </c>
      <c r="AH16" s="17">
        <v>2.44092136009121E-2</v>
      </c>
      <c r="AI16" s="17">
        <v>2.4800525314463001E-2</v>
      </c>
      <c r="AJ16" s="17">
        <v>9.8213743195966208E-3</v>
      </c>
      <c r="AK16" s="17">
        <v>3.5931110186662403E-2</v>
      </c>
      <c r="AL16" s="17">
        <v>9.8674647819980005E-3</v>
      </c>
      <c r="AM16" s="17">
        <v>2.3879314765284199E-2</v>
      </c>
      <c r="AN16" s="17">
        <v>1.0798095599677E-2</v>
      </c>
      <c r="AO16" s="17">
        <v>2.97338626048003E-2</v>
      </c>
      <c r="AP16" s="17">
        <v>0</v>
      </c>
      <c r="AQ16" s="17">
        <v>8.6120023712649794E-3</v>
      </c>
      <c r="AR16" s="17">
        <v>3.2978463102179098E-2</v>
      </c>
      <c r="AS16" s="17"/>
      <c r="AT16" s="17">
        <v>2.56844744307109E-2</v>
      </c>
      <c r="AU16" s="17">
        <v>1.95392855195889E-2</v>
      </c>
      <c r="AV16" s="17">
        <v>1.3449007437094301E-2</v>
      </c>
      <c r="AW16" s="17">
        <v>1.43944638494254E-2</v>
      </c>
      <c r="AX16" s="17">
        <v>1.7959982991888598E-2</v>
      </c>
      <c r="AY16" s="17">
        <v>4.8946691707702501E-2</v>
      </c>
      <c r="AZ16" s="17"/>
      <c r="BA16" s="17">
        <v>1.96348696912826E-2</v>
      </c>
      <c r="BB16" s="17">
        <v>1.13438889255543E-2</v>
      </c>
      <c r="BC16" s="17">
        <v>2.1094134633538E-2</v>
      </c>
      <c r="BD16" s="17">
        <v>2.7294164138240502E-2</v>
      </c>
      <c r="BE16" s="17">
        <v>8.2045825581926302E-2</v>
      </c>
      <c r="BF16" s="17"/>
      <c r="BG16" s="17">
        <v>1.8091524888541301E-2</v>
      </c>
      <c r="BH16" s="17">
        <v>2.8305158045687201E-2</v>
      </c>
      <c r="BI16" s="17">
        <v>2.19504186030153E-2</v>
      </c>
      <c r="BJ16" s="17">
        <v>1.19536384973545E-2</v>
      </c>
      <c r="BK16" s="17">
        <v>1.7617645980936202E-2</v>
      </c>
      <c r="BL16" s="17"/>
      <c r="BM16" s="17">
        <v>2.12037626727094E-2</v>
      </c>
      <c r="BN16" s="17">
        <v>2.1874726954649301E-2</v>
      </c>
      <c r="BO16" s="17">
        <v>1.43085989738323E-2</v>
      </c>
      <c r="BP16" s="17"/>
      <c r="BQ16" s="17">
        <v>2.6637816649823402E-2</v>
      </c>
      <c r="BR16" s="17">
        <v>1.7270553095987899E-2</v>
      </c>
      <c r="BS16" s="17"/>
      <c r="BT16" s="17">
        <v>2.4637909162249901E-2</v>
      </c>
      <c r="BU16" s="17">
        <v>1.6275013891047099E-2</v>
      </c>
    </row>
    <row r="17" spans="2:73" x14ac:dyDescent="0.3">
      <c r="B17" s="18" t="s">
        <v>269</v>
      </c>
      <c r="C17" s="17">
        <v>2.9589822455401999E-2</v>
      </c>
      <c r="D17" s="17">
        <v>2.6036614170165801E-2</v>
      </c>
      <c r="E17" s="17">
        <v>3.2737757610283698E-2</v>
      </c>
      <c r="F17" s="17"/>
      <c r="G17" s="17">
        <v>4.4736605417333597E-2</v>
      </c>
      <c r="H17" s="17">
        <v>3.5034353649645397E-2</v>
      </c>
      <c r="I17" s="17">
        <v>3.2054877886560001E-2</v>
      </c>
      <c r="J17" s="17">
        <v>2.58867267483519E-2</v>
      </c>
      <c r="K17" s="17">
        <v>1.29106195235599E-2</v>
      </c>
      <c r="L17" s="17">
        <v>2.7337276726346602E-2</v>
      </c>
      <c r="M17" s="17"/>
      <c r="N17" s="17">
        <v>2.3329282419976501E-2</v>
      </c>
      <c r="O17" s="17">
        <v>1.38110867552399E-2</v>
      </c>
      <c r="P17" s="17">
        <v>2.3320466878756701E-2</v>
      </c>
      <c r="Q17" s="17">
        <v>5.6341539362273901E-2</v>
      </c>
      <c r="R17" s="17"/>
      <c r="S17" s="17">
        <v>4.2778710238620503E-2</v>
      </c>
      <c r="T17" s="17">
        <v>2.4307190287245001E-2</v>
      </c>
      <c r="U17" s="17">
        <v>2.6867538791315398E-2</v>
      </c>
      <c r="V17" s="17">
        <v>2.68588722019691E-2</v>
      </c>
      <c r="W17" s="17">
        <v>2.85360343622145E-2</v>
      </c>
      <c r="X17" s="17">
        <v>3.33132585371523E-2</v>
      </c>
      <c r="Y17" s="17">
        <v>3.6405797967245399E-2</v>
      </c>
      <c r="Z17" s="17">
        <v>2.04801569278691E-2</v>
      </c>
      <c r="AA17" s="17">
        <v>2.0393734850388999E-2</v>
      </c>
      <c r="AB17" s="17"/>
      <c r="AC17" s="17">
        <v>7.7859238641745501E-2</v>
      </c>
      <c r="AD17" s="17">
        <v>7.7745846689913606E-2</v>
      </c>
      <c r="AE17" s="17">
        <v>5.3588801311445E-2</v>
      </c>
      <c r="AF17" s="17">
        <v>4.8030979285387701E-2</v>
      </c>
      <c r="AG17" s="17">
        <v>4.0405532840513902E-2</v>
      </c>
      <c r="AH17" s="17">
        <v>1.3635312779188599E-2</v>
      </c>
      <c r="AI17" s="17">
        <v>1.3335856023828601E-2</v>
      </c>
      <c r="AJ17" s="17">
        <v>1.1347266622620001E-2</v>
      </c>
      <c r="AK17" s="17">
        <v>2.3844636806140001E-2</v>
      </c>
      <c r="AL17" s="17">
        <v>2.1121589304056099E-2</v>
      </c>
      <c r="AM17" s="17">
        <v>4.2823098970322701E-2</v>
      </c>
      <c r="AN17" s="17">
        <v>1.8142736337897401E-2</v>
      </c>
      <c r="AO17" s="17">
        <v>1.4228335923355401E-2</v>
      </c>
      <c r="AP17" s="17">
        <v>1.06671961329974E-2</v>
      </c>
      <c r="AQ17" s="17">
        <v>1.21687013414888E-2</v>
      </c>
      <c r="AR17" s="17">
        <v>3.1367280446333502E-2</v>
      </c>
      <c r="AS17" s="17"/>
      <c r="AT17" s="17">
        <v>3.78989733945235E-2</v>
      </c>
      <c r="AU17" s="17">
        <v>3.3056150882016098E-2</v>
      </c>
      <c r="AV17" s="17">
        <v>2.5448198401948501E-2</v>
      </c>
      <c r="AW17" s="17">
        <v>2.43540455743185E-2</v>
      </c>
      <c r="AX17" s="17">
        <v>1.56069185758733E-2</v>
      </c>
      <c r="AY17" s="17">
        <v>3.1154391828492601E-2</v>
      </c>
      <c r="AZ17" s="17"/>
      <c r="BA17" s="17">
        <v>3.0755661230737901E-2</v>
      </c>
      <c r="BB17" s="17">
        <v>3.3157147748765603E-2</v>
      </c>
      <c r="BC17" s="17">
        <v>1.7856173296617601E-2</v>
      </c>
      <c r="BD17" s="17">
        <v>3.9912829486862499E-2</v>
      </c>
      <c r="BE17" s="17">
        <v>1.78726914397291E-2</v>
      </c>
      <c r="BF17" s="17"/>
      <c r="BG17" s="17">
        <v>2.5364964489882898E-2</v>
      </c>
      <c r="BH17" s="17">
        <v>2.8933770215368099E-2</v>
      </c>
      <c r="BI17" s="17">
        <v>1.94192486108552E-2</v>
      </c>
      <c r="BJ17" s="17">
        <v>3.1194443497272802E-2</v>
      </c>
      <c r="BK17" s="17">
        <v>2.3242859255599699E-2</v>
      </c>
      <c r="BL17" s="17"/>
      <c r="BM17" s="17">
        <v>2.24007096182227E-2</v>
      </c>
      <c r="BN17" s="17">
        <v>3.9898801725340299E-2</v>
      </c>
      <c r="BO17" s="17">
        <v>2.6070079514109199E-2</v>
      </c>
      <c r="BP17" s="17"/>
      <c r="BQ17" s="17">
        <v>2.4547704796531698E-2</v>
      </c>
      <c r="BR17" s="17">
        <v>2.8864151542233499E-2</v>
      </c>
      <c r="BS17" s="17"/>
      <c r="BT17" s="17">
        <v>2.5897329118647699E-2</v>
      </c>
      <c r="BU17" s="17">
        <v>3.2503141876584901E-2</v>
      </c>
    </row>
    <row r="18" spans="2:73" x14ac:dyDescent="0.3">
      <c r="B18" s="18" t="s">
        <v>270</v>
      </c>
      <c r="C18" s="17">
        <v>1.98584391400125E-2</v>
      </c>
      <c r="D18" s="17">
        <v>1.75235336915316E-2</v>
      </c>
      <c r="E18" s="17">
        <v>2.21950240058034E-2</v>
      </c>
      <c r="F18" s="17"/>
      <c r="G18" s="17">
        <v>3.2748157564893202E-2</v>
      </c>
      <c r="H18" s="17">
        <v>1.54258887338347E-2</v>
      </c>
      <c r="I18" s="17">
        <v>1.4844351080896901E-2</v>
      </c>
      <c r="J18" s="17">
        <v>1.7562668286946598E-2</v>
      </c>
      <c r="K18" s="17">
        <v>2.5237005249000199E-2</v>
      </c>
      <c r="L18" s="17">
        <v>1.7256128014102701E-2</v>
      </c>
      <c r="M18" s="17"/>
      <c r="N18" s="17">
        <v>1.09183291282672E-2</v>
      </c>
      <c r="O18" s="17">
        <v>1.92847047683684E-2</v>
      </c>
      <c r="P18" s="17">
        <v>1.81092266123405E-2</v>
      </c>
      <c r="Q18" s="17">
        <v>3.20596026322034E-2</v>
      </c>
      <c r="R18" s="17"/>
      <c r="S18" s="17">
        <v>6.7687887072468197E-3</v>
      </c>
      <c r="T18" s="17">
        <v>1.20732811652424E-2</v>
      </c>
      <c r="U18" s="17">
        <v>2.1306983578551101E-2</v>
      </c>
      <c r="V18" s="17">
        <v>2.2164883609377999E-2</v>
      </c>
      <c r="W18" s="17">
        <v>2.34085446306187E-2</v>
      </c>
      <c r="X18" s="17">
        <v>4.5205892980093199E-2</v>
      </c>
      <c r="Y18" s="17">
        <v>1.8186100630024401E-2</v>
      </c>
      <c r="Z18" s="17">
        <v>1.5537986557762101E-2</v>
      </c>
      <c r="AA18" s="17">
        <v>2.3476007089727701E-2</v>
      </c>
      <c r="AB18" s="17"/>
      <c r="AC18" s="17">
        <v>0.135336537097657</v>
      </c>
      <c r="AD18" s="17">
        <v>6.5923865605086299E-2</v>
      </c>
      <c r="AE18" s="17">
        <v>2.8480200545655698E-2</v>
      </c>
      <c r="AF18" s="17">
        <v>3.5786622532303801E-3</v>
      </c>
      <c r="AG18" s="17">
        <v>3.0148354322954402E-2</v>
      </c>
      <c r="AH18" s="17">
        <v>2.13677578052268E-2</v>
      </c>
      <c r="AI18" s="17">
        <v>1.9784178216419E-2</v>
      </c>
      <c r="AJ18" s="17">
        <v>1.9439873634414E-2</v>
      </c>
      <c r="AK18" s="17">
        <v>2.8229951148263301E-2</v>
      </c>
      <c r="AL18" s="17">
        <v>4.49277206599916E-3</v>
      </c>
      <c r="AM18" s="17">
        <v>9.8886013474547198E-3</v>
      </c>
      <c r="AN18" s="17">
        <v>5.49593885921194E-3</v>
      </c>
      <c r="AO18" s="17">
        <v>0</v>
      </c>
      <c r="AP18" s="17">
        <v>0</v>
      </c>
      <c r="AQ18" s="17">
        <v>8.1096988686432392E-3</v>
      </c>
      <c r="AR18" s="17">
        <v>6.1990608723454504E-3</v>
      </c>
      <c r="AS18" s="17"/>
      <c r="AT18" s="17">
        <v>2.2046638767628302E-2</v>
      </c>
      <c r="AU18" s="17">
        <v>2.1847905912364601E-2</v>
      </c>
      <c r="AV18" s="17">
        <v>3.3310251235171E-2</v>
      </c>
      <c r="AW18" s="17">
        <v>1.17823561908167E-2</v>
      </c>
      <c r="AX18" s="17">
        <v>8.1712000208468503E-3</v>
      </c>
      <c r="AY18" s="17">
        <v>1.2656071595290501E-2</v>
      </c>
      <c r="AZ18" s="17"/>
      <c r="BA18" s="17">
        <v>2.65081550578171E-2</v>
      </c>
      <c r="BB18" s="17">
        <v>2.1557549027802901E-2</v>
      </c>
      <c r="BC18" s="17">
        <v>1.7231637835937601E-2</v>
      </c>
      <c r="BD18" s="17">
        <v>2.08597801244657E-2</v>
      </c>
      <c r="BE18" s="17">
        <v>0</v>
      </c>
      <c r="BF18" s="17"/>
      <c r="BG18" s="17">
        <v>1.7959799052495399E-2</v>
      </c>
      <c r="BH18" s="17">
        <v>1.52821307923908E-2</v>
      </c>
      <c r="BI18" s="17">
        <v>1.40483315385474E-2</v>
      </c>
      <c r="BJ18" s="17">
        <v>8.7242808277867793E-3</v>
      </c>
      <c r="BK18" s="17">
        <v>2.0045429753695301E-2</v>
      </c>
      <c r="BL18" s="17"/>
      <c r="BM18" s="17">
        <v>1.9369815527586098E-2</v>
      </c>
      <c r="BN18" s="17">
        <v>2.2578455279398099E-2</v>
      </c>
      <c r="BO18" s="17">
        <v>1.47373224811008E-2</v>
      </c>
      <c r="BP18" s="17"/>
      <c r="BQ18" s="17">
        <v>1.5128579556135099E-2</v>
      </c>
      <c r="BR18" s="17">
        <v>2.2809990122022498E-2</v>
      </c>
      <c r="BS18" s="17"/>
      <c r="BT18" s="17">
        <v>1.55691140544816E-2</v>
      </c>
      <c r="BU18" s="17">
        <v>2.4027784214430602E-2</v>
      </c>
    </row>
    <row r="19" spans="2:73" x14ac:dyDescent="0.3">
      <c r="B19" s="18" t="s">
        <v>92</v>
      </c>
      <c r="C19" s="19">
        <v>2.30439639735588E-2</v>
      </c>
      <c r="D19" s="19">
        <v>1.99041031079908E-2</v>
      </c>
      <c r="E19" s="19">
        <v>2.5805943976712101E-2</v>
      </c>
      <c r="F19" s="19"/>
      <c r="G19" s="19">
        <v>5.9961591256453797E-2</v>
      </c>
      <c r="H19" s="19">
        <v>3.8639824645828297E-2</v>
      </c>
      <c r="I19" s="19">
        <v>1.42020249832263E-2</v>
      </c>
      <c r="J19" s="19">
        <v>1.5943024314499898E-2</v>
      </c>
      <c r="K19" s="19">
        <v>1.14325793321927E-2</v>
      </c>
      <c r="L19" s="19">
        <v>6.6697927507106203E-3</v>
      </c>
      <c r="M19" s="19"/>
      <c r="N19" s="19">
        <v>1.41065610375699E-2</v>
      </c>
      <c r="O19" s="19">
        <v>1.72089474667271E-2</v>
      </c>
      <c r="P19" s="19">
        <v>3.2307915705737898E-2</v>
      </c>
      <c r="Q19" s="19">
        <v>3.1093074625942602E-2</v>
      </c>
      <c r="R19" s="19"/>
      <c r="S19" s="19">
        <v>2.62470004913085E-2</v>
      </c>
      <c r="T19" s="19">
        <v>2.29744117353874E-2</v>
      </c>
      <c r="U19" s="19">
        <v>1.9758344870771102E-2</v>
      </c>
      <c r="V19" s="19">
        <v>9.5509816028490103E-3</v>
      </c>
      <c r="W19" s="19">
        <v>1.41004066255805E-2</v>
      </c>
      <c r="X19" s="19">
        <v>4.4910775793136203E-2</v>
      </c>
      <c r="Y19" s="19">
        <v>1.19522004156884E-2</v>
      </c>
      <c r="Z19" s="19">
        <v>1.44284131619119E-2</v>
      </c>
      <c r="AA19" s="19">
        <v>3.4314243501312999E-2</v>
      </c>
      <c r="AB19" s="19"/>
      <c r="AC19" s="19">
        <v>4.4476531812194298E-2</v>
      </c>
      <c r="AD19" s="19">
        <v>5.3402014515376003E-2</v>
      </c>
      <c r="AE19" s="19">
        <v>2.46994550481296E-2</v>
      </c>
      <c r="AF19" s="19">
        <v>2.06452059797213E-2</v>
      </c>
      <c r="AG19" s="19">
        <v>1.81995957818889E-2</v>
      </c>
      <c r="AH19" s="19">
        <v>2.9232255213713799E-2</v>
      </c>
      <c r="AI19" s="19">
        <v>1.17618299542857E-2</v>
      </c>
      <c r="AJ19" s="19">
        <v>1.05835264433214E-2</v>
      </c>
      <c r="AK19" s="19">
        <v>0</v>
      </c>
      <c r="AL19" s="19">
        <v>1.1667620350765E-2</v>
      </c>
      <c r="AM19" s="19">
        <v>4.2304045463905697E-2</v>
      </c>
      <c r="AN19" s="19">
        <v>2.56033056092465E-2</v>
      </c>
      <c r="AO19" s="19">
        <v>1.81607681220094E-2</v>
      </c>
      <c r="AP19" s="19">
        <v>0</v>
      </c>
      <c r="AQ19" s="19">
        <v>2.9368240602567701E-2</v>
      </c>
      <c r="AR19" s="19">
        <v>2.4749469764266899E-2</v>
      </c>
      <c r="AS19" s="19"/>
      <c r="AT19" s="19">
        <v>3.8116299300606803E-2</v>
      </c>
      <c r="AU19" s="19">
        <v>2.2568207197642302E-2</v>
      </c>
      <c r="AV19" s="19">
        <v>1.3873210758962201E-2</v>
      </c>
      <c r="AW19" s="19">
        <v>1.9663945339942299E-2</v>
      </c>
      <c r="AX19" s="19">
        <v>1.6526868782623098E-2</v>
      </c>
      <c r="AY19" s="19">
        <v>7.9350500030183901E-3</v>
      </c>
      <c r="AZ19" s="19"/>
      <c r="BA19" s="19">
        <v>2.9557874183235099E-2</v>
      </c>
      <c r="BB19" s="19">
        <v>1.9514326007431498E-2</v>
      </c>
      <c r="BC19" s="19">
        <v>3.17095162940252E-2</v>
      </c>
      <c r="BD19" s="19">
        <v>1.2659123685415399E-2</v>
      </c>
      <c r="BE19" s="19">
        <v>1.8841979144522999E-2</v>
      </c>
      <c r="BF19" s="19"/>
      <c r="BG19" s="19">
        <v>1.7531311698486E-3</v>
      </c>
      <c r="BH19" s="19">
        <v>2.46852885517902E-2</v>
      </c>
      <c r="BI19" s="19">
        <v>2.66725365584273E-3</v>
      </c>
      <c r="BJ19" s="19">
        <v>1.40289864234838E-2</v>
      </c>
      <c r="BK19" s="19">
        <v>4.3972198491150201E-2</v>
      </c>
      <c r="BL19" s="19"/>
      <c r="BM19" s="19">
        <v>1.83004454629286E-2</v>
      </c>
      <c r="BN19" s="19">
        <v>2.67377136132371E-2</v>
      </c>
      <c r="BO19" s="19">
        <v>2.82361207573406E-2</v>
      </c>
      <c r="BP19" s="19"/>
      <c r="BQ19" s="19">
        <v>1.2582692467167599E-2</v>
      </c>
      <c r="BR19" s="19">
        <v>2.1832907384878499E-2</v>
      </c>
      <c r="BS19" s="19"/>
      <c r="BT19" s="19">
        <v>1.43800264526416E-2</v>
      </c>
      <c r="BU19" s="19">
        <v>2.2343179253712701E-2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4.9588975187729502E-3</v>
      </c>
      <c r="D9" s="17">
        <v>6.4625270179105004E-3</v>
      </c>
      <c r="E9" s="17">
        <v>3.5089478426125302E-3</v>
      </c>
      <c r="F9" s="17"/>
      <c r="G9" s="17">
        <v>2.2291517682936701E-2</v>
      </c>
      <c r="H9" s="17">
        <v>4.2818969908421604E-3</v>
      </c>
      <c r="I9" s="17">
        <v>6.6711956658561502E-3</v>
      </c>
      <c r="J9" s="17">
        <v>0</v>
      </c>
      <c r="K9" s="17">
        <v>0</v>
      </c>
      <c r="L9" s="17">
        <v>0</v>
      </c>
      <c r="M9" s="17"/>
      <c r="N9" s="17">
        <v>7.3989424239983099E-3</v>
      </c>
      <c r="O9" s="17">
        <v>1.817882209279E-3</v>
      </c>
      <c r="P9" s="17">
        <v>7.8938500697017504E-3</v>
      </c>
      <c r="Q9" s="17">
        <v>3.1076592757670802E-3</v>
      </c>
      <c r="R9" s="17"/>
      <c r="S9" s="17">
        <v>7.0961614133839201E-3</v>
      </c>
      <c r="T9" s="17">
        <v>0</v>
      </c>
      <c r="U9" s="17">
        <v>3.8110005305495099E-3</v>
      </c>
      <c r="V9" s="17">
        <v>0</v>
      </c>
      <c r="W9" s="17">
        <v>0</v>
      </c>
      <c r="X9" s="17">
        <v>7.33953625823895E-3</v>
      </c>
      <c r="Y9" s="17">
        <v>9.4268107688952295E-3</v>
      </c>
      <c r="Z9" s="17">
        <v>2.6772547400566799E-2</v>
      </c>
      <c r="AA9" s="17">
        <v>3.2805115430878402E-3</v>
      </c>
      <c r="AB9" s="17"/>
      <c r="AC9" s="17">
        <v>0</v>
      </c>
      <c r="AD9" s="17">
        <v>1.8431029007854899E-2</v>
      </c>
      <c r="AE9" s="17">
        <v>0</v>
      </c>
      <c r="AF9" s="17">
        <v>0</v>
      </c>
      <c r="AG9" s="17">
        <v>7.5398940896032798E-3</v>
      </c>
      <c r="AH9" s="17">
        <v>0</v>
      </c>
      <c r="AI9" s="17">
        <v>7.5797960764356796E-3</v>
      </c>
      <c r="AJ9" s="17">
        <v>0</v>
      </c>
      <c r="AK9" s="17">
        <v>0</v>
      </c>
      <c r="AL9" s="17">
        <v>0</v>
      </c>
      <c r="AM9" s="17">
        <v>4.8524649566977001E-3</v>
      </c>
      <c r="AN9" s="17">
        <v>0</v>
      </c>
      <c r="AO9" s="17">
        <v>2.1783234531477201E-2</v>
      </c>
      <c r="AP9" s="17">
        <v>3.5653221115562697E-2</v>
      </c>
      <c r="AQ9" s="17">
        <v>0</v>
      </c>
      <c r="AR9" s="17">
        <v>8.49160659666383E-3</v>
      </c>
      <c r="AS9" s="17"/>
      <c r="AT9" s="17">
        <v>9.3090844171877397E-3</v>
      </c>
      <c r="AU9" s="17">
        <v>4.58849703853731E-3</v>
      </c>
      <c r="AV9" s="17">
        <v>2.94113177345371E-3</v>
      </c>
      <c r="AW9" s="17">
        <v>3.6438207318215802E-3</v>
      </c>
      <c r="AX9" s="17">
        <v>3.73308250759169E-3</v>
      </c>
      <c r="AY9" s="17">
        <v>0</v>
      </c>
      <c r="AZ9" s="17"/>
      <c r="BA9" s="17">
        <v>1.7289647586635399E-3</v>
      </c>
      <c r="BB9" s="17">
        <v>7.7968651734151E-3</v>
      </c>
      <c r="BC9" s="17">
        <v>2.7411830029164599E-3</v>
      </c>
      <c r="BD9" s="17">
        <v>5.3905409132294999E-3</v>
      </c>
      <c r="BE9" s="17">
        <v>2.6303802387655499E-2</v>
      </c>
      <c r="BF9" s="17"/>
      <c r="BG9" s="17">
        <v>9.2959936140655907E-3</v>
      </c>
      <c r="BH9" s="17">
        <v>4.9947374837164202E-3</v>
      </c>
      <c r="BI9" s="17">
        <v>0</v>
      </c>
      <c r="BJ9" s="17">
        <v>6.2768117120706101E-3</v>
      </c>
      <c r="BK9" s="17">
        <v>0</v>
      </c>
      <c r="BL9" s="17"/>
      <c r="BM9" s="17">
        <v>8.9048453647448001E-3</v>
      </c>
      <c r="BN9" s="17">
        <v>2.150835429983E-3</v>
      </c>
      <c r="BO9" s="17">
        <v>0</v>
      </c>
      <c r="BP9" s="17"/>
      <c r="BQ9" s="17">
        <v>1.0932325846840601E-2</v>
      </c>
      <c r="BR9" s="17">
        <v>1.74256506971895E-3</v>
      </c>
      <c r="BS9" s="17"/>
      <c r="BT9" s="17">
        <v>5.7307582923036204E-3</v>
      </c>
      <c r="BU9" s="17">
        <v>2.5835827047225499E-3</v>
      </c>
    </row>
    <row r="10" spans="2:73" x14ac:dyDescent="0.3">
      <c r="B10" s="18" t="s">
        <v>262</v>
      </c>
      <c r="C10" s="17">
        <v>1.18511731324961E-2</v>
      </c>
      <c r="D10" s="17">
        <v>2.0037260291542999E-2</v>
      </c>
      <c r="E10" s="17">
        <v>3.91059549617868E-3</v>
      </c>
      <c r="F10" s="17"/>
      <c r="G10" s="17">
        <v>1.9261015148670901E-2</v>
      </c>
      <c r="H10" s="17">
        <v>2.3271042757961699E-2</v>
      </c>
      <c r="I10" s="17">
        <v>8.5876884770606492E-3</v>
      </c>
      <c r="J10" s="17">
        <v>8.6054844511270594E-3</v>
      </c>
      <c r="K10" s="17">
        <v>7.1115933416631997E-3</v>
      </c>
      <c r="L10" s="17">
        <v>6.1343852563758103E-3</v>
      </c>
      <c r="M10" s="17"/>
      <c r="N10" s="17">
        <v>1.22557061480176E-2</v>
      </c>
      <c r="O10" s="17">
        <v>1.41904367291605E-2</v>
      </c>
      <c r="P10" s="17">
        <v>1.10826453537155E-2</v>
      </c>
      <c r="Q10" s="17">
        <v>9.8911128476956104E-3</v>
      </c>
      <c r="R10" s="17"/>
      <c r="S10" s="17">
        <v>3.9569621101414099E-2</v>
      </c>
      <c r="T10" s="17">
        <v>6.5116046393564201E-3</v>
      </c>
      <c r="U10" s="17">
        <v>3.7096579961056401E-3</v>
      </c>
      <c r="V10" s="17">
        <v>7.3618381216789697E-3</v>
      </c>
      <c r="W10" s="17">
        <v>1.94639850350324E-2</v>
      </c>
      <c r="X10" s="17">
        <v>5.1829830772015502E-3</v>
      </c>
      <c r="Y10" s="17">
        <v>8.6962033820377101E-3</v>
      </c>
      <c r="Z10" s="17">
        <v>0</v>
      </c>
      <c r="AA10" s="17">
        <v>1.21364912826421E-3</v>
      </c>
      <c r="AB10" s="17"/>
      <c r="AC10" s="17">
        <v>0</v>
      </c>
      <c r="AD10" s="17">
        <v>0</v>
      </c>
      <c r="AE10" s="17">
        <v>0</v>
      </c>
      <c r="AF10" s="17">
        <v>3.2356139086380298E-2</v>
      </c>
      <c r="AG10" s="17">
        <v>1.54873226393221E-2</v>
      </c>
      <c r="AH10" s="17">
        <v>7.7795905201028404E-3</v>
      </c>
      <c r="AI10" s="17">
        <v>3.6855256299610502E-3</v>
      </c>
      <c r="AJ10" s="17">
        <v>1.5897113759521301E-2</v>
      </c>
      <c r="AK10" s="17">
        <v>5.6162145972689197E-3</v>
      </c>
      <c r="AL10" s="17">
        <v>2.2553288023331099E-2</v>
      </c>
      <c r="AM10" s="17">
        <v>1.03893461169683E-2</v>
      </c>
      <c r="AN10" s="17">
        <v>1.34211700462517E-2</v>
      </c>
      <c r="AO10" s="17">
        <v>1.6117257946709498E-2</v>
      </c>
      <c r="AP10" s="17">
        <v>0</v>
      </c>
      <c r="AQ10" s="17">
        <v>5.23813407837238E-3</v>
      </c>
      <c r="AR10" s="17">
        <v>3.3148966628646401E-2</v>
      </c>
      <c r="AS10" s="17"/>
      <c r="AT10" s="17">
        <v>2.2545097556570401E-2</v>
      </c>
      <c r="AU10" s="17">
        <v>1.0252332908581E-2</v>
      </c>
      <c r="AV10" s="17">
        <v>9.5868090212918502E-3</v>
      </c>
      <c r="AW10" s="17">
        <v>9.7336879442226302E-3</v>
      </c>
      <c r="AX10" s="17">
        <v>4.7957700668142603E-3</v>
      </c>
      <c r="AY10" s="17">
        <v>0</v>
      </c>
      <c r="AZ10" s="17"/>
      <c r="BA10" s="17">
        <v>4.5199527778033198E-3</v>
      </c>
      <c r="BB10" s="17">
        <v>1.16059866535999E-2</v>
      </c>
      <c r="BC10" s="17">
        <v>1.7202136372860902E-2</v>
      </c>
      <c r="BD10" s="17">
        <v>1.6059764449892398E-2</v>
      </c>
      <c r="BE10" s="17">
        <v>1.2984771197968399E-2</v>
      </c>
      <c r="BF10" s="17"/>
      <c r="BG10" s="17">
        <v>1.18205778052871E-2</v>
      </c>
      <c r="BH10" s="17">
        <v>1.6173065687818101E-2</v>
      </c>
      <c r="BI10" s="17">
        <v>1.03825644402257E-2</v>
      </c>
      <c r="BJ10" s="17">
        <v>1.2375881398385399E-2</v>
      </c>
      <c r="BK10" s="17">
        <v>0</v>
      </c>
      <c r="BL10" s="17"/>
      <c r="BM10" s="17">
        <v>1.8356111202953499E-2</v>
      </c>
      <c r="BN10" s="17">
        <v>6.9489524479584503E-3</v>
      </c>
      <c r="BO10" s="17">
        <v>4.3366119641190803E-3</v>
      </c>
      <c r="BP10" s="17"/>
      <c r="BQ10" s="17">
        <v>2.4797413948170598E-2</v>
      </c>
      <c r="BR10" s="17">
        <v>4.4996478069787502E-3</v>
      </c>
      <c r="BS10" s="17"/>
      <c r="BT10" s="17">
        <v>1.64042260220628E-2</v>
      </c>
      <c r="BU10" s="17">
        <v>6.2613051784733203E-3</v>
      </c>
    </row>
    <row r="11" spans="2:73" x14ac:dyDescent="0.3">
      <c r="B11" s="18" t="s">
        <v>263</v>
      </c>
      <c r="C11" s="17">
        <v>7.5438900099858E-2</v>
      </c>
      <c r="D11" s="17">
        <v>0.105663593073322</v>
      </c>
      <c r="E11" s="17">
        <v>4.62184363344528E-2</v>
      </c>
      <c r="F11" s="17"/>
      <c r="G11" s="17">
        <v>0.139856656204603</v>
      </c>
      <c r="H11" s="17">
        <v>9.1284844746200994E-2</v>
      </c>
      <c r="I11" s="17">
        <v>8.2340282209093396E-2</v>
      </c>
      <c r="J11" s="17">
        <v>4.6507291035300997E-2</v>
      </c>
      <c r="K11" s="17">
        <v>5.2715877758885303E-2</v>
      </c>
      <c r="L11" s="17">
        <v>5.3072252549697198E-2</v>
      </c>
      <c r="M11" s="17"/>
      <c r="N11" s="17">
        <v>0.100234436882308</v>
      </c>
      <c r="O11" s="17">
        <v>7.5691810731584597E-2</v>
      </c>
      <c r="P11" s="17">
        <v>7.1733530869601297E-2</v>
      </c>
      <c r="Q11" s="17">
        <v>5.31327983125542E-2</v>
      </c>
      <c r="R11" s="17"/>
      <c r="S11" s="17">
        <v>0.112285016061697</v>
      </c>
      <c r="T11" s="17">
        <v>7.1941637212488502E-2</v>
      </c>
      <c r="U11" s="17">
        <v>6.8186741554315103E-2</v>
      </c>
      <c r="V11" s="17">
        <v>6.4835738120031405E-2</v>
      </c>
      <c r="W11" s="17">
        <v>7.1070169233378805E-2</v>
      </c>
      <c r="X11" s="17">
        <v>6.7481597217530498E-2</v>
      </c>
      <c r="Y11" s="17">
        <v>8.3963574106833402E-2</v>
      </c>
      <c r="Z11" s="17">
        <v>5.6034316757847202E-2</v>
      </c>
      <c r="AA11" s="17">
        <v>5.8995280827193103E-2</v>
      </c>
      <c r="AB11" s="17"/>
      <c r="AC11" s="17">
        <v>3.3705161783248699E-2</v>
      </c>
      <c r="AD11" s="17">
        <v>7.4807172400863001E-2</v>
      </c>
      <c r="AE11" s="17">
        <v>4.83935330550576E-2</v>
      </c>
      <c r="AF11" s="17">
        <v>4.7506646945060002E-2</v>
      </c>
      <c r="AG11" s="17">
        <v>6.2939197861451898E-2</v>
      </c>
      <c r="AH11" s="17">
        <v>7.3493162439191295E-2</v>
      </c>
      <c r="AI11" s="17">
        <v>8.7723552926467802E-2</v>
      </c>
      <c r="AJ11" s="17">
        <v>5.86106391713773E-2</v>
      </c>
      <c r="AK11" s="17">
        <v>5.3269743953101301E-2</v>
      </c>
      <c r="AL11" s="17">
        <v>9.35931389110361E-2</v>
      </c>
      <c r="AM11" s="17">
        <v>0.111206502999459</v>
      </c>
      <c r="AN11" s="17">
        <v>8.1287416000742102E-2</v>
      </c>
      <c r="AO11" s="17">
        <v>9.8621754814603502E-2</v>
      </c>
      <c r="AP11" s="17">
        <v>9.2455859861068607E-2</v>
      </c>
      <c r="AQ11" s="17">
        <v>5.7687344462302302E-2</v>
      </c>
      <c r="AR11" s="17">
        <v>0.152963463309607</v>
      </c>
      <c r="AS11" s="17"/>
      <c r="AT11" s="17">
        <v>0.12897801674498599</v>
      </c>
      <c r="AU11" s="17">
        <v>5.9493931901773697E-2</v>
      </c>
      <c r="AV11" s="17">
        <v>6.9193135600032596E-2</v>
      </c>
      <c r="AW11" s="17">
        <v>5.3075766327489497E-2</v>
      </c>
      <c r="AX11" s="17">
        <v>6.8282750087975394E-2</v>
      </c>
      <c r="AY11" s="17">
        <v>3.3751359606617501E-2</v>
      </c>
      <c r="AZ11" s="17"/>
      <c r="BA11" s="17">
        <v>6.1854777555567397E-2</v>
      </c>
      <c r="BB11" s="17">
        <v>7.9811415265992905E-2</v>
      </c>
      <c r="BC11" s="17">
        <v>8.5739019332754005E-2</v>
      </c>
      <c r="BD11" s="17">
        <v>8.9464860356215398E-2</v>
      </c>
      <c r="BE11" s="17">
        <v>9.1237564825238496E-2</v>
      </c>
      <c r="BF11" s="17"/>
      <c r="BG11" s="17">
        <v>7.2766322376447604E-2</v>
      </c>
      <c r="BH11" s="17">
        <v>9.1245451461941102E-2</v>
      </c>
      <c r="BI11" s="17">
        <v>7.1755236063666003E-2</v>
      </c>
      <c r="BJ11" s="17">
        <v>7.15797689033177E-2</v>
      </c>
      <c r="BK11" s="17">
        <v>6.8117968090450301E-2</v>
      </c>
      <c r="BL11" s="17"/>
      <c r="BM11" s="17">
        <v>8.9844037688552494E-2</v>
      </c>
      <c r="BN11" s="17">
        <v>6.7155486659127198E-2</v>
      </c>
      <c r="BO11" s="17">
        <v>5.2578736832192302E-2</v>
      </c>
      <c r="BP11" s="17"/>
      <c r="BQ11" s="17">
        <v>0.12584145543311101</v>
      </c>
      <c r="BR11" s="17">
        <v>4.6357329863650203E-2</v>
      </c>
      <c r="BS11" s="17"/>
      <c r="BT11" s="17">
        <v>8.9731292315062897E-2</v>
      </c>
      <c r="BU11" s="17">
        <v>5.7230872939968397E-2</v>
      </c>
    </row>
    <row r="12" spans="2:73" x14ac:dyDescent="0.3">
      <c r="B12" s="18" t="s">
        <v>264</v>
      </c>
      <c r="C12" s="17">
        <v>0.11541008916272801</v>
      </c>
      <c r="D12" s="17">
        <v>0.14149585494029099</v>
      </c>
      <c r="E12" s="17">
        <v>8.9932531255360396E-2</v>
      </c>
      <c r="F12" s="17"/>
      <c r="G12" s="17">
        <v>8.5252870536852696E-2</v>
      </c>
      <c r="H12" s="17">
        <v>0.151809678497724</v>
      </c>
      <c r="I12" s="17">
        <v>9.3417505844790097E-2</v>
      </c>
      <c r="J12" s="17">
        <v>0.11106974129307801</v>
      </c>
      <c r="K12" s="17">
        <v>0.128429321425476</v>
      </c>
      <c r="L12" s="17">
        <v>0.118464558289625</v>
      </c>
      <c r="M12" s="17"/>
      <c r="N12" s="17">
        <v>0.123789194929668</v>
      </c>
      <c r="O12" s="17">
        <v>0.11450385541136</v>
      </c>
      <c r="P12" s="17">
        <v>0.120930178567118</v>
      </c>
      <c r="Q12" s="17">
        <v>9.9432251544791406E-2</v>
      </c>
      <c r="R12" s="17"/>
      <c r="S12" s="17">
        <v>0.11852205714111499</v>
      </c>
      <c r="T12" s="17">
        <v>0.113628586331677</v>
      </c>
      <c r="U12" s="17">
        <v>0.114286503506677</v>
      </c>
      <c r="V12" s="17">
        <v>0.102546041369833</v>
      </c>
      <c r="W12" s="17">
        <v>0.137820417268985</v>
      </c>
      <c r="X12" s="17">
        <v>0.10759179093469599</v>
      </c>
      <c r="Y12" s="17">
        <v>0.120867712498287</v>
      </c>
      <c r="Z12" s="17">
        <v>7.55216087092766E-2</v>
      </c>
      <c r="AA12" s="17">
        <v>0.12723640094723099</v>
      </c>
      <c r="AB12" s="17"/>
      <c r="AC12" s="17">
        <v>0.15935602873996099</v>
      </c>
      <c r="AD12" s="17">
        <v>4.1138219550098699E-2</v>
      </c>
      <c r="AE12" s="17">
        <v>6.8091914272084594E-2</v>
      </c>
      <c r="AF12" s="17">
        <v>0.137641180210098</v>
      </c>
      <c r="AG12" s="17">
        <v>0.122961460003946</v>
      </c>
      <c r="AH12" s="17">
        <v>0.112168412685275</v>
      </c>
      <c r="AI12" s="17">
        <v>0.1088845658428</v>
      </c>
      <c r="AJ12" s="17">
        <v>0.120525130432412</v>
      </c>
      <c r="AK12" s="17">
        <v>0.119739891693356</v>
      </c>
      <c r="AL12" s="17">
        <v>0.110525567157679</v>
      </c>
      <c r="AM12" s="17">
        <v>0.122335980248766</v>
      </c>
      <c r="AN12" s="17">
        <v>0.14063627927727201</v>
      </c>
      <c r="AO12" s="17">
        <v>0.16178578557897899</v>
      </c>
      <c r="AP12" s="17">
        <v>0.15661906603594999</v>
      </c>
      <c r="AQ12" s="17">
        <v>8.7523498296293301E-2</v>
      </c>
      <c r="AR12" s="17">
        <v>0.12716941843184101</v>
      </c>
      <c r="AS12" s="17"/>
      <c r="AT12" s="17">
        <v>0.12168325602291</v>
      </c>
      <c r="AU12" s="17">
        <v>9.7657979910992204E-2</v>
      </c>
      <c r="AV12" s="17">
        <v>0.13878773143463</v>
      </c>
      <c r="AW12" s="17">
        <v>0.122688768132173</v>
      </c>
      <c r="AX12" s="17">
        <v>9.7154016993619002E-2</v>
      </c>
      <c r="AY12" s="17">
        <v>0.13323744886354999</v>
      </c>
      <c r="AZ12" s="17"/>
      <c r="BA12" s="17">
        <v>0.100154137113733</v>
      </c>
      <c r="BB12" s="17">
        <v>0.124027546386566</v>
      </c>
      <c r="BC12" s="17">
        <v>0.10755404098935401</v>
      </c>
      <c r="BD12" s="17">
        <v>0.12869812126983901</v>
      </c>
      <c r="BE12" s="17">
        <v>0.134358668386616</v>
      </c>
      <c r="BF12" s="17"/>
      <c r="BG12" s="17">
        <v>0.13360307868433599</v>
      </c>
      <c r="BH12" s="17">
        <v>0.124187367761164</v>
      </c>
      <c r="BI12" s="17">
        <v>9.9855159204965793E-2</v>
      </c>
      <c r="BJ12" s="17">
        <v>0.15262960732622699</v>
      </c>
      <c r="BK12" s="17">
        <v>0.10379189166795801</v>
      </c>
      <c r="BL12" s="17"/>
      <c r="BM12" s="17">
        <v>0.13302053454114199</v>
      </c>
      <c r="BN12" s="17">
        <v>0.105134362756775</v>
      </c>
      <c r="BO12" s="17">
        <v>8.7823878855325804E-2</v>
      </c>
      <c r="BP12" s="17"/>
      <c r="BQ12" s="17">
        <v>0.13106007189218</v>
      </c>
      <c r="BR12" s="17">
        <v>0.110120381440746</v>
      </c>
      <c r="BS12" s="17"/>
      <c r="BT12" s="17">
        <v>0.119424652516276</v>
      </c>
      <c r="BU12" s="17">
        <v>0.11299445248817901</v>
      </c>
    </row>
    <row r="13" spans="2:73" x14ac:dyDescent="0.3">
      <c r="B13" s="18" t="s">
        <v>265</v>
      </c>
      <c r="C13" s="17">
        <v>0.14704975395714701</v>
      </c>
      <c r="D13" s="17">
        <v>0.15804406378762101</v>
      </c>
      <c r="E13" s="17">
        <v>0.13641637908778201</v>
      </c>
      <c r="F13" s="17"/>
      <c r="G13" s="17">
        <v>0.18457550317464499</v>
      </c>
      <c r="H13" s="17">
        <v>0.21721978841687101</v>
      </c>
      <c r="I13" s="17">
        <v>0.156672079788611</v>
      </c>
      <c r="J13" s="17">
        <v>0.14125385466369</v>
      </c>
      <c r="K13" s="17">
        <v>0.107507314546191</v>
      </c>
      <c r="L13" s="17">
        <v>8.8584600399945798E-2</v>
      </c>
      <c r="M13" s="17"/>
      <c r="N13" s="17">
        <v>0.18996527085199699</v>
      </c>
      <c r="O13" s="17">
        <v>0.166050442874525</v>
      </c>
      <c r="P13" s="17">
        <v>0.11731515785065499</v>
      </c>
      <c r="Q13" s="17">
        <v>0.10677021096070199</v>
      </c>
      <c r="R13" s="17"/>
      <c r="S13" s="17">
        <v>0.15610912379602601</v>
      </c>
      <c r="T13" s="17">
        <v>0.142304709896131</v>
      </c>
      <c r="U13" s="17">
        <v>0.14577827335149701</v>
      </c>
      <c r="V13" s="17">
        <v>0.13892077716399401</v>
      </c>
      <c r="W13" s="17">
        <v>0.12078314207337799</v>
      </c>
      <c r="X13" s="17">
        <v>0.17387622171254299</v>
      </c>
      <c r="Y13" s="17">
        <v>0.14873048760631399</v>
      </c>
      <c r="Z13" s="17">
        <v>0.124999179933203</v>
      </c>
      <c r="AA13" s="17">
        <v>0.15429308020473601</v>
      </c>
      <c r="AB13" s="17"/>
      <c r="AC13" s="17">
        <v>0</v>
      </c>
      <c r="AD13" s="17">
        <v>0.17829889721506401</v>
      </c>
      <c r="AE13" s="17">
        <v>8.2068383879407306E-2</v>
      </c>
      <c r="AF13" s="17">
        <v>0.117963307489027</v>
      </c>
      <c r="AG13" s="17">
        <v>0.10491394852797301</v>
      </c>
      <c r="AH13" s="17">
        <v>0.14222834194754899</v>
      </c>
      <c r="AI13" s="17">
        <v>0.124722962496088</v>
      </c>
      <c r="AJ13" s="17">
        <v>0.15273144228717001</v>
      </c>
      <c r="AK13" s="17">
        <v>0.15454702303967199</v>
      </c>
      <c r="AL13" s="17">
        <v>0.15042556233946999</v>
      </c>
      <c r="AM13" s="17">
        <v>0.17832674703177201</v>
      </c>
      <c r="AN13" s="17">
        <v>0.179251892803719</v>
      </c>
      <c r="AO13" s="17">
        <v>0.197400694066001</v>
      </c>
      <c r="AP13" s="17">
        <v>0.236536478129138</v>
      </c>
      <c r="AQ13" s="17">
        <v>0.21465180419798499</v>
      </c>
      <c r="AR13" s="17">
        <v>0.198843469426532</v>
      </c>
      <c r="AS13" s="17"/>
      <c r="AT13" s="17">
        <v>0.17801762115742001</v>
      </c>
      <c r="AU13" s="17">
        <v>0.139032630206537</v>
      </c>
      <c r="AV13" s="17">
        <v>0.14913972858900701</v>
      </c>
      <c r="AW13" s="17">
        <v>0.120361898803024</v>
      </c>
      <c r="AX13" s="17">
        <v>0.136189164131471</v>
      </c>
      <c r="AY13" s="17">
        <v>0.16600425794326801</v>
      </c>
      <c r="AZ13" s="17"/>
      <c r="BA13" s="17">
        <v>9.7076533498676398E-2</v>
      </c>
      <c r="BB13" s="17">
        <v>0.122970088384943</v>
      </c>
      <c r="BC13" s="17">
        <v>0.205052636423664</v>
      </c>
      <c r="BD13" s="17">
        <v>0.17429582521763001</v>
      </c>
      <c r="BE13" s="17">
        <v>0.18401578622676601</v>
      </c>
      <c r="BF13" s="17"/>
      <c r="BG13" s="17">
        <v>0.11788381007023301</v>
      </c>
      <c r="BH13" s="17">
        <v>0.17847404207088199</v>
      </c>
      <c r="BI13" s="17">
        <v>0.151088762745064</v>
      </c>
      <c r="BJ13" s="17">
        <v>0.13679445522424399</v>
      </c>
      <c r="BK13" s="17">
        <v>0.121052778083238</v>
      </c>
      <c r="BL13" s="17"/>
      <c r="BM13" s="17">
        <v>0.16060358265043301</v>
      </c>
      <c r="BN13" s="17">
        <v>0.13831934759446601</v>
      </c>
      <c r="BO13" s="17">
        <v>0.12780467298536899</v>
      </c>
      <c r="BP13" s="17"/>
      <c r="BQ13" s="17">
        <v>0.181021880801645</v>
      </c>
      <c r="BR13" s="17">
        <v>0.12581553593914399</v>
      </c>
      <c r="BS13" s="17"/>
      <c r="BT13" s="17">
        <v>0.16882411093503599</v>
      </c>
      <c r="BU13" s="17">
        <v>0.11914153630478599</v>
      </c>
    </row>
    <row r="14" spans="2:73" x14ac:dyDescent="0.3">
      <c r="B14" s="18" t="s">
        <v>266</v>
      </c>
      <c r="C14" s="17">
        <v>0.16256572158353899</v>
      </c>
      <c r="D14" s="17">
        <v>0.15856563691929401</v>
      </c>
      <c r="E14" s="17">
        <v>0.16696532314076901</v>
      </c>
      <c r="F14" s="17"/>
      <c r="G14" s="17">
        <v>0.113573789782786</v>
      </c>
      <c r="H14" s="17">
        <v>0.137271874611643</v>
      </c>
      <c r="I14" s="17">
        <v>0.182250267030477</v>
      </c>
      <c r="J14" s="17">
        <v>0.19865839805949101</v>
      </c>
      <c r="K14" s="17">
        <v>0.16474725394985101</v>
      </c>
      <c r="L14" s="17">
        <v>0.16874609669649199</v>
      </c>
      <c r="M14" s="17"/>
      <c r="N14" s="17">
        <v>0.17107077357040101</v>
      </c>
      <c r="O14" s="17">
        <v>0.17544523793035399</v>
      </c>
      <c r="P14" s="17">
        <v>0.164015256184872</v>
      </c>
      <c r="Q14" s="17">
        <v>0.139499977975996</v>
      </c>
      <c r="R14" s="17"/>
      <c r="S14" s="17">
        <v>0.13592903597109199</v>
      </c>
      <c r="T14" s="17">
        <v>0.143410891432393</v>
      </c>
      <c r="U14" s="17">
        <v>0.20036144718144699</v>
      </c>
      <c r="V14" s="17">
        <v>0.177465984719027</v>
      </c>
      <c r="W14" s="17">
        <v>0.14866650908664</v>
      </c>
      <c r="X14" s="17">
        <v>0.16830257505752</v>
      </c>
      <c r="Y14" s="17">
        <v>0.13398633134799401</v>
      </c>
      <c r="Z14" s="17">
        <v>0.19293548182136899</v>
      </c>
      <c r="AA14" s="17">
        <v>0.192685183949308</v>
      </c>
      <c r="AB14" s="17"/>
      <c r="AC14" s="17">
        <v>0</v>
      </c>
      <c r="AD14" s="17">
        <v>0.107513233321046</v>
      </c>
      <c r="AE14" s="17">
        <v>0.18831195277221699</v>
      </c>
      <c r="AF14" s="17">
        <v>9.9012466324550893E-2</v>
      </c>
      <c r="AG14" s="17">
        <v>0.109877436709483</v>
      </c>
      <c r="AH14" s="17">
        <v>0.16882079277486101</v>
      </c>
      <c r="AI14" s="17">
        <v>0.18431880019504299</v>
      </c>
      <c r="AJ14" s="17">
        <v>0.17811301784967601</v>
      </c>
      <c r="AK14" s="17">
        <v>0.18779131646945499</v>
      </c>
      <c r="AL14" s="17">
        <v>0.173838829998994</v>
      </c>
      <c r="AM14" s="17">
        <v>0.163871205781805</v>
      </c>
      <c r="AN14" s="17">
        <v>0.201319490355828</v>
      </c>
      <c r="AO14" s="17">
        <v>0.143181262251353</v>
      </c>
      <c r="AP14" s="17">
        <v>0.19487877018376301</v>
      </c>
      <c r="AQ14" s="17">
        <v>0.26989387308963603</v>
      </c>
      <c r="AR14" s="17">
        <v>0.19598053334186</v>
      </c>
      <c r="AS14" s="17"/>
      <c r="AT14" s="17">
        <v>0.13203492593167099</v>
      </c>
      <c r="AU14" s="17">
        <v>0.168348843214463</v>
      </c>
      <c r="AV14" s="17">
        <v>0.183115699124106</v>
      </c>
      <c r="AW14" s="17">
        <v>0.17797471043577601</v>
      </c>
      <c r="AX14" s="17">
        <v>0.14866251432417199</v>
      </c>
      <c r="AY14" s="17">
        <v>0.17828517255690299</v>
      </c>
      <c r="AZ14" s="17"/>
      <c r="BA14" s="17">
        <v>0.18164291675806299</v>
      </c>
      <c r="BB14" s="17">
        <v>0.14158146012134901</v>
      </c>
      <c r="BC14" s="17">
        <v>0.171328986425931</v>
      </c>
      <c r="BD14" s="17">
        <v>0.140735760250528</v>
      </c>
      <c r="BE14" s="17">
        <v>0.19338052850227799</v>
      </c>
      <c r="BF14" s="17"/>
      <c r="BG14" s="17">
        <v>0.17335623309517001</v>
      </c>
      <c r="BH14" s="17">
        <v>0.18061367376559301</v>
      </c>
      <c r="BI14" s="17">
        <v>0.144879445984091</v>
      </c>
      <c r="BJ14" s="17">
        <v>0.17592200193213101</v>
      </c>
      <c r="BK14" s="17">
        <v>0.14133714138352599</v>
      </c>
      <c r="BL14" s="17"/>
      <c r="BM14" s="17">
        <v>0.16694349453788801</v>
      </c>
      <c r="BN14" s="17">
        <v>0.17184142935658001</v>
      </c>
      <c r="BO14" s="17">
        <v>0.127107964275086</v>
      </c>
      <c r="BP14" s="17"/>
      <c r="BQ14" s="17">
        <v>0.16158646333072399</v>
      </c>
      <c r="BR14" s="17">
        <v>0.165587412740267</v>
      </c>
      <c r="BS14" s="17"/>
      <c r="BT14" s="17">
        <v>0.17722892089751199</v>
      </c>
      <c r="BU14" s="17">
        <v>0.14527901373784399</v>
      </c>
    </row>
    <row r="15" spans="2:73" x14ac:dyDescent="0.3">
      <c r="B15" s="18" t="s">
        <v>267</v>
      </c>
      <c r="C15" s="17">
        <v>0.18772220457966701</v>
      </c>
      <c r="D15" s="17">
        <v>0.15830033470916099</v>
      </c>
      <c r="E15" s="17">
        <v>0.21544860178629899</v>
      </c>
      <c r="F15" s="17"/>
      <c r="G15" s="17">
        <v>0.120899950995111</v>
      </c>
      <c r="H15" s="17">
        <v>0.115565051097802</v>
      </c>
      <c r="I15" s="17">
        <v>0.207592552998036</v>
      </c>
      <c r="J15" s="17">
        <v>0.24756979273448099</v>
      </c>
      <c r="K15" s="17">
        <v>0.24369785483265599</v>
      </c>
      <c r="L15" s="17">
        <v>0.188213789077043</v>
      </c>
      <c r="M15" s="17"/>
      <c r="N15" s="17">
        <v>0.18751721469361801</v>
      </c>
      <c r="O15" s="17">
        <v>0.18406066707235</v>
      </c>
      <c r="P15" s="17">
        <v>0.209625629013861</v>
      </c>
      <c r="Q15" s="17">
        <v>0.17213181711901701</v>
      </c>
      <c r="R15" s="17"/>
      <c r="S15" s="17">
        <v>0.129095050132608</v>
      </c>
      <c r="T15" s="17">
        <v>0.21533129792269601</v>
      </c>
      <c r="U15" s="17">
        <v>0.18415487075782699</v>
      </c>
      <c r="V15" s="17">
        <v>0.22114949808863699</v>
      </c>
      <c r="W15" s="17">
        <v>0.183643495574803</v>
      </c>
      <c r="X15" s="17">
        <v>0.17590406487150101</v>
      </c>
      <c r="Y15" s="17">
        <v>0.20766750426029901</v>
      </c>
      <c r="Z15" s="17">
        <v>0.19674790315537699</v>
      </c>
      <c r="AA15" s="17">
        <v>0.19351095845038299</v>
      </c>
      <c r="AB15" s="17"/>
      <c r="AC15" s="17">
        <v>0.11456816212854599</v>
      </c>
      <c r="AD15" s="17">
        <v>0.103441107025146</v>
      </c>
      <c r="AE15" s="17">
        <v>0.20597477766712299</v>
      </c>
      <c r="AF15" s="17">
        <v>0.161147931090104</v>
      </c>
      <c r="AG15" s="17">
        <v>0.195318056595081</v>
      </c>
      <c r="AH15" s="17">
        <v>0.18435531220481399</v>
      </c>
      <c r="AI15" s="17">
        <v>0.19296939034483901</v>
      </c>
      <c r="AJ15" s="17">
        <v>0.21612802882225901</v>
      </c>
      <c r="AK15" s="17">
        <v>0.20890174550997601</v>
      </c>
      <c r="AL15" s="17">
        <v>0.20890929501707101</v>
      </c>
      <c r="AM15" s="17">
        <v>0.19431679797217699</v>
      </c>
      <c r="AN15" s="17">
        <v>0.19630589259589601</v>
      </c>
      <c r="AO15" s="17">
        <v>0.215093141887642</v>
      </c>
      <c r="AP15" s="17">
        <v>0.15118314403840799</v>
      </c>
      <c r="AQ15" s="17">
        <v>0.20826336735092801</v>
      </c>
      <c r="AR15" s="17">
        <v>0.110327165059212</v>
      </c>
      <c r="AS15" s="17"/>
      <c r="AT15" s="17">
        <v>0.13524950321821</v>
      </c>
      <c r="AU15" s="17">
        <v>0.20123685668913099</v>
      </c>
      <c r="AV15" s="17">
        <v>0.16785465098952901</v>
      </c>
      <c r="AW15" s="17">
        <v>0.226320088871165</v>
      </c>
      <c r="AX15" s="17">
        <v>0.21856157149130101</v>
      </c>
      <c r="AY15" s="17">
        <v>0.206786370733618</v>
      </c>
      <c r="AZ15" s="17"/>
      <c r="BA15" s="17">
        <v>0.18937453599385301</v>
      </c>
      <c r="BB15" s="17">
        <v>0.21602597124479</v>
      </c>
      <c r="BC15" s="17">
        <v>0.157405615025663</v>
      </c>
      <c r="BD15" s="17">
        <v>0.20607984891729</v>
      </c>
      <c r="BE15" s="17">
        <v>0.13869918182823701</v>
      </c>
      <c r="BF15" s="17"/>
      <c r="BG15" s="17">
        <v>0.193077944692647</v>
      </c>
      <c r="BH15" s="17">
        <v>0.169094850472884</v>
      </c>
      <c r="BI15" s="17">
        <v>0.189551736412397</v>
      </c>
      <c r="BJ15" s="17">
        <v>0.19118683224123101</v>
      </c>
      <c r="BK15" s="17">
        <v>0.21523250089394999</v>
      </c>
      <c r="BL15" s="17"/>
      <c r="BM15" s="17">
        <v>0.17420182793184899</v>
      </c>
      <c r="BN15" s="17">
        <v>0.1969170192703</v>
      </c>
      <c r="BO15" s="17">
        <v>0.205744958795129</v>
      </c>
      <c r="BP15" s="17"/>
      <c r="BQ15" s="17">
        <v>0.163689706222819</v>
      </c>
      <c r="BR15" s="17">
        <v>0.20026434931659401</v>
      </c>
      <c r="BS15" s="17"/>
      <c r="BT15" s="17">
        <v>0.18133807712819899</v>
      </c>
      <c r="BU15" s="17">
        <v>0.20509320014223001</v>
      </c>
    </row>
    <row r="16" spans="2:73" x14ac:dyDescent="0.3">
      <c r="B16" s="18" t="s">
        <v>268</v>
      </c>
      <c r="C16" s="17">
        <v>4.8552913083704401E-2</v>
      </c>
      <c r="D16" s="17">
        <v>4.23927229916779E-2</v>
      </c>
      <c r="E16" s="17">
        <v>5.4705686210451701E-2</v>
      </c>
      <c r="F16" s="17"/>
      <c r="G16" s="17">
        <v>3.67894037560502E-2</v>
      </c>
      <c r="H16" s="17">
        <v>3.8478392296334901E-2</v>
      </c>
      <c r="I16" s="17">
        <v>4.6372508272342801E-2</v>
      </c>
      <c r="J16" s="17">
        <v>3.4915362954019098E-2</v>
      </c>
      <c r="K16" s="17">
        <v>4.7715404495137899E-2</v>
      </c>
      <c r="L16" s="17">
        <v>7.7970231714523996E-2</v>
      </c>
      <c r="M16" s="17"/>
      <c r="N16" s="17">
        <v>4.7220744525784598E-2</v>
      </c>
      <c r="O16" s="17">
        <v>3.4526453791675502E-2</v>
      </c>
      <c r="P16" s="17">
        <v>5.4885675122214601E-2</v>
      </c>
      <c r="Q16" s="17">
        <v>5.99978786282198E-2</v>
      </c>
      <c r="R16" s="17"/>
      <c r="S16" s="17">
        <v>4.2374926421096901E-2</v>
      </c>
      <c r="T16" s="17">
        <v>6.9471224697534903E-2</v>
      </c>
      <c r="U16" s="17">
        <v>4.7627873006251098E-2</v>
      </c>
      <c r="V16" s="17">
        <v>5.1899848156516298E-2</v>
      </c>
      <c r="W16" s="17">
        <v>3.7218563240947099E-2</v>
      </c>
      <c r="X16" s="17">
        <v>3.2333370596931997E-2</v>
      </c>
      <c r="Y16" s="17">
        <v>4.1464214709877399E-2</v>
      </c>
      <c r="Z16" s="17">
        <v>5.6592350363667901E-2</v>
      </c>
      <c r="AA16" s="17">
        <v>5.0946422442588901E-2</v>
      </c>
      <c r="AB16" s="17"/>
      <c r="AC16" s="17">
        <v>0</v>
      </c>
      <c r="AD16" s="17">
        <v>2.3104980261217899E-2</v>
      </c>
      <c r="AE16" s="17">
        <v>7.2212486269514306E-2</v>
      </c>
      <c r="AF16" s="17">
        <v>5.4906177394420698E-2</v>
      </c>
      <c r="AG16" s="17">
        <v>5.6926943188408297E-2</v>
      </c>
      <c r="AH16" s="17">
        <v>4.0549685441794901E-2</v>
      </c>
      <c r="AI16" s="17">
        <v>6.4689296781500399E-2</v>
      </c>
      <c r="AJ16" s="17">
        <v>5.6502475507485703E-2</v>
      </c>
      <c r="AK16" s="17">
        <v>7.7032524665404695E-2</v>
      </c>
      <c r="AL16" s="17">
        <v>2.87354009855929E-2</v>
      </c>
      <c r="AM16" s="17">
        <v>4.8101572298407502E-2</v>
      </c>
      <c r="AN16" s="17">
        <v>4.4526867445973201E-2</v>
      </c>
      <c r="AO16" s="17">
        <v>3.5199357984237602E-2</v>
      </c>
      <c r="AP16" s="17">
        <v>2.52205974075085E-2</v>
      </c>
      <c r="AQ16" s="17">
        <v>5.1783355664045301E-2</v>
      </c>
      <c r="AR16" s="17">
        <v>4.2914916561136399E-2</v>
      </c>
      <c r="AS16" s="17"/>
      <c r="AT16" s="17">
        <v>4.16537641577642E-2</v>
      </c>
      <c r="AU16" s="17">
        <v>4.6936748900055801E-2</v>
      </c>
      <c r="AV16" s="17">
        <v>4.37208388871018E-2</v>
      </c>
      <c r="AW16" s="17">
        <v>4.9827374194838001E-2</v>
      </c>
      <c r="AX16" s="17">
        <v>5.89546143033177E-2</v>
      </c>
      <c r="AY16" s="17">
        <v>7.9357780668797895E-2</v>
      </c>
      <c r="AZ16" s="17"/>
      <c r="BA16" s="17">
        <v>5.68328984643309E-2</v>
      </c>
      <c r="BB16" s="17">
        <v>4.7828312203369201E-2</v>
      </c>
      <c r="BC16" s="17">
        <v>4.7040699572333103E-2</v>
      </c>
      <c r="BD16" s="17">
        <v>3.5515268475714103E-2</v>
      </c>
      <c r="BE16" s="17">
        <v>0.107231643670243</v>
      </c>
      <c r="BF16" s="17"/>
      <c r="BG16" s="17">
        <v>6.5804266571557801E-2</v>
      </c>
      <c r="BH16" s="17">
        <v>3.6848306687769797E-2</v>
      </c>
      <c r="BI16" s="17">
        <v>7.2148862919215004E-2</v>
      </c>
      <c r="BJ16" s="17">
        <v>3.84282467239788E-2</v>
      </c>
      <c r="BK16" s="17">
        <v>0.105802508843597</v>
      </c>
      <c r="BL16" s="17"/>
      <c r="BM16" s="17">
        <v>4.7964635915921601E-2</v>
      </c>
      <c r="BN16" s="17">
        <v>4.3012549487986301E-2</v>
      </c>
      <c r="BO16" s="17">
        <v>6.3698458302173203E-2</v>
      </c>
      <c r="BP16" s="17"/>
      <c r="BQ16" s="17">
        <v>4.0881495294584201E-2</v>
      </c>
      <c r="BR16" s="17">
        <v>5.5621612282745002E-2</v>
      </c>
      <c r="BS16" s="17"/>
      <c r="BT16" s="17">
        <v>4.0654800864571301E-2</v>
      </c>
      <c r="BU16" s="17">
        <v>5.7240012115404498E-2</v>
      </c>
    </row>
    <row r="17" spans="2:73" x14ac:dyDescent="0.3">
      <c r="B17" s="18" t="s">
        <v>269</v>
      </c>
      <c r="C17" s="17">
        <v>9.7628010671145807E-2</v>
      </c>
      <c r="D17" s="17">
        <v>7.9730341649073305E-2</v>
      </c>
      <c r="E17" s="17">
        <v>0.115370102506093</v>
      </c>
      <c r="F17" s="17"/>
      <c r="G17" s="17">
        <v>7.9694904313257597E-2</v>
      </c>
      <c r="H17" s="17">
        <v>7.7778338770610606E-2</v>
      </c>
      <c r="I17" s="17">
        <v>7.8290914276090307E-2</v>
      </c>
      <c r="J17" s="17">
        <v>9.2094619885259105E-2</v>
      </c>
      <c r="K17" s="17">
        <v>0.112712805599212</v>
      </c>
      <c r="L17" s="17">
        <v>0.13574088497166101</v>
      </c>
      <c r="M17" s="17"/>
      <c r="N17" s="17">
        <v>6.6751075599605594E-2</v>
      </c>
      <c r="O17" s="17">
        <v>9.6578217213607098E-2</v>
      </c>
      <c r="P17" s="17">
        <v>9.4214075979277598E-2</v>
      </c>
      <c r="Q17" s="17">
        <v>0.134508510940795</v>
      </c>
      <c r="R17" s="17"/>
      <c r="S17" s="17">
        <v>8.75942390373525E-2</v>
      </c>
      <c r="T17" s="17">
        <v>0.10286888616227</v>
      </c>
      <c r="U17" s="17">
        <v>8.5493553890141599E-2</v>
      </c>
      <c r="V17" s="17">
        <v>0.104373644341376</v>
      </c>
      <c r="W17" s="17">
        <v>0.125826731839979</v>
      </c>
      <c r="X17" s="17">
        <v>9.4214256010368799E-2</v>
      </c>
      <c r="Y17" s="17">
        <v>0.106783376338587</v>
      </c>
      <c r="Z17" s="17">
        <v>0.12117632437593499</v>
      </c>
      <c r="AA17" s="17">
        <v>7.4203426895094599E-2</v>
      </c>
      <c r="AB17" s="17"/>
      <c r="AC17" s="17">
        <v>6.4849018748323897E-2</v>
      </c>
      <c r="AD17" s="17">
        <v>0.113068358372843</v>
      </c>
      <c r="AE17" s="17">
        <v>0.12712286471027201</v>
      </c>
      <c r="AF17" s="17">
        <v>0.11229966197027701</v>
      </c>
      <c r="AG17" s="17">
        <v>0.139534552899269</v>
      </c>
      <c r="AH17" s="17">
        <v>0.102339927791551</v>
      </c>
      <c r="AI17" s="17">
        <v>9.7491092612407598E-2</v>
      </c>
      <c r="AJ17" s="17">
        <v>9.4564089438073803E-2</v>
      </c>
      <c r="AK17" s="17">
        <v>8.6078946799850203E-2</v>
      </c>
      <c r="AL17" s="17">
        <v>0.108573796041461</v>
      </c>
      <c r="AM17" s="17">
        <v>3.79305681629198E-2</v>
      </c>
      <c r="AN17" s="17">
        <v>6.7206802256900997E-2</v>
      </c>
      <c r="AO17" s="17">
        <v>7.1920021182675806E-2</v>
      </c>
      <c r="AP17" s="17">
        <v>4.3300951800267697E-2</v>
      </c>
      <c r="AQ17" s="17">
        <v>4.1048937390635899E-2</v>
      </c>
      <c r="AR17" s="17">
        <v>7.6496103290071601E-2</v>
      </c>
      <c r="AS17" s="17"/>
      <c r="AT17" s="17">
        <v>7.5973525946552295E-2</v>
      </c>
      <c r="AU17" s="17">
        <v>0.12139714028439801</v>
      </c>
      <c r="AV17" s="17">
        <v>7.5852613872140706E-2</v>
      </c>
      <c r="AW17" s="17">
        <v>9.1105968083780894E-2</v>
      </c>
      <c r="AX17" s="17">
        <v>0.121835491760113</v>
      </c>
      <c r="AY17" s="17">
        <v>9.8537128073851996E-2</v>
      </c>
      <c r="AZ17" s="17"/>
      <c r="BA17" s="17">
        <v>0.13426138265629101</v>
      </c>
      <c r="BB17" s="17">
        <v>7.9492043902748805E-2</v>
      </c>
      <c r="BC17" s="17">
        <v>7.3987502489939502E-2</v>
      </c>
      <c r="BD17" s="17">
        <v>9.6107009422990303E-2</v>
      </c>
      <c r="BE17" s="17">
        <v>4.7778111905760999E-2</v>
      </c>
      <c r="BF17" s="17"/>
      <c r="BG17" s="17">
        <v>0.102632815785046</v>
      </c>
      <c r="BH17" s="17">
        <v>8.4723338640298601E-2</v>
      </c>
      <c r="BI17" s="17">
        <v>8.1652022021846099E-2</v>
      </c>
      <c r="BJ17" s="17">
        <v>0.102022632445607</v>
      </c>
      <c r="BK17" s="17">
        <v>6.2732226989296702E-2</v>
      </c>
      <c r="BL17" s="17"/>
      <c r="BM17" s="17">
        <v>8.2544890533313695E-2</v>
      </c>
      <c r="BN17" s="17">
        <v>0.10580131819440899</v>
      </c>
      <c r="BO17" s="17">
        <v>0.122772797557459</v>
      </c>
      <c r="BP17" s="17"/>
      <c r="BQ17" s="17">
        <v>7.2303270562876096E-2</v>
      </c>
      <c r="BR17" s="17">
        <v>0.113715735024305</v>
      </c>
      <c r="BS17" s="17"/>
      <c r="BT17" s="17">
        <v>8.5769729397926098E-2</v>
      </c>
      <c r="BU17" s="17">
        <v>0.110638552887379</v>
      </c>
    </row>
    <row r="18" spans="2:73" x14ac:dyDescent="0.3">
      <c r="B18" s="18" t="s">
        <v>270</v>
      </c>
      <c r="C18" s="17">
        <v>0.135563126468181</v>
      </c>
      <c r="D18" s="17">
        <v>0.116050567103801</v>
      </c>
      <c r="E18" s="17">
        <v>0.15422121549293999</v>
      </c>
      <c r="F18" s="17"/>
      <c r="G18" s="17">
        <v>0.17973982750887299</v>
      </c>
      <c r="H18" s="17">
        <v>0.119283814761711</v>
      </c>
      <c r="I18" s="17">
        <v>0.13051953155361901</v>
      </c>
      <c r="J18" s="17">
        <v>0.109337131584541</v>
      </c>
      <c r="K18" s="17">
        <v>0.12056867329597</v>
      </c>
      <c r="L18" s="17">
        <v>0.15504318254191701</v>
      </c>
      <c r="M18" s="17"/>
      <c r="N18" s="17">
        <v>8.3832750916315701E-2</v>
      </c>
      <c r="O18" s="17">
        <v>0.126485352508797</v>
      </c>
      <c r="P18" s="17">
        <v>0.13460840948779501</v>
      </c>
      <c r="Q18" s="17">
        <v>0.202106636450954</v>
      </c>
      <c r="R18" s="17"/>
      <c r="S18" s="17">
        <v>0.154653207702278</v>
      </c>
      <c r="T18" s="17">
        <v>0.12864929602021499</v>
      </c>
      <c r="U18" s="17">
        <v>0.131339180851865</v>
      </c>
      <c r="V18" s="17">
        <v>0.117540478463997</v>
      </c>
      <c r="W18" s="17">
        <v>0.146316633771605</v>
      </c>
      <c r="X18" s="17">
        <v>0.146466171528077</v>
      </c>
      <c r="Y18" s="17">
        <v>0.12000346898806</v>
      </c>
      <c r="Z18" s="17">
        <v>0.14105885234536</v>
      </c>
      <c r="AA18" s="17">
        <v>0.13307512065581401</v>
      </c>
      <c r="AB18" s="17"/>
      <c r="AC18" s="17">
        <v>0.627521628599921</v>
      </c>
      <c r="AD18" s="17">
        <v>0.30722954528851798</v>
      </c>
      <c r="AE18" s="17">
        <v>0.20243901892567601</v>
      </c>
      <c r="AF18" s="17">
        <v>0.22221381899246101</v>
      </c>
      <c r="AG18" s="17">
        <v>0.16120146713737199</v>
      </c>
      <c r="AH18" s="17">
        <v>0.151240449822166</v>
      </c>
      <c r="AI18" s="17">
        <v>0.109281674955576</v>
      </c>
      <c r="AJ18" s="17">
        <v>0.103380961433842</v>
      </c>
      <c r="AK18" s="17">
        <v>0.107022593271917</v>
      </c>
      <c r="AL18" s="17">
        <v>7.4277312072861507E-2</v>
      </c>
      <c r="AM18" s="17">
        <v>0.121157104572373</v>
      </c>
      <c r="AN18" s="17">
        <v>7.0764866200252602E-2</v>
      </c>
      <c r="AO18" s="17">
        <v>3.8897489756320701E-2</v>
      </c>
      <c r="AP18" s="17">
        <v>6.4151911428333902E-2</v>
      </c>
      <c r="AQ18" s="17">
        <v>3.48586305498189E-2</v>
      </c>
      <c r="AR18" s="17">
        <v>4.6360416095724097E-2</v>
      </c>
      <c r="AS18" s="17"/>
      <c r="AT18" s="17">
        <v>0.13514359329360401</v>
      </c>
      <c r="AU18" s="17">
        <v>0.13396843669799399</v>
      </c>
      <c r="AV18" s="17">
        <v>0.15001894870305399</v>
      </c>
      <c r="AW18" s="17">
        <v>0.13339480129418199</v>
      </c>
      <c r="AX18" s="17">
        <v>0.13964497481146901</v>
      </c>
      <c r="AY18" s="17">
        <v>0.104040481553393</v>
      </c>
      <c r="AZ18" s="17"/>
      <c r="BA18" s="17">
        <v>0.15674331577956699</v>
      </c>
      <c r="BB18" s="17">
        <v>0.156565107726236</v>
      </c>
      <c r="BC18" s="17">
        <v>0.114768185035522</v>
      </c>
      <c r="BD18" s="17">
        <v>0.100143966680761</v>
      </c>
      <c r="BE18" s="17">
        <v>2.6157671278182099E-2</v>
      </c>
      <c r="BF18" s="17"/>
      <c r="BG18" s="17">
        <v>0.10941738883233799</v>
      </c>
      <c r="BH18" s="17">
        <v>9.9781800511693497E-2</v>
      </c>
      <c r="BI18" s="17">
        <v>0.17595504375061</v>
      </c>
      <c r="BJ18" s="17">
        <v>0.10099194631019801</v>
      </c>
      <c r="BK18" s="17">
        <v>0.15424387949688001</v>
      </c>
      <c r="BL18" s="17"/>
      <c r="BM18" s="17">
        <v>0.10651200266880501</v>
      </c>
      <c r="BN18" s="17">
        <v>0.14771596296742501</v>
      </c>
      <c r="BO18" s="17">
        <v>0.192671584361326</v>
      </c>
      <c r="BP18" s="17"/>
      <c r="BQ18" s="17">
        <v>8.2363254748805098E-2</v>
      </c>
      <c r="BR18" s="17">
        <v>0.161468317003062</v>
      </c>
      <c r="BS18" s="17"/>
      <c r="BT18" s="17">
        <v>0.10545366732707601</v>
      </c>
      <c r="BU18" s="17">
        <v>0.16992019104624401</v>
      </c>
    </row>
    <row r="19" spans="2:73" x14ac:dyDescent="0.3">
      <c r="B19" s="18" t="s">
        <v>92</v>
      </c>
      <c r="C19" s="19">
        <v>1.32592097427616E-2</v>
      </c>
      <c r="D19" s="19">
        <v>1.32570975163056E-2</v>
      </c>
      <c r="E19" s="19">
        <v>1.33021808470616E-2</v>
      </c>
      <c r="F19" s="19"/>
      <c r="G19" s="19">
        <v>1.8064560896214301E-2</v>
      </c>
      <c r="H19" s="19">
        <v>2.3755277052299101E-2</v>
      </c>
      <c r="I19" s="19">
        <v>7.2854738840234497E-3</v>
      </c>
      <c r="J19" s="19">
        <v>9.9883233390135797E-3</v>
      </c>
      <c r="K19" s="19">
        <v>1.47939007549575E-2</v>
      </c>
      <c r="L19" s="19">
        <v>8.0300185027194892E-3</v>
      </c>
      <c r="M19" s="19"/>
      <c r="N19" s="19">
        <v>9.9638894582867506E-3</v>
      </c>
      <c r="O19" s="19">
        <v>1.0649643527306501E-2</v>
      </c>
      <c r="P19" s="19">
        <v>1.36955915011873E-2</v>
      </c>
      <c r="Q19" s="19">
        <v>1.9421145943508401E-2</v>
      </c>
      <c r="R19" s="19"/>
      <c r="S19" s="19">
        <v>1.67715612219357E-2</v>
      </c>
      <c r="T19" s="19">
        <v>5.8818656852373304E-3</v>
      </c>
      <c r="U19" s="19">
        <v>1.5250897373323601E-2</v>
      </c>
      <c r="V19" s="19">
        <v>1.3906151454909799E-2</v>
      </c>
      <c r="W19" s="19">
        <v>9.1903528752518993E-3</v>
      </c>
      <c r="X19" s="19">
        <v>2.1307432735393001E-2</v>
      </c>
      <c r="Y19" s="19">
        <v>1.8410315992813699E-2</v>
      </c>
      <c r="Z19" s="19">
        <v>8.1614351373975307E-3</v>
      </c>
      <c r="AA19" s="19">
        <v>1.05599649563001E-2</v>
      </c>
      <c r="AB19" s="19"/>
      <c r="AC19" s="19">
        <v>0</v>
      </c>
      <c r="AD19" s="19">
        <v>3.2967457557348E-2</v>
      </c>
      <c r="AE19" s="19">
        <v>5.3850684486478903E-3</v>
      </c>
      <c r="AF19" s="19">
        <v>1.4952670497621201E-2</v>
      </c>
      <c r="AG19" s="19">
        <v>2.3299720348091101E-2</v>
      </c>
      <c r="AH19" s="19">
        <v>1.7024324372695E-2</v>
      </c>
      <c r="AI19" s="19">
        <v>1.8653342138881899E-2</v>
      </c>
      <c r="AJ19" s="19">
        <v>3.5471012981835599E-3</v>
      </c>
      <c r="AK19" s="19">
        <v>0</v>
      </c>
      <c r="AL19" s="19">
        <v>2.85678094525035E-2</v>
      </c>
      <c r="AM19" s="19">
        <v>7.5117098586544497E-3</v>
      </c>
      <c r="AN19" s="19">
        <v>5.2793230171638101E-3</v>
      </c>
      <c r="AO19" s="19">
        <v>0</v>
      </c>
      <c r="AP19" s="19">
        <v>0</v>
      </c>
      <c r="AQ19" s="19">
        <v>2.90510549199825E-2</v>
      </c>
      <c r="AR19" s="19">
        <v>7.30394125870539E-3</v>
      </c>
      <c r="AS19" s="19"/>
      <c r="AT19" s="19">
        <v>1.9411611553124802E-2</v>
      </c>
      <c r="AU19" s="19">
        <v>1.7086602247536602E-2</v>
      </c>
      <c r="AV19" s="19">
        <v>9.7887120056536596E-3</v>
      </c>
      <c r="AW19" s="19">
        <v>1.18731151815272E-2</v>
      </c>
      <c r="AX19" s="19">
        <v>2.1860495221551002E-3</v>
      </c>
      <c r="AY19" s="19">
        <v>0</v>
      </c>
      <c r="AZ19" s="19"/>
      <c r="BA19" s="19">
        <v>1.58105846434511E-2</v>
      </c>
      <c r="BB19" s="19">
        <v>1.22952029369907E-2</v>
      </c>
      <c r="BC19" s="19">
        <v>1.71799953290621E-2</v>
      </c>
      <c r="BD19" s="19">
        <v>7.5090340459109499E-3</v>
      </c>
      <c r="BE19" s="19">
        <v>3.7852269791054598E-2</v>
      </c>
      <c r="BF19" s="19"/>
      <c r="BG19" s="19">
        <v>1.0341568472872599E-2</v>
      </c>
      <c r="BH19" s="19">
        <v>1.38633654562397E-2</v>
      </c>
      <c r="BI19" s="19">
        <v>2.7311664579193901E-3</v>
      </c>
      <c r="BJ19" s="19">
        <v>1.1791815782609801E-2</v>
      </c>
      <c r="BK19" s="19">
        <v>2.76891045511042E-2</v>
      </c>
      <c r="BL19" s="19"/>
      <c r="BM19" s="19">
        <v>1.1104036964395599E-2</v>
      </c>
      <c r="BN19" s="19">
        <v>1.50027358349908E-2</v>
      </c>
      <c r="BO19" s="19">
        <v>1.5460336071819999E-2</v>
      </c>
      <c r="BP19" s="19"/>
      <c r="BQ19" s="19">
        <v>5.5226619182439998E-3</v>
      </c>
      <c r="BR19" s="19">
        <v>1.4807113512789899E-2</v>
      </c>
      <c r="BS19" s="19"/>
      <c r="BT19" s="19">
        <v>9.4397643039757801E-3</v>
      </c>
      <c r="BU19" s="19">
        <v>1.36172804547703E-2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2.4138830351252902E-3</v>
      </c>
      <c r="D9" s="17">
        <v>2.69026693107135E-3</v>
      </c>
      <c r="E9" s="17">
        <v>2.15200186053387E-3</v>
      </c>
      <c r="F9" s="17"/>
      <c r="G9" s="17">
        <v>9.5524086861348695E-3</v>
      </c>
      <c r="H9" s="17">
        <v>2.0420178442847798E-3</v>
      </c>
      <c r="I9" s="17">
        <v>2.9893894962162099E-3</v>
      </c>
      <c r="J9" s="17">
        <v>1.3570819621625599E-3</v>
      </c>
      <c r="K9" s="17">
        <v>0</v>
      </c>
      <c r="L9" s="17">
        <v>0</v>
      </c>
      <c r="M9" s="17"/>
      <c r="N9" s="17">
        <v>3.5867181075596899E-3</v>
      </c>
      <c r="O9" s="17">
        <v>0</v>
      </c>
      <c r="P9" s="17">
        <v>3.8787788273601299E-3</v>
      </c>
      <c r="Q9" s="17">
        <v>2.41848360757921E-3</v>
      </c>
      <c r="R9" s="17"/>
      <c r="S9" s="17">
        <v>3.8550137775090199E-3</v>
      </c>
      <c r="T9" s="17">
        <v>3.02822075447387E-3</v>
      </c>
      <c r="U9" s="17">
        <v>0</v>
      </c>
      <c r="V9" s="17">
        <v>0</v>
      </c>
      <c r="W9" s="17">
        <v>2.8459181095231898E-3</v>
      </c>
      <c r="X9" s="17">
        <v>3.4743520151360998E-3</v>
      </c>
      <c r="Y9" s="17">
        <v>7.1016100013482197E-3</v>
      </c>
      <c r="Z9" s="17">
        <v>0</v>
      </c>
      <c r="AA9" s="17">
        <v>0</v>
      </c>
      <c r="AB9" s="17"/>
      <c r="AC9" s="17">
        <v>0</v>
      </c>
      <c r="AD9" s="17">
        <v>8.2972779639387505E-3</v>
      </c>
      <c r="AE9" s="17">
        <v>4.0486067341269803E-3</v>
      </c>
      <c r="AF9" s="17">
        <v>0</v>
      </c>
      <c r="AG9" s="17">
        <v>0</v>
      </c>
      <c r="AH9" s="17">
        <v>0</v>
      </c>
      <c r="AI9" s="17">
        <v>7.1069791015307303E-3</v>
      </c>
      <c r="AJ9" s="17">
        <v>0</v>
      </c>
      <c r="AK9" s="17">
        <v>0</v>
      </c>
      <c r="AL9" s="17">
        <v>0</v>
      </c>
      <c r="AM9" s="17">
        <v>0</v>
      </c>
      <c r="AN9" s="17">
        <v>4.4228062278527701E-3</v>
      </c>
      <c r="AO9" s="17">
        <v>1.6259486822100998E-2</v>
      </c>
      <c r="AP9" s="17">
        <v>0</v>
      </c>
      <c r="AQ9" s="17">
        <v>0</v>
      </c>
      <c r="AR9" s="17">
        <v>0</v>
      </c>
      <c r="AS9" s="17"/>
      <c r="AT9" s="17">
        <v>5.2755116204751097E-3</v>
      </c>
      <c r="AU9" s="17">
        <v>2.4491633307208598E-3</v>
      </c>
      <c r="AV9" s="17">
        <v>0</v>
      </c>
      <c r="AW9" s="17">
        <v>1.3783496038434399E-3</v>
      </c>
      <c r="AX9" s="17">
        <v>2.2640762370098101E-3</v>
      </c>
      <c r="AY9" s="17">
        <v>0</v>
      </c>
      <c r="AZ9" s="17"/>
      <c r="BA9" s="17">
        <v>1.03159673086821E-3</v>
      </c>
      <c r="BB9" s="17">
        <v>5.8548335477768302E-3</v>
      </c>
      <c r="BC9" s="17">
        <v>0</v>
      </c>
      <c r="BD9" s="17">
        <v>0</v>
      </c>
      <c r="BE9" s="17">
        <v>0</v>
      </c>
      <c r="BF9" s="17"/>
      <c r="BG9" s="17">
        <v>3.7519395952971299E-3</v>
      </c>
      <c r="BH9" s="17">
        <v>2.8757078313047099E-3</v>
      </c>
      <c r="BI9" s="17">
        <v>2.5472992785078598E-3</v>
      </c>
      <c r="BJ9" s="17">
        <v>1.8712239592836399E-3</v>
      </c>
      <c r="BK9" s="17">
        <v>0</v>
      </c>
      <c r="BL9" s="17"/>
      <c r="BM9" s="17">
        <v>3.5944822736176502E-3</v>
      </c>
      <c r="BN9" s="17">
        <v>1.2823327124160001E-3</v>
      </c>
      <c r="BO9" s="17">
        <v>1.63469009083696E-3</v>
      </c>
      <c r="BP9" s="17"/>
      <c r="BQ9" s="17">
        <v>4.3863865470885497E-3</v>
      </c>
      <c r="BR9" s="17">
        <v>1.4255026990680601E-3</v>
      </c>
      <c r="BS9" s="17"/>
      <c r="BT9" s="17">
        <v>3.1298871463152902E-3</v>
      </c>
      <c r="BU9" s="17">
        <v>1.60139382656991E-3</v>
      </c>
    </row>
    <row r="10" spans="2:73" x14ac:dyDescent="0.3">
      <c r="B10" s="18" t="s">
        <v>262</v>
      </c>
      <c r="C10" s="17">
        <v>1.1166011308011699E-2</v>
      </c>
      <c r="D10" s="17">
        <v>1.7361488950859899E-2</v>
      </c>
      <c r="E10" s="17">
        <v>5.1631207993182403E-3</v>
      </c>
      <c r="F10" s="17"/>
      <c r="G10" s="17">
        <v>2.4750399312755501E-2</v>
      </c>
      <c r="H10" s="17">
        <v>2.0676814958686E-2</v>
      </c>
      <c r="I10" s="17">
        <v>7.0044334189556601E-3</v>
      </c>
      <c r="J10" s="17">
        <v>2.5538578879808799E-3</v>
      </c>
      <c r="K10" s="17">
        <v>7.1115933416631997E-3</v>
      </c>
      <c r="L10" s="17">
        <v>7.5482692648545296E-3</v>
      </c>
      <c r="M10" s="17"/>
      <c r="N10" s="17">
        <v>1.39661188689782E-2</v>
      </c>
      <c r="O10" s="17">
        <v>1.2096362145563399E-2</v>
      </c>
      <c r="P10" s="17">
        <v>1.1040843307136601E-2</v>
      </c>
      <c r="Q10" s="17">
        <v>7.5028243935132003E-3</v>
      </c>
      <c r="R10" s="17"/>
      <c r="S10" s="17">
        <v>2.4239024910942E-2</v>
      </c>
      <c r="T10" s="17">
        <v>1.0883996057981101E-2</v>
      </c>
      <c r="U10" s="17">
        <v>3.8110005305495099E-3</v>
      </c>
      <c r="V10" s="17">
        <v>0</v>
      </c>
      <c r="W10" s="17">
        <v>1.33897018872586E-2</v>
      </c>
      <c r="X10" s="17">
        <v>1.1245145806907801E-2</v>
      </c>
      <c r="Y10" s="17">
        <v>3.05847969642773E-3</v>
      </c>
      <c r="Z10" s="17">
        <v>2.86195809456808E-2</v>
      </c>
      <c r="AA10" s="17">
        <v>8.4329337772197296E-3</v>
      </c>
      <c r="AB10" s="17"/>
      <c r="AC10" s="17">
        <v>0</v>
      </c>
      <c r="AD10" s="17">
        <v>6.8903889243945096E-3</v>
      </c>
      <c r="AE10" s="17">
        <v>0</v>
      </c>
      <c r="AF10" s="17">
        <v>1.8977702583287501E-2</v>
      </c>
      <c r="AG10" s="17">
        <v>1.11072212366214E-2</v>
      </c>
      <c r="AH10" s="17">
        <v>1.1050217435757299E-2</v>
      </c>
      <c r="AI10" s="17">
        <v>6.6313657475983098E-3</v>
      </c>
      <c r="AJ10" s="17">
        <v>1.7869578524967102E-2</v>
      </c>
      <c r="AK10" s="17">
        <v>5.6162145972689197E-3</v>
      </c>
      <c r="AL10" s="17">
        <v>1.9248992476460398E-2</v>
      </c>
      <c r="AM10" s="17">
        <v>3.4829415892423301E-3</v>
      </c>
      <c r="AN10" s="17">
        <v>5.2793230171638101E-3</v>
      </c>
      <c r="AO10" s="17">
        <v>1.9254141698222899E-2</v>
      </c>
      <c r="AP10" s="17">
        <v>0</v>
      </c>
      <c r="AQ10" s="17">
        <v>5.23813407837238E-3</v>
      </c>
      <c r="AR10" s="17">
        <v>3.1486891439708099E-2</v>
      </c>
      <c r="AS10" s="17"/>
      <c r="AT10" s="17">
        <v>1.6333505966374801E-2</v>
      </c>
      <c r="AU10" s="17">
        <v>9.0693007496502904E-3</v>
      </c>
      <c r="AV10" s="17">
        <v>1.32517036771797E-2</v>
      </c>
      <c r="AW10" s="17">
        <v>1.2051947146253499E-2</v>
      </c>
      <c r="AX10" s="17">
        <v>6.1349117955706196E-3</v>
      </c>
      <c r="AY10" s="17">
        <v>0</v>
      </c>
      <c r="AZ10" s="17"/>
      <c r="BA10" s="17">
        <v>6.94277479659112E-3</v>
      </c>
      <c r="BB10" s="17">
        <v>8.3447736185511996E-3</v>
      </c>
      <c r="BC10" s="17">
        <v>8.7667411484331006E-3</v>
      </c>
      <c r="BD10" s="17">
        <v>3.1258084032525502E-2</v>
      </c>
      <c r="BE10" s="17">
        <v>0</v>
      </c>
      <c r="BF10" s="17"/>
      <c r="BG10" s="17">
        <v>1.25109484639561E-2</v>
      </c>
      <c r="BH10" s="17">
        <v>1.05712868313632E-2</v>
      </c>
      <c r="BI10" s="17">
        <v>1.03825644402257E-2</v>
      </c>
      <c r="BJ10" s="17">
        <v>1.50386437411059E-2</v>
      </c>
      <c r="BK10" s="17">
        <v>4.7897090067493204E-3</v>
      </c>
      <c r="BL10" s="17"/>
      <c r="BM10" s="17">
        <v>1.51546826977032E-2</v>
      </c>
      <c r="BN10" s="17">
        <v>5.3501009168709498E-3</v>
      </c>
      <c r="BO10" s="17">
        <v>1.3351580805539101E-2</v>
      </c>
      <c r="BP10" s="17"/>
      <c r="BQ10" s="17">
        <v>1.9965195378185099E-2</v>
      </c>
      <c r="BR10" s="17">
        <v>6.7946891069576498E-3</v>
      </c>
      <c r="BS10" s="17"/>
      <c r="BT10" s="17">
        <v>1.1458390783756101E-2</v>
      </c>
      <c r="BU10" s="17">
        <v>1.02812937408362E-2</v>
      </c>
    </row>
    <row r="11" spans="2:73" x14ac:dyDescent="0.3">
      <c r="B11" s="18" t="s">
        <v>263</v>
      </c>
      <c r="C11" s="17">
        <v>3.6896079266645697E-2</v>
      </c>
      <c r="D11" s="17">
        <v>5.2900880998746701E-2</v>
      </c>
      <c r="E11" s="17">
        <v>2.1413630529934401E-2</v>
      </c>
      <c r="F11" s="17"/>
      <c r="G11" s="17">
        <v>4.9410764384255602E-2</v>
      </c>
      <c r="H11" s="17">
        <v>7.6478697895351805E-2</v>
      </c>
      <c r="I11" s="17">
        <v>4.2601752566718602E-2</v>
      </c>
      <c r="J11" s="17">
        <v>2.00749527807964E-2</v>
      </c>
      <c r="K11" s="17">
        <v>2.6959214132143701E-2</v>
      </c>
      <c r="L11" s="17">
        <v>1.21474226576638E-2</v>
      </c>
      <c r="M11" s="17"/>
      <c r="N11" s="17">
        <v>5.8164039292599397E-2</v>
      </c>
      <c r="O11" s="17">
        <v>3.3127362700822699E-2</v>
      </c>
      <c r="P11" s="17">
        <v>2.5397594935009399E-2</v>
      </c>
      <c r="Q11" s="17">
        <v>2.8679403139631E-2</v>
      </c>
      <c r="R11" s="17"/>
      <c r="S11" s="17">
        <v>7.4480626139508899E-2</v>
      </c>
      <c r="T11" s="17">
        <v>3.0510772521530199E-2</v>
      </c>
      <c r="U11" s="17">
        <v>4.6532362030462203E-2</v>
      </c>
      <c r="V11" s="17">
        <v>4.3628000287316102E-2</v>
      </c>
      <c r="W11" s="17">
        <v>2.1955876253171899E-2</v>
      </c>
      <c r="X11" s="17">
        <v>2.9568310680616799E-2</v>
      </c>
      <c r="Y11" s="17">
        <v>1.8612801137759E-2</v>
      </c>
      <c r="Z11" s="17">
        <v>5.4339478074726597E-3</v>
      </c>
      <c r="AA11" s="17">
        <v>2.7460984468009E-2</v>
      </c>
      <c r="AB11" s="17"/>
      <c r="AC11" s="17">
        <v>7.9942455988294595E-2</v>
      </c>
      <c r="AD11" s="17">
        <v>3.3564101790408703E-2</v>
      </c>
      <c r="AE11" s="17">
        <v>2.33706300624382E-2</v>
      </c>
      <c r="AF11" s="17">
        <v>3.3312710561368399E-2</v>
      </c>
      <c r="AG11" s="17">
        <v>4.1798903932265999E-2</v>
      </c>
      <c r="AH11" s="17">
        <v>2.7891406433805301E-2</v>
      </c>
      <c r="AI11" s="17">
        <v>2.6312106714532199E-2</v>
      </c>
      <c r="AJ11" s="17">
        <v>7.1776428002292298E-3</v>
      </c>
      <c r="AK11" s="17">
        <v>2.5591769412250599E-2</v>
      </c>
      <c r="AL11" s="17">
        <v>3.6764502281268499E-2</v>
      </c>
      <c r="AM11" s="17">
        <v>5.2257441440000399E-2</v>
      </c>
      <c r="AN11" s="17">
        <v>3.1009768194762699E-2</v>
      </c>
      <c r="AO11" s="17">
        <v>5.53716936831673E-2</v>
      </c>
      <c r="AP11" s="17">
        <v>3.7354554856858103E-2</v>
      </c>
      <c r="AQ11" s="17">
        <v>7.5865247537039299E-2</v>
      </c>
      <c r="AR11" s="17">
        <v>0.102043905110816</v>
      </c>
      <c r="AS11" s="17"/>
      <c r="AT11" s="17">
        <v>7.1593431984743203E-2</v>
      </c>
      <c r="AU11" s="17">
        <v>2.7950786398092599E-2</v>
      </c>
      <c r="AV11" s="17">
        <v>3.5510790715146498E-2</v>
      </c>
      <c r="AW11" s="17">
        <v>2.0781810214603201E-2</v>
      </c>
      <c r="AX11" s="17">
        <v>1.9275800056056398E-2</v>
      </c>
      <c r="AY11" s="17">
        <v>2.72235593347935E-2</v>
      </c>
      <c r="AZ11" s="17"/>
      <c r="BA11" s="17">
        <v>2.6259531940054301E-2</v>
      </c>
      <c r="BB11" s="17">
        <v>3.24896902688891E-2</v>
      </c>
      <c r="BC11" s="17">
        <v>3.9812266148374201E-2</v>
      </c>
      <c r="BD11" s="17">
        <v>5.5153292275789599E-2</v>
      </c>
      <c r="BE11" s="17">
        <v>9.1672907342342694E-2</v>
      </c>
      <c r="BF11" s="17"/>
      <c r="BG11" s="17">
        <v>3.8945640697495502E-2</v>
      </c>
      <c r="BH11" s="17">
        <v>5.01629780135723E-2</v>
      </c>
      <c r="BI11" s="17">
        <v>3.7689676024167E-2</v>
      </c>
      <c r="BJ11" s="17">
        <v>1.6444741234992601E-2</v>
      </c>
      <c r="BK11" s="17">
        <v>3.7377037719217E-2</v>
      </c>
      <c r="BL11" s="17"/>
      <c r="BM11" s="17">
        <v>5.2160436991833599E-2</v>
      </c>
      <c r="BN11" s="17">
        <v>2.1183008557199401E-2</v>
      </c>
      <c r="BO11" s="17">
        <v>2.94395722083233E-2</v>
      </c>
      <c r="BP11" s="17"/>
      <c r="BQ11" s="17">
        <v>6.7730663084664897E-2</v>
      </c>
      <c r="BR11" s="17">
        <v>1.99179555567582E-2</v>
      </c>
      <c r="BS11" s="17"/>
      <c r="BT11" s="17">
        <v>5.1040785279441399E-2</v>
      </c>
      <c r="BU11" s="17">
        <v>1.8940039366619501E-2</v>
      </c>
    </row>
    <row r="12" spans="2:73" x14ac:dyDescent="0.3">
      <c r="B12" s="18" t="s">
        <v>264</v>
      </c>
      <c r="C12" s="17">
        <v>8.47519088058728E-2</v>
      </c>
      <c r="D12" s="17">
        <v>0.104785601379108</v>
      </c>
      <c r="E12" s="17">
        <v>6.5491067060953395E-2</v>
      </c>
      <c r="F12" s="17"/>
      <c r="G12" s="17">
        <v>8.1219852827858194E-2</v>
      </c>
      <c r="H12" s="17">
        <v>9.7343186755477595E-2</v>
      </c>
      <c r="I12" s="17">
        <v>9.3294714770166001E-2</v>
      </c>
      <c r="J12" s="17">
        <v>5.9985541622291798E-2</v>
      </c>
      <c r="K12" s="17">
        <v>7.2379529928604705E-2</v>
      </c>
      <c r="L12" s="17">
        <v>9.8373169015873493E-2</v>
      </c>
      <c r="M12" s="17"/>
      <c r="N12" s="17">
        <v>0.104426859930871</v>
      </c>
      <c r="O12" s="17">
        <v>7.2524053579004197E-2</v>
      </c>
      <c r="P12" s="17">
        <v>8.4536988702465607E-2</v>
      </c>
      <c r="Q12" s="17">
        <v>7.6790146671340903E-2</v>
      </c>
      <c r="R12" s="17"/>
      <c r="S12" s="17">
        <v>0.11316055182196701</v>
      </c>
      <c r="T12" s="17">
        <v>7.24195073394477E-2</v>
      </c>
      <c r="U12" s="17">
        <v>6.9476884790315094E-2</v>
      </c>
      <c r="V12" s="17">
        <v>9.1875981367251697E-2</v>
      </c>
      <c r="W12" s="17">
        <v>9.8580119447262499E-2</v>
      </c>
      <c r="X12" s="17">
        <v>5.84710685608828E-2</v>
      </c>
      <c r="Y12" s="17">
        <v>9.4705986674267106E-2</v>
      </c>
      <c r="Z12" s="17">
        <v>7.0264702209642399E-2</v>
      </c>
      <c r="AA12" s="17">
        <v>7.9302410791768502E-2</v>
      </c>
      <c r="AB12" s="17"/>
      <c r="AC12" s="17">
        <v>3.4937040939471697E-2</v>
      </c>
      <c r="AD12" s="17">
        <v>5.07481327950252E-2</v>
      </c>
      <c r="AE12" s="17">
        <v>4.9569561281778002E-2</v>
      </c>
      <c r="AF12" s="17">
        <v>0.10963924288105099</v>
      </c>
      <c r="AG12" s="17">
        <v>8.9323021641042694E-2</v>
      </c>
      <c r="AH12" s="17">
        <v>9.8347917672511706E-2</v>
      </c>
      <c r="AI12" s="17">
        <v>4.9399755129928898E-2</v>
      </c>
      <c r="AJ12" s="17">
        <v>0.11374116374275201</v>
      </c>
      <c r="AK12" s="17">
        <v>8.2575058081363506E-2</v>
      </c>
      <c r="AL12" s="17">
        <v>9.7926815941400402E-2</v>
      </c>
      <c r="AM12" s="17">
        <v>8.7385651014165996E-2</v>
      </c>
      <c r="AN12" s="17">
        <v>7.9026453563338594E-2</v>
      </c>
      <c r="AO12" s="17">
        <v>8.1407563132374003E-2</v>
      </c>
      <c r="AP12" s="17">
        <v>0.17835041415804001</v>
      </c>
      <c r="AQ12" s="17">
        <v>4.0844472794785001E-2</v>
      </c>
      <c r="AR12" s="17">
        <v>0.12805294688364699</v>
      </c>
      <c r="AS12" s="17"/>
      <c r="AT12" s="17">
        <v>9.8483550269335807E-2</v>
      </c>
      <c r="AU12" s="17">
        <v>8.6628900001212594E-2</v>
      </c>
      <c r="AV12" s="17">
        <v>9.2261023991961094E-2</v>
      </c>
      <c r="AW12" s="17">
        <v>6.4484156875082702E-2</v>
      </c>
      <c r="AX12" s="17">
        <v>7.5669317370339398E-2</v>
      </c>
      <c r="AY12" s="17">
        <v>8.2072464321357605E-2</v>
      </c>
      <c r="AZ12" s="17"/>
      <c r="BA12" s="17">
        <v>8.2219071745021105E-2</v>
      </c>
      <c r="BB12" s="17">
        <v>6.6576431240622194E-2</v>
      </c>
      <c r="BC12" s="17">
        <v>8.7956516493517004E-2</v>
      </c>
      <c r="BD12" s="17">
        <v>8.0730743317505405E-2</v>
      </c>
      <c r="BE12" s="17">
        <v>0.23853588473437801</v>
      </c>
      <c r="BF12" s="17"/>
      <c r="BG12" s="17">
        <v>0.11014053758265099</v>
      </c>
      <c r="BH12" s="17">
        <v>9.6347872441208807E-2</v>
      </c>
      <c r="BI12" s="17">
        <v>6.9820297137625803E-2</v>
      </c>
      <c r="BJ12" s="17">
        <v>9.7897579008171101E-2</v>
      </c>
      <c r="BK12" s="17">
        <v>6.6583681486540106E-2</v>
      </c>
      <c r="BL12" s="17"/>
      <c r="BM12" s="17">
        <v>0.102902860815933</v>
      </c>
      <c r="BN12" s="17">
        <v>7.1207594938590094E-2</v>
      </c>
      <c r="BO12" s="17">
        <v>6.3458558413351004E-2</v>
      </c>
      <c r="BP12" s="17"/>
      <c r="BQ12" s="17">
        <v>0.11777065286408001</v>
      </c>
      <c r="BR12" s="17">
        <v>6.8603989694827505E-2</v>
      </c>
      <c r="BS12" s="17"/>
      <c r="BT12" s="17">
        <v>9.3609412066129105E-2</v>
      </c>
      <c r="BU12" s="17">
        <v>7.7382838184508501E-2</v>
      </c>
    </row>
    <row r="13" spans="2:73" x14ac:dyDescent="0.3">
      <c r="B13" s="18" t="s">
        <v>265</v>
      </c>
      <c r="C13" s="17">
        <v>0.13269236412447899</v>
      </c>
      <c r="D13" s="17">
        <v>0.14703760720035799</v>
      </c>
      <c r="E13" s="17">
        <v>0.11874928375801901</v>
      </c>
      <c r="F13" s="17"/>
      <c r="G13" s="17">
        <v>0.21602138360793699</v>
      </c>
      <c r="H13" s="17">
        <v>0.16229466449989099</v>
      </c>
      <c r="I13" s="17">
        <v>0.14258330747091899</v>
      </c>
      <c r="J13" s="17">
        <v>0.135521586797372</v>
      </c>
      <c r="K13" s="17">
        <v>8.2548294004479106E-2</v>
      </c>
      <c r="L13" s="17">
        <v>7.6745561136278798E-2</v>
      </c>
      <c r="M13" s="17"/>
      <c r="N13" s="17">
        <v>0.15470191582606199</v>
      </c>
      <c r="O13" s="17">
        <v>0.15379097820604601</v>
      </c>
      <c r="P13" s="17">
        <v>0.13968166853415601</v>
      </c>
      <c r="Q13" s="17">
        <v>8.0230318501828199E-2</v>
      </c>
      <c r="R13" s="17"/>
      <c r="S13" s="17">
        <v>0.14548332007317399</v>
      </c>
      <c r="T13" s="17">
        <v>0.12954633535598101</v>
      </c>
      <c r="U13" s="17">
        <v>0.12965993956698299</v>
      </c>
      <c r="V13" s="17">
        <v>0.129577511202839</v>
      </c>
      <c r="W13" s="17">
        <v>0.175711706366763</v>
      </c>
      <c r="X13" s="17">
        <v>0.13900620180041001</v>
      </c>
      <c r="Y13" s="17">
        <v>0.110415370004771</v>
      </c>
      <c r="Z13" s="17">
        <v>8.0970839262865094E-2</v>
      </c>
      <c r="AA13" s="17">
        <v>0.12820697512854401</v>
      </c>
      <c r="AB13" s="17"/>
      <c r="AC13" s="17">
        <v>4.4476531812194298E-2</v>
      </c>
      <c r="AD13" s="17">
        <v>7.4813797092517204E-2</v>
      </c>
      <c r="AE13" s="17">
        <v>0.100819824198206</v>
      </c>
      <c r="AF13" s="17">
        <v>8.5223773313268095E-2</v>
      </c>
      <c r="AG13" s="17">
        <v>9.7580754577102705E-2</v>
      </c>
      <c r="AH13" s="17">
        <v>0.13633323393855501</v>
      </c>
      <c r="AI13" s="17">
        <v>0.15789005133560499</v>
      </c>
      <c r="AJ13" s="17">
        <v>0.12755299872044401</v>
      </c>
      <c r="AK13" s="17">
        <v>0.14274274614482299</v>
      </c>
      <c r="AL13" s="17">
        <v>0.17014989624958099</v>
      </c>
      <c r="AM13" s="17">
        <v>0.15057140586891399</v>
      </c>
      <c r="AN13" s="17">
        <v>0.13335235261894901</v>
      </c>
      <c r="AO13" s="17">
        <v>0.22891292554268</v>
      </c>
      <c r="AP13" s="17">
        <v>0.17142730526152999</v>
      </c>
      <c r="AQ13" s="17">
        <v>0.14226298302276499</v>
      </c>
      <c r="AR13" s="17">
        <v>0.16939059212685101</v>
      </c>
      <c r="AS13" s="17"/>
      <c r="AT13" s="17">
        <v>0.18361719884057301</v>
      </c>
      <c r="AU13" s="17">
        <v>0.11850980688186399</v>
      </c>
      <c r="AV13" s="17">
        <v>0.165209177590354</v>
      </c>
      <c r="AW13" s="17">
        <v>0.102160229799219</v>
      </c>
      <c r="AX13" s="17">
        <v>9.3766842899329697E-2</v>
      </c>
      <c r="AY13" s="17">
        <v>7.5250539216158999E-2</v>
      </c>
      <c r="AZ13" s="17"/>
      <c r="BA13" s="17">
        <v>9.4577450867246907E-2</v>
      </c>
      <c r="BB13" s="17">
        <v>0.13575583080262499</v>
      </c>
      <c r="BC13" s="17">
        <v>0.16211296619141299</v>
      </c>
      <c r="BD13" s="17">
        <v>0.16308775569984699</v>
      </c>
      <c r="BE13" s="17">
        <v>0.11208949946574701</v>
      </c>
      <c r="BF13" s="17"/>
      <c r="BG13" s="17">
        <v>9.9396244452389607E-2</v>
      </c>
      <c r="BH13" s="17">
        <v>0.17452978834758301</v>
      </c>
      <c r="BI13" s="17">
        <v>8.8459247816633502E-2</v>
      </c>
      <c r="BJ13" s="17">
        <v>0.14191518809836001</v>
      </c>
      <c r="BK13" s="17">
        <v>5.4203111814967203E-2</v>
      </c>
      <c r="BL13" s="17"/>
      <c r="BM13" s="17">
        <v>0.14960825124240201</v>
      </c>
      <c r="BN13" s="17">
        <v>0.127763316329885</v>
      </c>
      <c r="BO13" s="17">
        <v>9.4248009689307202E-2</v>
      </c>
      <c r="BP13" s="17"/>
      <c r="BQ13" s="17">
        <v>0.18655601944463299</v>
      </c>
      <c r="BR13" s="17">
        <v>0.102417953454984</v>
      </c>
      <c r="BS13" s="17"/>
      <c r="BT13" s="17">
        <v>0.151217064718491</v>
      </c>
      <c r="BU13" s="17">
        <v>0.106239536395187</v>
      </c>
    </row>
    <row r="14" spans="2:73" x14ac:dyDescent="0.3">
      <c r="B14" s="18" t="s">
        <v>266</v>
      </c>
      <c r="C14" s="17">
        <v>0.178039316396364</v>
      </c>
      <c r="D14" s="17">
        <v>0.17766897458310099</v>
      </c>
      <c r="E14" s="17">
        <v>0.17894956605173801</v>
      </c>
      <c r="F14" s="17"/>
      <c r="G14" s="17">
        <v>0.12153952177876901</v>
      </c>
      <c r="H14" s="17">
        <v>0.18175804897933001</v>
      </c>
      <c r="I14" s="17">
        <v>0.18326508422124699</v>
      </c>
      <c r="J14" s="17">
        <v>0.20056697534852</v>
      </c>
      <c r="K14" s="17">
        <v>0.21563458470039501</v>
      </c>
      <c r="L14" s="17">
        <v>0.164622386109748</v>
      </c>
      <c r="M14" s="17"/>
      <c r="N14" s="17">
        <v>0.17041927564297599</v>
      </c>
      <c r="O14" s="17">
        <v>0.195755759228363</v>
      </c>
      <c r="P14" s="17">
        <v>0.17790565782109699</v>
      </c>
      <c r="Q14" s="17">
        <v>0.16880540362316199</v>
      </c>
      <c r="R14" s="17"/>
      <c r="S14" s="17">
        <v>0.15977459359351201</v>
      </c>
      <c r="T14" s="17">
        <v>0.15913441513257201</v>
      </c>
      <c r="U14" s="17">
        <v>0.20904889401326601</v>
      </c>
      <c r="V14" s="17">
        <v>0.180309542473161</v>
      </c>
      <c r="W14" s="17">
        <v>0.15006132356582</v>
      </c>
      <c r="X14" s="17">
        <v>0.16919632658962999</v>
      </c>
      <c r="Y14" s="17">
        <v>0.19117970160369199</v>
      </c>
      <c r="Z14" s="17">
        <v>0.188929950416344</v>
      </c>
      <c r="AA14" s="17">
        <v>0.20989442393168001</v>
      </c>
      <c r="AB14" s="17"/>
      <c r="AC14" s="17">
        <v>3.3705161783248699E-2</v>
      </c>
      <c r="AD14" s="17">
        <v>0.16991832754066</v>
      </c>
      <c r="AE14" s="17">
        <v>0.14687440651137099</v>
      </c>
      <c r="AF14" s="17">
        <v>0.14652485186121</v>
      </c>
      <c r="AG14" s="17">
        <v>0.15139221296131999</v>
      </c>
      <c r="AH14" s="17">
        <v>0.16284770047463401</v>
      </c>
      <c r="AI14" s="17">
        <v>0.169474033776883</v>
      </c>
      <c r="AJ14" s="17">
        <v>0.20171180137161801</v>
      </c>
      <c r="AK14" s="17">
        <v>0.21201930078440201</v>
      </c>
      <c r="AL14" s="17">
        <v>0.182311852436293</v>
      </c>
      <c r="AM14" s="17">
        <v>0.18426590034321</v>
      </c>
      <c r="AN14" s="17">
        <v>0.25604596459206802</v>
      </c>
      <c r="AO14" s="17">
        <v>0.19499482105754501</v>
      </c>
      <c r="AP14" s="17">
        <v>0.14854019057321799</v>
      </c>
      <c r="AQ14" s="17">
        <v>0.32770888917566099</v>
      </c>
      <c r="AR14" s="17">
        <v>0.14916547165503399</v>
      </c>
      <c r="AS14" s="17"/>
      <c r="AT14" s="17">
        <v>0.16543873224810199</v>
      </c>
      <c r="AU14" s="17">
        <v>0.17139829719569299</v>
      </c>
      <c r="AV14" s="17">
        <v>0.193386650275859</v>
      </c>
      <c r="AW14" s="17">
        <v>0.20479369893375099</v>
      </c>
      <c r="AX14" s="17">
        <v>0.15202853560190399</v>
      </c>
      <c r="AY14" s="17">
        <v>0.18642308288093601</v>
      </c>
      <c r="AZ14" s="17"/>
      <c r="BA14" s="17">
        <v>0.19834416857283199</v>
      </c>
      <c r="BB14" s="17">
        <v>0.15997051005829899</v>
      </c>
      <c r="BC14" s="17">
        <v>0.18599642286955401</v>
      </c>
      <c r="BD14" s="17">
        <v>0.17076976516144701</v>
      </c>
      <c r="BE14" s="17">
        <v>0.13049824260003901</v>
      </c>
      <c r="BF14" s="17"/>
      <c r="BG14" s="17">
        <v>0.198827017171126</v>
      </c>
      <c r="BH14" s="17">
        <v>0.195268309405292</v>
      </c>
      <c r="BI14" s="17">
        <v>0.16654943280564199</v>
      </c>
      <c r="BJ14" s="17">
        <v>0.19963442055849501</v>
      </c>
      <c r="BK14" s="17">
        <v>0.217755852382753</v>
      </c>
      <c r="BL14" s="17"/>
      <c r="BM14" s="17">
        <v>0.17502295306743501</v>
      </c>
      <c r="BN14" s="17">
        <v>0.183158552520645</v>
      </c>
      <c r="BO14" s="17">
        <v>0.174643321998045</v>
      </c>
      <c r="BP14" s="17"/>
      <c r="BQ14" s="17">
        <v>0.17772015754350601</v>
      </c>
      <c r="BR14" s="17">
        <v>0.175079094583978</v>
      </c>
      <c r="BS14" s="17"/>
      <c r="BT14" s="17">
        <v>0.18751313368067701</v>
      </c>
      <c r="BU14" s="17">
        <v>0.16591638909013201</v>
      </c>
    </row>
    <row r="15" spans="2:73" x14ac:dyDescent="0.3">
      <c r="B15" s="18" t="s">
        <v>267</v>
      </c>
      <c r="C15" s="17">
        <v>0.226507516425352</v>
      </c>
      <c r="D15" s="17">
        <v>0.20863853026784199</v>
      </c>
      <c r="E15" s="17">
        <v>0.24344531751019599</v>
      </c>
      <c r="F15" s="17"/>
      <c r="G15" s="17">
        <v>0.14575551170249099</v>
      </c>
      <c r="H15" s="17">
        <v>0.19641729201695199</v>
      </c>
      <c r="I15" s="17">
        <v>0.24542787333619501</v>
      </c>
      <c r="J15" s="17">
        <v>0.29843291224803897</v>
      </c>
      <c r="K15" s="17">
        <v>0.269080726382672</v>
      </c>
      <c r="L15" s="17">
        <v>0.20196782980502301</v>
      </c>
      <c r="M15" s="17"/>
      <c r="N15" s="17">
        <v>0.226318753934168</v>
      </c>
      <c r="O15" s="17">
        <v>0.243387847013988</v>
      </c>
      <c r="P15" s="17">
        <v>0.23740882738538899</v>
      </c>
      <c r="Q15" s="17">
        <v>0.198990379692884</v>
      </c>
      <c r="R15" s="17"/>
      <c r="S15" s="17">
        <v>0.17249649859723201</v>
      </c>
      <c r="T15" s="17">
        <v>0.27300792600691598</v>
      </c>
      <c r="U15" s="17">
        <v>0.22242824421818999</v>
      </c>
      <c r="V15" s="17">
        <v>0.23366004859341399</v>
      </c>
      <c r="W15" s="17">
        <v>0.21241788574536599</v>
      </c>
      <c r="X15" s="17">
        <v>0.21278121474131401</v>
      </c>
      <c r="Y15" s="17">
        <v>0.22476996726310899</v>
      </c>
      <c r="Z15" s="17">
        <v>0.25946043526079798</v>
      </c>
      <c r="AA15" s="17">
        <v>0.24180258551122899</v>
      </c>
      <c r="AB15" s="17"/>
      <c r="AC15" s="17">
        <v>0.11456816212854599</v>
      </c>
      <c r="AD15" s="17">
        <v>0.11351358564012699</v>
      </c>
      <c r="AE15" s="17">
        <v>0.22336830608823799</v>
      </c>
      <c r="AF15" s="17">
        <v>0.199000339531792</v>
      </c>
      <c r="AG15" s="17">
        <v>0.19890555975735999</v>
      </c>
      <c r="AH15" s="17">
        <v>0.23261168448632599</v>
      </c>
      <c r="AI15" s="17">
        <v>0.22962161370749501</v>
      </c>
      <c r="AJ15" s="17">
        <v>0.26158059029281799</v>
      </c>
      <c r="AK15" s="17">
        <v>0.27248298143302102</v>
      </c>
      <c r="AL15" s="17">
        <v>0.26378662025821897</v>
      </c>
      <c r="AM15" s="17">
        <v>0.22189300196200101</v>
      </c>
      <c r="AN15" s="17">
        <v>0.27366451119816998</v>
      </c>
      <c r="AO15" s="17">
        <v>0.197388106385886</v>
      </c>
      <c r="AP15" s="17">
        <v>0.280235041274212</v>
      </c>
      <c r="AQ15" s="17">
        <v>0.22182915636390199</v>
      </c>
      <c r="AR15" s="17">
        <v>0.209544767984532</v>
      </c>
      <c r="AS15" s="17"/>
      <c r="AT15" s="17">
        <v>0.17797608489501199</v>
      </c>
      <c r="AU15" s="17">
        <v>0.232312634106421</v>
      </c>
      <c r="AV15" s="17">
        <v>0.21818800932910001</v>
      </c>
      <c r="AW15" s="17">
        <v>0.26046447462290601</v>
      </c>
      <c r="AX15" s="17">
        <v>0.27000116349140602</v>
      </c>
      <c r="AY15" s="17">
        <v>0.22927078036705401</v>
      </c>
      <c r="AZ15" s="17"/>
      <c r="BA15" s="17">
        <v>0.21353889381080199</v>
      </c>
      <c r="BB15" s="17">
        <v>0.25985582714694899</v>
      </c>
      <c r="BC15" s="17">
        <v>0.22818816880669601</v>
      </c>
      <c r="BD15" s="17">
        <v>0.20725648927293799</v>
      </c>
      <c r="BE15" s="17">
        <v>0.19859096773260199</v>
      </c>
      <c r="BF15" s="17"/>
      <c r="BG15" s="17">
        <v>0.22130779602446499</v>
      </c>
      <c r="BH15" s="17">
        <v>0.201002465158611</v>
      </c>
      <c r="BI15" s="17">
        <v>0.26390404335999301</v>
      </c>
      <c r="BJ15" s="17">
        <v>0.22762664090516499</v>
      </c>
      <c r="BK15" s="17">
        <v>0.27162421946932302</v>
      </c>
      <c r="BL15" s="17"/>
      <c r="BM15" s="17">
        <v>0.22490777629415201</v>
      </c>
      <c r="BN15" s="17">
        <v>0.23181461162406</v>
      </c>
      <c r="BO15" s="17">
        <v>0.21843990312912301</v>
      </c>
      <c r="BP15" s="17"/>
      <c r="BQ15" s="17">
        <v>0.195691281793377</v>
      </c>
      <c r="BR15" s="17">
        <v>0.244960029301485</v>
      </c>
      <c r="BS15" s="17"/>
      <c r="BT15" s="17">
        <v>0.22093628869575099</v>
      </c>
      <c r="BU15" s="17">
        <v>0.238780706922438</v>
      </c>
    </row>
    <row r="16" spans="2:73" x14ac:dyDescent="0.3">
      <c r="B16" s="18" t="s">
        <v>268</v>
      </c>
      <c r="C16" s="17">
        <v>6.1625040128668901E-2</v>
      </c>
      <c r="D16" s="17">
        <v>4.98792064002474E-2</v>
      </c>
      <c r="E16" s="17">
        <v>7.2911488906287805E-2</v>
      </c>
      <c r="F16" s="17"/>
      <c r="G16" s="17">
        <v>4.1729088629724402E-2</v>
      </c>
      <c r="H16" s="17">
        <v>2.8979302476710701E-2</v>
      </c>
      <c r="I16" s="17">
        <v>5.7544499768566397E-2</v>
      </c>
      <c r="J16" s="17">
        <v>5.0848157648077201E-2</v>
      </c>
      <c r="K16" s="17">
        <v>7.8567935869032005E-2</v>
      </c>
      <c r="L16" s="17">
        <v>0.102059218631345</v>
      </c>
      <c r="M16" s="17"/>
      <c r="N16" s="17">
        <v>5.3208545383859697E-2</v>
      </c>
      <c r="O16" s="17">
        <v>5.2392708296129603E-2</v>
      </c>
      <c r="P16" s="17">
        <v>6.0921270759857302E-2</v>
      </c>
      <c r="Q16" s="17">
        <v>8.2191829174801098E-2</v>
      </c>
      <c r="R16" s="17"/>
      <c r="S16" s="17">
        <v>4.9300141219963199E-2</v>
      </c>
      <c r="T16" s="17">
        <v>7.6199637336402407E-2</v>
      </c>
      <c r="U16" s="17">
        <v>4.0738579307928298E-2</v>
      </c>
      <c r="V16" s="17">
        <v>6.5276327505038298E-2</v>
      </c>
      <c r="W16" s="17">
        <v>6.09114649227206E-2</v>
      </c>
      <c r="X16" s="17">
        <v>6.5966731735451298E-2</v>
      </c>
      <c r="Y16" s="17">
        <v>7.48548042916303E-2</v>
      </c>
      <c r="Z16" s="17">
        <v>0.10425679654164501</v>
      </c>
      <c r="AA16" s="17">
        <v>4.24197114864618E-2</v>
      </c>
      <c r="AB16" s="17"/>
      <c r="AC16" s="17">
        <v>7.7772916621923704E-2</v>
      </c>
      <c r="AD16" s="17">
        <v>5.6749921045339199E-2</v>
      </c>
      <c r="AE16" s="17">
        <v>9.6182096745259099E-2</v>
      </c>
      <c r="AF16" s="17">
        <v>6.8074517214288796E-2</v>
      </c>
      <c r="AG16" s="17">
        <v>8.0066390330426701E-2</v>
      </c>
      <c r="AH16" s="17">
        <v>6.3866742705008597E-2</v>
      </c>
      <c r="AI16" s="17">
        <v>8.8264105597943898E-2</v>
      </c>
      <c r="AJ16" s="17">
        <v>5.8910441016686299E-2</v>
      </c>
      <c r="AK16" s="17">
        <v>5.8587575438346397E-2</v>
      </c>
      <c r="AL16" s="17">
        <v>6.6093337379119405E-2</v>
      </c>
      <c r="AM16" s="17">
        <v>5.0446268248292597E-2</v>
      </c>
      <c r="AN16" s="17">
        <v>2.4933698751910299E-2</v>
      </c>
      <c r="AO16" s="17">
        <v>5.1120709800064001E-2</v>
      </c>
      <c r="AP16" s="17">
        <v>3.4066086174624498E-2</v>
      </c>
      <c r="AQ16" s="17">
        <v>4.9143600301979298E-2</v>
      </c>
      <c r="AR16" s="17">
        <v>3.5455973423074001E-2</v>
      </c>
      <c r="AS16" s="17"/>
      <c r="AT16" s="17">
        <v>4.4387401204457298E-2</v>
      </c>
      <c r="AU16" s="17">
        <v>6.4345686414369704E-2</v>
      </c>
      <c r="AV16" s="17">
        <v>5.2154869423895203E-2</v>
      </c>
      <c r="AW16" s="17">
        <v>6.9322760073532594E-2</v>
      </c>
      <c r="AX16" s="17">
        <v>8.9013203340559302E-2</v>
      </c>
      <c r="AY16" s="17">
        <v>6.3404712963169102E-2</v>
      </c>
      <c r="AZ16" s="17"/>
      <c r="BA16" s="17">
        <v>7.3385904569450794E-2</v>
      </c>
      <c r="BB16" s="17">
        <v>5.3734974512909497E-2</v>
      </c>
      <c r="BC16" s="17">
        <v>5.7382546676054802E-2</v>
      </c>
      <c r="BD16" s="17">
        <v>6.3299394285132995E-2</v>
      </c>
      <c r="BE16" s="17">
        <v>9.2273162915498905E-2</v>
      </c>
      <c r="BF16" s="17"/>
      <c r="BG16" s="17">
        <v>8.1235531819347701E-2</v>
      </c>
      <c r="BH16" s="17">
        <v>5.55352509826392E-2</v>
      </c>
      <c r="BI16" s="17">
        <v>7.16500096777615E-2</v>
      </c>
      <c r="BJ16" s="17">
        <v>6.7781467518236105E-2</v>
      </c>
      <c r="BK16" s="17">
        <v>7.4399087193188093E-2</v>
      </c>
      <c r="BL16" s="17"/>
      <c r="BM16" s="17">
        <v>5.6036883939587202E-2</v>
      </c>
      <c r="BN16" s="17">
        <v>6.7870735955913197E-2</v>
      </c>
      <c r="BO16" s="17">
        <v>6.3162296566368098E-2</v>
      </c>
      <c r="BP16" s="17"/>
      <c r="BQ16" s="17">
        <v>4.95334129710083E-2</v>
      </c>
      <c r="BR16" s="17">
        <v>7.1543713391204897E-2</v>
      </c>
      <c r="BS16" s="17"/>
      <c r="BT16" s="17">
        <v>5.9200345010913598E-2</v>
      </c>
      <c r="BU16" s="17">
        <v>6.5019358066684102E-2</v>
      </c>
    </row>
    <row r="17" spans="2:73" x14ac:dyDescent="0.3">
      <c r="B17" s="18" t="s">
        <v>269</v>
      </c>
      <c r="C17" s="17">
        <v>0.114040686353516</v>
      </c>
      <c r="D17" s="17">
        <v>0.10300955487189099</v>
      </c>
      <c r="E17" s="17">
        <v>0.12514214506631199</v>
      </c>
      <c r="F17" s="17"/>
      <c r="G17" s="17">
        <v>8.8969126628631004E-2</v>
      </c>
      <c r="H17" s="17">
        <v>9.5603166303407303E-2</v>
      </c>
      <c r="I17" s="17">
        <v>8.7882717088368201E-2</v>
      </c>
      <c r="J17" s="17">
        <v>0.11875104904554699</v>
      </c>
      <c r="K17" s="17">
        <v>0.13799910881316599</v>
      </c>
      <c r="L17" s="17">
        <v>0.146984744354866</v>
      </c>
      <c r="M17" s="17"/>
      <c r="N17" s="17">
        <v>0.107232840701215</v>
      </c>
      <c r="O17" s="17">
        <v>9.7258217552535206E-2</v>
      </c>
      <c r="P17" s="17">
        <v>0.101637126863307</v>
      </c>
      <c r="Q17" s="17">
        <v>0.148151006397305</v>
      </c>
      <c r="R17" s="17"/>
      <c r="S17" s="17">
        <v>8.1096608890431396E-2</v>
      </c>
      <c r="T17" s="17">
        <v>0.11952719811883</v>
      </c>
      <c r="U17" s="17">
        <v>0.12667972421298099</v>
      </c>
      <c r="V17" s="17">
        <v>0.114313133126732</v>
      </c>
      <c r="W17" s="17">
        <v>9.4748655880808802E-2</v>
      </c>
      <c r="X17" s="17">
        <v>0.14655940094158201</v>
      </c>
      <c r="Y17" s="17">
        <v>0.13003330078980099</v>
      </c>
      <c r="Z17" s="17">
        <v>9.2259767906350001E-2</v>
      </c>
      <c r="AA17" s="17">
        <v>0.122298844250102</v>
      </c>
      <c r="AB17" s="17"/>
      <c r="AC17" s="17">
        <v>6.4849018748323897E-2</v>
      </c>
      <c r="AD17" s="17">
        <v>0.13614253484122399</v>
      </c>
      <c r="AE17" s="17">
        <v>0.142227614890927</v>
      </c>
      <c r="AF17" s="17">
        <v>0.14936582629765999</v>
      </c>
      <c r="AG17" s="17">
        <v>0.128402914479504</v>
      </c>
      <c r="AH17" s="17">
        <v>0.13017796805940199</v>
      </c>
      <c r="AI17" s="17">
        <v>0.102410512483366</v>
      </c>
      <c r="AJ17" s="17">
        <v>0.10478079528564101</v>
      </c>
      <c r="AK17" s="17">
        <v>8.8991338705655898E-2</v>
      </c>
      <c r="AL17" s="17">
        <v>5.5772340018868501E-2</v>
      </c>
      <c r="AM17" s="17">
        <v>0.118713373297616</v>
      </c>
      <c r="AN17" s="17">
        <v>9.3861444888287196E-2</v>
      </c>
      <c r="AO17" s="17">
        <v>8.0939694568637505E-2</v>
      </c>
      <c r="AP17" s="17">
        <v>7.5619365965469795E-2</v>
      </c>
      <c r="AQ17" s="17">
        <v>7.7354677172881206E-2</v>
      </c>
      <c r="AR17" s="17">
        <v>0.11541779735494</v>
      </c>
      <c r="AS17" s="17"/>
      <c r="AT17" s="17">
        <v>7.1870328782409898E-2</v>
      </c>
      <c r="AU17" s="17">
        <v>0.14188350007602399</v>
      </c>
      <c r="AV17" s="17">
        <v>8.0339273468455902E-2</v>
      </c>
      <c r="AW17" s="17">
        <v>0.116060936005746</v>
      </c>
      <c r="AX17" s="17">
        <v>0.14505146098625299</v>
      </c>
      <c r="AY17" s="17">
        <v>0.17809020705112899</v>
      </c>
      <c r="AZ17" s="17"/>
      <c r="BA17" s="17">
        <v>0.12975726088690601</v>
      </c>
      <c r="BB17" s="17">
        <v>0.118291281776332</v>
      </c>
      <c r="BC17" s="17">
        <v>0.100189407089744</v>
      </c>
      <c r="BD17" s="17">
        <v>8.9570383026977105E-2</v>
      </c>
      <c r="BE17" s="17">
        <v>0.12641179066038799</v>
      </c>
      <c r="BF17" s="17"/>
      <c r="BG17" s="17">
        <v>0.113220017721015</v>
      </c>
      <c r="BH17" s="17">
        <v>9.5641091479878204E-2</v>
      </c>
      <c r="BI17" s="17">
        <v>0.121877725000847</v>
      </c>
      <c r="BJ17" s="17">
        <v>0.107228754821157</v>
      </c>
      <c r="BK17" s="17">
        <v>9.0173688691139897E-2</v>
      </c>
      <c r="BL17" s="17"/>
      <c r="BM17" s="17">
        <v>9.63580729559603E-2</v>
      </c>
      <c r="BN17" s="17">
        <v>0.12791339413905001</v>
      </c>
      <c r="BO17" s="17">
        <v>0.133145823577139</v>
      </c>
      <c r="BP17" s="17"/>
      <c r="BQ17" s="17">
        <v>8.7801445788804305E-2</v>
      </c>
      <c r="BR17" s="17">
        <v>0.133343780029375</v>
      </c>
      <c r="BS17" s="17"/>
      <c r="BT17" s="17">
        <v>9.8430467001684604E-2</v>
      </c>
      <c r="BU17" s="17">
        <v>0.13719707349628099</v>
      </c>
    </row>
    <row r="18" spans="2:73" x14ac:dyDescent="0.3">
      <c r="B18" s="18" t="s">
        <v>270</v>
      </c>
      <c r="C18" s="17">
        <v>0.13003793882707501</v>
      </c>
      <c r="D18" s="17">
        <v>0.11733880695110099</v>
      </c>
      <c r="E18" s="17">
        <v>0.1416257423127</v>
      </c>
      <c r="F18" s="17"/>
      <c r="G18" s="17">
        <v>0.18167514536639101</v>
      </c>
      <c r="H18" s="17">
        <v>0.10614703678432</v>
      </c>
      <c r="I18" s="17">
        <v>0.118122480295536</v>
      </c>
      <c r="J18" s="17">
        <v>9.6058454781531993E-2</v>
      </c>
      <c r="K18" s="17">
        <v>0.103049341886795</v>
      </c>
      <c r="L18" s="17">
        <v>0.17071306557330901</v>
      </c>
      <c r="M18" s="17"/>
      <c r="N18" s="17">
        <v>9.0465286112027601E-2</v>
      </c>
      <c r="O18" s="17">
        <v>0.12185956360603301</v>
      </c>
      <c r="P18" s="17">
        <v>0.12604065748406701</v>
      </c>
      <c r="Q18" s="17">
        <v>0.183669842695346</v>
      </c>
      <c r="R18" s="17"/>
      <c r="S18" s="17">
        <v>0.152695512926495</v>
      </c>
      <c r="T18" s="17">
        <v>0.11058175811598001</v>
      </c>
      <c r="U18" s="17">
        <v>0.135797380332774</v>
      </c>
      <c r="V18" s="17">
        <v>0.13145574958907399</v>
      </c>
      <c r="W18" s="17">
        <v>0.14865137247108801</v>
      </c>
      <c r="X18" s="17">
        <v>0.11459618134596899</v>
      </c>
      <c r="Y18" s="17">
        <v>0.13084670313251201</v>
      </c>
      <c r="Z18" s="17">
        <v>0.13247658618466401</v>
      </c>
      <c r="AA18" s="17">
        <v>0.117923547473093</v>
      </c>
      <c r="AB18" s="17"/>
      <c r="AC18" s="17">
        <v>0.54974871197799702</v>
      </c>
      <c r="AD18" s="17">
        <v>0.30768315679923403</v>
      </c>
      <c r="AE18" s="17">
        <v>0.19370541089286999</v>
      </c>
      <c r="AF18" s="17">
        <v>0.17072218104677001</v>
      </c>
      <c r="AG18" s="17">
        <v>0.16362253486056499</v>
      </c>
      <c r="AH18" s="17">
        <v>0.117391835726224</v>
      </c>
      <c r="AI18" s="17">
        <v>0.13198745509944901</v>
      </c>
      <c r="AJ18" s="17">
        <v>0.103311801737551</v>
      </c>
      <c r="AK18" s="17">
        <v>9.8864786496443896E-2</v>
      </c>
      <c r="AL18" s="17">
        <v>7.9783747403417801E-2</v>
      </c>
      <c r="AM18" s="17">
        <v>0.106503847119095</v>
      </c>
      <c r="AN18" s="17">
        <v>7.29090733132296E-2</v>
      </c>
      <c r="AO18" s="17">
        <v>7.4350857309322199E-2</v>
      </c>
      <c r="AP18" s="17">
        <v>6.1887683317518802E-2</v>
      </c>
      <c r="AQ18" s="17">
        <v>3.2608928416471498E-2</v>
      </c>
      <c r="AR18" s="17">
        <v>4.8814852777805798E-2</v>
      </c>
      <c r="AS18" s="17"/>
      <c r="AT18" s="17">
        <v>0.13472281836674099</v>
      </c>
      <c r="AU18" s="17">
        <v>0.12793218495540401</v>
      </c>
      <c r="AV18" s="17">
        <v>0.12159507719783599</v>
      </c>
      <c r="AW18" s="17">
        <v>0.125011559072641</v>
      </c>
      <c r="AX18" s="17">
        <v>0.139279452130398</v>
      </c>
      <c r="AY18" s="17">
        <v>0.145983431601581</v>
      </c>
      <c r="AZ18" s="17"/>
      <c r="BA18" s="17">
        <v>0.152408512905609</v>
      </c>
      <c r="BB18" s="17">
        <v>0.13857983980756899</v>
      </c>
      <c r="BC18" s="17">
        <v>0.104019180061852</v>
      </c>
      <c r="BD18" s="17">
        <v>0.11704690491654</v>
      </c>
      <c r="BE18" s="17">
        <v>9.9275445490041095E-3</v>
      </c>
      <c r="BF18" s="17"/>
      <c r="BG18" s="17">
        <v>0.107141166535191</v>
      </c>
      <c r="BH18" s="17">
        <v>0.10538190414795</v>
      </c>
      <c r="BI18" s="17">
        <v>0.154753318085494</v>
      </c>
      <c r="BJ18" s="17">
        <v>9.9578503704292304E-2</v>
      </c>
      <c r="BK18" s="17">
        <v>0.14874427237293</v>
      </c>
      <c r="BL18" s="17"/>
      <c r="BM18" s="17">
        <v>0.103676848887035</v>
      </c>
      <c r="BN18" s="17">
        <v>0.14273011073062</v>
      </c>
      <c r="BO18" s="17">
        <v>0.17783396501576501</v>
      </c>
      <c r="BP18" s="17"/>
      <c r="BQ18" s="17">
        <v>8.0916337816935593E-2</v>
      </c>
      <c r="BR18" s="17">
        <v>0.154243150965019</v>
      </c>
      <c r="BS18" s="17"/>
      <c r="BT18" s="17">
        <v>0.107723825462555</v>
      </c>
      <c r="BU18" s="17">
        <v>0.15542142515284299</v>
      </c>
    </row>
    <row r="19" spans="2:73" x14ac:dyDescent="0.3">
      <c r="B19" s="18" t="s">
        <v>92</v>
      </c>
      <c r="C19" s="19">
        <v>2.1829255328888901E-2</v>
      </c>
      <c r="D19" s="19">
        <v>1.86890814656747E-2</v>
      </c>
      <c r="E19" s="19">
        <v>2.4956636144006901E-2</v>
      </c>
      <c r="F19" s="19"/>
      <c r="G19" s="19">
        <v>3.9376797075053101E-2</v>
      </c>
      <c r="H19" s="19">
        <v>3.22597714855892E-2</v>
      </c>
      <c r="I19" s="19">
        <v>1.92837475671125E-2</v>
      </c>
      <c r="J19" s="19">
        <v>1.5849429877680201E-2</v>
      </c>
      <c r="K19" s="19">
        <v>6.6696709410492697E-3</v>
      </c>
      <c r="L19" s="19">
        <v>1.8838333451038299E-2</v>
      </c>
      <c r="M19" s="19"/>
      <c r="N19" s="19">
        <v>1.7509646199685001E-2</v>
      </c>
      <c r="O19" s="19">
        <v>1.78071476715158E-2</v>
      </c>
      <c r="P19" s="19">
        <v>3.1550585380154803E-2</v>
      </c>
      <c r="Q19" s="19">
        <v>2.2570362102609699E-2</v>
      </c>
      <c r="R19" s="19"/>
      <c r="S19" s="19">
        <v>2.34181080492653E-2</v>
      </c>
      <c r="T19" s="19">
        <v>1.51602332598856E-2</v>
      </c>
      <c r="U19" s="19">
        <v>1.5826990996551299E-2</v>
      </c>
      <c r="V19" s="19">
        <v>9.9037058551739599E-3</v>
      </c>
      <c r="W19" s="19">
        <v>2.0725975350217699E-2</v>
      </c>
      <c r="X19" s="19">
        <v>4.9135065782100397E-2</v>
      </c>
      <c r="Y19" s="19">
        <v>1.4421275404682901E-2</v>
      </c>
      <c r="Z19" s="19">
        <v>3.7327393464538797E-2</v>
      </c>
      <c r="AA19" s="19">
        <v>2.22575831818928E-2</v>
      </c>
      <c r="AB19" s="19"/>
      <c r="AC19" s="19">
        <v>0</v>
      </c>
      <c r="AD19" s="19">
        <v>4.1678775567132197E-2</v>
      </c>
      <c r="AE19" s="19">
        <v>1.9833542594786001E-2</v>
      </c>
      <c r="AF19" s="19">
        <v>1.91588547093039E-2</v>
      </c>
      <c r="AG19" s="19">
        <v>3.78004862237915E-2</v>
      </c>
      <c r="AH19" s="19">
        <v>1.9481293067776299E-2</v>
      </c>
      <c r="AI19" s="19">
        <v>3.0902021305668499E-2</v>
      </c>
      <c r="AJ19" s="19">
        <v>3.36318650729227E-3</v>
      </c>
      <c r="AK19" s="19">
        <v>1.25282289064247E-2</v>
      </c>
      <c r="AL19" s="19">
        <v>2.81618955553712E-2</v>
      </c>
      <c r="AM19" s="19">
        <v>2.44801691174646E-2</v>
      </c>
      <c r="AN19" s="19">
        <v>2.5494603634268101E-2</v>
      </c>
      <c r="AO19" s="19">
        <v>0</v>
      </c>
      <c r="AP19" s="19">
        <v>1.2519358418529299E-2</v>
      </c>
      <c r="AQ19" s="19">
        <v>2.7143911136142999E-2</v>
      </c>
      <c r="AR19" s="19">
        <v>1.0626801243592599E-2</v>
      </c>
      <c r="AS19" s="19"/>
      <c r="AT19" s="19">
        <v>3.0301435821776398E-2</v>
      </c>
      <c r="AU19" s="19">
        <v>1.7519739890547E-2</v>
      </c>
      <c r="AV19" s="19">
        <v>2.8103424330212901E-2</v>
      </c>
      <c r="AW19" s="19">
        <v>2.3490077652421899E-2</v>
      </c>
      <c r="AX19" s="19">
        <v>7.5152360911738096E-3</v>
      </c>
      <c r="AY19" s="19">
        <v>1.2281222263822E-2</v>
      </c>
      <c r="AZ19" s="19"/>
      <c r="BA19" s="19">
        <v>2.1534833174617799E-2</v>
      </c>
      <c r="BB19" s="19">
        <v>2.05460072194781E-2</v>
      </c>
      <c r="BC19" s="19">
        <v>2.5575784514361301E-2</v>
      </c>
      <c r="BD19" s="19">
        <v>2.18271880112983E-2</v>
      </c>
      <c r="BE19" s="19">
        <v>0</v>
      </c>
      <c r="BF19" s="19"/>
      <c r="BG19" s="19">
        <v>1.35231599370652E-2</v>
      </c>
      <c r="BH19" s="19">
        <v>1.2683345360597899E-2</v>
      </c>
      <c r="BI19" s="19">
        <v>1.2366386373103199E-2</v>
      </c>
      <c r="BJ19" s="19">
        <v>2.49828364507424E-2</v>
      </c>
      <c r="BK19" s="19">
        <v>3.4349339863192101E-2</v>
      </c>
      <c r="BL19" s="19"/>
      <c r="BM19" s="19">
        <v>2.0576750834341798E-2</v>
      </c>
      <c r="BN19" s="19">
        <v>1.9726241574750902E-2</v>
      </c>
      <c r="BO19" s="19">
        <v>3.0642278506201898E-2</v>
      </c>
      <c r="BP19" s="19"/>
      <c r="BQ19" s="19">
        <v>1.19284467677178E-2</v>
      </c>
      <c r="BR19" s="19">
        <v>2.1670141216342202E-2</v>
      </c>
      <c r="BS19" s="19"/>
      <c r="BT19" s="19">
        <v>1.5740400154284798E-2</v>
      </c>
      <c r="BU19" s="19">
        <v>2.3219945757900502E-2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1.6372340789480701E-3</v>
      </c>
      <c r="D9" s="17">
        <v>2.6167638475918498E-3</v>
      </c>
      <c r="E9" s="17">
        <v>6.87757663008347E-4</v>
      </c>
      <c r="F9" s="17"/>
      <c r="G9" s="17">
        <v>5.1053364215578496E-3</v>
      </c>
      <c r="H9" s="17">
        <v>5.4530478915721103E-3</v>
      </c>
      <c r="I9" s="17">
        <v>0</v>
      </c>
      <c r="J9" s="17">
        <v>0</v>
      </c>
      <c r="K9" s="17">
        <v>0</v>
      </c>
      <c r="L9" s="17">
        <v>0</v>
      </c>
      <c r="M9" s="17"/>
      <c r="N9" s="17">
        <v>4.7968939764042101E-3</v>
      </c>
      <c r="O9" s="17">
        <v>0</v>
      </c>
      <c r="P9" s="17">
        <v>0</v>
      </c>
      <c r="Q9" s="17">
        <v>1.3990056017633601E-3</v>
      </c>
      <c r="R9" s="17"/>
      <c r="S9" s="17">
        <v>0</v>
      </c>
      <c r="T9" s="17">
        <v>0</v>
      </c>
      <c r="U9" s="17">
        <v>0</v>
      </c>
      <c r="V9" s="17">
        <v>0</v>
      </c>
      <c r="W9" s="17">
        <v>0</v>
      </c>
      <c r="X9" s="17">
        <v>3.4743520151360998E-3</v>
      </c>
      <c r="Y9" s="17">
        <v>1.29245224566599E-2</v>
      </c>
      <c r="Z9" s="17">
        <v>0</v>
      </c>
      <c r="AA9" s="17">
        <v>0</v>
      </c>
      <c r="AB9" s="17"/>
      <c r="AC9" s="17">
        <v>0</v>
      </c>
      <c r="AD9" s="17">
        <v>8.2972779639387505E-3</v>
      </c>
      <c r="AE9" s="17">
        <v>0</v>
      </c>
      <c r="AF9" s="17">
        <v>0</v>
      </c>
      <c r="AG9" s="17">
        <v>0</v>
      </c>
      <c r="AH9" s="17">
        <v>0</v>
      </c>
      <c r="AI9" s="17">
        <v>0</v>
      </c>
      <c r="AJ9" s="17">
        <v>0</v>
      </c>
      <c r="AK9" s="17">
        <v>0</v>
      </c>
      <c r="AL9" s="17">
        <v>0</v>
      </c>
      <c r="AM9" s="17">
        <v>0</v>
      </c>
      <c r="AN9" s="17">
        <v>1.00510838074754E-2</v>
      </c>
      <c r="AO9" s="17">
        <v>1.6259486822100998E-2</v>
      </c>
      <c r="AP9" s="17">
        <v>0</v>
      </c>
      <c r="AQ9" s="17">
        <v>0</v>
      </c>
      <c r="AR9" s="17">
        <v>0</v>
      </c>
      <c r="AS9" s="17"/>
      <c r="AT9" s="17">
        <v>4.0140785666934204E-3</v>
      </c>
      <c r="AU9" s="17">
        <v>2.4491633307208598E-3</v>
      </c>
      <c r="AV9" s="17">
        <v>0</v>
      </c>
      <c r="AW9" s="17">
        <v>0</v>
      </c>
      <c r="AX9" s="17">
        <v>0</v>
      </c>
      <c r="AY9" s="17">
        <v>0</v>
      </c>
      <c r="AZ9" s="17"/>
      <c r="BA9" s="17">
        <v>0</v>
      </c>
      <c r="BB9" s="17">
        <v>3.12914741566803E-3</v>
      </c>
      <c r="BC9" s="17">
        <v>0</v>
      </c>
      <c r="BD9" s="17">
        <v>4.6954644596868501E-3</v>
      </c>
      <c r="BE9" s="17">
        <v>0</v>
      </c>
      <c r="BF9" s="17"/>
      <c r="BG9" s="17">
        <v>6.8283146422069398E-3</v>
      </c>
      <c r="BH9" s="17">
        <v>1.0364528497025401E-3</v>
      </c>
      <c r="BI9" s="17">
        <v>0</v>
      </c>
      <c r="BJ9" s="17">
        <v>0</v>
      </c>
      <c r="BK9" s="17">
        <v>0</v>
      </c>
      <c r="BL9" s="17"/>
      <c r="BM9" s="17">
        <v>2.26885819967721E-3</v>
      </c>
      <c r="BN9" s="17">
        <v>1.5366422413767701E-3</v>
      </c>
      <c r="BO9" s="17">
        <v>0</v>
      </c>
      <c r="BP9" s="17"/>
      <c r="BQ9" s="17">
        <v>3.57681636462171E-3</v>
      </c>
      <c r="BR9" s="17">
        <v>5.9545510992714003E-4</v>
      </c>
      <c r="BS9" s="17"/>
      <c r="BT9" s="17">
        <v>2.2264647904534202E-3</v>
      </c>
      <c r="BU9" s="17">
        <v>9.2634861240306805E-4</v>
      </c>
    </row>
    <row r="10" spans="2:73" x14ac:dyDescent="0.3">
      <c r="B10" s="18" t="s">
        <v>262</v>
      </c>
      <c r="C10" s="17">
        <v>4.6588003453098999E-3</v>
      </c>
      <c r="D10" s="17">
        <v>8.3158948016243805E-3</v>
      </c>
      <c r="E10" s="17">
        <v>1.1094246888601999E-3</v>
      </c>
      <c r="F10" s="17"/>
      <c r="G10" s="17">
        <v>1.0676100938715301E-2</v>
      </c>
      <c r="H10" s="17">
        <v>1.16150849979474E-2</v>
      </c>
      <c r="I10" s="17">
        <v>1.4134592963574999E-3</v>
      </c>
      <c r="J10" s="17">
        <v>1.60610471567024E-3</v>
      </c>
      <c r="K10" s="17">
        <v>2.1943641990429001E-3</v>
      </c>
      <c r="L10" s="17">
        <v>1.7941245467836199E-3</v>
      </c>
      <c r="M10" s="17"/>
      <c r="N10" s="17">
        <v>9.1027895912972803E-3</v>
      </c>
      <c r="O10" s="17">
        <v>1.4518672635857801E-3</v>
      </c>
      <c r="P10" s="17">
        <v>4.2320015551479797E-3</v>
      </c>
      <c r="Q10" s="17">
        <v>3.6616118986662902E-3</v>
      </c>
      <c r="R10" s="17"/>
      <c r="S10" s="17">
        <v>1.7429037325601301E-2</v>
      </c>
      <c r="T10" s="17">
        <v>0</v>
      </c>
      <c r="U10" s="17">
        <v>0</v>
      </c>
      <c r="V10" s="17">
        <v>0</v>
      </c>
      <c r="W10" s="17">
        <v>7.6201374544772396E-3</v>
      </c>
      <c r="X10" s="17">
        <v>6.2098103794142002E-3</v>
      </c>
      <c r="Y10" s="17">
        <v>5.6377236856099801E-3</v>
      </c>
      <c r="Z10" s="17">
        <v>0</v>
      </c>
      <c r="AA10" s="17">
        <v>0</v>
      </c>
      <c r="AB10" s="17"/>
      <c r="AC10" s="17">
        <v>0</v>
      </c>
      <c r="AD10" s="17">
        <v>0</v>
      </c>
      <c r="AE10" s="17">
        <v>0</v>
      </c>
      <c r="AF10" s="17">
        <v>0</v>
      </c>
      <c r="AG10" s="17">
        <v>6.3299278448031198E-3</v>
      </c>
      <c r="AH10" s="17">
        <v>0</v>
      </c>
      <c r="AI10" s="17">
        <v>1.14350052636965E-2</v>
      </c>
      <c r="AJ10" s="17">
        <v>0</v>
      </c>
      <c r="AK10" s="17">
        <v>4.67857748271639E-3</v>
      </c>
      <c r="AL10" s="17">
        <v>1.18559074277307E-2</v>
      </c>
      <c r="AM10" s="17">
        <v>1.01311700349809E-2</v>
      </c>
      <c r="AN10" s="17">
        <v>0</v>
      </c>
      <c r="AO10" s="17">
        <v>1.35048754967909E-2</v>
      </c>
      <c r="AP10" s="17">
        <v>0</v>
      </c>
      <c r="AQ10" s="17">
        <v>0</v>
      </c>
      <c r="AR10" s="17">
        <v>1.34829402369259E-2</v>
      </c>
      <c r="AS10" s="17"/>
      <c r="AT10" s="17">
        <v>9.3683759627323504E-3</v>
      </c>
      <c r="AU10" s="17">
        <v>1.84581930718497E-3</v>
      </c>
      <c r="AV10" s="17">
        <v>8.7827954456887996E-3</v>
      </c>
      <c r="AW10" s="17">
        <v>0</v>
      </c>
      <c r="AX10" s="17">
        <v>6.6981361602230297E-3</v>
      </c>
      <c r="AY10" s="17">
        <v>0</v>
      </c>
      <c r="AZ10" s="17"/>
      <c r="BA10" s="17">
        <v>0</v>
      </c>
      <c r="BB10" s="17">
        <v>7.78220645553457E-3</v>
      </c>
      <c r="BC10" s="17">
        <v>2.6644806448843199E-3</v>
      </c>
      <c r="BD10" s="17">
        <v>1.3388109583467801E-2</v>
      </c>
      <c r="BE10" s="17">
        <v>1.19183649409676E-2</v>
      </c>
      <c r="BF10" s="17"/>
      <c r="BG10" s="17">
        <v>3.1163023569166001E-3</v>
      </c>
      <c r="BH10" s="17">
        <v>6.9266363348936101E-3</v>
      </c>
      <c r="BI10" s="17">
        <v>0</v>
      </c>
      <c r="BJ10" s="17">
        <v>4.7554737456576802E-3</v>
      </c>
      <c r="BK10" s="17">
        <v>0</v>
      </c>
      <c r="BL10" s="17"/>
      <c r="BM10" s="17">
        <v>6.7403379741192999E-3</v>
      </c>
      <c r="BN10" s="17">
        <v>4.0225445450122596E-3</v>
      </c>
      <c r="BO10" s="17">
        <v>0</v>
      </c>
      <c r="BP10" s="17"/>
      <c r="BQ10" s="17">
        <v>1.29230516248291E-2</v>
      </c>
      <c r="BR10" s="17">
        <v>0</v>
      </c>
      <c r="BS10" s="17"/>
      <c r="BT10" s="17">
        <v>7.0281133283033497E-3</v>
      </c>
      <c r="BU10" s="17">
        <v>1.56747555111894E-3</v>
      </c>
    </row>
    <row r="11" spans="2:73" x14ac:dyDescent="0.3">
      <c r="B11" s="18" t="s">
        <v>263</v>
      </c>
      <c r="C11" s="17">
        <v>1.1070364907040201E-2</v>
      </c>
      <c r="D11" s="17">
        <v>1.5199373189464601E-2</v>
      </c>
      <c r="E11" s="17">
        <v>7.0809041427793203E-3</v>
      </c>
      <c r="F11" s="17"/>
      <c r="G11" s="17">
        <v>2.20134914245061E-2</v>
      </c>
      <c r="H11" s="17">
        <v>1.9630564656007501E-2</v>
      </c>
      <c r="I11" s="17">
        <v>1.2164137098305799E-2</v>
      </c>
      <c r="J11" s="17">
        <v>9.8413303885211308E-3</v>
      </c>
      <c r="K11" s="17">
        <v>0</v>
      </c>
      <c r="L11" s="17">
        <v>4.4050293627045101E-3</v>
      </c>
      <c r="M11" s="17"/>
      <c r="N11" s="17">
        <v>1.5658948182347698E-2</v>
      </c>
      <c r="O11" s="17">
        <v>1.20473209353295E-2</v>
      </c>
      <c r="P11" s="17">
        <v>1.0917111586054301E-2</v>
      </c>
      <c r="Q11" s="17">
        <v>5.4475102018240896E-3</v>
      </c>
      <c r="R11" s="17"/>
      <c r="S11" s="17">
        <v>3.0323538967395099E-2</v>
      </c>
      <c r="T11" s="17">
        <v>1.00176045629109E-2</v>
      </c>
      <c r="U11" s="17">
        <v>2.4278192819643801E-3</v>
      </c>
      <c r="V11" s="17">
        <v>3.2514374980357201E-3</v>
      </c>
      <c r="W11" s="17">
        <v>3.4252557146596E-3</v>
      </c>
      <c r="X11" s="17">
        <v>1.32603295386659E-2</v>
      </c>
      <c r="Y11" s="17">
        <v>1.1916955297724E-2</v>
      </c>
      <c r="Z11" s="17">
        <v>1.24904373061848E-2</v>
      </c>
      <c r="AA11" s="17">
        <v>4.3263140071054399E-3</v>
      </c>
      <c r="AB11" s="17"/>
      <c r="AC11" s="17">
        <v>4.29535036856456E-2</v>
      </c>
      <c r="AD11" s="17">
        <v>0</v>
      </c>
      <c r="AE11" s="17">
        <v>1.0352384644395101E-2</v>
      </c>
      <c r="AF11" s="17">
        <v>4.5279985226954304E-3</v>
      </c>
      <c r="AG11" s="17">
        <v>2.1537002890133699E-2</v>
      </c>
      <c r="AH11" s="17">
        <v>1.1930181896692401E-2</v>
      </c>
      <c r="AI11" s="17">
        <v>6.3216811596700801E-3</v>
      </c>
      <c r="AJ11" s="17">
        <v>3.36318650729227E-3</v>
      </c>
      <c r="AK11" s="17">
        <v>5.8093107814208497E-3</v>
      </c>
      <c r="AL11" s="17">
        <v>5.2044274687514797E-3</v>
      </c>
      <c r="AM11" s="17">
        <v>1.42480298920412E-2</v>
      </c>
      <c r="AN11" s="17">
        <v>0</v>
      </c>
      <c r="AO11" s="17">
        <v>1.6117257946709498E-2</v>
      </c>
      <c r="AP11" s="17">
        <v>5.1090775738708197E-2</v>
      </c>
      <c r="AQ11" s="17">
        <v>0</v>
      </c>
      <c r="AR11" s="17">
        <v>2.58080308439111E-2</v>
      </c>
      <c r="AS11" s="17"/>
      <c r="AT11" s="17">
        <v>2.2111832975232101E-2</v>
      </c>
      <c r="AU11" s="17">
        <v>8.5916593263346101E-3</v>
      </c>
      <c r="AV11" s="17">
        <v>7.0636980934007396E-3</v>
      </c>
      <c r="AW11" s="17">
        <v>9.2219079476876503E-3</v>
      </c>
      <c r="AX11" s="17">
        <v>2.8262503670925098E-3</v>
      </c>
      <c r="AY11" s="17">
        <v>9.5863777039271597E-3</v>
      </c>
      <c r="AZ11" s="17"/>
      <c r="BA11" s="17">
        <v>4.9400644718739896E-3</v>
      </c>
      <c r="BB11" s="17">
        <v>5.6992505720802802E-3</v>
      </c>
      <c r="BC11" s="17">
        <v>2.12238095256655E-2</v>
      </c>
      <c r="BD11" s="17">
        <v>1.8158240747462698E-2</v>
      </c>
      <c r="BE11" s="17">
        <v>1.64636575732518E-2</v>
      </c>
      <c r="BF11" s="17"/>
      <c r="BG11" s="17">
        <v>1.1531630694669099E-2</v>
      </c>
      <c r="BH11" s="17">
        <v>1.3530851697915E-2</v>
      </c>
      <c r="BI11" s="17">
        <v>6.6697961931923202E-3</v>
      </c>
      <c r="BJ11" s="17">
        <v>7.5549229214305997E-3</v>
      </c>
      <c r="BK11" s="17">
        <v>2.2662050767314701E-2</v>
      </c>
      <c r="BL11" s="17"/>
      <c r="BM11" s="17">
        <v>1.6455352058208899E-2</v>
      </c>
      <c r="BN11" s="17">
        <v>1.8270734213697501E-3</v>
      </c>
      <c r="BO11" s="17">
        <v>1.7384840918980699E-2</v>
      </c>
      <c r="BP11" s="17"/>
      <c r="BQ11" s="17">
        <v>2.27879129098283E-2</v>
      </c>
      <c r="BR11" s="17">
        <v>3.0292197200549298E-3</v>
      </c>
      <c r="BS11" s="17"/>
      <c r="BT11" s="17">
        <v>1.4463367600493399E-2</v>
      </c>
      <c r="BU11" s="17">
        <v>7.1755506735725902E-3</v>
      </c>
    </row>
    <row r="12" spans="2:73" x14ac:dyDescent="0.3">
      <c r="B12" s="18" t="s">
        <v>264</v>
      </c>
      <c r="C12" s="17">
        <v>2.7527076524317101E-2</v>
      </c>
      <c r="D12" s="17">
        <v>2.86328974719861E-2</v>
      </c>
      <c r="E12" s="17">
        <v>2.6120703282473401E-2</v>
      </c>
      <c r="F12" s="17"/>
      <c r="G12" s="17">
        <v>5.7843301773512698E-2</v>
      </c>
      <c r="H12" s="17">
        <v>6.4704291766092298E-2</v>
      </c>
      <c r="I12" s="17">
        <v>2.0813111212893001E-2</v>
      </c>
      <c r="J12" s="17">
        <v>1.24549387393605E-2</v>
      </c>
      <c r="K12" s="17">
        <v>2.29565204029603E-3</v>
      </c>
      <c r="L12" s="17">
        <v>1.18823452825523E-2</v>
      </c>
      <c r="M12" s="17"/>
      <c r="N12" s="17">
        <v>3.2210446843988799E-2</v>
      </c>
      <c r="O12" s="17">
        <v>3.69558954033102E-2</v>
      </c>
      <c r="P12" s="17">
        <v>2.8924478150746901E-2</v>
      </c>
      <c r="Q12" s="17">
        <v>1.19650767918822E-2</v>
      </c>
      <c r="R12" s="17"/>
      <c r="S12" s="17">
        <v>5.6764144668484499E-2</v>
      </c>
      <c r="T12" s="17">
        <v>1.45390031493306E-2</v>
      </c>
      <c r="U12" s="17">
        <v>1.4646898178181E-2</v>
      </c>
      <c r="V12" s="17">
        <v>1.8338392572193302E-2</v>
      </c>
      <c r="W12" s="17">
        <v>3.71119620467645E-2</v>
      </c>
      <c r="X12" s="17">
        <v>2.9276268790555102E-2</v>
      </c>
      <c r="Y12" s="17">
        <v>2.8601331526141301E-2</v>
      </c>
      <c r="Z12" s="17">
        <v>3.4453743870580499E-2</v>
      </c>
      <c r="AA12" s="17">
        <v>1.3744301816886901E-2</v>
      </c>
      <c r="AB12" s="17"/>
      <c r="AC12" s="17">
        <v>0</v>
      </c>
      <c r="AD12" s="17">
        <v>1.53057874695354E-2</v>
      </c>
      <c r="AE12" s="17">
        <v>9.5683370724311094E-3</v>
      </c>
      <c r="AF12" s="17">
        <v>2.7600464390843099E-2</v>
      </c>
      <c r="AG12" s="17">
        <v>2.30812047858047E-2</v>
      </c>
      <c r="AH12" s="17">
        <v>2.3049397374230899E-2</v>
      </c>
      <c r="AI12" s="17">
        <v>5.4551582069843799E-2</v>
      </c>
      <c r="AJ12" s="17">
        <v>4.2523519470138701E-2</v>
      </c>
      <c r="AK12" s="17">
        <v>3.3333567708206398E-2</v>
      </c>
      <c r="AL12" s="17">
        <v>2.06496531828965E-2</v>
      </c>
      <c r="AM12" s="17">
        <v>2.6361881490407201E-2</v>
      </c>
      <c r="AN12" s="17">
        <v>4.8373700021739699E-3</v>
      </c>
      <c r="AO12" s="17">
        <v>3.3169864776781098E-2</v>
      </c>
      <c r="AP12" s="17">
        <v>3.05949569633998E-2</v>
      </c>
      <c r="AQ12" s="17">
        <v>7.3129347159044096E-3</v>
      </c>
      <c r="AR12" s="17">
        <v>6.7666517608848106E-2</v>
      </c>
      <c r="AS12" s="17"/>
      <c r="AT12" s="17">
        <v>5.4522109184437999E-2</v>
      </c>
      <c r="AU12" s="17">
        <v>1.45540737138527E-2</v>
      </c>
      <c r="AV12" s="17">
        <v>2.8888936751449799E-2</v>
      </c>
      <c r="AW12" s="17">
        <v>2.2491703092239301E-2</v>
      </c>
      <c r="AX12" s="17">
        <v>9.0762659533412306E-3</v>
      </c>
      <c r="AY12" s="17">
        <v>3.02140738481021E-2</v>
      </c>
      <c r="AZ12" s="17"/>
      <c r="BA12" s="17">
        <v>1.1660394493576099E-2</v>
      </c>
      <c r="BB12" s="17">
        <v>2.0938263937382701E-2</v>
      </c>
      <c r="BC12" s="17">
        <v>3.8667445197319197E-2</v>
      </c>
      <c r="BD12" s="17">
        <v>4.2274087486613897E-2</v>
      </c>
      <c r="BE12" s="17">
        <v>0.11388408082530301</v>
      </c>
      <c r="BF12" s="17"/>
      <c r="BG12" s="17">
        <v>2.7196130647655602E-2</v>
      </c>
      <c r="BH12" s="17">
        <v>4.0233264933916102E-2</v>
      </c>
      <c r="BI12" s="17">
        <v>3.7267852014087E-2</v>
      </c>
      <c r="BJ12" s="17">
        <v>1.98692460945246E-2</v>
      </c>
      <c r="BK12" s="17">
        <v>4.7897090067493204E-3</v>
      </c>
      <c r="BL12" s="17"/>
      <c r="BM12" s="17">
        <v>3.9782428322543702E-2</v>
      </c>
      <c r="BN12" s="17">
        <v>1.8802442890285102E-2</v>
      </c>
      <c r="BO12" s="17">
        <v>1.2133761760333E-2</v>
      </c>
      <c r="BP12" s="17"/>
      <c r="BQ12" s="17">
        <v>5.9957102400947503E-2</v>
      </c>
      <c r="BR12" s="17">
        <v>9.7016610583339005E-3</v>
      </c>
      <c r="BS12" s="17"/>
      <c r="BT12" s="17">
        <v>3.7288250355661703E-2</v>
      </c>
      <c r="BU12" s="17">
        <v>1.48422570814877E-2</v>
      </c>
    </row>
    <row r="13" spans="2:73" x14ac:dyDescent="0.3">
      <c r="B13" s="18" t="s">
        <v>265</v>
      </c>
      <c r="C13" s="17">
        <v>4.8200648152686099E-2</v>
      </c>
      <c r="D13" s="17">
        <v>5.81458662437618E-2</v>
      </c>
      <c r="E13" s="17">
        <v>3.8657999991210001E-2</v>
      </c>
      <c r="F13" s="17"/>
      <c r="G13" s="17">
        <v>6.1969530329976402E-2</v>
      </c>
      <c r="H13" s="17">
        <v>8.8431477685112905E-2</v>
      </c>
      <c r="I13" s="17">
        <v>5.99421507174892E-2</v>
      </c>
      <c r="J13" s="17">
        <v>3.1080092760407799E-2</v>
      </c>
      <c r="K13" s="17">
        <v>3.9341157724182001E-2</v>
      </c>
      <c r="L13" s="17">
        <v>1.6707861974651399E-2</v>
      </c>
      <c r="M13" s="17"/>
      <c r="N13" s="17">
        <v>7.4510747364690502E-2</v>
      </c>
      <c r="O13" s="17">
        <v>5.56908228506948E-2</v>
      </c>
      <c r="P13" s="17">
        <v>3.1273120350019397E-2</v>
      </c>
      <c r="Q13" s="17">
        <v>2.7811129715312799E-2</v>
      </c>
      <c r="R13" s="17"/>
      <c r="S13" s="17">
        <v>8.10044182286314E-2</v>
      </c>
      <c r="T13" s="17">
        <v>3.66818989497361E-2</v>
      </c>
      <c r="U13" s="17">
        <v>5.12960064008244E-2</v>
      </c>
      <c r="V13" s="17">
        <v>4.47631054525321E-2</v>
      </c>
      <c r="W13" s="17">
        <v>4.0479791571797499E-2</v>
      </c>
      <c r="X13" s="17">
        <v>3.9286916167373599E-2</v>
      </c>
      <c r="Y13" s="17">
        <v>3.6840692872783201E-2</v>
      </c>
      <c r="Z13" s="17">
        <v>6.1953285668115497E-2</v>
      </c>
      <c r="AA13" s="17">
        <v>3.8131253631832999E-2</v>
      </c>
      <c r="AB13" s="17"/>
      <c r="AC13" s="17">
        <v>8.4899682456406195E-2</v>
      </c>
      <c r="AD13" s="17">
        <v>4.08749040062946E-2</v>
      </c>
      <c r="AE13" s="17">
        <v>2.2169035362165301E-2</v>
      </c>
      <c r="AF13" s="17">
        <v>3.4205124125151698E-2</v>
      </c>
      <c r="AG13" s="17">
        <v>2.25591640624664E-2</v>
      </c>
      <c r="AH13" s="17">
        <v>5.5855259011382399E-2</v>
      </c>
      <c r="AI13" s="17">
        <v>3.1579658048312101E-2</v>
      </c>
      <c r="AJ13" s="17">
        <v>5.9836628632937601E-2</v>
      </c>
      <c r="AK13" s="17">
        <v>3.9146879063652697E-2</v>
      </c>
      <c r="AL13" s="17">
        <v>5.7980061925400297E-2</v>
      </c>
      <c r="AM13" s="17">
        <v>6.2604128282324006E-2</v>
      </c>
      <c r="AN13" s="17">
        <v>9.0930550292501799E-2</v>
      </c>
      <c r="AO13" s="17">
        <v>4.2773568361510299E-2</v>
      </c>
      <c r="AP13" s="17">
        <v>3.7637292599501403E-2</v>
      </c>
      <c r="AQ13" s="17">
        <v>5.1051267133875998E-2</v>
      </c>
      <c r="AR13" s="17">
        <v>9.6832591955833699E-2</v>
      </c>
      <c r="AS13" s="17"/>
      <c r="AT13" s="17">
        <v>0.10037723597159801</v>
      </c>
      <c r="AU13" s="17">
        <v>3.0986719323543001E-2</v>
      </c>
      <c r="AV13" s="17">
        <v>3.3883481338416899E-2</v>
      </c>
      <c r="AW13" s="17">
        <v>3.6080902860658397E-2</v>
      </c>
      <c r="AX13" s="17">
        <v>2.9651200158050801E-2</v>
      </c>
      <c r="AY13" s="17">
        <v>2.9913179678784901E-2</v>
      </c>
      <c r="AZ13" s="17"/>
      <c r="BA13" s="17">
        <v>1.3583772624169601E-2</v>
      </c>
      <c r="BB13" s="17">
        <v>4.1964058075093701E-2</v>
      </c>
      <c r="BC13" s="17">
        <v>6.7291897568365899E-2</v>
      </c>
      <c r="BD13" s="17">
        <v>0.10377907091654</v>
      </c>
      <c r="BE13" s="17">
        <v>6.7814880107725004E-2</v>
      </c>
      <c r="BF13" s="17"/>
      <c r="BG13" s="17">
        <v>3.5193204315392003E-2</v>
      </c>
      <c r="BH13" s="17">
        <v>7.13098943362592E-2</v>
      </c>
      <c r="BI13" s="17">
        <v>3.5964042851015003E-2</v>
      </c>
      <c r="BJ13" s="17">
        <v>4.2066077662957897E-2</v>
      </c>
      <c r="BK13" s="17">
        <v>5.2937836813393403E-2</v>
      </c>
      <c r="BL13" s="17"/>
      <c r="BM13" s="17">
        <v>5.5248998400389202E-2</v>
      </c>
      <c r="BN13" s="17">
        <v>3.5604405297830898E-2</v>
      </c>
      <c r="BO13" s="17">
        <v>5.7669060107201901E-2</v>
      </c>
      <c r="BP13" s="17"/>
      <c r="BQ13" s="17">
        <v>7.2843105903451E-2</v>
      </c>
      <c r="BR13" s="17">
        <v>3.36509735731454E-2</v>
      </c>
      <c r="BS13" s="17"/>
      <c r="BT13" s="17">
        <v>6.5289035821885194E-2</v>
      </c>
      <c r="BU13" s="17">
        <v>2.4586454296542999E-2</v>
      </c>
    </row>
    <row r="14" spans="2:73" x14ac:dyDescent="0.3">
      <c r="B14" s="18" t="s">
        <v>266</v>
      </c>
      <c r="C14" s="17">
        <v>8.6761296735458598E-2</v>
      </c>
      <c r="D14" s="17">
        <v>9.8909340036541393E-2</v>
      </c>
      <c r="E14" s="17">
        <v>7.51910314332703E-2</v>
      </c>
      <c r="F14" s="17"/>
      <c r="G14" s="17">
        <v>0.114054830511495</v>
      </c>
      <c r="H14" s="17">
        <v>0.12840794141276901</v>
      </c>
      <c r="I14" s="17">
        <v>0.107131849773031</v>
      </c>
      <c r="J14" s="17">
        <v>5.9651498531573199E-2</v>
      </c>
      <c r="K14" s="17">
        <v>4.5797989039388497E-2</v>
      </c>
      <c r="L14" s="17">
        <v>6.7827300444748898E-2</v>
      </c>
      <c r="M14" s="17"/>
      <c r="N14" s="17">
        <v>0.146078884498932</v>
      </c>
      <c r="O14" s="17">
        <v>7.8896596531486105E-2</v>
      </c>
      <c r="P14" s="17">
        <v>6.0172223198526303E-2</v>
      </c>
      <c r="Q14" s="17">
        <v>5.5942596960169601E-2</v>
      </c>
      <c r="R14" s="17"/>
      <c r="S14" s="17">
        <v>0.138631471661808</v>
      </c>
      <c r="T14" s="17">
        <v>5.6972427244691697E-2</v>
      </c>
      <c r="U14" s="17">
        <v>0.100032475707049</v>
      </c>
      <c r="V14" s="17">
        <v>7.94407161531685E-2</v>
      </c>
      <c r="W14" s="17">
        <v>8.7249373278566397E-2</v>
      </c>
      <c r="X14" s="17">
        <v>4.7049265362717398E-2</v>
      </c>
      <c r="Y14" s="17">
        <v>8.2927766682834705E-2</v>
      </c>
      <c r="Z14" s="17">
        <v>5.7395326875793497E-2</v>
      </c>
      <c r="AA14" s="17">
        <v>0.10004237696204001</v>
      </c>
      <c r="AB14" s="17"/>
      <c r="AC14" s="17">
        <v>0.109337376413035</v>
      </c>
      <c r="AD14" s="17">
        <v>4.83991250907942E-2</v>
      </c>
      <c r="AE14" s="17">
        <v>5.3008141354007499E-2</v>
      </c>
      <c r="AF14" s="17">
        <v>5.6980582609337901E-2</v>
      </c>
      <c r="AG14" s="17">
        <v>5.4846671547760899E-2</v>
      </c>
      <c r="AH14" s="17">
        <v>5.0162822149667698E-2</v>
      </c>
      <c r="AI14" s="17">
        <v>0.10393621727456</v>
      </c>
      <c r="AJ14" s="17">
        <v>8.3297909428434E-2</v>
      </c>
      <c r="AK14" s="17">
        <v>7.3058911746679903E-2</v>
      </c>
      <c r="AL14" s="17">
        <v>8.9161594763996793E-2</v>
      </c>
      <c r="AM14" s="17">
        <v>7.1267330809131904E-2</v>
      </c>
      <c r="AN14" s="17">
        <v>8.6368808152390106E-2</v>
      </c>
      <c r="AO14" s="17">
        <v>0.131406539721553</v>
      </c>
      <c r="AP14" s="17">
        <v>0.15806398338666999</v>
      </c>
      <c r="AQ14" s="17">
        <v>0.22800560477581999</v>
      </c>
      <c r="AR14" s="17">
        <v>0.19421196818272299</v>
      </c>
      <c r="AS14" s="17"/>
      <c r="AT14" s="17">
        <v>0.121729768547494</v>
      </c>
      <c r="AU14" s="17">
        <v>8.41865547492371E-2</v>
      </c>
      <c r="AV14" s="17">
        <v>0.10380088077470701</v>
      </c>
      <c r="AW14" s="17">
        <v>5.7481098535498598E-2</v>
      </c>
      <c r="AX14" s="17">
        <v>6.1437979303791503E-2</v>
      </c>
      <c r="AY14" s="17">
        <v>4.8938292263774101E-2</v>
      </c>
      <c r="AZ14" s="17"/>
      <c r="BA14" s="17">
        <v>3.90938232973757E-2</v>
      </c>
      <c r="BB14" s="17">
        <v>6.2157471503799099E-2</v>
      </c>
      <c r="BC14" s="17">
        <v>0.11126499541629099</v>
      </c>
      <c r="BD14" s="17">
        <v>0.16054010452609899</v>
      </c>
      <c r="BE14" s="17">
        <v>0.15833284968712999</v>
      </c>
      <c r="BF14" s="17"/>
      <c r="BG14" s="17">
        <v>7.99085131392471E-2</v>
      </c>
      <c r="BH14" s="17">
        <v>0.124717861134805</v>
      </c>
      <c r="BI14" s="17">
        <v>8.0977947133965694E-2</v>
      </c>
      <c r="BJ14" s="17">
        <v>7.6154650072426305E-2</v>
      </c>
      <c r="BK14" s="17">
        <v>6.9998506311179695E-2</v>
      </c>
      <c r="BL14" s="17"/>
      <c r="BM14" s="17">
        <v>0.10611164152913399</v>
      </c>
      <c r="BN14" s="17">
        <v>7.0782285205503906E-2</v>
      </c>
      <c r="BO14" s="17">
        <v>6.7783242411531802E-2</v>
      </c>
      <c r="BP14" s="17"/>
      <c r="BQ14" s="17">
        <v>0.14442364503173799</v>
      </c>
      <c r="BR14" s="17">
        <v>5.5313100651800298E-2</v>
      </c>
      <c r="BS14" s="17"/>
      <c r="BT14" s="17">
        <v>0.111939325073904</v>
      </c>
      <c r="BU14" s="17">
        <v>5.5266238404618299E-2</v>
      </c>
    </row>
    <row r="15" spans="2:73" x14ac:dyDescent="0.3">
      <c r="B15" s="18" t="s">
        <v>267</v>
      </c>
      <c r="C15" s="17">
        <v>0.243576614602594</v>
      </c>
      <c r="D15" s="17">
        <v>0.244401214313511</v>
      </c>
      <c r="E15" s="17">
        <v>0.24239282053028799</v>
      </c>
      <c r="F15" s="17"/>
      <c r="G15" s="17">
        <v>0.20018932677666801</v>
      </c>
      <c r="H15" s="17">
        <v>0.24637003407567501</v>
      </c>
      <c r="I15" s="17">
        <v>0.290152195530545</v>
      </c>
      <c r="J15" s="17">
        <v>0.27134960045836798</v>
      </c>
      <c r="K15" s="17">
        <v>0.259402704208615</v>
      </c>
      <c r="L15" s="17">
        <v>0.19895868447101001</v>
      </c>
      <c r="M15" s="17"/>
      <c r="N15" s="17">
        <v>0.28438846466613399</v>
      </c>
      <c r="O15" s="17">
        <v>0.25880894238394597</v>
      </c>
      <c r="P15" s="17">
        <v>0.226482166651223</v>
      </c>
      <c r="Q15" s="17">
        <v>0.192769768428078</v>
      </c>
      <c r="R15" s="17"/>
      <c r="S15" s="17">
        <v>0.275141130831764</v>
      </c>
      <c r="T15" s="17">
        <v>0.25705017659441598</v>
      </c>
      <c r="U15" s="17">
        <v>0.28743719202400397</v>
      </c>
      <c r="V15" s="17">
        <v>0.235440760956241</v>
      </c>
      <c r="W15" s="17">
        <v>0.20925228069156601</v>
      </c>
      <c r="X15" s="17">
        <v>0.24790993642789499</v>
      </c>
      <c r="Y15" s="17">
        <v>0.21617726377132401</v>
      </c>
      <c r="Z15" s="17">
        <v>0.26333018380107098</v>
      </c>
      <c r="AA15" s="17">
        <v>0.19500383636978799</v>
      </c>
      <c r="AB15" s="17"/>
      <c r="AC15" s="17">
        <v>4.4928414148251397E-2</v>
      </c>
      <c r="AD15" s="17">
        <v>0.17279394654858099</v>
      </c>
      <c r="AE15" s="17">
        <v>0.180986848468287</v>
      </c>
      <c r="AF15" s="17">
        <v>0.16082708241629001</v>
      </c>
      <c r="AG15" s="17">
        <v>0.18165368811424901</v>
      </c>
      <c r="AH15" s="17">
        <v>0.22174864035773201</v>
      </c>
      <c r="AI15" s="17">
        <v>0.261736746644808</v>
      </c>
      <c r="AJ15" s="17">
        <v>0.29631017129446502</v>
      </c>
      <c r="AK15" s="17">
        <v>0.28875106411052298</v>
      </c>
      <c r="AL15" s="17">
        <v>0.24927868326704999</v>
      </c>
      <c r="AM15" s="17">
        <v>0.23707054975062</v>
      </c>
      <c r="AN15" s="17">
        <v>0.344350076313718</v>
      </c>
      <c r="AO15" s="17">
        <v>0.243754606900389</v>
      </c>
      <c r="AP15" s="17">
        <v>0.33801597217705998</v>
      </c>
      <c r="AQ15" s="17">
        <v>0.33057062497758499</v>
      </c>
      <c r="AR15" s="17">
        <v>0.32675443373690399</v>
      </c>
      <c r="AS15" s="17"/>
      <c r="AT15" s="17">
        <v>0.26727762001848299</v>
      </c>
      <c r="AU15" s="17">
        <v>0.25420608179068099</v>
      </c>
      <c r="AV15" s="17">
        <v>0.20117874833138499</v>
      </c>
      <c r="AW15" s="17">
        <v>0.23390876123926599</v>
      </c>
      <c r="AX15" s="17">
        <v>0.22131056455352499</v>
      </c>
      <c r="AY15" s="17">
        <v>0.27914378205059998</v>
      </c>
      <c r="AZ15" s="17"/>
      <c r="BA15" s="17">
        <v>0.18082454468786799</v>
      </c>
      <c r="BB15" s="17">
        <v>0.25117910587157399</v>
      </c>
      <c r="BC15" s="17">
        <v>0.28011822697684602</v>
      </c>
      <c r="BD15" s="17">
        <v>0.29244231481286997</v>
      </c>
      <c r="BE15" s="17">
        <v>0.31468293058754199</v>
      </c>
      <c r="BF15" s="17"/>
      <c r="BG15" s="17">
        <v>0.23451596112022</v>
      </c>
      <c r="BH15" s="17">
        <v>0.248991513087894</v>
      </c>
      <c r="BI15" s="17">
        <v>0.32559384535341002</v>
      </c>
      <c r="BJ15" s="17">
        <v>0.21978157382894001</v>
      </c>
      <c r="BK15" s="17">
        <v>0.28783927559649602</v>
      </c>
      <c r="BL15" s="17"/>
      <c r="BM15" s="17">
        <v>0.27348383962513201</v>
      </c>
      <c r="BN15" s="17">
        <v>0.23223769172459099</v>
      </c>
      <c r="BO15" s="17">
        <v>0.18195175348871001</v>
      </c>
      <c r="BP15" s="17"/>
      <c r="BQ15" s="17">
        <v>0.260657422135324</v>
      </c>
      <c r="BR15" s="17">
        <v>0.23476391117967799</v>
      </c>
      <c r="BS15" s="17"/>
      <c r="BT15" s="17">
        <v>0.28531997753597199</v>
      </c>
      <c r="BU15" s="17">
        <v>0.184202425116824</v>
      </c>
    </row>
    <row r="16" spans="2:73" x14ac:dyDescent="0.3">
      <c r="B16" s="18" t="s">
        <v>268</v>
      </c>
      <c r="C16" s="17">
        <v>0.17302047586785099</v>
      </c>
      <c r="D16" s="17">
        <v>0.16261361156586199</v>
      </c>
      <c r="E16" s="17">
        <v>0.18327998026536199</v>
      </c>
      <c r="F16" s="17"/>
      <c r="G16" s="17">
        <v>0.14594940842291701</v>
      </c>
      <c r="H16" s="17">
        <v>0.13351932261300001</v>
      </c>
      <c r="I16" s="17">
        <v>0.18791401198058399</v>
      </c>
      <c r="J16" s="17">
        <v>0.20006642831487301</v>
      </c>
      <c r="K16" s="17">
        <v>0.17672600143512901</v>
      </c>
      <c r="L16" s="17">
        <v>0.18646336929469401</v>
      </c>
      <c r="M16" s="17"/>
      <c r="N16" s="17">
        <v>0.169162944732341</v>
      </c>
      <c r="O16" s="17">
        <v>0.201886439134529</v>
      </c>
      <c r="P16" s="17">
        <v>0.17602801422532299</v>
      </c>
      <c r="Q16" s="17">
        <v>0.14544626040146499</v>
      </c>
      <c r="R16" s="17"/>
      <c r="S16" s="17">
        <v>0.13947125482998499</v>
      </c>
      <c r="T16" s="17">
        <v>0.197945071132969</v>
      </c>
      <c r="U16" s="17">
        <v>0.14220552517832299</v>
      </c>
      <c r="V16" s="17">
        <v>0.15982131853619599</v>
      </c>
      <c r="W16" s="17">
        <v>0.181494051003177</v>
      </c>
      <c r="X16" s="17">
        <v>0.165092182904747</v>
      </c>
      <c r="Y16" s="17">
        <v>0.18650447780310001</v>
      </c>
      <c r="Z16" s="17">
        <v>0.16764090629884901</v>
      </c>
      <c r="AA16" s="17">
        <v>0.210534659607682</v>
      </c>
      <c r="AB16" s="17"/>
      <c r="AC16" s="17">
        <v>0.138305375454882</v>
      </c>
      <c r="AD16" s="17">
        <v>0.17298438314172901</v>
      </c>
      <c r="AE16" s="17">
        <v>0.19241627083573101</v>
      </c>
      <c r="AF16" s="17">
        <v>0.17029155481119901</v>
      </c>
      <c r="AG16" s="17">
        <v>0.161691585811744</v>
      </c>
      <c r="AH16" s="17">
        <v>0.171935264202073</v>
      </c>
      <c r="AI16" s="17">
        <v>0.19907844890461501</v>
      </c>
      <c r="AJ16" s="17">
        <v>0.13415317752266201</v>
      </c>
      <c r="AK16" s="17">
        <v>0.23201187221118999</v>
      </c>
      <c r="AL16" s="17">
        <v>0.21066462438980799</v>
      </c>
      <c r="AM16" s="17">
        <v>0.19354954047697701</v>
      </c>
      <c r="AN16" s="17">
        <v>0.181311649361897</v>
      </c>
      <c r="AO16" s="17">
        <v>0.18136492456332101</v>
      </c>
      <c r="AP16" s="17">
        <v>0.115282010295817</v>
      </c>
      <c r="AQ16" s="17">
        <v>0.15569717497253299</v>
      </c>
      <c r="AR16" s="17">
        <v>0.10166257799497599</v>
      </c>
      <c r="AS16" s="17"/>
      <c r="AT16" s="17">
        <v>0.12546155145999299</v>
      </c>
      <c r="AU16" s="17">
        <v>0.16867352436109401</v>
      </c>
      <c r="AV16" s="17">
        <v>0.19572801350312499</v>
      </c>
      <c r="AW16" s="17">
        <v>0.18505514701379899</v>
      </c>
      <c r="AX16" s="17">
        <v>0.23210393004620899</v>
      </c>
      <c r="AY16" s="17">
        <v>0.182970238264407</v>
      </c>
      <c r="AZ16" s="17"/>
      <c r="BA16" s="17">
        <v>0.16989500483213099</v>
      </c>
      <c r="BB16" s="17">
        <v>0.19949727100445899</v>
      </c>
      <c r="BC16" s="17">
        <v>0.173773481861727</v>
      </c>
      <c r="BD16" s="17">
        <v>0.15306182507441499</v>
      </c>
      <c r="BE16" s="17">
        <v>0.14285779182444899</v>
      </c>
      <c r="BF16" s="17"/>
      <c r="BG16" s="17">
        <v>0.18400325312240801</v>
      </c>
      <c r="BH16" s="17">
        <v>0.15889869720703201</v>
      </c>
      <c r="BI16" s="17">
        <v>0.20362764453190399</v>
      </c>
      <c r="BJ16" s="17">
        <v>0.17506900406987499</v>
      </c>
      <c r="BK16" s="17">
        <v>0.197340917458557</v>
      </c>
      <c r="BL16" s="17"/>
      <c r="BM16" s="17">
        <v>0.166283355287898</v>
      </c>
      <c r="BN16" s="17">
        <v>0.173355623479587</v>
      </c>
      <c r="BO16" s="17">
        <v>0.192267455248916</v>
      </c>
      <c r="BP16" s="17"/>
      <c r="BQ16" s="17">
        <v>0.15571757413582199</v>
      </c>
      <c r="BR16" s="17">
        <v>0.18383167900561101</v>
      </c>
      <c r="BS16" s="17"/>
      <c r="BT16" s="17">
        <v>0.17122629987593399</v>
      </c>
      <c r="BU16" s="17">
        <v>0.18215499400259599</v>
      </c>
    </row>
    <row r="17" spans="2:73" x14ac:dyDescent="0.3">
      <c r="B17" s="18" t="s">
        <v>269</v>
      </c>
      <c r="C17" s="17">
        <v>0.24144914539817899</v>
      </c>
      <c r="D17" s="17">
        <v>0.22820053930252801</v>
      </c>
      <c r="E17" s="17">
        <v>0.254754877436974</v>
      </c>
      <c r="F17" s="17"/>
      <c r="G17" s="17">
        <v>0.21752975520672099</v>
      </c>
      <c r="H17" s="17">
        <v>0.19081161648780001</v>
      </c>
      <c r="I17" s="17">
        <v>0.197541647507638</v>
      </c>
      <c r="J17" s="17">
        <v>0.25364979284755501</v>
      </c>
      <c r="K17" s="17">
        <v>0.268162294803723</v>
      </c>
      <c r="L17" s="17">
        <v>0.30629216338201898</v>
      </c>
      <c r="M17" s="17"/>
      <c r="N17" s="17">
        <v>0.167063939664266</v>
      </c>
      <c r="O17" s="17">
        <v>0.229410127504314</v>
      </c>
      <c r="P17" s="17">
        <v>0.29706820070047901</v>
      </c>
      <c r="Q17" s="17">
        <v>0.287858834280247</v>
      </c>
      <c r="R17" s="17"/>
      <c r="S17" s="17">
        <v>0.15979735777277199</v>
      </c>
      <c r="T17" s="17">
        <v>0.27935229551227198</v>
      </c>
      <c r="U17" s="17">
        <v>0.249846350877657</v>
      </c>
      <c r="V17" s="17">
        <v>0.27141127732479398</v>
      </c>
      <c r="W17" s="17">
        <v>0.26464895311363801</v>
      </c>
      <c r="X17" s="17">
        <v>0.231213119698327</v>
      </c>
      <c r="Y17" s="17">
        <v>0.27245738082424997</v>
      </c>
      <c r="Z17" s="17">
        <v>0.19296795118448701</v>
      </c>
      <c r="AA17" s="17">
        <v>0.250220897030422</v>
      </c>
      <c r="AB17" s="17"/>
      <c r="AC17" s="17">
        <v>0.20383256055215501</v>
      </c>
      <c r="AD17" s="17">
        <v>0.26456925359157002</v>
      </c>
      <c r="AE17" s="17">
        <v>0.28589230927725301</v>
      </c>
      <c r="AF17" s="17">
        <v>0.30827684625152302</v>
      </c>
      <c r="AG17" s="17">
        <v>0.26185141803022899</v>
      </c>
      <c r="AH17" s="17">
        <v>0.27668761022574201</v>
      </c>
      <c r="AI17" s="17">
        <v>0.19975011870463699</v>
      </c>
      <c r="AJ17" s="17">
        <v>0.27254070377676598</v>
      </c>
      <c r="AK17" s="17">
        <v>0.22229559219293099</v>
      </c>
      <c r="AL17" s="17">
        <v>0.24289463856708399</v>
      </c>
      <c r="AM17" s="17">
        <v>0.24205785705956401</v>
      </c>
      <c r="AN17" s="17">
        <v>0.201096316418336</v>
      </c>
      <c r="AO17" s="17">
        <v>0.25848080442166899</v>
      </c>
      <c r="AP17" s="17">
        <v>0.203604620746063</v>
      </c>
      <c r="AQ17" s="17">
        <v>0.13077592766049601</v>
      </c>
      <c r="AR17" s="17">
        <v>0.12996228354029099</v>
      </c>
      <c r="AS17" s="17"/>
      <c r="AT17" s="17">
        <v>0.16950082067643099</v>
      </c>
      <c r="AU17" s="17">
        <v>0.25011621959729302</v>
      </c>
      <c r="AV17" s="17">
        <v>0.27039786689019002</v>
      </c>
      <c r="AW17" s="17">
        <v>0.28027824918848498</v>
      </c>
      <c r="AX17" s="17">
        <v>0.26444557466087798</v>
      </c>
      <c r="AY17" s="17">
        <v>0.25236687856773699</v>
      </c>
      <c r="AZ17" s="17"/>
      <c r="BA17" s="17">
        <v>0.30965028463350502</v>
      </c>
      <c r="BB17" s="17">
        <v>0.25765424895414102</v>
      </c>
      <c r="BC17" s="17">
        <v>0.20455068537596599</v>
      </c>
      <c r="BD17" s="17">
        <v>0.12121719415282101</v>
      </c>
      <c r="BE17" s="17">
        <v>0.14940136756247899</v>
      </c>
      <c r="BF17" s="17"/>
      <c r="BG17" s="17">
        <v>0.24769589680468701</v>
      </c>
      <c r="BH17" s="17">
        <v>0.21527414882572801</v>
      </c>
      <c r="BI17" s="17">
        <v>0.205388038137508</v>
      </c>
      <c r="BJ17" s="17">
        <v>0.27619661491636799</v>
      </c>
      <c r="BK17" s="17">
        <v>0.243319298134827</v>
      </c>
      <c r="BL17" s="17"/>
      <c r="BM17" s="17">
        <v>0.19845086189591701</v>
      </c>
      <c r="BN17" s="17">
        <v>0.273312060874568</v>
      </c>
      <c r="BO17" s="17">
        <v>0.292429637333883</v>
      </c>
      <c r="BP17" s="17"/>
      <c r="BQ17" s="17">
        <v>0.17615565264027899</v>
      </c>
      <c r="BR17" s="17">
        <v>0.27669874811628697</v>
      </c>
      <c r="BS17" s="17"/>
      <c r="BT17" s="17">
        <v>0.20895167006419499</v>
      </c>
      <c r="BU17" s="17">
        <v>0.28327360974695798</v>
      </c>
    </row>
    <row r="18" spans="2:73" x14ac:dyDescent="0.3">
      <c r="B18" s="18" t="s">
        <v>270</v>
      </c>
      <c r="C18" s="17">
        <v>0.14346329279787101</v>
      </c>
      <c r="D18" s="17">
        <v>0.13389133605116901</v>
      </c>
      <c r="E18" s="17">
        <v>0.1524588796379</v>
      </c>
      <c r="F18" s="17"/>
      <c r="G18" s="17">
        <v>0.13935290294417799</v>
      </c>
      <c r="H18" s="17">
        <v>7.5169789938860698E-2</v>
      </c>
      <c r="I18" s="17">
        <v>0.11566718662636399</v>
      </c>
      <c r="J18" s="17">
        <v>0.14874450812256801</v>
      </c>
      <c r="K18" s="17">
        <v>0.197073761923483</v>
      </c>
      <c r="L18" s="17">
        <v>0.184012889091444</v>
      </c>
      <c r="M18" s="17"/>
      <c r="N18" s="17">
        <v>8.0040388805167104E-2</v>
      </c>
      <c r="O18" s="17">
        <v>0.11370908191481301</v>
      </c>
      <c r="P18" s="17">
        <v>0.145999993879525</v>
      </c>
      <c r="Q18" s="17">
        <v>0.24240927764874801</v>
      </c>
      <c r="R18" s="17"/>
      <c r="S18" s="17">
        <v>8.3572144479484994E-2</v>
      </c>
      <c r="T18" s="17">
        <v>0.12834585876132901</v>
      </c>
      <c r="U18" s="17">
        <v>0.124803413087056</v>
      </c>
      <c r="V18" s="17">
        <v>0.170983754227472</v>
      </c>
      <c r="W18" s="17">
        <v>0.16215289627330301</v>
      </c>
      <c r="X18" s="17">
        <v>0.189042829682282</v>
      </c>
      <c r="Y18" s="17">
        <v>0.13558449701900999</v>
      </c>
      <c r="Z18" s="17">
        <v>0.191535445656901</v>
      </c>
      <c r="AA18" s="17">
        <v>0.16644889129858401</v>
      </c>
      <c r="AB18" s="17"/>
      <c r="AC18" s="17">
        <v>0.35301311580665701</v>
      </c>
      <c r="AD18" s="17">
        <v>0.24885579796415599</v>
      </c>
      <c r="AE18" s="17">
        <v>0.23487618420181</v>
      </c>
      <c r="AF18" s="17">
        <v>0.219351834006911</v>
      </c>
      <c r="AG18" s="17">
        <v>0.24575746082743299</v>
      </c>
      <c r="AH18" s="17">
        <v>0.16190485820249001</v>
      </c>
      <c r="AI18" s="17">
        <v>0.112691451668801</v>
      </c>
      <c r="AJ18" s="17">
        <v>8.7551437899865803E-2</v>
      </c>
      <c r="AK18" s="17">
        <v>8.8385995796256306E-2</v>
      </c>
      <c r="AL18" s="17">
        <v>9.1869895558087195E-2</v>
      </c>
      <c r="AM18" s="17">
        <v>0.126888667585357</v>
      </c>
      <c r="AN18" s="17">
        <v>6.35926870713487E-2</v>
      </c>
      <c r="AO18" s="17">
        <v>6.3168070989175595E-2</v>
      </c>
      <c r="AP18" s="17">
        <v>6.5710388092780597E-2</v>
      </c>
      <c r="AQ18" s="17">
        <v>6.7808308696067701E-2</v>
      </c>
      <c r="AR18" s="17">
        <v>3.6314714640883101E-2</v>
      </c>
      <c r="AS18" s="17"/>
      <c r="AT18" s="17">
        <v>0.104560291273183</v>
      </c>
      <c r="AU18" s="17">
        <v>0.166573184619736</v>
      </c>
      <c r="AV18" s="17">
        <v>0.13113326947697801</v>
      </c>
      <c r="AW18" s="17">
        <v>0.15467962107636099</v>
      </c>
      <c r="AX18" s="17">
        <v>0.16258261616676001</v>
      </c>
      <c r="AY18" s="17">
        <v>0.14612799955552999</v>
      </c>
      <c r="AZ18" s="17"/>
      <c r="BA18" s="17">
        <v>0.244993308456704</v>
      </c>
      <c r="BB18" s="17">
        <v>0.13883477799159899</v>
      </c>
      <c r="BC18" s="17">
        <v>7.3625015313737996E-2</v>
      </c>
      <c r="BD18" s="17">
        <v>7.5941911222691005E-2</v>
      </c>
      <c r="BE18" s="17">
        <v>2.46440768911519E-2</v>
      </c>
      <c r="BF18" s="17"/>
      <c r="BG18" s="17">
        <v>0.151976722984175</v>
      </c>
      <c r="BH18" s="17">
        <v>0.10086847992808</v>
      </c>
      <c r="BI18" s="17">
        <v>9.7216573806826495E-2</v>
      </c>
      <c r="BJ18" s="17">
        <v>0.16677220294459799</v>
      </c>
      <c r="BK18" s="17">
        <v>9.2269928604891804E-2</v>
      </c>
      <c r="BL18" s="17"/>
      <c r="BM18" s="17">
        <v>0.121204454592483</v>
      </c>
      <c r="BN18" s="17">
        <v>0.161859448247307</v>
      </c>
      <c r="BO18" s="17">
        <v>0.165256686775129</v>
      </c>
      <c r="BP18" s="17"/>
      <c r="BQ18" s="17">
        <v>8.4189154421809895E-2</v>
      </c>
      <c r="BR18" s="17">
        <v>0.18191422984366001</v>
      </c>
      <c r="BS18" s="17"/>
      <c r="BT18" s="17">
        <v>8.4593808515185498E-2</v>
      </c>
      <c r="BU18" s="17">
        <v>0.22152534683592501</v>
      </c>
    </row>
    <row r="19" spans="2:73" x14ac:dyDescent="0.3">
      <c r="B19" s="18" t="s">
        <v>92</v>
      </c>
      <c r="C19" s="19">
        <v>1.86350505897445E-2</v>
      </c>
      <c r="D19" s="19">
        <v>1.9073163175960001E-2</v>
      </c>
      <c r="E19" s="19">
        <v>1.82656209278735E-2</v>
      </c>
      <c r="F19" s="19"/>
      <c r="G19" s="19">
        <v>2.5316015249752698E-2</v>
      </c>
      <c r="H19" s="19">
        <v>3.5886828475162898E-2</v>
      </c>
      <c r="I19" s="19">
        <v>7.2602502567924799E-3</v>
      </c>
      <c r="J19" s="19">
        <v>1.15557051211033E-2</v>
      </c>
      <c r="K19" s="19">
        <v>9.0060746261407497E-3</v>
      </c>
      <c r="L19" s="19">
        <v>2.1656232149390699E-2</v>
      </c>
      <c r="M19" s="19"/>
      <c r="N19" s="19">
        <v>1.6985551674432098E-2</v>
      </c>
      <c r="O19" s="19">
        <v>1.11429060779912E-2</v>
      </c>
      <c r="P19" s="19">
        <v>1.8902689702955298E-2</v>
      </c>
      <c r="Q19" s="19">
        <v>2.5288928071842898E-2</v>
      </c>
      <c r="R19" s="19"/>
      <c r="S19" s="19">
        <v>1.7865501234074599E-2</v>
      </c>
      <c r="T19" s="19">
        <v>1.9095664092344498E-2</v>
      </c>
      <c r="U19" s="19">
        <v>2.7304319264940799E-2</v>
      </c>
      <c r="V19" s="19">
        <v>1.6549237279367999E-2</v>
      </c>
      <c r="W19" s="19">
        <v>6.5652988520500596E-3</v>
      </c>
      <c r="X19" s="19">
        <v>2.8184989032886999E-2</v>
      </c>
      <c r="Y19" s="19">
        <v>1.04273880605625E-2</v>
      </c>
      <c r="Z19" s="19">
        <v>1.8232719338017098E-2</v>
      </c>
      <c r="AA19" s="19">
        <v>2.15474692756575E-2</v>
      </c>
      <c r="AB19" s="19"/>
      <c r="AC19" s="19">
        <v>2.27299714829684E-2</v>
      </c>
      <c r="AD19" s="19">
        <v>2.7919524223400501E-2</v>
      </c>
      <c r="AE19" s="19">
        <v>1.0730488783921299E-2</v>
      </c>
      <c r="AF19" s="19">
        <v>1.79385128660495E-2</v>
      </c>
      <c r="AG19" s="19">
        <v>2.06918760853756E-2</v>
      </c>
      <c r="AH19" s="19">
        <v>2.67259665799898E-2</v>
      </c>
      <c r="AI19" s="19">
        <v>1.89190902610562E-2</v>
      </c>
      <c r="AJ19" s="19">
        <v>2.0423265467438501E-2</v>
      </c>
      <c r="AK19" s="19">
        <v>1.25282289064247E-2</v>
      </c>
      <c r="AL19" s="19">
        <v>2.0440513449194699E-2</v>
      </c>
      <c r="AM19" s="19">
        <v>1.58208446185964E-2</v>
      </c>
      <c r="AN19" s="19">
        <v>1.7461458580158601E-2</v>
      </c>
      <c r="AO19" s="19">
        <v>0</v>
      </c>
      <c r="AP19" s="19">
        <v>0</v>
      </c>
      <c r="AQ19" s="19">
        <v>2.8778157067718399E-2</v>
      </c>
      <c r="AR19" s="19">
        <v>7.30394125870539E-3</v>
      </c>
      <c r="AS19" s="19"/>
      <c r="AT19" s="19">
        <v>2.10763153637227E-2</v>
      </c>
      <c r="AU19" s="19">
        <v>1.7816999880321999E-2</v>
      </c>
      <c r="AV19" s="19">
        <v>1.9142309394659301E-2</v>
      </c>
      <c r="AW19" s="19">
        <v>2.08026090460047E-2</v>
      </c>
      <c r="AX19" s="19">
        <v>9.8674826301281202E-3</v>
      </c>
      <c r="AY19" s="19">
        <v>2.0739178067138399E-2</v>
      </c>
      <c r="AZ19" s="19"/>
      <c r="BA19" s="19">
        <v>2.5358802502797002E-2</v>
      </c>
      <c r="BB19" s="19">
        <v>1.11641982186691E-2</v>
      </c>
      <c r="BC19" s="19">
        <v>2.6819962119197301E-2</v>
      </c>
      <c r="BD19" s="19">
        <v>1.45016770173331E-2</v>
      </c>
      <c r="BE19" s="19">
        <v>0</v>
      </c>
      <c r="BF19" s="19"/>
      <c r="BG19" s="19">
        <v>1.8034070172422999E-2</v>
      </c>
      <c r="BH19" s="19">
        <v>1.8212199663773999E-2</v>
      </c>
      <c r="BI19" s="19">
        <v>7.2942599780915999E-3</v>
      </c>
      <c r="BJ19" s="19">
        <v>1.17802337432225E-2</v>
      </c>
      <c r="BK19" s="19">
        <v>2.88424773065914E-2</v>
      </c>
      <c r="BL19" s="19"/>
      <c r="BM19" s="19">
        <v>1.3969872114497E-2</v>
      </c>
      <c r="BN19" s="19">
        <v>2.6659782072568299E-2</v>
      </c>
      <c r="BO19" s="19">
        <v>1.3123561955315E-2</v>
      </c>
      <c r="BP19" s="19"/>
      <c r="BQ19" s="19">
        <v>6.7685624313491401E-3</v>
      </c>
      <c r="BR19" s="19">
        <v>2.0501021741502298E-2</v>
      </c>
      <c r="BS19" s="19"/>
      <c r="BT19" s="19">
        <v>1.16736870380126E-2</v>
      </c>
      <c r="BU19" s="19">
        <v>2.4479299677952999E-2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1.5041827399248101E-2</v>
      </c>
      <c r="D9" s="17">
        <v>1.1665018084350699E-2</v>
      </c>
      <c r="E9" s="17">
        <v>1.8378860415453301E-2</v>
      </c>
      <c r="F9" s="17"/>
      <c r="G9" s="17">
        <v>3.0141300568299001E-2</v>
      </c>
      <c r="H9" s="17">
        <v>1.7856515825810999E-2</v>
      </c>
      <c r="I9" s="17">
        <v>1.40908129512441E-2</v>
      </c>
      <c r="J9" s="17">
        <v>1.7008440355817001E-2</v>
      </c>
      <c r="K9" s="17">
        <v>9.1341496228922892E-3</v>
      </c>
      <c r="L9" s="17">
        <v>5.8893747777292197E-3</v>
      </c>
      <c r="M9" s="17"/>
      <c r="N9" s="17">
        <v>1.0871916511698099E-2</v>
      </c>
      <c r="O9" s="17">
        <v>1.2290330703296E-2</v>
      </c>
      <c r="P9" s="17">
        <v>2.1277215088328801E-2</v>
      </c>
      <c r="Q9" s="17">
        <v>1.7229811646630899E-2</v>
      </c>
      <c r="R9" s="17"/>
      <c r="S9" s="17">
        <v>1.29657243791597E-2</v>
      </c>
      <c r="T9" s="17">
        <v>1.34753907948861E-2</v>
      </c>
      <c r="U9" s="17">
        <v>8.7760023367350701E-3</v>
      </c>
      <c r="V9" s="17">
        <v>1.03821416221885E-2</v>
      </c>
      <c r="W9" s="17">
        <v>1.9417112440466601E-2</v>
      </c>
      <c r="X9" s="17">
        <v>1.6407269352117799E-2</v>
      </c>
      <c r="Y9" s="17">
        <v>3.5069527128449497E-2</v>
      </c>
      <c r="Z9" s="17">
        <v>1.9653251724797701E-2</v>
      </c>
      <c r="AA9" s="17">
        <v>7.0722174915565398E-3</v>
      </c>
      <c r="AB9" s="17"/>
      <c r="AC9" s="17">
        <v>0</v>
      </c>
      <c r="AD9" s="17">
        <v>4.39314381870426E-2</v>
      </c>
      <c r="AE9" s="17">
        <v>1.0989534272910899E-2</v>
      </c>
      <c r="AF9" s="17">
        <v>2.3497028990467E-2</v>
      </c>
      <c r="AG9" s="17">
        <v>1.6664484646295E-2</v>
      </c>
      <c r="AH9" s="17">
        <v>9.6240112468728208E-3</v>
      </c>
      <c r="AI9" s="17">
        <v>1.2107079045172201E-2</v>
      </c>
      <c r="AJ9" s="17">
        <v>6.6137203770986804E-3</v>
      </c>
      <c r="AK9" s="17">
        <v>1.1196794976590201E-2</v>
      </c>
      <c r="AL9" s="17">
        <v>2.0934464726701699E-2</v>
      </c>
      <c r="AM9" s="17">
        <v>6.8446167451397298E-3</v>
      </c>
      <c r="AN9" s="17">
        <v>6.9040113561778301E-3</v>
      </c>
      <c r="AO9" s="17">
        <v>1.45872227955849E-2</v>
      </c>
      <c r="AP9" s="17">
        <v>5.3684481914077403E-2</v>
      </c>
      <c r="AQ9" s="17">
        <v>2.0452563068450599E-2</v>
      </c>
      <c r="AR9" s="17">
        <v>1.5143155373726401E-2</v>
      </c>
      <c r="AS9" s="17"/>
      <c r="AT9" s="17">
        <v>2.2664315548183399E-2</v>
      </c>
      <c r="AU9" s="17">
        <v>9.4294302797992592E-3</v>
      </c>
      <c r="AV9" s="17">
        <v>1.769225247098E-2</v>
      </c>
      <c r="AW9" s="17">
        <v>1.0731504937898999E-2</v>
      </c>
      <c r="AX9" s="17">
        <v>1.81038472358796E-2</v>
      </c>
      <c r="AY9" s="17">
        <v>1.42081519572355E-2</v>
      </c>
      <c r="AZ9" s="17"/>
      <c r="BA9" s="17">
        <v>1.64615370291811E-2</v>
      </c>
      <c r="BB9" s="17">
        <v>1.3183513345009799E-2</v>
      </c>
      <c r="BC9" s="17">
        <v>1.26850589031981E-2</v>
      </c>
      <c r="BD9" s="17">
        <v>1.6429231112779202E-2</v>
      </c>
      <c r="BE9" s="17">
        <v>3.8222167328623102E-2</v>
      </c>
      <c r="BF9" s="17"/>
      <c r="BG9" s="17">
        <v>1.9823906494794E-2</v>
      </c>
      <c r="BH9" s="17">
        <v>2.0322207056322299E-2</v>
      </c>
      <c r="BI9" s="17">
        <v>1.7108437210894001E-3</v>
      </c>
      <c r="BJ9" s="17">
        <v>6.24989675379517E-3</v>
      </c>
      <c r="BK9" s="17">
        <v>3.1994720747589397E-2</v>
      </c>
      <c r="BL9" s="17"/>
      <c r="BM9" s="17">
        <v>1.4404637714752099E-2</v>
      </c>
      <c r="BN9" s="17">
        <v>1.18430461931951E-2</v>
      </c>
      <c r="BO9" s="17">
        <v>2.46720701595038E-2</v>
      </c>
      <c r="BP9" s="17"/>
      <c r="BQ9" s="17">
        <v>2.1502719707359699E-2</v>
      </c>
      <c r="BR9" s="17">
        <v>1.14886166938695E-2</v>
      </c>
      <c r="BS9" s="17"/>
      <c r="BT9" s="17">
        <v>1.56762843312909E-2</v>
      </c>
      <c r="BU9" s="17">
        <v>1.40944114846616E-2</v>
      </c>
    </row>
    <row r="10" spans="2:73" x14ac:dyDescent="0.3">
      <c r="B10" s="18" t="s">
        <v>262</v>
      </c>
      <c r="C10" s="17">
        <v>4.3398122611154097E-2</v>
      </c>
      <c r="D10" s="17">
        <v>4.2830220773418998E-2</v>
      </c>
      <c r="E10" s="17">
        <v>4.4085439155428098E-2</v>
      </c>
      <c r="F10" s="17"/>
      <c r="G10" s="17">
        <v>6.2600535908160795E-2</v>
      </c>
      <c r="H10" s="17">
        <v>3.8826543945678901E-2</v>
      </c>
      <c r="I10" s="17">
        <v>3.6583680856376297E-2</v>
      </c>
      <c r="J10" s="17">
        <v>3.9888579234325199E-2</v>
      </c>
      <c r="K10" s="17">
        <v>3.4441476262252899E-2</v>
      </c>
      <c r="L10" s="17">
        <v>4.8802884899634802E-2</v>
      </c>
      <c r="M10" s="17"/>
      <c r="N10" s="17">
        <v>4.9433504524995502E-2</v>
      </c>
      <c r="O10" s="17">
        <v>3.4896473108361699E-2</v>
      </c>
      <c r="P10" s="17">
        <v>5.0734056697245199E-2</v>
      </c>
      <c r="Q10" s="17">
        <v>3.8833231678961397E-2</v>
      </c>
      <c r="R10" s="17"/>
      <c r="S10" s="17">
        <v>5.0862695876994102E-2</v>
      </c>
      <c r="T10" s="17">
        <v>3.4995862787041303E-2</v>
      </c>
      <c r="U10" s="17">
        <v>4.7106728874508501E-2</v>
      </c>
      <c r="V10" s="17">
        <v>2.7288885126726701E-2</v>
      </c>
      <c r="W10" s="17">
        <v>4.3650935007014301E-2</v>
      </c>
      <c r="X10" s="17">
        <v>4.27646555757299E-2</v>
      </c>
      <c r="Y10" s="17">
        <v>5.4291358944384201E-2</v>
      </c>
      <c r="Z10" s="17">
        <v>3.4974455809867099E-2</v>
      </c>
      <c r="AA10" s="17">
        <v>5.0533517353141599E-2</v>
      </c>
      <c r="AB10" s="17"/>
      <c r="AC10" s="17">
        <v>0.122818958773369</v>
      </c>
      <c r="AD10" s="17">
        <v>7.8593795389312604E-2</v>
      </c>
      <c r="AE10" s="17">
        <v>3.7175600922805897E-2</v>
      </c>
      <c r="AF10" s="17">
        <v>3.9972914991839401E-2</v>
      </c>
      <c r="AG10" s="17">
        <v>6.6723463694429594E-2</v>
      </c>
      <c r="AH10" s="17">
        <v>3.8103812888124797E-2</v>
      </c>
      <c r="AI10" s="17">
        <v>3.6371404016759597E-2</v>
      </c>
      <c r="AJ10" s="17">
        <v>4.1568345625750902E-2</v>
      </c>
      <c r="AK10" s="17">
        <v>3.6680301192436399E-2</v>
      </c>
      <c r="AL10" s="17">
        <v>6.0888932493939597E-2</v>
      </c>
      <c r="AM10" s="17">
        <v>4.4324261056025001E-2</v>
      </c>
      <c r="AN10" s="17">
        <v>1.9433565863302301E-2</v>
      </c>
      <c r="AO10" s="17">
        <v>4.5409648250124099E-2</v>
      </c>
      <c r="AP10" s="17">
        <v>0</v>
      </c>
      <c r="AQ10" s="17">
        <v>2.35054216057634E-2</v>
      </c>
      <c r="AR10" s="17">
        <v>4.5682090214571203E-2</v>
      </c>
      <c r="AS10" s="17"/>
      <c r="AT10" s="17">
        <v>5.2133986634528097E-2</v>
      </c>
      <c r="AU10" s="17">
        <v>3.9808369256806898E-2</v>
      </c>
      <c r="AV10" s="17">
        <v>4.8596768498497797E-2</v>
      </c>
      <c r="AW10" s="17">
        <v>3.7188001419106602E-2</v>
      </c>
      <c r="AX10" s="17">
        <v>3.9646167990342498E-2</v>
      </c>
      <c r="AY10" s="17">
        <v>3.9275424194880698E-2</v>
      </c>
      <c r="AZ10" s="17"/>
      <c r="BA10" s="17">
        <v>4.4203273863518702E-2</v>
      </c>
      <c r="BB10" s="17">
        <v>4.8943952590039301E-2</v>
      </c>
      <c r="BC10" s="17">
        <v>3.9042448761264698E-2</v>
      </c>
      <c r="BD10" s="17">
        <v>4.8739995919581697E-2</v>
      </c>
      <c r="BE10" s="17">
        <v>1.21106123752603E-2</v>
      </c>
      <c r="BF10" s="17"/>
      <c r="BG10" s="17">
        <v>3.9609065069001401E-2</v>
      </c>
      <c r="BH10" s="17">
        <v>4.6003179663818602E-2</v>
      </c>
      <c r="BI10" s="17">
        <v>3.5582387955337899E-2</v>
      </c>
      <c r="BJ10" s="17">
        <v>5.6837400228473799E-2</v>
      </c>
      <c r="BK10" s="17">
        <v>4.9849329512745497E-2</v>
      </c>
      <c r="BL10" s="17"/>
      <c r="BM10" s="17">
        <v>4.3127226789520301E-2</v>
      </c>
      <c r="BN10" s="17">
        <v>3.9121127728988597E-2</v>
      </c>
      <c r="BO10" s="17">
        <v>5.4544512968867698E-2</v>
      </c>
      <c r="BP10" s="17"/>
      <c r="BQ10" s="17">
        <v>4.6944544580508098E-2</v>
      </c>
      <c r="BR10" s="17">
        <v>4.06572754019595E-2</v>
      </c>
      <c r="BS10" s="17"/>
      <c r="BT10" s="17">
        <v>4.89769391179136E-2</v>
      </c>
      <c r="BU10" s="17">
        <v>3.6920589059378402E-2</v>
      </c>
    </row>
    <row r="11" spans="2:73" x14ac:dyDescent="0.3">
      <c r="B11" s="18" t="s">
        <v>263</v>
      </c>
      <c r="C11" s="17">
        <v>0.12857591995029699</v>
      </c>
      <c r="D11" s="17">
        <v>0.146441528734611</v>
      </c>
      <c r="E11" s="17">
        <v>0.110774016092184</v>
      </c>
      <c r="F11" s="17"/>
      <c r="G11" s="17">
        <v>0.17714996383501599</v>
      </c>
      <c r="H11" s="17">
        <v>0.141812281154783</v>
      </c>
      <c r="I11" s="17">
        <v>0.13039407946599199</v>
      </c>
      <c r="J11" s="17">
        <v>0.136900340427211</v>
      </c>
      <c r="K11" s="17">
        <v>0.119717634046085</v>
      </c>
      <c r="L11" s="17">
        <v>8.3330018164999894E-2</v>
      </c>
      <c r="M11" s="17"/>
      <c r="N11" s="17">
        <v>0.152118421558356</v>
      </c>
      <c r="O11" s="17">
        <v>0.120265331592785</v>
      </c>
      <c r="P11" s="17">
        <v>0.131384721659837</v>
      </c>
      <c r="Q11" s="17">
        <v>0.11047705962863</v>
      </c>
      <c r="R11" s="17"/>
      <c r="S11" s="17">
        <v>0.16320807277907701</v>
      </c>
      <c r="T11" s="17">
        <v>0.14423431046764601</v>
      </c>
      <c r="U11" s="17">
        <v>0.104004939092552</v>
      </c>
      <c r="V11" s="17">
        <v>0.13109331741827099</v>
      </c>
      <c r="W11" s="17">
        <v>0.10137941582222899</v>
      </c>
      <c r="X11" s="17">
        <v>0.105729678665184</v>
      </c>
      <c r="Y11" s="17">
        <v>0.17303507435058199</v>
      </c>
      <c r="Z11" s="17">
        <v>9.7861848220839903E-2</v>
      </c>
      <c r="AA11" s="17">
        <v>9.7503888397671504E-2</v>
      </c>
      <c r="AB11" s="17"/>
      <c r="AC11" s="17">
        <v>0.23409550761286599</v>
      </c>
      <c r="AD11" s="17">
        <v>0.12486787315633301</v>
      </c>
      <c r="AE11" s="17">
        <v>6.07996474325787E-2</v>
      </c>
      <c r="AF11" s="17">
        <v>0.12979170115299199</v>
      </c>
      <c r="AG11" s="17">
        <v>0.110718993422187</v>
      </c>
      <c r="AH11" s="17">
        <v>0.11052833527886401</v>
      </c>
      <c r="AI11" s="17">
        <v>0.15605580892753501</v>
      </c>
      <c r="AJ11" s="17">
        <v>0.138172357846847</v>
      </c>
      <c r="AK11" s="17">
        <v>0.13288309054998301</v>
      </c>
      <c r="AL11" s="17">
        <v>0.138919229872464</v>
      </c>
      <c r="AM11" s="17">
        <v>0.13585326507036</v>
      </c>
      <c r="AN11" s="17">
        <v>0.18220761891621801</v>
      </c>
      <c r="AO11" s="17">
        <v>0.20755115925935699</v>
      </c>
      <c r="AP11" s="17">
        <v>0.17565475088141799</v>
      </c>
      <c r="AQ11" s="17">
        <v>6.8489397905111202E-2</v>
      </c>
      <c r="AR11" s="17">
        <v>0.10490689990918201</v>
      </c>
      <c r="AS11" s="17"/>
      <c r="AT11" s="17">
        <v>0.138693887872398</v>
      </c>
      <c r="AU11" s="17">
        <v>0.136775927177924</v>
      </c>
      <c r="AV11" s="17">
        <v>0.14470520864073599</v>
      </c>
      <c r="AW11" s="17">
        <v>0.12743692899383499</v>
      </c>
      <c r="AX11" s="17">
        <v>8.41912910200458E-2</v>
      </c>
      <c r="AY11" s="17">
        <v>8.1398547082146805E-2</v>
      </c>
      <c r="AZ11" s="17"/>
      <c r="BA11" s="17">
        <v>0.117113556696623</v>
      </c>
      <c r="BB11" s="17">
        <v>0.157767473431488</v>
      </c>
      <c r="BC11" s="17">
        <v>0.124820786554453</v>
      </c>
      <c r="BD11" s="17">
        <v>0.12908484726264799</v>
      </c>
      <c r="BE11" s="17">
        <v>0.12663281333433199</v>
      </c>
      <c r="BF11" s="17"/>
      <c r="BG11" s="17">
        <v>0.12862071194781399</v>
      </c>
      <c r="BH11" s="17">
        <v>0.14442415159265701</v>
      </c>
      <c r="BI11" s="17">
        <v>0.112241892109886</v>
      </c>
      <c r="BJ11" s="17">
        <v>0.14021338486562199</v>
      </c>
      <c r="BK11" s="17">
        <v>0.111586206372009</v>
      </c>
      <c r="BL11" s="17"/>
      <c r="BM11" s="17">
        <v>0.144456420475538</v>
      </c>
      <c r="BN11" s="17">
        <v>0.110728696634632</v>
      </c>
      <c r="BO11" s="17">
        <v>0.124444528075753</v>
      </c>
      <c r="BP11" s="17"/>
      <c r="BQ11" s="17">
        <v>0.150061552230948</v>
      </c>
      <c r="BR11" s="17">
        <v>0.11251378230024101</v>
      </c>
      <c r="BS11" s="17"/>
      <c r="BT11" s="17">
        <v>0.14446117661677499</v>
      </c>
      <c r="BU11" s="17">
        <v>0.103936291036718</v>
      </c>
    </row>
    <row r="12" spans="2:73" x14ac:dyDescent="0.3">
      <c r="B12" s="18" t="s">
        <v>264</v>
      </c>
      <c r="C12" s="17">
        <v>0.13643856661978801</v>
      </c>
      <c r="D12" s="17">
        <v>0.14593669564749201</v>
      </c>
      <c r="E12" s="17">
        <v>0.12719014897374101</v>
      </c>
      <c r="F12" s="17"/>
      <c r="G12" s="17">
        <v>0.14944127047723599</v>
      </c>
      <c r="H12" s="17">
        <v>0.14916976627443701</v>
      </c>
      <c r="I12" s="17">
        <v>0.143663776296893</v>
      </c>
      <c r="J12" s="17">
        <v>0.112479367895442</v>
      </c>
      <c r="K12" s="17">
        <v>0.11350193267789301</v>
      </c>
      <c r="L12" s="17">
        <v>0.14649918643889201</v>
      </c>
      <c r="M12" s="17"/>
      <c r="N12" s="17">
        <v>0.15027040061826</v>
      </c>
      <c r="O12" s="17">
        <v>0.146207652204845</v>
      </c>
      <c r="P12" s="17">
        <v>0.13841045600246599</v>
      </c>
      <c r="Q12" s="17">
        <v>0.110998354914444</v>
      </c>
      <c r="R12" s="17"/>
      <c r="S12" s="17">
        <v>0.16743493705172099</v>
      </c>
      <c r="T12" s="17">
        <v>0.114143991640339</v>
      </c>
      <c r="U12" s="17">
        <v>0.14933913992976799</v>
      </c>
      <c r="V12" s="17">
        <v>0.13954324100114901</v>
      </c>
      <c r="W12" s="17">
        <v>0.184587255618619</v>
      </c>
      <c r="X12" s="17">
        <v>0.106575856225968</v>
      </c>
      <c r="Y12" s="17">
        <v>0.116940955784663</v>
      </c>
      <c r="Z12" s="17">
        <v>0.10301509242665099</v>
      </c>
      <c r="AA12" s="17">
        <v>0.13071478144627099</v>
      </c>
      <c r="AB12" s="17"/>
      <c r="AC12" s="17">
        <v>0</v>
      </c>
      <c r="AD12" s="17">
        <v>0.103938194942677</v>
      </c>
      <c r="AE12" s="17">
        <v>0.13503628804290499</v>
      </c>
      <c r="AF12" s="17">
        <v>0.12144167808730801</v>
      </c>
      <c r="AG12" s="17">
        <v>0.126103886584086</v>
      </c>
      <c r="AH12" s="17">
        <v>0.13519740908558101</v>
      </c>
      <c r="AI12" s="17">
        <v>0.106742344396031</v>
      </c>
      <c r="AJ12" s="17">
        <v>0.139349710975088</v>
      </c>
      <c r="AK12" s="17">
        <v>0.17987236122297401</v>
      </c>
      <c r="AL12" s="17">
        <v>0.133268278471387</v>
      </c>
      <c r="AM12" s="17">
        <v>0.136681664578265</v>
      </c>
      <c r="AN12" s="17">
        <v>0.195852100731367</v>
      </c>
      <c r="AO12" s="17">
        <v>0.16274034686066799</v>
      </c>
      <c r="AP12" s="17">
        <v>0.16253476732503999</v>
      </c>
      <c r="AQ12" s="17">
        <v>0.12084758412597001</v>
      </c>
      <c r="AR12" s="17">
        <v>0.166806010539332</v>
      </c>
      <c r="AS12" s="17"/>
      <c r="AT12" s="17">
        <v>0.16399960124493501</v>
      </c>
      <c r="AU12" s="17">
        <v>0.13120234262899699</v>
      </c>
      <c r="AV12" s="17">
        <v>0.12780372688759301</v>
      </c>
      <c r="AW12" s="17">
        <v>0.113350493072361</v>
      </c>
      <c r="AX12" s="17">
        <v>0.13170659160453599</v>
      </c>
      <c r="AY12" s="17">
        <v>0.154453990307168</v>
      </c>
      <c r="AZ12" s="17"/>
      <c r="BA12" s="17">
        <v>0.113611451432496</v>
      </c>
      <c r="BB12" s="17">
        <v>0.112059684915004</v>
      </c>
      <c r="BC12" s="17">
        <v>0.14882030073542399</v>
      </c>
      <c r="BD12" s="17">
        <v>0.16989674398811799</v>
      </c>
      <c r="BE12" s="17">
        <v>0.15479422917435301</v>
      </c>
      <c r="BF12" s="17"/>
      <c r="BG12" s="17">
        <v>0.13186611939776199</v>
      </c>
      <c r="BH12" s="17">
        <v>0.15400534822120501</v>
      </c>
      <c r="BI12" s="17">
        <v>0.152879222915909</v>
      </c>
      <c r="BJ12" s="17">
        <v>0.13253233555233801</v>
      </c>
      <c r="BK12" s="17">
        <v>0.11197674929538499</v>
      </c>
      <c r="BL12" s="17"/>
      <c r="BM12" s="17">
        <v>0.135879753917343</v>
      </c>
      <c r="BN12" s="17">
        <v>0.14930466782809099</v>
      </c>
      <c r="BO12" s="17">
        <v>0.10699762029297701</v>
      </c>
      <c r="BP12" s="17"/>
      <c r="BQ12" s="17">
        <v>0.159341750803844</v>
      </c>
      <c r="BR12" s="17">
        <v>0.1255557004982</v>
      </c>
      <c r="BS12" s="17"/>
      <c r="BT12" s="17">
        <v>0.14964655508092001</v>
      </c>
      <c r="BU12" s="17">
        <v>0.118192438632685</v>
      </c>
    </row>
    <row r="13" spans="2:73" x14ac:dyDescent="0.3">
      <c r="B13" s="18" t="s">
        <v>265</v>
      </c>
      <c r="C13" s="17">
        <v>0.17401984472582399</v>
      </c>
      <c r="D13" s="17">
        <v>0.177642091126368</v>
      </c>
      <c r="E13" s="17">
        <v>0.16989976383213801</v>
      </c>
      <c r="F13" s="17"/>
      <c r="G13" s="17">
        <v>0.16988920461352799</v>
      </c>
      <c r="H13" s="17">
        <v>0.21134182945396199</v>
      </c>
      <c r="I13" s="17">
        <v>0.23176833171476199</v>
      </c>
      <c r="J13" s="17">
        <v>0.17185176176629</v>
      </c>
      <c r="K13" s="17">
        <v>0.14334861572480401</v>
      </c>
      <c r="L13" s="17">
        <v>0.12182625642500999</v>
      </c>
      <c r="M13" s="17"/>
      <c r="N13" s="17">
        <v>0.18029827738311999</v>
      </c>
      <c r="O13" s="17">
        <v>0.20239186102592399</v>
      </c>
      <c r="P13" s="17">
        <v>0.18175483105061099</v>
      </c>
      <c r="Q13" s="17">
        <v>0.131164695846227</v>
      </c>
      <c r="R13" s="17"/>
      <c r="S13" s="17">
        <v>0.19825900452176401</v>
      </c>
      <c r="T13" s="17">
        <v>0.16744680364908501</v>
      </c>
      <c r="U13" s="17">
        <v>0.172230226416348</v>
      </c>
      <c r="V13" s="17">
        <v>0.16129165560710501</v>
      </c>
      <c r="W13" s="17">
        <v>0.17362121027080199</v>
      </c>
      <c r="X13" s="17">
        <v>0.17987898656524601</v>
      </c>
      <c r="Y13" s="17">
        <v>0.13809658118672999</v>
      </c>
      <c r="Z13" s="17">
        <v>0.21843918723344699</v>
      </c>
      <c r="AA13" s="17">
        <v>0.170646466271798</v>
      </c>
      <c r="AB13" s="17"/>
      <c r="AC13" s="17">
        <v>8.0934399603807397E-2</v>
      </c>
      <c r="AD13" s="17">
        <v>0.13717719642170201</v>
      </c>
      <c r="AE13" s="17">
        <v>0.111458739534396</v>
      </c>
      <c r="AF13" s="17">
        <v>0.125739178393241</v>
      </c>
      <c r="AG13" s="17">
        <v>0.134348898303603</v>
      </c>
      <c r="AH13" s="17">
        <v>0.18315329249859699</v>
      </c>
      <c r="AI13" s="17">
        <v>0.17643110899183301</v>
      </c>
      <c r="AJ13" s="17">
        <v>0.228635029246336</v>
      </c>
      <c r="AK13" s="17">
        <v>0.15312260162643601</v>
      </c>
      <c r="AL13" s="17">
        <v>0.17498491948251499</v>
      </c>
      <c r="AM13" s="17">
        <v>0.21905464729478</v>
      </c>
      <c r="AN13" s="17">
        <v>0.157783364697865</v>
      </c>
      <c r="AO13" s="17">
        <v>0.20174386003454001</v>
      </c>
      <c r="AP13" s="17">
        <v>0.286452743685222</v>
      </c>
      <c r="AQ13" s="17">
        <v>0.19474890367991901</v>
      </c>
      <c r="AR13" s="17">
        <v>0.22340827228243099</v>
      </c>
      <c r="AS13" s="17"/>
      <c r="AT13" s="17">
        <v>0.199345849060105</v>
      </c>
      <c r="AU13" s="17">
        <v>0.17081441515257201</v>
      </c>
      <c r="AV13" s="17">
        <v>0.17622315307095199</v>
      </c>
      <c r="AW13" s="17">
        <v>0.158574454384311</v>
      </c>
      <c r="AX13" s="17">
        <v>0.17601780521510901</v>
      </c>
      <c r="AY13" s="17">
        <v>0.12066462695741199</v>
      </c>
      <c r="AZ13" s="17"/>
      <c r="BA13" s="17">
        <v>0.13188750124455001</v>
      </c>
      <c r="BB13" s="17">
        <v>0.16989282793447599</v>
      </c>
      <c r="BC13" s="17">
        <v>0.20432954775198101</v>
      </c>
      <c r="BD13" s="17">
        <v>0.183280009878069</v>
      </c>
      <c r="BE13" s="17">
        <v>0.137300672112037</v>
      </c>
      <c r="BF13" s="17"/>
      <c r="BG13" s="17">
        <v>0.14313643713830701</v>
      </c>
      <c r="BH13" s="17">
        <v>0.18908295993007501</v>
      </c>
      <c r="BI13" s="17">
        <v>0.18136880689793</v>
      </c>
      <c r="BJ13" s="17">
        <v>0.14648418410865399</v>
      </c>
      <c r="BK13" s="17">
        <v>0.17061240668046199</v>
      </c>
      <c r="BL13" s="17"/>
      <c r="BM13" s="17">
        <v>0.178353796448083</v>
      </c>
      <c r="BN13" s="17">
        <v>0.17787108533385201</v>
      </c>
      <c r="BO13" s="17">
        <v>0.151806534905218</v>
      </c>
      <c r="BP13" s="17"/>
      <c r="BQ13" s="17">
        <v>0.19403661767774399</v>
      </c>
      <c r="BR13" s="17">
        <v>0.16087094100768901</v>
      </c>
      <c r="BS13" s="17"/>
      <c r="BT13" s="17">
        <v>0.192820083012085</v>
      </c>
      <c r="BU13" s="17">
        <v>0.149854548581453</v>
      </c>
    </row>
    <row r="14" spans="2:73" x14ac:dyDescent="0.3">
      <c r="B14" s="18" t="s">
        <v>266</v>
      </c>
      <c r="C14" s="17">
        <v>0.13176235313187601</v>
      </c>
      <c r="D14" s="17">
        <v>0.137222165644624</v>
      </c>
      <c r="E14" s="17">
        <v>0.12684846430612101</v>
      </c>
      <c r="F14" s="17"/>
      <c r="G14" s="17">
        <v>0.117618738673074</v>
      </c>
      <c r="H14" s="17">
        <v>0.15768632278967301</v>
      </c>
      <c r="I14" s="17">
        <v>0.14356961671273699</v>
      </c>
      <c r="J14" s="17">
        <v>0.116783077335639</v>
      </c>
      <c r="K14" s="17">
        <v>0.11822988316492899</v>
      </c>
      <c r="L14" s="17">
        <v>0.131734044564813</v>
      </c>
      <c r="M14" s="17"/>
      <c r="N14" s="17">
        <v>0.13093723491727599</v>
      </c>
      <c r="O14" s="17">
        <v>0.14050615502938901</v>
      </c>
      <c r="P14" s="17">
        <v>0.14646018126166099</v>
      </c>
      <c r="Q14" s="17">
        <v>0.111994191056852</v>
      </c>
      <c r="R14" s="17"/>
      <c r="S14" s="17">
        <v>0.14677920502569999</v>
      </c>
      <c r="T14" s="17">
        <v>0.12463419452239</v>
      </c>
      <c r="U14" s="17">
        <v>0.143076455377143</v>
      </c>
      <c r="V14" s="17">
        <v>0.14365199764508099</v>
      </c>
      <c r="W14" s="17">
        <v>0.110658028241215</v>
      </c>
      <c r="X14" s="17">
        <v>0.15135669320241599</v>
      </c>
      <c r="Y14" s="17">
        <v>0.127797162308112</v>
      </c>
      <c r="Z14" s="17">
        <v>0.13454162999751301</v>
      </c>
      <c r="AA14" s="17">
        <v>0.10472454005333599</v>
      </c>
      <c r="AB14" s="17"/>
      <c r="AC14" s="17">
        <v>0.224794579691491</v>
      </c>
      <c r="AD14" s="17">
        <v>7.1151765004574694E-2</v>
      </c>
      <c r="AE14" s="17">
        <v>0.130332375203462</v>
      </c>
      <c r="AF14" s="17">
        <v>0.142869027021199</v>
      </c>
      <c r="AG14" s="17">
        <v>0.102944599994698</v>
      </c>
      <c r="AH14" s="17">
        <v>0.16335488928844999</v>
      </c>
      <c r="AI14" s="17">
        <v>0.16542271658691299</v>
      </c>
      <c r="AJ14" s="17">
        <v>0.121797917769275</v>
      </c>
      <c r="AK14" s="17">
        <v>0.17337519883609001</v>
      </c>
      <c r="AL14" s="17">
        <v>0.145364605354767</v>
      </c>
      <c r="AM14" s="17">
        <v>0.111326346108618</v>
      </c>
      <c r="AN14" s="17">
        <v>0.10847729461142</v>
      </c>
      <c r="AO14" s="17">
        <v>0.142550644972398</v>
      </c>
      <c r="AP14" s="17">
        <v>5.4950844758876703E-2</v>
      </c>
      <c r="AQ14" s="17">
        <v>0.19232570180826</v>
      </c>
      <c r="AR14" s="17">
        <v>0.11788352693076</v>
      </c>
      <c r="AS14" s="17"/>
      <c r="AT14" s="17">
        <v>0.13735029989255701</v>
      </c>
      <c r="AU14" s="17">
        <v>0.13168398547281199</v>
      </c>
      <c r="AV14" s="17">
        <v>0.12787575080907801</v>
      </c>
      <c r="AW14" s="17">
        <v>0.131195939035574</v>
      </c>
      <c r="AX14" s="17">
        <v>0.124619876405292</v>
      </c>
      <c r="AY14" s="17">
        <v>0.135206077980637</v>
      </c>
      <c r="AZ14" s="17"/>
      <c r="BA14" s="17">
        <v>0.115132523667046</v>
      </c>
      <c r="BB14" s="17">
        <v>0.13014212311630699</v>
      </c>
      <c r="BC14" s="17">
        <v>0.12968887689233699</v>
      </c>
      <c r="BD14" s="17">
        <v>0.15714631233040899</v>
      </c>
      <c r="BE14" s="17">
        <v>0.23338266222953999</v>
      </c>
      <c r="BF14" s="17"/>
      <c r="BG14" s="17">
        <v>0.12188041216693001</v>
      </c>
      <c r="BH14" s="17">
        <v>0.13532089958805801</v>
      </c>
      <c r="BI14" s="17">
        <v>0.133285761168352</v>
      </c>
      <c r="BJ14" s="17">
        <v>0.14274440365527399</v>
      </c>
      <c r="BK14" s="17">
        <v>0.17527964187474501</v>
      </c>
      <c r="BL14" s="17"/>
      <c r="BM14" s="17">
        <v>0.12898684422908899</v>
      </c>
      <c r="BN14" s="17">
        <v>0.13456897517300101</v>
      </c>
      <c r="BO14" s="17">
        <v>0.13324019432423501</v>
      </c>
      <c r="BP14" s="17"/>
      <c r="BQ14" s="17">
        <v>0.15692565650160201</v>
      </c>
      <c r="BR14" s="17">
        <v>0.114498656025376</v>
      </c>
      <c r="BS14" s="17"/>
      <c r="BT14" s="17">
        <v>0.13439278736785401</v>
      </c>
      <c r="BU14" s="17">
        <v>0.13279281329984699</v>
      </c>
    </row>
    <row r="15" spans="2:73" x14ac:dyDescent="0.3">
      <c r="B15" s="18" t="s">
        <v>267</v>
      </c>
      <c r="C15" s="17">
        <v>0.188093195541115</v>
      </c>
      <c r="D15" s="17">
        <v>0.17882583328003801</v>
      </c>
      <c r="E15" s="17">
        <v>0.19735466505339799</v>
      </c>
      <c r="F15" s="17"/>
      <c r="G15" s="17">
        <v>0.15646068611127101</v>
      </c>
      <c r="H15" s="17">
        <v>0.16989040597476299</v>
      </c>
      <c r="I15" s="17">
        <v>0.185081473967807</v>
      </c>
      <c r="J15" s="17">
        <v>0.22081985751778299</v>
      </c>
      <c r="K15" s="17">
        <v>0.21357218074596401</v>
      </c>
      <c r="L15" s="17">
        <v>0.18255550676479301</v>
      </c>
      <c r="M15" s="17"/>
      <c r="N15" s="17">
        <v>0.19637245694312</v>
      </c>
      <c r="O15" s="17">
        <v>0.19344222785660301</v>
      </c>
      <c r="P15" s="17">
        <v>0.16592778846099901</v>
      </c>
      <c r="Q15" s="17">
        <v>0.19186175205897699</v>
      </c>
      <c r="R15" s="17"/>
      <c r="S15" s="17">
        <v>0.151520371314739</v>
      </c>
      <c r="T15" s="17">
        <v>0.21988947381944901</v>
      </c>
      <c r="U15" s="17">
        <v>0.167442734756204</v>
      </c>
      <c r="V15" s="17">
        <v>0.206925921470203</v>
      </c>
      <c r="W15" s="17">
        <v>0.18317339814825401</v>
      </c>
      <c r="X15" s="17">
        <v>0.16442181509418799</v>
      </c>
      <c r="Y15" s="17">
        <v>0.16085096121898801</v>
      </c>
      <c r="Z15" s="17">
        <v>0.16962581305612601</v>
      </c>
      <c r="AA15" s="17">
        <v>0.24360735389711</v>
      </c>
      <c r="AB15" s="17"/>
      <c r="AC15" s="17">
        <v>0.13081953449190101</v>
      </c>
      <c r="AD15" s="17">
        <v>0.11840019984637901</v>
      </c>
      <c r="AE15" s="17">
        <v>0.206406304198748</v>
      </c>
      <c r="AF15" s="17">
        <v>0.20540504625796199</v>
      </c>
      <c r="AG15" s="17">
        <v>0.156085551200244</v>
      </c>
      <c r="AH15" s="17">
        <v>0.15416338579795399</v>
      </c>
      <c r="AI15" s="17">
        <v>0.20424231441218499</v>
      </c>
      <c r="AJ15" s="17">
        <v>0.20060018551210901</v>
      </c>
      <c r="AK15" s="17">
        <v>0.16082871334599999</v>
      </c>
      <c r="AL15" s="17">
        <v>0.190238903184342</v>
      </c>
      <c r="AM15" s="17">
        <v>0.19503626133664301</v>
      </c>
      <c r="AN15" s="17">
        <v>0.229881331625618</v>
      </c>
      <c r="AO15" s="17">
        <v>0.18654332422070599</v>
      </c>
      <c r="AP15" s="17">
        <v>0.17764639934824</v>
      </c>
      <c r="AQ15" s="17">
        <v>0.24485328873464501</v>
      </c>
      <c r="AR15" s="17">
        <v>0.236581492394284</v>
      </c>
      <c r="AS15" s="17"/>
      <c r="AT15" s="17">
        <v>0.179235034842575</v>
      </c>
      <c r="AU15" s="17">
        <v>0.18210831124285101</v>
      </c>
      <c r="AV15" s="17">
        <v>0.20329832490452601</v>
      </c>
      <c r="AW15" s="17">
        <v>0.20457981631038299</v>
      </c>
      <c r="AX15" s="17">
        <v>0.16734747501526601</v>
      </c>
      <c r="AY15" s="17">
        <v>0.203086159340022</v>
      </c>
      <c r="AZ15" s="17"/>
      <c r="BA15" s="17">
        <v>0.18457968852277001</v>
      </c>
      <c r="BB15" s="17">
        <v>0.19338714520429501</v>
      </c>
      <c r="BC15" s="17">
        <v>0.196886685966981</v>
      </c>
      <c r="BD15" s="17">
        <v>0.187719670023481</v>
      </c>
      <c r="BE15" s="17">
        <v>0.27968415200612501</v>
      </c>
      <c r="BF15" s="17"/>
      <c r="BG15" s="17">
        <v>0.20313234740473299</v>
      </c>
      <c r="BH15" s="17">
        <v>0.17814944270357899</v>
      </c>
      <c r="BI15" s="17">
        <v>0.20803090566277599</v>
      </c>
      <c r="BJ15" s="17">
        <v>0.16777119845883801</v>
      </c>
      <c r="BK15" s="17">
        <v>0.19631189534471299</v>
      </c>
      <c r="BL15" s="17"/>
      <c r="BM15" s="17">
        <v>0.20347138704724499</v>
      </c>
      <c r="BN15" s="17">
        <v>0.16768139061269999</v>
      </c>
      <c r="BO15" s="17">
        <v>0.19165727351704401</v>
      </c>
      <c r="BP15" s="17"/>
      <c r="BQ15" s="17">
        <v>0.168217896734463</v>
      </c>
      <c r="BR15" s="17">
        <v>0.20541828063748799</v>
      </c>
      <c r="BS15" s="17"/>
      <c r="BT15" s="17">
        <v>0.18576177388948201</v>
      </c>
      <c r="BU15" s="17">
        <v>0.18804200247876399</v>
      </c>
    </row>
    <row r="16" spans="2:73" x14ac:dyDescent="0.3">
      <c r="B16" s="18" t="s">
        <v>268</v>
      </c>
      <c r="C16" s="17">
        <v>4.2210617424265899E-2</v>
      </c>
      <c r="D16" s="17">
        <v>3.8566355755768097E-2</v>
      </c>
      <c r="E16" s="17">
        <v>4.58921087222759E-2</v>
      </c>
      <c r="F16" s="17"/>
      <c r="G16" s="17">
        <v>3.9020260812861599E-2</v>
      </c>
      <c r="H16" s="17">
        <v>3.0978548200467401E-2</v>
      </c>
      <c r="I16" s="17">
        <v>2.11810383616002E-2</v>
      </c>
      <c r="J16" s="17">
        <v>3.8772189475320802E-2</v>
      </c>
      <c r="K16" s="17">
        <v>5.1039994880846401E-2</v>
      </c>
      <c r="L16" s="17">
        <v>6.7421299326243397E-2</v>
      </c>
      <c r="M16" s="17"/>
      <c r="N16" s="17">
        <v>4.0908618154477099E-2</v>
      </c>
      <c r="O16" s="17">
        <v>4.24112082338505E-2</v>
      </c>
      <c r="P16" s="17">
        <v>3.3556051553870897E-2</v>
      </c>
      <c r="Q16" s="17">
        <v>4.8061716478127299E-2</v>
      </c>
      <c r="R16" s="17"/>
      <c r="S16" s="17">
        <v>3.5279299122918301E-2</v>
      </c>
      <c r="T16" s="17">
        <v>4.9249801131598603E-2</v>
      </c>
      <c r="U16" s="17">
        <v>3.7234156276238203E-2</v>
      </c>
      <c r="V16" s="17">
        <v>2.3473688792055102E-2</v>
      </c>
      <c r="W16" s="17">
        <v>2.5397284343024601E-2</v>
      </c>
      <c r="X16" s="17">
        <v>5.6112798600186801E-2</v>
      </c>
      <c r="Y16" s="17">
        <v>5.9054164550116403E-2</v>
      </c>
      <c r="Z16" s="17">
        <v>4.9308539660084E-2</v>
      </c>
      <c r="AA16" s="17">
        <v>4.7026212101191803E-2</v>
      </c>
      <c r="AB16" s="17"/>
      <c r="AC16" s="17">
        <v>0</v>
      </c>
      <c r="AD16" s="17">
        <v>8.2183451451040807E-2</v>
      </c>
      <c r="AE16" s="17">
        <v>5.2940739707441897E-2</v>
      </c>
      <c r="AF16" s="17">
        <v>4.6691378529071903E-2</v>
      </c>
      <c r="AG16" s="17">
        <v>4.9483659396920003E-2</v>
      </c>
      <c r="AH16" s="17">
        <v>4.3421683969528897E-2</v>
      </c>
      <c r="AI16" s="17">
        <v>3.1705076506016998E-2</v>
      </c>
      <c r="AJ16" s="17">
        <v>4.8671074645061201E-2</v>
      </c>
      <c r="AK16" s="17">
        <v>2.78658278973564E-2</v>
      </c>
      <c r="AL16" s="17">
        <v>4.6944223791378997E-2</v>
      </c>
      <c r="AM16" s="17">
        <v>3.8022753675696602E-2</v>
      </c>
      <c r="AN16" s="17">
        <v>3.8148980556890998E-2</v>
      </c>
      <c r="AO16" s="17">
        <v>1.76378338255689E-2</v>
      </c>
      <c r="AP16" s="17">
        <v>8.8757904734494998E-3</v>
      </c>
      <c r="AQ16" s="17">
        <v>6.7962409674429194E-2</v>
      </c>
      <c r="AR16" s="17">
        <v>3.8808747058031202E-2</v>
      </c>
      <c r="AS16" s="17"/>
      <c r="AT16" s="17">
        <v>3.3407022829826501E-2</v>
      </c>
      <c r="AU16" s="17">
        <v>3.99924763911109E-2</v>
      </c>
      <c r="AV16" s="17">
        <v>4.1485785364153802E-2</v>
      </c>
      <c r="AW16" s="17">
        <v>4.7796035671116302E-2</v>
      </c>
      <c r="AX16" s="17">
        <v>5.63149196142727E-2</v>
      </c>
      <c r="AY16" s="17">
        <v>4.9025435860958401E-2</v>
      </c>
      <c r="AZ16" s="17"/>
      <c r="BA16" s="17">
        <v>4.6463477730016599E-2</v>
      </c>
      <c r="BB16" s="17">
        <v>4.4795374517823998E-2</v>
      </c>
      <c r="BC16" s="17">
        <v>4.50250733060273E-2</v>
      </c>
      <c r="BD16" s="17">
        <v>3.3722947476872399E-2</v>
      </c>
      <c r="BE16" s="17">
        <v>0</v>
      </c>
      <c r="BF16" s="17"/>
      <c r="BG16" s="17">
        <v>4.9772539883841997E-2</v>
      </c>
      <c r="BH16" s="17">
        <v>3.6177754240311499E-2</v>
      </c>
      <c r="BI16" s="17">
        <v>4.15519601447693E-2</v>
      </c>
      <c r="BJ16" s="17">
        <v>3.7703798329442199E-2</v>
      </c>
      <c r="BK16" s="17">
        <v>5.81614147542159E-2</v>
      </c>
      <c r="BL16" s="17"/>
      <c r="BM16" s="17">
        <v>3.4744576058064199E-2</v>
      </c>
      <c r="BN16" s="17">
        <v>4.6961371284900202E-2</v>
      </c>
      <c r="BO16" s="17">
        <v>5.2952679341275198E-2</v>
      </c>
      <c r="BP16" s="17"/>
      <c r="BQ16" s="17">
        <v>3.03183534690308E-2</v>
      </c>
      <c r="BR16" s="17">
        <v>5.0861379273464402E-2</v>
      </c>
      <c r="BS16" s="17"/>
      <c r="BT16" s="17">
        <v>3.4619832741098699E-2</v>
      </c>
      <c r="BU16" s="17">
        <v>5.7258634430259303E-2</v>
      </c>
    </row>
    <row r="17" spans="2:73" x14ac:dyDescent="0.3">
      <c r="B17" s="18" t="s">
        <v>269</v>
      </c>
      <c r="C17" s="17">
        <v>8.7491222488428194E-2</v>
      </c>
      <c r="D17" s="17">
        <v>7.3664781583046707E-2</v>
      </c>
      <c r="E17" s="17">
        <v>0.101234721878297</v>
      </c>
      <c r="F17" s="17"/>
      <c r="G17" s="17">
        <v>6.5523173043286906E-2</v>
      </c>
      <c r="H17" s="17">
        <v>5.3261411313317499E-2</v>
      </c>
      <c r="I17" s="17">
        <v>5.8395534692307703E-2</v>
      </c>
      <c r="J17" s="17">
        <v>8.63659874454486E-2</v>
      </c>
      <c r="K17" s="17">
        <v>0.114043189993754</v>
      </c>
      <c r="L17" s="17">
        <v>0.136614555815359</v>
      </c>
      <c r="M17" s="17"/>
      <c r="N17" s="17">
        <v>5.9805710578388099E-2</v>
      </c>
      <c r="O17" s="17">
        <v>7.3546970934388306E-2</v>
      </c>
      <c r="P17" s="17">
        <v>7.8279432087468501E-2</v>
      </c>
      <c r="Q17" s="17">
        <v>0.14180530332137101</v>
      </c>
      <c r="R17" s="17"/>
      <c r="S17" s="17">
        <v>4.6561528542229003E-2</v>
      </c>
      <c r="T17" s="17">
        <v>8.7507182877816295E-2</v>
      </c>
      <c r="U17" s="17">
        <v>9.6395301980863393E-2</v>
      </c>
      <c r="V17" s="17">
        <v>0.103559409943713</v>
      </c>
      <c r="W17" s="17">
        <v>9.3164521123020899E-2</v>
      </c>
      <c r="X17" s="17">
        <v>0.107508829115288</v>
      </c>
      <c r="Y17" s="17">
        <v>7.6698573727192798E-2</v>
      </c>
      <c r="Z17" s="17">
        <v>0.134325520805511</v>
      </c>
      <c r="AA17" s="17">
        <v>8.8336865982189802E-2</v>
      </c>
      <c r="AB17" s="17"/>
      <c r="AC17" s="17">
        <v>0.104273548447197</v>
      </c>
      <c r="AD17" s="17">
        <v>0.135713104893461</v>
      </c>
      <c r="AE17" s="17">
        <v>0.13668934698983601</v>
      </c>
      <c r="AF17" s="17">
        <v>9.5820889142588794E-2</v>
      </c>
      <c r="AG17" s="17">
        <v>0.12594379704844799</v>
      </c>
      <c r="AH17" s="17">
        <v>9.1700541511574196E-2</v>
      </c>
      <c r="AI17" s="17">
        <v>8.8477892235078598E-2</v>
      </c>
      <c r="AJ17" s="17">
        <v>6.0158840671612403E-2</v>
      </c>
      <c r="AK17" s="17">
        <v>8.7302105869527094E-2</v>
      </c>
      <c r="AL17" s="17">
        <v>6.9890228165284202E-2</v>
      </c>
      <c r="AM17" s="17">
        <v>8.0517895127108496E-2</v>
      </c>
      <c r="AN17" s="17">
        <v>4.7305201062994399E-2</v>
      </c>
      <c r="AO17" s="17">
        <v>2.12359597810527E-2</v>
      </c>
      <c r="AP17" s="17">
        <v>6.1872284947142697E-2</v>
      </c>
      <c r="AQ17" s="17">
        <v>4.1141304334953201E-2</v>
      </c>
      <c r="AR17" s="17">
        <v>3.72768031666314E-2</v>
      </c>
      <c r="AS17" s="17"/>
      <c r="AT17" s="17">
        <v>3.8585618437426097E-2</v>
      </c>
      <c r="AU17" s="17">
        <v>0.10165439799423399</v>
      </c>
      <c r="AV17" s="17">
        <v>6.5812136659797099E-2</v>
      </c>
      <c r="AW17" s="17">
        <v>0.113769271985278</v>
      </c>
      <c r="AX17" s="17">
        <v>0.123881763220374</v>
      </c>
      <c r="AY17" s="17">
        <v>0.12565687593642799</v>
      </c>
      <c r="AZ17" s="17"/>
      <c r="BA17" s="17">
        <v>0.142253742325717</v>
      </c>
      <c r="BB17" s="17">
        <v>7.4890599756475301E-2</v>
      </c>
      <c r="BC17" s="17">
        <v>6.5111942791151498E-2</v>
      </c>
      <c r="BD17" s="17">
        <v>5.4026531088013099E-2</v>
      </c>
      <c r="BE17" s="17">
        <v>1.78726914397291E-2</v>
      </c>
      <c r="BF17" s="17"/>
      <c r="BG17" s="17">
        <v>0.102919975268303</v>
      </c>
      <c r="BH17" s="17">
        <v>6.1883596322177603E-2</v>
      </c>
      <c r="BI17" s="17">
        <v>9.61442719203114E-2</v>
      </c>
      <c r="BJ17" s="17">
        <v>0.122500152150265</v>
      </c>
      <c r="BK17" s="17">
        <v>3.7239572701757803E-2</v>
      </c>
      <c r="BL17" s="17"/>
      <c r="BM17" s="17">
        <v>7.7404810660903905E-2</v>
      </c>
      <c r="BN17" s="17">
        <v>9.4908304421747997E-2</v>
      </c>
      <c r="BO17" s="17">
        <v>9.9588429154123401E-2</v>
      </c>
      <c r="BP17" s="17"/>
      <c r="BQ17" s="17">
        <v>5.0697283789348097E-2</v>
      </c>
      <c r="BR17" s="17">
        <v>0.109635481283698</v>
      </c>
      <c r="BS17" s="17"/>
      <c r="BT17" s="17">
        <v>6.7290307198124996E-2</v>
      </c>
      <c r="BU17" s="17">
        <v>0.11476308341064601</v>
      </c>
    </row>
    <row r="18" spans="2:73" x14ac:dyDescent="0.3">
      <c r="B18" s="18" t="s">
        <v>270</v>
      </c>
      <c r="C18" s="17">
        <v>4.3896379781620497E-2</v>
      </c>
      <c r="D18" s="17">
        <v>3.8941175178766899E-2</v>
      </c>
      <c r="E18" s="17">
        <v>4.84546712510735E-2</v>
      </c>
      <c r="F18" s="17"/>
      <c r="G18" s="17">
        <v>1.8725019286117799E-2</v>
      </c>
      <c r="H18" s="17">
        <v>1.2956562941718699E-2</v>
      </c>
      <c r="I18" s="17">
        <v>2.7947887435627001E-2</v>
      </c>
      <c r="J18" s="17">
        <v>5.0688568696717902E-2</v>
      </c>
      <c r="K18" s="17">
        <v>8.0745351248224004E-2</v>
      </c>
      <c r="L18" s="17">
        <v>6.8422614795075901E-2</v>
      </c>
      <c r="M18" s="17"/>
      <c r="N18" s="17">
        <v>2.0276106026606799E-2</v>
      </c>
      <c r="O18" s="17">
        <v>2.7765029701443601E-2</v>
      </c>
      <c r="P18" s="17">
        <v>4.56864182444571E-2</v>
      </c>
      <c r="Q18" s="17">
        <v>8.4143141280151601E-2</v>
      </c>
      <c r="R18" s="17"/>
      <c r="S18" s="17">
        <v>1.48318471492529E-2</v>
      </c>
      <c r="T18" s="17">
        <v>3.85656516536707E-2</v>
      </c>
      <c r="U18" s="17">
        <v>6.1311860311298899E-2</v>
      </c>
      <c r="V18" s="17">
        <v>4.7466626483834401E-2</v>
      </c>
      <c r="W18" s="17">
        <v>6.4950838985353102E-2</v>
      </c>
      <c r="X18" s="17">
        <v>4.6441732380220098E-2</v>
      </c>
      <c r="Y18" s="17">
        <v>5.0675225170966003E-2</v>
      </c>
      <c r="Z18" s="17">
        <v>3.8254661065162801E-2</v>
      </c>
      <c r="AA18" s="17">
        <v>5.0287015205003699E-2</v>
      </c>
      <c r="AB18" s="17"/>
      <c r="AC18" s="17">
        <v>0.102263471379369</v>
      </c>
      <c r="AD18" s="17">
        <v>8.1767273226033901E-2</v>
      </c>
      <c r="AE18" s="17">
        <v>0.118171423694916</v>
      </c>
      <c r="AF18" s="17">
        <v>5.8160615711497402E-2</v>
      </c>
      <c r="AG18" s="17">
        <v>9.4206611599671794E-2</v>
      </c>
      <c r="AH18" s="17">
        <v>5.2065969769024299E-2</v>
      </c>
      <c r="AI18" s="17">
        <v>2.24442548824751E-2</v>
      </c>
      <c r="AJ18" s="17">
        <v>1.44328173308214E-2</v>
      </c>
      <c r="AK18" s="17">
        <v>2.9431170117211101E-2</v>
      </c>
      <c r="AL18" s="17">
        <v>9.9233844656759895E-3</v>
      </c>
      <c r="AM18" s="17">
        <v>2.4826579148709099E-2</v>
      </c>
      <c r="AN18" s="17">
        <v>1.4006530578145699E-2</v>
      </c>
      <c r="AO18" s="17">
        <v>0</v>
      </c>
      <c r="AP18" s="17">
        <v>1.83279366665333E-2</v>
      </c>
      <c r="AQ18" s="17">
        <v>7.9199215018372106E-3</v>
      </c>
      <c r="AR18" s="17">
        <v>6.1990608723454504E-3</v>
      </c>
      <c r="AS18" s="17"/>
      <c r="AT18" s="17">
        <v>2.7131759454787199E-2</v>
      </c>
      <c r="AU18" s="17">
        <v>4.3976987447450197E-2</v>
      </c>
      <c r="AV18" s="17">
        <v>3.90787547365034E-2</v>
      </c>
      <c r="AW18" s="17">
        <v>4.48922833111444E-2</v>
      </c>
      <c r="AX18" s="17">
        <v>7.5781190785092906E-2</v>
      </c>
      <c r="AY18" s="17">
        <v>6.72984906496987E-2</v>
      </c>
      <c r="AZ18" s="17"/>
      <c r="BA18" s="17">
        <v>7.4318499783023295E-2</v>
      </c>
      <c r="BB18" s="17">
        <v>4.5268918215615003E-2</v>
      </c>
      <c r="BC18" s="17">
        <v>2.5321082616107899E-2</v>
      </c>
      <c r="BD18" s="17">
        <v>1.29430508269281E-2</v>
      </c>
      <c r="BE18" s="17">
        <v>0</v>
      </c>
      <c r="BF18" s="17"/>
      <c r="BG18" s="17">
        <v>5.4982722958041103E-2</v>
      </c>
      <c r="BH18" s="17">
        <v>2.6054324221499899E-2</v>
      </c>
      <c r="BI18" s="17">
        <v>3.3074990417343603E-2</v>
      </c>
      <c r="BJ18" s="17">
        <v>4.2496800322438098E-2</v>
      </c>
      <c r="BK18" s="17">
        <v>3.54389181806418E-2</v>
      </c>
      <c r="BL18" s="17"/>
      <c r="BM18" s="17">
        <v>3.3391856031475702E-2</v>
      </c>
      <c r="BN18" s="17">
        <v>5.4298628235796301E-2</v>
      </c>
      <c r="BO18" s="17">
        <v>5.0021530472282298E-2</v>
      </c>
      <c r="BP18" s="17"/>
      <c r="BQ18" s="17">
        <v>1.9271781856192698E-2</v>
      </c>
      <c r="BR18" s="17">
        <v>6.0351246931286802E-2</v>
      </c>
      <c r="BS18" s="17"/>
      <c r="BT18" s="17">
        <v>2.1720490952141899E-2</v>
      </c>
      <c r="BU18" s="17">
        <v>7.4774729793119193E-2</v>
      </c>
    </row>
    <row r="19" spans="2:73" x14ac:dyDescent="0.3">
      <c r="B19" s="18" t="s">
        <v>92</v>
      </c>
      <c r="C19" s="19">
        <v>9.0719503263837608E-3</v>
      </c>
      <c r="D19" s="19">
        <v>8.2641341915160298E-3</v>
      </c>
      <c r="E19" s="19">
        <v>9.8871403198906496E-3</v>
      </c>
      <c r="F19" s="19"/>
      <c r="G19" s="19">
        <v>1.3429846671149499E-2</v>
      </c>
      <c r="H19" s="19">
        <v>1.6219812125388401E-2</v>
      </c>
      <c r="I19" s="19">
        <v>7.3237675446543096E-3</v>
      </c>
      <c r="J19" s="19">
        <v>8.4418298500060808E-3</v>
      </c>
      <c r="K19" s="19">
        <v>2.2255916323554899E-3</v>
      </c>
      <c r="L19" s="19">
        <v>6.9042580274494498E-3</v>
      </c>
      <c r="M19" s="19"/>
      <c r="N19" s="19">
        <v>8.7073527837013796E-3</v>
      </c>
      <c r="O19" s="19">
        <v>6.2767596091142502E-3</v>
      </c>
      <c r="P19" s="19">
        <v>6.5288478930560102E-3</v>
      </c>
      <c r="Q19" s="19">
        <v>1.34307420896268E-2</v>
      </c>
      <c r="R19" s="19"/>
      <c r="S19" s="19">
        <v>1.22973142364445E-2</v>
      </c>
      <c r="T19" s="19">
        <v>5.8573366560778599E-3</v>
      </c>
      <c r="U19" s="19">
        <v>1.3082454648341599E-2</v>
      </c>
      <c r="V19" s="19">
        <v>5.3231148896724801E-3</v>
      </c>
      <c r="W19" s="19">
        <v>0</v>
      </c>
      <c r="X19" s="19">
        <v>2.2801685223454798E-2</v>
      </c>
      <c r="Y19" s="19">
        <v>7.4904156298167997E-3</v>
      </c>
      <c r="Z19" s="19">
        <v>0</v>
      </c>
      <c r="AA19" s="19">
        <v>9.5471418007304805E-3</v>
      </c>
      <c r="AB19" s="19"/>
      <c r="AC19" s="19">
        <v>0</v>
      </c>
      <c r="AD19" s="19">
        <v>2.22757074814432E-2</v>
      </c>
      <c r="AE19" s="19">
        <v>0</v>
      </c>
      <c r="AF19" s="19">
        <v>1.0610541721834E-2</v>
      </c>
      <c r="AG19" s="19">
        <v>1.67760541094173E-2</v>
      </c>
      <c r="AH19" s="19">
        <v>1.8686668665428501E-2</v>
      </c>
      <c r="AI19" s="19">
        <v>0</v>
      </c>
      <c r="AJ19" s="19">
        <v>0</v>
      </c>
      <c r="AK19" s="19">
        <v>7.4418343653959796E-3</v>
      </c>
      <c r="AL19" s="19">
        <v>8.6428299915443495E-3</v>
      </c>
      <c r="AM19" s="19">
        <v>7.5117098586544497E-3</v>
      </c>
      <c r="AN19" s="19">
        <v>0</v>
      </c>
      <c r="AO19" s="19">
        <v>0</v>
      </c>
      <c r="AP19" s="19">
        <v>0</v>
      </c>
      <c r="AQ19" s="19">
        <v>1.7753503560660799E-2</v>
      </c>
      <c r="AR19" s="19">
        <v>7.30394125870539E-3</v>
      </c>
      <c r="AS19" s="19"/>
      <c r="AT19" s="19">
        <v>7.4526241826789403E-3</v>
      </c>
      <c r="AU19" s="19">
        <v>1.25533569554426E-2</v>
      </c>
      <c r="AV19" s="19">
        <v>7.4281379571830798E-3</v>
      </c>
      <c r="AW19" s="19">
        <v>1.04852708789922E-2</v>
      </c>
      <c r="AX19" s="19">
        <v>2.3890718937898802E-3</v>
      </c>
      <c r="AY19" s="19">
        <v>9.7262197334131405E-3</v>
      </c>
      <c r="AZ19" s="19"/>
      <c r="BA19" s="19">
        <v>1.39747477050587E-2</v>
      </c>
      <c r="BB19" s="19">
        <v>9.6683869734662895E-3</v>
      </c>
      <c r="BC19" s="19">
        <v>8.2681957210735801E-3</v>
      </c>
      <c r="BD19" s="19">
        <v>7.0106600931014902E-3</v>
      </c>
      <c r="BE19" s="19">
        <v>0</v>
      </c>
      <c r="BF19" s="19"/>
      <c r="BG19" s="19">
        <v>4.2557622704726197E-3</v>
      </c>
      <c r="BH19" s="19">
        <v>8.5761364602946304E-3</v>
      </c>
      <c r="BI19" s="19">
        <v>4.1289570862951602E-3</v>
      </c>
      <c r="BJ19" s="19">
        <v>4.4664455748595899E-3</v>
      </c>
      <c r="BK19" s="19">
        <v>2.1549144535735702E-2</v>
      </c>
      <c r="BL19" s="19"/>
      <c r="BM19" s="19">
        <v>5.7786906279851504E-3</v>
      </c>
      <c r="BN19" s="19">
        <v>1.27127065530966E-2</v>
      </c>
      <c r="BO19" s="19">
        <v>1.00746267887202E-2</v>
      </c>
      <c r="BP19" s="19"/>
      <c r="BQ19" s="19">
        <v>2.6818426489594099E-3</v>
      </c>
      <c r="BR19" s="19">
        <v>8.1486399467271802E-3</v>
      </c>
      <c r="BS19" s="19"/>
      <c r="BT19" s="19">
        <v>4.6337696923138801E-3</v>
      </c>
      <c r="BU19" s="19">
        <v>9.3704577924687404E-3</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1.2940061349271E-3</v>
      </c>
      <c r="D9" s="17">
        <v>1.35962862101584E-3</v>
      </c>
      <c r="E9" s="17">
        <v>1.23405139694756E-3</v>
      </c>
      <c r="F9" s="17"/>
      <c r="G9" s="17">
        <v>4.8276727113235303E-3</v>
      </c>
      <c r="H9" s="17">
        <v>2.0420178442847798E-3</v>
      </c>
      <c r="I9" s="17">
        <v>1.6222004503654E-3</v>
      </c>
      <c r="J9" s="17">
        <v>0</v>
      </c>
      <c r="K9" s="17">
        <v>0</v>
      </c>
      <c r="L9" s="17">
        <v>0</v>
      </c>
      <c r="M9" s="17"/>
      <c r="N9" s="17">
        <v>0</v>
      </c>
      <c r="O9" s="17">
        <v>1.06713770269268E-3</v>
      </c>
      <c r="P9" s="17">
        <v>3.0626178211357099E-3</v>
      </c>
      <c r="Q9" s="17">
        <v>1.3990056017633601E-3</v>
      </c>
      <c r="R9" s="17"/>
      <c r="S9" s="17">
        <v>0</v>
      </c>
      <c r="T9" s="17">
        <v>0</v>
      </c>
      <c r="U9" s="17">
        <v>0</v>
      </c>
      <c r="V9" s="17">
        <v>0</v>
      </c>
      <c r="W9" s="17">
        <v>0</v>
      </c>
      <c r="X9" s="17">
        <v>3.4743520151360998E-3</v>
      </c>
      <c r="Y9" s="17">
        <v>0</v>
      </c>
      <c r="Z9" s="17">
        <v>1.33862737002834E-2</v>
      </c>
      <c r="AA9" s="17">
        <v>2.1261082022419201E-3</v>
      </c>
      <c r="AB9" s="17"/>
      <c r="AC9" s="17">
        <v>0</v>
      </c>
      <c r="AD9" s="17">
        <v>8.2972779639387505E-3</v>
      </c>
      <c r="AE9" s="17">
        <v>0</v>
      </c>
      <c r="AF9" s="17">
        <v>0</v>
      </c>
      <c r="AG9" s="17">
        <v>0</v>
      </c>
      <c r="AH9" s="17">
        <v>2.5872444500766398E-3</v>
      </c>
      <c r="AI9" s="17">
        <v>0</v>
      </c>
      <c r="AJ9" s="17">
        <v>0</v>
      </c>
      <c r="AK9" s="17">
        <v>0</v>
      </c>
      <c r="AL9" s="17">
        <v>0</v>
      </c>
      <c r="AM9" s="17">
        <v>0</v>
      </c>
      <c r="AN9" s="17">
        <v>0</v>
      </c>
      <c r="AO9" s="17">
        <v>0</v>
      </c>
      <c r="AP9" s="17">
        <v>2.27179000250337E-2</v>
      </c>
      <c r="AQ9" s="17">
        <v>0</v>
      </c>
      <c r="AR9" s="17">
        <v>0</v>
      </c>
      <c r="AS9" s="17"/>
      <c r="AT9" s="17">
        <v>4.39892003428821E-3</v>
      </c>
      <c r="AU9" s="17">
        <v>9.54917735904325E-4</v>
      </c>
      <c r="AV9" s="17">
        <v>0</v>
      </c>
      <c r="AW9" s="17">
        <v>0</v>
      </c>
      <c r="AX9" s="17">
        <v>0</v>
      </c>
      <c r="AY9" s="17">
        <v>0</v>
      </c>
      <c r="AZ9" s="17"/>
      <c r="BA9" s="17">
        <v>0</v>
      </c>
      <c r="BB9" s="17">
        <v>0</v>
      </c>
      <c r="BC9" s="17">
        <v>3.8714285049101902E-3</v>
      </c>
      <c r="BD9" s="17">
        <v>0</v>
      </c>
      <c r="BE9" s="17">
        <v>0</v>
      </c>
      <c r="BF9" s="17"/>
      <c r="BG9" s="17">
        <v>0</v>
      </c>
      <c r="BH9" s="17">
        <v>3.8563858319714101E-3</v>
      </c>
      <c r="BI9" s="17">
        <v>0</v>
      </c>
      <c r="BJ9" s="17">
        <v>0</v>
      </c>
      <c r="BK9" s="17">
        <v>0</v>
      </c>
      <c r="BL9" s="17"/>
      <c r="BM9" s="17">
        <v>2.7794503472329799E-3</v>
      </c>
      <c r="BN9" s="17">
        <v>0</v>
      </c>
      <c r="BO9" s="17">
        <v>0</v>
      </c>
      <c r="BP9" s="17"/>
      <c r="BQ9" s="17">
        <v>2.6247359767741698E-3</v>
      </c>
      <c r="BR9" s="17">
        <v>5.9545510992714003E-4</v>
      </c>
      <c r="BS9" s="17"/>
      <c r="BT9" s="17">
        <v>1.6338222712034901E-3</v>
      </c>
      <c r="BU9" s="17">
        <v>9.2634861240306805E-4</v>
      </c>
    </row>
    <row r="10" spans="2:73" x14ac:dyDescent="0.3">
      <c r="B10" s="18" t="s">
        <v>262</v>
      </c>
      <c r="C10" s="17">
        <v>1.76842719903336E-3</v>
      </c>
      <c r="D10" s="17">
        <v>2.33911718764952E-3</v>
      </c>
      <c r="E10" s="17">
        <v>1.2177601627611E-3</v>
      </c>
      <c r="F10" s="17"/>
      <c r="G10" s="17">
        <v>0</v>
      </c>
      <c r="H10" s="17">
        <v>8.7647393429147302E-3</v>
      </c>
      <c r="I10" s="17">
        <v>1.61890399770129E-3</v>
      </c>
      <c r="J10" s="17">
        <v>0</v>
      </c>
      <c r="K10" s="17">
        <v>0</v>
      </c>
      <c r="L10" s="17">
        <v>0</v>
      </c>
      <c r="M10" s="17"/>
      <c r="N10" s="17">
        <v>5.5531491064097199E-3</v>
      </c>
      <c r="O10" s="17">
        <v>1.0649691858967299E-3</v>
      </c>
      <c r="P10" s="17">
        <v>0</v>
      </c>
      <c r="Q10" s="17">
        <v>0</v>
      </c>
      <c r="R10" s="17"/>
      <c r="S10" s="17">
        <v>7.2996431001301496E-3</v>
      </c>
      <c r="T10" s="17">
        <v>0</v>
      </c>
      <c r="U10" s="17">
        <v>0</v>
      </c>
      <c r="V10" s="17">
        <v>0</v>
      </c>
      <c r="W10" s="17">
        <v>6.6775522433954798E-3</v>
      </c>
      <c r="X10" s="17">
        <v>0</v>
      </c>
      <c r="Y10" s="17">
        <v>0</v>
      </c>
      <c r="Z10" s="17">
        <v>0</v>
      </c>
      <c r="AA10" s="17">
        <v>0</v>
      </c>
      <c r="AB10" s="17"/>
      <c r="AC10" s="17">
        <v>0</v>
      </c>
      <c r="AD10" s="17">
        <v>0</v>
      </c>
      <c r="AE10" s="17">
        <v>0</v>
      </c>
      <c r="AF10" s="17">
        <v>4.6299426641207902E-3</v>
      </c>
      <c r="AG10" s="17">
        <v>0</v>
      </c>
      <c r="AH10" s="17">
        <v>0</v>
      </c>
      <c r="AI10" s="17">
        <v>0</v>
      </c>
      <c r="AJ10" s="17">
        <v>0</v>
      </c>
      <c r="AK10" s="17">
        <v>0</v>
      </c>
      <c r="AL10" s="17">
        <v>0</v>
      </c>
      <c r="AM10" s="17">
        <v>0</v>
      </c>
      <c r="AN10" s="17">
        <v>4.7697348915155804E-3</v>
      </c>
      <c r="AO10" s="17">
        <v>7.8049575359114796E-3</v>
      </c>
      <c r="AP10" s="17">
        <v>0</v>
      </c>
      <c r="AQ10" s="17">
        <v>0</v>
      </c>
      <c r="AR10" s="17">
        <v>1.4950288429831499E-2</v>
      </c>
      <c r="AS10" s="17"/>
      <c r="AT10" s="17">
        <v>1.2730631214105299E-3</v>
      </c>
      <c r="AU10" s="17">
        <v>3.0214785394803399E-3</v>
      </c>
      <c r="AV10" s="17">
        <v>2.2365084746481102E-3</v>
      </c>
      <c r="AW10" s="17">
        <v>1.4993683441848599E-3</v>
      </c>
      <c r="AX10" s="17">
        <v>0</v>
      </c>
      <c r="AY10" s="17">
        <v>0</v>
      </c>
      <c r="AZ10" s="17"/>
      <c r="BA10" s="17">
        <v>0</v>
      </c>
      <c r="BB10" s="17">
        <v>0</v>
      </c>
      <c r="BC10" s="17">
        <v>0</v>
      </c>
      <c r="BD10" s="17">
        <v>9.2929807693408906E-3</v>
      </c>
      <c r="BE10" s="17">
        <v>1.64636575732518E-2</v>
      </c>
      <c r="BF10" s="17"/>
      <c r="BG10" s="17">
        <v>0</v>
      </c>
      <c r="BH10" s="17">
        <v>4.2566765021296703E-3</v>
      </c>
      <c r="BI10" s="17">
        <v>3.7445336809954601E-3</v>
      </c>
      <c r="BJ10" s="17">
        <v>0</v>
      </c>
      <c r="BK10" s="17">
        <v>0</v>
      </c>
      <c r="BL10" s="17"/>
      <c r="BM10" s="17">
        <v>3.10228412506771E-3</v>
      </c>
      <c r="BN10" s="17">
        <v>8.5733352965592302E-4</v>
      </c>
      <c r="BO10" s="17">
        <v>0</v>
      </c>
      <c r="BP10" s="17"/>
      <c r="BQ10" s="17">
        <v>4.1407199526806897E-3</v>
      </c>
      <c r="BR10" s="17">
        <v>4.7201563622236402E-4</v>
      </c>
      <c r="BS10" s="17"/>
      <c r="BT10" s="17">
        <v>3.05349598889653E-3</v>
      </c>
      <c r="BU10" s="17">
        <v>0</v>
      </c>
    </row>
    <row r="11" spans="2:73" x14ac:dyDescent="0.3">
      <c r="B11" s="18" t="s">
        <v>263</v>
      </c>
      <c r="C11" s="17">
        <v>1.33778490446501E-2</v>
      </c>
      <c r="D11" s="17">
        <v>2.2651550555222999E-2</v>
      </c>
      <c r="E11" s="17">
        <v>4.38212801672354E-3</v>
      </c>
      <c r="F11" s="17"/>
      <c r="G11" s="17">
        <v>2.9599047891910601E-2</v>
      </c>
      <c r="H11" s="17">
        <v>2.28988521949634E-2</v>
      </c>
      <c r="I11" s="17">
        <v>2.4601043697805601E-2</v>
      </c>
      <c r="J11" s="17">
        <v>3.1646334374615401E-3</v>
      </c>
      <c r="K11" s="17">
        <v>2.3079457498802899E-3</v>
      </c>
      <c r="L11" s="17">
        <v>1.5118094437167201E-3</v>
      </c>
      <c r="M11" s="17"/>
      <c r="N11" s="17">
        <v>2.0229490941692501E-2</v>
      </c>
      <c r="O11" s="17">
        <v>1.69981921215119E-2</v>
      </c>
      <c r="P11" s="17">
        <v>9.0652038673423897E-3</v>
      </c>
      <c r="Q11" s="17">
        <v>6.2616410862000003E-3</v>
      </c>
      <c r="R11" s="17"/>
      <c r="S11" s="17">
        <v>3.1941215898668801E-2</v>
      </c>
      <c r="T11" s="17">
        <v>6.0807280068005103E-3</v>
      </c>
      <c r="U11" s="17">
        <v>0</v>
      </c>
      <c r="V11" s="17">
        <v>1.26039015996991E-2</v>
      </c>
      <c r="W11" s="17">
        <v>1.49714274640658E-2</v>
      </c>
      <c r="X11" s="17">
        <v>1.1292600221116699E-2</v>
      </c>
      <c r="Y11" s="17">
        <v>2.3001098470174602E-2</v>
      </c>
      <c r="Z11" s="17">
        <v>0</v>
      </c>
      <c r="AA11" s="17">
        <v>8.7268416779381908E-3</v>
      </c>
      <c r="AB11" s="17"/>
      <c r="AC11" s="17">
        <v>0</v>
      </c>
      <c r="AD11" s="17">
        <v>2.17646868482799E-2</v>
      </c>
      <c r="AE11" s="17">
        <v>0</v>
      </c>
      <c r="AF11" s="17">
        <v>6.7814770052320597E-3</v>
      </c>
      <c r="AG11" s="17">
        <v>1.2024814106829099E-2</v>
      </c>
      <c r="AH11" s="17">
        <v>1.91164251726702E-2</v>
      </c>
      <c r="AI11" s="17">
        <v>9.7783787004157002E-3</v>
      </c>
      <c r="AJ11" s="17">
        <v>2.1267219139630301E-2</v>
      </c>
      <c r="AK11" s="17">
        <v>0</v>
      </c>
      <c r="AL11" s="17">
        <v>0</v>
      </c>
      <c r="AM11" s="17">
        <v>1.7700467304996199E-2</v>
      </c>
      <c r="AN11" s="17">
        <v>8.1418470290878907E-3</v>
      </c>
      <c r="AO11" s="17">
        <v>1.0933282247758001E-2</v>
      </c>
      <c r="AP11" s="17">
        <v>2.2002171784275298E-2</v>
      </c>
      <c r="AQ11" s="17">
        <v>2.10926432088187E-2</v>
      </c>
      <c r="AR11" s="17">
        <v>5.1484150401679599E-2</v>
      </c>
      <c r="AS11" s="17"/>
      <c r="AT11" s="17">
        <v>3.3892973573100699E-2</v>
      </c>
      <c r="AU11" s="17">
        <v>1.90822523332511E-3</v>
      </c>
      <c r="AV11" s="17">
        <v>1.1203765032740899E-2</v>
      </c>
      <c r="AW11" s="17">
        <v>1.0588067503986999E-2</v>
      </c>
      <c r="AX11" s="17">
        <v>4.6989569771545402E-3</v>
      </c>
      <c r="AY11" s="17">
        <v>1.9417094800157401E-2</v>
      </c>
      <c r="AZ11" s="17"/>
      <c r="BA11" s="17">
        <v>3.0479268163989999E-3</v>
      </c>
      <c r="BB11" s="17">
        <v>1.5092231260390301E-2</v>
      </c>
      <c r="BC11" s="17">
        <v>1.24145501621014E-2</v>
      </c>
      <c r="BD11" s="17">
        <v>2.1846437938973701E-2</v>
      </c>
      <c r="BE11" s="17">
        <v>6.06565918138052E-2</v>
      </c>
      <c r="BF11" s="17"/>
      <c r="BG11" s="17">
        <v>6.2291492216048697E-3</v>
      </c>
      <c r="BH11" s="17">
        <v>1.9258256546843201E-2</v>
      </c>
      <c r="BI11" s="17">
        <v>6.9910824394236997E-3</v>
      </c>
      <c r="BJ11" s="17">
        <v>1.79489374134774E-2</v>
      </c>
      <c r="BK11" s="17">
        <v>5.6312502009646598E-3</v>
      </c>
      <c r="BL11" s="17"/>
      <c r="BM11" s="17">
        <v>2.2672691840046801E-2</v>
      </c>
      <c r="BN11" s="17">
        <v>4.3633870459992901E-3</v>
      </c>
      <c r="BO11" s="17">
        <v>7.4990042995243499E-3</v>
      </c>
      <c r="BP11" s="17"/>
      <c r="BQ11" s="17">
        <v>2.9654471472001599E-2</v>
      </c>
      <c r="BR11" s="17">
        <v>3.2945251042121198E-3</v>
      </c>
      <c r="BS11" s="17"/>
      <c r="BT11" s="17">
        <v>2.0886940972794098E-2</v>
      </c>
      <c r="BU11" s="17">
        <v>3.4126350237555399E-3</v>
      </c>
    </row>
    <row r="12" spans="2:73" x14ac:dyDescent="0.3">
      <c r="B12" s="18" t="s">
        <v>264</v>
      </c>
      <c r="C12" s="17">
        <v>1.3282598922359499E-2</v>
      </c>
      <c r="D12" s="17">
        <v>1.37024860553524E-2</v>
      </c>
      <c r="E12" s="17">
        <v>1.2500698800077901E-2</v>
      </c>
      <c r="F12" s="17"/>
      <c r="G12" s="17">
        <v>2.4381998688513099E-2</v>
      </c>
      <c r="H12" s="17">
        <v>3.13168895760359E-2</v>
      </c>
      <c r="I12" s="17">
        <v>9.7545269080187604E-3</v>
      </c>
      <c r="J12" s="17">
        <v>9.7197551012009106E-3</v>
      </c>
      <c r="K12" s="17">
        <v>4.2798781645556703E-3</v>
      </c>
      <c r="L12" s="17">
        <v>3.0794551165140801E-3</v>
      </c>
      <c r="M12" s="17"/>
      <c r="N12" s="17">
        <v>2.2882030534859699E-2</v>
      </c>
      <c r="O12" s="17">
        <v>1.2594900623298299E-2</v>
      </c>
      <c r="P12" s="17">
        <v>7.9112726170282293E-3</v>
      </c>
      <c r="Q12" s="17">
        <v>8.6109558279370505E-3</v>
      </c>
      <c r="R12" s="17"/>
      <c r="S12" s="17">
        <v>2.82595213577546E-2</v>
      </c>
      <c r="T12" s="17">
        <v>7.4399605750351504E-3</v>
      </c>
      <c r="U12" s="17">
        <v>1.0843489371196601E-2</v>
      </c>
      <c r="V12" s="17">
        <v>1.1475356791198901E-2</v>
      </c>
      <c r="W12" s="17">
        <v>1.04901684290393E-2</v>
      </c>
      <c r="X12" s="17">
        <v>6.0769910076962502E-3</v>
      </c>
      <c r="Y12" s="17">
        <v>1.55350958272622E-2</v>
      </c>
      <c r="Z12" s="17">
        <v>0</v>
      </c>
      <c r="AA12" s="17">
        <v>1.63062433531126E-2</v>
      </c>
      <c r="AB12" s="17"/>
      <c r="AC12" s="17">
        <v>0</v>
      </c>
      <c r="AD12" s="17">
        <v>1.01337510439162E-2</v>
      </c>
      <c r="AE12" s="17">
        <v>9.35551136733416E-3</v>
      </c>
      <c r="AF12" s="17">
        <v>1.4469203807104401E-2</v>
      </c>
      <c r="AG12" s="17">
        <v>1.72989147069686E-2</v>
      </c>
      <c r="AH12" s="17">
        <v>9.3530124301564894E-3</v>
      </c>
      <c r="AI12" s="17">
        <v>7.4380955873447297E-3</v>
      </c>
      <c r="AJ12" s="17">
        <v>8.3014261661139496E-3</v>
      </c>
      <c r="AK12" s="17">
        <v>2.7779693631665998E-2</v>
      </c>
      <c r="AL12" s="17">
        <v>5.2044274687514797E-3</v>
      </c>
      <c r="AM12" s="17">
        <v>6.27375415653144E-3</v>
      </c>
      <c r="AN12" s="17">
        <v>2.7709972717364601E-2</v>
      </c>
      <c r="AO12" s="17">
        <v>0</v>
      </c>
      <c r="AP12" s="17">
        <v>1.6038777661093E-2</v>
      </c>
      <c r="AQ12" s="17">
        <v>1.5498020925986299E-2</v>
      </c>
      <c r="AR12" s="17">
        <v>3.4536822616392703E-2</v>
      </c>
      <c r="AS12" s="17"/>
      <c r="AT12" s="17">
        <v>3.1504132730755002E-2</v>
      </c>
      <c r="AU12" s="17">
        <v>5.7498941902346399E-3</v>
      </c>
      <c r="AV12" s="17">
        <v>1.8549634907917101E-2</v>
      </c>
      <c r="AW12" s="17">
        <v>4.0716316524036702E-3</v>
      </c>
      <c r="AX12" s="17">
        <v>1.31782900256391E-3</v>
      </c>
      <c r="AY12" s="17">
        <v>1.5780774225496001E-2</v>
      </c>
      <c r="AZ12" s="17"/>
      <c r="BA12" s="17">
        <v>6.7583538718468603E-3</v>
      </c>
      <c r="BB12" s="17">
        <v>6.9952896539653203E-3</v>
      </c>
      <c r="BC12" s="17">
        <v>1.52707848414375E-2</v>
      </c>
      <c r="BD12" s="17">
        <v>3.6262303648914897E-2</v>
      </c>
      <c r="BE12" s="17">
        <v>8.8828223696941197E-2</v>
      </c>
      <c r="BF12" s="17"/>
      <c r="BG12" s="17">
        <v>1.48619875191109E-2</v>
      </c>
      <c r="BH12" s="17">
        <v>1.5743522104350899E-2</v>
      </c>
      <c r="BI12" s="17">
        <v>2.3483820581145801E-2</v>
      </c>
      <c r="BJ12" s="17">
        <v>2.0043383205156102E-3</v>
      </c>
      <c r="BK12" s="17">
        <v>1.10927167142503E-2</v>
      </c>
      <c r="BL12" s="17"/>
      <c r="BM12" s="17">
        <v>2.0958872939568302E-2</v>
      </c>
      <c r="BN12" s="17">
        <v>6.1634162615408503E-3</v>
      </c>
      <c r="BO12" s="17">
        <v>7.6404728557307204E-3</v>
      </c>
      <c r="BP12" s="17"/>
      <c r="BQ12" s="17">
        <v>2.7049358638663399E-2</v>
      </c>
      <c r="BR12" s="17">
        <v>5.4733133515944997E-3</v>
      </c>
      <c r="BS12" s="17"/>
      <c r="BT12" s="17">
        <v>1.9149248825098199E-2</v>
      </c>
      <c r="BU12" s="17">
        <v>5.8395249589552403E-3</v>
      </c>
    </row>
    <row r="13" spans="2:73" x14ac:dyDescent="0.3">
      <c r="B13" s="18" t="s">
        <v>265</v>
      </c>
      <c r="C13" s="17">
        <v>4.2263982489138499E-2</v>
      </c>
      <c r="D13" s="17">
        <v>5.0817618550502E-2</v>
      </c>
      <c r="E13" s="17">
        <v>3.3669520787569102E-2</v>
      </c>
      <c r="F13" s="17"/>
      <c r="G13" s="17">
        <v>6.7432678726309994E-2</v>
      </c>
      <c r="H13" s="17">
        <v>8.1687555372212395E-2</v>
      </c>
      <c r="I13" s="17">
        <v>4.1223266880110097E-2</v>
      </c>
      <c r="J13" s="17">
        <v>3.3101162589672599E-2</v>
      </c>
      <c r="K13" s="17">
        <v>1.96218999603988E-2</v>
      </c>
      <c r="L13" s="17">
        <v>1.7043523867491001E-2</v>
      </c>
      <c r="M13" s="17"/>
      <c r="N13" s="17">
        <v>7.4328505469535205E-2</v>
      </c>
      <c r="O13" s="17">
        <v>4.6394114676479699E-2</v>
      </c>
      <c r="P13" s="17">
        <v>2.5022953325449401E-2</v>
      </c>
      <c r="Q13" s="17">
        <v>1.7912651815363001E-2</v>
      </c>
      <c r="R13" s="17"/>
      <c r="S13" s="17">
        <v>6.5199845620595595E-2</v>
      </c>
      <c r="T13" s="17">
        <v>5.4620513510099902E-2</v>
      </c>
      <c r="U13" s="17">
        <v>6.0971881506137103E-2</v>
      </c>
      <c r="V13" s="17">
        <v>2.63279672090759E-2</v>
      </c>
      <c r="W13" s="17">
        <v>4.8547046724643002E-2</v>
      </c>
      <c r="X13" s="17">
        <v>3.4059349565066399E-2</v>
      </c>
      <c r="Y13" s="17">
        <v>2.6765455105579799E-2</v>
      </c>
      <c r="Z13" s="17">
        <v>1.7211759532628702E-2</v>
      </c>
      <c r="AA13" s="17">
        <v>2.13909679088682E-2</v>
      </c>
      <c r="AB13" s="17"/>
      <c r="AC13" s="17">
        <v>8.0417123575486305E-2</v>
      </c>
      <c r="AD13" s="17">
        <v>5.3514793758945203E-2</v>
      </c>
      <c r="AE13" s="17">
        <v>1.78889530885234E-2</v>
      </c>
      <c r="AF13" s="17">
        <v>3.7522249872559102E-2</v>
      </c>
      <c r="AG13" s="17">
        <v>7.8954075688000107E-3</v>
      </c>
      <c r="AH13" s="17">
        <v>1.6190545215206801E-2</v>
      </c>
      <c r="AI13" s="17">
        <v>4.4189316295780399E-2</v>
      </c>
      <c r="AJ13" s="17">
        <v>6.4067792822519704E-2</v>
      </c>
      <c r="AK13" s="17">
        <v>6.5647003775907195E-2</v>
      </c>
      <c r="AL13" s="17">
        <v>7.0300339601758799E-2</v>
      </c>
      <c r="AM13" s="17">
        <v>2.7227892239259099E-2</v>
      </c>
      <c r="AN13" s="17">
        <v>4.38303960794841E-2</v>
      </c>
      <c r="AO13" s="17">
        <v>7.2899538335063602E-2</v>
      </c>
      <c r="AP13" s="17">
        <v>0</v>
      </c>
      <c r="AQ13" s="17">
        <v>2.0446638973862501E-2</v>
      </c>
      <c r="AR13" s="17">
        <v>0.13918779610346499</v>
      </c>
      <c r="AS13" s="17"/>
      <c r="AT13" s="17">
        <v>8.9112487164897405E-2</v>
      </c>
      <c r="AU13" s="17">
        <v>3.2557956845338701E-2</v>
      </c>
      <c r="AV13" s="17">
        <v>3.8004281333828001E-2</v>
      </c>
      <c r="AW13" s="17">
        <v>2.4951282010923299E-2</v>
      </c>
      <c r="AX13" s="17">
        <v>1.23420372093699E-2</v>
      </c>
      <c r="AY13" s="17">
        <v>1.8120131584098201E-2</v>
      </c>
      <c r="AZ13" s="17"/>
      <c r="BA13" s="17">
        <v>1.28857495496442E-2</v>
      </c>
      <c r="BB13" s="17">
        <v>2.6640487260631E-2</v>
      </c>
      <c r="BC13" s="17">
        <v>7.7697622824937196E-2</v>
      </c>
      <c r="BD13" s="17">
        <v>6.8235314894927401E-2</v>
      </c>
      <c r="BE13" s="17">
        <v>0.115931548065143</v>
      </c>
      <c r="BF13" s="17"/>
      <c r="BG13" s="17">
        <v>3.3156113044365498E-2</v>
      </c>
      <c r="BH13" s="17">
        <v>6.2603949479570695E-2</v>
      </c>
      <c r="BI13" s="17">
        <v>4.6504865793184698E-2</v>
      </c>
      <c r="BJ13" s="17">
        <v>3.1600200935681298E-2</v>
      </c>
      <c r="BK13" s="17">
        <v>6.4215805342433194E-2</v>
      </c>
      <c r="BL13" s="17"/>
      <c r="BM13" s="17">
        <v>5.3407555280161702E-2</v>
      </c>
      <c r="BN13" s="17">
        <v>3.5981921946043598E-2</v>
      </c>
      <c r="BO13" s="17">
        <v>2.4275495552620499E-2</v>
      </c>
      <c r="BP13" s="17"/>
      <c r="BQ13" s="17">
        <v>8.4257784095794597E-2</v>
      </c>
      <c r="BR13" s="17">
        <v>1.8100804465669099E-2</v>
      </c>
      <c r="BS13" s="17"/>
      <c r="BT13" s="17">
        <v>5.6938346202379898E-2</v>
      </c>
      <c r="BU13" s="17">
        <v>2.4740138704457501E-2</v>
      </c>
    </row>
    <row r="14" spans="2:73" x14ac:dyDescent="0.3">
      <c r="B14" s="18" t="s">
        <v>266</v>
      </c>
      <c r="C14" s="17">
        <v>5.6568265862034103E-2</v>
      </c>
      <c r="D14" s="17">
        <v>6.3289575938515003E-2</v>
      </c>
      <c r="E14" s="17">
        <v>5.0193058035318899E-2</v>
      </c>
      <c r="F14" s="17"/>
      <c r="G14" s="17">
        <v>9.8313156631507803E-2</v>
      </c>
      <c r="H14" s="17">
        <v>0.109165303442998</v>
      </c>
      <c r="I14" s="17">
        <v>5.8681797371655998E-2</v>
      </c>
      <c r="J14" s="17">
        <v>3.1098899614296498E-2</v>
      </c>
      <c r="K14" s="17">
        <v>3.40609762386807E-2</v>
      </c>
      <c r="L14" s="17">
        <v>2.0272499877803302E-2</v>
      </c>
      <c r="M14" s="17"/>
      <c r="N14" s="17">
        <v>9.4372308138024205E-2</v>
      </c>
      <c r="O14" s="17">
        <v>5.2264907872607097E-2</v>
      </c>
      <c r="P14" s="17">
        <v>4.20781915356244E-2</v>
      </c>
      <c r="Q14" s="17">
        <v>3.40533556584015E-2</v>
      </c>
      <c r="R14" s="17"/>
      <c r="S14" s="17">
        <v>9.3873281701308403E-2</v>
      </c>
      <c r="T14" s="17">
        <v>5.1968836377043498E-2</v>
      </c>
      <c r="U14" s="17">
        <v>3.4946042152251902E-2</v>
      </c>
      <c r="V14" s="17">
        <v>5.8268658774482202E-2</v>
      </c>
      <c r="W14" s="17">
        <v>4.5196352265374697E-2</v>
      </c>
      <c r="X14" s="17">
        <v>5.7048553645838898E-2</v>
      </c>
      <c r="Y14" s="17">
        <v>3.9254570367809299E-2</v>
      </c>
      <c r="Z14" s="17">
        <v>5.9696327666521103E-2</v>
      </c>
      <c r="AA14" s="17">
        <v>5.1069300459993597E-2</v>
      </c>
      <c r="AB14" s="17"/>
      <c r="AC14" s="17">
        <v>0</v>
      </c>
      <c r="AD14" s="17">
        <v>5.0958458729097697E-2</v>
      </c>
      <c r="AE14" s="17">
        <v>2.4474783816090199E-2</v>
      </c>
      <c r="AF14" s="17">
        <v>2.4849717083082298E-2</v>
      </c>
      <c r="AG14" s="17">
        <v>2.63550210841626E-2</v>
      </c>
      <c r="AH14" s="17">
        <v>5.4202742553624998E-2</v>
      </c>
      <c r="AI14" s="17">
        <v>5.3315075760532703E-2</v>
      </c>
      <c r="AJ14" s="17">
        <v>7.0981142228836697E-2</v>
      </c>
      <c r="AK14" s="17">
        <v>4.7989601578265997E-2</v>
      </c>
      <c r="AL14" s="17">
        <v>7.5472924457176002E-2</v>
      </c>
      <c r="AM14" s="17">
        <v>5.1778591216170899E-2</v>
      </c>
      <c r="AN14" s="17">
        <v>5.1139043242010102E-2</v>
      </c>
      <c r="AO14" s="17">
        <v>0.104171519213765</v>
      </c>
      <c r="AP14" s="17">
        <v>6.7817823732876203E-2</v>
      </c>
      <c r="AQ14" s="17">
        <v>0.10044943881476601</v>
      </c>
      <c r="AR14" s="17">
        <v>0.14542307867485399</v>
      </c>
      <c r="AS14" s="17"/>
      <c r="AT14" s="17">
        <v>8.1342054759555998E-2</v>
      </c>
      <c r="AU14" s="17">
        <v>5.62672821403273E-2</v>
      </c>
      <c r="AV14" s="17">
        <v>7.9894894176302605E-2</v>
      </c>
      <c r="AW14" s="17">
        <v>2.8867452471951702E-2</v>
      </c>
      <c r="AX14" s="17">
        <v>2.4709206073822699E-2</v>
      </c>
      <c r="AY14" s="17">
        <v>4.2842125108634603E-2</v>
      </c>
      <c r="AZ14" s="17"/>
      <c r="BA14" s="17">
        <v>2.1857940135056701E-2</v>
      </c>
      <c r="BB14" s="17">
        <v>5.4106002083181198E-2</v>
      </c>
      <c r="BC14" s="17">
        <v>6.9026578326341306E-2</v>
      </c>
      <c r="BD14" s="17">
        <v>9.4927155624386098E-2</v>
      </c>
      <c r="BE14" s="17">
        <v>0.172291076072872</v>
      </c>
      <c r="BF14" s="17"/>
      <c r="BG14" s="17">
        <v>4.7791044645125798E-2</v>
      </c>
      <c r="BH14" s="17">
        <v>8.5585655780377107E-2</v>
      </c>
      <c r="BI14" s="17">
        <v>2.3360925332134901E-2</v>
      </c>
      <c r="BJ14" s="17">
        <v>5.1326347242629397E-2</v>
      </c>
      <c r="BK14" s="17">
        <v>4.9280933596977203E-2</v>
      </c>
      <c r="BL14" s="17"/>
      <c r="BM14" s="17">
        <v>7.2014120129995099E-2</v>
      </c>
      <c r="BN14" s="17">
        <v>4.950676976559E-2</v>
      </c>
      <c r="BO14" s="17">
        <v>2.7655702570762501E-2</v>
      </c>
      <c r="BP14" s="17"/>
      <c r="BQ14" s="17">
        <v>0.10265231162108999</v>
      </c>
      <c r="BR14" s="17">
        <v>3.2231937499386097E-2</v>
      </c>
      <c r="BS14" s="17"/>
      <c r="BT14" s="17">
        <v>7.4945314903430302E-2</v>
      </c>
      <c r="BU14" s="17">
        <v>3.3168433029598599E-2</v>
      </c>
    </row>
    <row r="15" spans="2:73" x14ac:dyDescent="0.3">
      <c r="B15" s="18" t="s">
        <v>267</v>
      </c>
      <c r="C15" s="17">
        <v>0.23295663974139399</v>
      </c>
      <c r="D15" s="17">
        <v>0.23446447791168801</v>
      </c>
      <c r="E15" s="17">
        <v>0.230698490196309</v>
      </c>
      <c r="F15" s="17"/>
      <c r="G15" s="17">
        <v>0.21832641246481899</v>
      </c>
      <c r="H15" s="17">
        <v>0.24609622585084701</v>
      </c>
      <c r="I15" s="17">
        <v>0.25515481837979598</v>
      </c>
      <c r="J15" s="17">
        <v>0.25682383204050901</v>
      </c>
      <c r="K15" s="17">
        <v>0.24166205940875499</v>
      </c>
      <c r="L15" s="17">
        <v>0.18865229957219001</v>
      </c>
      <c r="M15" s="17"/>
      <c r="N15" s="17">
        <v>0.29001026853338702</v>
      </c>
      <c r="O15" s="17">
        <v>0.25517531874113603</v>
      </c>
      <c r="P15" s="17">
        <v>0.19077253211112699</v>
      </c>
      <c r="Q15" s="17">
        <v>0.184642785981009</v>
      </c>
      <c r="R15" s="17"/>
      <c r="S15" s="17">
        <v>0.27546504387919701</v>
      </c>
      <c r="T15" s="17">
        <v>0.24448412380455001</v>
      </c>
      <c r="U15" s="17">
        <v>0.24578443902911101</v>
      </c>
      <c r="V15" s="17">
        <v>0.24464720606887499</v>
      </c>
      <c r="W15" s="17">
        <v>0.192399048974433</v>
      </c>
      <c r="X15" s="17">
        <v>0.154914859666513</v>
      </c>
      <c r="Y15" s="17">
        <v>0.219035359354146</v>
      </c>
      <c r="Z15" s="17">
        <v>0.221432546539541</v>
      </c>
      <c r="AA15" s="17">
        <v>0.249884110328634</v>
      </c>
      <c r="AB15" s="17"/>
      <c r="AC15" s="17">
        <v>0</v>
      </c>
      <c r="AD15" s="17">
        <v>0.12962479310476599</v>
      </c>
      <c r="AE15" s="17">
        <v>0.142413018873427</v>
      </c>
      <c r="AF15" s="17">
        <v>0.188244610982894</v>
      </c>
      <c r="AG15" s="17">
        <v>0.22019459438529401</v>
      </c>
      <c r="AH15" s="17">
        <v>0.18924020310419701</v>
      </c>
      <c r="AI15" s="17">
        <v>0.22828069091025999</v>
      </c>
      <c r="AJ15" s="17">
        <v>0.21887473723671799</v>
      </c>
      <c r="AK15" s="17">
        <v>0.27002893641490799</v>
      </c>
      <c r="AL15" s="17">
        <v>0.25865017306015498</v>
      </c>
      <c r="AM15" s="17">
        <v>0.25501110523696102</v>
      </c>
      <c r="AN15" s="17">
        <v>0.30246698161696101</v>
      </c>
      <c r="AO15" s="17">
        <v>0.29349103739274301</v>
      </c>
      <c r="AP15" s="17">
        <v>0.392308654512523</v>
      </c>
      <c r="AQ15" s="17">
        <v>0.33721238339772602</v>
      </c>
      <c r="AR15" s="17">
        <v>0.32025282417246598</v>
      </c>
      <c r="AS15" s="17"/>
      <c r="AT15" s="17">
        <v>0.23654630994238399</v>
      </c>
      <c r="AU15" s="17">
        <v>0.237662191613319</v>
      </c>
      <c r="AV15" s="17">
        <v>0.24257076124988999</v>
      </c>
      <c r="AW15" s="17">
        <v>0.224538560665972</v>
      </c>
      <c r="AX15" s="17">
        <v>0.193723026354781</v>
      </c>
      <c r="AY15" s="17">
        <v>0.27538911009780198</v>
      </c>
      <c r="AZ15" s="17"/>
      <c r="BA15" s="17">
        <v>0.19280930275505001</v>
      </c>
      <c r="BB15" s="17">
        <v>0.214297683753993</v>
      </c>
      <c r="BC15" s="17">
        <v>0.29250917721586001</v>
      </c>
      <c r="BD15" s="17">
        <v>0.26152858270253898</v>
      </c>
      <c r="BE15" s="17">
        <v>0.28090386777881798</v>
      </c>
      <c r="BF15" s="17"/>
      <c r="BG15" s="17">
        <v>0.25758430549759298</v>
      </c>
      <c r="BH15" s="17">
        <v>0.25434205983008401</v>
      </c>
      <c r="BI15" s="17">
        <v>0.26718198781755398</v>
      </c>
      <c r="BJ15" s="17">
        <v>0.17470546018185101</v>
      </c>
      <c r="BK15" s="17">
        <v>0.226805292491044</v>
      </c>
      <c r="BL15" s="17"/>
      <c r="BM15" s="17">
        <v>0.27695605606137103</v>
      </c>
      <c r="BN15" s="17">
        <v>0.201443001173713</v>
      </c>
      <c r="BO15" s="17">
        <v>0.17815125617775801</v>
      </c>
      <c r="BP15" s="17"/>
      <c r="BQ15" s="17">
        <v>0.27227038927876501</v>
      </c>
      <c r="BR15" s="17">
        <v>0.214062981785825</v>
      </c>
      <c r="BS15" s="17"/>
      <c r="BT15" s="17">
        <v>0.25636923991471899</v>
      </c>
      <c r="BU15" s="17">
        <v>0.207072648312083</v>
      </c>
    </row>
    <row r="16" spans="2:73" x14ac:dyDescent="0.3">
      <c r="B16" s="18" t="s">
        <v>268</v>
      </c>
      <c r="C16" s="17">
        <v>0.170322774601877</v>
      </c>
      <c r="D16" s="17">
        <v>0.14549465842248799</v>
      </c>
      <c r="E16" s="17">
        <v>0.19504272902509201</v>
      </c>
      <c r="F16" s="17"/>
      <c r="G16" s="17">
        <v>0.1408340936703</v>
      </c>
      <c r="H16" s="17">
        <v>0.16670224015579199</v>
      </c>
      <c r="I16" s="17">
        <v>0.168780059072938</v>
      </c>
      <c r="J16" s="17">
        <v>0.18303089657209901</v>
      </c>
      <c r="K16" s="17">
        <v>0.193367495964576</v>
      </c>
      <c r="L16" s="17">
        <v>0.168241376186539</v>
      </c>
      <c r="M16" s="17"/>
      <c r="N16" s="17">
        <v>0.180635822137174</v>
      </c>
      <c r="O16" s="17">
        <v>0.197281655696043</v>
      </c>
      <c r="P16" s="17">
        <v>0.18972601742893</v>
      </c>
      <c r="Q16" s="17">
        <v>0.114755832604943</v>
      </c>
      <c r="R16" s="17"/>
      <c r="S16" s="17">
        <v>0.15049088945722999</v>
      </c>
      <c r="T16" s="17">
        <v>0.16066802696818699</v>
      </c>
      <c r="U16" s="17">
        <v>0.178542869483761</v>
      </c>
      <c r="V16" s="17">
        <v>0.14770694431429901</v>
      </c>
      <c r="W16" s="17">
        <v>0.156020120989386</v>
      </c>
      <c r="X16" s="17">
        <v>0.23302095514761001</v>
      </c>
      <c r="Y16" s="17">
        <v>0.18853145810875199</v>
      </c>
      <c r="Z16" s="17">
        <v>0.17402852944244099</v>
      </c>
      <c r="AA16" s="17">
        <v>0.16565139997896799</v>
      </c>
      <c r="AB16" s="17"/>
      <c r="AC16" s="17">
        <v>0.195966069441111</v>
      </c>
      <c r="AD16" s="17">
        <v>9.5367639992726599E-2</v>
      </c>
      <c r="AE16" s="17">
        <v>0.144289272944116</v>
      </c>
      <c r="AF16" s="17">
        <v>0.177045726296959</v>
      </c>
      <c r="AG16" s="17">
        <v>0.11947055823681101</v>
      </c>
      <c r="AH16" s="17">
        <v>0.15481872560836099</v>
      </c>
      <c r="AI16" s="17">
        <v>0.19826707228417101</v>
      </c>
      <c r="AJ16" s="17">
        <v>0.14224359728645899</v>
      </c>
      <c r="AK16" s="17">
        <v>0.191892585751436</v>
      </c>
      <c r="AL16" s="17">
        <v>0.17088478506841301</v>
      </c>
      <c r="AM16" s="17">
        <v>0.224908278550006</v>
      </c>
      <c r="AN16" s="17">
        <v>0.22394848818577801</v>
      </c>
      <c r="AO16" s="17">
        <v>0.16768689918699201</v>
      </c>
      <c r="AP16" s="17">
        <v>0.22213080733055801</v>
      </c>
      <c r="AQ16" s="17">
        <v>0.21593374106565999</v>
      </c>
      <c r="AR16" s="17">
        <v>0.107013656434189</v>
      </c>
      <c r="AS16" s="17"/>
      <c r="AT16" s="17">
        <v>0.15385064100784601</v>
      </c>
      <c r="AU16" s="17">
        <v>0.16792457550399101</v>
      </c>
      <c r="AV16" s="17">
        <v>0.15711577334283999</v>
      </c>
      <c r="AW16" s="17">
        <v>0.19359269319980599</v>
      </c>
      <c r="AX16" s="17">
        <v>0.22199134788276501</v>
      </c>
      <c r="AY16" s="17">
        <v>0.10604964831597199</v>
      </c>
      <c r="AZ16" s="17"/>
      <c r="BA16" s="17">
        <v>0.13447913170586501</v>
      </c>
      <c r="BB16" s="17">
        <v>0.17999350759610799</v>
      </c>
      <c r="BC16" s="17">
        <v>0.17286028208375201</v>
      </c>
      <c r="BD16" s="17">
        <v>0.19951520960650401</v>
      </c>
      <c r="BE16" s="17">
        <v>5.1052627447707902E-2</v>
      </c>
      <c r="BF16" s="17"/>
      <c r="BG16" s="17">
        <v>0.174830742310218</v>
      </c>
      <c r="BH16" s="17">
        <v>0.15828604305749699</v>
      </c>
      <c r="BI16" s="17">
        <v>0.17241370590244701</v>
      </c>
      <c r="BJ16" s="17">
        <v>0.20060839226327601</v>
      </c>
      <c r="BK16" s="17">
        <v>0.19117147232544199</v>
      </c>
      <c r="BL16" s="17"/>
      <c r="BM16" s="17">
        <v>0.154502190958551</v>
      </c>
      <c r="BN16" s="17">
        <v>0.191719381556229</v>
      </c>
      <c r="BO16" s="17">
        <v>0.165694931226475</v>
      </c>
      <c r="BP16" s="17"/>
      <c r="BQ16" s="17">
        <v>0.16159157256138201</v>
      </c>
      <c r="BR16" s="17">
        <v>0.17862220924072</v>
      </c>
      <c r="BS16" s="17"/>
      <c r="BT16" s="17">
        <v>0.18545078681548199</v>
      </c>
      <c r="BU16" s="17">
        <v>0.15299557643796699</v>
      </c>
    </row>
    <row r="17" spans="2:73" x14ac:dyDescent="0.3">
      <c r="B17" s="18" t="s">
        <v>269</v>
      </c>
      <c r="C17" s="17">
        <v>0.25025774571190401</v>
      </c>
      <c r="D17" s="17">
        <v>0.23828601090148899</v>
      </c>
      <c r="E17" s="17">
        <v>0.26232726903661302</v>
      </c>
      <c r="F17" s="17"/>
      <c r="G17" s="17">
        <v>0.21838336332598099</v>
      </c>
      <c r="H17" s="17">
        <v>0.207628959433031</v>
      </c>
      <c r="I17" s="17">
        <v>0.26252953702999399</v>
      </c>
      <c r="J17" s="17">
        <v>0.26611645927106098</v>
      </c>
      <c r="K17" s="17">
        <v>0.26333343491065497</v>
      </c>
      <c r="L17" s="17">
        <v>0.27437019264932699</v>
      </c>
      <c r="M17" s="17"/>
      <c r="N17" s="17">
        <v>0.18311134394327599</v>
      </c>
      <c r="O17" s="17">
        <v>0.27360613579733201</v>
      </c>
      <c r="P17" s="17">
        <v>0.28180933331129299</v>
      </c>
      <c r="Q17" s="17">
        <v>0.27189607647314701</v>
      </c>
      <c r="R17" s="17"/>
      <c r="S17" s="17">
        <v>0.19927921998778</v>
      </c>
      <c r="T17" s="17">
        <v>0.270745757110119</v>
      </c>
      <c r="U17" s="17">
        <v>0.25174805947442203</v>
      </c>
      <c r="V17" s="17">
        <v>0.27118799782389902</v>
      </c>
      <c r="W17" s="17">
        <v>0.28083503668364401</v>
      </c>
      <c r="X17" s="17">
        <v>0.21958631307908699</v>
      </c>
      <c r="Y17" s="17">
        <v>0.25166486881546402</v>
      </c>
      <c r="Z17" s="17">
        <v>0.28489204636580201</v>
      </c>
      <c r="AA17" s="17">
        <v>0.25702050691384898</v>
      </c>
      <c r="AB17" s="17"/>
      <c r="AC17" s="17">
        <v>0.24020038773555899</v>
      </c>
      <c r="AD17" s="17">
        <v>0.18455319038736201</v>
      </c>
      <c r="AE17" s="17">
        <v>0.30725240337024901</v>
      </c>
      <c r="AF17" s="17">
        <v>0.30353788632747303</v>
      </c>
      <c r="AG17" s="17">
        <v>0.27921784280545398</v>
      </c>
      <c r="AH17" s="17">
        <v>0.29504261738656001</v>
      </c>
      <c r="AI17" s="17">
        <v>0.27084176690995998</v>
      </c>
      <c r="AJ17" s="17">
        <v>0.29841660911363999</v>
      </c>
      <c r="AK17" s="17">
        <v>0.26401698552485398</v>
      </c>
      <c r="AL17" s="17">
        <v>0.21336648869840799</v>
      </c>
      <c r="AM17" s="17">
        <v>0.226189644479691</v>
      </c>
      <c r="AN17" s="17">
        <v>0.23340468730915401</v>
      </c>
      <c r="AO17" s="17">
        <v>0.221483673380341</v>
      </c>
      <c r="AP17" s="17">
        <v>0.17852554431780801</v>
      </c>
      <c r="AQ17" s="17">
        <v>0.21515000017288799</v>
      </c>
      <c r="AR17" s="17">
        <v>0.153938000706244</v>
      </c>
      <c r="AS17" s="17"/>
      <c r="AT17" s="17">
        <v>0.192400164550909</v>
      </c>
      <c r="AU17" s="17">
        <v>0.27058433314536501</v>
      </c>
      <c r="AV17" s="17">
        <v>0.228854083927886</v>
      </c>
      <c r="AW17" s="17">
        <v>0.275207540021907</v>
      </c>
      <c r="AX17" s="17">
        <v>0.27335507096127298</v>
      </c>
      <c r="AY17" s="17">
        <v>0.32183999369185001</v>
      </c>
      <c r="AZ17" s="17"/>
      <c r="BA17" s="17">
        <v>0.29956881466675001</v>
      </c>
      <c r="BB17" s="17">
        <v>0.280622838530657</v>
      </c>
      <c r="BC17" s="17">
        <v>0.20353066029369199</v>
      </c>
      <c r="BD17" s="17">
        <v>0.193604657485142</v>
      </c>
      <c r="BE17" s="17">
        <v>0.13450421882173</v>
      </c>
      <c r="BF17" s="17"/>
      <c r="BG17" s="17">
        <v>0.24204580558587999</v>
      </c>
      <c r="BH17" s="17">
        <v>0.22738919203787999</v>
      </c>
      <c r="BI17" s="17">
        <v>0.285525487239919</v>
      </c>
      <c r="BJ17" s="17">
        <v>0.28858407724108098</v>
      </c>
      <c r="BK17" s="17">
        <v>0.227433791336799</v>
      </c>
      <c r="BL17" s="17"/>
      <c r="BM17" s="17">
        <v>0.21780172482190299</v>
      </c>
      <c r="BN17" s="17">
        <v>0.27045426612490397</v>
      </c>
      <c r="BO17" s="17">
        <v>0.298056886789136</v>
      </c>
      <c r="BP17" s="17"/>
      <c r="BQ17" s="17">
        <v>0.20204140984360999</v>
      </c>
      <c r="BR17" s="17">
        <v>0.27463834262165099</v>
      </c>
      <c r="BS17" s="17"/>
      <c r="BT17" s="17">
        <v>0.230855955465056</v>
      </c>
      <c r="BU17" s="17">
        <v>0.27934530343385</v>
      </c>
    </row>
    <row r="18" spans="2:73" x14ac:dyDescent="0.3">
      <c r="B18" s="18" t="s">
        <v>270</v>
      </c>
      <c r="C18" s="17">
        <v>0.20188004466634199</v>
      </c>
      <c r="D18" s="17">
        <v>0.215104155172095</v>
      </c>
      <c r="E18" s="17">
        <v>0.189210505653197</v>
      </c>
      <c r="F18" s="17"/>
      <c r="G18" s="17">
        <v>0.17558150249253099</v>
      </c>
      <c r="H18" s="17">
        <v>0.10190630089667201</v>
      </c>
      <c r="I18" s="17">
        <v>0.16577089049666699</v>
      </c>
      <c r="J18" s="17">
        <v>0.202674755029081</v>
      </c>
      <c r="K18" s="17">
        <v>0.22775472242195499</v>
      </c>
      <c r="L18" s="17">
        <v>0.31191623336980001</v>
      </c>
      <c r="M18" s="17"/>
      <c r="N18" s="17">
        <v>0.118638951841604</v>
      </c>
      <c r="O18" s="17">
        <v>0.133638963352992</v>
      </c>
      <c r="P18" s="17">
        <v>0.23430604561957999</v>
      </c>
      <c r="Q18" s="17">
        <v>0.33338759734474099</v>
      </c>
      <c r="R18" s="17"/>
      <c r="S18" s="17">
        <v>0.12532871864130701</v>
      </c>
      <c r="T18" s="17">
        <v>0.185440883303405</v>
      </c>
      <c r="U18" s="17">
        <v>0.20719925670271999</v>
      </c>
      <c r="V18" s="17">
        <v>0.22052128999853199</v>
      </c>
      <c r="W18" s="17">
        <v>0.23838442399950699</v>
      </c>
      <c r="X18" s="17">
        <v>0.24638367022691901</v>
      </c>
      <c r="Y18" s="17">
        <v>0.22317682107419201</v>
      </c>
      <c r="Z18" s="17">
        <v>0.21777057663182101</v>
      </c>
      <c r="AA18" s="17">
        <v>0.21457528055509201</v>
      </c>
      <c r="AB18" s="17"/>
      <c r="AC18" s="17">
        <v>0.460686447764875</v>
      </c>
      <c r="AD18" s="17">
        <v>0.40230881573460597</v>
      </c>
      <c r="AE18" s="17">
        <v>0.34931912590294101</v>
      </c>
      <c r="AF18" s="17">
        <v>0.22439787728771801</v>
      </c>
      <c r="AG18" s="17">
        <v>0.301598909726978</v>
      </c>
      <c r="AH18" s="17">
        <v>0.243144257423207</v>
      </c>
      <c r="AI18" s="17">
        <v>0.176367353010182</v>
      </c>
      <c r="AJ18" s="17">
        <v>0.13591039833958801</v>
      </c>
      <c r="AK18" s="17">
        <v>0.123857944736651</v>
      </c>
      <c r="AL18" s="17">
        <v>0.17815300925708899</v>
      </c>
      <c r="AM18" s="17">
        <v>0.187304564748872</v>
      </c>
      <c r="AN18" s="17">
        <v>9.8305400624289704E-2</v>
      </c>
      <c r="AO18" s="17">
        <v>0.114737341261767</v>
      </c>
      <c r="AP18" s="17">
        <v>7.8458320635832496E-2</v>
      </c>
      <c r="AQ18" s="17">
        <v>5.6463629879631702E-2</v>
      </c>
      <c r="AR18" s="17">
        <v>3.3213382460878703E-2</v>
      </c>
      <c r="AS18" s="17"/>
      <c r="AT18" s="17">
        <v>0.15896921977516101</v>
      </c>
      <c r="AU18" s="17">
        <v>0.20991638391235301</v>
      </c>
      <c r="AV18" s="17">
        <v>0.19681752163591701</v>
      </c>
      <c r="AW18" s="17">
        <v>0.217484574586575</v>
      </c>
      <c r="AX18" s="17">
        <v>0.26468379070140202</v>
      </c>
      <c r="AY18" s="17">
        <v>0.18334444238896</v>
      </c>
      <c r="AZ18" s="17"/>
      <c r="BA18" s="17">
        <v>0.30676283290996298</v>
      </c>
      <c r="BB18" s="17">
        <v>0.20598509756403499</v>
      </c>
      <c r="BC18" s="17">
        <v>0.133825613496556</v>
      </c>
      <c r="BD18" s="17">
        <v>0.10511215863847501</v>
      </c>
      <c r="BE18" s="17">
        <v>6.3138062000553094E-2</v>
      </c>
      <c r="BF18" s="17"/>
      <c r="BG18" s="17">
        <v>0.205472421755035</v>
      </c>
      <c r="BH18" s="17">
        <v>0.15393425428896701</v>
      </c>
      <c r="BI18" s="17">
        <v>0.16390490249562201</v>
      </c>
      <c r="BJ18" s="17">
        <v>0.221525635124207</v>
      </c>
      <c r="BK18" s="17">
        <v>0.19001939812889701</v>
      </c>
      <c r="BL18" s="17"/>
      <c r="BM18" s="17">
        <v>0.163080533437998</v>
      </c>
      <c r="BN18" s="17">
        <v>0.22096679624370399</v>
      </c>
      <c r="BO18" s="17">
        <v>0.271247455762748</v>
      </c>
      <c r="BP18" s="17"/>
      <c r="BQ18" s="17">
        <v>0.10662777719465499</v>
      </c>
      <c r="BR18" s="17">
        <v>0.25586539380063</v>
      </c>
      <c r="BS18" s="17"/>
      <c r="BT18" s="17">
        <v>0.140093242628542</v>
      </c>
      <c r="BU18" s="17">
        <v>0.2749591922697</v>
      </c>
    </row>
    <row r="19" spans="2:73" x14ac:dyDescent="0.3">
      <c r="B19" s="18" t="s">
        <v>92</v>
      </c>
      <c r="C19" s="19">
        <v>1.6027665626339699E-2</v>
      </c>
      <c r="D19" s="19">
        <v>1.2490720683981601E-2</v>
      </c>
      <c r="E19" s="19">
        <v>1.9523788889390301E-2</v>
      </c>
      <c r="F19" s="19"/>
      <c r="G19" s="19">
        <v>2.2320073396805098E-2</v>
      </c>
      <c r="H19" s="19">
        <v>2.1790915890247599E-2</v>
      </c>
      <c r="I19" s="19">
        <v>1.02629557149476E-2</v>
      </c>
      <c r="J19" s="19">
        <v>1.42696063446186E-2</v>
      </c>
      <c r="K19" s="19">
        <v>1.3611587180543601E-2</v>
      </c>
      <c r="L19" s="19">
        <v>1.4912609916619199E-2</v>
      </c>
      <c r="M19" s="19"/>
      <c r="N19" s="19">
        <v>1.02381293540379E-2</v>
      </c>
      <c r="O19" s="19">
        <v>9.9137042300108807E-3</v>
      </c>
      <c r="P19" s="19">
        <v>1.6245832362490401E-2</v>
      </c>
      <c r="Q19" s="19">
        <v>2.70800976064954E-2</v>
      </c>
      <c r="R19" s="19"/>
      <c r="S19" s="19">
        <v>2.2862620356028401E-2</v>
      </c>
      <c r="T19" s="19">
        <v>1.85511703447593E-2</v>
      </c>
      <c r="U19" s="19">
        <v>9.9639622803993598E-3</v>
      </c>
      <c r="V19" s="19">
        <v>7.2606774199404003E-3</v>
      </c>
      <c r="W19" s="19">
        <v>6.4788222265112598E-3</v>
      </c>
      <c r="X19" s="19">
        <v>3.4142355425016799E-2</v>
      </c>
      <c r="Y19" s="19">
        <v>1.3035272876621099E-2</v>
      </c>
      <c r="Z19" s="19">
        <v>1.1581940120962499E-2</v>
      </c>
      <c r="AA19" s="19">
        <v>1.3249240621303299E-2</v>
      </c>
      <c r="AB19" s="19"/>
      <c r="AC19" s="19">
        <v>2.27299714829684E-2</v>
      </c>
      <c r="AD19" s="19">
        <v>4.3476592436362697E-2</v>
      </c>
      <c r="AE19" s="19">
        <v>5.00693063731808E-3</v>
      </c>
      <c r="AF19" s="19">
        <v>1.8521308672858401E-2</v>
      </c>
      <c r="AG19" s="19">
        <v>1.5943937378701901E-2</v>
      </c>
      <c r="AH19" s="19">
        <v>1.6304226655939599E-2</v>
      </c>
      <c r="AI19" s="19">
        <v>1.1522250541352801E-2</v>
      </c>
      <c r="AJ19" s="19">
        <v>3.9937077666494798E-2</v>
      </c>
      <c r="AK19" s="19">
        <v>8.7872485863109799E-3</v>
      </c>
      <c r="AL19" s="19">
        <v>2.7967852388248001E-2</v>
      </c>
      <c r="AM19" s="19">
        <v>3.6057020675114202E-3</v>
      </c>
      <c r="AN19" s="19">
        <v>6.2834483043549003E-3</v>
      </c>
      <c r="AO19" s="19">
        <v>6.7917514456587499E-3</v>
      </c>
      <c r="AP19" s="19">
        <v>0</v>
      </c>
      <c r="AQ19" s="19">
        <v>1.7753503560660799E-2</v>
      </c>
      <c r="AR19" s="19">
        <v>0</v>
      </c>
      <c r="AS19" s="19"/>
      <c r="AT19" s="19">
        <v>1.6710033339691399E-2</v>
      </c>
      <c r="AU19" s="19">
        <v>1.34527611403619E-2</v>
      </c>
      <c r="AV19" s="19">
        <v>2.4752775918030202E-2</v>
      </c>
      <c r="AW19" s="19">
        <v>1.91988295422898E-2</v>
      </c>
      <c r="AX19" s="19">
        <v>3.1787348368681701E-3</v>
      </c>
      <c r="AY19" s="19">
        <v>1.72166797870296E-2</v>
      </c>
      <c r="AZ19" s="19"/>
      <c r="BA19" s="19">
        <v>2.1829947589424401E-2</v>
      </c>
      <c r="BB19" s="19">
        <v>1.6266862297038099E-2</v>
      </c>
      <c r="BC19" s="19">
        <v>1.8993302250412299E-2</v>
      </c>
      <c r="BD19" s="19">
        <v>9.6751986907969E-3</v>
      </c>
      <c r="BE19" s="19">
        <v>1.6230126729178E-2</v>
      </c>
      <c r="BF19" s="19"/>
      <c r="BG19" s="19">
        <v>1.8028430421066399E-2</v>
      </c>
      <c r="BH19" s="19">
        <v>1.4744004540328899E-2</v>
      </c>
      <c r="BI19" s="19">
        <v>6.8886887175729997E-3</v>
      </c>
      <c r="BJ19" s="19">
        <v>1.16966112772806E-2</v>
      </c>
      <c r="BK19" s="19">
        <v>3.4349339863192101E-2</v>
      </c>
      <c r="BL19" s="19"/>
      <c r="BM19" s="19">
        <v>1.27245200581051E-2</v>
      </c>
      <c r="BN19" s="19">
        <v>1.8543726352619999E-2</v>
      </c>
      <c r="BO19" s="19">
        <v>1.9778794765245501E-2</v>
      </c>
      <c r="BP19" s="19"/>
      <c r="BQ19" s="19">
        <v>7.0894693645824798E-3</v>
      </c>
      <c r="BR19" s="19">
        <v>1.6643021384162501E-2</v>
      </c>
      <c r="BS19" s="19"/>
      <c r="BT19" s="19">
        <v>1.0623606012398999E-2</v>
      </c>
      <c r="BU19" s="19">
        <v>1.7540199217228599E-2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1.01776001434275E-3</v>
      </c>
      <c r="D9" s="17">
        <v>1.35962862101584E-3</v>
      </c>
      <c r="E9" s="17">
        <v>6.87757663008347E-4</v>
      </c>
      <c r="F9" s="17"/>
      <c r="G9" s="17">
        <v>4.8276727113235303E-3</v>
      </c>
      <c r="H9" s="17">
        <v>2.0420178442847798E-3</v>
      </c>
      <c r="I9" s="17">
        <v>0</v>
      </c>
      <c r="J9" s="17">
        <v>0</v>
      </c>
      <c r="K9" s="17">
        <v>0</v>
      </c>
      <c r="L9" s="17">
        <v>0</v>
      </c>
      <c r="M9" s="17"/>
      <c r="N9" s="17">
        <v>0</v>
      </c>
      <c r="O9" s="17">
        <v>0</v>
      </c>
      <c r="P9" s="17">
        <v>3.0626178211357099E-3</v>
      </c>
      <c r="Q9" s="17">
        <v>1.3990056017633601E-3</v>
      </c>
      <c r="R9" s="17"/>
      <c r="S9" s="17">
        <v>0</v>
      </c>
      <c r="T9" s="17">
        <v>0</v>
      </c>
      <c r="U9" s="17">
        <v>0</v>
      </c>
      <c r="V9" s="17">
        <v>0</v>
      </c>
      <c r="W9" s="17">
        <v>0</v>
      </c>
      <c r="X9" s="17">
        <v>3.4743520151360998E-3</v>
      </c>
      <c r="Y9" s="17">
        <v>0</v>
      </c>
      <c r="Z9" s="17">
        <v>1.33862737002834E-2</v>
      </c>
      <c r="AA9" s="17">
        <v>0</v>
      </c>
      <c r="AB9" s="17"/>
      <c r="AC9" s="17">
        <v>0</v>
      </c>
      <c r="AD9" s="17">
        <v>8.2972779639387505E-3</v>
      </c>
      <c r="AE9" s="17">
        <v>0</v>
      </c>
      <c r="AF9" s="17">
        <v>0</v>
      </c>
      <c r="AG9" s="17">
        <v>0</v>
      </c>
      <c r="AH9" s="17">
        <v>0</v>
      </c>
      <c r="AI9" s="17">
        <v>0</v>
      </c>
      <c r="AJ9" s="17">
        <v>0</v>
      </c>
      <c r="AK9" s="17">
        <v>0</v>
      </c>
      <c r="AL9" s="17">
        <v>0</v>
      </c>
      <c r="AM9" s="17">
        <v>0</v>
      </c>
      <c r="AN9" s="17">
        <v>0</v>
      </c>
      <c r="AO9" s="17">
        <v>0</v>
      </c>
      <c r="AP9" s="17">
        <v>2.27179000250337E-2</v>
      </c>
      <c r="AQ9" s="17">
        <v>0</v>
      </c>
      <c r="AR9" s="17">
        <v>0</v>
      </c>
      <c r="AS9" s="17"/>
      <c r="AT9" s="17">
        <v>4.39892003428821E-3</v>
      </c>
      <c r="AU9" s="17">
        <v>0</v>
      </c>
      <c r="AV9" s="17">
        <v>0</v>
      </c>
      <c r="AW9" s="17">
        <v>0</v>
      </c>
      <c r="AX9" s="17">
        <v>0</v>
      </c>
      <c r="AY9" s="17">
        <v>0</v>
      </c>
      <c r="AZ9" s="17"/>
      <c r="BA9" s="17">
        <v>0</v>
      </c>
      <c r="BB9" s="17">
        <v>0</v>
      </c>
      <c r="BC9" s="17">
        <v>2.7411830029164599E-3</v>
      </c>
      <c r="BD9" s="17">
        <v>0</v>
      </c>
      <c r="BE9" s="17">
        <v>0</v>
      </c>
      <c r="BF9" s="17"/>
      <c r="BG9" s="17">
        <v>0</v>
      </c>
      <c r="BH9" s="17">
        <v>3.0331195453563399E-3</v>
      </c>
      <c r="BI9" s="17">
        <v>0</v>
      </c>
      <c r="BJ9" s="17">
        <v>0</v>
      </c>
      <c r="BK9" s="17">
        <v>0</v>
      </c>
      <c r="BL9" s="17"/>
      <c r="BM9" s="17">
        <v>2.1860896551500301E-3</v>
      </c>
      <c r="BN9" s="17">
        <v>0</v>
      </c>
      <c r="BO9" s="17">
        <v>0</v>
      </c>
      <c r="BP9" s="17"/>
      <c r="BQ9" s="17">
        <v>1.85845654583349E-3</v>
      </c>
      <c r="BR9" s="17">
        <v>5.9545510992714003E-4</v>
      </c>
      <c r="BS9" s="17"/>
      <c r="BT9" s="17">
        <v>1.15683547660227E-3</v>
      </c>
      <c r="BU9" s="17">
        <v>9.2634861240306805E-4</v>
      </c>
    </row>
    <row r="10" spans="2:73" x14ac:dyDescent="0.3">
      <c r="B10" s="18" t="s">
        <v>262</v>
      </c>
      <c r="C10" s="17">
        <v>4.3633924912898098E-3</v>
      </c>
      <c r="D10" s="17">
        <v>7.7009459530407503E-3</v>
      </c>
      <c r="E10" s="17">
        <v>1.12449036244992E-3</v>
      </c>
      <c r="F10" s="17"/>
      <c r="G10" s="17">
        <v>1.5364413913949799E-3</v>
      </c>
      <c r="H10" s="17">
        <v>1.5048697844552201E-2</v>
      </c>
      <c r="I10" s="17">
        <v>9.3204534620176197E-3</v>
      </c>
      <c r="J10" s="17">
        <v>0</v>
      </c>
      <c r="K10" s="17">
        <v>0</v>
      </c>
      <c r="L10" s="17">
        <v>0</v>
      </c>
      <c r="M10" s="17"/>
      <c r="N10" s="17">
        <v>1.128191167631E-2</v>
      </c>
      <c r="O10" s="17">
        <v>0</v>
      </c>
      <c r="P10" s="17">
        <v>4.14126442610781E-3</v>
      </c>
      <c r="Q10" s="17">
        <v>1.7086536740037201E-3</v>
      </c>
      <c r="R10" s="17"/>
      <c r="S10" s="17">
        <v>1.5839027350552402E-2</v>
      </c>
      <c r="T10" s="17">
        <v>0</v>
      </c>
      <c r="U10" s="17">
        <v>0</v>
      </c>
      <c r="V10" s="17">
        <v>0</v>
      </c>
      <c r="W10" s="17">
        <v>0</v>
      </c>
      <c r="X10" s="17">
        <v>9.2081786368965104E-3</v>
      </c>
      <c r="Y10" s="17">
        <v>5.5182591007532202E-3</v>
      </c>
      <c r="Z10" s="17">
        <v>0</v>
      </c>
      <c r="AA10" s="17">
        <v>2.7353022153361701E-3</v>
      </c>
      <c r="AB10" s="17"/>
      <c r="AC10" s="17">
        <v>0</v>
      </c>
      <c r="AD10" s="17">
        <v>1.01337510439162E-2</v>
      </c>
      <c r="AE10" s="17">
        <v>8.7949834282314496E-3</v>
      </c>
      <c r="AF10" s="17">
        <v>0</v>
      </c>
      <c r="AG10" s="17">
        <v>3.9996312863922797E-3</v>
      </c>
      <c r="AH10" s="17">
        <v>4.3163495208215601E-3</v>
      </c>
      <c r="AI10" s="17">
        <v>0</v>
      </c>
      <c r="AJ10" s="17">
        <v>6.3779112748893196E-3</v>
      </c>
      <c r="AK10" s="17">
        <v>0</v>
      </c>
      <c r="AL10" s="17">
        <v>0</v>
      </c>
      <c r="AM10" s="17">
        <v>6.6969958744991101E-3</v>
      </c>
      <c r="AN10" s="17">
        <v>0</v>
      </c>
      <c r="AO10" s="17">
        <v>5.5237477093762503E-3</v>
      </c>
      <c r="AP10" s="17">
        <v>7.2301342719783496E-3</v>
      </c>
      <c r="AQ10" s="17">
        <v>0</v>
      </c>
      <c r="AR10" s="17">
        <v>2.02652197539753E-2</v>
      </c>
      <c r="AS10" s="17"/>
      <c r="AT10" s="17">
        <v>7.7302483693547103E-3</v>
      </c>
      <c r="AU10" s="17">
        <v>2.5828904039527901E-3</v>
      </c>
      <c r="AV10" s="17">
        <v>6.9789532857895504E-3</v>
      </c>
      <c r="AW10" s="17">
        <v>1.93291036025218E-3</v>
      </c>
      <c r="AX10" s="17">
        <v>0</v>
      </c>
      <c r="AY10" s="17">
        <v>9.5863777039271597E-3</v>
      </c>
      <c r="AZ10" s="17"/>
      <c r="BA10" s="17">
        <v>3.9699520287101797E-3</v>
      </c>
      <c r="BB10" s="17">
        <v>0</v>
      </c>
      <c r="BC10" s="17">
        <v>4.2121062178255104E-3</v>
      </c>
      <c r="BD10" s="17">
        <v>1.05771633059612E-2</v>
      </c>
      <c r="BE10" s="17">
        <v>3.29273151465036E-2</v>
      </c>
      <c r="BF10" s="17"/>
      <c r="BG10" s="17">
        <v>7.09359241912877E-3</v>
      </c>
      <c r="BH10" s="17">
        <v>4.9017655038190496E-3</v>
      </c>
      <c r="BI10" s="17">
        <v>0</v>
      </c>
      <c r="BJ10" s="17">
        <v>0</v>
      </c>
      <c r="BK10" s="17">
        <v>1.6156897554133701E-2</v>
      </c>
      <c r="BL10" s="17"/>
      <c r="BM10" s="17">
        <v>8.6089383469712399E-3</v>
      </c>
      <c r="BN10" s="17">
        <v>0</v>
      </c>
      <c r="BO10" s="17">
        <v>2.2726634893004399E-3</v>
      </c>
      <c r="BP10" s="17"/>
      <c r="BQ10" s="17">
        <v>1.08252207731468E-2</v>
      </c>
      <c r="BR10" s="17">
        <v>0</v>
      </c>
      <c r="BS10" s="17"/>
      <c r="BT10" s="17">
        <v>5.5542738848949596E-3</v>
      </c>
      <c r="BU10" s="17">
        <v>3.05420091347175E-3</v>
      </c>
    </row>
    <row r="11" spans="2:73" x14ac:dyDescent="0.3">
      <c r="B11" s="18" t="s">
        <v>263</v>
      </c>
      <c r="C11" s="17">
        <v>1.08554774063614E-2</v>
      </c>
      <c r="D11" s="17">
        <v>1.2147851744805999E-2</v>
      </c>
      <c r="E11" s="17">
        <v>9.6295853855980895E-3</v>
      </c>
      <c r="F11" s="17"/>
      <c r="G11" s="17">
        <v>3.1529350546706698E-2</v>
      </c>
      <c r="H11" s="17">
        <v>2.1591954368420201E-2</v>
      </c>
      <c r="I11" s="17">
        <v>1.27984610989393E-2</v>
      </c>
      <c r="J11" s="17">
        <v>1.60610471567024E-3</v>
      </c>
      <c r="K11" s="17">
        <v>0</v>
      </c>
      <c r="L11" s="17">
        <v>1.66701566805046E-3</v>
      </c>
      <c r="M11" s="17"/>
      <c r="N11" s="17">
        <v>2.2559243934290402E-2</v>
      </c>
      <c r="O11" s="17">
        <v>7.9008939814565297E-3</v>
      </c>
      <c r="P11" s="17">
        <v>1.1096679975826E-3</v>
      </c>
      <c r="Q11" s="17">
        <v>1.0069932568481099E-2</v>
      </c>
      <c r="R11" s="17"/>
      <c r="S11" s="17">
        <v>2.0843714526034601E-2</v>
      </c>
      <c r="T11" s="17">
        <v>1.16093926228305E-2</v>
      </c>
      <c r="U11" s="17">
        <v>7.2973183443896302E-3</v>
      </c>
      <c r="V11" s="17">
        <v>2.9083686328870298E-3</v>
      </c>
      <c r="W11" s="17">
        <v>3.6083979087777099E-3</v>
      </c>
      <c r="X11" s="17">
        <v>2.7354583642780999E-3</v>
      </c>
      <c r="Y11" s="17">
        <v>2.7903961804379301E-2</v>
      </c>
      <c r="Z11" s="17">
        <v>7.1807276136769899E-3</v>
      </c>
      <c r="AA11" s="17">
        <v>6.6821148056572096E-3</v>
      </c>
      <c r="AB11" s="17"/>
      <c r="AC11" s="17">
        <v>0</v>
      </c>
      <c r="AD11" s="17">
        <v>1.5505901391738E-2</v>
      </c>
      <c r="AE11" s="17">
        <v>6.01099559665586E-3</v>
      </c>
      <c r="AF11" s="17">
        <v>4.6299426641207902E-3</v>
      </c>
      <c r="AG11" s="17">
        <v>6.3299278448031198E-3</v>
      </c>
      <c r="AH11" s="17">
        <v>6.3245731670277796E-3</v>
      </c>
      <c r="AI11" s="17">
        <v>6.3569252288460101E-3</v>
      </c>
      <c r="AJ11" s="17">
        <v>1.15435514173948E-2</v>
      </c>
      <c r="AK11" s="17">
        <v>5.8093107814208497E-3</v>
      </c>
      <c r="AL11" s="17">
        <v>6.3575320700319602E-3</v>
      </c>
      <c r="AM11" s="17">
        <v>1.6355900508441198E-2</v>
      </c>
      <c r="AN11" s="17">
        <v>0</v>
      </c>
      <c r="AO11" s="17">
        <v>4.3388548767908999E-2</v>
      </c>
      <c r="AP11" s="17">
        <v>2.2002171784275298E-2</v>
      </c>
      <c r="AQ11" s="17">
        <v>0</v>
      </c>
      <c r="AR11" s="17">
        <v>4.1595523101625502E-2</v>
      </c>
      <c r="AS11" s="17"/>
      <c r="AT11" s="17">
        <v>1.6987070434430599E-2</v>
      </c>
      <c r="AU11" s="17">
        <v>8.33396874524347E-3</v>
      </c>
      <c r="AV11" s="17">
        <v>2.1069861168345201E-2</v>
      </c>
      <c r="AW11" s="17">
        <v>5.73044980298347E-3</v>
      </c>
      <c r="AX11" s="17">
        <v>3.9845788725375499E-3</v>
      </c>
      <c r="AY11" s="17">
        <v>0</v>
      </c>
      <c r="AZ11" s="17"/>
      <c r="BA11" s="17">
        <v>2.4510214492866802E-3</v>
      </c>
      <c r="BB11" s="17">
        <v>1.4456684816383399E-2</v>
      </c>
      <c r="BC11" s="17">
        <v>1.54478453449323E-2</v>
      </c>
      <c r="BD11" s="17">
        <v>1.4309947120815E-2</v>
      </c>
      <c r="BE11" s="17">
        <v>2.6303802387655499E-2</v>
      </c>
      <c r="BF11" s="17"/>
      <c r="BG11" s="17">
        <v>7.6200833427650296E-3</v>
      </c>
      <c r="BH11" s="17">
        <v>8.9614043316488395E-3</v>
      </c>
      <c r="BI11" s="17">
        <v>8.3875734585968399E-3</v>
      </c>
      <c r="BJ11" s="17">
        <v>1.8190930933991399E-2</v>
      </c>
      <c r="BK11" s="17">
        <v>1.1292012796011899E-2</v>
      </c>
      <c r="BL11" s="17"/>
      <c r="BM11" s="17">
        <v>1.33950177958188E-2</v>
      </c>
      <c r="BN11" s="17">
        <v>1.14877066512649E-2</v>
      </c>
      <c r="BO11" s="17">
        <v>1.7665062596907801E-3</v>
      </c>
      <c r="BP11" s="17"/>
      <c r="BQ11" s="17">
        <v>2.0020827635958301E-2</v>
      </c>
      <c r="BR11" s="17">
        <v>4.8384828904623504E-3</v>
      </c>
      <c r="BS11" s="17"/>
      <c r="BT11" s="17">
        <v>1.4848394380464199E-2</v>
      </c>
      <c r="BU11" s="17">
        <v>5.0519458219315701E-3</v>
      </c>
    </row>
    <row r="12" spans="2:73" x14ac:dyDescent="0.3">
      <c r="B12" s="18" t="s">
        <v>264</v>
      </c>
      <c r="C12" s="17">
        <v>1.8250710848934301E-2</v>
      </c>
      <c r="D12" s="17">
        <v>2.4643326318165501E-2</v>
      </c>
      <c r="E12" s="17">
        <v>1.2077574893668E-2</v>
      </c>
      <c r="F12" s="17"/>
      <c r="G12" s="17">
        <v>2.9522936276771598E-2</v>
      </c>
      <c r="H12" s="17">
        <v>4.7087847128141E-2</v>
      </c>
      <c r="I12" s="17">
        <v>2.04819850455744E-2</v>
      </c>
      <c r="J12" s="17">
        <v>1.00469457170601E-2</v>
      </c>
      <c r="K12" s="17">
        <v>4.5905895873674498E-3</v>
      </c>
      <c r="L12" s="17">
        <v>1.3723951401976801E-3</v>
      </c>
      <c r="M12" s="17"/>
      <c r="N12" s="17">
        <v>2.8674477983709E-2</v>
      </c>
      <c r="O12" s="17">
        <v>2.1257597790775799E-2</v>
      </c>
      <c r="P12" s="17">
        <v>1.00358882216881E-2</v>
      </c>
      <c r="Q12" s="17">
        <v>1.14420305140489E-2</v>
      </c>
      <c r="R12" s="17"/>
      <c r="S12" s="17">
        <v>3.8145255430175898E-2</v>
      </c>
      <c r="T12" s="17">
        <v>7.88933049558878E-3</v>
      </c>
      <c r="U12" s="17">
        <v>1.27244340318777E-2</v>
      </c>
      <c r="V12" s="17">
        <v>2.1240774639051201E-2</v>
      </c>
      <c r="W12" s="17">
        <v>2.1153150659471098E-2</v>
      </c>
      <c r="X12" s="17">
        <v>2.2139600584712801E-2</v>
      </c>
      <c r="Y12" s="17">
        <v>1.03828930232158E-2</v>
      </c>
      <c r="Z12" s="17">
        <v>0</v>
      </c>
      <c r="AA12" s="17">
        <v>1.6298618898107999E-2</v>
      </c>
      <c r="AB12" s="17"/>
      <c r="AC12" s="17">
        <v>0</v>
      </c>
      <c r="AD12" s="17">
        <v>1.5887659476662298E-2</v>
      </c>
      <c r="AE12" s="17">
        <v>1.75487093636645E-2</v>
      </c>
      <c r="AF12" s="17">
        <v>1.0442857047255E-2</v>
      </c>
      <c r="AG12" s="17">
        <v>3.3232410259847402E-3</v>
      </c>
      <c r="AH12" s="17">
        <v>1.6907463589857001E-2</v>
      </c>
      <c r="AI12" s="17">
        <v>9.0471869650125599E-3</v>
      </c>
      <c r="AJ12" s="17">
        <v>1.5283714023230499E-2</v>
      </c>
      <c r="AK12" s="17">
        <v>2.3433226973334401E-2</v>
      </c>
      <c r="AL12" s="17">
        <v>2.58027462917052E-2</v>
      </c>
      <c r="AM12" s="17">
        <v>1.61130010070928E-2</v>
      </c>
      <c r="AN12" s="17">
        <v>3.3925060796082998E-2</v>
      </c>
      <c r="AO12" s="17">
        <v>1.9615641039437599E-2</v>
      </c>
      <c r="AP12" s="17">
        <v>2.5983209100999698E-2</v>
      </c>
      <c r="AQ12" s="17">
        <v>3.8830128570317403E-2</v>
      </c>
      <c r="AR12" s="17">
        <v>4.9910030633882697E-2</v>
      </c>
      <c r="AS12" s="17"/>
      <c r="AT12" s="17">
        <v>4.4773952121968399E-2</v>
      </c>
      <c r="AU12" s="17">
        <v>4.1410234083410101E-3</v>
      </c>
      <c r="AV12" s="17">
        <v>1.9721657411886199E-2</v>
      </c>
      <c r="AW12" s="17">
        <v>5.2071696632720998E-3</v>
      </c>
      <c r="AX12" s="17">
        <v>1.3844038880457101E-2</v>
      </c>
      <c r="AY12" s="17">
        <v>3.0438584100998398E-2</v>
      </c>
      <c r="AZ12" s="17"/>
      <c r="BA12" s="17">
        <v>4.3008292760396E-3</v>
      </c>
      <c r="BB12" s="17">
        <v>7.5361447635639602E-3</v>
      </c>
      <c r="BC12" s="17">
        <v>2.8590880540559499E-2</v>
      </c>
      <c r="BD12" s="17">
        <v>3.3487491238254799E-2</v>
      </c>
      <c r="BE12" s="17">
        <v>0.11698260146080799</v>
      </c>
      <c r="BF12" s="17"/>
      <c r="BG12" s="17">
        <v>8.2208481807413691E-3</v>
      </c>
      <c r="BH12" s="17">
        <v>3.0413283608721801E-2</v>
      </c>
      <c r="BI12" s="17">
        <v>2.2572860601786E-2</v>
      </c>
      <c r="BJ12" s="17">
        <v>7.9917582158790905E-3</v>
      </c>
      <c r="BK12" s="17">
        <v>1.10927167142503E-2</v>
      </c>
      <c r="BL12" s="17"/>
      <c r="BM12" s="17">
        <v>2.4469609371266798E-2</v>
      </c>
      <c r="BN12" s="17">
        <v>1.25310354579287E-2</v>
      </c>
      <c r="BO12" s="17">
        <v>1.35639714156224E-2</v>
      </c>
      <c r="BP12" s="17"/>
      <c r="BQ12" s="17">
        <v>4.4400949398550701E-2</v>
      </c>
      <c r="BR12" s="17">
        <v>3.84213257895914E-3</v>
      </c>
      <c r="BS12" s="17"/>
      <c r="BT12" s="17">
        <v>2.6099921926809499E-2</v>
      </c>
      <c r="BU12" s="17">
        <v>8.3503437395724602E-3</v>
      </c>
    </row>
    <row r="13" spans="2:73" x14ac:dyDescent="0.3">
      <c r="B13" s="18" t="s">
        <v>265</v>
      </c>
      <c r="C13" s="17">
        <v>4.4376844885778699E-2</v>
      </c>
      <c r="D13" s="17">
        <v>4.9838283371101501E-2</v>
      </c>
      <c r="E13" s="17">
        <v>3.9191733726595603E-2</v>
      </c>
      <c r="F13" s="17"/>
      <c r="G13" s="17">
        <v>0.102517917062936</v>
      </c>
      <c r="H13" s="17">
        <v>8.7961173414342397E-2</v>
      </c>
      <c r="I13" s="17">
        <v>3.5262002239755501E-2</v>
      </c>
      <c r="J13" s="17">
        <v>2.79143819168183E-2</v>
      </c>
      <c r="K13" s="17">
        <v>2.0237952113325401E-2</v>
      </c>
      <c r="L13" s="17">
        <v>7.4392891563026496E-3</v>
      </c>
      <c r="M13" s="17"/>
      <c r="N13" s="17">
        <v>7.0410014380490105E-2</v>
      </c>
      <c r="O13" s="17">
        <v>5.1005023057337E-2</v>
      </c>
      <c r="P13" s="17">
        <v>3.6232185350750401E-2</v>
      </c>
      <c r="Q13" s="17">
        <v>1.7379005358055099E-2</v>
      </c>
      <c r="R13" s="17"/>
      <c r="S13" s="17">
        <v>0.107135865309631</v>
      </c>
      <c r="T13" s="17">
        <v>2.5546163305606901E-2</v>
      </c>
      <c r="U13" s="17">
        <v>4.9769528588989399E-2</v>
      </c>
      <c r="V13" s="17">
        <v>3.2853335739754498E-2</v>
      </c>
      <c r="W13" s="17">
        <v>3.5657594301586298E-2</v>
      </c>
      <c r="X13" s="17">
        <v>1.6236319936540101E-2</v>
      </c>
      <c r="Y13" s="17">
        <v>3.00911838635287E-2</v>
      </c>
      <c r="Z13" s="17">
        <v>3.9214929092945702E-2</v>
      </c>
      <c r="AA13" s="17">
        <v>3.6521266517538203E-2</v>
      </c>
      <c r="AB13" s="17"/>
      <c r="AC13" s="17">
        <v>4.4928414148251397E-2</v>
      </c>
      <c r="AD13" s="17">
        <v>2.2395006732874999E-2</v>
      </c>
      <c r="AE13" s="17">
        <v>1.9722133277930098E-2</v>
      </c>
      <c r="AF13" s="17">
        <v>4.6066780614854801E-2</v>
      </c>
      <c r="AG13" s="17">
        <v>2.7979793103775099E-2</v>
      </c>
      <c r="AH13" s="17">
        <v>2.4842832892787901E-2</v>
      </c>
      <c r="AI13" s="17">
        <v>5.7063319024334397E-2</v>
      </c>
      <c r="AJ13" s="17">
        <v>5.6314148642237702E-2</v>
      </c>
      <c r="AK13" s="17">
        <v>5.5446283183845001E-2</v>
      </c>
      <c r="AL13" s="17">
        <v>5.1287752008300803E-2</v>
      </c>
      <c r="AM13" s="17">
        <v>3.8323743861185297E-2</v>
      </c>
      <c r="AN13" s="17">
        <v>6.9766497518884807E-2</v>
      </c>
      <c r="AO13" s="17">
        <v>4.28047690596665E-2</v>
      </c>
      <c r="AP13" s="17">
        <v>4.5458593497411097E-2</v>
      </c>
      <c r="AQ13" s="17">
        <v>9.1462911757505802E-2</v>
      </c>
      <c r="AR13" s="17">
        <v>7.4684885236536797E-2</v>
      </c>
      <c r="AS13" s="17"/>
      <c r="AT13" s="17">
        <v>9.2391505666644405E-2</v>
      </c>
      <c r="AU13" s="17">
        <v>4.2166880636309599E-2</v>
      </c>
      <c r="AV13" s="17">
        <v>3.0666609008566499E-2</v>
      </c>
      <c r="AW13" s="17">
        <v>2.3241944940905802E-2</v>
      </c>
      <c r="AX13" s="17">
        <v>1.3840936546909001E-2</v>
      </c>
      <c r="AY13" s="17">
        <v>1.39388413598835E-2</v>
      </c>
      <c r="AZ13" s="17"/>
      <c r="BA13" s="17">
        <v>1.8342844152488502E-2</v>
      </c>
      <c r="BB13" s="17">
        <v>3.1326314667028503E-2</v>
      </c>
      <c r="BC13" s="17">
        <v>6.8038248824846603E-2</v>
      </c>
      <c r="BD13" s="17">
        <v>8.6735694073419495E-2</v>
      </c>
      <c r="BE13" s="17">
        <v>4.5557022159439201E-2</v>
      </c>
      <c r="BF13" s="17"/>
      <c r="BG13" s="17">
        <v>4.8967289869264602E-2</v>
      </c>
      <c r="BH13" s="17">
        <v>6.8418928655744296E-2</v>
      </c>
      <c r="BI13" s="17">
        <v>1.9271167800353799E-2</v>
      </c>
      <c r="BJ13" s="17">
        <v>1.51397840353202E-2</v>
      </c>
      <c r="BK13" s="17">
        <v>5.98661868022091E-2</v>
      </c>
      <c r="BL13" s="17"/>
      <c r="BM13" s="17">
        <v>5.4819126388406303E-2</v>
      </c>
      <c r="BN13" s="17">
        <v>3.5683617114048397E-2</v>
      </c>
      <c r="BO13" s="17">
        <v>3.4305333180403498E-2</v>
      </c>
      <c r="BP13" s="17"/>
      <c r="BQ13" s="17">
        <v>8.5325719332240493E-2</v>
      </c>
      <c r="BR13" s="17">
        <v>1.9007603785326298E-2</v>
      </c>
      <c r="BS13" s="17"/>
      <c r="BT13" s="17">
        <v>5.8811397286033497E-2</v>
      </c>
      <c r="BU13" s="17">
        <v>2.67734129797913E-2</v>
      </c>
    </row>
    <row r="14" spans="2:73" x14ac:dyDescent="0.3">
      <c r="B14" s="18" t="s">
        <v>266</v>
      </c>
      <c r="C14" s="17">
        <v>4.9576662481144E-2</v>
      </c>
      <c r="D14" s="17">
        <v>5.53416575565054E-2</v>
      </c>
      <c r="E14" s="17">
        <v>4.3698072190808297E-2</v>
      </c>
      <c r="F14" s="17"/>
      <c r="G14" s="17">
        <v>9.3915985211843397E-2</v>
      </c>
      <c r="H14" s="17">
        <v>9.2050815623683002E-2</v>
      </c>
      <c r="I14" s="17">
        <v>4.88386328411528E-2</v>
      </c>
      <c r="J14" s="17">
        <v>4.0208148557057399E-2</v>
      </c>
      <c r="K14" s="17">
        <v>1.9650930172947601E-2</v>
      </c>
      <c r="L14" s="17">
        <v>1.3987503746243199E-2</v>
      </c>
      <c r="M14" s="17"/>
      <c r="N14" s="17">
        <v>7.3891814038994502E-2</v>
      </c>
      <c r="O14" s="17">
        <v>4.6828041072229799E-2</v>
      </c>
      <c r="P14" s="17">
        <v>3.9370844257417499E-2</v>
      </c>
      <c r="Q14" s="17">
        <v>3.61187629769067E-2</v>
      </c>
      <c r="R14" s="17"/>
      <c r="S14" s="17">
        <v>7.36826319210966E-2</v>
      </c>
      <c r="T14" s="17">
        <v>2.7936970718869299E-2</v>
      </c>
      <c r="U14" s="17">
        <v>3.8464865138503397E-2</v>
      </c>
      <c r="V14" s="17">
        <v>3.32987471299847E-2</v>
      </c>
      <c r="W14" s="17">
        <v>7.7566866147691704E-2</v>
      </c>
      <c r="X14" s="17">
        <v>5.2763684742548798E-2</v>
      </c>
      <c r="Y14" s="17">
        <v>3.7447324646078098E-2</v>
      </c>
      <c r="Z14" s="17">
        <v>3.4743377672499298E-2</v>
      </c>
      <c r="AA14" s="17">
        <v>6.2106625489581103E-2</v>
      </c>
      <c r="AB14" s="17"/>
      <c r="AC14" s="17">
        <v>3.54887094272349E-2</v>
      </c>
      <c r="AD14" s="17">
        <v>5.59758067149052E-2</v>
      </c>
      <c r="AE14" s="17">
        <v>2.4024888292029301E-2</v>
      </c>
      <c r="AF14" s="17">
        <v>2.8898729711380099E-2</v>
      </c>
      <c r="AG14" s="17">
        <v>3.7034546012349102E-2</v>
      </c>
      <c r="AH14" s="17">
        <v>3.6154764129771998E-2</v>
      </c>
      <c r="AI14" s="17">
        <v>5.98621984334433E-2</v>
      </c>
      <c r="AJ14" s="17">
        <v>7.7624212542024701E-2</v>
      </c>
      <c r="AK14" s="17">
        <v>6.1833014246605998E-2</v>
      </c>
      <c r="AL14" s="17">
        <v>6.68253009752659E-2</v>
      </c>
      <c r="AM14" s="17">
        <v>1.2522055362300199E-2</v>
      </c>
      <c r="AN14" s="17">
        <v>4.4040139898688699E-2</v>
      </c>
      <c r="AO14" s="17">
        <v>5.2343160249420498E-2</v>
      </c>
      <c r="AP14" s="17">
        <v>5.5155885369535397E-2</v>
      </c>
      <c r="AQ14" s="17">
        <v>0.10656959138545601</v>
      </c>
      <c r="AR14" s="17">
        <v>9.4011544376955594E-2</v>
      </c>
      <c r="AS14" s="17"/>
      <c r="AT14" s="17">
        <v>7.1799884879539602E-2</v>
      </c>
      <c r="AU14" s="17">
        <v>4.6642873224445297E-2</v>
      </c>
      <c r="AV14" s="17">
        <v>5.5544683798156302E-2</v>
      </c>
      <c r="AW14" s="17">
        <v>3.4895692379951798E-2</v>
      </c>
      <c r="AX14" s="17">
        <v>2.3634989877075099E-2</v>
      </c>
      <c r="AY14" s="17">
        <v>4.7807905017906799E-2</v>
      </c>
      <c r="AZ14" s="17"/>
      <c r="BA14" s="17">
        <v>2.0108304790996599E-2</v>
      </c>
      <c r="BB14" s="17">
        <v>5.0037141251110799E-2</v>
      </c>
      <c r="BC14" s="17">
        <v>4.9495484367191298E-2</v>
      </c>
      <c r="BD14" s="17">
        <v>9.9801003782698294E-2</v>
      </c>
      <c r="BE14" s="17">
        <v>0.108475442307871</v>
      </c>
      <c r="BF14" s="17"/>
      <c r="BG14" s="17">
        <v>2.4364879396969099E-2</v>
      </c>
      <c r="BH14" s="17">
        <v>7.71457505231158E-2</v>
      </c>
      <c r="BI14" s="17">
        <v>5.5658960210810599E-2</v>
      </c>
      <c r="BJ14" s="17">
        <v>4.0953971315519699E-2</v>
      </c>
      <c r="BK14" s="17">
        <v>2.7969983624079001E-2</v>
      </c>
      <c r="BL14" s="17"/>
      <c r="BM14" s="17">
        <v>6.0220009802326301E-2</v>
      </c>
      <c r="BN14" s="17">
        <v>4.2573833551572599E-2</v>
      </c>
      <c r="BO14" s="17">
        <v>3.4819909384773903E-2</v>
      </c>
      <c r="BP14" s="17"/>
      <c r="BQ14" s="17">
        <v>9.30730600829585E-2</v>
      </c>
      <c r="BR14" s="17">
        <v>2.5574736313975801E-2</v>
      </c>
      <c r="BS14" s="17"/>
      <c r="BT14" s="17">
        <v>6.00961895488724E-2</v>
      </c>
      <c r="BU14" s="17">
        <v>3.7563520324861002E-2</v>
      </c>
    </row>
    <row r="15" spans="2:73" x14ac:dyDescent="0.3">
      <c r="B15" s="18" t="s">
        <v>267</v>
      </c>
      <c r="C15" s="17">
        <v>0.238438827867894</v>
      </c>
      <c r="D15" s="17">
        <v>0.21750838288102001</v>
      </c>
      <c r="E15" s="17">
        <v>0.25767360484598401</v>
      </c>
      <c r="F15" s="17"/>
      <c r="G15" s="17">
        <v>0.211033642496879</v>
      </c>
      <c r="H15" s="17">
        <v>0.28078243246387002</v>
      </c>
      <c r="I15" s="17">
        <v>0.29654317514989398</v>
      </c>
      <c r="J15" s="17">
        <v>0.269749845577338</v>
      </c>
      <c r="K15" s="17">
        <v>0.22451369404394</v>
      </c>
      <c r="L15" s="17">
        <v>0.158802298124018</v>
      </c>
      <c r="M15" s="17"/>
      <c r="N15" s="17">
        <v>0.30109630664738801</v>
      </c>
      <c r="O15" s="17">
        <v>0.24336243119435</v>
      </c>
      <c r="P15" s="17">
        <v>0.230429290462461</v>
      </c>
      <c r="Q15" s="17">
        <v>0.170408080125763</v>
      </c>
      <c r="R15" s="17"/>
      <c r="S15" s="17">
        <v>0.186547931930512</v>
      </c>
      <c r="T15" s="17">
        <v>0.280764051854134</v>
      </c>
      <c r="U15" s="17">
        <v>0.27216235136398798</v>
      </c>
      <c r="V15" s="17">
        <v>0.28029621963860102</v>
      </c>
      <c r="W15" s="17">
        <v>0.19786703676667999</v>
      </c>
      <c r="X15" s="17">
        <v>0.23492661947481699</v>
      </c>
      <c r="Y15" s="17">
        <v>0.252447044011604</v>
      </c>
      <c r="Z15" s="17">
        <v>0.23395660941656701</v>
      </c>
      <c r="AA15" s="17">
        <v>0.21051805194808801</v>
      </c>
      <c r="AB15" s="17"/>
      <c r="AC15" s="17">
        <v>4.4476531812194298E-2</v>
      </c>
      <c r="AD15" s="17">
        <v>0.16848848085798401</v>
      </c>
      <c r="AE15" s="17">
        <v>0.159873929222272</v>
      </c>
      <c r="AF15" s="17">
        <v>0.153732365887537</v>
      </c>
      <c r="AG15" s="17">
        <v>0.20483421029562901</v>
      </c>
      <c r="AH15" s="17">
        <v>0.207850477874922</v>
      </c>
      <c r="AI15" s="17">
        <v>0.22712831064650099</v>
      </c>
      <c r="AJ15" s="17">
        <v>0.24583200615245901</v>
      </c>
      <c r="AK15" s="17">
        <v>0.279823374887611</v>
      </c>
      <c r="AL15" s="17">
        <v>0.27842858039720197</v>
      </c>
      <c r="AM15" s="17">
        <v>0.27166200107969701</v>
      </c>
      <c r="AN15" s="17">
        <v>0.36206090664095703</v>
      </c>
      <c r="AO15" s="17">
        <v>0.325739025851494</v>
      </c>
      <c r="AP15" s="17">
        <v>0.31653334944085798</v>
      </c>
      <c r="AQ15" s="17">
        <v>0.204791016237027</v>
      </c>
      <c r="AR15" s="17">
        <v>0.34846213988762398</v>
      </c>
      <c r="AS15" s="17"/>
      <c r="AT15" s="17">
        <v>0.26199909518806502</v>
      </c>
      <c r="AU15" s="17">
        <v>0.21298107044377099</v>
      </c>
      <c r="AV15" s="17">
        <v>0.24452700212752199</v>
      </c>
      <c r="AW15" s="17">
        <v>0.24262598342785199</v>
      </c>
      <c r="AX15" s="17">
        <v>0.23263973179928499</v>
      </c>
      <c r="AY15" s="17">
        <v>0.25765009305902198</v>
      </c>
      <c r="AZ15" s="17"/>
      <c r="BA15" s="17">
        <v>0.181616596100523</v>
      </c>
      <c r="BB15" s="17">
        <v>0.22320702502852599</v>
      </c>
      <c r="BC15" s="17">
        <v>0.29501367652858101</v>
      </c>
      <c r="BD15" s="17">
        <v>0.28992954225506301</v>
      </c>
      <c r="BE15" s="17">
        <v>0.33224036249657002</v>
      </c>
      <c r="BF15" s="17"/>
      <c r="BG15" s="17">
        <v>0.26474086238571798</v>
      </c>
      <c r="BH15" s="17">
        <v>0.25340863372435002</v>
      </c>
      <c r="BI15" s="17">
        <v>0.28137557692920001</v>
      </c>
      <c r="BJ15" s="17">
        <v>0.18862365532137601</v>
      </c>
      <c r="BK15" s="17">
        <v>0.25079800806472102</v>
      </c>
      <c r="BL15" s="17"/>
      <c r="BM15" s="17">
        <v>0.26020355626916802</v>
      </c>
      <c r="BN15" s="17">
        <v>0.22295697454132801</v>
      </c>
      <c r="BO15" s="17">
        <v>0.21107095184895</v>
      </c>
      <c r="BP15" s="17"/>
      <c r="BQ15" s="17">
        <v>0.274498414464242</v>
      </c>
      <c r="BR15" s="17">
        <v>0.21438496496047599</v>
      </c>
      <c r="BS15" s="17"/>
      <c r="BT15" s="17">
        <v>0.29096861444244398</v>
      </c>
      <c r="BU15" s="17">
        <v>0.165550007310939</v>
      </c>
    </row>
    <row r="16" spans="2:73" x14ac:dyDescent="0.3">
      <c r="B16" s="18" t="s">
        <v>268</v>
      </c>
      <c r="C16" s="17">
        <v>0.22031794142529501</v>
      </c>
      <c r="D16" s="17">
        <v>0.21768116076014099</v>
      </c>
      <c r="E16" s="17">
        <v>0.22356723690629099</v>
      </c>
      <c r="F16" s="17"/>
      <c r="G16" s="17">
        <v>0.16103780040010299</v>
      </c>
      <c r="H16" s="17">
        <v>0.15590366130804101</v>
      </c>
      <c r="I16" s="17">
        <v>0.242943455380357</v>
      </c>
      <c r="J16" s="17">
        <v>0.254474403559458</v>
      </c>
      <c r="K16" s="17">
        <v>0.26515722625381599</v>
      </c>
      <c r="L16" s="17">
        <v>0.23566371684725601</v>
      </c>
      <c r="M16" s="17"/>
      <c r="N16" s="17">
        <v>0.21574614398402001</v>
      </c>
      <c r="O16" s="17">
        <v>0.23799178930807199</v>
      </c>
      <c r="P16" s="17">
        <v>0.25253856893721399</v>
      </c>
      <c r="Q16" s="17">
        <v>0.18151398392749499</v>
      </c>
      <c r="R16" s="17"/>
      <c r="S16" s="17">
        <v>0.200511451864861</v>
      </c>
      <c r="T16" s="17">
        <v>0.23349735654018899</v>
      </c>
      <c r="U16" s="17">
        <v>0.217697880694287</v>
      </c>
      <c r="V16" s="17">
        <v>0.22705278300520801</v>
      </c>
      <c r="W16" s="17">
        <v>0.22287630072195899</v>
      </c>
      <c r="X16" s="17">
        <v>0.20340300384268301</v>
      </c>
      <c r="Y16" s="17">
        <v>0.25593396420504799</v>
      </c>
      <c r="Z16" s="17">
        <v>0.221660739490977</v>
      </c>
      <c r="AA16" s="17">
        <v>0.208195440241705</v>
      </c>
      <c r="AB16" s="17"/>
      <c r="AC16" s="17">
        <v>0.195966069441111</v>
      </c>
      <c r="AD16" s="17">
        <v>0.171275225116716</v>
      </c>
      <c r="AE16" s="17">
        <v>0.182682915135366</v>
      </c>
      <c r="AF16" s="17">
        <v>0.20888408925667701</v>
      </c>
      <c r="AG16" s="17">
        <v>0.19387717163860699</v>
      </c>
      <c r="AH16" s="17">
        <v>0.209604931520115</v>
      </c>
      <c r="AI16" s="17">
        <v>0.250537888177635</v>
      </c>
      <c r="AJ16" s="17">
        <v>0.25053491192674499</v>
      </c>
      <c r="AK16" s="17">
        <v>0.20479270582654599</v>
      </c>
      <c r="AL16" s="17">
        <v>0.218474536754454</v>
      </c>
      <c r="AM16" s="17">
        <v>0.24869242913981901</v>
      </c>
      <c r="AN16" s="17">
        <v>0.201419132825361</v>
      </c>
      <c r="AO16" s="17">
        <v>0.29646061570416699</v>
      </c>
      <c r="AP16" s="17">
        <v>0.20846919892905399</v>
      </c>
      <c r="AQ16" s="17">
        <v>0.25211040929879103</v>
      </c>
      <c r="AR16" s="17">
        <v>0.199137789591361</v>
      </c>
      <c r="AS16" s="17"/>
      <c r="AT16" s="17">
        <v>0.160993411591315</v>
      </c>
      <c r="AU16" s="17">
        <v>0.22527360894573101</v>
      </c>
      <c r="AV16" s="17">
        <v>0.22014825582862299</v>
      </c>
      <c r="AW16" s="17">
        <v>0.26548067121916202</v>
      </c>
      <c r="AX16" s="17">
        <v>0.27192350903889101</v>
      </c>
      <c r="AY16" s="17">
        <v>0.19543000790859999</v>
      </c>
      <c r="AZ16" s="17"/>
      <c r="BA16" s="17">
        <v>0.22114939759385899</v>
      </c>
      <c r="BB16" s="17">
        <v>0.235497485747232</v>
      </c>
      <c r="BC16" s="17">
        <v>0.201628325944431</v>
      </c>
      <c r="BD16" s="17">
        <v>0.21485505167152399</v>
      </c>
      <c r="BE16" s="17">
        <v>0.13131417819281699</v>
      </c>
      <c r="BF16" s="17"/>
      <c r="BG16" s="17">
        <v>0.23826759918235599</v>
      </c>
      <c r="BH16" s="17">
        <v>0.213859701048736</v>
      </c>
      <c r="BI16" s="17">
        <v>0.20430170647325699</v>
      </c>
      <c r="BJ16" s="17">
        <v>0.260325822144991</v>
      </c>
      <c r="BK16" s="17">
        <v>0.234103533788139</v>
      </c>
      <c r="BL16" s="17"/>
      <c r="BM16" s="17">
        <v>0.21461172158827199</v>
      </c>
      <c r="BN16" s="17">
        <v>0.226875490394783</v>
      </c>
      <c r="BO16" s="17">
        <v>0.221452763218252</v>
      </c>
      <c r="BP16" s="17"/>
      <c r="BQ16" s="17">
        <v>0.21028181483307501</v>
      </c>
      <c r="BR16" s="17">
        <v>0.23291044690895399</v>
      </c>
      <c r="BS16" s="17"/>
      <c r="BT16" s="17">
        <v>0.23392080215476799</v>
      </c>
      <c r="BU16" s="17">
        <v>0.20570708596366399</v>
      </c>
    </row>
    <row r="17" spans="2:73" x14ac:dyDescent="0.3">
      <c r="B17" s="18" t="s">
        <v>269</v>
      </c>
      <c r="C17" s="17">
        <v>0.221502578230585</v>
      </c>
      <c r="D17" s="17">
        <v>0.215478674216841</v>
      </c>
      <c r="E17" s="17">
        <v>0.22768735565465401</v>
      </c>
      <c r="F17" s="17"/>
      <c r="G17" s="17">
        <v>0.19441687546612499</v>
      </c>
      <c r="H17" s="17">
        <v>0.180373506580016</v>
      </c>
      <c r="I17" s="17">
        <v>0.189210496507043</v>
      </c>
      <c r="J17" s="17">
        <v>0.21190012033095401</v>
      </c>
      <c r="K17" s="17">
        <v>0.25649818503988298</v>
      </c>
      <c r="L17" s="17">
        <v>0.283453776669158</v>
      </c>
      <c r="M17" s="17"/>
      <c r="N17" s="17">
        <v>0.160027464478982</v>
      </c>
      <c r="O17" s="17">
        <v>0.22834194880126499</v>
      </c>
      <c r="P17" s="17">
        <v>0.22808086833192101</v>
      </c>
      <c r="Q17" s="17">
        <v>0.27585424544092801</v>
      </c>
      <c r="R17" s="17"/>
      <c r="S17" s="17">
        <v>0.206756886673475</v>
      </c>
      <c r="T17" s="17">
        <v>0.23997880658363799</v>
      </c>
      <c r="U17" s="17">
        <v>0.23708181312288801</v>
      </c>
      <c r="V17" s="17">
        <v>0.19468978838232701</v>
      </c>
      <c r="W17" s="17">
        <v>0.234633175813214</v>
      </c>
      <c r="X17" s="17">
        <v>0.23154793785997699</v>
      </c>
      <c r="Y17" s="17">
        <v>0.199138697037363</v>
      </c>
      <c r="Z17" s="17">
        <v>0.23683449250782401</v>
      </c>
      <c r="AA17" s="17">
        <v>0.222062239352563</v>
      </c>
      <c r="AB17" s="17"/>
      <c r="AC17" s="17">
        <v>0.115022133225008</v>
      </c>
      <c r="AD17" s="17">
        <v>0.21350223064846299</v>
      </c>
      <c r="AE17" s="17">
        <v>0.22875609492928001</v>
      </c>
      <c r="AF17" s="17">
        <v>0.31095936296056098</v>
      </c>
      <c r="AG17" s="17">
        <v>0.256950506994994</v>
      </c>
      <c r="AH17" s="17">
        <v>0.27864236380565299</v>
      </c>
      <c r="AI17" s="17">
        <v>0.23396642432763401</v>
      </c>
      <c r="AJ17" s="17">
        <v>0.179967063255492</v>
      </c>
      <c r="AK17" s="17">
        <v>0.214313710838859</v>
      </c>
      <c r="AL17" s="17">
        <v>0.17982680989365199</v>
      </c>
      <c r="AM17" s="17">
        <v>0.22144684507742399</v>
      </c>
      <c r="AN17" s="17">
        <v>0.207217558096295</v>
      </c>
      <c r="AO17" s="17">
        <v>0.14210424338417699</v>
      </c>
      <c r="AP17" s="17">
        <v>0.20683185408799801</v>
      </c>
      <c r="AQ17" s="17">
        <v>0.24244558263407001</v>
      </c>
      <c r="AR17" s="17">
        <v>0.119414201337981</v>
      </c>
      <c r="AS17" s="17"/>
      <c r="AT17" s="17">
        <v>0.181264606533523</v>
      </c>
      <c r="AU17" s="17">
        <v>0.254525635090392</v>
      </c>
      <c r="AV17" s="17">
        <v>0.22181423202459499</v>
      </c>
      <c r="AW17" s="17">
        <v>0.229749152427208</v>
      </c>
      <c r="AX17" s="17">
        <v>0.19583690722689501</v>
      </c>
      <c r="AY17" s="17">
        <v>0.23985890455147901</v>
      </c>
      <c r="AZ17" s="17"/>
      <c r="BA17" s="17">
        <v>0.27431988720019002</v>
      </c>
      <c r="BB17" s="17">
        <v>0.23642845785574401</v>
      </c>
      <c r="BC17" s="17">
        <v>0.18541652125090199</v>
      </c>
      <c r="BD17" s="17">
        <v>0.152985939631259</v>
      </c>
      <c r="BE17" s="17">
        <v>0.15712896257946901</v>
      </c>
      <c r="BF17" s="17"/>
      <c r="BG17" s="17">
        <v>0.20784272724984901</v>
      </c>
      <c r="BH17" s="17">
        <v>0.20661317128134199</v>
      </c>
      <c r="BI17" s="17">
        <v>0.21302803792670599</v>
      </c>
      <c r="BJ17" s="17">
        <v>0.24225327122158599</v>
      </c>
      <c r="BK17" s="17">
        <v>0.22061063683323801</v>
      </c>
      <c r="BL17" s="17"/>
      <c r="BM17" s="17">
        <v>0.20238570983621901</v>
      </c>
      <c r="BN17" s="17">
        <v>0.24005864479983199</v>
      </c>
      <c r="BO17" s="17">
        <v>0.233555354514526</v>
      </c>
      <c r="BP17" s="17"/>
      <c r="BQ17" s="17">
        <v>0.173788487619191</v>
      </c>
      <c r="BR17" s="17">
        <v>0.24957365822098501</v>
      </c>
      <c r="BS17" s="17"/>
      <c r="BT17" s="17">
        <v>0.19265057240586</v>
      </c>
      <c r="BU17" s="17">
        <v>0.259065299398339</v>
      </c>
    </row>
    <row r="18" spans="2:73" x14ac:dyDescent="0.3">
      <c r="B18" s="18" t="s">
        <v>270</v>
      </c>
      <c r="C18" s="17">
        <v>0.17190135547329599</v>
      </c>
      <c r="D18" s="17">
        <v>0.179194765502799</v>
      </c>
      <c r="E18" s="17">
        <v>0.16491863932109499</v>
      </c>
      <c r="F18" s="17"/>
      <c r="G18" s="17">
        <v>0.143772950596117</v>
      </c>
      <c r="H18" s="17">
        <v>8.3744242134893607E-2</v>
      </c>
      <c r="I18" s="17">
        <v>0.13191825631112999</v>
      </c>
      <c r="J18" s="17">
        <v>0.17101812808466599</v>
      </c>
      <c r="K18" s="17">
        <v>0.20267264743086899</v>
      </c>
      <c r="L18" s="17">
        <v>0.27476987192676899</v>
      </c>
      <c r="M18" s="17"/>
      <c r="N18" s="17">
        <v>9.8030508480579995E-2</v>
      </c>
      <c r="O18" s="17">
        <v>0.14934023655433601</v>
      </c>
      <c r="P18" s="17">
        <v>0.17671500080066299</v>
      </c>
      <c r="Q18" s="17">
        <v>0.26784671610480099</v>
      </c>
      <c r="R18" s="17"/>
      <c r="S18" s="17">
        <v>0.122092529448131</v>
      </c>
      <c r="T18" s="17">
        <v>0.14942303327277801</v>
      </c>
      <c r="U18" s="17">
        <v>0.14609590875161199</v>
      </c>
      <c r="V18" s="17">
        <v>0.195429120478052</v>
      </c>
      <c r="W18" s="17">
        <v>0.20386723853039401</v>
      </c>
      <c r="X18" s="17">
        <v>0.18933874014034399</v>
      </c>
      <c r="Y18" s="17">
        <v>0.16824254436386199</v>
      </c>
      <c r="Z18" s="17">
        <v>0.20144091038426501</v>
      </c>
      <c r="AA18" s="17">
        <v>0.216821508967069</v>
      </c>
      <c r="AB18" s="17"/>
      <c r="AC18" s="17">
        <v>0.56411814194620002</v>
      </c>
      <c r="AD18" s="17">
        <v>0.27650824475441699</v>
      </c>
      <c r="AE18" s="17">
        <v>0.33217584314634002</v>
      </c>
      <c r="AF18" s="17">
        <v>0.222640516919002</v>
      </c>
      <c r="AG18" s="17">
        <v>0.24942026044441901</v>
      </c>
      <c r="AH18" s="17">
        <v>0.201746100872537</v>
      </c>
      <c r="AI18" s="17">
        <v>0.12773694421767501</v>
      </c>
      <c r="AJ18" s="17">
        <v>0.132665535541278</v>
      </c>
      <c r="AK18" s="17">
        <v>0.14576112467546701</v>
      </c>
      <c r="AL18" s="17">
        <v>0.13983637476013899</v>
      </c>
      <c r="AM18" s="17">
        <v>0.144627998803945</v>
      </c>
      <c r="AN18" s="17">
        <v>6.9691259627875701E-2</v>
      </c>
      <c r="AO18" s="17">
        <v>6.6327513158753404E-2</v>
      </c>
      <c r="AP18" s="17">
        <v>8.9617703492856499E-2</v>
      </c>
      <c r="AQ18" s="17">
        <v>4.6036856556172998E-2</v>
      </c>
      <c r="AR18" s="17">
        <v>3.16260315659724E-2</v>
      </c>
      <c r="AS18" s="17"/>
      <c r="AT18" s="17">
        <v>0.13225589102690699</v>
      </c>
      <c r="AU18" s="17">
        <v>0.18363849367575799</v>
      </c>
      <c r="AV18" s="17">
        <v>0.15967020859318201</v>
      </c>
      <c r="AW18" s="17">
        <v>0.173992260053426</v>
      </c>
      <c r="AX18" s="17">
        <v>0.233302893736339</v>
      </c>
      <c r="AY18" s="17">
        <v>0.19147405098838199</v>
      </c>
      <c r="AZ18" s="17"/>
      <c r="BA18" s="17">
        <v>0.25058478646684801</v>
      </c>
      <c r="BB18" s="17">
        <v>0.18735241144546</v>
      </c>
      <c r="BC18" s="17">
        <v>0.121998421910963</v>
      </c>
      <c r="BD18" s="17">
        <v>7.8290804723299107E-2</v>
      </c>
      <c r="BE18" s="17">
        <v>4.9070313268866697E-2</v>
      </c>
      <c r="BF18" s="17"/>
      <c r="BG18" s="17">
        <v>0.17150472098442399</v>
      </c>
      <c r="BH18" s="17">
        <v>0.11834586808112001</v>
      </c>
      <c r="BI18" s="17">
        <v>0.18134069851010001</v>
      </c>
      <c r="BJ18" s="17">
        <v>0.212535880030919</v>
      </c>
      <c r="BK18" s="17">
        <v>0.12549827581763301</v>
      </c>
      <c r="BL18" s="17"/>
      <c r="BM18" s="17">
        <v>0.14413368062242801</v>
      </c>
      <c r="BN18" s="17">
        <v>0.18350152530026601</v>
      </c>
      <c r="BO18" s="17">
        <v>0.226524937253861</v>
      </c>
      <c r="BP18" s="17"/>
      <c r="BQ18" s="17">
        <v>7.3806538014811601E-2</v>
      </c>
      <c r="BR18" s="17">
        <v>0.23078534950817201</v>
      </c>
      <c r="BS18" s="17"/>
      <c r="BT18" s="17">
        <v>0.104503433748312</v>
      </c>
      <c r="BU18" s="17">
        <v>0.26738428265111702</v>
      </c>
    </row>
    <row r="19" spans="2:73" x14ac:dyDescent="0.3">
      <c r="B19" s="18" t="s">
        <v>92</v>
      </c>
      <c r="C19" s="19">
        <v>1.9398448875078501E-2</v>
      </c>
      <c r="D19" s="19">
        <v>1.9105323074562901E-2</v>
      </c>
      <c r="E19" s="19">
        <v>1.9743949049848102E-2</v>
      </c>
      <c r="F19" s="19"/>
      <c r="G19" s="19">
        <v>2.5888427839799801E-2</v>
      </c>
      <c r="H19" s="19">
        <v>3.34136512897555E-2</v>
      </c>
      <c r="I19" s="19">
        <v>1.26830819641364E-2</v>
      </c>
      <c r="J19" s="19">
        <v>1.3081921540977599E-2</v>
      </c>
      <c r="K19" s="19">
        <v>6.6787753578517999E-3</v>
      </c>
      <c r="L19" s="19">
        <v>2.2844132722004199E-2</v>
      </c>
      <c r="M19" s="19"/>
      <c r="N19" s="19">
        <v>1.8282114395235801E-2</v>
      </c>
      <c r="O19" s="19">
        <v>1.39720382401775E-2</v>
      </c>
      <c r="P19" s="19">
        <v>1.82838033930591E-2</v>
      </c>
      <c r="Q19" s="19">
        <v>2.6259583707753699E-2</v>
      </c>
      <c r="R19" s="19"/>
      <c r="S19" s="19">
        <v>2.84447055455305E-2</v>
      </c>
      <c r="T19" s="19">
        <v>2.3354894606366999E-2</v>
      </c>
      <c r="U19" s="19">
        <v>1.8705899963465E-2</v>
      </c>
      <c r="V19" s="19">
        <v>1.22308623541346E-2</v>
      </c>
      <c r="W19" s="19">
        <v>2.7702391502244799E-3</v>
      </c>
      <c r="X19" s="19">
        <v>3.4226104402066297E-2</v>
      </c>
      <c r="Y19" s="19">
        <v>1.2894127944166899E-2</v>
      </c>
      <c r="Z19" s="19">
        <v>1.1581940120962499E-2</v>
      </c>
      <c r="AA19" s="19">
        <v>1.8058831564355698E-2</v>
      </c>
      <c r="AB19" s="19"/>
      <c r="AC19" s="19">
        <v>0</v>
      </c>
      <c r="AD19" s="19">
        <v>4.2030415298384499E-2</v>
      </c>
      <c r="AE19" s="19">
        <v>2.04095076082315E-2</v>
      </c>
      <c r="AF19" s="19">
        <v>1.3745354938612E-2</v>
      </c>
      <c r="AG19" s="19">
        <v>1.6250711353047599E-2</v>
      </c>
      <c r="AH19" s="19">
        <v>1.36101426265076E-2</v>
      </c>
      <c r="AI19" s="19">
        <v>2.8300802978919098E-2</v>
      </c>
      <c r="AJ19" s="19">
        <v>2.38569452242487E-2</v>
      </c>
      <c r="AK19" s="19">
        <v>8.7872485863109799E-3</v>
      </c>
      <c r="AL19" s="19">
        <v>3.3160366849249501E-2</v>
      </c>
      <c r="AM19" s="19">
        <v>2.3559029285597499E-2</v>
      </c>
      <c r="AN19" s="19">
        <v>1.18794445958549E-2</v>
      </c>
      <c r="AO19" s="19">
        <v>5.6927350755995197E-3</v>
      </c>
      <c r="AP19" s="19">
        <v>0</v>
      </c>
      <c r="AQ19" s="19">
        <v>1.7753503560660799E-2</v>
      </c>
      <c r="AR19" s="19">
        <v>2.0892634514085701E-2</v>
      </c>
      <c r="AS19" s="19"/>
      <c r="AT19" s="19">
        <v>2.5405414153965401E-2</v>
      </c>
      <c r="AU19" s="19">
        <v>1.9713555426055199E-2</v>
      </c>
      <c r="AV19" s="19">
        <v>1.9858536753333999E-2</v>
      </c>
      <c r="AW19" s="19">
        <v>1.7143765724987901E-2</v>
      </c>
      <c r="AX19" s="19">
        <v>1.09924140216102E-2</v>
      </c>
      <c r="AY19" s="19">
        <v>1.38152353098003E-2</v>
      </c>
      <c r="AZ19" s="19"/>
      <c r="BA19" s="19">
        <v>2.31563809410592E-2</v>
      </c>
      <c r="BB19" s="19">
        <v>1.4158334424952099E-2</v>
      </c>
      <c r="BC19" s="19">
        <v>2.74173060668517E-2</v>
      </c>
      <c r="BD19" s="19">
        <v>1.9027362197706298E-2</v>
      </c>
      <c r="BE19" s="19">
        <v>0</v>
      </c>
      <c r="BF19" s="19"/>
      <c r="BG19" s="19">
        <v>2.1377396988785099E-2</v>
      </c>
      <c r="BH19" s="19">
        <v>1.48983736960452E-2</v>
      </c>
      <c r="BI19" s="19">
        <v>1.40634180891899E-2</v>
      </c>
      <c r="BJ19" s="19">
        <v>1.39849267804172E-2</v>
      </c>
      <c r="BK19" s="19">
        <v>4.2611748005584697E-2</v>
      </c>
      <c r="BL19" s="19"/>
      <c r="BM19" s="19">
        <v>1.49665403239739E-2</v>
      </c>
      <c r="BN19" s="19">
        <v>2.4331172188976E-2</v>
      </c>
      <c r="BO19" s="19">
        <v>2.06676094346201E-2</v>
      </c>
      <c r="BP19" s="19"/>
      <c r="BQ19" s="19">
        <v>1.2120511299992099E-2</v>
      </c>
      <c r="BR19" s="19">
        <v>1.8487169722762799E-2</v>
      </c>
      <c r="BS19" s="19"/>
      <c r="BT19" s="19">
        <v>1.1389564744939599E-2</v>
      </c>
      <c r="BU19" s="19">
        <v>2.0573552283909301E-2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1.47065696056438E-2</v>
      </c>
      <c r="D9" s="17">
        <v>1.79874978609878E-2</v>
      </c>
      <c r="E9" s="17">
        <v>1.1554762425503899E-2</v>
      </c>
      <c r="F9" s="17"/>
      <c r="G9" s="17">
        <v>3.8438740795330502E-2</v>
      </c>
      <c r="H9" s="17">
        <v>2.42782527619902E-2</v>
      </c>
      <c r="I9" s="17">
        <v>2.0521420474856E-2</v>
      </c>
      <c r="J9" s="17">
        <v>4.3545419938564598E-3</v>
      </c>
      <c r="K9" s="17">
        <v>2.3648618433200798E-3</v>
      </c>
      <c r="L9" s="17">
        <v>3.1868043955334199E-3</v>
      </c>
      <c r="M9" s="17"/>
      <c r="N9" s="17">
        <v>6.31623532003812E-3</v>
      </c>
      <c r="O9" s="17">
        <v>1.3294785253788599E-2</v>
      </c>
      <c r="P9" s="17">
        <v>1.5382063072307099E-2</v>
      </c>
      <c r="Q9" s="17">
        <v>2.49491529929932E-2</v>
      </c>
      <c r="R9" s="17"/>
      <c r="S9" s="17">
        <v>2.9028692566772901E-2</v>
      </c>
      <c r="T9" s="17">
        <v>8.1223922742513794E-3</v>
      </c>
      <c r="U9" s="17">
        <v>1.3851058326791999E-2</v>
      </c>
      <c r="V9" s="17">
        <v>2.10973673187594E-2</v>
      </c>
      <c r="W9" s="17">
        <v>1.1646757738702E-2</v>
      </c>
      <c r="X9" s="17">
        <v>1.6007477099447401E-2</v>
      </c>
      <c r="Y9" s="17">
        <v>9.5130352013231192E-3</v>
      </c>
      <c r="Z9" s="17">
        <v>0</v>
      </c>
      <c r="AA9" s="17">
        <v>1.11848168006439E-2</v>
      </c>
      <c r="AB9" s="17"/>
      <c r="AC9" s="17">
        <v>0.116791079551247</v>
      </c>
      <c r="AD9" s="17">
        <v>4.6620615634779899E-2</v>
      </c>
      <c r="AE9" s="17">
        <v>4.0486067341269803E-3</v>
      </c>
      <c r="AF9" s="17">
        <v>3.2745641206972202E-2</v>
      </c>
      <c r="AG9" s="17">
        <v>1.2264542174319E-2</v>
      </c>
      <c r="AH9" s="17">
        <v>1.5479208629382899E-2</v>
      </c>
      <c r="AI9" s="17">
        <v>6.6313657475983098E-3</v>
      </c>
      <c r="AJ9" s="17">
        <v>9.9608277757648397E-3</v>
      </c>
      <c r="AK9" s="17">
        <v>2.0370652544991302E-2</v>
      </c>
      <c r="AL9" s="17">
        <v>9.9231819836580592E-3</v>
      </c>
      <c r="AM9" s="17">
        <v>5.0555456951866199E-3</v>
      </c>
      <c r="AN9" s="17">
        <v>5.8243729831078898E-3</v>
      </c>
      <c r="AO9" s="17">
        <v>0</v>
      </c>
      <c r="AP9" s="17">
        <v>0</v>
      </c>
      <c r="AQ9" s="17">
        <v>1.7173371935973802E-2</v>
      </c>
      <c r="AR9" s="17">
        <v>3.4992386302483101E-2</v>
      </c>
      <c r="AS9" s="17"/>
      <c r="AT9" s="17">
        <v>2.9477351692195598E-2</v>
      </c>
      <c r="AU9" s="17">
        <v>7.16415105064997E-3</v>
      </c>
      <c r="AV9" s="17">
        <v>1.22133985065822E-2</v>
      </c>
      <c r="AW9" s="17">
        <v>1.5939190360366801E-2</v>
      </c>
      <c r="AX9" s="17">
        <v>3.29431278525657E-3</v>
      </c>
      <c r="AY9" s="17">
        <v>1.6155375670855301E-2</v>
      </c>
      <c r="AZ9" s="17"/>
      <c r="BA9" s="17">
        <v>1.1629665400166401E-2</v>
      </c>
      <c r="BB9" s="17">
        <v>1.9656103395200599E-2</v>
      </c>
      <c r="BC9" s="17">
        <v>9.0936083604869003E-3</v>
      </c>
      <c r="BD9" s="17">
        <v>2.2672688796177402E-2</v>
      </c>
      <c r="BE9" s="17">
        <v>5.1676186640092998E-2</v>
      </c>
      <c r="BF9" s="17"/>
      <c r="BG9" s="17">
        <v>3.1492433203968201E-3</v>
      </c>
      <c r="BH9" s="17">
        <v>2.2226826143903498E-2</v>
      </c>
      <c r="BI9" s="17">
        <v>3.4707671675728503E-2</v>
      </c>
      <c r="BJ9" s="17">
        <v>3.44469516609326E-3</v>
      </c>
      <c r="BK9" s="17">
        <v>0</v>
      </c>
      <c r="BL9" s="17"/>
      <c r="BM9" s="17">
        <v>1.22008170680719E-2</v>
      </c>
      <c r="BN9" s="17">
        <v>1.9230677899577799E-2</v>
      </c>
      <c r="BO9" s="17">
        <v>1.12291838765534E-2</v>
      </c>
      <c r="BP9" s="17"/>
      <c r="BQ9" s="17">
        <v>2.75870639093037E-2</v>
      </c>
      <c r="BR9" s="17">
        <v>7.72754812573792E-3</v>
      </c>
      <c r="BS9" s="17"/>
      <c r="BT9" s="17">
        <v>1.8935596697364599E-2</v>
      </c>
      <c r="BU9" s="17">
        <v>8.1371295045386104E-3</v>
      </c>
    </row>
    <row r="10" spans="2:73" x14ac:dyDescent="0.3">
      <c r="B10" s="18" t="s">
        <v>262</v>
      </c>
      <c r="C10" s="17">
        <v>3.23301380654182E-2</v>
      </c>
      <c r="D10" s="17">
        <v>4.7109547469618297E-2</v>
      </c>
      <c r="E10" s="17">
        <v>1.80277160601208E-2</v>
      </c>
      <c r="F10" s="17"/>
      <c r="G10" s="17">
        <v>5.4263205852805502E-2</v>
      </c>
      <c r="H10" s="17">
        <v>4.4789004881461501E-2</v>
      </c>
      <c r="I10" s="17">
        <v>1.8855714877336401E-2</v>
      </c>
      <c r="J10" s="17">
        <v>1.85569967795884E-2</v>
      </c>
      <c r="K10" s="17">
        <v>2.4065990692115499E-2</v>
      </c>
      <c r="L10" s="17">
        <v>3.5381882278194901E-2</v>
      </c>
      <c r="M10" s="17"/>
      <c r="N10" s="17">
        <v>4.1096436768016498E-2</v>
      </c>
      <c r="O10" s="17">
        <v>1.8546930440147099E-2</v>
      </c>
      <c r="P10" s="17">
        <v>3.8607779321192699E-2</v>
      </c>
      <c r="Q10" s="17">
        <v>3.2326039065017499E-2</v>
      </c>
      <c r="R10" s="17"/>
      <c r="S10" s="17">
        <v>5.1289261900383701E-2</v>
      </c>
      <c r="T10" s="17">
        <v>5.4053532794530301E-3</v>
      </c>
      <c r="U10" s="17">
        <v>3.2586540072339999E-2</v>
      </c>
      <c r="V10" s="17">
        <v>2.0013755883572099E-2</v>
      </c>
      <c r="W10" s="17">
        <v>4.28222628739569E-2</v>
      </c>
      <c r="X10" s="17">
        <v>4.47923862120405E-2</v>
      </c>
      <c r="Y10" s="17">
        <v>4.4380823385613902E-2</v>
      </c>
      <c r="Z10" s="17">
        <v>3.1514285854493597E-2</v>
      </c>
      <c r="AA10" s="17">
        <v>2.6585220800566699E-2</v>
      </c>
      <c r="AB10" s="17"/>
      <c r="AC10" s="17">
        <v>0.113647617771543</v>
      </c>
      <c r="AD10" s="17">
        <v>3.11846149615722E-2</v>
      </c>
      <c r="AE10" s="17">
        <v>4.4353851808687297E-2</v>
      </c>
      <c r="AF10" s="17">
        <v>5.1713132833541502E-2</v>
      </c>
      <c r="AG10" s="17">
        <v>4.9584200217849997E-2</v>
      </c>
      <c r="AH10" s="17">
        <v>3.0428575127304899E-2</v>
      </c>
      <c r="AI10" s="17">
        <v>1.5587241057302E-2</v>
      </c>
      <c r="AJ10" s="17">
        <v>3.7026172636750197E-2</v>
      </c>
      <c r="AK10" s="17">
        <v>1.9077624962114199E-2</v>
      </c>
      <c r="AL10" s="17">
        <v>1.9624545642211701E-2</v>
      </c>
      <c r="AM10" s="17">
        <v>3.3157214986297999E-2</v>
      </c>
      <c r="AN10" s="17">
        <v>6.6001215786910504E-3</v>
      </c>
      <c r="AO10" s="17">
        <v>1.45069329566162E-2</v>
      </c>
      <c r="AP10" s="17">
        <v>3.6522578357293702E-2</v>
      </c>
      <c r="AQ10" s="17">
        <v>0</v>
      </c>
      <c r="AR10" s="17">
        <v>5.2671840592297299E-2</v>
      </c>
      <c r="AS10" s="17"/>
      <c r="AT10" s="17">
        <v>4.6200071021824697E-2</v>
      </c>
      <c r="AU10" s="17">
        <v>2.15125835811294E-2</v>
      </c>
      <c r="AV10" s="17">
        <v>3.8974173412032201E-2</v>
      </c>
      <c r="AW10" s="17">
        <v>2.4603551458626902E-2</v>
      </c>
      <c r="AX10" s="17">
        <v>3.17210675524928E-2</v>
      </c>
      <c r="AY10" s="17">
        <v>4.1686885971647401E-2</v>
      </c>
      <c r="AZ10" s="17"/>
      <c r="BA10" s="17">
        <v>4.7355088459165397E-2</v>
      </c>
      <c r="BB10" s="17">
        <v>2.9447010675287402E-2</v>
      </c>
      <c r="BC10" s="17">
        <v>1.7754508302439801E-2</v>
      </c>
      <c r="BD10" s="17">
        <v>4.01392389764944E-2</v>
      </c>
      <c r="BE10" s="17">
        <v>4.6310368717650902E-2</v>
      </c>
      <c r="BF10" s="17"/>
      <c r="BG10" s="17">
        <v>3.4034941210472999E-2</v>
      </c>
      <c r="BH10" s="17">
        <v>3.0996037740451999E-2</v>
      </c>
      <c r="BI10" s="17">
        <v>3.6869761226278303E-2</v>
      </c>
      <c r="BJ10" s="17">
        <v>3.7040282309464302E-2</v>
      </c>
      <c r="BK10" s="17">
        <v>5.0864410180178302E-2</v>
      </c>
      <c r="BL10" s="17"/>
      <c r="BM10" s="17">
        <v>4.1078378967885E-2</v>
      </c>
      <c r="BN10" s="17">
        <v>2.2753609147833701E-2</v>
      </c>
      <c r="BO10" s="17">
        <v>2.9437424700600401E-2</v>
      </c>
      <c r="BP10" s="17"/>
      <c r="BQ10" s="17">
        <v>4.96848365093902E-2</v>
      </c>
      <c r="BR10" s="17">
        <v>2.0873206441278599E-2</v>
      </c>
      <c r="BS10" s="17"/>
      <c r="BT10" s="17">
        <v>3.7442616308649E-2</v>
      </c>
      <c r="BU10" s="17">
        <v>2.58196241083627E-2</v>
      </c>
    </row>
    <row r="11" spans="2:73" x14ac:dyDescent="0.3">
      <c r="B11" s="18" t="s">
        <v>263</v>
      </c>
      <c r="C11" s="17">
        <v>0.137295334206543</v>
      </c>
      <c r="D11" s="17">
        <v>0.15656458534916301</v>
      </c>
      <c r="E11" s="17">
        <v>0.118568128959173</v>
      </c>
      <c r="F11" s="17"/>
      <c r="G11" s="17">
        <v>0.12630813219933501</v>
      </c>
      <c r="H11" s="17">
        <v>0.18215283863947901</v>
      </c>
      <c r="I11" s="17">
        <v>0.13406626624579401</v>
      </c>
      <c r="J11" s="17">
        <v>0.12711003846035299</v>
      </c>
      <c r="K11" s="17">
        <v>0.124299348727632</v>
      </c>
      <c r="L11" s="17">
        <v>0.12774425083902699</v>
      </c>
      <c r="M11" s="17"/>
      <c r="N11" s="17">
        <v>0.17444300473056501</v>
      </c>
      <c r="O11" s="17">
        <v>0.110280219674161</v>
      </c>
      <c r="P11" s="17">
        <v>0.12736145436690699</v>
      </c>
      <c r="Q11" s="17">
        <v>0.13239078507096799</v>
      </c>
      <c r="R11" s="17"/>
      <c r="S11" s="17">
        <v>0.16868382467600901</v>
      </c>
      <c r="T11" s="17">
        <v>0.13199610278019699</v>
      </c>
      <c r="U11" s="17">
        <v>0.11212346639567</v>
      </c>
      <c r="V11" s="17">
        <v>0.12798719501681899</v>
      </c>
      <c r="W11" s="17">
        <v>0.122075102343386</v>
      </c>
      <c r="X11" s="17">
        <v>0.11291797224108301</v>
      </c>
      <c r="Y11" s="17">
        <v>0.15244957154090599</v>
      </c>
      <c r="Z11" s="17">
        <v>0.19205742793694899</v>
      </c>
      <c r="AA11" s="17">
        <v>0.12899745864081399</v>
      </c>
      <c r="AB11" s="17"/>
      <c r="AC11" s="17">
        <v>4.8089897130135E-2</v>
      </c>
      <c r="AD11" s="17">
        <v>0.12084560207464901</v>
      </c>
      <c r="AE11" s="17">
        <v>8.9620106871919597E-2</v>
      </c>
      <c r="AF11" s="17">
        <v>0.102257161713512</v>
      </c>
      <c r="AG11" s="17">
        <v>0.14370630391009301</v>
      </c>
      <c r="AH11" s="17">
        <v>0.141349593818903</v>
      </c>
      <c r="AI11" s="17">
        <v>0.123764856105127</v>
      </c>
      <c r="AJ11" s="17">
        <v>0.118094678526477</v>
      </c>
      <c r="AK11" s="17">
        <v>0.150393921414784</v>
      </c>
      <c r="AL11" s="17">
        <v>0.112211913109398</v>
      </c>
      <c r="AM11" s="17">
        <v>0.15106687004783501</v>
      </c>
      <c r="AN11" s="17">
        <v>0.15506819416555101</v>
      </c>
      <c r="AO11" s="17">
        <v>0.22486055444716399</v>
      </c>
      <c r="AP11" s="17">
        <v>0.25193424391132502</v>
      </c>
      <c r="AQ11" s="17">
        <v>0.165010128011675</v>
      </c>
      <c r="AR11" s="17">
        <v>0.15538386730965101</v>
      </c>
      <c r="AS11" s="17"/>
      <c r="AT11" s="17">
        <v>0.171094219731697</v>
      </c>
      <c r="AU11" s="17">
        <v>0.12898641561590399</v>
      </c>
      <c r="AV11" s="17">
        <v>0.130636354216011</v>
      </c>
      <c r="AW11" s="17">
        <v>0.124005370983245</v>
      </c>
      <c r="AX11" s="17">
        <v>0.124782080373427</v>
      </c>
      <c r="AY11" s="17">
        <v>0.116895426299521</v>
      </c>
      <c r="AZ11" s="17"/>
      <c r="BA11" s="17">
        <v>0.12866044665510001</v>
      </c>
      <c r="BB11" s="17">
        <v>0.12564947064698501</v>
      </c>
      <c r="BC11" s="17">
        <v>0.13072809425602699</v>
      </c>
      <c r="BD11" s="17">
        <v>0.17839972875806001</v>
      </c>
      <c r="BE11" s="17">
        <v>0.14416398085068699</v>
      </c>
      <c r="BF11" s="17"/>
      <c r="BG11" s="17">
        <v>0.15823888691253199</v>
      </c>
      <c r="BH11" s="17">
        <v>0.14858526913240899</v>
      </c>
      <c r="BI11" s="17">
        <v>0.118616210603048</v>
      </c>
      <c r="BJ11" s="17">
        <v>0.13690332910192299</v>
      </c>
      <c r="BK11" s="17">
        <v>8.3951021474408097E-2</v>
      </c>
      <c r="BL11" s="17"/>
      <c r="BM11" s="17">
        <v>0.14690177221362599</v>
      </c>
      <c r="BN11" s="17">
        <v>0.121931210515592</v>
      </c>
      <c r="BO11" s="17">
        <v>0.14583953463411201</v>
      </c>
      <c r="BP11" s="17"/>
      <c r="BQ11" s="17">
        <v>0.19680854639569101</v>
      </c>
      <c r="BR11" s="17">
        <v>0.101642508295155</v>
      </c>
      <c r="BS11" s="17"/>
      <c r="BT11" s="17">
        <v>0.168963480405142</v>
      </c>
      <c r="BU11" s="17">
        <v>9.0548185247797106E-2</v>
      </c>
    </row>
    <row r="12" spans="2:73" x14ac:dyDescent="0.3">
      <c r="B12" s="18" t="s">
        <v>264</v>
      </c>
      <c r="C12" s="17">
        <v>0.16415197934895401</v>
      </c>
      <c r="D12" s="17">
        <v>0.18330058272395</v>
      </c>
      <c r="E12" s="17">
        <v>0.14521607465223799</v>
      </c>
      <c r="F12" s="17"/>
      <c r="G12" s="17">
        <v>0.15374120568456401</v>
      </c>
      <c r="H12" s="17">
        <v>0.13908351743671901</v>
      </c>
      <c r="I12" s="17">
        <v>0.15121650137916501</v>
      </c>
      <c r="J12" s="17">
        <v>0.17410413264052599</v>
      </c>
      <c r="K12" s="17">
        <v>0.15583301412197201</v>
      </c>
      <c r="L12" s="17">
        <v>0.19943115314419599</v>
      </c>
      <c r="M12" s="17"/>
      <c r="N12" s="17">
        <v>0.155018887786149</v>
      </c>
      <c r="O12" s="17">
        <v>0.15800924573498801</v>
      </c>
      <c r="P12" s="17">
        <v>0.20362409565730699</v>
      </c>
      <c r="Q12" s="17">
        <v>0.14636011734385199</v>
      </c>
      <c r="R12" s="17"/>
      <c r="S12" s="17">
        <v>0.17134001449155101</v>
      </c>
      <c r="T12" s="17">
        <v>0.13450831333735</v>
      </c>
      <c r="U12" s="17">
        <v>0.15556416415480601</v>
      </c>
      <c r="V12" s="17">
        <v>0.148983251867741</v>
      </c>
      <c r="W12" s="17">
        <v>0.17663630608498501</v>
      </c>
      <c r="X12" s="17">
        <v>0.171676856981378</v>
      </c>
      <c r="Y12" s="17">
        <v>0.205904828253026</v>
      </c>
      <c r="Z12" s="17">
        <v>0.159998382561371</v>
      </c>
      <c r="AA12" s="17">
        <v>0.16639541530125801</v>
      </c>
      <c r="AB12" s="17"/>
      <c r="AC12" s="17">
        <v>5.8203163984364099E-2</v>
      </c>
      <c r="AD12" s="17">
        <v>0.160650247128484</v>
      </c>
      <c r="AE12" s="17">
        <v>0.16767631476938699</v>
      </c>
      <c r="AF12" s="17">
        <v>0.144876393435065</v>
      </c>
      <c r="AG12" s="17">
        <v>0.18404727358388301</v>
      </c>
      <c r="AH12" s="17">
        <v>0.14912688815175601</v>
      </c>
      <c r="AI12" s="17">
        <v>0.15835873843579101</v>
      </c>
      <c r="AJ12" s="17">
        <v>0.23948141872005099</v>
      </c>
      <c r="AK12" s="17">
        <v>0.20501372345452201</v>
      </c>
      <c r="AL12" s="17">
        <v>0.168498179391041</v>
      </c>
      <c r="AM12" s="17">
        <v>0.156536515820731</v>
      </c>
      <c r="AN12" s="17">
        <v>0.15425317899956301</v>
      </c>
      <c r="AO12" s="17">
        <v>0.15491444071410701</v>
      </c>
      <c r="AP12" s="17">
        <v>0.19631475799977599</v>
      </c>
      <c r="AQ12" s="17">
        <v>9.7163638754165199E-2</v>
      </c>
      <c r="AR12" s="17">
        <v>0.17141952024367299</v>
      </c>
      <c r="AS12" s="17"/>
      <c r="AT12" s="17">
        <v>0.15876399407736699</v>
      </c>
      <c r="AU12" s="17">
        <v>0.14439904957122099</v>
      </c>
      <c r="AV12" s="17">
        <v>0.161132678328261</v>
      </c>
      <c r="AW12" s="17">
        <v>0.179098197551187</v>
      </c>
      <c r="AX12" s="17">
        <v>0.185537261552361</v>
      </c>
      <c r="AY12" s="17">
        <v>0.21642239524526599</v>
      </c>
      <c r="AZ12" s="17"/>
      <c r="BA12" s="17">
        <v>0.146361337121241</v>
      </c>
      <c r="BB12" s="17">
        <v>0.17691484441471</v>
      </c>
      <c r="BC12" s="17">
        <v>0.158237179674204</v>
      </c>
      <c r="BD12" s="17">
        <v>0.14960177177435299</v>
      </c>
      <c r="BE12" s="17">
        <v>0.24039451131262801</v>
      </c>
      <c r="BF12" s="17"/>
      <c r="BG12" s="17">
        <v>0.195305399657102</v>
      </c>
      <c r="BH12" s="17">
        <v>0.17243686832184299</v>
      </c>
      <c r="BI12" s="17">
        <v>0.14200821809717501</v>
      </c>
      <c r="BJ12" s="17">
        <v>0.188053370601766</v>
      </c>
      <c r="BK12" s="17">
        <v>0.19084842696483301</v>
      </c>
      <c r="BL12" s="17"/>
      <c r="BM12" s="17">
        <v>0.16865254101428001</v>
      </c>
      <c r="BN12" s="17">
        <v>0.16314606083498201</v>
      </c>
      <c r="BO12" s="17">
        <v>0.153185135616491</v>
      </c>
      <c r="BP12" s="17"/>
      <c r="BQ12" s="17">
        <v>0.16899437131432299</v>
      </c>
      <c r="BR12" s="17">
        <v>0.16719393894896101</v>
      </c>
      <c r="BS12" s="17"/>
      <c r="BT12" s="17">
        <v>0.173174628541891</v>
      </c>
      <c r="BU12" s="17">
        <v>0.16022319284999301</v>
      </c>
    </row>
    <row r="13" spans="2:73" x14ac:dyDescent="0.3">
      <c r="B13" s="18" t="s">
        <v>265</v>
      </c>
      <c r="C13" s="17">
        <v>0.178210043322069</v>
      </c>
      <c r="D13" s="17">
        <v>0.17640521764362399</v>
      </c>
      <c r="E13" s="17">
        <v>0.18011280601246499</v>
      </c>
      <c r="F13" s="17"/>
      <c r="G13" s="17">
        <v>0.22345257949921801</v>
      </c>
      <c r="H13" s="17">
        <v>0.19821123013498701</v>
      </c>
      <c r="I13" s="17">
        <v>0.163950222279756</v>
      </c>
      <c r="J13" s="17">
        <v>0.19299108907097501</v>
      </c>
      <c r="K13" s="17">
        <v>0.15430825947358701</v>
      </c>
      <c r="L13" s="17">
        <v>0.14758690795446</v>
      </c>
      <c r="M13" s="17"/>
      <c r="N13" s="17">
        <v>0.195641543744032</v>
      </c>
      <c r="O13" s="17">
        <v>0.20539608056787001</v>
      </c>
      <c r="P13" s="17">
        <v>0.175727906985744</v>
      </c>
      <c r="Q13" s="17">
        <v>0.13295379897770099</v>
      </c>
      <c r="R13" s="17"/>
      <c r="S13" s="17">
        <v>0.17901364688267701</v>
      </c>
      <c r="T13" s="17">
        <v>0.17789918494774401</v>
      </c>
      <c r="U13" s="17">
        <v>0.21205001513581301</v>
      </c>
      <c r="V13" s="17">
        <v>0.18888222009022701</v>
      </c>
      <c r="W13" s="17">
        <v>0.18597371426008899</v>
      </c>
      <c r="X13" s="17">
        <v>0.13804762987008401</v>
      </c>
      <c r="Y13" s="17">
        <v>0.14263373916330499</v>
      </c>
      <c r="Z13" s="17">
        <v>0.14852775669899099</v>
      </c>
      <c r="AA13" s="17">
        <v>0.20681912056664201</v>
      </c>
      <c r="AB13" s="17"/>
      <c r="AC13" s="17">
        <v>0.17430462841685199</v>
      </c>
      <c r="AD13" s="17">
        <v>0.105650573121618</v>
      </c>
      <c r="AE13" s="17">
        <v>0.17079126349986201</v>
      </c>
      <c r="AF13" s="17">
        <v>0.12748831630094201</v>
      </c>
      <c r="AG13" s="17">
        <v>0.152686941916401</v>
      </c>
      <c r="AH13" s="17">
        <v>0.191195569669632</v>
      </c>
      <c r="AI13" s="17">
        <v>0.19851100522427501</v>
      </c>
      <c r="AJ13" s="17">
        <v>0.178301411261615</v>
      </c>
      <c r="AK13" s="17">
        <v>0.178744739194133</v>
      </c>
      <c r="AL13" s="17">
        <v>0.16409906810845401</v>
      </c>
      <c r="AM13" s="17">
        <v>0.16581472526410701</v>
      </c>
      <c r="AN13" s="17">
        <v>0.24395985451618499</v>
      </c>
      <c r="AO13" s="17">
        <v>0.21978241012910901</v>
      </c>
      <c r="AP13" s="17">
        <v>0.21408780839856001</v>
      </c>
      <c r="AQ13" s="17">
        <v>0.14811024604787701</v>
      </c>
      <c r="AR13" s="17">
        <v>0.238577180589891</v>
      </c>
      <c r="AS13" s="17"/>
      <c r="AT13" s="17">
        <v>0.18824153597598001</v>
      </c>
      <c r="AU13" s="17">
        <v>0.17761698151706001</v>
      </c>
      <c r="AV13" s="17">
        <v>0.16401866452960101</v>
      </c>
      <c r="AW13" s="17">
        <v>0.161913019899737</v>
      </c>
      <c r="AX13" s="17">
        <v>0.19879285510088901</v>
      </c>
      <c r="AY13" s="17">
        <v>0.19594186479202799</v>
      </c>
      <c r="AZ13" s="17"/>
      <c r="BA13" s="17">
        <v>0.140719831499002</v>
      </c>
      <c r="BB13" s="17">
        <v>0.150583921953137</v>
      </c>
      <c r="BC13" s="17">
        <v>0.23116517585548099</v>
      </c>
      <c r="BD13" s="17">
        <v>0.17652590702321999</v>
      </c>
      <c r="BE13" s="17">
        <v>0.112313907889404</v>
      </c>
      <c r="BF13" s="17"/>
      <c r="BG13" s="17">
        <v>0.1646437052161</v>
      </c>
      <c r="BH13" s="17">
        <v>0.20004644873324501</v>
      </c>
      <c r="BI13" s="17">
        <v>0.16083242292848399</v>
      </c>
      <c r="BJ13" s="17">
        <v>0.13845625580079199</v>
      </c>
      <c r="BK13" s="17">
        <v>0.18236901259007501</v>
      </c>
      <c r="BL13" s="17"/>
      <c r="BM13" s="17">
        <v>0.18549129791985899</v>
      </c>
      <c r="BN13" s="17">
        <v>0.17539961638971999</v>
      </c>
      <c r="BO13" s="17">
        <v>0.16332725297071601</v>
      </c>
      <c r="BP13" s="17"/>
      <c r="BQ13" s="17">
        <v>0.19851291572244401</v>
      </c>
      <c r="BR13" s="17">
        <v>0.16497916322468001</v>
      </c>
      <c r="BS13" s="17"/>
      <c r="BT13" s="17">
        <v>0.18715566485860599</v>
      </c>
      <c r="BU13" s="17">
        <v>0.164759817861344</v>
      </c>
    </row>
    <row r="14" spans="2:73" x14ac:dyDescent="0.3">
      <c r="B14" s="18" t="s">
        <v>266</v>
      </c>
      <c r="C14" s="17">
        <v>0.13323249074457499</v>
      </c>
      <c r="D14" s="17">
        <v>0.120515304149548</v>
      </c>
      <c r="E14" s="17">
        <v>0.14603618824339001</v>
      </c>
      <c r="F14" s="17"/>
      <c r="G14" s="17">
        <v>8.6194016926127506E-2</v>
      </c>
      <c r="H14" s="17">
        <v>0.11334170222387301</v>
      </c>
      <c r="I14" s="17">
        <v>0.12947581020777299</v>
      </c>
      <c r="J14" s="17">
        <v>0.159826390027069</v>
      </c>
      <c r="K14" s="17">
        <v>0.16243287984296101</v>
      </c>
      <c r="L14" s="17">
        <v>0.142371407620249</v>
      </c>
      <c r="M14" s="17"/>
      <c r="N14" s="17">
        <v>0.123434964564999</v>
      </c>
      <c r="O14" s="17">
        <v>0.139523998118318</v>
      </c>
      <c r="P14" s="17">
        <v>0.12783650034628799</v>
      </c>
      <c r="Q14" s="17">
        <v>0.141831165252608</v>
      </c>
      <c r="R14" s="17"/>
      <c r="S14" s="17">
        <v>0.12504051547428599</v>
      </c>
      <c r="T14" s="17">
        <v>0.130998447050682</v>
      </c>
      <c r="U14" s="17">
        <v>0.133358544127059</v>
      </c>
      <c r="V14" s="17">
        <v>0.15755200125643301</v>
      </c>
      <c r="W14" s="17">
        <v>0.11499586153381899</v>
      </c>
      <c r="X14" s="17">
        <v>0.12171392405449299</v>
      </c>
      <c r="Y14" s="17">
        <v>0.14298408917848601</v>
      </c>
      <c r="Z14" s="17">
        <v>0.10875546622308301</v>
      </c>
      <c r="AA14" s="17">
        <v>0.14880686859501399</v>
      </c>
      <c r="AB14" s="17"/>
      <c r="AC14" s="17">
        <v>0.12335676787119</v>
      </c>
      <c r="AD14" s="17">
        <v>0.107580641458469</v>
      </c>
      <c r="AE14" s="17">
        <v>0.147523572944389</v>
      </c>
      <c r="AF14" s="17">
        <v>0.14118452659272601</v>
      </c>
      <c r="AG14" s="17">
        <v>0.10204682495751601</v>
      </c>
      <c r="AH14" s="17">
        <v>0.14011139591393801</v>
      </c>
      <c r="AI14" s="17">
        <v>0.122660764768244</v>
      </c>
      <c r="AJ14" s="17">
        <v>9.9855456367533305E-2</v>
      </c>
      <c r="AK14" s="17">
        <v>0.124772068061812</v>
      </c>
      <c r="AL14" s="17">
        <v>0.185540151107291</v>
      </c>
      <c r="AM14" s="17">
        <v>0.14281521220548399</v>
      </c>
      <c r="AN14" s="17">
        <v>0.154091294494414</v>
      </c>
      <c r="AO14" s="17">
        <v>0.12033817765034401</v>
      </c>
      <c r="AP14" s="17">
        <v>9.0257621750296793E-2</v>
      </c>
      <c r="AQ14" s="17">
        <v>0.189045684029224</v>
      </c>
      <c r="AR14" s="17">
        <v>0.143151790358167</v>
      </c>
      <c r="AS14" s="17"/>
      <c r="AT14" s="17">
        <v>0.116903793395706</v>
      </c>
      <c r="AU14" s="17">
        <v>0.14951498476947001</v>
      </c>
      <c r="AV14" s="17">
        <v>0.123178861337675</v>
      </c>
      <c r="AW14" s="17">
        <v>0.12363494628947901</v>
      </c>
      <c r="AX14" s="17">
        <v>0.14397157624727699</v>
      </c>
      <c r="AY14" s="17">
        <v>0.15883266461926299</v>
      </c>
      <c r="AZ14" s="17"/>
      <c r="BA14" s="17">
        <v>0.125756779755542</v>
      </c>
      <c r="BB14" s="17">
        <v>0.14019983984947801</v>
      </c>
      <c r="BC14" s="17">
        <v>0.13060856300048701</v>
      </c>
      <c r="BD14" s="17">
        <v>0.13039988369958899</v>
      </c>
      <c r="BE14" s="17">
        <v>0.15660222816108699</v>
      </c>
      <c r="BF14" s="17"/>
      <c r="BG14" s="17">
        <v>0.14638615773274799</v>
      </c>
      <c r="BH14" s="17">
        <v>0.12401877202256401</v>
      </c>
      <c r="BI14" s="17">
        <v>0.14978663631546901</v>
      </c>
      <c r="BJ14" s="17">
        <v>0.14518781113207399</v>
      </c>
      <c r="BK14" s="17">
        <v>9.0313603044761798E-2</v>
      </c>
      <c r="BL14" s="17"/>
      <c r="BM14" s="17">
        <v>0.13154238207892999</v>
      </c>
      <c r="BN14" s="17">
        <v>0.139771248858023</v>
      </c>
      <c r="BO14" s="17">
        <v>0.122456293840372</v>
      </c>
      <c r="BP14" s="17"/>
      <c r="BQ14" s="17">
        <v>0.124378622705708</v>
      </c>
      <c r="BR14" s="17">
        <v>0.14166939292845299</v>
      </c>
      <c r="BS14" s="17"/>
      <c r="BT14" s="17">
        <v>0.131194206866666</v>
      </c>
      <c r="BU14" s="17">
        <v>0.14279219245025099</v>
      </c>
    </row>
    <row r="15" spans="2:73" x14ac:dyDescent="0.3">
      <c r="B15" s="18" t="s">
        <v>267</v>
      </c>
      <c r="C15" s="17">
        <v>0.16333531579133201</v>
      </c>
      <c r="D15" s="17">
        <v>0.15020401901248501</v>
      </c>
      <c r="E15" s="17">
        <v>0.17511169139518401</v>
      </c>
      <c r="F15" s="17"/>
      <c r="G15" s="17">
        <v>0.15134342013570901</v>
      </c>
      <c r="H15" s="17">
        <v>0.134379882461829</v>
      </c>
      <c r="I15" s="17">
        <v>0.20886009288531701</v>
      </c>
      <c r="J15" s="17">
        <v>0.159900313735511</v>
      </c>
      <c r="K15" s="17">
        <v>0.18684321593987699</v>
      </c>
      <c r="L15" s="17">
        <v>0.14482548966129399</v>
      </c>
      <c r="M15" s="17"/>
      <c r="N15" s="17">
        <v>0.17221205519900301</v>
      </c>
      <c r="O15" s="17">
        <v>0.19607288927222999</v>
      </c>
      <c r="P15" s="17">
        <v>0.14054650718548101</v>
      </c>
      <c r="Q15" s="17">
        <v>0.13913297000535901</v>
      </c>
      <c r="R15" s="17"/>
      <c r="S15" s="17">
        <v>0.125216421732748</v>
      </c>
      <c r="T15" s="17">
        <v>0.20363763801468701</v>
      </c>
      <c r="U15" s="17">
        <v>0.18238418972974299</v>
      </c>
      <c r="V15" s="17">
        <v>0.16736140833649199</v>
      </c>
      <c r="W15" s="17">
        <v>0.15083831918672699</v>
      </c>
      <c r="X15" s="17">
        <v>0.18266776096003101</v>
      </c>
      <c r="Y15" s="17">
        <v>0.15178316668798</v>
      </c>
      <c r="Z15" s="17">
        <v>0.15428969175850099</v>
      </c>
      <c r="AA15" s="17">
        <v>0.148660215536496</v>
      </c>
      <c r="AB15" s="17"/>
      <c r="AC15" s="17">
        <v>7.5691531469599102E-2</v>
      </c>
      <c r="AD15" s="17">
        <v>0.108893453985959</v>
      </c>
      <c r="AE15" s="17">
        <v>0.176776921275314</v>
      </c>
      <c r="AF15" s="17">
        <v>0.16072079374628201</v>
      </c>
      <c r="AG15" s="17">
        <v>0.12660259241830199</v>
      </c>
      <c r="AH15" s="17">
        <v>0.14138668849001501</v>
      </c>
      <c r="AI15" s="17">
        <v>0.21610378285821799</v>
      </c>
      <c r="AJ15" s="17">
        <v>0.18204399032247301</v>
      </c>
      <c r="AK15" s="17">
        <v>0.141590852822917</v>
      </c>
      <c r="AL15" s="17">
        <v>0.176994259102526</v>
      </c>
      <c r="AM15" s="17">
        <v>0.15617510137689999</v>
      </c>
      <c r="AN15" s="17">
        <v>0.21367166599211701</v>
      </c>
      <c r="AO15" s="17">
        <v>0.17586710921106599</v>
      </c>
      <c r="AP15" s="17">
        <v>0.10693163857744201</v>
      </c>
      <c r="AQ15" s="17">
        <v>0.25104609766498098</v>
      </c>
      <c r="AR15" s="17">
        <v>0.123610630755951</v>
      </c>
      <c r="AS15" s="17"/>
      <c r="AT15" s="17">
        <v>0.13579217273406599</v>
      </c>
      <c r="AU15" s="17">
        <v>0.170983593817021</v>
      </c>
      <c r="AV15" s="17">
        <v>0.190813700174397</v>
      </c>
      <c r="AW15" s="17">
        <v>0.18878226748205101</v>
      </c>
      <c r="AX15" s="17">
        <v>0.141566442439785</v>
      </c>
      <c r="AY15" s="17">
        <v>0.116972183698122</v>
      </c>
      <c r="AZ15" s="17"/>
      <c r="BA15" s="17">
        <v>0.14667366600884399</v>
      </c>
      <c r="BB15" s="17">
        <v>0.181418960825703</v>
      </c>
      <c r="BC15" s="17">
        <v>0.173770017848486</v>
      </c>
      <c r="BD15" s="17">
        <v>0.169992329711662</v>
      </c>
      <c r="BE15" s="17">
        <v>0.17157764110837401</v>
      </c>
      <c r="BF15" s="17"/>
      <c r="BG15" s="17">
        <v>0.13833854822415201</v>
      </c>
      <c r="BH15" s="17">
        <v>0.14051777687887501</v>
      </c>
      <c r="BI15" s="17">
        <v>0.199768538163698</v>
      </c>
      <c r="BJ15" s="17">
        <v>0.15631265542557901</v>
      </c>
      <c r="BK15" s="17">
        <v>0.23515155474694099</v>
      </c>
      <c r="BL15" s="17"/>
      <c r="BM15" s="17">
        <v>0.162819060658287</v>
      </c>
      <c r="BN15" s="17">
        <v>0.15842690157571801</v>
      </c>
      <c r="BO15" s="17">
        <v>0.17673866584594899</v>
      </c>
      <c r="BP15" s="17"/>
      <c r="BQ15" s="17">
        <v>0.12395797929599101</v>
      </c>
      <c r="BR15" s="17">
        <v>0.18599909937838</v>
      </c>
      <c r="BS15" s="17"/>
      <c r="BT15" s="17">
        <v>0.153101770937108</v>
      </c>
      <c r="BU15" s="17">
        <v>0.180688214140487</v>
      </c>
    </row>
    <row r="16" spans="2:73" x14ac:dyDescent="0.3">
      <c r="B16" s="18" t="s">
        <v>268</v>
      </c>
      <c r="C16" s="17">
        <v>3.5912565548541803E-2</v>
      </c>
      <c r="D16" s="17">
        <v>2.9323453780550499E-2</v>
      </c>
      <c r="E16" s="17">
        <v>4.2444309349169998E-2</v>
      </c>
      <c r="F16" s="17"/>
      <c r="G16" s="17">
        <v>4.2602345812790002E-2</v>
      </c>
      <c r="H16" s="17">
        <v>3.6214765806694603E-2</v>
      </c>
      <c r="I16" s="17">
        <v>3.4444732904786599E-2</v>
      </c>
      <c r="J16" s="17">
        <v>2.0020732020082699E-2</v>
      </c>
      <c r="K16" s="17">
        <v>3.93088621206465E-2</v>
      </c>
      <c r="L16" s="17">
        <v>4.3081312629007801E-2</v>
      </c>
      <c r="M16" s="17"/>
      <c r="N16" s="17">
        <v>3.7049825244771899E-2</v>
      </c>
      <c r="O16" s="17">
        <v>2.62376479271288E-2</v>
      </c>
      <c r="P16" s="17">
        <v>3.8495187795353498E-2</v>
      </c>
      <c r="Q16" s="17">
        <v>4.3203166680559797E-2</v>
      </c>
      <c r="R16" s="17"/>
      <c r="S16" s="17">
        <v>3.9372765408367101E-2</v>
      </c>
      <c r="T16" s="17">
        <v>4.8442538749522E-2</v>
      </c>
      <c r="U16" s="17">
        <v>1.9978956658944301E-2</v>
      </c>
      <c r="V16" s="17">
        <v>2.9531394406165298E-2</v>
      </c>
      <c r="W16" s="17">
        <v>5.1172572801971503E-2</v>
      </c>
      <c r="X16" s="17">
        <v>3.7479181663606802E-2</v>
      </c>
      <c r="Y16" s="17">
        <v>2.7837999325226698E-2</v>
      </c>
      <c r="Z16" s="17">
        <v>3.1251759916283199E-2</v>
      </c>
      <c r="AA16" s="17">
        <v>3.0129117620766602E-2</v>
      </c>
      <c r="AB16" s="17"/>
      <c r="AC16" s="17">
        <v>0</v>
      </c>
      <c r="AD16" s="17">
        <v>6.6395811803649105E-2</v>
      </c>
      <c r="AE16" s="17">
        <v>3.42016077790262E-2</v>
      </c>
      <c r="AF16" s="17">
        <v>5.3004337722469298E-2</v>
      </c>
      <c r="AG16" s="17">
        <v>3.4561151523118602E-2</v>
      </c>
      <c r="AH16" s="17">
        <v>4.1211794576156001E-2</v>
      </c>
      <c r="AI16" s="17">
        <v>1.82483675755418E-2</v>
      </c>
      <c r="AJ16" s="17">
        <v>2.8524864936743399E-2</v>
      </c>
      <c r="AK16" s="17">
        <v>4.6246743444091402E-2</v>
      </c>
      <c r="AL16" s="17">
        <v>3.5352697922297803E-2</v>
      </c>
      <c r="AM16" s="17">
        <v>4.6604775565680698E-2</v>
      </c>
      <c r="AN16" s="17">
        <v>1.07915276671431E-2</v>
      </c>
      <c r="AO16" s="17">
        <v>3.2995201980846801E-2</v>
      </c>
      <c r="AP16" s="17">
        <v>0</v>
      </c>
      <c r="AQ16" s="17">
        <v>6.5262198924210202E-2</v>
      </c>
      <c r="AR16" s="17">
        <v>2.5980757031210999E-2</v>
      </c>
      <c r="AS16" s="17"/>
      <c r="AT16" s="17">
        <v>2.8461127333015E-2</v>
      </c>
      <c r="AU16" s="17">
        <v>3.7384427674882599E-2</v>
      </c>
      <c r="AV16" s="17">
        <v>5.41825936724976E-2</v>
      </c>
      <c r="AW16" s="17">
        <v>3.3962202444398702E-2</v>
      </c>
      <c r="AX16" s="17">
        <v>1.9024410129107001E-2</v>
      </c>
      <c r="AY16" s="17">
        <v>5.1416113002747899E-2</v>
      </c>
      <c r="AZ16" s="17"/>
      <c r="BA16" s="17">
        <v>4.4244742123032997E-2</v>
      </c>
      <c r="BB16" s="17">
        <v>4.09871635678919E-2</v>
      </c>
      <c r="BC16" s="17">
        <v>2.47302356167419E-2</v>
      </c>
      <c r="BD16" s="17">
        <v>3.96588601828336E-2</v>
      </c>
      <c r="BE16" s="17">
        <v>3.5103535030830302E-2</v>
      </c>
      <c r="BF16" s="17"/>
      <c r="BG16" s="17">
        <v>3.28875942259583E-2</v>
      </c>
      <c r="BH16" s="17">
        <v>3.3563375223684702E-2</v>
      </c>
      <c r="BI16" s="17">
        <v>4.5314144451580302E-2</v>
      </c>
      <c r="BJ16" s="17">
        <v>4.1646656119256498E-2</v>
      </c>
      <c r="BK16" s="17">
        <v>2.8999381530686898E-2</v>
      </c>
      <c r="BL16" s="17"/>
      <c r="BM16" s="17">
        <v>3.5045525817902698E-2</v>
      </c>
      <c r="BN16" s="17">
        <v>3.1095575856340998E-2</v>
      </c>
      <c r="BO16" s="17">
        <v>5.01392191418812E-2</v>
      </c>
      <c r="BP16" s="17"/>
      <c r="BQ16" s="17">
        <v>3.2253021332439701E-2</v>
      </c>
      <c r="BR16" s="17">
        <v>3.74173329202592E-2</v>
      </c>
      <c r="BS16" s="17"/>
      <c r="BT16" s="17">
        <v>3.6389672879461397E-2</v>
      </c>
      <c r="BU16" s="17">
        <v>3.57000339673096E-2</v>
      </c>
    </row>
    <row r="17" spans="2:73" x14ac:dyDescent="0.3">
      <c r="B17" s="18" t="s">
        <v>269</v>
      </c>
      <c r="C17" s="17">
        <v>7.6447508027155095E-2</v>
      </c>
      <c r="D17" s="17">
        <v>6.8015472193997006E-2</v>
      </c>
      <c r="E17" s="17">
        <v>8.4900212312991497E-2</v>
      </c>
      <c r="F17" s="17"/>
      <c r="G17" s="17">
        <v>5.71688128988272E-2</v>
      </c>
      <c r="H17" s="17">
        <v>6.1202474283481897E-2</v>
      </c>
      <c r="I17" s="17">
        <v>7.7251023795860005E-2</v>
      </c>
      <c r="J17" s="17">
        <v>8.4942983137147599E-2</v>
      </c>
      <c r="K17" s="17">
        <v>8.2028928203321499E-2</v>
      </c>
      <c r="L17" s="17">
        <v>9.0299123031609696E-2</v>
      </c>
      <c r="M17" s="17"/>
      <c r="N17" s="17">
        <v>6.0927437336846399E-2</v>
      </c>
      <c r="O17" s="17">
        <v>7.2797906202136803E-2</v>
      </c>
      <c r="P17" s="17">
        <v>6.5309329197051902E-2</v>
      </c>
      <c r="Q17" s="17">
        <v>0.10586464221429</v>
      </c>
      <c r="R17" s="17"/>
      <c r="S17" s="17">
        <v>6.9008377841745794E-2</v>
      </c>
      <c r="T17" s="17">
        <v>9.1518177777800302E-2</v>
      </c>
      <c r="U17" s="17">
        <v>6.5219537042968095E-2</v>
      </c>
      <c r="V17" s="17">
        <v>7.8637752159637406E-2</v>
      </c>
      <c r="W17" s="17">
        <v>8.3358132716884997E-2</v>
      </c>
      <c r="X17" s="17">
        <v>8.94263039949139E-2</v>
      </c>
      <c r="Y17" s="17">
        <v>6.00390155226408E-2</v>
      </c>
      <c r="Z17" s="17">
        <v>0.100809800418904</v>
      </c>
      <c r="AA17" s="17">
        <v>6.2277930379172702E-2</v>
      </c>
      <c r="AB17" s="17"/>
      <c r="AC17" s="17">
        <v>0.13446473058869299</v>
      </c>
      <c r="AD17" s="17">
        <v>8.1349106912095404E-2</v>
      </c>
      <c r="AE17" s="17">
        <v>7.3382970023938607E-2</v>
      </c>
      <c r="AF17" s="17">
        <v>9.9019109850112697E-2</v>
      </c>
      <c r="AG17" s="17">
        <v>0.11177617600473699</v>
      </c>
      <c r="AH17" s="17">
        <v>8.1519039804776997E-2</v>
      </c>
      <c r="AI17" s="17">
        <v>7.6060875103826406E-2</v>
      </c>
      <c r="AJ17" s="17">
        <v>7.1876356004927699E-2</v>
      </c>
      <c r="AK17" s="17">
        <v>6.7727746245677498E-2</v>
      </c>
      <c r="AL17" s="17">
        <v>4.4242404265253901E-2</v>
      </c>
      <c r="AM17" s="17">
        <v>0.105145364670394</v>
      </c>
      <c r="AN17" s="17">
        <v>4.5691517221384099E-2</v>
      </c>
      <c r="AO17" s="17">
        <v>4.4048745037266801E-2</v>
      </c>
      <c r="AP17" s="17">
        <v>6.7767670512015293E-2</v>
      </c>
      <c r="AQ17" s="17">
        <v>3.7820394029326201E-2</v>
      </c>
      <c r="AR17" s="17">
        <v>3.6309426256421203E-2</v>
      </c>
      <c r="AS17" s="17"/>
      <c r="AT17" s="17">
        <v>6.6912891346821102E-2</v>
      </c>
      <c r="AU17" s="17">
        <v>8.81750886889512E-2</v>
      </c>
      <c r="AV17" s="17">
        <v>7.0278050479029797E-2</v>
      </c>
      <c r="AW17" s="17">
        <v>8.6930034001928197E-2</v>
      </c>
      <c r="AX17" s="17">
        <v>6.3945143692480402E-2</v>
      </c>
      <c r="AY17" s="17">
        <v>5.7309943255978602E-2</v>
      </c>
      <c r="AZ17" s="17"/>
      <c r="BA17" s="17">
        <v>0.117355187843397</v>
      </c>
      <c r="BB17" s="17">
        <v>6.7786846141754994E-2</v>
      </c>
      <c r="BC17" s="17">
        <v>6.56368963669961E-2</v>
      </c>
      <c r="BD17" s="17">
        <v>5.3023901850427997E-2</v>
      </c>
      <c r="BE17" s="17">
        <v>2.7992023741953E-2</v>
      </c>
      <c r="BF17" s="17"/>
      <c r="BG17" s="17">
        <v>7.7695477302116997E-2</v>
      </c>
      <c r="BH17" s="17">
        <v>8.0179291168440497E-2</v>
      </c>
      <c r="BI17" s="17">
        <v>5.8189051373511103E-2</v>
      </c>
      <c r="BJ17" s="17">
        <v>9.0536947693939093E-2</v>
      </c>
      <c r="BK17" s="17">
        <v>6.1869138895546398E-2</v>
      </c>
      <c r="BL17" s="17"/>
      <c r="BM17" s="17">
        <v>6.6233886431853795E-2</v>
      </c>
      <c r="BN17" s="17">
        <v>9.0472769142114398E-2</v>
      </c>
      <c r="BO17" s="17">
        <v>7.2947749749069202E-2</v>
      </c>
      <c r="BP17" s="17"/>
      <c r="BQ17" s="17">
        <v>4.5144104985429402E-2</v>
      </c>
      <c r="BR17" s="17">
        <v>9.4414788920956796E-2</v>
      </c>
      <c r="BS17" s="17"/>
      <c r="BT17" s="17">
        <v>5.4485267134034697E-2</v>
      </c>
      <c r="BU17" s="17">
        <v>0.1074272684316</v>
      </c>
    </row>
    <row r="18" spans="2:73" x14ac:dyDescent="0.3">
      <c r="B18" s="18" t="s">
        <v>270</v>
      </c>
      <c r="C18" s="17">
        <v>3.6678803642839E-2</v>
      </c>
      <c r="D18" s="17">
        <v>2.8901249056774301E-2</v>
      </c>
      <c r="E18" s="17">
        <v>4.4371020804854402E-2</v>
      </c>
      <c r="F18" s="17"/>
      <c r="G18" s="17">
        <v>3.1918137475646903E-2</v>
      </c>
      <c r="H18" s="17">
        <v>2.8281472023900401E-2</v>
      </c>
      <c r="I18" s="17">
        <v>3.8139514933006297E-2</v>
      </c>
      <c r="J18" s="17">
        <v>3.33982912124378E-2</v>
      </c>
      <c r="K18" s="17">
        <v>4.8465136642006197E-2</v>
      </c>
      <c r="L18" s="17">
        <v>4.0228734823384897E-2</v>
      </c>
      <c r="M18" s="17"/>
      <c r="N18" s="17">
        <v>1.2490894145875901E-2</v>
      </c>
      <c r="O18" s="17">
        <v>3.47796023457815E-2</v>
      </c>
      <c r="P18" s="17">
        <v>4.1436222702862499E-2</v>
      </c>
      <c r="Q18" s="17">
        <v>6.1358745362927E-2</v>
      </c>
      <c r="R18" s="17"/>
      <c r="S18" s="17">
        <v>2.0213818983357699E-2</v>
      </c>
      <c r="T18" s="17">
        <v>3.2119725754590801E-2</v>
      </c>
      <c r="U18" s="17">
        <v>4.7612248425594798E-2</v>
      </c>
      <c r="V18" s="17">
        <v>2.9867346262544701E-2</v>
      </c>
      <c r="W18" s="17">
        <v>5.0773822219838498E-2</v>
      </c>
      <c r="X18" s="17">
        <v>4.90873729542146E-2</v>
      </c>
      <c r="Y18" s="17">
        <v>3.3733854816981101E-2</v>
      </c>
      <c r="Z18" s="17">
        <v>4.6263694231109001E-2</v>
      </c>
      <c r="AA18" s="17">
        <v>3.91943657708387E-2</v>
      </c>
      <c r="AB18" s="17"/>
      <c r="AC18" s="17">
        <v>8.8244079921214594E-2</v>
      </c>
      <c r="AD18" s="17">
        <v>0.12067793633078901</v>
      </c>
      <c r="AE18" s="17">
        <v>6.4816379611364994E-2</v>
      </c>
      <c r="AF18" s="17">
        <v>5.3342359206447802E-2</v>
      </c>
      <c r="AG18" s="17">
        <v>5.04619478981254E-2</v>
      </c>
      <c r="AH18" s="17">
        <v>3.8216442496660501E-2</v>
      </c>
      <c r="AI18" s="17">
        <v>4.0388545653000103E-2</v>
      </c>
      <c r="AJ18" s="17">
        <v>2.0680498106093199E-2</v>
      </c>
      <c r="AK18" s="17">
        <v>2.4896736534455101E-2</v>
      </c>
      <c r="AL18" s="17">
        <v>2.6123451529359E-2</v>
      </c>
      <c r="AM18" s="17">
        <v>2.0348493360989501E-2</v>
      </c>
      <c r="AN18" s="17">
        <v>5.8243729831078898E-3</v>
      </c>
      <c r="AO18" s="17">
        <v>6.9936927978809897E-3</v>
      </c>
      <c r="AP18" s="17">
        <v>9.6422009152739799E-3</v>
      </c>
      <c r="AQ18" s="17">
        <v>1.1614737041907E-2</v>
      </c>
      <c r="AR18" s="17">
        <v>6.1990608723454504E-3</v>
      </c>
      <c r="AS18" s="17"/>
      <c r="AT18" s="17">
        <v>3.8104788690212797E-2</v>
      </c>
      <c r="AU18" s="17">
        <v>4.2761008526750299E-2</v>
      </c>
      <c r="AV18" s="17">
        <v>2.7200021033122902E-2</v>
      </c>
      <c r="AW18" s="17">
        <v>3.2452434808831102E-2</v>
      </c>
      <c r="AX18" s="17">
        <v>4.9587406493617599E-2</v>
      </c>
      <c r="AY18" s="17">
        <v>1.0739165394658299E-2</v>
      </c>
      <c r="AZ18" s="17"/>
      <c r="BA18" s="17">
        <v>5.8065212848728197E-2</v>
      </c>
      <c r="BB18" s="17">
        <v>3.8123973368094602E-2</v>
      </c>
      <c r="BC18" s="17">
        <v>2.8969888773572199E-2</v>
      </c>
      <c r="BD18" s="17">
        <v>1.9322772435415001E-2</v>
      </c>
      <c r="BE18" s="17">
        <v>1.38656165472928E-2</v>
      </c>
      <c r="BF18" s="17"/>
      <c r="BG18" s="17">
        <v>3.1376469785611601E-2</v>
      </c>
      <c r="BH18" s="17">
        <v>2.6364642878633701E-2</v>
      </c>
      <c r="BI18" s="17">
        <v>3.4020315570997502E-2</v>
      </c>
      <c r="BJ18" s="17">
        <v>3.9291908965242699E-2</v>
      </c>
      <c r="BK18" s="17">
        <v>2.8636089447034201E-2</v>
      </c>
      <c r="BL18" s="17"/>
      <c r="BM18" s="17">
        <v>3.0817664634536699E-2</v>
      </c>
      <c r="BN18" s="17">
        <v>3.5943302543937301E-2</v>
      </c>
      <c r="BO18" s="17">
        <v>5.5906240138568902E-2</v>
      </c>
      <c r="BP18" s="17"/>
      <c r="BQ18" s="17">
        <v>2.5889377234033499E-2</v>
      </c>
      <c r="BR18" s="17">
        <v>4.4715873443746501E-2</v>
      </c>
      <c r="BS18" s="17"/>
      <c r="BT18" s="17">
        <v>2.5894141161156299E-2</v>
      </c>
      <c r="BU18" s="17">
        <v>5.1556619398972603E-2</v>
      </c>
    </row>
    <row r="19" spans="2:73" x14ac:dyDescent="0.3">
      <c r="B19" s="18" t="s">
        <v>92</v>
      </c>
      <c r="C19" s="19">
        <v>2.7699251696930698E-2</v>
      </c>
      <c r="D19" s="19">
        <v>2.1673070759301499E-2</v>
      </c>
      <c r="E19" s="19">
        <v>3.3657089784908403E-2</v>
      </c>
      <c r="F19" s="19"/>
      <c r="G19" s="19">
        <v>3.45694027196451E-2</v>
      </c>
      <c r="H19" s="19">
        <v>3.8064859345584699E-2</v>
      </c>
      <c r="I19" s="19">
        <v>2.3218700016348699E-2</v>
      </c>
      <c r="J19" s="19">
        <v>2.4794490922452402E-2</v>
      </c>
      <c r="K19" s="19">
        <v>2.00495023925608E-2</v>
      </c>
      <c r="L19" s="19">
        <v>2.5862933623042199E-2</v>
      </c>
      <c r="M19" s="19"/>
      <c r="N19" s="19">
        <v>2.1368715159703101E-2</v>
      </c>
      <c r="O19" s="19">
        <v>2.5060694463450401E-2</v>
      </c>
      <c r="P19" s="19">
        <v>2.56729533695048E-2</v>
      </c>
      <c r="Q19" s="19">
        <v>3.96294170337236E-2</v>
      </c>
      <c r="R19" s="19"/>
      <c r="S19" s="19">
        <v>2.1792660042102799E-2</v>
      </c>
      <c r="T19" s="19">
        <v>3.5352126033722397E-2</v>
      </c>
      <c r="U19" s="19">
        <v>2.5271279930269699E-2</v>
      </c>
      <c r="V19" s="19">
        <v>3.0086307401608298E-2</v>
      </c>
      <c r="W19" s="19">
        <v>9.7071482396403896E-3</v>
      </c>
      <c r="X19" s="19">
        <v>3.6183133968708502E-2</v>
      </c>
      <c r="Y19" s="19">
        <v>2.8739876924511801E-2</v>
      </c>
      <c r="Z19" s="19">
        <v>2.65317344003148E-2</v>
      </c>
      <c r="AA19" s="19">
        <v>3.0949469987788102E-2</v>
      </c>
      <c r="AB19" s="19"/>
      <c r="AC19" s="19">
        <v>6.7206503295162603E-2</v>
      </c>
      <c r="AD19" s="19">
        <v>5.0151396587936103E-2</v>
      </c>
      <c r="AE19" s="19">
        <v>2.6808404681983498E-2</v>
      </c>
      <c r="AF19" s="19">
        <v>3.3648227391930297E-2</v>
      </c>
      <c r="AG19" s="19">
        <v>3.2262045395655699E-2</v>
      </c>
      <c r="AH19" s="19">
        <v>2.9974803321475198E-2</v>
      </c>
      <c r="AI19" s="19">
        <v>2.3684457471077301E-2</v>
      </c>
      <c r="AJ19" s="19">
        <v>1.41543253415725E-2</v>
      </c>
      <c r="AK19" s="19">
        <v>2.1165191320502302E-2</v>
      </c>
      <c r="AL19" s="19">
        <v>5.739014783851E-2</v>
      </c>
      <c r="AM19" s="19">
        <v>1.7280181006394401E-2</v>
      </c>
      <c r="AN19" s="19">
        <v>4.2238993987355903E-3</v>
      </c>
      <c r="AO19" s="19">
        <v>5.6927350755995197E-3</v>
      </c>
      <c r="AP19" s="19">
        <v>2.6541479578015899E-2</v>
      </c>
      <c r="AQ19" s="19">
        <v>1.7753503560660799E-2</v>
      </c>
      <c r="AR19" s="19">
        <v>1.1703539687908399E-2</v>
      </c>
      <c r="AS19" s="19"/>
      <c r="AT19" s="19">
        <v>2.0048054001114299E-2</v>
      </c>
      <c r="AU19" s="19">
        <v>3.1501715186961501E-2</v>
      </c>
      <c r="AV19" s="19">
        <v>2.7371504310790599E-2</v>
      </c>
      <c r="AW19" s="19">
        <v>2.8678784720148901E-2</v>
      </c>
      <c r="AX19" s="19">
        <v>3.7777443633305603E-2</v>
      </c>
      <c r="AY19" s="19">
        <v>1.7627982049911301E-2</v>
      </c>
      <c r="AZ19" s="19"/>
      <c r="BA19" s="19">
        <v>3.3178042285781903E-2</v>
      </c>
      <c r="BB19" s="19">
        <v>2.9231865161757201E-2</v>
      </c>
      <c r="BC19" s="19">
        <v>2.9305831945077701E-2</v>
      </c>
      <c r="BD19" s="19">
        <v>2.0262916791767699E-2</v>
      </c>
      <c r="BE19" s="19">
        <v>0</v>
      </c>
      <c r="BF19" s="19"/>
      <c r="BG19" s="19">
        <v>1.79435764128098E-2</v>
      </c>
      <c r="BH19" s="19">
        <v>2.1064691755950399E-2</v>
      </c>
      <c r="BI19" s="19">
        <v>1.9887029594030999E-2</v>
      </c>
      <c r="BJ19" s="19">
        <v>2.3126087683869301E-2</v>
      </c>
      <c r="BK19" s="19">
        <v>4.6997361125534397E-2</v>
      </c>
      <c r="BL19" s="19"/>
      <c r="BM19" s="19">
        <v>1.9216673194768101E-2</v>
      </c>
      <c r="BN19" s="19">
        <v>4.1829027236160901E-2</v>
      </c>
      <c r="BO19" s="19">
        <v>1.8793299485686699E-2</v>
      </c>
      <c r="BP19" s="19"/>
      <c r="BQ19" s="19">
        <v>6.7891605952476704E-3</v>
      </c>
      <c r="BR19" s="19">
        <v>3.3367147372391902E-2</v>
      </c>
      <c r="BS19" s="19"/>
      <c r="BT19" s="19">
        <v>1.3262954209920399E-2</v>
      </c>
      <c r="BU19" s="19">
        <v>3.2347722039344697E-2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1.29424805064018E-2</v>
      </c>
      <c r="D9" s="17">
        <v>1.1782081711183501E-2</v>
      </c>
      <c r="E9" s="17">
        <v>1.4113196811682899E-2</v>
      </c>
      <c r="F9" s="17"/>
      <c r="G9" s="17">
        <v>3.2029146324411603E-2</v>
      </c>
      <c r="H9" s="17">
        <v>1.0975894126119301E-2</v>
      </c>
      <c r="I9" s="17">
        <v>1.10211172382933E-2</v>
      </c>
      <c r="J9" s="17">
        <v>4.8411173363825796E-3</v>
      </c>
      <c r="K9" s="17">
        <v>6.9571623460755599E-3</v>
      </c>
      <c r="L9" s="17">
        <v>1.4070442603431399E-2</v>
      </c>
      <c r="M9" s="17"/>
      <c r="N9" s="17">
        <v>8.2042037028359806E-3</v>
      </c>
      <c r="O9" s="17">
        <v>1.3425158962992E-2</v>
      </c>
      <c r="P9" s="17">
        <v>1.8470152970231499E-2</v>
      </c>
      <c r="Q9" s="17">
        <v>1.15625716787687E-2</v>
      </c>
      <c r="R9" s="17"/>
      <c r="S9" s="17">
        <v>1.5521734291092401E-2</v>
      </c>
      <c r="T9" s="17">
        <v>8.3740544100748392E-3</v>
      </c>
      <c r="U9" s="17">
        <v>1.2059533335693101E-2</v>
      </c>
      <c r="V9" s="17">
        <v>6.2556795240963801E-3</v>
      </c>
      <c r="W9" s="17">
        <v>1.5910631824942699E-2</v>
      </c>
      <c r="X9" s="17">
        <v>5.7971832887069299E-3</v>
      </c>
      <c r="Y9" s="17">
        <v>2.5383620196717801E-2</v>
      </c>
      <c r="Z9" s="17">
        <v>3.1604750066405299E-2</v>
      </c>
      <c r="AA9" s="17">
        <v>8.4479970753415894E-3</v>
      </c>
      <c r="AB9" s="17"/>
      <c r="AC9" s="17">
        <v>4.29535036856456E-2</v>
      </c>
      <c r="AD9" s="17">
        <v>1.8431029007854899E-2</v>
      </c>
      <c r="AE9" s="17">
        <v>9.5757661472402108E-3</v>
      </c>
      <c r="AF9" s="17">
        <v>1.80639068616892E-2</v>
      </c>
      <c r="AG9" s="17">
        <v>2.0355984332640301E-2</v>
      </c>
      <c r="AH9" s="17">
        <v>6.7931711277357696E-3</v>
      </c>
      <c r="AI9" s="17">
        <v>1.3631473658737099E-2</v>
      </c>
      <c r="AJ9" s="17">
        <v>8.5408470072702598E-3</v>
      </c>
      <c r="AK9" s="17">
        <v>1.7860729487850599E-2</v>
      </c>
      <c r="AL9" s="17">
        <v>0</v>
      </c>
      <c r="AM9" s="17">
        <v>1.23091804415759E-2</v>
      </c>
      <c r="AN9" s="17">
        <v>9.4829953233961806E-3</v>
      </c>
      <c r="AO9" s="17">
        <v>2.2008753023533001E-2</v>
      </c>
      <c r="AP9" s="17">
        <v>0</v>
      </c>
      <c r="AQ9" s="17">
        <v>9.3037309833870208E-3</v>
      </c>
      <c r="AR9" s="17">
        <v>1.8882769268405701E-2</v>
      </c>
      <c r="AS9" s="17"/>
      <c r="AT9" s="17">
        <v>1.5000322561104401E-2</v>
      </c>
      <c r="AU9" s="17">
        <v>6.5103644588332503E-3</v>
      </c>
      <c r="AV9" s="17">
        <v>7.8563104101806499E-3</v>
      </c>
      <c r="AW9" s="17">
        <v>1.8603993929271499E-2</v>
      </c>
      <c r="AX9" s="17">
        <v>1.18677927829615E-2</v>
      </c>
      <c r="AY9" s="17">
        <v>3.7785966970547397E-2</v>
      </c>
      <c r="AZ9" s="17"/>
      <c r="BA9" s="17">
        <v>1.00041131027124E-2</v>
      </c>
      <c r="BB9" s="17">
        <v>1.7560946572352298E-2</v>
      </c>
      <c r="BC9" s="17">
        <v>7.8047686090438901E-3</v>
      </c>
      <c r="BD9" s="17">
        <v>1.57322054106479E-2</v>
      </c>
      <c r="BE9" s="17">
        <v>3.9462988955794101E-2</v>
      </c>
      <c r="BF9" s="17"/>
      <c r="BG9" s="17">
        <v>2.0124872920410999E-2</v>
      </c>
      <c r="BH9" s="17">
        <v>1.2505216592629501E-2</v>
      </c>
      <c r="BI9" s="17">
        <v>7.7037338813797001E-3</v>
      </c>
      <c r="BJ9" s="17">
        <v>1.59889739173028E-2</v>
      </c>
      <c r="BK9" s="17">
        <v>1.0962717585659899E-2</v>
      </c>
      <c r="BL9" s="17"/>
      <c r="BM9" s="17">
        <v>1.6116102377384901E-2</v>
      </c>
      <c r="BN9" s="17">
        <v>9.7375643822954598E-3</v>
      </c>
      <c r="BO9" s="17">
        <v>1.12423097410933E-2</v>
      </c>
      <c r="BP9" s="17"/>
      <c r="BQ9" s="17">
        <v>2.3416687159108902E-2</v>
      </c>
      <c r="BR9" s="17">
        <v>6.2066854788984799E-3</v>
      </c>
      <c r="BS9" s="17"/>
      <c r="BT9" s="17">
        <v>1.9221971104892901E-2</v>
      </c>
      <c r="BU9" s="17">
        <v>3.0368454077687201E-3</v>
      </c>
    </row>
    <row r="10" spans="2:73" x14ac:dyDescent="0.3">
      <c r="B10" s="18" t="s">
        <v>262</v>
      </c>
      <c r="C10" s="17">
        <v>2.4807273181889401E-2</v>
      </c>
      <c r="D10" s="17">
        <v>2.4614238795651101E-2</v>
      </c>
      <c r="E10" s="17">
        <v>2.46582110774098E-2</v>
      </c>
      <c r="F10" s="17"/>
      <c r="G10" s="17">
        <v>4.5349437128919298E-2</v>
      </c>
      <c r="H10" s="17">
        <v>3.4351723085264699E-2</v>
      </c>
      <c r="I10" s="17">
        <v>1.4095939896601101E-2</v>
      </c>
      <c r="J10" s="17">
        <v>2.2399155730125901E-2</v>
      </c>
      <c r="K10" s="17">
        <v>1.58183833252446E-2</v>
      </c>
      <c r="L10" s="17">
        <v>2.01410876023661E-2</v>
      </c>
      <c r="M10" s="17"/>
      <c r="N10" s="17">
        <v>2.9973628946219501E-2</v>
      </c>
      <c r="O10" s="17">
        <v>1.4415188514115201E-2</v>
      </c>
      <c r="P10" s="17">
        <v>4.3028022635468302E-2</v>
      </c>
      <c r="Q10" s="17">
        <v>1.45042305939242E-2</v>
      </c>
      <c r="R10" s="17"/>
      <c r="S10" s="17">
        <v>2.7126588641046102E-2</v>
      </c>
      <c r="T10" s="17">
        <v>1.5499645867201499E-2</v>
      </c>
      <c r="U10" s="17">
        <v>4.1172173270488402E-2</v>
      </c>
      <c r="V10" s="17">
        <v>1.1156860347015801E-2</v>
      </c>
      <c r="W10" s="17">
        <v>4.2413428867313599E-2</v>
      </c>
      <c r="X10" s="17">
        <v>1.7841920046045401E-2</v>
      </c>
      <c r="Y10" s="17">
        <v>2.4888595733341502E-2</v>
      </c>
      <c r="Z10" s="17">
        <v>3.5448042017987902E-2</v>
      </c>
      <c r="AA10" s="17">
        <v>2.1404535959169298E-2</v>
      </c>
      <c r="AB10" s="17"/>
      <c r="AC10" s="17">
        <v>0</v>
      </c>
      <c r="AD10" s="17">
        <v>2.9602710907332599E-2</v>
      </c>
      <c r="AE10" s="17">
        <v>1.7356698774833399E-2</v>
      </c>
      <c r="AF10" s="17">
        <v>2.4094839195505698E-2</v>
      </c>
      <c r="AG10" s="17">
        <v>4.4410416318850898E-2</v>
      </c>
      <c r="AH10" s="17">
        <v>1.05784451785308E-2</v>
      </c>
      <c r="AI10" s="17">
        <v>2.45916294149028E-2</v>
      </c>
      <c r="AJ10" s="17">
        <v>2.72924768737202E-2</v>
      </c>
      <c r="AK10" s="17">
        <v>1.4952475494418201E-2</v>
      </c>
      <c r="AL10" s="17">
        <v>1.06973805956004E-2</v>
      </c>
      <c r="AM10" s="17">
        <v>2.5211294948341401E-2</v>
      </c>
      <c r="AN10" s="17">
        <v>4.1043952488422401E-2</v>
      </c>
      <c r="AO10" s="17">
        <v>3.4655667796592501E-2</v>
      </c>
      <c r="AP10" s="17">
        <v>4.3814941838289503E-2</v>
      </c>
      <c r="AQ10" s="17">
        <v>0</v>
      </c>
      <c r="AR10" s="17">
        <v>2.9739557115529499E-2</v>
      </c>
      <c r="AS10" s="17"/>
      <c r="AT10" s="17">
        <v>2.0918150178811899E-2</v>
      </c>
      <c r="AU10" s="17">
        <v>1.3705763621363901E-2</v>
      </c>
      <c r="AV10" s="17">
        <v>2.5867087824987901E-2</v>
      </c>
      <c r="AW10" s="17">
        <v>3.1718320908931397E-2</v>
      </c>
      <c r="AX10" s="17">
        <v>2.9691715668771001E-2</v>
      </c>
      <c r="AY10" s="17">
        <v>7.0467894075699006E-2</v>
      </c>
      <c r="AZ10" s="17"/>
      <c r="BA10" s="17">
        <v>1.9426594269858401E-2</v>
      </c>
      <c r="BB10" s="17">
        <v>1.4329504808857099E-2</v>
      </c>
      <c r="BC10" s="17">
        <v>1.8672741260606501E-2</v>
      </c>
      <c r="BD10" s="17">
        <v>4.5846257307787401E-2</v>
      </c>
      <c r="BE10" s="17">
        <v>5.2982968500465702E-2</v>
      </c>
      <c r="BF10" s="17"/>
      <c r="BG10" s="17">
        <v>2.8910259614493301E-2</v>
      </c>
      <c r="BH10" s="17">
        <v>2.5482892562634901E-2</v>
      </c>
      <c r="BI10" s="17">
        <v>1.7745256111066102E-2</v>
      </c>
      <c r="BJ10" s="17">
        <v>1.6754621742132499E-2</v>
      </c>
      <c r="BK10" s="17">
        <v>3.06221813462406E-2</v>
      </c>
      <c r="BL10" s="17"/>
      <c r="BM10" s="17">
        <v>3.21364477224182E-2</v>
      </c>
      <c r="BN10" s="17">
        <v>1.37657484046567E-2</v>
      </c>
      <c r="BO10" s="17">
        <v>2.9681009837676402E-2</v>
      </c>
      <c r="BP10" s="17"/>
      <c r="BQ10" s="17">
        <v>3.6936227743679099E-2</v>
      </c>
      <c r="BR10" s="17">
        <v>1.81022764660069E-2</v>
      </c>
      <c r="BS10" s="17"/>
      <c r="BT10" s="17">
        <v>3.1074932299415201E-2</v>
      </c>
      <c r="BU10" s="17">
        <v>1.65924633062862E-2</v>
      </c>
    </row>
    <row r="11" spans="2:73" x14ac:dyDescent="0.3">
      <c r="B11" s="18" t="s">
        <v>263</v>
      </c>
      <c r="C11" s="17">
        <v>7.0955458529131404E-2</v>
      </c>
      <c r="D11" s="17">
        <v>8.0688020730772594E-2</v>
      </c>
      <c r="E11" s="17">
        <v>6.1316828939548401E-2</v>
      </c>
      <c r="F11" s="17"/>
      <c r="G11" s="17">
        <v>7.6398825040873405E-2</v>
      </c>
      <c r="H11" s="17">
        <v>9.7434290691712194E-2</v>
      </c>
      <c r="I11" s="17">
        <v>7.9973902931570404E-2</v>
      </c>
      <c r="J11" s="17">
        <v>5.6064549643945902E-2</v>
      </c>
      <c r="K11" s="17">
        <v>4.3547470872670802E-2</v>
      </c>
      <c r="L11" s="17">
        <v>6.9011278227216297E-2</v>
      </c>
      <c r="M11" s="17"/>
      <c r="N11" s="17">
        <v>7.8539477647837405E-2</v>
      </c>
      <c r="O11" s="17">
        <v>6.6339449106770504E-2</v>
      </c>
      <c r="P11" s="17">
        <v>7.99916510465392E-2</v>
      </c>
      <c r="Q11" s="17">
        <v>5.8200609534962297E-2</v>
      </c>
      <c r="R11" s="17"/>
      <c r="S11" s="17">
        <v>7.7570511648994603E-2</v>
      </c>
      <c r="T11" s="17">
        <v>7.1446832038379704E-2</v>
      </c>
      <c r="U11" s="17">
        <v>0.124268578682164</v>
      </c>
      <c r="V11" s="17">
        <v>0.103138546358398</v>
      </c>
      <c r="W11" s="17">
        <v>3.32245751360256E-2</v>
      </c>
      <c r="X11" s="17">
        <v>5.54295380949004E-2</v>
      </c>
      <c r="Y11" s="17">
        <v>5.2610409734962497E-2</v>
      </c>
      <c r="Z11" s="17">
        <v>6.4053495023075002E-2</v>
      </c>
      <c r="AA11" s="17">
        <v>4.86600792352243E-2</v>
      </c>
      <c r="AB11" s="17"/>
      <c r="AC11" s="17">
        <v>8.4899682456406195E-2</v>
      </c>
      <c r="AD11" s="17">
        <v>5.57815588836649E-2</v>
      </c>
      <c r="AE11" s="17">
        <v>3.9925222932986497E-2</v>
      </c>
      <c r="AF11" s="17">
        <v>5.80272915283351E-2</v>
      </c>
      <c r="AG11" s="17">
        <v>4.0063181480285801E-2</v>
      </c>
      <c r="AH11" s="17">
        <v>8.1449715241559806E-2</v>
      </c>
      <c r="AI11" s="17">
        <v>6.98176008213231E-2</v>
      </c>
      <c r="AJ11" s="17">
        <v>8.2115311469191002E-2</v>
      </c>
      <c r="AK11" s="17">
        <v>9.3372607834372304E-2</v>
      </c>
      <c r="AL11" s="17">
        <v>5.6608466623665199E-2</v>
      </c>
      <c r="AM11" s="17">
        <v>9.6628353865402694E-2</v>
      </c>
      <c r="AN11" s="17">
        <v>6.8991657935115205E-2</v>
      </c>
      <c r="AO11" s="17">
        <v>9.3257623086615393E-2</v>
      </c>
      <c r="AP11" s="17">
        <v>6.7512020421925098E-2</v>
      </c>
      <c r="AQ11" s="17">
        <v>5.2483504839721598E-2</v>
      </c>
      <c r="AR11" s="17">
        <v>0.11478520605518</v>
      </c>
      <c r="AS11" s="17"/>
      <c r="AT11" s="17">
        <v>8.0180337875185304E-2</v>
      </c>
      <c r="AU11" s="17">
        <v>5.1254188660527999E-2</v>
      </c>
      <c r="AV11" s="17">
        <v>5.3651387340754399E-2</v>
      </c>
      <c r="AW11" s="17">
        <v>7.3603657200880607E-2</v>
      </c>
      <c r="AX11" s="17">
        <v>0.12521323876411899</v>
      </c>
      <c r="AY11" s="17">
        <v>7.2245959348324798E-2</v>
      </c>
      <c r="AZ11" s="17"/>
      <c r="BA11" s="17">
        <v>5.8753701899264897E-2</v>
      </c>
      <c r="BB11" s="17">
        <v>7.7240769054710098E-2</v>
      </c>
      <c r="BC11" s="17">
        <v>6.8808370219839404E-2</v>
      </c>
      <c r="BD11" s="17">
        <v>8.3459532754106003E-2</v>
      </c>
      <c r="BE11" s="17">
        <v>0.15240167701724699</v>
      </c>
      <c r="BF11" s="17"/>
      <c r="BG11" s="17">
        <v>7.0966679572496097E-2</v>
      </c>
      <c r="BH11" s="17">
        <v>7.6584299665705999E-2</v>
      </c>
      <c r="BI11" s="17">
        <v>7.3452103313252096E-2</v>
      </c>
      <c r="BJ11" s="17">
        <v>7.7082875130216999E-2</v>
      </c>
      <c r="BK11" s="17">
        <v>7.6937674767107098E-2</v>
      </c>
      <c r="BL11" s="17"/>
      <c r="BM11" s="17">
        <v>9.1247521188022707E-2</v>
      </c>
      <c r="BN11" s="17">
        <v>5.0947297936576298E-2</v>
      </c>
      <c r="BO11" s="17">
        <v>5.8914514871526699E-2</v>
      </c>
      <c r="BP11" s="17"/>
      <c r="BQ11" s="17">
        <v>9.8606750438176696E-2</v>
      </c>
      <c r="BR11" s="17">
        <v>5.7945996093301297E-2</v>
      </c>
      <c r="BS11" s="17"/>
      <c r="BT11" s="17">
        <v>9.1591569167943407E-2</v>
      </c>
      <c r="BU11" s="17">
        <v>4.4984149992189401E-2</v>
      </c>
    </row>
    <row r="12" spans="2:73" x14ac:dyDescent="0.3">
      <c r="B12" s="18" t="s">
        <v>264</v>
      </c>
      <c r="C12" s="17">
        <v>8.0869819896326994E-2</v>
      </c>
      <c r="D12" s="17">
        <v>8.6707716542957003E-2</v>
      </c>
      <c r="E12" s="17">
        <v>7.50148527642472E-2</v>
      </c>
      <c r="F12" s="17"/>
      <c r="G12" s="17">
        <v>7.8249843602465396E-2</v>
      </c>
      <c r="H12" s="17">
        <v>9.0434291926414195E-2</v>
      </c>
      <c r="I12" s="17">
        <v>8.9799214464023794E-2</v>
      </c>
      <c r="J12" s="17">
        <v>6.0594244092318797E-2</v>
      </c>
      <c r="K12" s="17">
        <v>7.02958416463869E-2</v>
      </c>
      <c r="L12" s="17">
        <v>9.1171174307376396E-2</v>
      </c>
      <c r="M12" s="17"/>
      <c r="N12" s="17">
        <v>9.5954102755323206E-2</v>
      </c>
      <c r="O12" s="17">
        <v>7.1896522301942406E-2</v>
      </c>
      <c r="P12" s="17">
        <v>9.4017850394236296E-2</v>
      </c>
      <c r="Q12" s="17">
        <v>6.3950005486184597E-2</v>
      </c>
      <c r="R12" s="17"/>
      <c r="S12" s="17">
        <v>0.11046260454510801</v>
      </c>
      <c r="T12" s="17">
        <v>8.4049515390828694E-2</v>
      </c>
      <c r="U12" s="17">
        <v>9.5015930261392198E-2</v>
      </c>
      <c r="V12" s="17">
        <v>5.5903743546464699E-2</v>
      </c>
      <c r="W12" s="17">
        <v>7.42600944333556E-2</v>
      </c>
      <c r="X12" s="17">
        <v>6.5089637507882103E-2</v>
      </c>
      <c r="Y12" s="17">
        <v>8.2301134153924496E-2</v>
      </c>
      <c r="Z12" s="17">
        <v>2.70932596293347E-2</v>
      </c>
      <c r="AA12" s="17">
        <v>8.7078469550764995E-2</v>
      </c>
      <c r="AB12" s="17"/>
      <c r="AC12" s="17">
        <v>3.5079677236713402E-2</v>
      </c>
      <c r="AD12" s="17">
        <v>8.9093052633107503E-2</v>
      </c>
      <c r="AE12" s="17">
        <v>6.2051293676408797E-2</v>
      </c>
      <c r="AF12" s="17">
        <v>7.1262225127255496E-2</v>
      </c>
      <c r="AG12" s="17">
        <v>0.10217506824516601</v>
      </c>
      <c r="AH12" s="17">
        <v>7.9630507431059802E-2</v>
      </c>
      <c r="AI12" s="17">
        <v>8.2422702033733405E-2</v>
      </c>
      <c r="AJ12" s="17">
        <v>8.6539069591863804E-2</v>
      </c>
      <c r="AK12" s="17">
        <v>7.4372672868526196E-2</v>
      </c>
      <c r="AL12" s="17">
        <v>8.96698061904386E-2</v>
      </c>
      <c r="AM12" s="17">
        <v>5.4760687369349602E-2</v>
      </c>
      <c r="AN12" s="17">
        <v>7.0216241363294699E-2</v>
      </c>
      <c r="AO12" s="17">
        <v>6.8879129135401798E-2</v>
      </c>
      <c r="AP12" s="17">
        <v>0.18048546423298001</v>
      </c>
      <c r="AQ12" s="17">
        <v>0.111405894446491</v>
      </c>
      <c r="AR12" s="17">
        <v>0.111030094236585</v>
      </c>
      <c r="AS12" s="17"/>
      <c r="AT12" s="17">
        <v>8.90216091789508E-2</v>
      </c>
      <c r="AU12" s="17">
        <v>7.8524540723083902E-2</v>
      </c>
      <c r="AV12" s="17">
        <v>7.7894249754136197E-2</v>
      </c>
      <c r="AW12" s="17">
        <v>6.12978233965275E-2</v>
      </c>
      <c r="AX12" s="17">
        <v>9.1542249484617297E-2</v>
      </c>
      <c r="AY12" s="17">
        <v>0.11130940842717001</v>
      </c>
      <c r="AZ12" s="17"/>
      <c r="BA12" s="17">
        <v>6.8407171198053701E-2</v>
      </c>
      <c r="BB12" s="17">
        <v>7.8955609012504605E-2</v>
      </c>
      <c r="BC12" s="17">
        <v>8.8993067302616496E-2</v>
      </c>
      <c r="BD12" s="17">
        <v>8.6409547163920394E-2</v>
      </c>
      <c r="BE12" s="17">
        <v>0.10543259862172601</v>
      </c>
      <c r="BF12" s="17"/>
      <c r="BG12" s="17">
        <v>0.107329329134546</v>
      </c>
      <c r="BH12" s="17">
        <v>8.5728821326335997E-2</v>
      </c>
      <c r="BI12" s="17">
        <v>9.7041790759737803E-2</v>
      </c>
      <c r="BJ12" s="17">
        <v>8.1630186546338607E-2</v>
      </c>
      <c r="BK12" s="17">
        <v>4.2545155627735198E-2</v>
      </c>
      <c r="BL12" s="17"/>
      <c r="BM12" s="17">
        <v>9.6021695460010298E-2</v>
      </c>
      <c r="BN12" s="17">
        <v>6.8972999468431107E-2</v>
      </c>
      <c r="BO12" s="17">
        <v>6.4522163618506906E-2</v>
      </c>
      <c r="BP12" s="17"/>
      <c r="BQ12" s="17">
        <v>0.107161646230685</v>
      </c>
      <c r="BR12" s="17">
        <v>6.7357995707103199E-2</v>
      </c>
      <c r="BS12" s="17"/>
      <c r="BT12" s="17">
        <v>9.9309522105715198E-2</v>
      </c>
      <c r="BU12" s="17">
        <v>5.9502733913155199E-2</v>
      </c>
    </row>
    <row r="13" spans="2:73" x14ac:dyDescent="0.3">
      <c r="B13" s="18" t="s">
        <v>265</v>
      </c>
      <c r="C13" s="17">
        <v>0.13371675433885399</v>
      </c>
      <c r="D13" s="17">
        <v>0.12963304720652299</v>
      </c>
      <c r="E13" s="17">
        <v>0.13735042468609701</v>
      </c>
      <c r="F13" s="17"/>
      <c r="G13" s="17">
        <v>0.168736620720147</v>
      </c>
      <c r="H13" s="17">
        <v>0.156534852855478</v>
      </c>
      <c r="I13" s="17">
        <v>0.16158302238505401</v>
      </c>
      <c r="J13" s="17">
        <v>0.12664667324213699</v>
      </c>
      <c r="K13" s="17">
        <v>9.9615943429975096E-2</v>
      </c>
      <c r="L13" s="17">
        <v>9.7962074037012195E-2</v>
      </c>
      <c r="M13" s="17"/>
      <c r="N13" s="17">
        <v>0.164463529180047</v>
      </c>
      <c r="O13" s="17">
        <v>0.123616030131577</v>
      </c>
      <c r="P13" s="17">
        <v>0.125262580875968</v>
      </c>
      <c r="Q13" s="17">
        <v>0.11960974232588301</v>
      </c>
      <c r="R13" s="17"/>
      <c r="S13" s="17">
        <v>0.14470855021840101</v>
      </c>
      <c r="T13" s="17">
        <v>0.115219608967756</v>
      </c>
      <c r="U13" s="17">
        <v>0.13574088337374099</v>
      </c>
      <c r="V13" s="17">
        <v>0.13868009256234801</v>
      </c>
      <c r="W13" s="17">
        <v>0.13857065549370401</v>
      </c>
      <c r="X13" s="17">
        <v>0.13572979568919</v>
      </c>
      <c r="Y13" s="17">
        <v>0.143196770869955</v>
      </c>
      <c r="Z13" s="17">
        <v>0.13288969987301</v>
      </c>
      <c r="AA13" s="17">
        <v>0.12533416243631401</v>
      </c>
      <c r="AB13" s="17"/>
      <c r="AC13" s="17">
        <v>0.151578733462188</v>
      </c>
      <c r="AD13" s="17">
        <v>8.5934333085818396E-2</v>
      </c>
      <c r="AE13" s="17">
        <v>8.4275741764985895E-2</v>
      </c>
      <c r="AF13" s="17">
        <v>8.9092945744675897E-2</v>
      </c>
      <c r="AG13" s="17">
        <v>0.13763697977811701</v>
      </c>
      <c r="AH13" s="17">
        <v>0.14259083444659401</v>
      </c>
      <c r="AI13" s="17">
        <v>0.151181717031562</v>
      </c>
      <c r="AJ13" s="17">
        <v>0.15196198004351599</v>
      </c>
      <c r="AK13" s="17">
        <v>0.15399944030357901</v>
      </c>
      <c r="AL13" s="17">
        <v>0.12933773255376499</v>
      </c>
      <c r="AM13" s="17">
        <v>0.15320298324071599</v>
      </c>
      <c r="AN13" s="17">
        <v>0.117609661814678</v>
      </c>
      <c r="AO13" s="17">
        <v>0.118908715516824</v>
      </c>
      <c r="AP13" s="17">
        <v>0.18141223672630399</v>
      </c>
      <c r="AQ13" s="17">
        <v>0.15070055573520799</v>
      </c>
      <c r="AR13" s="17">
        <v>0.18967998832392</v>
      </c>
      <c r="AS13" s="17"/>
      <c r="AT13" s="17">
        <v>0.15015978077084199</v>
      </c>
      <c r="AU13" s="17">
        <v>0.118879015255929</v>
      </c>
      <c r="AV13" s="17">
        <v>0.12978005223415401</v>
      </c>
      <c r="AW13" s="17">
        <v>0.13415599517832399</v>
      </c>
      <c r="AX13" s="17">
        <v>0.124401160714274</v>
      </c>
      <c r="AY13" s="17">
        <v>0.174668496787206</v>
      </c>
      <c r="AZ13" s="17"/>
      <c r="BA13" s="17">
        <v>9.6498759256593805E-2</v>
      </c>
      <c r="BB13" s="17">
        <v>0.130408509840239</v>
      </c>
      <c r="BC13" s="17">
        <v>0.15773985281664599</v>
      </c>
      <c r="BD13" s="17">
        <v>0.16546515853743299</v>
      </c>
      <c r="BE13" s="17">
        <v>0.100183381789944</v>
      </c>
      <c r="BF13" s="17"/>
      <c r="BG13" s="17">
        <v>0.11281255943490801</v>
      </c>
      <c r="BH13" s="17">
        <v>0.13815885423677601</v>
      </c>
      <c r="BI13" s="17">
        <v>0.109947583308233</v>
      </c>
      <c r="BJ13" s="17">
        <v>0.132008100466497</v>
      </c>
      <c r="BK13" s="17">
        <v>0.179371965880428</v>
      </c>
      <c r="BL13" s="17"/>
      <c r="BM13" s="17">
        <v>0.14128539456496</v>
      </c>
      <c r="BN13" s="17">
        <v>0.13149221348251799</v>
      </c>
      <c r="BO13" s="17">
        <v>0.116561966361356</v>
      </c>
      <c r="BP13" s="17"/>
      <c r="BQ13" s="17">
        <v>0.15784926978375299</v>
      </c>
      <c r="BR13" s="17">
        <v>0.11783955525263</v>
      </c>
      <c r="BS13" s="17"/>
      <c r="BT13" s="17">
        <v>0.15642515534021501</v>
      </c>
      <c r="BU13" s="17">
        <v>0.10169812699186501</v>
      </c>
    </row>
    <row r="14" spans="2:73" x14ac:dyDescent="0.3">
      <c r="B14" s="18" t="s">
        <v>266</v>
      </c>
      <c r="C14" s="17">
        <v>0.11329552854601201</v>
      </c>
      <c r="D14" s="17">
        <v>0.118131753613775</v>
      </c>
      <c r="E14" s="17">
        <v>0.108932329267749</v>
      </c>
      <c r="F14" s="17"/>
      <c r="G14" s="17">
        <v>0.14378051175269499</v>
      </c>
      <c r="H14" s="17">
        <v>0.119528181191699</v>
      </c>
      <c r="I14" s="17">
        <v>0.10191049195214499</v>
      </c>
      <c r="J14" s="17">
        <v>0.12468946976933901</v>
      </c>
      <c r="K14" s="17">
        <v>9.8982843442208507E-2</v>
      </c>
      <c r="L14" s="17">
        <v>9.76243876394879E-2</v>
      </c>
      <c r="M14" s="17"/>
      <c r="N14" s="17">
        <v>0.13188617589808299</v>
      </c>
      <c r="O14" s="17">
        <v>0.118339508797999</v>
      </c>
      <c r="P14" s="17">
        <v>0.11411289893653601</v>
      </c>
      <c r="Q14" s="17">
        <v>8.9487001734161298E-2</v>
      </c>
      <c r="R14" s="17"/>
      <c r="S14" s="17">
        <v>9.9857252891212903E-2</v>
      </c>
      <c r="T14" s="17">
        <v>0.12959816393575699</v>
      </c>
      <c r="U14" s="17">
        <v>0.13462743145956699</v>
      </c>
      <c r="V14" s="17">
        <v>0.113487116429502</v>
      </c>
      <c r="W14" s="17">
        <v>0.154253787644757</v>
      </c>
      <c r="X14" s="17">
        <v>9.7633688697819895E-2</v>
      </c>
      <c r="Y14" s="17">
        <v>9.70929561486224E-2</v>
      </c>
      <c r="Z14" s="17">
        <v>0.104442036280485</v>
      </c>
      <c r="AA14" s="17">
        <v>9.2771838992563596E-2</v>
      </c>
      <c r="AB14" s="17"/>
      <c r="AC14" s="17">
        <v>4.4928414148251397E-2</v>
      </c>
      <c r="AD14" s="17">
        <v>0.10788990084165601</v>
      </c>
      <c r="AE14" s="17">
        <v>8.7704686983721997E-2</v>
      </c>
      <c r="AF14" s="17">
        <v>8.6745656295575693E-2</v>
      </c>
      <c r="AG14" s="17">
        <v>0.104981343107916</v>
      </c>
      <c r="AH14" s="17">
        <v>0.120977663587039</v>
      </c>
      <c r="AI14" s="17">
        <v>0.11700458863007</v>
      </c>
      <c r="AJ14" s="17">
        <v>0.142615067380648</v>
      </c>
      <c r="AK14" s="17">
        <v>0.135435272575367</v>
      </c>
      <c r="AL14" s="17">
        <v>0.148597516409297</v>
      </c>
      <c r="AM14" s="17">
        <v>8.0207214456564493E-2</v>
      </c>
      <c r="AN14" s="17">
        <v>9.2309759726324395E-2</v>
      </c>
      <c r="AO14" s="17">
        <v>0.15723769437278001</v>
      </c>
      <c r="AP14" s="17">
        <v>0.172138345295659</v>
      </c>
      <c r="AQ14" s="17">
        <v>8.9965535826298598E-2</v>
      </c>
      <c r="AR14" s="17">
        <v>0.13852313145974801</v>
      </c>
      <c r="AS14" s="17"/>
      <c r="AT14" s="17">
        <v>0.117251892945598</v>
      </c>
      <c r="AU14" s="17">
        <v>0.12459278088436</v>
      </c>
      <c r="AV14" s="17">
        <v>0.13058439508257899</v>
      </c>
      <c r="AW14" s="17">
        <v>9.2044434453658105E-2</v>
      </c>
      <c r="AX14" s="17">
        <v>9.6385959281386602E-2</v>
      </c>
      <c r="AY14" s="17">
        <v>9.2064941539433606E-2</v>
      </c>
      <c r="AZ14" s="17"/>
      <c r="BA14" s="17">
        <v>0.105727808877563</v>
      </c>
      <c r="BB14" s="17">
        <v>0.104099929259728</v>
      </c>
      <c r="BC14" s="17">
        <v>0.110808497008589</v>
      </c>
      <c r="BD14" s="17">
        <v>0.138165920094729</v>
      </c>
      <c r="BE14" s="17">
        <v>0.117220267374795</v>
      </c>
      <c r="BF14" s="17"/>
      <c r="BG14" s="17">
        <v>0.109577164510006</v>
      </c>
      <c r="BH14" s="17">
        <v>0.13037171612520901</v>
      </c>
      <c r="BI14" s="17">
        <v>0.116991810287196</v>
      </c>
      <c r="BJ14" s="17">
        <v>0.10721527474562099</v>
      </c>
      <c r="BK14" s="17">
        <v>0.120159053719578</v>
      </c>
      <c r="BL14" s="17"/>
      <c r="BM14" s="17">
        <v>0.11343776036056701</v>
      </c>
      <c r="BN14" s="17">
        <v>0.120504488133128</v>
      </c>
      <c r="BO14" s="17">
        <v>9.5443979595723302E-2</v>
      </c>
      <c r="BP14" s="17"/>
      <c r="BQ14" s="17">
        <v>0.147276063455162</v>
      </c>
      <c r="BR14" s="17">
        <v>9.2205457083797404E-2</v>
      </c>
      <c r="BS14" s="17"/>
      <c r="BT14" s="17">
        <v>0.125917666862813</v>
      </c>
      <c r="BU14" s="17">
        <v>0.10008265581680301</v>
      </c>
    </row>
    <row r="15" spans="2:73" x14ac:dyDescent="0.3">
      <c r="B15" s="18" t="s">
        <v>267</v>
      </c>
      <c r="C15" s="17">
        <v>0.27339889534443301</v>
      </c>
      <c r="D15" s="17">
        <v>0.27208420924617799</v>
      </c>
      <c r="E15" s="17">
        <v>0.27480504896280999</v>
      </c>
      <c r="F15" s="17"/>
      <c r="G15" s="17">
        <v>0.19519423211009901</v>
      </c>
      <c r="H15" s="17">
        <v>0.28562847270840303</v>
      </c>
      <c r="I15" s="17">
        <v>0.29141446020179701</v>
      </c>
      <c r="J15" s="17">
        <v>0.32503336684634598</v>
      </c>
      <c r="K15" s="17">
        <v>0.31005876098060697</v>
      </c>
      <c r="L15" s="17">
        <v>0.23398451223355701</v>
      </c>
      <c r="M15" s="17"/>
      <c r="N15" s="17">
        <v>0.29156366354449997</v>
      </c>
      <c r="O15" s="17">
        <v>0.33759203888470302</v>
      </c>
      <c r="P15" s="17">
        <v>0.222275682700248</v>
      </c>
      <c r="Q15" s="17">
        <v>0.231988166651348</v>
      </c>
      <c r="R15" s="17"/>
      <c r="S15" s="17">
        <v>0.28103407947071102</v>
      </c>
      <c r="T15" s="17">
        <v>0.26265459544630199</v>
      </c>
      <c r="U15" s="17">
        <v>0.26439129799671202</v>
      </c>
      <c r="V15" s="17">
        <v>0.240955546007418</v>
      </c>
      <c r="W15" s="17">
        <v>0.24589198512178401</v>
      </c>
      <c r="X15" s="17">
        <v>0.26321416453603502</v>
      </c>
      <c r="Y15" s="17">
        <v>0.30977375686571801</v>
      </c>
      <c r="Z15" s="17">
        <v>0.30668143998347802</v>
      </c>
      <c r="AA15" s="17">
        <v>0.29775820626734101</v>
      </c>
      <c r="AB15" s="17"/>
      <c r="AC15" s="17">
        <v>0.17929844884681101</v>
      </c>
      <c r="AD15" s="17">
        <v>0.17939587124383999</v>
      </c>
      <c r="AE15" s="17">
        <v>0.27354998257855201</v>
      </c>
      <c r="AF15" s="17">
        <v>0.26350066485571499</v>
      </c>
      <c r="AG15" s="17">
        <v>0.17329382909250499</v>
      </c>
      <c r="AH15" s="17">
        <v>0.208527202119664</v>
      </c>
      <c r="AI15" s="17">
        <v>0.29331377940442399</v>
      </c>
      <c r="AJ15" s="17">
        <v>0.30077159689741001</v>
      </c>
      <c r="AK15" s="17">
        <v>0.30201067364995299</v>
      </c>
      <c r="AL15" s="17">
        <v>0.34019895059989003</v>
      </c>
      <c r="AM15" s="17">
        <v>0.27151171553901798</v>
      </c>
      <c r="AN15" s="17">
        <v>0.42099487185333001</v>
      </c>
      <c r="AO15" s="17">
        <v>0.37151606219574701</v>
      </c>
      <c r="AP15" s="17">
        <v>0.20935337678723601</v>
      </c>
      <c r="AQ15" s="17">
        <v>0.35854399923742702</v>
      </c>
      <c r="AR15" s="17">
        <v>0.28330127256711801</v>
      </c>
      <c r="AS15" s="17"/>
      <c r="AT15" s="17">
        <v>0.27636290267665797</v>
      </c>
      <c r="AU15" s="17">
        <v>0.29666387891646001</v>
      </c>
      <c r="AV15" s="17">
        <v>0.27921050695074701</v>
      </c>
      <c r="AW15" s="17">
        <v>0.28008630779136801</v>
      </c>
      <c r="AX15" s="17">
        <v>0.218023654129015</v>
      </c>
      <c r="AY15" s="17">
        <v>0.19540957452913299</v>
      </c>
      <c r="AZ15" s="17"/>
      <c r="BA15" s="17">
        <v>0.21807373699295099</v>
      </c>
      <c r="BB15" s="17">
        <v>0.29459095195893598</v>
      </c>
      <c r="BC15" s="17">
        <v>0.31701186203238602</v>
      </c>
      <c r="BD15" s="17">
        <v>0.27673306466578901</v>
      </c>
      <c r="BE15" s="17">
        <v>0.34502755367209098</v>
      </c>
      <c r="BF15" s="17"/>
      <c r="BG15" s="17">
        <v>0.26834996891768997</v>
      </c>
      <c r="BH15" s="17">
        <v>0.28574978302092802</v>
      </c>
      <c r="BI15" s="17">
        <v>0.32164127853214602</v>
      </c>
      <c r="BJ15" s="17">
        <v>0.23811446042692799</v>
      </c>
      <c r="BK15" s="17">
        <v>0.32465252925936899</v>
      </c>
      <c r="BL15" s="17"/>
      <c r="BM15" s="17">
        <v>0.28045184177893401</v>
      </c>
      <c r="BN15" s="17">
        <v>0.26880947651502801</v>
      </c>
      <c r="BO15" s="17">
        <v>0.26349662934072698</v>
      </c>
      <c r="BP15" s="17"/>
      <c r="BQ15" s="17">
        <v>0.24444953189899599</v>
      </c>
      <c r="BR15" s="17">
        <v>0.29282185818728401</v>
      </c>
      <c r="BS15" s="17"/>
      <c r="BT15" s="17">
        <v>0.27077552671403299</v>
      </c>
      <c r="BU15" s="17">
        <v>0.27623981124049901</v>
      </c>
    </row>
    <row r="16" spans="2:73" x14ac:dyDescent="0.3">
      <c r="B16" s="18" t="s">
        <v>268</v>
      </c>
      <c r="C16" s="17">
        <v>8.2775611695970003E-2</v>
      </c>
      <c r="D16" s="17">
        <v>8.4139450868198906E-2</v>
      </c>
      <c r="E16" s="17">
        <v>8.1701996610079E-2</v>
      </c>
      <c r="F16" s="17"/>
      <c r="G16" s="17">
        <v>7.08461327326078E-2</v>
      </c>
      <c r="H16" s="17">
        <v>6.6528751358230206E-2</v>
      </c>
      <c r="I16" s="17">
        <v>7.2264001916602802E-2</v>
      </c>
      <c r="J16" s="17">
        <v>7.7626347129055695E-2</v>
      </c>
      <c r="K16" s="17">
        <v>9.1574702907212993E-2</v>
      </c>
      <c r="L16" s="17">
        <v>0.110715404533842</v>
      </c>
      <c r="M16" s="17"/>
      <c r="N16" s="17">
        <v>7.4773760458584096E-2</v>
      </c>
      <c r="O16" s="17">
        <v>8.5139816236113205E-2</v>
      </c>
      <c r="P16" s="17">
        <v>8.7088167311579603E-2</v>
      </c>
      <c r="Q16" s="17">
        <v>8.42625165355608E-2</v>
      </c>
      <c r="R16" s="17"/>
      <c r="S16" s="17">
        <v>7.70910301813236E-2</v>
      </c>
      <c r="T16" s="17">
        <v>9.8896083204302002E-2</v>
      </c>
      <c r="U16" s="17">
        <v>2.9732817184745099E-2</v>
      </c>
      <c r="V16" s="17">
        <v>8.9517890211679496E-2</v>
      </c>
      <c r="W16" s="17">
        <v>8.5593479573731202E-2</v>
      </c>
      <c r="X16" s="17">
        <v>9.2510381494857394E-2</v>
      </c>
      <c r="Y16" s="17">
        <v>6.8039666611543106E-2</v>
      </c>
      <c r="Z16" s="17">
        <v>0.10825175913353199</v>
      </c>
      <c r="AA16" s="17">
        <v>9.71251594349168E-2</v>
      </c>
      <c r="AB16" s="17"/>
      <c r="AC16" s="17">
        <v>7.9942455988294595E-2</v>
      </c>
      <c r="AD16" s="17">
        <v>4.6345461572167401E-2</v>
      </c>
      <c r="AE16" s="17">
        <v>0.103933108209043</v>
      </c>
      <c r="AF16" s="17">
        <v>0.10714225320503901</v>
      </c>
      <c r="AG16" s="17">
        <v>6.4735708161138203E-2</v>
      </c>
      <c r="AH16" s="17">
        <v>8.5679746313791105E-2</v>
      </c>
      <c r="AI16" s="17">
        <v>8.5243077512676305E-2</v>
      </c>
      <c r="AJ16" s="17">
        <v>6.74097415286984E-2</v>
      </c>
      <c r="AK16" s="17">
        <v>5.71256606630106E-2</v>
      </c>
      <c r="AL16" s="17">
        <v>9.2148589027555294E-2</v>
      </c>
      <c r="AM16" s="17">
        <v>0.127533038452155</v>
      </c>
      <c r="AN16" s="17">
        <v>8.33830180922248E-2</v>
      </c>
      <c r="AO16" s="17">
        <v>3.9745140938279501E-2</v>
      </c>
      <c r="AP16" s="17">
        <v>7.3467588903940303E-3</v>
      </c>
      <c r="AQ16" s="17">
        <v>0.11764282535284699</v>
      </c>
      <c r="AR16" s="17">
        <v>6.8664637351293106E-2</v>
      </c>
      <c r="AS16" s="17"/>
      <c r="AT16" s="17">
        <v>6.8179711741296598E-2</v>
      </c>
      <c r="AU16" s="17">
        <v>8.5886818739202495E-2</v>
      </c>
      <c r="AV16" s="17">
        <v>9.83644713749076E-2</v>
      </c>
      <c r="AW16" s="17">
        <v>8.5736463944193805E-2</v>
      </c>
      <c r="AX16" s="17">
        <v>7.9433381292828106E-2</v>
      </c>
      <c r="AY16" s="17">
        <v>8.35882725523657E-2</v>
      </c>
      <c r="AZ16" s="17"/>
      <c r="BA16" s="17">
        <v>0.105359629683955</v>
      </c>
      <c r="BB16" s="17">
        <v>8.1065956789355104E-2</v>
      </c>
      <c r="BC16" s="17">
        <v>6.5752391924594006E-2</v>
      </c>
      <c r="BD16" s="17">
        <v>7.7202653175850303E-2</v>
      </c>
      <c r="BE16" s="17">
        <v>1.8639877457578599E-2</v>
      </c>
      <c r="BF16" s="17"/>
      <c r="BG16" s="17">
        <v>8.1812816205779001E-2</v>
      </c>
      <c r="BH16" s="17">
        <v>7.4120760408883199E-2</v>
      </c>
      <c r="BI16" s="17">
        <v>7.2580540605608104E-2</v>
      </c>
      <c r="BJ16" s="17">
        <v>0.10826843807060101</v>
      </c>
      <c r="BK16" s="17">
        <v>6.6092402590257004E-2</v>
      </c>
      <c r="BL16" s="17"/>
      <c r="BM16" s="17">
        <v>7.6915509046400696E-2</v>
      </c>
      <c r="BN16" s="17">
        <v>9.12503640110605E-2</v>
      </c>
      <c r="BO16" s="17">
        <v>7.9733602952953703E-2</v>
      </c>
      <c r="BP16" s="17"/>
      <c r="BQ16" s="17">
        <v>7.7402188770048605E-2</v>
      </c>
      <c r="BR16" s="17">
        <v>8.9690452542495594E-2</v>
      </c>
      <c r="BS16" s="17"/>
      <c r="BT16" s="17">
        <v>8.0430078792514806E-2</v>
      </c>
      <c r="BU16" s="17">
        <v>8.94282379229034E-2</v>
      </c>
    </row>
    <row r="17" spans="2:73" x14ac:dyDescent="0.3">
      <c r="B17" s="18" t="s">
        <v>269</v>
      </c>
      <c r="C17" s="17">
        <v>0.11461100442195001</v>
      </c>
      <c r="D17" s="17">
        <v>0.102942246261153</v>
      </c>
      <c r="E17" s="17">
        <v>0.126335574834787</v>
      </c>
      <c r="F17" s="17"/>
      <c r="G17" s="17">
        <v>7.5697190897380404E-2</v>
      </c>
      <c r="H17" s="17">
        <v>6.4654999989126299E-2</v>
      </c>
      <c r="I17" s="17">
        <v>9.5745195369130801E-2</v>
      </c>
      <c r="J17" s="17">
        <v>0.116649226269897</v>
      </c>
      <c r="K17" s="17">
        <v>0.15338924499130799</v>
      </c>
      <c r="L17" s="17">
        <v>0.16864685078008801</v>
      </c>
      <c r="M17" s="17"/>
      <c r="N17" s="17">
        <v>8.2027673618049995E-2</v>
      </c>
      <c r="O17" s="17">
        <v>9.9581676643027306E-2</v>
      </c>
      <c r="P17" s="17">
        <v>0.117393963364533</v>
      </c>
      <c r="Q17" s="17">
        <v>0.15899623124797899</v>
      </c>
      <c r="R17" s="17"/>
      <c r="S17" s="17">
        <v>9.1610297581819294E-2</v>
      </c>
      <c r="T17" s="17">
        <v>0.13024081670615401</v>
      </c>
      <c r="U17" s="17">
        <v>6.9620023815825605E-2</v>
      </c>
      <c r="V17" s="17">
        <v>0.144279003463433</v>
      </c>
      <c r="W17" s="17">
        <v>0.115535802145651</v>
      </c>
      <c r="X17" s="17">
        <v>0.131438233200283</v>
      </c>
      <c r="Y17" s="17">
        <v>0.13658483157704099</v>
      </c>
      <c r="Z17" s="17">
        <v>9.5187518989895706E-2</v>
      </c>
      <c r="AA17" s="17">
        <v>0.110233507292086</v>
      </c>
      <c r="AB17" s="17"/>
      <c r="AC17" s="17">
        <v>0.127503469881801</v>
      </c>
      <c r="AD17" s="17">
        <v>0.194114761994471</v>
      </c>
      <c r="AE17" s="17">
        <v>0.157443347256639</v>
      </c>
      <c r="AF17" s="17">
        <v>0.16931328797551301</v>
      </c>
      <c r="AG17" s="17">
        <v>0.156588476083482</v>
      </c>
      <c r="AH17" s="17">
        <v>0.13831420237961101</v>
      </c>
      <c r="AI17" s="17">
        <v>8.8935866192973806E-2</v>
      </c>
      <c r="AJ17" s="17">
        <v>8.0712866459835095E-2</v>
      </c>
      <c r="AK17" s="17">
        <v>0.107583508030502</v>
      </c>
      <c r="AL17" s="17">
        <v>7.5630458448275595E-2</v>
      </c>
      <c r="AM17" s="17">
        <v>0.10772207935111699</v>
      </c>
      <c r="AN17" s="17">
        <v>5.7326176446139403E-2</v>
      </c>
      <c r="AO17" s="17">
        <v>5.6015772635311101E-2</v>
      </c>
      <c r="AP17" s="17">
        <v>0.10476833111666101</v>
      </c>
      <c r="AQ17" s="17">
        <v>6.9288161616730307E-2</v>
      </c>
      <c r="AR17" s="17">
        <v>3.1213346111290698E-2</v>
      </c>
      <c r="AS17" s="17"/>
      <c r="AT17" s="17">
        <v>0.103270147805996</v>
      </c>
      <c r="AU17" s="17">
        <v>0.12800204430884399</v>
      </c>
      <c r="AV17" s="17">
        <v>9.7102358655785301E-2</v>
      </c>
      <c r="AW17" s="17">
        <v>0.126810168793001</v>
      </c>
      <c r="AX17" s="17">
        <v>0.12532675144757</v>
      </c>
      <c r="AY17" s="17">
        <v>7.2652369209026998E-2</v>
      </c>
      <c r="AZ17" s="17"/>
      <c r="BA17" s="17">
        <v>0.170183154980797</v>
      </c>
      <c r="BB17" s="17">
        <v>0.107910655953274</v>
      </c>
      <c r="BC17" s="17">
        <v>0.101137783041111</v>
      </c>
      <c r="BD17" s="17">
        <v>6.4934175563983898E-2</v>
      </c>
      <c r="BE17" s="17">
        <v>4.9638395963826097E-2</v>
      </c>
      <c r="BF17" s="17"/>
      <c r="BG17" s="17">
        <v>0.11908663627769001</v>
      </c>
      <c r="BH17" s="17">
        <v>9.7987174821974499E-2</v>
      </c>
      <c r="BI17" s="17">
        <v>0.118765303847586</v>
      </c>
      <c r="BJ17" s="17">
        <v>0.13461059139144699</v>
      </c>
      <c r="BK17" s="17">
        <v>7.6057474292703403E-2</v>
      </c>
      <c r="BL17" s="17"/>
      <c r="BM17" s="17">
        <v>8.6512729388147899E-2</v>
      </c>
      <c r="BN17" s="17">
        <v>0.13272895536547699</v>
      </c>
      <c r="BO17" s="17">
        <v>0.15446168196502599</v>
      </c>
      <c r="BP17" s="17"/>
      <c r="BQ17" s="17">
        <v>6.8781015401538095E-2</v>
      </c>
      <c r="BR17" s="17">
        <v>0.14141860619602301</v>
      </c>
      <c r="BS17" s="17"/>
      <c r="BT17" s="17">
        <v>8.0939454652723702E-2</v>
      </c>
      <c r="BU17" s="17">
        <v>0.159450216904026</v>
      </c>
    </row>
    <row r="18" spans="2:73" x14ac:dyDescent="0.3">
      <c r="B18" s="18" t="s">
        <v>270</v>
      </c>
      <c r="C18" s="17">
        <v>6.8248318950647494E-2</v>
      </c>
      <c r="D18" s="17">
        <v>6.8971123711850907E-2</v>
      </c>
      <c r="E18" s="17">
        <v>6.7348667019523606E-2</v>
      </c>
      <c r="F18" s="17"/>
      <c r="G18" s="17">
        <v>8.3172357515409703E-2</v>
      </c>
      <c r="H18" s="17">
        <v>3.6824705154551197E-2</v>
      </c>
      <c r="I18" s="17">
        <v>6.17817570364491E-2</v>
      </c>
      <c r="J18" s="17">
        <v>6.3799800780986904E-2</v>
      </c>
      <c r="K18" s="17">
        <v>9.2122237737891396E-2</v>
      </c>
      <c r="L18" s="17">
        <v>7.6757135079099301E-2</v>
      </c>
      <c r="M18" s="17"/>
      <c r="N18" s="17">
        <v>2.7414171738227501E-2</v>
      </c>
      <c r="O18" s="17">
        <v>5.0382960612217302E-2</v>
      </c>
      <c r="P18" s="17">
        <v>7.1447721782751397E-2</v>
      </c>
      <c r="Q18" s="17">
        <v>0.12955692850619099</v>
      </c>
      <c r="R18" s="17"/>
      <c r="S18" s="17">
        <v>5.2236764889861002E-2</v>
      </c>
      <c r="T18" s="17">
        <v>6.9769169714080606E-2</v>
      </c>
      <c r="U18" s="17">
        <v>5.6046393823412297E-2</v>
      </c>
      <c r="V18" s="17">
        <v>7.0623618967192506E-2</v>
      </c>
      <c r="W18" s="17">
        <v>9.0920304044076194E-2</v>
      </c>
      <c r="X18" s="17">
        <v>9.1021970632389898E-2</v>
      </c>
      <c r="Y18" s="17">
        <v>4.9885850175831803E-2</v>
      </c>
      <c r="Z18" s="17">
        <v>6.8159955978179407E-2</v>
      </c>
      <c r="AA18" s="17">
        <v>7.4406699119653502E-2</v>
      </c>
      <c r="AB18" s="17"/>
      <c r="AC18" s="17">
        <v>0.25381561429388799</v>
      </c>
      <c r="AD18" s="17">
        <v>0.151079458252005</v>
      </c>
      <c r="AE18" s="17">
        <v>0.12649787646813099</v>
      </c>
      <c r="AF18" s="17">
        <v>9.0582917505416E-2</v>
      </c>
      <c r="AG18" s="17">
        <v>0.12858886076246201</v>
      </c>
      <c r="AH18" s="17">
        <v>8.9461000088972301E-2</v>
      </c>
      <c r="AI18" s="17">
        <v>5.1215188055400103E-2</v>
      </c>
      <c r="AJ18" s="17">
        <v>3.83863809568619E-2</v>
      </c>
      <c r="AK18" s="17">
        <v>3.5845124727025002E-2</v>
      </c>
      <c r="AL18" s="17">
        <v>2.6887243850815298E-2</v>
      </c>
      <c r="AM18" s="17">
        <v>4.8547460770399002E-2</v>
      </c>
      <c r="AN18" s="17">
        <v>2.8219521154565198E-2</v>
      </c>
      <c r="AO18" s="17">
        <v>3.0983689853257598E-2</v>
      </c>
      <c r="AP18" s="17">
        <v>2.06491662720228E-2</v>
      </c>
      <c r="AQ18" s="17">
        <v>1.1614737041907E-2</v>
      </c>
      <c r="AR18" s="17">
        <v>6.1990608723454504E-3</v>
      </c>
      <c r="AS18" s="17"/>
      <c r="AT18" s="17">
        <v>6.1347112716171999E-2</v>
      </c>
      <c r="AU18" s="17">
        <v>7.22841930960538E-2</v>
      </c>
      <c r="AV18" s="17">
        <v>7.5361708524041005E-2</v>
      </c>
      <c r="AW18" s="17">
        <v>6.6829133581109104E-2</v>
      </c>
      <c r="AX18" s="17">
        <v>6.6516603675613198E-2</v>
      </c>
      <c r="AY18" s="17">
        <v>6.5255191753844199E-2</v>
      </c>
      <c r="AZ18" s="17"/>
      <c r="BA18" s="17">
        <v>0.11602527131718</v>
      </c>
      <c r="BB18" s="17">
        <v>7.3507343105327902E-2</v>
      </c>
      <c r="BC18" s="17">
        <v>3.52481221651526E-2</v>
      </c>
      <c r="BD18" s="17">
        <v>2.9229166211026201E-2</v>
      </c>
      <c r="BE18" s="17">
        <v>0</v>
      </c>
      <c r="BF18" s="17"/>
      <c r="BG18" s="17">
        <v>6.17045494674138E-2</v>
      </c>
      <c r="BH18" s="17">
        <v>4.9776951918390197E-2</v>
      </c>
      <c r="BI18" s="17">
        <v>4.21839930743588E-2</v>
      </c>
      <c r="BJ18" s="17">
        <v>7.4400045973893894E-2</v>
      </c>
      <c r="BK18" s="17">
        <v>5.10497003951862E-2</v>
      </c>
      <c r="BL18" s="17"/>
      <c r="BM18" s="17">
        <v>4.8761653236878699E-2</v>
      </c>
      <c r="BN18" s="17">
        <v>8.1447542130572398E-2</v>
      </c>
      <c r="BO18" s="17">
        <v>9.4352528123873597E-2</v>
      </c>
      <c r="BP18" s="17"/>
      <c r="BQ18" s="17">
        <v>3.2339681310761398E-2</v>
      </c>
      <c r="BR18" s="17">
        <v>8.8680190442091897E-2</v>
      </c>
      <c r="BS18" s="17"/>
      <c r="BT18" s="17">
        <v>3.09235721453275E-2</v>
      </c>
      <c r="BU18" s="17">
        <v>0.11863702698234201</v>
      </c>
    </row>
    <row r="19" spans="2:73" x14ac:dyDescent="0.3">
      <c r="B19" s="18" t="s">
        <v>92</v>
      </c>
      <c r="C19" s="19">
        <v>2.4378854588384999E-2</v>
      </c>
      <c r="D19" s="19">
        <v>2.0306111311757E-2</v>
      </c>
      <c r="E19" s="19">
        <v>2.84228690260655E-2</v>
      </c>
      <c r="F19" s="19"/>
      <c r="G19" s="19">
        <v>3.0545702174991401E-2</v>
      </c>
      <c r="H19" s="19">
        <v>3.7103836913001002E-2</v>
      </c>
      <c r="I19" s="19">
        <v>2.0410896608332701E-2</v>
      </c>
      <c r="J19" s="19">
        <v>2.1656049159466201E-2</v>
      </c>
      <c r="K19" s="19">
        <v>1.7637408320419101E-2</v>
      </c>
      <c r="L19" s="19">
        <v>1.9915652956522999E-2</v>
      </c>
      <c r="M19" s="19"/>
      <c r="N19" s="19">
        <v>1.5199612510292801E-2</v>
      </c>
      <c r="O19" s="19">
        <v>1.9271649808542901E-2</v>
      </c>
      <c r="P19" s="19">
        <v>2.6911307981909698E-2</v>
      </c>
      <c r="Q19" s="19">
        <v>3.7881995705036899E-2</v>
      </c>
      <c r="R19" s="19"/>
      <c r="S19" s="19">
        <v>2.2780585640429198E-2</v>
      </c>
      <c r="T19" s="19">
        <v>1.42515143191636E-2</v>
      </c>
      <c r="U19" s="19">
        <v>3.73249367962592E-2</v>
      </c>
      <c r="V19" s="19">
        <v>2.60019025824531E-2</v>
      </c>
      <c r="W19" s="19">
        <v>3.4252557146596E-3</v>
      </c>
      <c r="X19" s="19">
        <v>4.429348681189E-2</v>
      </c>
      <c r="Y19" s="19">
        <v>1.02424079323428E-2</v>
      </c>
      <c r="Z19" s="19">
        <v>2.6188043024616799E-2</v>
      </c>
      <c r="AA19" s="19">
        <v>3.67793446366243E-2</v>
      </c>
      <c r="AB19" s="19"/>
      <c r="AC19" s="19">
        <v>0</v>
      </c>
      <c r="AD19" s="19">
        <v>4.2331861578083198E-2</v>
      </c>
      <c r="AE19" s="19">
        <v>3.7686275207459201E-2</v>
      </c>
      <c r="AF19" s="19">
        <v>2.21740117052798E-2</v>
      </c>
      <c r="AG19" s="19">
        <v>2.7170152637436398E-2</v>
      </c>
      <c r="AH19" s="19">
        <v>3.5997512085442399E-2</v>
      </c>
      <c r="AI19" s="19">
        <v>2.2642377244197799E-2</v>
      </c>
      <c r="AJ19" s="19">
        <v>1.3654661790985401E-2</v>
      </c>
      <c r="AK19" s="19">
        <v>7.4418343653959796E-3</v>
      </c>
      <c r="AL19" s="19">
        <v>3.0223855700698E-2</v>
      </c>
      <c r="AM19" s="19">
        <v>2.23659915653605E-2</v>
      </c>
      <c r="AN19" s="19">
        <v>1.04221438025093E-2</v>
      </c>
      <c r="AO19" s="19">
        <v>6.7917514456587499E-3</v>
      </c>
      <c r="AP19" s="19">
        <v>1.2519358418529299E-2</v>
      </c>
      <c r="AQ19" s="19">
        <v>2.90510549199825E-2</v>
      </c>
      <c r="AR19" s="19">
        <v>7.9809366385852794E-3</v>
      </c>
      <c r="AS19" s="19"/>
      <c r="AT19" s="19">
        <v>1.8308031549383999E-2</v>
      </c>
      <c r="AU19" s="19">
        <v>2.36964113353412E-2</v>
      </c>
      <c r="AV19" s="19">
        <v>2.4327471847726798E-2</v>
      </c>
      <c r="AW19" s="19">
        <v>2.91137008227349E-2</v>
      </c>
      <c r="AX19" s="19">
        <v>3.1597492758842903E-2</v>
      </c>
      <c r="AY19" s="19">
        <v>2.4551924807249399E-2</v>
      </c>
      <c r="AZ19" s="19"/>
      <c r="BA19" s="19">
        <v>3.1540058421070501E-2</v>
      </c>
      <c r="BB19" s="19">
        <v>2.0329823644716E-2</v>
      </c>
      <c r="BC19" s="19">
        <v>2.8022543619415499E-2</v>
      </c>
      <c r="BD19" s="19">
        <v>1.6822319114726401E-2</v>
      </c>
      <c r="BE19" s="19">
        <v>1.9010290646531602E-2</v>
      </c>
      <c r="BF19" s="19"/>
      <c r="BG19" s="19">
        <v>1.9325163944567E-2</v>
      </c>
      <c r="BH19" s="19">
        <v>2.3533529320533299E-2</v>
      </c>
      <c r="BI19" s="19">
        <v>2.1946606279435999E-2</v>
      </c>
      <c r="BJ19" s="19">
        <v>1.39264315890204E-2</v>
      </c>
      <c r="BK19" s="19">
        <v>2.1549144535735702E-2</v>
      </c>
      <c r="BL19" s="19"/>
      <c r="BM19" s="19">
        <v>1.7113344876275499E-2</v>
      </c>
      <c r="BN19" s="19">
        <v>3.03433501702569E-2</v>
      </c>
      <c r="BO19" s="19">
        <v>3.1589613591537301E-2</v>
      </c>
      <c r="BP19" s="19"/>
      <c r="BQ19" s="19">
        <v>5.7809378080911902E-3</v>
      </c>
      <c r="BR19" s="19">
        <v>2.77309265503679E-2</v>
      </c>
      <c r="BS19" s="19"/>
      <c r="BT19" s="19">
        <v>1.3390550814405299E-2</v>
      </c>
      <c r="BU19" s="19">
        <v>3.0347731522160901E-2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7.16380715432474E-3</v>
      </c>
      <c r="D9" s="17">
        <v>1.2730216890719501E-2</v>
      </c>
      <c r="E9" s="17">
        <v>1.76157899264774E-3</v>
      </c>
      <c r="F9" s="17"/>
      <c r="G9" s="17">
        <v>1.6801311707008399E-2</v>
      </c>
      <c r="H9" s="17">
        <v>2.0422181011725899E-2</v>
      </c>
      <c r="I9" s="17">
        <v>2.4942979386732901E-3</v>
      </c>
      <c r="J9" s="17">
        <v>1.6289124108083499E-3</v>
      </c>
      <c r="K9" s="17">
        <v>2.22840716280343E-3</v>
      </c>
      <c r="L9" s="17">
        <v>1.6139988001155499E-3</v>
      </c>
      <c r="M9" s="17"/>
      <c r="N9" s="17">
        <v>1.2260119499515601E-2</v>
      </c>
      <c r="O9" s="17">
        <v>2.45291582562114E-3</v>
      </c>
      <c r="P9" s="17">
        <v>7.0004187846849104E-3</v>
      </c>
      <c r="Q9" s="17">
        <v>6.8456608170512096E-3</v>
      </c>
      <c r="R9" s="17"/>
      <c r="S9" s="17">
        <v>2.0700854629973401E-2</v>
      </c>
      <c r="T9" s="17">
        <v>0</v>
      </c>
      <c r="U9" s="17">
        <v>0</v>
      </c>
      <c r="V9" s="17">
        <v>0</v>
      </c>
      <c r="W9" s="17">
        <v>9.6332675993660404E-3</v>
      </c>
      <c r="X9" s="17">
        <v>3.4743520151360998E-3</v>
      </c>
      <c r="Y9" s="17">
        <v>3.1415113833564699E-3</v>
      </c>
      <c r="Z9" s="17">
        <v>1.33862737002834E-2</v>
      </c>
      <c r="AA9" s="17">
        <v>1.2724231997085399E-2</v>
      </c>
      <c r="AB9" s="17"/>
      <c r="AC9" s="17">
        <v>0</v>
      </c>
      <c r="AD9" s="17">
        <v>8.2972779639387505E-3</v>
      </c>
      <c r="AE9" s="17">
        <v>5.4012594008847501E-3</v>
      </c>
      <c r="AF9" s="17">
        <v>0</v>
      </c>
      <c r="AG9" s="17">
        <v>8.3074038104257193E-3</v>
      </c>
      <c r="AH9" s="17">
        <v>6.0992613982124603E-3</v>
      </c>
      <c r="AI9" s="17">
        <v>3.1979584215744501E-3</v>
      </c>
      <c r="AJ9" s="17">
        <v>0</v>
      </c>
      <c r="AK9" s="17">
        <v>1.30584687267528E-2</v>
      </c>
      <c r="AL9" s="17">
        <v>2.2553288023331099E-2</v>
      </c>
      <c r="AM9" s="17">
        <v>0</v>
      </c>
      <c r="AN9" s="17">
        <v>0</v>
      </c>
      <c r="AO9" s="17">
        <v>0</v>
      </c>
      <c r="AP9" s="17">
        <v>2.27179000250337E-2</v>
      </c>
      <c r="AQ9" s="17">
        <v>2.10926432088187E-2</v>
      </c>
      <c r="AR9" s="17">
        <v>2.53632539569505E-2</v>
      </c>
      <c r="AS9" s="17"/>
      <c r="AT9" s="17">
        <v>2.1256598266572699E-2</v>
      </c>
      <c r="AU9" s="17">
        <v>2.0311798992894898E-3</v>
      </c>
      <c r="AV9" s="17">
        <v>9.2789671418033893E-3</v>
      </c>
      <c r="AW9" s="17">
        <v>1.7046113178258899E-3</v>
      </c>
      <c r="AX9" s="17">
        <v>0</v>
      </c>
      <c r="AY9" s="17">
        <v>0</v>
      </c>
      <c r="AZ9" s="17"/>
      <c r="BA9" s="17">
        <v>4.3810017488604596E-3</v>
      </c>
      <c r="BB9" s="17">
        <v>0</v>
      </c>
      <c r="BC9" s="17">
        <v>1.0676110041608899E-2</v>
      </c>
      <c r="BD9" s="17">
        <v>1.8338703932100901E-2</v>
      </c>
      <c r="BE9" s="17">
        <v>2.8285138522027901E-2</v>
      </c>
      <c r="BF9" s="17"/>
      <c r="BG9" s="17">
        <v>0</v>
      </c>
      <c r="BH9" s="17">
        <v>1.61528359704145E-2</v>
      </c>
      <c r="BI9" s="17">
        <v>1.0566921276786099E-2</v>
      </c>
      <c r="BJ9" s="17">
        <v>0</v>
      </c>
      <c r="BK9" s="17">
        <v>0</v>
      </c>
      <c r="BL9" s="17"/>
      <c r="BM9" s="17">
        <v>1.4300507865754901E-2</v>
      </c>
      <c r="BN9" s="17">
        <v>1.33851298483458E-3</v>
      </c>
      <c r="BO9" s="17">
        <v>0</v>
      </c>
      <c r="BP9" s="17"/>
      <c r="BQ9" s="17">
        <v>1.61032551009497E-2</v>
      </c>
      <c r="BR9" s="17">
        <v>1.74713181368545E-3</v>
      </c>
      <c r="BS9" s="17"/>
      <c r="BT9" s="17">
        <v>7.1513438359963599E-3</v>
      </c>
      <c r="BU9" s="17">
        <v>8.0497145272410905E-3</v>
      </c>
    </row>
    <row r="10" spans="2:73" x14ac:dyDescent="0.3">
      <c r="B10" s="18" t="s">
        <v>262</v>
      </c>
      <c r="C10" s="17">
        <v>1.42862892808539E-2</v>
      </c>
      <c r="D10" s="17">
        <v>2.1703171696732301E-2</v>
      </c>
      <c r="E10" s="17">
        <v>7.1027970601306801E-3</v>
      </c>
      <c r="F10" s="17"/>
      <c r="G10" s="17">
        <v>3.0120506860012001E-2</v>
      </c>
      <c r="H10" s="17">
        <v>2.69513953107758E-2</v>
      </c>
      <c r="I10" s="17">
        <v>1.2072241992762901E-2</v>
      </c>
      <c r="J10" s="17">
        <v>8.8801769306301095E-3</v>
      </c>
      <c r="K10" s="17">
        <v>9.0806658933713005E-3</v>
      </c>
      <c r="L10" s="17">
        <v>3.19416357749503E-3</v>
      </c>
      <c r="M10" s="17"/>
      <c r="N10" s="17">
        <v>2.26056209745461E-2</v>
      </c>
      <c r="O10" s="17">
        <v>7.8065226915958004E-3</v>
      </c>
      <c r="P10" s="17">
        <v>1.3754873366055E-2</v>
      </c>
      <c r="Q10" s="17">
        <v>1.15349515047689E-2</v>
      </c>
      <c r="R10" s="17"/>
      <c r="S10" s="17">
        <v>3.1509492689172101E-2</v>
      </c>
      <c r="T10" s="17">
        <v>9.1175644585691704E-3</v>
      </c>
      <c r="U10" s="17">
        <v>2.4668706692083401E-3</v>
      </c>
      <c r="V10" s="17">
        <v>6.18339529506454E-3</v>
      </c>
      <c r="W10" s="17">
        <v>3.5396590932363701E-3</v>
      </c>
      <c r="X10" s="17">
        <v>2.7216133137425599E-2</v>
      </c>
      <c r="Y10" s="17">
        <v>2.4546440787918001E-2</v>
      </c>
      <c r="Z10" s="17">
        <v>6.2400773227049003E-3</v>
      </c>
      <c r="AA10" s="17">
        <v>8.0911557113723005E-3</v>
      </c>
      <c r="AB10" s="17"/>
      <c r="AC10" s="17">
        <v>7.9942455988294595E-2</v>
      </c>
      <c r="AD10" s="17">
        <v>2.6106926439645701E-2</v>
      </c>
      <c r="AE10" s="17">
        <v>4.4215998412848899E-3</v>
      </c>
      <c r="AF10" s="17">
        <v>9.1886339253858008E-3</v>
      </c>
      <c r="AG10" s="17">
        <v>2.2429807956395102E-2</v>
      </c>
      <c r="AH10" s="17">
        <v>6.0500276953178401E-3</v>
      </c>
      <c r="AI10" s="17">
        <v>2.4950328875973202E-3</v>
      </c>
      <c r="AJ10" s="17">
        <v>1.6963475392157101E-2</v>
      </c>
      <c r="AK10" s="17">
        <v>1.9991709861519501E-2</v>
      </c>
      <c r="AL10" s="17">
        <v>1.38472574602958E-2</v>
      </c>
      <c r="AM10" s="17">
        <v>9.2536094356837299E-3</v>
      </c>
      <c r="AN10" s="17">
        <v>5.7696232911091097E-3</v>
      </c>
      <c r="AO10" s="17">
        <v>2.4240614609515598E-2</v>
      </c>
      <c r="AP10" s="17">
        <v>0</v>
      </c>
      <c r="AQ10" s="17">
        <v>5.23813407837238E-3</v>
      </c>
      <c r="AR10" s="17">
        <v>4.9547950590836699E-2</v>
      </c>
      <c r="AS10" s="17"/>
      <c r="AT10" s="17">
        <v>3.2053177465043797E-2</v>
      </c>
      <c r="AU10" s="17">
        <v>6.0862016696916097E-3</v>
      </c>
      <c r="AV10" s="17">
        <v>1.1297016533711599E-2</v>
      </c>
      <c r="AW10" s="17">
        <v>1.20374798568998E-2</v>
      </c>
      <c r="AX10" s="17">
        <v>0</v>
      </c>
      <c r="AY10" s="17">
        <v>2.6190547709178402E-2</v>
      </c>
      <c r="AZ10" s="17"/>
      <c r="BA10" s="17">
        <v>9.9044359286646101E-3</v>
      </c>
      <c r="BB10" s="17">
        <v>1.51219508463125E-2</v>
      </c>
      <c r="BC10" s="17">
        <v>1.1150035296734299E-2</v>
      </c>
      <c r="BD10" s="17">
        <v>3.4001796388078098E-2</v>
      </c>
      <c r="BE10" s="17">
        <v>2.4378910883658102E-2</v>
      </c>
      <c r="BF10" s="17"/>
      <c r="BG10" s="17">
        <v>1.35881822408641E-2</v>
      </c>
      <c r="BH10" s="17">
        <v>1.7308881156696699E-2</v>
      </c>
      <c r="BI10" s="17">
        <v>2.6500924890253499E-3</v>
      </c>
      <c r="BJ10" s="17">
        <v>1.50197140633431E-2</v>
      </c>
      <c r="BK10" s="17">
        <v>2.01523686245982E-2</v>
      </c>
      <c r="BL10" s="17"/>
      <c r="BM10" s="17">
        <v>2.35828228571505E-2</v>
      </c>
      <c r="BN10" s="17">
        <v>6.2185868361559603E-3</v>
      </c>
      <c r="BO10" s="17">
        <v>6.1135608321627802E-3</v>
      </c>
      <c r="BP10" s="17"/>
      <c r="BQ10" s="17">
        <v>2.9564185336541701E-2</v>
      </c>
      <c r="BR10" s="17">
        <v>6.2122341508225598E-3</v>
      </c>
      <c r="BS10" s="17"/>
      <c r="BT10" s="17">
        <v>1.8857759634129698E-2</v>
      </c>
      <c r="BU10" s="17">
        <v>8.0618270639227201E-3</v>
      </c>
    </row>
    <row r="11" spans="2:73" x14ac:dyDescent="0.3">
      <c r="B11" s="18" t="s">
        <v>263</v>
      </c>
      <c r="C11" s="17">
        <v>8.4282057026466503E-2</v>
      </c>
      <c r="D11" s="17">
        <v>0.125498045207738</v>
      </c>
      <c r="E11" s="17">
        <v>4.4378126029423898E-2</v>
      </c>
      <c r="F11" s="17"/>
      <c r="G11" s="17">
        <v>8.3738770104663005E-2</v>
      </c>
      <c r="H11" s="17">
        <v>0.15257724344336601</v>
      </c>
      <c r="I11" s="17">
        <v>0.100990271634802</v>
      </c>
      <c r="J11" s="17">
        <v>8.1922644131067202E-2</v>
      </c>
      <c r="K11" s="17">
        <v>6.4249049261845895E-2</v>
      </c>
      <c r="L11" s="17">
        <v>3.0905524722555099E-2</v>
      </c>
      <c r="M11" s="17"/>
      <c r="N11" s="17">
        <v>0.105724899648799</v>
      </c>
      <c r="O11" s="17">
        <v>8.9256784632262304E-2</v>
      </c>
      <c r="P11" s="17">
        <v>6.9651463387973497E-2</v>
      </c>
      <c r="Q11" s="17">
        <v>6.9171387638355994E-2</v>
      </c>
      <c r="R11" s="17"/>
      <c r="S11" s="17">
        <v>0.12606668628806</v>
      </c>
      <c r="T11" s="17">
        <v>4.8005833336628202E-2</v>
      </c>
      <c r="U11" s="17">
        <v>5.19330191897567E-2</v>
      </c>
      <c r="V11" s="17">
        <v>0.10722973882292799</v>
      </c>
      <c r="W11" s="17">
        <v>6.9287722456501097E-2</v>
      </c>
      <c r="X11" s="17">
        <v>8.0806729364419697E-2</v>
      </c>
      <c r="Y11" s="17">
        <v>9.47390567456807E-2</v>
      </c>
      <c r="Z11" s="17">
        <v>6.8753474165097805E-2</v>
      </c>
      <c r="AA11" s="17">
        <v>9.3977178767115199E-2</v>
      </c>
      <c r="AB11" s="17"/>
      <c r="AC11" s="17">
        <v>3.4937040939471697E-2</v>
      </c>
      <c r="AD11" s="17">
        <v>8.2491748660592196E-2</v>
      </c>
      <c r="AE11" s="17">
        <v>3.5787740593047401E-2</v>
      </c>
      <c r="AF11" s="17">
        <v>4.5630376252763803E-2</v>
      </c>
      <c r="AG11" s="17">
        <v>4.9203659542171499E-2</v>
      </c>
      <c r="AH11" s="17">
        <v>0.14239753785377501</v>
      </c>
      <c r="AI11" s="17">
        <v>9.2210361631031801E-2</v>
      </c>
      <c r="AJ11" s="17">
        <v>6.0947195340516097E-2</v>
      </c>
      <c r="AK11" s="17">
        <v>4.7681460962482103E-2</v>
      </c>
      <c r="AL11" s="17">
        <v>0.12196580107461</v>
      </c>
      <c r="AM11" s="17">
        <v>0.118772958973118</v>
      </c>
      <c r="AN11" s="17">
        <v>9.8943577430521401E-2</v>
      </c>
      <c r="AO11" s="17">
        <v>6.4267671391634903E-2</v>
      </c>
      <c r="AP11" s="17">
        <v>0.101386537786909</v>
      </c>
      <c r="AQ11" s="17">
        <v>8.7489464246933907E-2</v>
      </c>
      <c r="AR11" s="17">
        <v>0.15258630454942801</v>
      </c>
      <c r="AS11" s="17"/>
      <c r="AT11" s="17">
        <v>0.111761125846509</v>
      </c>
      <c r="AU11" s="17">
        <v>8.3984249523960094E-2</v>
      </c>
      <c r="AV11" s="17">
        <v>9.6647513114287903E-2</v>
      </c>
      <c r="AW11" s="17">
        <v>6.7621714411034206E-2</v>
      </c>
      <c r="AX11" s="17">
        <v>5.7415028807886202E-2</v>
      </c>
      <c r="AY11" s="17">
        <v>3.7892052659025899E-2</v>
      </c>
      <c r="AZ11" s="17"/>
      <c r="BA11" s="17">
        <v>8.1567327368041606E-2</v>
      </c>
      <c r="BB11" s="17">
        <v>7.8660696272131903E-2</v>
      </c>
      <c r="BC11" s="17">
        <v>9.8948447596251501E-2</v>
      </c>
      <c r="BD11" s="17">
        <v>8.8525098076757E-2</v>
      </c>
      <c r="BE11" s="17">
        <v>0.17659074523693299</v>
      </c>
      <c r="BF11" s="17"/>
      <c r="BG11" s="17">
        <v>7.5292730229482199E-2</v>
      </c>
      <c r="BH11" s="17">
        <v>0.121102334945852</v>
      </c>
      <c r="BI11" s="17">
        <v>5.8804967664973097E-2</v>
      </c>
      <c r="BJ11" s="17">
        <v>7.4141760989350505E-2</v>
      </c>
      <c r="BK11" s="17">
        <v>5.7055285029760601E-2</v>
      </c>
      <c r="BL11" s="17"/>
      <c r="BM11" s="17">
        <v>8.2592033400630399E-2</v>
      </c>
      <c r="BN11" s="17">
        <v>8.5417040392892302E-2</v>
      </c>
      <c r="BO11" s="17">
        <v>8.6569568143342504E-2</v>
      </c>
      <c r="BP11" s="17"/>
      <c r="BQ11" s="17">
        <v>0.102873689521581</v>
      </c>
      <c r="BR11" s="17">
        <v>7.6486083386341594E-2</v>
      </c>
      <c r="BS11" s="17"/>
      <c r="BT11" s="17">
        <v>8.6631203693489298E-2</v>
      </c>
      <c r="BU11" s="17">
        <v>8.2671899475291397E-2</v>
      </c>
    </row>
    <row r="12" spans="2:73" x14ac:dyDescent="0.3">
      <c r="B12" s="18" t="s">
        <v>264</v>
      </c>
      <c r="C12" s="17">
        <v>8.1878110384137198E-2</v>
      </c>
      <c r="D12" s="17">
        <v>0.11611007684577</v>
      </c>
      <c r="E12" s="17">
        <v>4.8772523543292402E-2</v>
      </c>
      <c r="F12" s="17"/>
      <c r="G12" s="17">
        <v>7.9004345919179805E-2</v>
      </c>
      <c r="H12" s="17">
        <v>0.104853916463875</v>
      </c>
      <c r="I12" s="17">
        <v>0.10660926976865499</v>
      </c>
      <c r="J12" s="17">
        <v>7.0706327330829696E-2</v>
      </c>
      <c r="K12" s="17">
        <v>6.0636803592986399E-2</v>
      </c>
      <c r="L12" s="17">
        <v>6.8351758469761395E-2</v>
      </c>
      <c r="M12" s="17"/>
      <c r="N12" s="17">
        <v>9.4288176293635007E-2</v>
      </c>
      <c r="O12" s="17">
        <v>8.0785770881377797E-2</v>
      </c>
      <c r="P12" s="17">
        <v>0.10882807033417601</v>
      </c>
      <c r="Q12" s="17">
        <v>4.6213756673126598E-2</v>
      </c>
      <c r="R12" s="17"/>
      <c r="S12" s="17">
        <v>0.106057657418494</v>
      </c>
      <c r="T12" s="17">
        <v>4.2611426529365601E-2</v>
      </c>
      <c r="U12" s="17">
        <v>5.6987711958992403E-2</v>
      </c>
      <c r="V12" s="17">
        <v>0.106597144355236</v>
      </c>
      <c r="W12" s="17">
        <v>9.2585029892169199E-2</v>
      </c>
      <c r="X12" s="17">
        <v>7.8268613461091693E-2</v>
      </c>
      <c r="Y12" s="17">
        <v>8.4956943039562097E-2</v>
      </c>
      <c r="Z12" s="17">
        <v>9.5885781350855806E-2</v>
      </c>
      <c r="AA12" s="17">
        <v>8.63267585603094E-2</v>
      </c>
      <c r="AB12" s="17"/>
      <c r="AC12" s="17">
        <v>8.1722493434732396E-2</v>
      </c>
      <c r="AD12" s="17">
        <v>4.9067523706627397E-2</v>
      </c>
      <c r="AE12" s="17">
        <v>6.1473103812348703E-2</v>
      </c>
      <c r="AF12" s="17">
        <v>7.3286005707333304E-2</v>
      </c>
      <c r="AG12" s="17">
        <v>6.2033373666373501E-2</v>
      </c>
      <c r="AH12" s="17">
        <v>5.9919532434270097E-2</v>
      </c>
      <c r="AI12" s="17">
        <v>6.12646393804104E-2</v>
      </c>
      <c r="AJ12" s="17">
        <v>8.5888981553935595E-2</v>
      </c>
      <c r="AK12" s="17">
        <v>0.12683461319814099</v>
      </c>
      <c r="AL12" s="17">
        <v>0.13508766729135999</v>
      </c>
      <c r="AM12" s="17">
        <v>9.3197292334534707E-2</v>
      </c>
      <c r="AN12" s="17">
        <v>7.0083625709022795E-2</v>
      </c>
      <c r="AO12" s="17">
        <v>0.12409965296259599</v>
      </c>
      <c r="AP12" s="17">
        <v>7.55637125175216E-2</v>
      </c>
      <c r="AQ12" s="17">
        <v>7.4138402259030206E-2</v>
      </c>
      <c r="AR12" s="17">
        <v>0.13490134132530199</v>
      </c>
      <c r="AS12" s="17"/>
      <c r="AT12" s="17">
        <v>9.2141493934547805E-2</v>
      </c>
      <c r="AU12" s="17">
        <v>7.4779132102398893E-2</v>
      </c>
      <c r="AV12" s="17">
        <v>7.0816793764967995E-2</v>
      </c>
      <c r="AW12" s="17">
        <v>8.9962805056377798E-2</v>
      </c>
      <c r="AX12" s="17">
        <v>8.2060271421078398E-2</v>
      </c>
      <c r="AY12" s="17">
        <v>7.7736022966188104E-2</v>
      </c>
      <c r="AZ12" s="17"/>
      <c r="BA12" s="17">
        <v>7.6361395822940395E-2</v>
      </c>
      <c r="BB12" s="17">
        <v>7.60529342258906E-2</v>
      </c>
      <c r="BC12" s="17">
        <v>9.4049395048096798E-2</v>
      </c>
      <c r="BD12" s="17">
        <v>8.6857925998148205E-2</v>
      </c>
      <c r="BE12" s="17">
        <v>0.15162237502887499</v>
      </c>
      <c r="BF12" s="17"/>
      <c r="BG12" s="17">
        <v>9.3424338300009402E-2</v>
      </c>
      <c r="BH12" s="17">
        <v>9.0325200278854503E-2</v>
      </c>
      <c r="BI12" s="17">
        <v>7.8020210135729906E-2</v>
      </c>
      <c r="BJ12" s="17">
        <v>9.6667495836500902E-2</v>
      </c>
      <c r="BK12" s="17">
        <v>5.3049780531385302E-2</v>
      </c>
      <c r="BL12" s="17"/>
      <c r="BM12" s="17">
        <v>8.1955131909849696E-2</v>
      </c>
      <c r="BN12" s="17">
        <v>7.5827791367378203E-2</v>
      </c>
      <c r="BO12" s="17">
        <v>9.6275830161272904E-2</v>
      </c>
      <c r="BP12" s="17"/>
      <c r="BQ12" s="17">
        <v>0.110791535125966</v>
      </c>
      <c r="BR12" s="17">
        <v>6.4939722493156396E-2</v>
      </c>
      <c r="BS12" s="17"/>
      <c r="BT12" s="17">
        <v>8.5740955520061099E-2</v>
      </c>
      <c r="BU12" s="17">
        <v>7.6435211690151203E-2</v>
      </c>
    </row>
    <row r="13" spans="2:73" x14ac:dyDescent="0.3">
      <c r="B13" s="18" t="s">
        <v>265</v>
      </c>
      <c r="C13" s="17">
        <v>0.103806727453133</v>
      </c>
      <c r="D13" s="17">
        <v>0.129498915585743</v>
      </c>
      <c r="E13" s="17">
        <v>7.8701054550413901E-2</v>
      </c>
      <c r="F13" s="17"/>
      <c r="G13" s="17">
        <v>0.12717496622618699</v>
      </c>
      <c r="H13" s="17">
        <v>0.15112873376645999</v>
      </c>
      <c r="I13" s="17">
        <v>0.104530352182023</v>
      </c>
      <c r="J13" s="17">
        <v>0.10709192724316401</v>
      </c>
      <c r="K13" s="17">
        <v>0.101935582699309</v>
      </c>
      <c r="L13" s="17">
        <v>4.7846887364395303E-2</v>
      </c>
      <c r="M13" s="17"/>
      <c r="N13" s="17">
        <v>0.121779535194147</v>
      </c>
      <c r="O13" s="17">
        <v>0.103406732196423</v>
      </c>
      <c r="P13" s="17">
        <v>0.10811205976459599</v>
      </c>
      <c r="Q13" s="17">
        <v>8.3076101858145499E-2</v>
      </c>
      <c r="R13" s="17"/>
      <c r="S13" s="17">
        <v>0.119074605180388</v>
      </c>
      <c r="T13" s="17">
        <v>8.39325361759687E-2</v>
      </c>
      <c r="U13" s="17">
        <v>7.9867960630320506E-2</v>
      </c>
      <c r="V13" s="17">
        <v>0.110713643046493</v>
      </c>
      <c r="W13" s="17">
        <v>0.128609320944605</v>
      </c>
      <c r="X13" s="17">
        <v>8.9625429569045997E-2</v>
      </c>
      <c r="Y13" s="17">
        <v>0.12498189202959201</v>
      </c>
      <c r="Z13" s="17">
        <v>8.74768968435269E-2</v>
      </c>
      <c r="AA13" s="17">
        <v>0.105884753983812</v>
      </c>
      <c r="AB13" s="17"/>
      <c r="AC13" s="17">
        <v>0</v>
      </c>
      <c r="AD13" s="17">
        <v>0.12868845410528501</v>
      </c>
      <c r="AE13" s="17">
        <v>7.4543659130743303E-2</v>
      </c>
      <c r="AF13" s="17">
        <v>7.2024274444470904E-2</v>
      </c>
      <c r="AG13" s="17">
        <v>8.5949972334487507E-2</v>
      </c>
      <c r="AH13" s="17">
        <v>8.7993515284058896E-2</v>
      </c>
      <c r="AI13" s="17">
        <v>9.7773338534951307E-2</v>
      </c>
      <c r="AJ13" s="17">
        <v>0.14741727219439399</v>
      </c>
      <c r="AK13" s="17">
        <v>8.2725223360930702E-2</v>
      </c>
      <c r="AL13" s="17">
        <v>8.3637616631760198E-2</v>
      </c>
      <c r="AM13" s="17">
        <v>0.13763640207736799</v>
      </c>
      <c r="AN13" s="17">
        <v>0.128279152329277</v>
      </c>
      <c r="AO13" s="17">
        <v>0.13077656469989299</v>
      </c>
      <c r="AP13" s="17">
        <v>0.18541191458436501</v>
      </c>
      <c r="AQ13" s="17">
        <v>0.14152620777431901</v>
      </c>
      <c r="AR13" s="17">
        <v>0.123972563262359</v>
      </c>
      <c r="AS13" s="17"/>
      <c r="AT13" s="17">
        <v>0.13648695845805001</v>
      </c>
      <c r="AU13" s="17">
        <v>9.3211218787485395E-2</v>
      </c>
      <c r="AV13" s="17">
        <v>9.4769861221831606E-2</v>
      </c>
      <c r="AW13" s="17">
        <v>9.6607890154428194E-2</v>
      </c>
      <c r="AX13" s="17">
        <v>9.0177782700618603E-2</v>
      </c>
      <c r="AY13" s="17">
        <v>9.4662093688313104E-2</v>
      </c>
      <c r="AZ13" s="17"/>
      <c r="BA13" s="17">
        <v>8.7426202693168406E-2</v>
      </c>
      <c r="BB13" s="17">
        <v>0.10136847158949799</v>
      </c>
      <c r="BC13" s="17">
        <v>0.128133464363896</v>
      </c>
      <c r="BD13" s="17">
        <v>0.103238231325473</v>
      </c>
      <c r="BE13" s="17">
        <v>0.12819410244070101</v>
      </c>
      <c r="BF13" s="17"/>
      <c r="BG13" s="17">
        <v>0.120117047626514</v>
      </c>
      <c r="BH13" s="17">
        <v>0.11015348936555</v>
      </c>
      <c r="BI13" s="17">
        <v>7.3544454215055496E-2</v>
      </c>
      <c r="BJ13" s="17">
        <v>0.102999668385525</v>
      </c>
      <c r="BK13" s="17">
        <v>8.7068481947670903E-2</v>
      </c>
      <c r="BL13" s="17"/>
      <c r="BM13" s="17">
        <v>0.122920985793285</v>
      </c>
      <c r="BN13" s="17">
        <v>9.2154495194936403E-2</v>
      </c>
      <c r="BO13" s="17">
        <v>7.5071273223382501E-2</v>
      </c>
      <c r="BP13" s="17"/>
      <c r="BQ13" s="17">
        <v>0.126213085913539</v>
      </c>
      <c r="BR13" s="17">
        <v>8.8951855302536895E-2</v>
      </c>
      <c r="BS13" s="17"/>
      <c r="BT13" s="17">
        <v>0.11428778637732299</v>
      </c>
      <c r="BU13" s="17">
        <v>9.4157680421370502E-2</v>
      </c>
    </row>
    <row r="14" spans="2:73" x14ac:dyDescent="0.3">
      <c r="B14" s="18" t="s">
        <v>266</v>
      </c>
      <c r="C14" s="17">
        <v>6.8529579433001697E-2</v>
      </c>
      <c r="D14" s="17">
        <v>7.5604382386031094E-2</v>
      </c>
      <c r="E14" s="17">
        <v>6.1846809253868699E-2</v>
      </c>
      <c r="F14" s="17"/>
      <c r="G14" s="17">
        <v>0.105173295892092</v>
      </c>
      <c r="H14" s="17">
        <v>9.8460301428658401E-2</v>
      </c>
      <c r="I14" s="17">
        <v>6.0384228336646098E-2</v>
      </c>
      <c r="J14" s="17">
        <v>5.3705484788698903E-2</v>
      </c>
      <c r="K14" s="17">
        <v>5.0992630693680603E-2</v>
      </c>
      <c r="L14" s="17">
        <v>5.0380076528658703E-2</v>
      </c>
      <c r="M14" s="17"/>
      <c r="N14" s="17">
        <v>8.5987502178087802E-2</v>
      </c>
      <c r="O14" s="17">
        <v>6.6863506775104095E-2</v>
      </c>
      <c r="P14" s="17">
        <v>6.6463453881323506E-2</v>
      </c>
      <c r="Q14" s="17">
        <v>5.3450629113370202E-2</v>
      </c>
      <c r="R14" s="17"/>
      <c r="S14" s="17">
        <v>7.6047857472113498E-2</v>
      </c>
      <c r="T14" s="17">
        <v>6.36689037843087E-2</v>
      </c>
      <c r="U14" s="17">
        <v>8.6204533816539405E-2</v>
      </c>
      <c r="V14" s="17">
        <v>4.5917871827620603E-2</v>
      </c>
      <c r="W14" s="17">
        <v>4.9817701744501099E-2</v>
      </c>
      <c r="X14" s="17">
        <v>8.0738797210097094E-2</v>
      </c>
      <c r="Y14" s="17">
        <v>6.4063495906441295E-2</v>
      </c>
      <c r="Z14" s="17">
        <v>6.1504054451508597E-2</v>
      </c>
      <c r="AA14" s="17">
        <v>8.0454352801577103E-2</v>
      </c>
      <c r="AB14" s="17"/>
      <c r="AC14" s="17">
        <v>4.4928414148251397E-2</v>
      </c>
      <c r="AD14" s="17">
        <v>6.2838153166688504E-2</v>
      </c>
      <c r="AE14" s="17">
        <v>5.10914825786438E-2</v>
      </c>
      <c r="AF14" s="17">
        <v>4.2747414210166902E-2</v>
      </c>
      <c r="AG14" s="17">
        <v>4.7492582833258301E-2</v>
      </c>
      <c r="AH14" s="17">
        <v>6.8462015737330795E-2</v>
      </c>
      <c r="AI14" s="17">
        <v>8.6469297027992095E-2</v>
      </c>
      <c r="AJ14" s="17">
        <v>6.47627317755326E-2</v>
      </c>
      <c r="AK14" s="17">
        <v>0.12954361138113399</v>
      </c>
      <c r="AL14" s="17">
        <v>8.7352264354765896E-2</v>
      </c>
      <c r="AM14" s="17">
        <v>8.2265460283280106E-2</v>
      </c>
      <c r="AN14" s="17">
        <v>4.8116574205230397E-2</v>
      </c>
      <c r="AO14" s="17">
        <v>5.3509372379571998E-2</v>
      </c>
      <c r="AP14" s="17">
        <v>4.80537157004544E-2</v>
      </c>
      <c r="AQ14" s="17">
        <v>0.105672492857564</v>
      </c>
      <c r="AR14" s="17">
        <v>7.9109055936768993E-2</v>
      </c>
      <c r="AS14" s="17"/>
      <c r="AT14" s="17">
        <v>8.9209136561135799E-2</v>
      </c>
      <c r="AU14" s="17">
        <v>6.8436934180679199E-2</v>
      </c>
      <c r="AV14" s="17">
        <v>7.4753510041622603E-2</v>
      </c>
      <c r="AW14" s="17">
        <v>4.85059801211161E-2</v>
      </c>
      <c r="AX14" s="17">
        <v>5.65419138619635E-2</v>
      </c>
      <c r="AY14" s="17">
        <v>5.3281753322620203E-2</v>
      </c>
      <c r="AZ14" s="17"/>
      <c r="BA14" s="17">
        <v>4.7826898531581598E-2</v>
      </c>
      <c r="BB14" s="17">
        <v>7.3655388432892405E-2</v>
      </c>
      <c r="BC14" s="17">
        <v>6.3208786510986395E-2</v>
      </c>
      <c r="BD14" s="17">
        <v>0.10144088648748401</v>
      </c>
      <c r="BE14" s="17">
        <v>6.8499378178287801E-2</v>
      </c>
      <c r="BF14" s="17"/>
      <c r="BG14" s="17">
        <v>6.4672541132267197E-2</v>
      </c>
      <c r="BH14" s="17">
        <v>8.3223763157792993E-2</v>
      </c>
      <c r="BI14" s="17">
        <v>6.3387878853515003E-2</v>
      </c>
      <c r="BJ14" s="17">
        <v>7.0684875044036394E-2</v>
      </c>
      <c r="BK14" s="17">
        <v>8.3129319879175906E-2</v>
      </c>
      <c r="BL14" s="17"/>
      <c r="BM14" s="17">
        <v>7.7276129395090404E-2</v>
      </c>
      <c r="BN14" s="17">
        <v>6.3184229980756804E-2</v>
      </c>
      <c r="BO14" s="17">
        <v>5.5412760954970303E-2</v>
      </c>
      <c r="BP14" s="17"/>
      <c r="BQ14" s="17">
        <v>0.101007958163583</v>
      </c>
      <c r="BR14" s="17">
        <v>4.8054428240206802E-2</v>
      </c>
      <c r="BS14" s="17"/>
      <c r="BT14" s="17">
        <v>7.8800853248529895E-2</v>
      </c>
      <c r="BU14" s="17">
        <v>5.51449467447628E-2</v>
      </c>
    </row>
    <row r="15" spans="2:73" x14ac:dyDescent="0.3">
      <c r="B15" s="18" t="s">
        <v>267</v>
      </c>
      <c r="C15" s="17">
        <v>0.13857127909976799</v>
      </c>
      <c r="D15" s="17">
        <v>0.14374682844325501</v>
      </c>
      <c r="E15" s="17">
        <v>0.133217719783049</v>
      </c>
      <c r="F15" s="17"/>
      <c r="G15" s="17">
        <v>0.164827153263534</v>
      </c>
      <c r="H15" s="17">
        <v>0.109817812658854</v>
      </c>
      <c r="I15" s="17">
        <v>0.16739522952572899</v>
      </c>
      <c r="J15" s="17">
        <v>0.16279090581922401</v>
      </c>
      <c r="K15" s="17">
        <v>0.119630012620785</v>
      </c>
      <c r="L15" s="17">
        <v>0.114129311083107</v>
      </c>
      <c r="M15" s="17"/>
      <c r="N15" s="17">
        <v>0.166086515748985</v>
      </c>
      <c r="O15" s="17">
        <v>0.15265530671152999</v>
      </c>
      <c r="P15" s="17">
        <v>0.116928845445898</v>
      </c>
      <c r="Q15" s="17">
        <v>0.111591991132776</v>
      </c>
      <c r="R15" s="17"/>
      <c r="S15" s="17">
        <v>0.130495966511435</v>
      </c>
      <c r="T15" s="17">
        <v>0.13360174301074201</v>
      </c>
      <c r="U15" s="17">
        <v>0.17320760991025</v>
      </c>
      <c r="V15" s="17">
        <v>0.17018336330509101</v>
      </c>
      <c r="W15" s="17">
        <v>0.10353235697393599</v>
      </c>
      <c r="X15" s="17">
        <v>0.14504153614825199</v>
      </c>
      <c r="Y15" s="17">
        <v>0.134394455360766</v>
      </c>
      <c r="Z15" s="17">
        <v>0.129083245924102</v>
      </c>
      <c r="AA15" s="17">
        <v>0.127287435361919</v>
      </c>
      <c r="AB15" s="17"/>
      <c r="AC15" s="17">
        <v>0.118314107677796</v>
      </c>
      <c r="AD15" s="17">
        <v>5.7449498349509499E-2</v>
      </c>
      <c r="AE15" s="17">
        <v>0.11063439623712</v>
      </c>
      <c r="AF15" s="17">
        <v>0.106171459811104</v>
      </c>
      <c r="AG15" s="17">
        <v>0.122345132787561</v>
      </c>
      <c r="AH15" s="17">
        <v>0.10230657794248001</v>
      </c>
      <c r="AI15" s="17">
        <v>0.167711333872714</v>
      </c>
      <c r="AJ15" s="17">
        <v>0.14318690182093999</v>
      </c>
      <c r="AK15" s="17">
        <v>0.14386994215373899</v>
      </c>
      <c r="AL15" s="17">
        <v>0.16326221869622401</v>
      </c>
      <c r="AM15" s="17">
        <v>0.137021964154114</v>
      </c>
      <c r="AN15" s="17">
        <v>0.228502525507597</v>
      </c>
      <c r="AO15" s="17">
        <v>0.15349142454965101</v>
      </c>
      <c r="AP15" s="17">
        <v>0.15842815371565</v>
      </c>
      <c r="AQ15" s="17">
        <v>0.18704119615255299</v>
      </c>
      <c r="AR15" s="17">
        <v>0.14967645477453301</v>
      </c>
      <c r="AS15" s="17"/>
      <c r="AT15" s="17">
        <v>0.14245687923903</v>
      </c>
      <c r="AU15" s="17">
        <v>0.14778954292786101</v>
      </c>
      <c r="AV15" s="17">
        <v>0.13954050541482799</v>
      </c>
      <c r="AW15" s="17">
        <v>0.12704466594738201</v>
      </c>
      <c r="AX15" s="17">
        <v>0.116362737505351</v>
      </c>
      <c r="AY15" s="17">
        <v>0.15361207279971401</v>
      </c>
      <c r="AZ15" s="17"/>
      <c r="BA15" s="17">
        <v>0.101661960641019</v>
      </c>
      <c r="BB15" s="17">
        <v>0.14336064350296901</v>
      </c>
      <c r="BC15" s="17">
        <v>0.14433840757451299</v>
      </c>
      <c r="BD15" s="17">
        <v>0.180059117504802</v>
      </c>
      <c r="BE15" s="17">
        <v>0.12306889780930901</v>
      </c>
      <c r="BF15" s="17"/>
      <c r="BG15" s="17">
        <v>0.133635335156115</v>
      </c>
      <c r="BH15" s="17">
        <v>0.14463867536948999</v>
      </c>
      <c r="BI15" s="17">
        <v>0.15089525112843399</v>
      </c>
      <c r="BJ15" s="17">
        <v>0.11966669422906601</v>
      </c>
      <c r="BK15" s="17">
        <v>0.171120692536157</v>
      </c>
      <c r="BL15" s="17"/>
      <c r="BM15" s="17">
        <v>0.141864808036437</v>
      </c>
      <c r="BN15" s="17">
        <v>0.13505655875966699</v>
      </c>
      <c r="BO15" s="17">
        <v>0.13726310149599999</v>
      </c>
      <c r="BP15" s="17"/>
      <c r="BQ15" s="17">
        <v>0.14896772598094701</v>
      </c>
      <c r="BR15" s="17">
        <v>0.13021659475169201</v>
      </c>
      <c r="BS15" s="17"/>
      <c r="BT15" s="17">
        <v>0.151235668589047</v>
      </c>
      <c r="BU15" s="17">
        <v>0.117814262045947</v>
      </c>
    </row>
    <row r="16" spans="2:73" x14ac:dyDescent="0.3">
      <c r="B16" s="18" t="s">
        <v>268</v>
      </c>
      <c r="C16" s="17">
        <v>6.5156862719695202E-2</v>
      </c>
      <c r="D16" s="17">
        <v>6.6164374847709401E-2</v>
      </c>
      <c r="E16" s="17">
        <v>6.4376115158342601E-2</v>
      </c>
      <c r="F16" s="17"/>
      <c r="G16" s="17">
        <v>6.0734374661002601E-2</v>
      </c>
      <c r="H16" s="17">
        <v>7.1779677154734198E-2</v>
      </c>
      <c r="I16" s="17">
        <v>7.3489904566749406E-2</v>
      </c>
      <c r="J16" s="17">
        <v>6.7206803914797206E-2</v>
      </c>
      <c r="K16" s="17">
        <v>6.2698916936162793E-2</v>
      </c>
      <c r="L16" s="17">
        <v>5.5910224578964801E-2</v>
      </c>
      <c r="M16" s="17"/>
      <c r="N16" s="17">
        <v>7.4762423446827098E-2</v>
      </c>
      <c r="O16" s="17">
        <v>8.3802332651589095E-2</v>
      </c>
      <c r="P16" s="17">
        <v>5.4083314533353501E-2</v>
      </c>
      <c r="Q16" s="17">
        <v>4.4910031996062999E-2</v>
      </c>
      <c r="R16" s="17"/>
      <c r="S16" s="17">
        <v>5.2879672613347799E-2</v>
      </c>
      <c r="T16" s="17">
        <v>0.10418778143848</v>
      </c>
      <c r="U16" s="17">
        <v>3.7253816501921298E-2</v>
      </c>
      <c r="V16" s="17">
        <v>6.2847931782415697E-2</v>
      </c>
      <c r="W16" s="17">
        <v>7.1138732146894201E-2</v>
      </c>
      <c r="X16" s="17">
        <v>4.7026603373483501E-2</v>
      </c>
      <c r="Y16" s="17">
        <v>4.6699583226050001E-2</v>
      </c>
      <c r="Z16" s="17">
        <v>8.7368801306104804E-2</v>
      </c>
      <c r="AA16" s="17">
        <v>7.1093388553490594E-2</v>
      </c>
      <c r="AB16" s="17"/>
      <c r="AC16" s="17">
        <v>0</v>
      </c>
      <c r="AD16" s="17">
        <v>3.4278351656994298E-2</v>
      </c>
      <c r="AE16" s="17">
        <v>5.2293086462293401E-2</v>
      </c>
      <c r="AF16" s="17">
        <v>4.7677934093211499E-2</v>
      </c>
      <c r="AG16" s="17">
        <v>7.9615313362153398E-2</v>
      </c>
      <c r="AH16" s="17">
        <v>6.4689185038027897E-2</v>
      </c>
      <c r="AI16" s="17">
        <v>6.7208570623549999E-2</v>
      </c>
      <c r="AJ16" s="17">
        <v>6.4116959525269301E-2</v>
      </c>
      <c r="AK16" s="17">
        <v>7.0207343832894703E-2</v>
      </c>
      <c r="AL16" s="17">
        <v>7.8337472667761102E-2</v>
      </c>
      <c r="AM16" s="17">
        <v>8.3098332048091694E-2</v>
      </c>
      <c r="AN16" s="17">
        <v>6.2533782084654099E-2</v>
      </c>
      <c r="AO16" s="17">
        <v>0.131142570759817</v>
      </c>
      <c r="AP16" s="17">
        <v>6.7524517885225802E-2</v>
      </c>
      <c r="AQ16" s="17">
        <v>5.0338580594112101E-2</v>
      </c>
      <c r="AR16" s="17">
        <v>4.6257444375071399E-2</v>
      </c>
      <c r="AS16" s="17"/>
      <c r="AT16" s="17">
        <v>5.2676190131606598E-2</v>
      </c>
      <c r="AU16" s="17">
        <v>6.4471002656964094E-2</v>
      </c>
      <c r="AV16" s="17">
        <v>4.7942448102612598E-2</v>
      </c>
      <c r="AW16" s="17">
        <v>9.5244597055725494E-2</v>
      </c>
      <c r="AX16" s="17">
        <v>8.0335195608382204E-2</v>
      </c>
      <c r="AY16" s="17">
        <v>3.43009557316463E-2</v>
      </c>
      <c r="AZ16" s="17"/>
      <c r="BA16" s="17">
        <v>6.6079390850953199E-2</v>
      </c>
      <c r="BB16" s="17">
        <v>6.6775045307227707E-2</v>
      </c>
      <c r="BC16" s="17">
        <v>5.8278824365311198E-2</v>
      </c>
      <c r="BD16" s="17">
        <v>7.8599980655156207E-2</v>
      </c>
      <c r="BE16" s="17">
        <v>7.2867742607770999E-2</v>
      </c>
      <c r="BF16" s="17"/>
      <c r="BG16" s="17">
        <v>6.3492409978844103E-2</v>
      </c>
      <c r="BH16" s="17">
        <v>6.1521665817966802E-2</v>
      </c>
      <c r="BI16" s="17">
        <v>7.6818068642807394E-2</v>
      </c>
      <c r="BJ16" s="17">
        <v>7.38300768318675E-2</v>
      </c>
      <c r="BK16" s="17">
        <v>7.2298259607069204E-2</v>
      </c>
      <c r="BL16" s="17"/>
      <c r="BM16" s="17">
        <v>6.3665506977289496E-2</v>
      </c>
      <c r="BN16" s="17">
        <v>6.1303072688363699E-2</v>
      </c>
      <c r="BO16" s="17">
        <v>7.8913585263401795E-2</v>
      </c>
      <c r="BP16" s="17"/>
      <c r="BQ16" s="17">
        <v>7.1438797228114803E-2</v>
      </c>
      <c r="BR16" s="17">
        <v>6.2450235213743398E-2</v>
      </c>
      <c r="BS16" s="17"/>
      <c r="BT16" s="17">
        <v>6.9435056017916399E-2</v>
      </c>
      <c r="BU16" s="17">
        <v>5.7573729886250202E-2</v>
      </c>
    </row>
    <row r="17" spans="2:73" x14ac:dyDescent="0.3">
      <c r="B17" s="18" t="s">
        <v>269</v>
      </c>
      <c r="C17" s="17">
        <v>0.16533263046903701</v>
      </c>
      <c r="D17" s="17">
        <v>0.12042461825842</v>
      </c>
      <c r="E17" s="17">
        <v>0.209604564739474</v>
      </c>
      <c r="F17" s="17"/>
      <c r="G17" s="17">
        <v>0.133660287728147</v>
      </c>
      <c r="H17" s="17">
        <v>0.10559432923993101</v>
      </c>
      <c r="I17" s="17">
        <v>0.166266825302991</v>
      </c>
      <c r="J17" s="17">
        <v>0.18602738366697499</v>
      </c>
      <c r="K17" s="17">
        <v>0.22312507066304299</v>
      </c>
      <c r="L17" s="17">
        <v>0.178479017288873</v>
      </c>
      <c r="M17" s="17"/>
      <c r="N17" s="17">
        <v>0.15580440298067699</v>
      </c>
      <c r="O17" s="17">
        <v>0.15286419468672399</v>
      </c>
      <c r="P17" s="17">
        <v>0.18108943630319299</v>
      </c>
      <c r="Q17" s="17">
        <v>0.17547263518662901</v>
      </c>
      <c r="R17" s="17"/>
      <c r="S17" s="17">
        <v>0.14791351592049901</v>
      </c>
      <c r="T17" s="17">
        <v>0.172503029664412</v>
      </c>
      <c r="U17" s="17">
        <v>0.20850476561204101</v>
      </c>
      <c r="V17" s="17">
        <v>0.155206115790544</v>
      </c>
      <c r="W17" s="17">
        <v>0.166784602659693</v>
      </c>
      <c r="X17" s="17">
        <v>0.157263065033873</v>
      </c>
      <c r="Y17" s="17">
        <v>0.17129633753151499</v>
      </c>
      <c r="Z17" s="17">
        <v>0.15324363157255</v>
      </c>
      <c r="AA17" s="17">
        <v>0.15856742991311101</v>
      </c>
      <c r="AB17" s="17"/>
      <c r="AC17" s="17">
        <v>0.22097760200835501</v>
      </c>
      <c r="AD17" s="17">
        <v>0.103944035353651</v>
      </c>
      <c r="AE17" s="17">
        <v>0.18671451604863501</v>
      </c>
      <c r="AF17" s="17">
        <v>0.22051465099502099</v>
      </c>
      <c r="AG17" s="17">
        <v>0.171842675669615</v>
      </c>
      <c r="AH17" s="17">
        <v>0.160591185903147</v>
      </c>
      <c r="AI17" s="17">
        <v>0.14691543365336901</v>
      </c>
      <c r="AJ17" s="17">
        <v>0.15512519026350499</v>
      </c>
      <c r="AK17" s="17">
        <v>0.14645610773892501</v>
      </c>
      <c r="AL17" s="17">
        <v>0.121912710886318</v>
      </c>
      <c r="AM17" s="17">
        <v>0.176303483591151</v>
      </c>
      <c r="AN17" s="17">
        <v>0.16818662079942601</v>
      </c>
      <c r="AO17" s="17">
        <v>0.18139297136940499</v>
      </c>
      <c r="AP17" s="17">
        <v>0.19788106610730899</v>
      </c>
      <c r="AQ17" s="17">
        <v>0.1294943125919</v>
      </c>
      <c r="AR17" s="17">
        <v>0.14544690596958501</v>
      </c>
      <c r="AS17" s="17"/>
      <c r="AT17" s="17">
        <v>0.14711358742187</v>
      </c>
      <c r="AU17" s="17">
        <v>0.16560904328734699</v>
      </c>
      <c r="AV17" s="17">
        <v>0.16120985395038001</v>
      </c>
      <c r="AW17" s="17">
        <v>0.17423852544107499</v>
      </c>
      <c r="AX17" s="17">
        <v>0.166106541994231</v>
      </c>
      <c r="AY17" s="17">
        <v>0.22300382747557701</v>
      </c>
      <c r="AZ17" s="17"/>
      <c r="BA17" s="17">
        <v>0.1545479653663</v>
      </c>
      <c r="BB17" s="17">
        <v>0.17919971272070601</v>
      </c>
      <c r="BC17" s="17">
        <v>0.164315101315788</v>
      </c>
      <c r="BD17" s="17">
        <v>0.139320461870614</v>
      </c>
      <c r="BE17" s="17">
        <v>9.3861702283003001E-2</v>
      </c>
      <c r="BF17" s="17"/>
      <c r="BG17" s="17">
        <v>0.146942873838975</v>
      </c>
      <c r="BH17" s="17">
        <v>0.15362157032049201</v>
      </c>
      <c r="BI17" s="17">
        <v>0.188629624106048</v>
      </c>
      <c r="BJ17" s="17">
        <v>0.164528452284604</v>
      </c>
      <c r="BK17" s="17">
        <v>0.12447577155301701</v>
      </c>
      <c r="BL17" s="17"/>
      <c r="BM17" s="17">
        <v>0.155894273988372</v>
      </c>
      <c r="BN17" s="17">
        <v>0.177609065384148</v>
      </c>
      <c r="BO17" s="17">
        <v>0.16375271054724699</v>
      </c>
      <c r="BP17" s="17"/>
      <c r="BQ17" s="17">
        <v>0.14358125076887501</v>
      </c>
      <c r="BR17" s="17">
        <v>0.17917971318807299</v>
      </c>
      <c r="BS17" s="17"/>
      <c r="BT17" s="17">
        <v>0.17195107453765601</v>
      </c>
      <c r="BU17" s="17">
        <v>0.161095941099998</v>
      </c>
    </row>
    <row r="18" spans="2:73" x14ac:dyDescent="0.3">
      <c r="B18" s="18" t="s">
        <v>270</v>
      </c>
      <c r="C18" s="17">
        <v>0.25303087319392298</v>
      </c>
      <c r="D18" s="17">
        <v>0.17853227886379899</v>
      </c>
      <c r="E18" s="17">
        <v>0.32445035694520202</v>
      </c>
      <c r="F18" s="17"/>
      <c r="G18" s="17">
        <v>0.17780918583788299</v>
      </c>
      <c r="H18" s="17">
        <v>0.13527074890766899</v>
      </c>
      <c r="I18" s="17">
        <v>0.20288516848625299</v>
      </c>
      <c r="J18" s="17">
        <v>0.246344895832802</v>
      </c>
      <c r="K18" s="17">
        <v>0.28509865682861102</v>
      </c>
      <c r="L18" s="17">
        <v>0.423278636625879</v>
      </c>
      <c r="M18" s="17"/>
      <c r="N18" s="17">
        <v>0.151842889244267</v>
      </c>
      <c r="O18" s="17">
        <v>0.245684203367</v>
      </c>
      <c r="P18" s="17">
        <v>0.25430214915247301</v>
      </c>
      <c r="Q18" s="17">
        <v>0.36748637667557399</v>
      </c>
      <c r="R18" s="17"/>
      <c r="S18" s="17">
        <v>0.16157162846877199</v>
      </c>
      <c r="T18" s="17">
        <v>0.32509760066787702</v>
      </c>
      <c r="U18" s="17">
        <v>0.28893392123546802</v>
      </c>
      <c r="V18" s="17">
        <v>0.23028271939370001</v>
      </c>
      <c r="W18" s="17">
        <v>0.29442623179944299</v>
      </c>
      <c r="X18" s="17">
        <v>0.265685142337029</v>
      </c>
      <c r="Y18" s="17">
        <v>0.23359879014957599</v>
      </c>
      <c r="Z18" s="17">
        <v>0.27856904712560698</v>
      </c>
      <c r="AA18" s="17">
        <v>0.23524852413629899</v>
      </c>
      <c r="AB18" s="17"/>
      <c r="AC18" s="17">
        <v>0.29900982252130598</v>
      </c>
      <c r="AD18" s="17">
        <v>0.39469650477554802</v>
      </c>
      <c r="AE18" s="17">
        <v>0.40276199835713999</v>
      </c>
      <c r="AF18" s="17">
        <v>0.362602859532067</v>
      </c>
      <c r="AG18" s="17">
        <v>0.32812391361948701</v>
      </c>
      <c r="AH18" s="17">
        <v>0.28607810168703801</v>
      </c>
      <c r="AI18" s="17">
        <v>0.26454562901066497</v>
      </c>
      <c r="AJ18" s="17">
        <v>0.246266567221715</v>
      </c>
      <c r="AK18" s="17">
        <v>0.21475492957654599</v>
      </c>
      <c r="AL18" s="17">
        <v>0.162258628681096</v>
      </c>
      <c r="AM18" s="17">
        <v>0.15759803214596199</v>
      </c>
      <c r="AN18" s="17">
        <v>0.156352239869019</v>
      </c>
      <c r="AO18" s="17">
        <v>0.131386422202316</v>
      </c>
      <c r="AP18" s="17">
        <v>0.14303248167753099</v>
      </c>
      <c r="AQ18" s="17">
        <v>0.168917511316415</v>
      </c>
      <c r="AR18" s="17">
        <v>8.7423998040557796E-2</v>
      </c>
      <c r="AS18" s="17"/>
      <c r="AT18" s="17">
        <v>0.156592953140609</v>
      </c>
      <c r="AU18" s="17">
        <v>0.27122733384113101</v>
      </c>
      <c r="AV18" s="17">
        <v>0.27373151507620502</v>
      </c>
      <c r="AW18" s="17">
        <v>0.28086411011025197</v>
      </c>
      <c r="AX18" s="17">
        <v>0.32951019123893299</v>
      </c>
      <c r="AY18" s="17">
        <v>0.277770149588705</v>
      </c>
      <c r="AZ18" s="17"/>
      <c r="BA18" s="17">
        <v>0.34000401601156099</v>
      </c>
      <c r="BB18" s="17">
        <v>0.24886331674821699</v>
      </c>
      <c r="BC18" s="17">
        <v>0.21348678720536701</v>
      </c>
      <c r="BD18" s="17">
        <v>0.163001350202953</v>
      </c>
      <c r="BE18" s="17">
        <v>0.113620716362903</v>
      </c>
      <c r="BF18" s="17"/>
      <c r="BG18" s="17">
        <v>0.271559635238391</v>
      </c>
      <c r="BH18" s="17">
        <v>0.187867821553137</v>
      </c>
      <c r="BI18" s="17">
        <v>0.29363675920230398</v>
      </c>
      <c r="BJ18" s="17">
        <v>0.26944187846026402</v>
      </c>
      <c r="BK18" s="17">
        <v>0.29051722401894498</v>
      </c>
      <c r="BL18" s="17"/>
      <c r="BM18" s="17">
        <v>0.222272078047168</v>
      </c>
      <c r="BN18" s="17">
        <v>0.28227001307633498</v>
      </c>
      <c r="BO18" s="17">
        <v>0.27391607437913801</v>
      </c>
      <c r="BP18" s="17"/>
      <c r="BQ18" s="17">
        <v>0.13945248512490699</v>
      </c>
      <c r="BR18" s="17">
        <v>0.32073628664603099</v>
      </c>
      <c r="BS18" s="17"/>
      <c r="BT18" s="17">
        <v>0.20055478917814401</v>
      </c>
      <c r="BU18" s="17">
        <v>0.32294676565022701</v>
      </c>
    </row>
    <row r="19" spans="2:73" x14ac:dyDescent="0.3">
      <c r="B19" s="18" t="s">
        <v>92</v>
      </c>
      <c r="C19" s="19">
        <v>1.79617837856598E-2</v>
      </c>
      <c r="D19" s="19">
        <v>9.9870909740824992E-3</v>
      </c>
      <c r="E19" s="19">
        <v>2.57883539441544E-2</v>
      </c>
      <c r="F19" s="19"/>
      <c r="G19" s="19">
        <v>2.0955801800291201E-2</v>
      </c>
      <c r="H19" s="19">
        <v>2.31436606139509E-2</v>
      </c>
      <c r="I19" s="19">
        <v>2.8822102647159298E-3</v>
      </c>
      <c r="J19" s="19">
        <v>1.36945379310041E-2</v>
      </c>
      <c r="K19" s="19">
        <v>2.03242036474016E-2</v>
      </c>
      <c r="L19" s="19">
        <v>2.5910400960195801E-2</v>
      </c>
      <c r="M19" s="19"/>
      <c r="N19" s="19">
        <v>8.8579147905122699E-3</v>
      </c>
      <c r="O19" s="19">
        <v>1.44217295807732E-2</v>
      </c>
      <c r="P19" s="19">
        <v>1.97859150462747E-2</v>
      </c>
      <c r="Q19" s="19">
        <v>3.0246477404140201E-2</v>
      </c>
      <c r="R19" s="19"/>
      <c r="S19" s="19">
        <v>2.7682062807745399E-2</v>
      </c>
      <c r="T19" s="19">
        <v>1.72735809336481E-2</v>
      </c>
      <c r="U19" s="19">
        <v>1.46397904755019E-2</v>
      </c>
      <c r="V19" s="19">
        <v>4.8380763809067204E-3</v>
      </c>
      <c r="W19" s="19">
        <v>1.06453746896558E-2</v>
      </c>
      <c r="X19" s="19">
        <v>2.4853598350145799E-2</v>
      </c>
      <c r="Y19" s="19">
        <v>1.7581493839542901E-2</v>
      </c>
      <c r="Z19" s="19">
        <v>1.8488716237658999E-2</v>
      </c>
      <c r="AA19" s="19">
        <v>2.0344790213908E-2</v>
      </c>
      <c r="AB19" s="19"/>
      <c r="AC19" s="19">
        <v>0.120168063281793</v>
      </c>
      <c r="AD19" s="19">
        <v>5.2141525821519298E-2</v>
      </c>
      <c r="AE19" s="19">
        <v>1.4877157537858199E-2</v>
      </c>
      <c r="AF19" s="19">
        <v>2.0156391028475999E-2</v>
      </c>
      <c r="AG19" s="19">
        <v>2.2656164418071102E-2</v>
      </c>
      <c r="AH19" s="19">
        <v>1.5413059026341699E-2</v>
      </c>
      <c r="AI19" s="19">
        <v>1.0208404956144401E-2</v>
      </c>
      <c r="AJ19" s="19">
        <v>1.53247249120349E-2</v>
      </c>
      <c r="AK19" s="19">
        <v>4.8765892069359404E-3</v>
      </c>
      <c r="AL19" s="19">
        <v>9.7850742324779392E-3</v>
      </c>
      <c r="AM19" s="19">
        <v>4.8524649566977001E-3</v>
      </c>
      <c r="AN19" s="19">
        <v>3.3232278774143503E-2</v>
      </c>
      <c r="AO19" s="19">
        <v>5.6927350755995197E-3</v>
      </c>
      <c r="AP19" s="19">
        <v>0</v>
      </c>
      <c r="AQ19" s="19">
        <v>2.90510549199825E-2</v>
      </c>
      <c r="AR19" s="19">
        <v>5.7147272186082202E-3</v>
      </c>
      <c r="AS19" s="19"/>
      <c r="AT19" s="19">
        <v>1.82518995350247E-2</v>
      </c>
      <c r="AU19" s="19">
        <v>2.2374161123192501E-2</v>
      </c>
      <c r="AV19" s="19">
        <v>2.00120156377489E-2</v>
      </c>
      <c r="AW19" s="19">
        <v>6.1676205278836504E-3</v>
      </c>
      <c r="AX19" s="19">
        <v>2.1490336861555701E-2</v>
      </c>
      <c r="AY19" s="19">
        <v>2.1550524059031798E-2</v>
      </c>
      <c r="AZ19" s="19"/>
      <c r="BA19" s="19">
        <v>3.0239405036910201E-2</v>
      </c>
      <c r="BB19" s="19">
        <v>1.6941840354154601E-2</v>
      </c>
      <c r="BC19" s="19">
        <v>1.34146406814481E-2</v>
      </c>
      <c r="BD19" s="19">
        <v>6.6164475584333301E-3</v>
      </c>
      <c r="BE19" s="19">
        <v>1.9010290646531602E-2</v>
      </c>
      <c r="BF19" s="19"/>
      <c r="BG19" s="19">
        <v>1.7274906258538201E-2</v>
      </c>
      <c r="BH19" s="19">
        <v>1.4083762063753001E-2</v>
      </c>
      <c r="BI19" s="19">
        <v>3.0457722853217601E-3</v>
      </c>
      <c r="BJ19" s="19">
        <v>1.30193838754421E-2</v>
      </c>
      <c r="BK19" s="19">
        <v>4.1132816272221297E-2</v>
      </c>
      <c r="BL19" s="19"/>
      <c r="BM19" s="19">
        <v>1.36757217289721E-2</v>
      </c>
      <c r="BN19" s="19">
        <v>1.9620633334532199E-2</v>
      </c>
      <c r="BO19" s="19">
        <v>2.6711534999082302E-2</v>
      </c>
      <c r="BP19" s="19"/>
      <c r="BQ19" s="19">
        <v>1.0006031734996E-2</v>
      </c>
      <c r="BR19" s="19">
        <v>2.10257148137101E-2</v>
      </c>
      <c r="BS19" s="19"/>
      <c r="BT19" s="19">
        <v>1.53535093677068E-2</v>
      </c>
      <c r="BU19" s="19">
        <v>1.60480213948372E-2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261</v>
      </c>
      <c r="C9" s="17">
        <v>4.6837284539663002E-3</v>
      </c>
      <c r="D9" s="17">
        <v>5.9957510009518798E-3</v>
      </c>
      <c r="E9" s="17">
        <v>3.4196460958848601E-3</v>
      </c>
      <c r="F9" s="17"/>
      <c r="G9" s="17">
        <v>6.4997372403631203E-3</v>
      </c>
      <c r="H9" s="17">
        <v>1.1537821233850601E-2</v>
      </c>
      <c r="I9" s="17">
        <v>7.4992419432533203E-3</v>
      </c>
      <c r="J9" s="17">
        <v>1.5207004103980099E-3</v>
      </c>
      <c r="K9" s="17">
        <v>0</v>
      </c>
      <c r="L9" s="17">
        <v>1.3383316294594801E-3</v>
      </c>
      <c r="M9" s="17"/>
      <c r="N9" s="17">
        <v>5.7296428565147802E-3</v>
      </c>
      <c r="O9" s="17">
        <v>4.0424211748623703E-3</v>
      </c>
      <c r="P9" s="17">
        <v>1.62460399444702E-3</v>
      </c>
      <c r="Q9" s="17">
        <v>7.0062650867737204E-3</v>
      </c>
      <c r="R9" s="17"/>
      <c r="S9" s="17">
        <v>1.6656170901130599E-2</v>
      </c>
      <c r="T9" s="17">
        <v>0</v>
      </c>
      <c r="U9" s="17">
        <v>0</v>
      </c>
      <c r="V9" s="17">
        <v>8.1118055277874107E-3</v>
      </c>
      <c r="W9" s="17">
        <v>1.5698286156228E-3</v>
      </c>
      <c r="X9" s="17">
        <v>3.4743520151360998E-3</v>
      </c>
      <c r="Y9" s="17">
        <v>2.8101055480514699E-3</v>
      </c>
      <c r="Z9" s="17">
        <v>0</v>
      </c>
      <c r="AA9" s="17">
        <v>2.7353022153361701E-3</v>
      </c>
      <c r="AB9" s="17"/>
      <c r="AC9" s="17">
        <v>0</v>
      </c>
      <c r="AD9" s="17">
        <v>3.4864299615616601E-2</v>
      </c>
      <c r="AE9" s="17">
        <v>0</v>
      </c>
      <c r="AF9" s="17">
        <v>0</v>
      </c>
      <c r="AG9" s="17">
        <v>0</v>
      </c>
      <c r="AH9" s="17">
        <v>0</v>
      </c>
      <c r="AI9" s="17">
        <v>0</v>
      </c>
      <c r="AJ9" s="17">
        <v>0</v>
      </c>
      <c r="AK9" s="17">
        <v>5.3874841951693899E-3</v>
      </c>
      <c r="AL9" s="17">
        <v>0</v>
      </c>
      <c r="AM9" s="17">
        <v>1.7685074682060699E-3</v>
      </c>
      <c r="AN9" s="17">
        <v>0</v>
      </c>
      <c r="AO9" s="17">
        <v>0</v>
      </c>
      <c r="AP9" s="17">
        <v>8.7909995233907308E-3</v>
      </c>
      <c r="AQ9" s="17">
        <v>0</v>
      </c>
      <c r="AR9" s="17">
        <v>3.9452211373126302E-2</v>
      </c>
      <c r="AS9" s="17"/>
      <c r="AT9" s="17">
        <v>1.5730618794271199E-2</v>
      </c>
      <c r="AU9" s="17">
        <v>0</v>
      </c>
      <c r="AV9" s="17">
        <v>2.45232615397267E-3</v>
      </c>
      <c r="AW9" s="17">
        <v>3.7461860805547199E-3</v>
      </c>
      <c r="AX9" s="17">
        <v>0</v>
      </c>
      <c r="AY9" s="17">
        <v>0</v>
      </c>
      <c r="AZ9" s="17"/>
      <c r="BA9" s="17">
        <v>3.9254641028111303E-3</v>
      </c>
      <c r="BB9" s="17">
        <v>3.04208833592506E-3</v>
      </c>
      <c r="BC9" s="17">
        <v>2.3560925206898499E-3</v>
      </c>
      <c r="BD9" s="17">
        <v>6.2490783486749196E-3</v>
      </c>
      <c r="BE9" s="17">
        <v>5.4685824901874902E-2</v>
      </c>
      <c r="BF9" s="17"/>
      <c r="BG9" s="17">
        <v>3.6222039169088202E-3</v>
      </c>
      <c r="BH9" s="17">
        <v>8.9646174884923605E-3</v>
      </c>
      <c r="BI9" s="17">
        <v>2.6500924890253499E-3</v>
      </c>
      <c r="BJ9" s="17">
        <v>5.4969114199730704E-3</v>
      </c>
      <c r="BK9" s="17">
        <v>0</v>
      </c>
      <c r="BL9" s="17"/>
      <c r="BM9" s="17">
        <v>6.7870921502167598E-3</v>
      </c>
      <c r="BN9" s="17">
        <v>4.0309060790688703E-3</v>
      </c>
      <c r="BO9" s="17">
        <v>0</v>
      </c>
      <c r="BP9" s="17"/>
      <c r="BQ9" s="17">
        <v>1.13083356424945E-2</v>
      </c>
      <c r="BR9" s="17">
        <v>1.03934486640526E-3</v>
      </c>
      <c r="BS9" s="17"/>
      <c r="BT9" s="17">
        <v>7.00267761955101E-3</v>
      </c>
      <c r="BU9" s="17">
        <v>9.2634861240306805E-4</v>
      </c>
    </row>
    <row r="10" spans="2:73" x14ac:dyDescent="0.3">
      <c r="B10" s="18" t="s">
        <v>262</v>
      </c>
      <c r="C10" s="17">
        <v>1.5213063122422E-2</v>
      </c>
      <c r="D10" s="17">
        <v>1.96784188851882E-2</v>
      </c>
      <c r="E10" s="17">
        <v>1.09086225621359E-2</v>
      </c>
      <c r="F10" s="17"/>
      <c r="G10" s="17">
        <v>3.63969622192859E-2</v>
      </c>
      <c r="H10" s="17">
        <v>2.9071009432463601E-2</v>
      </c>
      <c r="I10" s="17">
        <v>1.3155163040451801E-2</v>
      </c>
      <c r="J10" s="17">
        <v>2.5988933533207898E-3</v>
      </c>
      <c r="K10" s="17">
        <v>2.22052900959853E-3</v>
      </c>
      <c r="L10" s="17">
        <v>1.0574516723921901E-2</v>
      </c>
      <c r="M10" s="17"/>
      <c r="N10" s="17">
        <v>2.93175237411437E-2</v>
      </c>
      <c r="O10" s="17">
        <v>8.2900241079426392E-3</v>
      </c>
      <c r="P10" s="17">
        <v>1.35137414926992E-2</v>
      </c>
      <c r="Q10" s="17">
        <v>7.7139594601669101E-3</v>
      </c>
      <c r="R10" s="17"/>
      <c r="S10" s="17">
        <v>3.09979110172433E-2</v>
      </c>
      <c r="T10" s="17">
        <v>1.4892955908724401E-2</v>
      </c>
      <c r="U10" s="17">
        <v>1.2470021072983801E-2</v>
      </c>
      <c r="V10" s="17">
        <v>6.2666098239735702E-3</v>
      </c>
      <c r="W10" s="17">
        <v>6.8964774252830404E-3</v>
      </c>
      <c r="X10" s="17">
        <v>1.27112998081163E-2</v>
      </c>
      <c r="Y10" s="17">
        <v>1.1018908450591801E-2</v>
      </c>
      <c r="Z10" s="17">
        <v>3.3012624723271697E-2</v>
      </c>
      <c r="AA10" s="17">
        <v>9.8895530176438106E-3</v>
      </c>
      <c r="AB10" s="17"/>
      <c r="AC10" s="17">
        <v>0</v>
      </c>
      <c r="AD10" s="17">
        <v>5.7915114525503098E-3</v>
      </c>
      <c r="AE10" s="17">
        <v>4.5057950276746099E-3</v>
      </c>
      <c r="AF10" s="17">
        <v>2.7520112030362601E-2</v>
      </c>
      <c r="AG10" s="17">
        <v>1.52349564487368E-2</v>
      </c>
      <c r="AH10" s="17">
        <v>3.4611139950867201E-3</v>
      </c>
      <c r="AI10" s="17">
        <v>1.5419162580651E-2</v>
      </c>
      <c r="AJ10" s="17">
        <v>1.62639563673928E-2</v>
      </c>
      <c r="AK10" s="17">
        <v>8.5810147473202592E-3</v>
      </c>
      <c r="AL10" s="17">
        <v>1.7450354304403899E-2</v>
      </c>
      <c r="AM10" s="17">
        <v>9.3136020274847998E-3</v>
      </c>
      <c r="AN10" s="17">
        <v>6.2150880787184499E-3</v>
      </c>
      <c r="AO10" s="17">
        <v>3.0763212122445101E-2</v>
      </c>
      <c r="AP10" s="17">
        <v>3.5712457575989301E-2</v>
      </c>
      <c r="AQ10" s="17">
        <v>1.3384348105102899E-2</v>
      </c>
      <c r="AR10" s="17">
        <v>4.9690478377925097E-2</v>
      </c>
      <c r="AS10" s="17"/>
      <c r="AT10" s="17">
        <v>2.7119131998908499E-2</v>
      </c>
      <c r="AU10" s="17">
        <v>1.08612717814886E-2</v>
      </c>
      <c r="AV10" s="17">
        <v>1.829050953124E-2</v>
      </c>
      <c r="AW10" s="17">
        <v>7.4244604208932802E-3</v>
      </c>
      <c r="AX10" s="17">
        <v>1.04269168018948E-2</v>
      </c>
      <c r="AY10" s="17">
        <v>1.4877525819274E-2</v>
      </c>
      <c r="AZ10" s="17"/>
      <c r="BA10" s="17">
        <v>7.5002954466831797E-3</v>
      </c>
      <c r="BB10" s="17">
        <v>1.1555222823757901E-2</v>
      </c>
      <c r="BC10" s="17">
        <v>2.3487470142222699E-2</v>
      </c>
      <c r="BD10" s="17">
        <v>2.6522218863563301E-2</v>
      </c>
      <c r="BE10" s="17">
        <v>2.0079037110428001E-2</v>
      </c>
      <c r="BF10" s="17"/>
      <c r="BG10" s="17">
        <v>1.5940448942537998E-2</v>
      </c>
      <c r="BH10" s="17">
        <v>1.2694244510633701E-2</v>
      </c>
      <c r="BI10" s="17">
        <v>2.1861688309809901E-2</v>
      </c>
      <c r="BJ10" s="17">
        <v>1.75759699336492E-2</v>
      </c>
      <c r="BK10" s="17">
        <v>1.7628192487477799E-2</v>
      </c>
      <c r="BL10" s="17"/>
      <c r="BM10" s="17">
        <v>2.1737799651191499E-2</v>
      </c>
      <c r="BN10" s="17">
        <v>1.1063365665888799E-2</v>
      </c>
      <c r="BO10" s="17">
        <v>5.8202878996266002E-3</v>
      </c>
      <c r="BP10" s="17"/>
      <c r="BQ10" s="17">
        <v>3.0374016043607201E-2</v>
      </c>
      <c r="BR10" s="17">
        <v>6.6061276031029398E-3</v>
      </c>
      <c r="BS10" s="17"/>
      <c r="BT10" s="17">
        <v>1.7534171185134999E-2</v>
      </c>
      <c r="BU10" s="17">
        <v>1.16884033052169E-2</v>
      </c>
    </row>
    <row r="11" spans="2:73" x14ac:dyDescent="0.3">
      <c r="B11" s="18" t="s">
        <v>263</v>
      </c>
      <c r="C11" s="17">
        <v>6.8648155966497204E-2</v>
      </c>
      <c r="D11" s="17">
        <v>8.0873583902656004E-2</v>
      </c>
      <c r="E11" s="17">
        <v>5.6204325089129301E-2</v>
      </c>
      <c r="F11" s="17"/>
      <c r="G11" s="17">
        <v>8.2610093619209804E-2</v>
      </c>
      <c r="H11" s="17">
        <v>0.115491719262931</v>
      </c>
      <c r="I11" s="17">
        <v>7.8753689456822998E-2</v>
      </c>
      <c r="J11" s="17">
        <v>5.4272817830020199E-2</v>
      </c>
      <c r="K11" s="17">
        <v>4.0610898550013201E-2</v>
      </c>
      <c r="L11" s="17">
        <v>4.36230553939344E-2</v>
      </c>
      <c r="M11" s="17"/>
      <c r="N11" s="17">
        <v>8.2854394391488395E-2</v>
      </c>
      <c r="O11" s="17">
        <v>5.5162570816860698E-2</v>
      </c>
      <c r="P11" s="17">
        <v>8.3671737201918395E-2</v>
      </c>
      <c r="Q11" s="17">
        <v>5.37784528232031E-2</v>
      </c>
      <c r="R11" s="17"/>
      <c r="S11" s="17">
        <v>0.120255134878688</v>
      </c>
      <c r="T11" s="17">
        <v>5.11912973267507E-2</v>
      </c>
      <c r="U11" s="17">
        <v>7.1737287318720894E-2</v>
      </c>
      <c r="V11" s="17">
        <v>3.5454312162194399E-2</v>
      </c>
      <c r="W11" s="17">
        <v>6.0575380042505997E-2</v>
      </c>
      <c r="X11" s="17">
        <v>6.0746114775648299E-2</v>
      </c>
      <c r="Y11" s="17">
        <v>8.1397677372659002E-2</v>
      </c>
      <c r="Z11" s="17">
        <v>2.2494271175272001E-2</v>
      </c>
      <c r="AA11" s="17">
        <v>7.1961163365045405E-2</v>
      </c>
      <c r="AB11" s="17"/>
      <c r="AC11" s="17">
        <v>4.29535036856456E-2</v>
      </c>
      <c r="AD11" s="17">
        <v>4.2268401753248502E-2</v>
      </c>
      <c r="AE11" s="17">
        <v>3.3829546738850198E-2</v>
      </c>
      <c r="AF11" s="17">
        <v>6.2528149384299597E-2</v>
      </c>
      <c r="AG11" s="17">
        <v>7.4820896955308303E-2</v>
      </c>
      <c r="AH11" s="17">
        <v>7.7009846532729007E-2</v>
      </c>
      <c r="AI11" s="17">
        <v>9.3215522926168207E-2</v>
      </c>
      <c r="AJ11" s="17">
        <v>3.76945072339454E-2</v>
      </c>
      <c r="AK11" s="17">
        <v>7.7960159903159798E-2</v>
      </c>
      <c r="AL11" s="17">
        <v>5.6992277219554799E-2</v>
      </c>
      <c r="AM11" s="17">
        <v>4.30166377961788E-2</v>
      </c>
      <c r="AN11" s="17">
        <v>0.10353221118588</v>
      </c>
      <c r="AO11" s="17">
        <v>8.5454545796406003E-2</v>
      </c>
      <c r="AP11" s="17">
        <v>9.8344847338000696E-2</v>
      </c>
      <c r="AQ11" s="17">
        <v>5.1623277757170502E-2</v>
      </c>
      <c r="AR11" s="17">
        <v>0.12364361955400301</v>
      </c>
      <c r="AS11" s="17"/>
      <c r="AT11" s="17">
        <v>0.10496955170894599</v>
      </c>
      <c r="AU11" s="17">
        <v>6.3609768782129594E-2</v>
      </c>
      <c r="AV11" s="17">
        <v>5.6816963060387103E-2</v>
      </c>
      <c r="AW11" s="17">
        <v>6.2656879490793904E-2</v>
      </c>
      <c r="AX11" s="17">
        <v>3.8776545793104897E-2</v>
      </c>
      <c r="AY11" s="17">
        <v>4.6657729965906697E-2</v>
      </c>
      <c r="AZ11" s="17"/>
      <c r="BA11" s="17">
        <v>5.4295343728359598E-2</v>
      </c>
      <c r="BB11" s="17">
        <v>7.1212681326691799E-2</v>
      </c>
      <c r="BC11" s="17">
        <v>6.3670410809691602E-2</v>
      </c>
      <c r="BD11" s="17">
        <v>0.10885884764105699</v>
      </c>
      <c r="BE11" s="17">
        <v>0.101864225956651</v>
      </c>
      <c r="BF11" s="17"/>
      <c r="BG11" s="17">
        <v>5.03010015592254E-2</v>
      </c>
      <c r="BH11" s="17">
        <v>9.8779662139482E-2</v>
      </c>
      <c r="BI11" s="17">
        <v>4.03240111584727E-2</v>
      </c>
      <c r="BJ11" s="17">
        <v>6.6413346888354499E-2</v>
      </c>
      <c r="BK11" s="17">
        <v>4.0518558455642402E-2</v>
      </c>
      <c r="BL11" s="17"/>
      <c r="BM11" s="17">
        <v>7.8834881903739898E-2</v>
      </c>
      <c r="BN11" s="17">
        <v>5.7015740829913397E-2</v>
      </c>
      <c r="BO11" s="17">
        <v>6.6443132035104505E-2</v>
      </c>
      <c r="BP11" s="17"/>
      <c r="BQ11" s="17">
        <v>0.11865664800717</v>
      </c>
      <c r="BR11" s="17">
        <v>4.1766046224544398E-2</v>
      </c>
      <c r="BS11" s="17"/>
      <c r="BT11" s="17">
        <v>8.8658632192330403E-2</v>
      </c>
      <c r="BU11" s="17">
        <v>4.3114198835381499E-2</v>
      </c>
    </row>
    <row r="12" spans="2:73" x14ac:dyDescent="0.3">
      <c r="B12" s="18" t="s">
        <v>264</v>
      </c>
      <c r="C12" s="17">
        <v>0.10234278353182</v>
      </c>
      <c r="D12" s="17">
        <v>0.12399095742536</v>
      </c>
      <c r="E12" s="17">
        <v>8.1562947060748098E-2</v>
      </c>
      <c r="F12" s="17"/>
      <c r="G12" s="17">
        <v>0.12508685393954</v>
      </c>
      <c r="H12" s="17">
        <v>0.10779471938667801</v>
      </c>
      <c r="I12" s="17">
        <v>0.11343885968638399</v>
      </c>
      <c r="J12" s="17">
        <v>7.8857291468494198E-2</v>
      </c>
      <c r="K12" s="17">
        <v>7.8435897739948995E-2</v>
      </c>
      <c r="L12" s="17">
        <v>0.10898729711322599</v>
      </c>
      <c r="M12" s="17"/>
      <c r="N12" s="17">
        <v>0.10281419608034199</v>
      </c>
      <c r="O12" s="17">
        <v>0.107073613196645</v>
      </c>
      <c r="P12" s="17">
        <v>0.123626072622314</v>
      </c>
      <c r="Q12" s="17">
        <v>7.9099384482874194E-2</v>
      </c>
      <c r="R12" s="17"/>
      <c r="S12" s="17">
        <v>0.102611567886026</v>
      </c>
      <c r="T12" s="17">
        <v>5.8852466706202797E-2</v>
      </c>
      <c r="U12" s="17">
        <v>0.15817504223633699</v>
      </c>
      <c r="V12" s="17">
        <v>0.121445635988226</v>
      </c>
      <c r="W12" s="17">
        <v>9.9035363725155201E-2</v>
      </c>
      <c r="X12" s="17">
        <v>0.11269979205806301</v>
      </c>
      <c r="Y12" s="17">
        <v>0.12126043943609</v>
      </c>
      <c r="Z12" s="17">
        <v>7.7161559363482402E-2</v>
      </c>
      <c r="AA12" s="17">
        <v>8.5886576269570594E-2</v>
      </c>
      <c r="AB12" s="17"/>
      <c r="AC12" s="17">
        <v>7.3837575865601399E-2</v>
      </c>
      <c r="AD12" s="17">
        <v>5.4257453045285398E-2</v>
      </c>
      <c r="AE12" s="17">
        <v>8.0405043405830004E-2</v>
      </c>
      <c r="AF12" s="17">
        <v>0.10753902398931001</v>
      </c>
      <c r="AG12" s="17">
        <v>9.9830987071151706E-2</v>
      </c>
      <c r="AH12" s="17">
        <v>0.105294123486478</v>
      </c>
      <c r="AI12" s="17">
        <v>6.9969924618990695E-2</v>
      </c>
      <c r="AJ12" s="17">
        <v>0.138500196771117</v>
      </c>
      <c r="AK12" s="17">
        <v>0.175293810152719</v>
      </c>
      <c r="AL12" s="17">
        <v>0.126746171506564</v>
      </c>
      <c r="AM12" s="17">
        <v>0.102415465497058</v>
      </c>
      <c r="AN12" s="17">
        <v>8.1625642017771199E-2</v>
      </c>
      <c r="AO12" s="17">
        <v>8.8865792469472404E-2</v>
      </c>
      <c r="AP12" s="17">
        <v>0.13374973487476999</v>
      </c>
      <c r="AQ12" s="17">
        <v>8.7270216630823405E-2</v>
      </c>
      <c r="AR12" s="17">
        <v>0.1258983146156</v>
      </c>
      <c r="AS12" s="17"/>
      <c r="AT12" s="17">
        <v>0.113254837073062</v>
      </c>
      <c r="AU12" s="17">
        <v>6.9894582797198596E-2</v>
      </c>
      <c r="AV12" s="17">
        <v>0.11008641624398401</v>
      </c>
      <c r="AW12" s="17">
        <v>0.113569960420446</v>
      </c>
      <c r="AX12" s="17">
        <v>0.10597668251126</v>
      </c>
      <c r="AY12" s="17">
        <v>0.17169632868030199</v>
      </c>
      <c r="AZ12" s="17"/>
      <c r="BA12" s="17">
        <v>7.9777741685250494E-2</v>
      </c>
      <c r="BB12" s="17">
        <v>0.113212928701313</v>
      </c>
      <c r="BC12" s="17">
        <v>0.108945962680326</v>
      </c>
      <c r="BD12" s="17">
        <v>0.107718138737701</v>
      </c>
      <c r="BE12" s="17">
        <v>0.17959936088810999</v>
      </c>
      <c r="BF12" s="17"/>
      <c r="BG12" s="17">
        <v>9.4472001422017393E-2</v>
      </c>
      <c r="BH12" s="17">
        <v>0.11648566526490201</v>
      </c>
      <c r="BI12" s="17">
        <v>8.0759028781043796E-2</v>
      </c>
      <c r="BJ12" s="17">
        <v>0.14026823775298</v>
      </c>
      <c r="BK12" s="17">
        <v>0.10516898679523599</v>
      </c>
      <c r="BL12" s="17"/>
      <c r="BM12" s="17">
        <v>0.10192044218740599</v>
      </c>
      <c r="BN12" s="17">
        <v>0.11185082101312201</v>
      </c>
      <c r="BO12" s="17">
        <v>8.0613873233199795E-2</v>
      </c>
      <c r="BP12" s="17"/>
      <c r="BQ12" s="17">
        <v>0.13780812964846501</v>
      </c>
      <c r="BR12" s="17">
        <v>8.3419838574650795E-2</v>
      </c>
      <c r="BS12" s="17"/>
      <c r="BT12" s="17">
        <v>0.12300730634615099</v>
      </c>
      <c r="BU12" s="17">
        <v>7.38052702980595E-2</v>
      </c>
    </row>
    <row r="13" spans="2:73" x14ac:dyDescent="0.3">
      <c r="B13" s="18" t="s">
        <v>265</v>
      </c>
      <c r="C13" s="17">
        <v>0.13644688603706301</v>
      </c>
      <c r="D13" s="17">
        <v>0.146870473961634</v>
      </c>
      <c r="E13" s="17">
        <v>0.12632081304867401</v>
      </c>
      <c r="F13" s="17"/>
      <c r="G13" s="17">
        <v>0.17314407903371701</v>
      </c>
      <c r="H13" s="17">
        <v>0.17651233372133199</v>
      </c>
      <c r="I13" s="17">
        <v>0.14049805555750999</v>
      </c>
      <c r="J13" s="17">
        <v>0.13840255174043301</v>
      </c>
      <c r="K13" s="17">
        <v>0.11626850792876001</v>
      </c>
      <c r="L13" s="17">
        <v>8.8225139770010799E-2</v>
      </c>
      <c r="M13" s="17"/>
      <c r="N13" s="17">
        <v>0.17125777817402299</v>
      </c>
      <c r="O13" s="17">
        <v>0.14641664237740701</v>
      </c>
      <c r="P13" s="17">
        <v>0.123485551188941</v>
      </c>
      <c r="Q13" s="17">
        <v>0.10125375802957801</v>
      </c>
      <c r="R13" s="17"/>
      <c r="S13" s="17">
        <v>0.15894647845444601</v>
      </c>
      <c r="T13" s="17">
        <v>0.114237601419214</v>
      </c>
      <c r="U13" s="17">
        <v>0.111292619286501</v>
      </c>
      <c r="V13" s="17">
        <v>0.13345526379125</v>
      </c>
      <c r="W13" s="17">
        <v>0.13869371511273601</v>
      </c>
      <c r="X13" s="17">
        <v>0.109672100788548</v>
      </c>
      <c r="Y13" s="17">
        <v>0.111605636354907</v>
      </c>
      <c r="Z13" s="17">
        <v>0.147055344674383</v>
      </c>
      <c r="AA13" s="17">
        <v>0.1920642658775</v>
      </c>
      <c r="AB13" s="17"/>
      <c r="AC13" s="17">
        <v>0.15651317467916501</v>
      </c>
      <c r="AD13" s="17">
        <v>0.14580676076643101</v>
      </c>
      <c r="AE13" s="17">
        <v>5.9014494899934898E-2</v>
      </c>
      <c r="AF13" s="17">
        <v>5.3097861231851201E-2</v>
      </c>
      <c r="AG13" s="17">
        <v>0.120262095423201</v>
      </c>
      <c r="AH13" s="17">
        <v>0.15915804773591</v>
      </c>
      <c r="AI13" s="17">
        <v>0.14397369433448201</v>
      </c>
      <c r="AJ13" s="17">
        <v>0.14507194933637299</v>
      </c>
      <c r="AK13" s="17">
        <v>0.114131497731856</v>
      </c>
      <c r="AL13" s="17">
        <v>0.162863261097872</v>
      </c>
      <c r="AM13" s="17">
        <v>0.19681657220794099</v>
      </c>
      <c r="AN13" s="17">
        <v>0.168202340489123</v>
      </c>
      <c r="AO13" s="17">
        <v>0.197544167365062</v>
      </c>
      <c r="AP13" s="17">
        <v>0.15536844092369101</v>
      </c>
      <c r="AQ13" s="17">
        <v>0.200335844592748</v>
      </c>
      <c r="AR13" s="17">
        <v>0.12782822529958601</v>
      </c>
      <c r="AS13" s="17"/>
      <c r="AT13" s="17">
        <v>0.16851912083180501</v>
      </c>
      <c r="AU13" s="17">
        <v>0.12955211459051899</v>
      </c>
      <c r="AV13" s="17">
        <v>0.13127545511637601</v>
      </c>
      <c r="AW13" s="17">
        <v>0.125936909136041</v>
      </c>
      <c r="AX13" s="17">
        <v>0.125096809021748</v>
      </c>
      <c r="AY13" s="17">
        <v>9.82530174603259E-2</v>
      </c>
      <c r="AZ13" s="17"/>
      <c r="BA13" s="17">
        <v>9.8636679213910297E-2</v>
      </c>
      <c r="BB13" s="17">
        <v>0.10554422377608</v>
      </c>
      <c r="BC13" s="17">
        <v>0.180315242333589</v>
      </c>
      <c r="BD13" s="17">
        <v>0.18882069133509199</v>
      </c>
      <c r="BE13" s="17">
        <v>7.6445357025205302E-2</v>
      </c>
      <c r="BF13" s="17"/>
      <c r="BG13" s="17">
        <v>0.14749697782680099</v>
      </c>
      <c r="BH13" s="17">
        <v>0.15663472167318099</v>
      </c>
      <c r="BI13" s="17">
        <v>0.14475390183511699</v>
      </c>
      <c r="BJ13" s="17">
        <v>0.111079502473008</v>
      </c>
      <c r="BK13" s="17">
        <v>0.11841077650594101</v>
      </c>
      <c r="BL13" s="17"/>
      <c r="BM13" s="17">
        <v>0.151726293113186</v>
      </c>
      <c r="BN13" s="17">
        <v>0.122173886914366</v>
      </c>
      <c r="BO13" s="17">
        <v>0.12546411271350399</v>
      </c>
      <c r="BP13" s="17"/>
      <c r="BQ13" s="17">
        <v>0.17974255042508999</v>
      </c>
      <c r="BR13" s="17">
        <v>0.113285895706933</v>
      </c>
      <c r="BS13" s="17"/>
      <c r="BT13" s="17">
        <v>0.15719305458281499</v>
      </c>
      <c r="BU13" s="17">
        <v>0.11224509358589201</v>
      </c>
    </row>
    <row r="14" spans="2:73" x14ac:dyDescent="0.3">
      <c r="B14" s="18" t="s">
        <v>266</v>
      </c>
      <c r="C14" s="17">
        <v>0.109652576977476</v>
      </c>
      <c r="D14" s="17">
        <v>0.10317280036380801</v>
      </c>
      <c r="E14" s="17">
        <v>0.115891594296437</v>
      </c>
      <c r="F14" s="17"/>
      <c r="G14" s="17">
        <v>0.10032803934015699</v>
      </c>
      <c r="H14" s="17">
        <v>0.122156451557492</v>
      </c>
      <c r="I14" s="17">
        <v>9.5477780544804602E-2</v>
      </c>
      <c r="J14" s="17">
        <v>0.105792958421376</v>
      </c>
      <c r="K14" s="17">
        <v>0.12141649313052701</v>
      </c>
      <c r="L14" s="17">
        <v>0.11242968507333199</v>
      </c>
      <c r="M14" s="17"/>
      <c r="N14" s="17">
        <v>0.109319179417046</v>
      </c>
      <c r="O14" s="17">
        <v>0.104422613532322</v>
      </c>
      <c r="P14" s="17">
        <v>0.12798380008112101</v>
      </c>
      <c r="Q14" s="17">
        <v>9.7355553101787701E-2</v>
      </c>
      <c r="R14" s="17"/>
      <c r="S14" s="17">
        <v>0.101694479696276</v>
      </c>
      <c r="T14" s="17">
        <v>6.5876417418164801E-2</v>
      </c>
      <c r="U14" s="17">
        <v>0.125543150662669</v>
      </c>
      <c r="V14" s="17">
        <v>0.12192670181033501</v>
      </c>
      <c r="W14" s="17">
        <v>0.111359720329242</v>
      </c>
      <c r="X14" s="17">
        <v>0.11236670354815</v>
      </c>
      <c r="Y14" s="17">
        <v>0.14519121855238701</v>
      </c>
      <c r="Z14" s="17">
        <v>0.13700404570244401</v>
      </c>
      <c r="AA14" s="17">
        <v>0.10966324500958199</v>
      </c>
      <c r="AB14" s="17"/>
      <c r="AC14" s="17">
        <v>3.54887094272349E-2</v>
      </c>
      <c r="AD14" s="17">
        <v>5.1325810808437199E-2</v>
      </c>
      <c r="AE14" s="17">
        <v>0.13979323441917599</v>
      </c>
      <c r="AF14" s="17">
        <v>7.8631317510307996E-2</v>
      </c>
      <c r="AG14" s="17">
        <v>0.101267374734394</v>
      </c>
      <c r="AH14" s="17">
        <v>0.12219048906431999</v>
      </c>
      <c r="AI14" s="17">
        <v>0.113972597950021</v>
      </c>
      <c r="AJ14" s="17">
        <v>0.113293778449854</v>
      </c>
      <c r="AK14" s="17">
        <v>0.10166087632930899</v>
      </c>
      <c r="AL14" s="17">
        <v>0.10927009441701301</v>
      </c>
      <c r="AM14" s="17">
        <v>0.13065289312938799</v>
      </c>
      <c r="AN14" s="17">
        <v>0.12158508182682499</v>
      </c>
      <c r="AO14" s="17">
        <v>0.121760513078654</v>
      </c>
      <c r="AP14" s="17">
        <v>0.102988281168316</v>
      </c>
      <c r="AQ14" s="17">
        <v>0.115598717394156</v>
      </c>
      <c r="AR14" s="17">
        <v>0.105348343655425</v>
      </c>
      <c r="AS14" s="17"/>
      <c r="AT14" s="17">
        <v>0.131191784151345</v>
      </c>
      <c r="AU14" s="17">
        <v>0.105327872540855</v>
      </c>
      <c r="AV14" s="17">
        <v>0.108639515914216</v>
      </c>
      <c r="AW14" s="17">
        <v>9.4504819857896202E-2</v>
      </c>
      <c r="AX14" s="17">
        <v>0.104188063926171</v>
      </c>
      <c r="AY14" s="17">
        <v>0.105285663013775</v>
      </c>
      <c r="AZ14" s="17"/>
      <c r="BA14" s="17">
        <v>0.10471088935308399</v>
      </c>
      <c r="BB14" s="17">
        <v>8.5413157525776606E-2</v>
      </c>
      <c r="BC14" s="17">
        <v>0.107174981362089</v>
      </c>
      <c r="BD14" s="17">
        <v>0.12290178445790199</v>
      </c>
      <c r="BE14" s="17">
        <v>0.169441683861103</v>
      </c>
      <c r="BF14" s="17"/>
      <c r="BG14" s="17">
        <v>9.8913215256293097E-2</v>
      </c>
      <c r="BH14" s="17">
        <v>0.128492940941967</v>
      </c>
      <c r="BI14" s="17">
        <v>8.7601420147144102E-2</v>
      </c>
      <c r="BJ14" s="17">
        <v>0.100286612614035</v>
      </c>
      <c r="BK14" s="17">
        <v>0.12976366267988901</v>
      </c>
      <c r="BL14" s="17"/>
      <c r="BM14" s="17">
        <v>0.112760794536749</v>
      </c>
      <c r="BN14" s="17">
        <v>0.10263467509478599</v>
      </c>
      <c r="BO14" s="17">
        <v>0.11736525270447</v>
      </c>
      <c r="BP14" s="17"/>
      <c r="BQ14" s="17">
        <v>0.13317413301381301</v>
      </c>
      <c r="BR14" s="17">
        <v>9.6068398032996202E-2</v>
      </c>
      <c r="BS14" s="17"/>
      <c r="BT14" s="17">
        <v>0.11542018319781901</v>
      </c>
      <c r="BU14" s="17">
        <v>0.10383908163148201</v>
      </c>
    </row>
    <row r="15" spans="2:73" x14ac:dyDescent="0.3">
      <c r="B15" s="18" t="s">
        <v>267</v>
      </c>
      <c r="C15" s="17">
        <v>0.19055353048051901</v>
      </c>
      <c r="D15" s="17">
        <v>0.16962510866878799</v>
      </c>
      <c r="E15" s="17">
        <v>0.21040156108958599</v>
      </c>
      <c r="F15" s="17"/>
      <c r="G15" s="17">
        <v>0.163741457255795</v>
      </c>
      <c r="H15" s="17">
        <v>0.16307464021344201</v>
      </c>
      <c r="I15" s="17">
        <v>0.21863928730151899</v>
      </c>
      <c r="J15" s="17">
        <v>0.236789207824735</v>
      </c>
      <c r="K15" s="17">
        <v>0.195041525077914</v>
      </c>
      <c r="L15" s="17">
        <v>0.16718388368399201</v>
      </c>
      <c r="M15" s="17"/>
      <c r="N15" s="17">
        <v>0.22208746953848599</v>
      </c>
      <c r="O15" s="17">
        <v>0.21581105206455101</v>
      </c>
      <c r="P15" s="17">
        <v>0.17320830322669201</v>
      </c>
      <c r="Q15" s="17">
        <v>0.14922820249597599</v>
      </c>
      <c r="R15" s="17"/>
      <c r="S15" s="17">
        <v>0.167787035041876</v>
      </c>
      <c r="T15" s="17">
        <v>0.22974723059149901</v>
      </c>
      <c r="U15" s="17">
        <v>0.183770934893</v>
      </c>
      <c r="V15" s="17">
        <v>0.20217680782729999</v>
      </c>
      <c r="W15" s="17">
        <v>0.20265738080052101</v>
      </c>
      <c r="X15" s="17">
        <v>0.151726089137909</v>
      </c>
      <c r="Y15" s="17">
        <v>0.20592865542969799</v>
      </c>
      <c r="Z15" s="17">
        <v>0.171981030848045</v>
      </c>
      <c r="AA15" s="17">
        <v>0.18258759672652999</v>
      </c>
      <c r="AB15" s="17"/>
      <c r="AC15" s="17">
        <v>0.12061994561785</v>
      </c>
      <c r="AD15" s="17">
        <v>0.118130146885242</v>
      </c>
      <c r="AE15" s="17">
        <v>0.17720191159074999</v>
      </c>
      <c r="AF15" s="17">
        <v>0.19673317277983399</v>
      </c>
      <c r="AG15" s="17">
        <v>0.14696272756314299</v>
      </c>
      <c r="AH15" s="17">
        <v>0.152225748649429</v>
      </c>
      <c r="AI15" s="17">
        <v>0.19702320521305</v>
      </c>
      <c r="AJ15" s="17">
        <v>0.190046231081273</v>
      </c>
      <c r="AK15" s="17">
        <v>0.17441543913348101</v>
      </c>
      <c r="AL15" s="17">
        <v>0.205717487070157</v>
      </c>
      <c r="AM15" s="17">
        <v>0.20028930872763001</v>
      </c>
      <c r="AN15" s="17">
        <v>0.22831645041960999</v>
      </c>
      <c r="AO15" s="17">
        <v>0.23540110975720499</v>
      </c>
      <c r="AP15" s="17">
        <v>0.23167337656450801</v>
      </c>
      <c r="AQ15" s="17">
        <v>0.21727470241407101</v>
      </c>
      <c r="AR15" s="17">
        <v>0.24438819119312</v>
      </c>
      <c r="AS15" s="17"/>
      <c r="AT15" s="17">
        <v>0.147559063170217</v>
      </c>
      <c r="AU15" s="17">
        <v>0.20742957443457899</v>
      </c>
      <c r="AV15" s="17">
        <v>0.18667942208010199</v>
      </c>
      <c r="AW15" s="17">
        <v>0.203060324896084</v>
      </c>
      <c r="AX15" s="17">
        <v>0.23397593770080199</v>
      </c>
      <c r="AY15" s="17">
        <v>0.168621651410094</v>
      </c>
      <c r="AZ15" s="17"/>
      <c r="BA15" s="17">
        <v>0.15533132044223599</v>
      </c>
      <c r="BB15" s="17">
        <v>0.21478358441524401</v>
      </c>
      <c r="BC15" s="17">
        <v>0.20925807716556899</v>
      </c>
      <c r="BD15" s="17">
        <v>0.19939129119826701</v>
      </c>
      <c r="BE15" s="17">
        <v>9.5806819069390398E-2</v>
      </c>
      <c r="BF15" s="17"/>
      <c r="BG15" s="17">
        <v>0.19383675444842599</v>
      </c>
      <c r="BH15" s="17">
        <v>0.169780576090583</v>
      </c>
      <c r="BI15" s="17">
        <v>0.24063711197648399</v>
      </c>
      <c r="BJ15" s="17">
        <v>0.16724833085704499</v>
      </c>
      <c r="BK15" s="17">
        <v>0.216476546814974</v>
      </c>
      <c r="BL15" s="17"/>
      <c r="BM15" s="17">
        <v>0.186478997275007</v>
      </c>
      <c r="BN15" s="17">
        <v>0.19397545865339499</v>
      </c>
      <c r="BO15" s="17">
        <v>0.194411182706097</v>
      </c>
      <c r="BP15" s="17"/>
      <c r="BQ15" s="17">
        <v>0.166129885014175</v>
      </c>
      <c r="BR15" s="17">
        <v>0.210537643329473</v>
      </c>
      <c r="BS15" s="17"/>
      <c r="BT15" s="17">
        <v>0.18866312781848299</v>
      </c>
      <c r="BU15" s="17">
        <v>0.204432509966638</v>
      </c>
    </row>
    <row r="16" spans="2:73" x14ac:dyDescent="0.3">
      <c r="B16" s="18" t="s">
        <v>268</v>
      </c>
      <c r="C16" s="17">
        <v>6.7083046145369904E-2</v>
      </c>
      <c r="D16" s="17">
        <v>4.91850457555318E-2</v>
      </c>
      <c r="E16" s="17">
        <v>8.4731210949987604E-2</v>
      </c>
      <c r="F16" s="17"/>
      <c r="G16" s="17">
        <v>4.0276650246005498E-2</v>
      </c>
      <c r="H16" s="17">
        <v>5.5745204835709897E-2</v>
      </c>
      <c r="I16" s="17">
        <v>6.51896661864073E-2</v>
      </c>
      <c r="J16" s="17">
        <v>7.9014738746179106E-2</v>
      </c>
      <c r="K16" s="17">
        <v>8.3881148514790893E-2</v>
      </c>
      <c r="L16" s="17">
        <v>7.4609893916160505E-2</v>
      </c>
      <c r="M16" s="17"/>
      <c r="N16" s="17">
        <v>6.4393486253632296E-2</v>
      </c>
      <c r="O16" s="17">
        <v>6.3828467534011002E-2</v>
      </c>
      <c r="P16" s="17">
        <v>6.9248009198553701E-2</v>
      </c>
      <c r="Q16" s="17">
        <v>7.2816951538369507E-2</v>
      </c>
      <c r="R16" s="17"/>
      <c r="S16" s="17">
        <v>4.9863940060892502E-2</v>
      </c>
      <c r="T16" s="17">
        <v>8.6273152341086803E-2</v>
      </c>
      <c r="U16" s="17">
        <v>5.7933670504596399E-2</v>
      </c>
      <c r="V16" s="17">
        <v>8.3077305027373094E-2</v>
      </c>
      <c r="W16" s="17">
        <v>7.4151954017188507E-2</v>
      </c>
      <c r="X16" s="17">
        <v>5.4727301391447498E-2</v>
      </c>
      <c r="Y16" s="17">
        <v>7.3599196009310794E-2</v>
      </c>
      <c r="Z16" s="17">
        <v>6.8355379067551902E-2</v>
      </c>
      <c r="AA16" s="17">
        <v>5.7295550200567098E-2</v>
      </c>
      <c r="AB16" s="17"/>
      <c r="AC16" s="17">
        <v>2.9769341511610401E-2</v>
      </c>
      <c r="AD16" s="17">
        <v>6.1079786482026902E-2</v>
      </c>
      <c r="AE16" s="17">
        <v>8.9772350365701498E-2</v>
      </c>
      <c r="AF16" s="17">
        <v>7.5590702696591003E-2</v>
      </c>
      <c r="AG16" s="17">
        <v>7.3482468445673604E-2</v>
      </c>
      <c r="AH16" s="17">
        <v>5.8894402219906099E-2</v>
      </c>
      <c r="AI16" s="17">
        <v>7.8394660373714703E-2</v>
      </c>
      <c r="AJ16" s="17">
        <v>6.2117987712093703E-2</v>
      </c>
      <c r="AK16" s="17">
        <v>7.3282844100373307E-2</v>
      </c>
      <c r="AL16" s="17">
        <v>6.6383050920353098E-2</v>
      </c>
      <c r="AM16" s="17">
        <v>4.5959314427139297E-2</v>
      </c>
      <c r="AN16" s="17">
        <v>7.6465310183886595E-2</v>
      </c>
      <c r="AO16" s="17">
        <v>0.10479404442996899</v>
      </c>
      <c r="AP16" s="17">
        <v>2.6949182733455E-2</v>
      </c>
      <c r="AQ16" s="17">
        <v>9.1967614304883899E-2</v>
      </c>
      <c r="AR16" s="17">
        <v>4.1874300501147002E-2</v>
      </c>
      <c r="AS16" s="17"/>
      <c r="AT16" s="17">
        <v>4.14276889770617E-2</v>
      </c>
      <c r="AU16" s="17">
        <v>7.6164249254290398E-2</v>
      </c>
      <c r="AV16" s="17">
        <v>7.4989614414250394E-2</v>
      </c>
      <c r="AW16" s="17">
        <v>7.2641618982286604E-2</v>
      </c>
      <c r="AX16" s="17">
        <v>6.9493731237646003E-2</v>
      </c>
      <c r="AY16" s="17">
        <v>8.6095879019819396E-2</v>
      </c>
      <c r="AZ16" s="17"/>
      <c r="BA16" s="17">
        <v>8.6491474540054597E-2</v>
      </c>
      <c r="BB16" s="17">
        <v>6.6062710836865796E-2</v>
      </c>
      <c r="BC16" s="17">
        <v>5.7448726760301903E-2</v>
      </c>
      <c r="BD16" s="17">
        <v>5.3183417511707201E-2</v>
      </c>
      <c r="BE16" s="17">
        <v>5.4658564912825398E-2</v>
      </c>
      <c r="BF16" s="17"/>
      <c r="BG16" s="17">
        <v>7.9670738668128002E-2</v>
      </c>
      <c r="BH16" s="17">
        <v>5.1496005197167398E-2</v>
      </c>
      <c r="BI16" s="17">
        <v>8.0369320058570698E-2</v>
      </c>
      <c r="BJ16" s="17">
        <v>6.84232168923226E-2</v>
      </c>
      <c r="BK16" s="17">
        <v>0.120443633908293</v>
      </c>
      <c r="BL16" s="17"/>
      <c r="BM16" s="17">
        <v>6.2016410178632499E-2</v>
      </c>
      <c r="BN16" s="17">
        <v>7.2924256711253702E-2</v>
      </c>
      <c r="BO16" s="17">
        <v>6.8045542306633303E-2</v>
      </c>
      <c r="BP16" s="17"/>
      <c r="BQ16" s="17">
        <v>5.5640667233829502E-2</v>
      </c>
      <c r="BR16" s="17">
        <v>7.5829497561264003E-2</v>
      </c>
      <c r="BS16" s="17"/>
      <c r="BT16" s="17">
        <v>6.7538157279964803E-2</v>
      </c>
      <c r="BU16" s="17">
        <v>6.7889418507945207E-2</v>
      </c>
    </row>
    <row r="17" spans="2:73" x14ac:dyDescent="0.3">
      <c r="B17" s="18" t="s">
        <v>269</v>
      </c>
      <c r="C17" s="17">
        <v>0.157404028531623</v>
      </c>
      <c r="D17" s="17">
        <v>0.147360071959561</v>
      </c>
      <c r="E17" s="17">
        <v>0.16767731144433501</v>
      </c>
      <c r="F17" s="17"/>
      <c r="G17" s="17">
        <v>0.112194370313907</v>
      </c>
      <c r="H17" s="17">
        <v>9.6732450938412498E-2</v>
      </c>
      <c r="I17" s="17">
        <v>0.12816345070262899</v>
      </c>
      <c r="J17" s="17">
        <v>0.176033852136356</v>
      </c>
      <c r="K17" s="17">
        <v>0.21123967853742101</v>
      </c>
      <c r="L17" s="17">
        <v>0.20914385217358</v>
      </c>
      <c r="M17" s="17"/>
      <c r="N17" s="17">
        <v>0.10797123318098301</v>
      </c>
      <c r="O17" s="17">
        <v>0.15945935241315301</v>
      </c>
      <c r="P17" s="17">
        <v>0.14938034382268101</v>
      </c>
      <c r="Q17" s="17">
        <v>0.212548625523416</v>
      </c>
      <c r="R17" s="17"/>
      <c r="S17" s="17">
        <v>0.11565492226756199</v>
      </c>
      <c r="T17" s="17">
        <v>0.21228186843371499</v>
      </c>
      <c r="U17" s="17">
        <v>0.15847976606210701</v>
      </c>
      <c r="V17" s="17">
        <v>0.174573733740987</v>
      </c>
      <c r="W17" s="17">
        <v>0.16444355133389299</v>
      </c>
      <c r="X17" s="17">
        <v>0.18106847872544099</v>
      </c>
      <c r="Y17" s="17">
        <v>0.12810729261585399</v>
      </c>
      <c r="Z17" s="17">
        <v>0.13945744852401901</v>
      </c>
      <c r="AA17" s="17">
        <v>0.13216802487495799</v>
      </c>
      <c r="AB17" s="17"/>
      <c r="AC17" s="17">
        <v>0.142598510618381</v>
      </c>
      <c r="AD17" s="17">
        <v>0.225259578448575</v>
      </c>
      <c r="AE17" s="17">
        <v>0.133210585869173</v>
      </c>
      <c r="AF17" s="17">
        <v>0.26403882526505301</v>
      </c>
      <c r="AG17" s="17">
        <v>0.17733371394956099</v>
      </c>
      <c r="AH17" s="17">
        <v>0.17570770901541399</v>
      </c>
      <c r="AI17" s="17">
        <v>0.18128329686823699</v>
      </c>
      <c r="AJ17" s="17">
        <v>0.176650688709905</v>
      </c>
      <c r="AK17" s="17">
        <v>0.14513943001063301</v>
      </c>
      <c r="AL17" s="17">
        <v>0.110481985857383</v>
      </c>
      <c r="AM17" s="17">
        <v>0.15040342299537199</v>
      </c>
      <c r="AN17" s="17">
        <v>0.126509734617373</v>
      </c>
      <c r="AO17" s="17">
        <v>6.8662830084189205E-2</v>
      </c>
      <c r="AP17" s="17">
        <v>0.14789614080235799</v>
      </c>
      <c r="AQ17" s="17">
        <v>0.106507651649656</v>
      </c>
      <c r="AR17" s="17">
        <v>6.9823740858592998E-2</v>
      </c>
      <c r="AS17" s="17"/>
      <c r="AT17" s="17">
        <v>0.117278224976729</v>
      </c>
      <c r="AU17" s="17">
        <v>0.16948675052392301</v>
      </c>
      <c r="AV17" s="17">
        <v>0.18187787357750501</v>
      </c>
      <c r="AW17" s="17">
        <v>0.17237981468117</v>
      </c>
      <c r="AX17" s="17">
        <v>0.15489678708829399</v>
      </c>
      <c r="AY17" s="17">
        <v>0.15303860983508699</v>
      </c>
      <c r="AZ17" s="17"/>
      <c r="BA17" s="17">
        <v>0.20921197118326201</v>
      </c>
      <c r="BB17" s="17">
        <v>0.16710469641981801</v>
      </c>
      <c r="BC17" s="17">
        <v>0.12738605617364199</v>
      </c>
      <c r="BD17" s="17">
        <v>9.7747857143645395E-2</v>
      </c>
      <c r="BE17" s="17">
        <v>0.109442919189235</v>
      </c>
      <c r="BF17" s="17"/>
      <c r="BG17" s="17">
        <v>0.16449937901533901</v>
      </c>
      <c r="BH17" s="17">
        <v>0.127311982164314</v>
      </c>
      <c r="BI17" s="17">
        <v>0.193335881766766</v>
      </c>
      <c r="BJ17" s="17">
        <v>0.19344615486421901</v>
      </c>
      <c r="BK17" s="17">
        <v>0.102820240069611</v>
      </c>
      <c r="BL17" s="17"/>
      <c r="BM17" s="17">
        <v>0.148598016249779</v>
      </c>
      <c r="BN17" s="17">
        <v>0.167739146500754</v>
      </c>
      <c r="BO17" s="17">
        <v>0.15863479808800099</v>
      </c>
      <c r="BP17" s="17"/>
      <c r="BQ17" s="17">
        <v>9.9585487022700203E-2</v>
      </c>
      <c r="BR17" s="17">
        <v>0.18982507299340201</v>
      </c>
      <c r="BS17" s="17"/>
      <c r="BT17" s="17">
        <v>0.137373496114753</v>
      </c>
      <c r="BU17" s="17">
        <v>0.18919444998888199</v>
      </c>
    </row>
    <row r="18" spans="2:73" x14ac:dyDescent="0.3">
      <c r="B18" s="18" t="s">
        <v>270</v>
      </c>
      <c r="C18" s="17">
        <v>7.0255108194815105E-2</v>
      </c>
      <c r="D18" s="17">
        <v>6.8008677190074002E-2</v>
      </c>
      <c r="E18" s="17">
        <v>7.2255097539803304E-2</v>
      </c>
      <c r="F18" s="17"/>
      <c r="G18" s="17">
        <v>8.4901554741042995E-2</v>
      </c>
      <c r="H18" s="17">
        <v>4.6566813966232197E-2</v>
      </c>
      <c r="I18" s="17">
        <v>5.5206974431031799E-2</v>
      </c>
      <c r="J18" s="17">
        <v>6.6573685136228994E-2</v>
      </c>
      <c r="K18" s="17">
        <v>8.7459317941297299E-2</v>
      </c>
      <c r="L18" s="17">
        <v>8.3488756161798294E-2</v>
      </c>
      <c r="M18" s="17"/>
      <c r="N18" s="17">
        <v>3.6987053534961602E-2</v>
      </c>
      <c r="O18" s="17">
        <v>6.1467735062513497E-2</v>
      </c>
      <c r="P18" s="17">
        <v>7.3638469812296103E-2</v>
      </c>
      <c r="Q18" s="17">
        <v>0.113807293129287</v>
      </c>
      <c r="R18" s="17"/>
      <c r="S18" s="17">
        <v>5.8439136524610399E-2</v>
      </c>
      <c r="T18" s="17">
        <v>7.2553513703809303E-2</v>
      </c>
      <c r="U18" s="17">
        <v>5.3796253547520802E-2</v>
      </c>
      <c r="V18" s="17">
        <v>4.9992931638364498E-2</v>
      </c>
      <c r="W18" s="17">
        <v>8.5290787323414094E-2</v>
      </c>
      <c r="X18" s="17">
        <v>8.5975885538965596E-2</v>
      </c>
      <c r="Y18" s="17">
        <v>5.9447400113956599E-2</v>
      </c>
      <c r="Z18" s="17">
        <v>9.7028077251670397E-2</v>
      </c>
      <c r="AA18" s="17">
        <v>8.7302697390347697E-2</v>
      </c>
      <c r="AB18" s="17"/>
      <c r="AC18" s="17">
        <v>0.23844630635701899</v>
      </c>
      <c r="AD18" s="17">
        <v>0.12939112725205101</v>
      </c>
      <c r="AE18" s="17">
        <v>0.16458060464222901</v>
      </c>
      <c r="AF18" s="17">
        <v>6.6412302233678999E-2</v>
      </c>
      <c r="AG18" s="17">
        <v>0.112303756732134</v>
      </c>
      <c r="AH18" s="17">
        <v>6.5365361329743396E-2</v>
      </c>
      <c r="AI18" s="17">
        <v>5.4319291503931499E-2</v>
      </c>
      <c r="AJ18" s="17">
        <v>4.7794584156459999E-2</v>
      </c>
      <c r="AK18" s="17">
        <v>6.8356415065541201E-2</v>
      </c>
      <c r="AL18" s="17">
        <v>5.0297622503472597E-2</v>
      </c>
      <c r="AM18" s="17">
        <v>4.0736047886877999E-2</v>
      </c>
      <c r="AN18" s="17">
        <v>4.0951270263672297E-2</v>
      </c>
      <c r="AO18" s="17">
        <v>2.70806887100873E-2</v>
      </c>
      <c r="AP18" s="17">
        <v>2.06491662720228E-2</v>
      </c>
      <c r="AQ18" s="17">
        <v>1.7405862594315299E-2</v>
      </c>
      <c r="AR18" s="17">
        <v>2.2245472991403E-2</v>
      </c>
      <c r="AS18" s="17"/>
      <c r="AT18" s="17">
        <v>5.89954054987053E-2</v>
      </c>
      <c r="AU18" s="17">
        <v>8.2413637307374402E-2</v>
      </c>
      <c r="AV18" s="17">
        <v>5.4491887063299299E-2</v>
      </c>
      <c r="AW18" s="17">
        <v>7.7465258647496094E-2</v>
      </c>
      <c r="AX18" s="17">
        <v>5.3320231277755398E-2</v>
      </c>
      <c r="AY18" s="17">
        <v>0.10764661752480199</v>
      </c>
      <c r="AZ18" s="17"/>
      <c r="BA18" s="17">
        <v>0.100104079119369</v>
      </c>
      <c r="BB18" s="17">
        <v>8.3382158780512999E-2</v>
      </c>
      <c r="BC18" s="17">
        <v>5.0203571665874497E-2</v>
      </c>
      <c r="BD18" s="17">
        <v>2.69405868595902E-2</v>
      </c>
      <c r="BE18" s="17">
        <v>5.6570277044055699E-2</v>
      </c>
      <c r="BF18" s="17"/>
      <c r="BG18" s="17">
        <v>7.4950440630553894E-2</v>
      </c>
      <c r="BH18" s="17">
        <v>6.3018348237139504E-2</v>
      </c>
      <c r="BI18" s="17">
        <v>3.2481422435596201E-2</v>
      </c>
      <c r="BJ18" s="17">
        <v>6.9987206153005493E-2</v>
      </c>
      <c r="BK18" s="17">
        <v>7.0199694199985604E-2</v>
      </c>
      <c r="BL18" s="17"/>
      <c r="BM18" s="17">
        <v>6.0576487604100199E-2</v>
      </c>
      <c r="BN18" s="17">
        <v>7.2496567000611994E-2</v>
      </c>
      <c r="BO18" s="17">
        <v>9.3650661703167395E-2</v>
      </c>
      <c r="BP18" s="17"/>
      <c r="BQ18" s="17">
        <v>3.8905163665404301E-2</v>
      </c>
      <c r="BR18" s="17">
        <v>9.3083383616843804E-2</v>
      </c>
      <c r="BS18" s="17"/>
      <c r="BT18" s="17">
        <v>4.6362280285259003E-2</v>
      </c>
      <c r="BU18" s="17">
        <v>0.10492364276070699</v>
      </c>
    </row>
    <row r="19" spans="2:73" x14ac:dyDescent="0.3">
      <c r="B19" s="18" t="s">
        <v>92</v>
      </c>
      <c r="C19" s="19">
        <v>7.7717092558428902E-2</v>
      </c>
      <c r="D19" s="19">
        <v>8.5239110886447297E-2</v>
      </c>
      <c r="E19" s="19">
        <v>7.0626870823279106E-2</v>
      </c>
      <c r="F19" s="19"/>
      <c r="G19" s="19">
        <v>7.4820202050975795E-2</v>
      </c>
      <c r="H19" s="19">
        <v>7.5316835451457606E-2</v>
      </c>
      <c r="I19" s="19">
        <v>8.3977831149185694E-2</v>
      </c>
      <c r="J19" s="19">
        <v>6.0143302932458197E-2</v>
      </c>
      <c r="K19" s="19">
        <v>6.3426003569729106E-2</v>
      </c>
      <c r="L19" s="19">
        <v>0.100395588360585</v>
      </c>
      <c r="M19" s="19"/>
      <c r="N19" s="19">
        <v>6.7268042831378799E-2</v>
      </c>
      <c r="O19" s="19">
        <v>7.4025507719730793E-2</v>
      </c>
      <c r="P19" s="19">
        <v>6.0619367358337103E-2</v>
      </c>
      <c r="Q19" s="19">
        <v>0.105391554328568</v>
      </c>
      <c r="R19" s="19"/>
      <c r="S19" s="19">
        <v>7.7093223271248804E-2</v>
      </c>
      <c r="T19" s="19">
        <v>9.4093496150833303E-2</v>
      </c>
      <c r="U19" s="19">
        <v>6.6801254415564795E-2</v>
      </c>
      <c r="V19" s="19">
        <v>6.3518892662209295E-2</v>
      </c>
      <c r="W19" s="19">
        <v>5.5325841274438098E-2</v>
      </c>
      <c r="X19" s="19">
        <v>0.114831882212575</v>
      </c>
      <c r="Y19" s="19">
        <v>5.96334701164946E-2</v>
      </c>
      <c r="Z19" s="19">
        <v>0.10645021866986</v>
      </c>
      <c r="AA19" s="19">
        <v>6.8446025052919704E-2</v>
      </c>
      <c r="AB19" s="19"/>
      <c r="AC19" s="19">
        <v>0.159772932237492</v>
      </c>
      <c r="AD19" s="19">
        <v>0.13182512349053699</v>
      </c>
      <c r="AE19" s="19">
        <v>0.11768643304068099</v>
      </c>
      <c r="AF19" s="19">
        <v>6.7908532878712499E-2</v>
      </c>
      <c r="AG19" s="19">
        <v>7.8501022676695204E-2</v>
      </c>
      <c r="AH19" s="19">
        <v>8.0693157970984503E-2</v>
      </c>
      <c r="AI19" s="19">
        <v>5.2428643630754702E-2</v>
      </c>
      <c r="AJ19" s="19">
        <v>7.2566120181585494E-2</v>
      </c>
      <c r="AK19" s="19">
        <v>5.5791028630437299E-2</v>
      </c>
      <c r="AL19" s="19">
        <v>9.3797695103225706E-2</v>
      </c>
      <c r="AM19" s="19">
        <v>7.8628227836724102E-2</v>
      </c>
      <c r="AN19" s="19">
        <v>4.6596870917139002E-2</v>
      </c>
      <c r="AO19" s="19">
        <v>3.9673096186510097E-2</v>
      </c>
      <c r="AP19" s="19">
        <v>3.7877372223498303E-2</v>
      </c>
      <c r="AQ19" s="19">
        <v>9.8631764557072898E-2</v>
      </c>
      <c r="AR19" s="19">
        <v>4.9807101580070803E-2</v>
      </c>
      <c r="AS19" s="19"/>
      <c r="AT19" s="19">
        <v>7.3954572818949696E-2</v>
      </c>
      <c r="AU19" s="19">
        <v>8.5260177987643404E-2</v>
      </c>
      <c r="AV19" s="19">
        <v>7.4400016844667793E-2</v>
      </c>
      <c r="AW19" s="19">
        <v>6.6613767386338701E-2</v>
      </c>
      <c r="AX19" s="19">
        <v>0.103848294641324</v>
      </c>
      <c r="AY19" s="19">
        <v>4.7826977270614003E-2</v>
      </c>
      <c r="AZ19" s="19"/>
      <c r="BA19" s="19">
        <v>0.10001474118497899</v>
      </c>
      <c r="BB19" s="19">
        <v>7.8686547058014797E-2</v>
      </c>
      <c r="BC19" s="19">
        <v>6.9753408386004204E-2</v>
      </c>
      <c r="BD19" s="19">
        <v>6.1666087902799198E-2</v>
      </c>
      <c r="BE19" s="19">
        <v>8.1405930041121594E-2</v>
      </c>
      <c r="BF19" s="19"/>
      <c r="BG19" s="19">
        <v>7.6296838313769003E-2</v>
      </c>
      <c r="BH19" s="19">
        <v>6.6341236292137604E-2</v>
      </c>
      <c r="BI19" s="19">
        <v>7.5226121041970503E-2</v>
      </c>
      <c r="BJ19" s="19">
        <v>5.9774510151408201E-2</v>
      </c>
      <c r="BK19" s="19">
        <v>7.8569708082949996E-2</v>
      </c>
      <c r="BL19" s="19"/>
      <c r="BM19" s="19">
        <v>6.8562785149992506E-2</v>
      </c>
      <c r="BN19" s="19">
        <v>8.4095175536841094E-2</v>
      </c>
      <c r="BO19" s="19">
        <v>8.9551156610196594E-2</v>
      </c>
      <c r="BP19" s="19"/>
      <c r="BQ19" s="19">
        <v>2.86749842832522E-2</v>
      </c>
      <c r="BR19" s="19">
        <v>8.8538751490384301E-2</v>
      </c>
      <c r="BS19" s="19"/>
      <c r="BT19" s="19">
        <v>5.1246913377738901E-2</v>
      </c>
      <c r="BU19" s="19">
        <v>8.79415825073913E-2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x14ac:dyDescent="0.3">
      <c r="B9" s="18" t="s">
        <v>261</v>
      </c>
      <c r="C9" s="17">
        <v>2.3622387787411601E-3</v>
      </c>
      <c r="D9" s="17">
        <v>2.1281293085376801E-3</v>
      </c>
      <c r="E9" s="17">
        <v>2.59112054755403E-3</v>
      </c>
      <c r="F9" s="17"/>
      <c r="G9" s="17">
        <v>1.1379159516079601E-2</v>
      </c>
      <c r="H9" s="17">
        <v>2.3708591708367999E-3</v>
      </c>
      <c r="I9" s="17">
        <v>0</v>
      </c>
      <c r="J9" s="17">
        <v>1.6690224938564801E-3</v>
      </c>
      <c r="K9" s="17">
        <v>0</v>
      </c>
      <c r="L9" s="17">
        <v>0</v>
      </c>
      <c r="M9" s="17"/>
      <c r="N9" s="17">
        <v>2.8940561457487602E-3</v>
      </c>
      <c r="O9" s="17">
        <v>0</v>
      </c>
      <c r="P9" s="17">
        <v>3.3359595993107801E-3</v>
      </c>
      <c r="Q9" s="17">
        <v>3.32655808288412E-3</v>
      </c>
      <c r="R9" s="17"/>
      <c r="S9" s="17">
        <v>1.86185140440895E-3</v>
      </c>
      <c r="T9" s="17">
        <v>0</v>
      </c>
      <c r="U9" s="17">
        <v>0</v>
      </c>
      <c r="V9" s="17">
        <v>0</v>
      </c>
      <c r="W9" s="17">
        <v>5.1439563326765103E-3</v>
      </c>
      <c r="X9" s="17">
        <v>3.88999549910816E-3</v>
      </c>
      <c r="Y9" s="17">
        <v>0</v>
      </c>
      <c r="Z9" s="17">
        <v>1.5071348387624899E-2</v>
      </c>
      <c r="AA9" s="17">
        <v>3.6220720331882998E-3</v>
      </c>
      <c r="AB9" s="17"/>
      <c r="AC9" s="17">
        <v>0</v>
      </c>
      <c r="AD9" s="17">
        <v>9.5548061873446492E-3</v>
      </c>
      <c r="AE9" s="17">
        <v>0</v>
      </c>
      <c r="AF9" s="17">
        <v>6.47879001924055E-3</v>
      </c>
      <c r="AG9" s="17">
        <v>0</v>
      </c>
      <c r="AH9" s="17">
        <v>0</v>
      </c>
      <c r="AI9" s="17">
        <v>5.4604977164644398E-3</v>
      </c>
      <c r="AJ9" s="17">
        <v>0</v>
      </c>
      <c r="AK9" s="17">
        <v>0</v>
      </c>
      <c r="AL9" s="17">
        <v>0</v>
      </c>
      <c r="AM9" s="17">
        <v>0</v>
      </c>
      <c r="AN9" s="17">
        <v>0</v>
      </c>
      <c r="AO9" s="17">
        <v>0</v>
      </c>
      <c r="AP9" s="17">
        <v>3.4258862696441399E-2</v>
      </c>
      <c r="AQ9" s="17">
        <v>0</v>
      </c>
      <c r="AR9" s="17">
        <v>0</v>
      </c>
      <c r="AS9" s="17"/>
      <c r="AT9" s="17">
        <v>8.3072864045967802E-3</v>
      </c>
      <c r="AU9" s="17">
        <v>0</v>
      </c>
      <c r="AV9" s="17">
        <v>3.2307666938490502E-3</v>
      </c>
      <c r="AW9" s="17">
        <v>0</v>
      </c>
      <c r="AX9" s="17">
        <v>0</v>
      </c>
      <c r="AY9" s="17">
        <v>0</v>
      </c>
      <c r="AZ9" s="17"/>
      <c r="BA9" s="17">
        <v>1.15873658533078E-3</v>
      </c>
      <c r="BB9" s="17">
        <v>0</v>
      </c>
      <c r="BC9" s="17">
        <v>3.0172295660524599E-3</v>
      </c>
      <c r="BD9" s="17">
        <v>7.9578914279908892E-3</v>
      </c>
      <c r="BE9" s="17">
        <v>0</v>
      </c>
      <c r="BF9" s="17"/>
      <c r="BG9" s="17">
        <v>1.50780065781494E-3</v>
      </c>
      <c r="BH9" s="17">
        <v>6.2526052070283698E-3</v>
      </c>
      <c r="BI9" s="17">
        <v>0</v>
      </c>
      <c r="BJ9" s="17">
        <v>0</v>
      </c>
      <c r="BK9" s="17">
        <v>0</v>
      </c>
      <c r="BL9" s="17"/>
      <c r="BM9" s="17">
        <v>3.4175541959809599E-3</v>
      </c>
      <c r="BN9" s="17">
        <v>2.0263525612434301E-3</v>
      </c>
      <c r="BO9" s="17">
        <v>0</v>
      </c>
      <c r="BP9" s="17"/>
      <c r="BQ9" s="17">
        <v>4.6804994441228603E-3</v>
      </c>
      <c r="BR9" s="17">
        <v>1.1626984764702801E-3</v>
      </c>
      <c r="BS9" s="17"/>
      <c r="BT9" s="17">
        <v>3.4312408032304799E-3</v>
      </c>
      <c r="BU9" s="17">
        <v>1.0255023942953099E-3</v>
      </c>
    </row>
    <row r="10" spans="2:73" x14ac:dyDescent="0.3">
      <c r="B10" s="18" t="s">
        <v>262</v>
      </c>
      <c r="C10" s="17">
        <v>8.4294813792870193E-3</v>
      </c>
      <c r="D10" s="17">
        <v>1.27016432862627E-2</v>
      </c>
      <c r="E10" s="17">
        <v>4.3823310609844204E-3</v>
      </c>
      <c r="F10" s="17"/>
      <c r="G10" s="17">
        <v>2.7692878285890898E-2</v>
      </c>
      <c r="H10" s="17">
        <v>8.0635839477374693E-3</v>
      </c>
      <c r="I10" s="17">
        <v>8.0349606589262303E-3</v>
      </c>
      <c r="J10" s="17">
        <v>3.1783746892444799E-3</v>
      </c>
      <c r="K10" s="17">
        <v>2.5230046061651499E-3</v>
      </c>
      <c r="L10" s="17">
        <v>3.6647389765961701E-3</v>
      </c>
      <c r="M10" s="17"/>
      <c r="N10" s="17">
        <v>9.8940174311050403E-3</v>
      </c>
      <c r="O10" s="17">
        <v>1.1178913991279699E-2</v>
      </c>
      <c r="P10" s="17">
        <v>1.0411258004616199E-2</v>
      </c>
      <c r="Q10" s="17">
        <v>2.6303678843727701E-3</v>
      </c>
      <c r="R10" s="17"/>
      <c r="S10" s="17">
        <v>2.7052014208964501E-2</v>
      </c>
      <c r="T10" s="17">
        <v>4.4483300082774598E-3</v>
      </c>
      <c r="U10" s="17">
        <v>6.3353523038858399E-3</v>
      </c>
      <c r="V10" s="17">
        <v>0</v>
      </c>
      <c r="W10" s="17">
        <v>3.8342232476815301E-3</v>
      </c>
      <c r="X10" s="17">
        <v>0</v>
      </c>
      <c r="Y10" s="17">
        <v>1.8817263198811999E-2</v>
      </c>
      <c r="Z10" s="17">
        <v>0</v>
      </c>
      <c r="AA10" s="17">
        <v>5.1242698800994003E-3</v>
      </c>
      <c r="AB10" s="17"/>
      <c r="AC10" s="17">
        <v>0</v>
      </c>
      <c r="AD10" s="17">
        <v>0</v>
      </c>
      <c r="AE10" s="17">
        <v>6.3249341442516297E-3</v>
      </c>
      <c r="AF10" s="17">
        <v>1.09891061102579E-2</v>
      </c>
      <c r="AG10" s="17">
        <v>4.7079911177315102E-3</v>
      </c>
      <c r="AH10" s="17">
        <v>0</v>
      </c>
      <c r="AI10" s="17">
        <v>1.2026211294604801E-2</v>
      </c>
      <c r="AJ10" s="17">
        <v>3.3638118954292598E-3</v>
      </c>
      <c r="AK10" s="17">
        <v>5.1087228672714504E-3</v>
      </c>
      <c r="AL10" s="17">
        <v>9.0699253889061394E-3</v>
      </c>
      <c r="AM10" s="17">
        <v>1.00025679269721E-2</v>
      </c>
      <c r="AN10" s="17">
        <v>1.4167387488572001E-2</v>
      </c>
      <c r="AO10" s="17">
        <v>2.4584559131500299E-2</v>
      </c>
      <c r="AP10" s="17">
        <v>4.6675720909270003E-2</v>
      </c>
      <c r="AQ10" s="17">
        <v>0</v>
      </c>
      <c r="AR10" s="17">
        <v>1.08903596682041E-2</v>
      </c>
      <c r="AS10" s="17"/>
      <c r="AT10" s="17">
        <v>1.2922332623332601E-2</v>
      </c>
      <c r="AU10" s="17">
        <v>6.7108059525616904E-3</v>
      </c>
      <c r="AV10" s="17">
        <v>2.85205458155468E-3</v>
      </c>
      <c r="AW10" s="17">
        <v>1.08355302931938E-2</v>
      </c>
      <c r="AX10" s="17">
        <v>7.4393030944969896E-3</v>
      </c>
      <c r="AY10" s="17">
        <v>7.4557639421529501E-3</v>
      </c>
      <c r="AZ10" s="17"/>
      <c r="BA10" s="17">
        <v>5.0235612097535602E-3</v>
      </c>
      <c r="BB10" s="17">
        <v>8.1797347447732892E-3</v>
      </c>
      <c r="BC10" s="17">
        <v>1.62765042624387E-2</v>
      </c>
      <c r="BD10" s="17">
        <v>7.3363905141333799E-3</v>
      </c>
      <c r="BE10" s="17">
        <v>0</v>
      </c>
      <c r="BF10" s="17"/>
      <c r="BG10" s="17">
        <v>1.08132356924309E-2</v>
      </c>
      <c r="BH10" s="17">
        <v>9.0629082720752804E-3</v>
      </c>
      <c r="BI10" s="17">
        <v>1.18594025704455E-2</v>
      </c>
      <c r="BJ10" s="17">
        <v>5.2808960464429799E-3</v>
      </c>
      <c r="BK10" s="17">
        <v>6.1298097106990898E-3</v>
      </c>
      <c r="BL10" s="17"/>
      <c r="BM10" s="17">
        <v>1.22029248147968E-2</v>
      </c>
      <c r="BN10" s="17">
        <v>3.9385016590387104E-3</v>
      </c>
      <c r="BO10" s="17">
        <v>7.9860367856138294E-3</v>
      </c>
      <c r="BP10" s="17"/>
      <c r="BQ10" s="17">
        <v>1.91693254885042E-2</v>
      </c>
      <c r="BR10" s="17">
        <v>2.6241224670054998E-3</v>
      </c>
      <c r="BS10" s="17"/>
      <c r="BT10" s="17">
        <v>1.2987132042256801E-2</v>
      </c>
      <c r="BU10" s="17">
        <v>2.5295740503096902E-3</v>
      </c>
    </row>
    <row r="11" spans="2:73" x14ac:dyDescent="0.3">
      <c r="B11" s="18" t="s">
        <v>263</v>
      </c>
      <c r="C11" s="17">
        <v>1.7106026203410299E-2</v>
      </c>
      <c r="D11" s="17">
        <v>2.3192354303646901E-2</v>
      </c>
      <c r="E11" s="17">
        <v>1.13530791934334E-2</v>
      </c>
      <c r="F11" s="17"/>
      <c r="G11" s="17">
        <v>3.1173813376788501E-2</v>
      </c>
      <c r="H11" s="17">
        <v>3.7335886450166597E-2</v>
      </c>
      <c r="I11" s="17">
        <v>1.7728476188654901E-2</v>
      </c>
      <c r="J11" s="17">
        <v>4.6641081888430204E-3</v>
      </c>
      <c r="K11" s="17">
        <v>8.6213778451313793E-3</v>
      </c>
      <c r="L11" s="17">
        <v>6.8146487338248503E-3</v>
      </c>
      <c r="M11" s="17"/>
      <c r="N11" s="17">
        <v>1.9244284266211598E-2</v>
      </c>
      <c r="O11" s="17">
        <v>2.7167059343783401E-2</v>
      </c>
      <c r="P11" s="17">
        <v>1.50533147777073E-2</v>
      </c>
      <c r="Q11" s="17">
        <v>7.1181555625591296E-3</v>
      </c>
      <c r="R11" s="17"/>
      <c r="S11" s="17">
        <v>3.47257549985069E-2</v>
      </c>
      <c r="T11" s="17">
        <v>1.7317140147634101E-2</v>
      </c>
      <c r="U11" s="17">
        <v>1.3074951609411E-2</v>
      </c>
      <c r="V11" s="17">
        <v>3.2018526637810399E-3</v>
      </c>
      <c r="W11" s="17">
        <v>1.31240395160856E-2</v>
      </c>
      <c r="X11" s="17">
        <v>5.44418748358579E-3</v>
      </c>
      <c r="Y11" s="17">
        <v>1.52283742239797E-2</v>
      </c>
      <c r="Z11" s="17">
        <v>2.9297647214753801E-2</v>
      </c>
      <c r="AA11" s="17">
        <v>1.9320676076881701E-2</v>
      </c>
      <c r="AB11" s="17"/>
      <c r="AC11" s="17">
        <v>8.7973205954412104E-2</v>
      </c>
      <c r="AD11" s="17">
        <v>0</v>
      </c>
      <c r="AE11" s="17">
        <v>0</v>
      </c>
      <c r="AF11" s="17">
        <v>4.9257905958364802E-3</v>
      </c>
      <c r="AG11" s="17">
        <v>2.2740479691195602E-2</v>
      </c>
      <c r="AH11" s="17">
        <v>2.62146337010274E-2</v>
      </c>
      <c r="AI11" s="17">
        <v>1.9591949745021101E-2</v>
      </c>
      <c r="AJ11" s="17">
        <v>1.5405937721784901E-2</v>
      </c>
      <c r="AK11" s="17">
        <v>1.0826417545579401E-2</v>
      </c>
      <c r="AL11" s="17">
        <v>1.20590559947124E-2</v>
      </c>
      <c r="AM11" s="17">
        <v>2.7134171855053998E-2</v>
      </c>
      <c r="AN11" s="17">
        <v>6.9606043623114703E-3</v>
      </c>
      <c r="AO11" s="17">
        <v>0</v>
      </c>
      <c r="AP11" s="17">
        <v>2.0064243037055601E-2</v>
      </c>
      <c r="AQ11" s="17">
        <v>6.5715996254962303E-3</v>
      </c>
      <c r="AR11" s="17">
        <v>6.4235059446434997E-2</v>
      </c>
      <c r="AS11" s="17"/>
      <c r="AT11" s="17">
        <v>4.4599413965080499E-2</v>
      </c>
      <c r="AU11" s="17">
        <v>7.5084286759538902E-3</v>
      </c>
      <c r="AV11" s="17">
        <v>9.1672330709726708E-3</v>
      </c>
      <c r="AW11" s="17">
        <v>1.10616939252044E-2</v>
      </c>
      <c r="AX11" s="17">
        <v>1.3644770526782301E-2</v>
      </c>
      <c r="AY11" s="17">
        <v>0</v>
      </c>
      <c r="AZ11" s="17"/>
      <c r="BA11" s="17">
        <v>1.0101593564533299E-2</v>
      </c>
      <c r="BB11" s="17">
        <v>1.20891272957745E-2</v>
      </c>
      <c r="BC11" s="17">
        <v>2.3957885416921398E-2</v>
      </c>
      <c r="BD11" s="17">
        <v>3.1699718566041299E-2</v>
      </c>
      <c r="BE11" s="17">
        <v>6.4249750438736999E-2</v>
      </c>
      <c r="BF11" s="17"/>
      <c r="BG11" s="17">
        <v>1.0753326310934E-2</v>
      </c>
      <c r="BH11" s="17">
        <v>2.5556431724315699E-2</v>
      </c>
      <c r="BI11" s="17">
        <v>1.89385366259162E-2</v>
      </c>
      <c r="BJ11" s="17">
        <v>1.05240253933198E-2</v>
      </c>
      <c r="BK11" s="17">
        <v>0</v>
      </c>
      <c r="BL11" s="17"/>
      <c r="BM11" s="17">
        <v>2.35382379628746E-2</v>
      </c>
      <c r="BN11" s="17">
        <v>1.22673400970494E-2</v>
      </c>
      <c r="BO11" s="17">
        <v>9.4984346090191997E-3</v>
      </c>
      <c r="BP11" s="17"/>
      <c r="BQ11" s="17">
        <v>3.7047825311122398E-2</v>
      </c>
      <c r="BR11" s="17">
        <v>4.9613410540954401E-3</v>
      </c>
      <c r="BS11" s="17"/>
      <c r="BT11" s="17">
        <v>2.4348347260269E-2</v>
      </c>
      <c r="BU11" s="17">
        <v>7.1248938596693099E-3</v>
      </c>
    </row>
    <row r="12" spans="2:73" x14ac:dyDescent="0.3">
      <c r="B12" s="18" t="s">
        <v>264</v>
      </c>
      <c r="C12" s="17">
        <v>3.6758712897197503E-2</v>
      </c>
      <c r="D12" s="17">
        <v>4.3345503155834297E-2</v>
      </c>
      <c r="E12" s="17">
        <v>3.0578605031551898E-2</v>
      </c>
      <c r="F12" s="17"/>
      <c r="G12" s="17">
        <v>5.0571048058055401E-2</v>
      </c>
      <c r="H12" s="17">
        <v>7.2006895447858599E-2</v>
      </c>
      <c r="I12" s="17">
        <v>5.20492261024171E-2</v>
      </c>
      <c r="J12" s="17">
        <v>2.0002433964399099E-2</v>
      </c>
      <c r="K12" s="17">
        <v>1.54119536412796E-2</v>
      </c>
      <c r="L12" s="17">
        <v>1.5357393448682101E-2</v>
      </c>
      <c r="M12" s="17"/>
      <c r="N12" s="17">
        <v>6.4631759116354104E-2</v>
      </c>
      <c r="O12" s="17">
        <v>2.8989267507889101E-2</v>
      </c>
      <c r="P12" s="17">
        <v>2.4410514593370899E-2</v>
      </c>
      <c r="Q12" s="17">
        <v>2.70931001890795E-2</v>
      </c>
      <c r="R12" s="17"/>
      <c r="S12" s="17">
        <v>9.5532466039206398E-2</v>
      </c>
      <c r="T12" s="17">
        <v>2.3360106045763902E-2</v>
      </c>
      <c r="U12" s="17">
        <v>3.2867243162196101E-2</v>
      </c>
      <c r="V12" s="17">
        <v>2.3582488239844199E-2</v>
      </c>
      <c r="W12" s="17">
        <v>2.6657298046212301E-2</v>
      </c>
      <c r="X12" s="17">
        <v>2.7534962768704201E-2</v>
      </c>
      <c r="Y12" s="17">
        <v>3.93733035241551E-2</v>
      </c>
      <c r="Z12" s="17">
        <v>1.47703954971599E-2</v>
      </c>
      <c r="AA12" s="17">
        <v>1.8322706363146601E-2</v>
      </c>
      <c r="AB12" s="17"/>
      <c r="AC12" s="17">
        <v>0</v>
      </c>
      <c r="AD12" s="17">
        <v>1.79827733828948E-2</v>
      </c>
      <c r="AE12" s="17">
        <v>1.1722674222368199E-2</v>
      </c>
      <c r="AF12" s="17">
        <v>4.1588714072018897E-2</v>
      </c>
      <c r="AG12" s="17">
        <v>2.39239158503044E-2</v>
      </c>
      <c r="AH12" s="17">
        <v>3.7329334259373501E-2</v>
      </c>
      <c r="AI12" s="17">
        <v>3.2820042655493202E-2</v>
      </c>
      <c r="AJ12" s="17">
        <v>5.9539554881664701E-2</v>
      </c>
      <c r="AK12" s="17">
        <v>3.1447880128105503E-2</v>
      </c>
      <c r="AL12" s="17">
        <v>4.8650388833294499E-2</v>
      </c>
      <c r="AM12" s="17">
        <v>3.1179126312265E-2</v>
      </c>
      <c r="AN12" s="17">
        <v>1.48923167045688E-2</v>
      </c>
      <c r="AO12" s="17">
        <v>4.8098042140411697E-2</v>
      </c>
      <c r="AP12" s="17">
        <v>1.48549448896195E-2</v>
      </c>
      <c r="AQ12" s="17">
        <v>5.27765205336879E-2</v>
      </c>
      <c r="AR12" s="17">
        <v>0.12320683209666</v>
      </c>
      <c r="AS12" s="17"/>
      <c r="AT12" s="17">
        <v>6.2436739747858599E-2</v>
      </c>
      <c r="AU12" s="17">
        <v>3.5138616109887798E-2</v>
      </c>
      <c r="AV12" s="17">
        <v>4.0181735582103001E-2</v>
      </c>
      <c r="AW12" s="17">
        <v>1.3190411683640799E-2</v>
      </c>
      <c r="AX12" s="17">
        <v>1.6396881676424901E-2</v>
      </c>
      <c r="AY12" s="17">
        <v>4.9741252440573397E-2</v>
      </c>
      <c r="AZ12" s="17"/>
      <c r="BA12" s="17">
        <v>1.7405288644703101E-2</v>
      </c>
      <c r="BB12" s="17">
        <v>3.1479376050861402E-2</v>
      </c>
      <c r="BC12" s="17">
        <v>4.0601326443333897E-2</v>
      </c>
      <c r="BD12" s="17">
        <v>6.67590674254048E-2</v>
      </c>
      <c r="BE12" s="17">
        <v>0.157217433374925</v>
      </c>
      <c r="BF12" s="17"/>
      <c r="BG12" s="17">
        <v>3.82711301192247E-2</v>
      </c>
      <c r="BH12" s="17">
        <v>4.6651151087784601E-2</v>
      </c>
      <c r="BI12" s="17">
        <v>2.32602044077353E-2</v>
      </c>
      <c r="BJ12" s="17">
        <v>4.2602844545697099E-2</v>
      </c>
      <c r="BK12" s="17">
        <v>2.98047997205843E-2</v>
      </c>
      <c r="BL12" s="17"/>
      <c r="BM12" s="17">
        <v>4.9195619014309702E-2</v>
      </c>
      <c r="BN12" s="17">
        <v>2.9643849105296601E-2</v>
      </c>
      <c r="BO12" s="17">
        <v>1.6597989683745401E-2</v>
      </c>
      <c r="BP12" s="17"/>
      <c r="BQ12" s="17">
        <v>7.6078225472422503E-2</v>
      </c>
      <c r="BR12" s="17">
        <v>1.25407731446362E-2</v>
      </c>
      <c r="BS12" s="17"/>
      <c r="BT12" s="17">
        <v>5.5209442528184202E-2</v>
      </c>
      <c r="BU12" s="17">
        <v>1.3196199280956699E-2</v>
      </c>
    </row>
    <row r="13" spans="2:73" x14ac:dyDescent="0.3">
      <c r="B13" s="18" t="s">
        <v>265</v>
      </c>
      <c r="C13" s="17">
        <v>8.5712825189126401E-2</v>
      </c>
      <c r="D13" s="17">
        <v>9.8748319356023004E-2</v>
      </c>
      <c r="E13" s="17">
        <v>7.3102954725277405E-2</v>
      </c>
      <c r="F13" s="17"/>
      <c r="G13" s="17">
        <v>0.15430783406798901</v>
      </c>
      <c r="H13" s="17">
        <v>0.13851425259099101</v>
      </c>
      <c r="I13" s="17">
        <v>0.107129887230108</v>
      </c>
      <c r="J13" s="17">
        <v>6.2319941471152301E-2</v>
      </c>
      <c r="K13" s="17">
        <v>3.7004499971571903E-2</v>
      </c>
      <c r="L13" s="17">
        <v>3.0751634162223099E-2</v>
      </c>
      <c r="M13" s="17"/>
      <c r="N13" s="17">
        <v>0.119880280849142</v>
      </c>
      <c r="O13" s="17">
        <v>0.101366087793165</v>
      </c>
      <c r="P13" s="17">
        <v>7.28968308231287E-2</v>
      </c>
      <c r="Q13" s="17">
        <v>4.7824241752167797E-2</v>
      </c>
      <c r="R13" s="17"/>
      <c r="S13" s="17">
        <v>0.126285033237962</v>
      </c>
      <c r="T13" s="17">
        <v>9.9413859393184006E-2</v>
      </c>
      <c r="U13" s="17">
        <v>8.0479445958756696E-2</v>
      </c>
      <c r="V13" s="17">
        <v>5.6312901373997401E-2</v>
      </c>
      <c r="W13" s="17">
        <v>9.4287420976768593E-2</v>
      </c>
      <c r="X13" s="17">
        <v>8.3758481959603198E-2</v>
      </c>
      <c r="Y13" s="17">
        <v>6.2544847544074494E-2</v>
      </c>
      <c r="Z13" s="17">
        <v>7.5791413316096901E-2</v>
      </c>
      <c r="AA13" s="17">
        <v>6.6372346491565495E-2</v>
      </c>
      <c r="AB13" s="17"/>
      <c r="AC13" s="17">
        <v>8.3328370258631601E-2</v>
      </c>
      <c r="AD13" s="17">
        <v>0.12300215535934</v>
      </c>
      <c r="AE13" s="17">
        <v>5.3244660368736201E-2</v>
      </c>
      <c r="AF13" s="17">
        <v>4.0749427143103499E-2</v>
      </c>
      <c r="AG13" s="17">
        <v>4.7793411885660997E-2</v>
      </c>
      <c r="AH13" s="17">
        <v>8.3766395409451494E-2</v>
      </c>
      <c r="AI13" s="17">
        <v>8.6828592836486904E-2</v>
      </c>
      <c r="AJ13" s="17">
        <v>9.1078598285384907E-2</v>
      </c>
      <c r="AK13" s="17">
        <v>0.12333178159323201</v>
      </c>
      <c r="AL13" s="17">
        <v>9.6436748748365497E-2</v>
      </c>
      <c r="AM13" s="17">
        <v>0.100221169447736</v>
      </c>
      <c r="AN13" s="17">
        <v>5.1981172913933497E-2</v>
      </c>
      <c r="AO13" s="17">
        <v>0.11123390466641001</v>
      </c>
      <c r="AP13" s="17">
        <v>0.16014322820659599</v>
      </c>
      <c r="AQ13" s="17">
        <v>0.10778078459554601</v>
      </c>
      <c r="AR13" s="17">
        <v>0.146688643204748</v>
      </c>
      <c r="AS13" s="17"/>
      <c r="AT13" s="17">
        <v>0.129073196906202</v>
      </c>
      <c r="AU13" s="17">
        <v>7.0521390146125101E-2</v>
      </c>
      <c r="AV13" s="17">
        <v>9.9759413419291607E-2</v>
      </c>
      <c r="AW13" s="17">
        <v>6.0965273119840402E-2</v>
      </c>
      <c r="AX13" s="17">
        <v>6.0030785841371302E-2</v>
      </c>
      <c r="AY13" s="17">
        <v>8.0313763792637397E-2</v>
      </c>
      <c r="AZ13" s="17"/>
      <c r="BA13" s="17">
        <v>4.5306272936343803E-2</v>
      </c>
      <c r="BB13" s="17">
        <v>8.1382686281561603E-2</v>
      </c>
      <c r="BC13" s="17">
        <v>0.10828118258917301</v>
      </c>
      <c r="BD13" s="17">
        <v>0.14412124244618801</v>
      </c>
      <c r="BE13" s="17">
        <v>9.9039660345307895E-2</v>
      </c>
      <c r="BF13" s="17"/>
      <c r="BG13" s="17">
        <v>8.4336234833334703E-2</v>
      </c>
      <c r="BH13" s="17">
        <v>9.6746464425176606E-2</v>
      </c>
      <c r="BI13" s="17">
        <v>0.111655882178283</v>
      </c>
      <c r="BJ13" s="17">
        <v>6.6980236013298694E-2</v>
      </c>
      <c r="BK13" s="17">
        <v>7.7952321935488705E-2</v>
      </c>
      <c r="BL13" s="17"/>
      <c r="BM13" s="17">
        <v>0.10228438540832099</v>
      </c>
      <c r="BN13" s="17">
        <v>7.6301067052204102E-2</v>
      </c>
      <c r="BO13" s="17">
        <v>5.8683164588961299E-2</v>
      </c>
      <c r="BP13" s="17"/>
      <c r="BQ13" s="17">
        <v>0.135940173925542</v>
      </c>
      <c r="BR13" s="17">
        <v>5.7126535445910703E-2</v>
      </c>
      <c r="BS13" s="17"/>
      <c r="BT13" s="17">
        <v>0.108535938792683</v>
      </c>
      <c r="BU13" s="17">
        <v>5.3729303560923897E-2</v>
      </c>
    </row>
    <row r="14" spans="2:73" x14ac:dyDescent="0.3">
      <c r="B14" s="18" t="s">
        <v>266</v>
      </c>
      <c r="C14" s="17">
        <v>0.117358530663445</v>
      </c>
      <c r="D14" s="17">
        <v>0.130195726464397</v>
      </c>
      <c r="E14" s="17">
        <v>0.104972649347852</v>
      </c>
      <c r="F14" s="17"/>
      <c r="G14" s="17">
        <v>0.14142054831464901</v>
      </c>
      <c r="H14" s="17">
        <v>0.138699867171208</v>
      </c>
      <c r="I14" s="17">
        <v>0.12857632552104001</v>
      </c>
      <c r="J14" s="17">
        <v>0.10556345446005699</v>
      </c>
      <c r="K14" s="17">
        <v>0.102111108634764</v>
      </c>
      <c r="L14" s="17">
        <v>9.4748025489149706E-2</v>
      </c>
      <c r="M14" s="17"/>
      <c r="N14" s="17">
        <v>0.14351202811702901</v>
      </c>
      <c r="O14" s="17">
        <v>0.119933242378801</v>
      </c>
      <c r="P14" s="17">
        <v>0.106065484219943</v>
      </c>
      <c r="Q14" s="17">
        <v>9.9883425652040198E-2</v>
      </c>
      <c r="R14" s="17"/>
      <c r="S14" s="17">
        <v>0.13264378334204099</v>
      </c>
      <c r="T14" s="17">
        <v>8.6346623402394601E-2</v>
      </c>
      <c r="U14" s="17">
        <v>0.15690411435761401</v>
      </c>
      <c r="V14" s="17">
        <v>0.129573585228621</v>
      </c>
      <c r="W14" s="17">
        <v>0.145296749859086</v>
      </c>
      <c r="X14" s="17">
        <v>6.2557241679847497E-2</v>
      </c>
      <c r="Y14" s="17">
        <v>8.4432704504403697E-2</v>
      </c>
      <c r="Z14" s="17">
        <v>0.106208709461318</v>
      </c>
      <c r="AA14" s="17">
        <v>0.14775892692866899</v>
      </c>
      <c r="AB14" s="17"/>
      <c r="AC14" s="17">
        <v>3.63496255942337E-2</v>
      </c>
      <c r="AD14" s="17">
        <v>9.5051601022427504E-2</v>
      </c>
      <c r="AE14" s="17">
        <v>8.5806634160613501E-2</v>
      </c>
      <c r="AF14" s="17">
        <v>9.6436433333342397E-2</v>
      </c>
      <c r="AG14" s="17">
        <v>8.8296258332967295E-2</v>
      </c>
      <c r="AH14" s="17">
        <v>0.14317502197067</v>
      </c>
      <c r="AI14" s="17">
        <v>0.14759206587081</v>
      </c>
      <c r="AJ14" s="17">
        <v>0.13316871508604</v>
      </c>
      <c r="AK14" s="17">
        <v>0.127366935335472</v>
      </c>
      <c r="AL14" s="17">
        <v>0.11928660036839001</v>
      </c>
      <c r="AM14" s="17">
        <v>6.6499015340478806E-2</v>
      </c>
      <c r="AN14" s="17">
        <v>0.146734680417375</v>
      </c>
      <c r="AO14" s="17">
        <v>0.13082721292074301</v>
      </c>
      <c r="AP14" s="17">
        <v>7.4038914975067899E-2</v>
      </c>
      <c r="AQ14" s="17">
        <v>0.1906737594655</v>
      </c>
      <c r="AR14" s="17">
        <v>0.18184476947636199</v>
      </c>
      <c r="AS14" s="17"/>
      <c r="AT14" s="17">
        <v>0.127633503374806</v>
      </c>
      <c r="AU14" s="17">
        <v>0.127442249823361</v>
      </c>
      <c r="AV14" s="17">
        <v>0.114458559553726</v>
      </c>
      <c r="AW14" s="17">
        <v>9.5620926003918597E-2</v>
      </c>
      <c r="AX14" s="17">
        <v>0.101061746526163</v>
      </c>
      <c r="AY14" s="17">
        <v>0.136999745024072</v>
      </c>
      <c r="AZ14" s="17"/>
      <c r="BA14" s="17">
        <v>0.104573595830699</v>
      </c>
      <c r="BB14" s="17">
        <v>0.116820215519577</v>
      </c>
      <c r="BC14" s="17">
        <v>0.112142706314872</v>
      </c>
      <c r="BD14" s="17">
        <v>0.16709145494626401</v>
      </c>
      <c r="BE14" s="17">
        <v>0.123526870272382</v>
      </c>
      <c r="BF14" s="17"/>
      <c r="BG14" s="17">
        <v>0.112708141934368</v>
      </c>
      <c r="BH14" s="17">
        <v>0.142780544486554</v>
      </c>
      <c r="BI14" s="17">
        <v>0.108985829503981</v>
      </c>
      <c r="BJ14" s="17">
        <v>0.115307961923411</v>
      </c>
      <c r="BK14" s="17">
        <v>0.14493747821054001</v>
      </c>
      <c r="BL14" s="17"/>
      <c r="BM14" s="17">
        <v>0.132364093765165</v>
      </c>
      <c r="BN14" s="17">
        <v>0.100424459463125</v>
      </c>
      <c r="BO14" s="17">
        <v>0.11334531477151701</v>
      </c>
      <c r="BP14" s="17"/>
      <c r="BQ14" s="17">
        <v>0.14396965784747201</v>
      </c>
      <c r="BR14" s="17">
        <v>0.103693388073592</v>
      </c>
      <c r="BS14" s="17"/>
      <c r="BT14" s="17">
        <v>0.145782761411302</v>
      </c>
      <c r="BU14" s="17">
        <v>8.2613627480791596E-2</v>
      </c>
    </row>
    <row r="15" spans="2:73" x14ac:dyDescent="0.3">
      <c r="B15" s="18" t="s">
        <v>267</v>
      </c>
      <c r="C15" s="17">
        <v>0.28299757960904798</v>
      </c>
      <c r="D15" s="17">
        <v>0.26152926418996802</v>
      </c>
      <c r="E15" s="17">
        <v>0.30333988509732501</v>
      </c>
      <c r="F15" s="17"/>
      <c r="G15" s="17">
        <v>0.208323666221992</v>
      </c>
      <c r="H15" s="17">
        <v>0.29865640934149801</v>
      </c>
      <c r="I15" s="17">
        <v>0.32172448931992997</v>
      </c>
      <c r="J15" s="17">
        <v>0.358329574674914</v>
      </c>
      <c r="K15" s="17">
        <v>0.296226070694036</v>
      </c>
      <c r="L15" s="17">
        <v>0.222623063164471</v>
      </c>
      <c r="M15" s="17"/>
      <c r="N15" s="17">
        <v>0.331806199897766</v>
      </c>
      <c r="O15" s="17">
        <v>0.29438192535364599</v>
      </c>
      <c r="P15" s="17">
        <v>0.260851517856378</v>
      </c>
      <c r="Q15" s="17">
        <v>0.237007752456321</v>
      </c>
      <c r="R15" s="17"/>
      <c r="S15" s="17">
        <v>0.23435652581900401</v>
      </c>
      <c r="T15" s="17">
        <v>0.29273086292315498</v>
      </c>
      <c r="U15" s="17">
        <v>0.29690241202275403</v>
      </c>
      <c r="V15" s="17">
        <v>0.32897298994130197</v>
      </c>
      <c r="W15" s="17">
        <v>0.23835319382794001</v>
      </c>
      <c r="X15" s="17">
        <v>0.33297798214233199</v>
      </c>
      <c r="Y15" s="17">
        <v>0.27866604755706198</v>
      </c>
      <c r="Z15" s="17">
        <v>0.33734911090578201</v>
      </c>
      <c r="AA15" s="17">
        <v>0.25386145569206697</v>
      </c>
      <c r="AB15" s="17"/>
      <c r="AC15" s="17">
        <v>9.0595162395364803E-2</v>
      </c>
      <c r="AD15" s="17">
        <v>0.17022555659770899</v>
      </c>
      <c r="AE15" s="17">
        <v>0.20082906168212</v>
      </c>
      <c r="AF15" s="17">
        <v>0.26437154087241299</v>
      </c>
      <c r="AG15" s="17">
        <v>0.24828908832767199</v>
      </c>
      <c r="AH15" s="17">
        <v>0.21354768740959101</v>
      </c>
      <c r="AI15" s="17">
        <v>0.237326650945762</v>
      </c>
      <c r="AJ15" s="17">
        <v>0.31234508458869398</v>
      </c>
      <c r="AK15" s="17">
        <v>0.38039253279907398</v>
      </c>
      <c r="AL15" s="17">
        <v>0.27511443955082399</v>
      </c>
      <c r="AM15" s="17">
        <v>0.32145053919264299</v>
      </c>
      <c r="AN15" s="17">
        <v>0.43310271264751998</v>
      </c>
      <c r="AO15" s="17">
        <v>0.39269095772734097</v>
      </c>
      <c r="AP15" s="17">
        <v>0.373076714858741</v>
      </c>
      <c r="AQ15" s="17">
        <v>0.32024539624443199</v>
      </c>
      <c r="AR15" s="17">
        <v>0.30247530493613201</v>
      </c>
      <c r="AS15" s="17"/>
      <c r="AT15" s="17">
        <v>0.26308232411159999</v>
      </c>
      <c r="AU15" s="17">
        <v>0.29436922795556097</v>
      </c>
      <c r="AV15" s="17">
        <v>0.25351694633118099</v>
      </c>
      <c r="AW15" s="17">
        <v>0.32720189791981102</v>
      </c>
      <c r="AX15" s="17">
        <v>0.26317226658087201</v>
      </c>
      <c r="AY15" s="17">
        <v>0.26543711738550302</v>
      </c>
      <c r="AZ15" s="17"/>
      <c r="BA15" s="17">
        <v>0.225774454630493</v>
      </c>
      <c r="BB15" s="17">
        <v>0.27164841659452998</v>
      </c>
      <c r="BC15" s="17">
        <v>0.34566911139845402</v>
      </c>
      <c r="BD15" s="17">
        <v>0.29310075958437698</v>
      </c>
      <c r="BE15" s="17">
        <v>0.330912939083925</v>
      </c>
      <c r="BF15" s="17"/>
      <c r="BG15" s="17">
        <v>0.26454815936561499</v>
      </c>
      <c r="BH15" s="17">
        <v>0.29010108413109997</v>
      </c>
      <c r="BI15" s="17">
        <v>0.31981778117449899</v>
      </c>
      <c r="BJ15" s="17">
        <v>0.26459480006673403</v>
      </c>
      <c r="BK15" s="17">
        <v>0.30390380588910798</v>
      </c>
      <c r="BL15" s="17"/>
      <c r="BM15" s="17">
        <v>0.29020640105933199</v>
      </c>
      <c r="BN15" s="17">
        <v>0.27823797059399402</v>
      </c>
      <c r="BO15" s="17">
        <v>0.27285796415904101</v>
      </c>
      <c r="BP15" s="17"/>
      <c r="BQ15" s="17">
        <v>0.28702019727690498</v>
      </c>
      <c r="BR15" s="17">
        <v>0.28513462273825002</v>
      </c>
      <c r="BS15" s="17"/>
      <c r="BT15" s="17">
        <v>0.298732139927328</v>
      </c>
      <c r="BU15" s="17">
        <v>0.26973496590956397</v>
      </c>
    </row>
    <row r="16" spans="2:73" x14ac:dyDescent="0.3">
      <c r="B16" s="18" t="s">
        <v>268</v>
      </c>
      <c r="C16" s="17">
        <v>0.112523795615702</v>
      </c>
      <c r="D16" s="17">
        <v>9.7843759449904699E-2</v>
      </c>
      <c r="E16" s="17">
        <v>0.126400783241614</v>
      </c>
      <c r="F16" s="17"/>
      <c r="G16" s="17">
        <v>6.1420204219736499E-2</v>
      </c>
      <c r="H16" s="17">
        <v>8.7352844086270101E-2</v>
      </c>
      <c r="I16" s="17">
        <v>0.12416683730308301</v>
      </c>
      <c r="J16" s="17">
        <v>0.12904693427448299</v>
      </c>
      <c r="K16" s="17">
        <v>0.12738313794487299</v>
      </c>
      <c r="L16" s="17">
        <v>0.13542560641733001</v>
      </c>
      <c r="M16" s="17"/>
      <c r="N16" s="17">
        <v>0.10041393123516899</v>
      </c>
      <c r="O16" s="17">
        <v>0.126762678131699</v>
      </c>
      <c r="P16" s="17">
        <v>0.12564378889146</v>
      </c>
      <c r="Q16" s="17">
        <v>0.101648389029095</v>
      </c>
      <c r="R16" s="17"/>
      <c r="S16" s="17">
        <v>8.1575911254018696E-2</v>
      </c>
      <c r="T16" s="17">
        <v>0.11934794641992499</v>
      </c>
      <c r="U16" s="17">
        <v>0.117277029950022</v>
      </c>
      <c r="V16" s="17">
        <v>0.104616838007351</v>
      </c>
      <c r="W16" s="17">
        <v>0.12929596522244599</v>
      </c>
      <c r="X16" s="17">
        <v>9.5085493848130503E-2</v>
      </c>
      <c r="Y16" s="17">
        <v>0.13863611943119</v>
      </c>
      <c r="Z16" s="17">
        <v>0.100400025413778</v>
      </c>
      <c r="AA16" s="17">
        <v>0.130629438087908</v>
      </c>
      <c r="AB16" s="17"/>
      <c r="AC16" s="17">
        <v>3.4033533424229601E-2</v>
      </c>
      <c r="AD16" s="17">
        <v>5.4992379112491399E-2</v>
      </c>
      <c r="AE16" s="17">
        <v>0.12597424888800099</v>
      </c>
      <c r="AF16" s="17">
        <v>9.0900422739960296E-2</v>
      </c>
      <c r="AG16" s="17">
        <v>8.8421525516539798E-2</v>
      </c>
      <c r="AH16" s="17">
        <v>0.123250476379659</v>
      </c>
      <c r="AI16" s="17">
        <v>0.14053654200402599</v>
      </c>
      <c r="AJ16" s="17">
        <v>0.10402789822524</v>
      </c>
      <c r="AK16" s="17">
        <v>0.121775372956735</v>
      </c>
      <c r="AL16" s="17">
        <v>0.12685980176047301</v>
      </c>
      <c r="AM16" s="17">
        <v>0.12209596436551</v>
      </c>
      <c r="AN16" s="17">
        <v>0.119868277612558</v>
      </c>
      <c r="AO16" s="17">
        <v>0.13192941520183801</v>
      </c>
      <c r="AP16" s="17">
        <v>7.6631041191994903E-2</v>
      </c>
      <c r="AQ16" s="17">
        <v>0.13491036091049999</v>
      </c>
      <c r="AR16" s="17">
        <v>8.4882215827973201E-2</v>
      </c>
      <c r="AS16" s="17"/>
      <c r="AT16" s="17">
        <v>8.0772756094909401E-2</v>
      </c>
      <c r="AU16" s="17">
        <v>9.77945161925525E-2</v>
      </c>
      <c r="AV16" s="17">
        <v>0.13193613488567699</v>
      </c>
      <c r="AW16" s="17">
        <v>0.131211354313823</v>
      </c>
      <c r="AX16" s="17">
        <v>0.14187857117619301</v>
      </c>
      <c r="AY16" s="17">
        <v>0.15732948521825699</v>
      </c>
      <c r="AZ16" s="17"/>
      <c r="BA16" s="17">
        <v>0.118686765191767</v>
      </c>
      <c r="BB16" s="17">
        <v>0.14274696100932699</v>
      </c>
      <c r="BC16" s="17">
        <v>0.101465856220367</v>
      </c>
      <c r="BD16" s="17">
        <v>9.7195759688159897E-2</v>
      </c>
      <c r="BE16" s="17">
        <v>7.8204938038185595E-2</v>
      </c>
      <c r="BF16" s="17"/>
      <c r="BG16" s="17">
        <v>0.14203143299552201</v>
      </c>
      <c r="BH16" s="17">
        <v>0.10623386848986099</v>
      </c>
      <c r="BI16" s="17">
        <v>0.10309611092543999</v>
      </c>
      <c r="BJ16" s="17">
        <v>9.1364447754381795E-2</v>
      </c>
      <c r="BK16" s="17">
        <v>0.121813151559623</v>
      </c>
      <c r="BL16" s="17"/>
      <c r="BM16" s="17">
        <v>0.117900455371562</v>
      </c>
      <c r="BN16" s="17">
        <v>0.103238346520115</v>
      </c>
      <c r="BO16" s="17">
        <v>0.118913330015606</v>
      </c>
      <c r="BP16" s="17"/>
      <c r="BQ16" s="17">
        <v>9.8583725013558804E-2</v>
      </c>
      <c r="BR16" s="17">
        <v>0.121682545430901</v>
      </c>
      <c r="BS16" s="17"/>
      <c r="BT16" s="17">
        <v>0.11733094338913901</v>
      </c>
      <c r="BU16" s="17">
        <v>0.10615776427120199</v>
      </c>
    </row>
    <row r="17" spans="2:73" x14ac:dyDescent="0.3">
      <c r="B17" s="18" t="s">
        <v>269</v>
      </c>
      <c r="C17" s="17">
        <v>0.19477505321159899</v>
      </c>
      <c r="D17" s="17">
        <v>0.18434244505817299</v>
      </c>
      <c r="E17" s="17">
        <v>0.20475218110937701</v>
      </c>
      <c r="F17" s="17"/>
      <c r="G17" s="17">
        <v>0.16216442467014799</v>
      </c>
      <c r="H17" s="17">
        <v>0.117298072794717</v>
      </c>
      <c r="I17" s="17">
        <v>0.13287662301066999</v>
      </c>
      <c r="J17" s="17">
        <v>0.193041822012676</v>
      </c>
      <c r="K17" s="17">
        <v>0.25255669514541101</v>
      </c>
      <c r="L17" s="17">
        <v>0.29008600068997498</v>
      </c>
      <c r="M17" s="17"/>
      <c r="N17" s="17">
        <v>0.12993565884164199</v>
      </c>
      <c r="O17" s="17">
        <v>0.18523980515079899</v>
      </c>
      <c r="P17" s="17">
        <v>0.214277950674374</v>
      </c>
      <c r="Q17" s="17">
        <v>0.25091505961801502</v>
      </c>
      <c r="R17" s="17"/>
      <c r="S17" s="17">
        <v>0.137715989646504</v>
      </c>
      <c r="T17" s="17">
        <v>0.20508774826949999</v>
      </c>
      <c r="U17" s="17">
        <v>0.17024741115471001</v>
      </c>
      <c r="V17" s="17">
        <v>0.20655975217571201</v>
      </c>
      <c r="W17" s="17">
        <v>0.212214781206018</v>
      </c>
      <c r="X17" s="17">
        <v>0.228326910610024</v>
      </c>
      <c r="Y17" s="17">
        <v>0.22964527247154301</v>
      </c>
      <c r="Z17" s="17">
        <v>0.153921645214322</v>
      </c>
      <c r="AA17" s="17">
        <v>0.210680524699803</v>
      </c>
      <c r="AB17" s="17"/>
      <c r="AC17" s="17">
        <v>0.19019419576955701</v>
      </c>
      <c r="AD17" s="17">
        <v>0.31321983496320999</v>
      </c>
      <c r="AE17" s="17">
        <v>0.30683527384845199</v>
      </c>
      <c r="AF17" s="17">
        <v>0.25615131613200598</v>
      </c>
      <c r="AG17" s="17">
        <v>0.239863960271921</v>
      </c>
      <c r="AH17" s="17">
        <v>0.22823778559412899</v>
      </c>
      <c r="AI17" s="17">
        <v>0.18993238831464801</v>
      </c>
      <c r="AJ17" s="17">
        <v>0.164136542549842</v>
      </c>
      <c r="AK17" s="17">
        <v>0.134737877748455</v>
      </c>
      <c r="AL17" s="17">
        <v>0.17755356865757699</v>
      </c>
      <c r="AM17" s="17">
        <v>0.20489381210622701</v>
      </c>
      <c r="AN17" s="17">
        <v>0.119962852517474</v>
      </c>
      <c r="AO17" s="17">
        <v>9.7301859287313497E-2</v>
      </c>
      <c r="AP17" s="17">
        <v>0.147134600645112</v>
      </c>
      <c r="AQ17" s="17">
        <v>0.15046438582034399</v>
      </c>
      <c r="AR17" s="17">
        <v>4.7532591680169899E-2</v>
      </c>
      <c r="AS17" s="17"/>
      <c r="AT17" s="17">
        <v>0.145755864655777</v>
      </c>
      <c r="AU17" s="17">
        <v>0.214923336748853</v>
      </c>
      <c r="AV17" s="17">
        <v>0.194119307044404</v>
      </c>
      <c r="AW17" s="17">
        <v>0.21726678298935601</v>
      </c>
      <c r="AX17" s="17">
        <v>0.22507603786472799</v>
      </c>
      <c r="AY17" s="17">
        <v>0.156769424572963</v>
      </c>
      <c r="AZ17" s="17"/>
      <c r="BA17" s="17">
        <v>0.25016026407274999</v>
      </c>
      <c r="BB17" s="17">
        <v>0.198942892993306</v>
      </c>
      <c r="BC17" s="17">
        <v>0.14932522753514901</v>
      </c>
      <c r="BD17" s="17">
        <v>0.11411543242203701</v>
      </c>
      <c r="BE17" s="17">
        <v>0.13748797268674101</v>
      </c>
      <c r="BF17" s="17"/>
      <c r="BG17" s="17">
        <v>0.196203419625359</v>
      </c>
      <c r="BH17" s="17">
        <v>0.17319395221019299</v>
      </c>
      <c r="BI17" s="17">
        <v>0.20791518298235701</v>
      </c>
      <c r="BJ17" s="17">
        <v>0.241661288277918</v>
      </c>
      <c r="BK17" s="17">
        <v>0.175456858678119</v>
      </c>
      <c r="BL17" s="17"/>
      <c r="BM17" s="17">
        <v>0.16647538532769399</v>
      </c>
      <c r="BN17" s="17">
        <v>0.21555998005388999</v>
      </c>
      <c r="BO17" s="17">
        <v>0.22947140154899201</v>
      </c>
      <c r="BP17" s="17"/>
      <c r="BQ17" s="17">
        <v>0.13340170498395701</v>
      </c>
      <c r="BR17" s="17">
        <v>0.23483782529405201</v>
      </c>
      <c r="BS17" s="17"/>
      <c r="BT17" s="17">
        <v>0.15102193079930101</v>
      </c>
      <c r="BU17" s="17">
        <v>0.25776737367347102</v>
      </c>
    </row>
    <row r="18" spans="2:73" x14ac:dyDescent="0.3">
      <c r="B18" s="18" t="s">
        <v>270</v>
      </c>
      <c r="C18" s="17">
        <v>9.1641020200742301E-2</v>
      </c>
      <c r="D18" s="17">
        <v>9.9987443106003798E-2</v>
      </c>
      <c r="E18" s="17">
        <v>8.3923253361182698E-2</v>
      </c>
      <c r="F18" s="17"/>
      <c r="G18" s="17">
        <v>6.52625325691219E-2</v>
      </c>
      <c r="H18" s="17">
        <v>5.7805566089333398E-2</v>
      </c>
      <c r="I18" s="17">
        <v>5.0892585292361098E-2</v>
      </c>
      <c r="J18" s="17">
        <v>9.5139816249368805E-2</v>
      </c>
      <c r="K18" s="17">
        <v>0.11710201079384699</v>
      </c>
      <c r="L18" s="17">
        <v>0.14886917278546499</v>
      </c>
      <c r="M18" s="17"/>
      <c r="N18" s="17">
        <v>4.40286594938935E-2</v>
      </c>
      <c r="O18" s="17">
        <v>6.1393957146383502E-2</v>
      </c>
      <c r="P18" s="17">
        <v>0.108819895781076</v>
      </c>
      <c r="Q18" s="17">
        <v>0.15441813935051599</v>
      </c>
      <c r="R18" s="17"/>
      <c r="S18" s="17">
        <v>6.1799232358685403E-2</v>
      </c>
      <c r="T18" s="17">
        <v>9.2552913580627394E-2</v>
      </c>
      <c r="U18" s="17">
        <v>8.0738338731046203E-2</v>
      </c>
      <c r="V18" s="17">
        <v>9.2287975872096695E-2</v>
      </c>
      <c r="W18" s="17">
        <v>0.11684707638999001</v>
      </c>
      <c r="X18" s="17">
        <v>0.10511234045491499</v>
      </c>
      <c r="Y18" s="17">
        <v>8.1150748931297395E-2</v>
      </c>
      <c r="Z18" s="17">
        <v>0.10772158197425701</v>
      </c>
      <c r="AA18" s="17">
        <v>0.108019129163969</v>
      </c>
      <c r="AB18" s="17"/>
      <c r="AC18" s="17">
        <v>0.27962386290600699</v>
      </c>
      <c r="AD18" s="17">
        <v>0.18073061221487199</v>
      </c>
      <c r="AE18" s="17">
        <v>0.15625395311722301</v>
      </c>
      <c r="AF18" s="17">
        <v>0.12038223342004099</v>
      </c>
      <c r="AG18" s="17">
        <v>0.19648100354649201</v>
      </c>
      <c r="AH18" s="17">
        <v>0.110006058469755</v>
      </c>
      <c r="AI18" s="17">
        <v>6.0691964022993199E-2</v>
      </c>
      <c r="AJ18" s="17">
        <v>4.8952227576128597E-2</v>
      </c>
      <c r="AK18" s="17">
        <v>5.2640890844371999E-2</v>
      </c>
      <c r="AL18" s="17">
        <v>5.9125302593368297E-2</v>
      </c>
      <c r="AM18" s="17">
        <v>6.0666053219858997E-2</v>
      </c>
      <c r="AN18" s="17">
        <v>6.2531168570564497E-2</v>
      </c>
      <c r="AO18" s="17">
        <v>3.2430842252981901E-2</v>
      </c>
      <c r="AP18" s="17">
        <v>2.1548832492679901E-2</v>
      </c>
      <c r="AQ18" s="17">
        <v>2.4796280368310601E-2</v>
      </c>
      <c r="AR18" s="17">
        <v>7.0064868135590302E-3</v>
      </c>
      <c r="AS18" s="17"/>
      <c r="AT18" s="17">
        <v>7.5320782232899397E-2</v>
      </c>
      <c r="AU18" s="17">
        <v>9.7548987158855099E-2</v>
      </c>
      <c r="AV18" s="17">
        <v>8.7742579857096895E-2</v>
      </c>
      <c r="AW18" s="17">
        <v>9.4780917283844301E-2</v>
      </c>
      <c r="AX18" s="17">
        <v>0.10920187605588599</v>
      </c>
      <c r="AY18" s="17">
        <v>9.6153604178628102E-2</v>
      </c>
      <c r="AZ18" s="17"/>
      <c r="BA18" s="17">
        <v>0.15771559341942301</v>
      </c>
      <c r="BB18" s="17">
        <v>8.2667539592785902E-2</v>
      </c>
      <c r="BC18" s="17">
        <v>4.7689878594625597E-2</v>
      </c>
      <c r="BD18" s="17">
        <v>4.1650850904480299E-2</v>
      </c>
      <c r="BE18" s="17">
        <v>0</v>
      </c>
      <c r="BF18" s="17"/>
      <c r="BG18" s="17">
        <v>9.0405727818437503E-2</v>
      </c>
      <c r="BH18" s="17">
        <v>6.9346848819490395E-2</v>
      </c>
      <c r="BI18" s="17">
        <v>5.7561165402151199E-2</v>
      </c>
      <c r="BJ18" s="17">
        <v>0.115935142861724</v>
      </c>
      <c r="BK18" s="17">
        <v>4.2004175704498603E-2</v>
      </c>
      <c r="BL18" s="17"/>
      <c r="BM18" s="17">
        <v>6.0080159717340202E-2</v>
      </c>
      <c r="BN18" s="17">
        <v>0.11956053978636</v>
      </c>
      <c r="BO18" s="17">
        <v>0.118806775607128</v>
      </c>
      <c r="BP18" s="17"/>
      <c r="BQ18" s="17">
        <v>4.3834330489106503E-2</v>
      </c>
      <c r="BR18" s="17">
        <v>0.119321405028848</v>
      </c>
      <c r="BS18" s="17"/>
      <c r="BT18" s="17">
        <v>4.8920904410255102E-2</v>
      </c>
      <c r="BU18" s="17">
        <v>0.14880059482991301</v>
      </c>
    </row>
    <row r="19" spans="2:73" x14ac:dyDescent="0.3">
      <c r="B19" s="18" t="s">
        <v>92</v>
      </c>
      <c r="C19" s="19">
        <v>5.0334736251702199E-2</v>
      </c>
      <c r="D19" s="19">
        <v>4.5985412321248899E-2</v>
      </c>
      <c r="E19" s="19">
        <v>5.4603157283848701E-2</v>
      </c>
      <c r="F19" s="19"/>
      <c r="G19" s="19">
        <v>8.6283890699549504E-2</v>
      </c>
      <c r="H19" s="19">
        <v>4.1895762909383197E-2</v>
      </c>
      <c r="I19" s="19">
        <v>5.6820589372809399E-2</v>
      </c>
      <c r="J19" s="19">
        <v>2.70445175210066E-2</v>
      </c>
      <c r="K19" s="19">
        <v>4.1060140722921003E-2</v>
      </c>
      <c r="L19" s="19">
        <v>5.1659716132282298E-2</v>
      </c>
      <c r="M19" s="19"/>
      <c r="N19" s="19">
        <v>3.37591246059393E-2</v>
      </c>
      <c r="O19" s="19">
        <v>4.3587063202554503E-2</v>
      </c>
      <c r="P19" s="19">
        <v>5.8233484778634902E-2</v>
      </c>
      <c r="Q19" s="19">
        <v>6.8134810422948403E-2</v>
      </c>
      <c r="R19" s="19"/>
      <c r="S19" s="19">
        <v>6.6451437690698598E-2</v>
      </c>
      <c r="T19" s="19">
        <v>5.9394469809538199E-2</v>
      </c>
      <c r="U19" s="19">
        <v>4.5173700749604903E-2</v>
      </c>
      <c r="V19" s="19">
        <v>5.4891616497295001E-2</v>
      </c>
      <c r="W19" s="19">
        <v>1.49452953750952E-2</v>
      </c>
      <c r="X19" s="19">
        <v>5.5312403553750097E-2</v>
      </c>
      <c r="Y19" s="19">
        <v>5.1505318613482197E-2</v>
      </c>
      <c r="Z19" s="19">
        <v>5.9468122614908497E-2</v>
      </c>
      <c r="AA19" s="19">
        <v>3.62884545827016E-2</v>
      </c>
      <c r="AB19" s="19"/>
      <c r="AC19" s="19">
        <v>0.19790204369756401</v>
      </c>
      <c r="AD19" s="19">
        <v>3.5240281159710403E-2</v>
      </c>
      <c r="AE19" s="19">
        <v>5.3008559568233797E-2</v>
      </c>
      <c r="AF19" s="19">
        <v>6.7026225561779895E-2</v>
      </c>
      <c r="AG19" s="19">
        <v>3.9482365459515299E-2</v>
      </c>
      <c r="AH19" s="19">
        <v>3.4472606806344702E-2</v>
      </c>
      <c r="AI19" s="19">
        <v>6.7193094593691105E-2</v>
      </c>
      <c r="AJ19" s="19">
        <v>6.79816291897921E-2</v>
      </c>
      <c r="AK19" s="19">
        <v>1.23715881817023E-2</v>
      </c>
      <c r="AL19" s="19">
        <v>7.5844168104088797E-2</v>
      </c>
      <c r="AM19" s="19">
        <v>5.5857580233255398E-2</v>
      </c>
      <c r="AN19" s="19">
        <v>2.9798826765122799E-2</v>
      </c>
      <c r="AO19" s="19">
        <v>3.0903206671461798E-2</v>
      </c>
      <c r="AP19" s="19">
        <v>3.1572896097422302E-2</v>
      </c>
      <c r="AQ19" s="19">
        <v>1.1780912436184E-2</v>
      </c>
      <c r="AR19" s="19">
        <v>3.12377368497559E-2</v>
      </c>
      <c r="AS19" s="19"/>
      <c r="AT19" s="19">
        <v>5.0095799882938899E-2</v>
      </c>
      <c r="AU19" s="19">
        <v>4.8042441236288903E-2</v>
      </c>
      <c r="AV19" s="19">
        <v>6.3035268980143805E-2</v>
      </c>
      <c r="AW19" s="19">
        <v>3.78652124673673E-2</v>
      </c>
      <c r="AX19" s="19">
        <v>6.2097760657081801E-2</v>
      </c>
      <c r="AY19" s="19">
        <v>4.9799843445214001E-2</v>
      </c>
      <c r="AZ19" s="19"/>
      <c r="BA19" s="19">
        <v>6.4093873914203306E-2</v>
      </c>
      <c r="BB19" s="19">
        <v>5.4043049917503097E-2</v>
      </c>
      <c r="BC19" s="19">
        <v>5.1573091658612902E-2</v>
      </c>
      <c r="BD19" s="19">
        <v>2.8971432074923101E-2</v>
      </c>
      <c r="BE19" s="19">
        <v>9.3604357597963598E-3</v>
      </c>
      <c r="BF19" s="19"/>
      <c r="BG19" s="19">
        <v>4.8421390646959502E-2</v>
      </c>
      <c r="BH19" s="19">
        <v>3.4074141146420697E-2</v>
      </c>
      <c r="BI19" s="19">
        <v>3.6909904229192499E-2</v>
      </c>
      <c r="BJ19" s="19">
        <v>4.5748357117072001E-2</v>
      </c>
      <c r="BK19" s="19">
        <v>9.7997598591338705E-2</v>
      </c>
      <c r="BL19" s="19"/>
      <c r="BM19" s="19">
        <v>4.2334783362622898E-2</v>
      </c>
      <c r="BN19" s="19">
        <v>5.8801593107685297E-2</v>
      </c>
      <c r="BO19" s="19">
        <v>5.38395882303754E-2</v>
      </c>
      <c r="BP19" s="19"/>
      <c r="BQ19" s="19">
        <v>2.0274334747287098E-2</v>
      </c>
      <c r="BR19" s="19">
        <v>5.6914742846238903E-2</v>
      </c>
      <c r="BS19" s="19"/>
      <c r="BT19" s="19">
        <v>3.3699218636051603E-2</v>
      </c>
      <c r="BU19" s="19">
        <v>5.7320200688904401E-2</v>
      </c>
    </row>
    <row r="20" spans="2:73" x14ac:dyDescent="0.3">
      <c r="B20" s="16" t="s">
        <v>197</v>
      </c>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322</v>
      </c>
      <c r="E2" s="26"/>
      <c r="F2" s="26"/>
      <c r="G2" s="26"/>
      <c r="H2" s="26"/>
      <c r="I2" s="26"/>
      <c r="J2" s="26"/>
      <c r="K2" s="26"/>
      <c r="L2" s="26"/>
    </row>
    <row r="6" spans="2:12" ht="49.95" customHeight="1" x14ac:dyDescent="0.3">
      <c r="B6" s="20" t="s">
        <v>14</v>
      </c>
      <c r="C6" s="20" t="s">
        <v>284</v>
      </c>
      <c r="D6" s="20" t="s">
        <v>315</v>
      </c>
      <c r="E6" s="20" t="s">
        <v>290</v>
      </c>
      <c r="F6" s="20" t="s">
        <v>316</v>
      </c>
      <c r="G6" s="20" t="s">
        <v>292</v>
      </c>
      <c r="H6" s="20" t="s">
        <v>293</v>
      </c>
      <c r="I6" s="20" t="s">
        <v>294</v>
      </c>
      <c r="J6" s="20" t="s">
        <v>295</v>
      </c>
      <c r="K6" s="20" t="s">
        <v>297</v>
      </c>
    </row>
    <row r="7" spans="2:12" x14ac:dyDescent="0.3">
      <c r="B7" s="18" t="s">
        <v>317</v>
      </c>
      <c r="C7" s="17">
        <v>1.8296000306253699E-2</v>
      </c>
      <c r="D7" s="17">
        <v>1.1855575036087401E-2</v>
      </c>
      <c r="E7" s="17">
        <v>6.2878494330335698E-3</v>
      </c>
      <c r="F7" s="17">
        <v>1.9242380887404702E-2</v>
      </c>
      <c r="G7" s="17">
        <v>3.7495674709090202E-3</v>
      </c>
      <c r="H7" s="17">
        <v>6.0156360399168897E-3</v>
      </c>
      <c r="I7" s="17">
        <v>1.78394663345177E-2</v>
      </c>
      <c r="J7" s="17">
        <v>1.43030474972341E-2</v>
      </c>
      <c r="K7" s="17">
        <v>1.41979391206421E-2</v>
      </c>
    </row>
    <row r="8" spans="2:12" x14ac:dyDescent="0.3">
      <c r="B8" s="18" t="s">
        <v>318</v>
      </c>
      <c r="C8" s="17">
        <v>7.0498990331925304E-2</v>
      </c>
      <c r="D8" s="17">
        <v>5.5124001715940799E-2</v>
      </c>
      <c r="E8" s="17">
        <v>2.9517131888454499E-2</v>
      </c>
      <c r="F8" s="17">
        <v>7.0588554676066104E-2</v>
      </c>
      <c r="G8" s="17">
        <v>1.45132061964018E-2</v>
      </c>
      <c r="H8" s="17">
        <v>2.1878271136539298E-2</v>
      </c>
      <c r="I8" s="17">
        <v>6.4677553133815804E-2</v>
      </c>
      <c r="J8" s="17">
        <v>6.01730169705662E-2</v>
      </c>
      <c r="K8" s="17">
        <v>4.6623494356082998E-2</v>
      </c>
    </row>
    <row r="9" spans="2:12" ht="28.8" x14ac:dyDescent="0.3">
      <c r="B9" s="18" t="s">
        <v>319</v>
      </c>
      <c r="C9" s="17">
        <v>0.35576539096016402</v>
      </c>
      <c r="D9" s="17">
        <v>0.29110624702705101</v>
      </c>
      <c r="E9" s="17">
        <v>0.15655020706418199</v>
      </c>
      <c r="F9" s="17">
        <v>0.29063835309782599</v>
      </c>
      <c r="G9" s="17">
        <v>4.6677589492575201E-2</v>
      </c>
      <c r="H9" s="17">
        <v>7.2380831080511701E-2</v>
      </c>
      <c r="I9" s="17">
        <v>0.33501366082034101</v>
      </c>
      <c r="J9" s="17">
        <v>0.30174003920464199</v>
      </c>
      <c r="K9" s="17">
        <v>0.245505715582997</v>
      </c>
    </row>
    <row r="10" spans="2:12" x14ac:dyDescent="0.3">
      <c r="B10" s="18" t="s">
        <v>320</v>
      </c>
      <c r="C10" s="17">
        <v>0.19535411061296001</v>
      </c>
      <c r="D10" s="17">
        <v>0.21348096632121699</v>
      </c>
      <c r="E10" s="17">
        <v>0.23863758355288101</v>
      </c>
      <c r="F10" s="17">
        <v>0.21328416371948999</v>
      </c>
      <c r="G10" s="17">
        <v>0.121233083496572</v>
      </c>
      <c r="H10" s="17">
        <v>0.18446543596687401</v>
      </c>
      <c r="I10" s="17">
        <v>0.20885920391194701</v>
      </c>
      <c r="J10" s="17">
        <v>0.22751573129502001</v>
      </c>
      <c r="K10" s="17">
        <v>0.22906774519598</v>
      </c>
    </row>
    <row r="11" spans="2:12" x14ac:dyDescent="0.3">
      <c r="B11" s="18" t="s">
        <v>321</v>
      </c>
      <c r="C11" s="17">
        <v>0.21779186353535601</v>
      </c>
      <c r="D11" s="17">
        <v>0.27545948428546302</v>
      </c>
      <c r="E11" s="17">
        <v>0.33979480401367601</v>
      </c>
      <c r="F11" s="17">
        <v>0.25751577853827401</v>
      </c>
      <c r="G11" s="17">
        <v>0.33433043076841801</v>
      </c>
      <c r="H11" s="17">
        <v>0.39754112574026201</v>
      </c>
      <c r="I11" s="17">
        <v>0.22579179422728901</v>
      </c>
      <c r="J11" s="17">
        <v>0.24430492203934201</v>
      </c>
      <c r="K11" s="17">
        <v>0.29647800885765202</v>
      </c>
    </row>
    <row r="12" spans="2:12" x14ac:dyDescent="0.3">
      <c r="B12" s="18" t="s">
        <v>270</v>
      </c>
      <c r="C12" s="17">
        <v>9.7209359655953204E-2</v>
      </c>
      <c r="D12" s="17">
        <v>0.106607216958184</v>
      </c>
      <c r="E12" s="17">
        <v>0.187110584351421</v>
      </c>
      <c r="F12" s="17">
        <v>0.10635808157566</v>
      </c>
      <c r="G12" s="17">
        <v>0.42929629170809802</v>
      </c>
      <c r="H12" s="17">
        <v>0.26351879706623299</v>
      </c>
      <c r="I12" s="17">
        <v>8.91798666538582E-2</v>
      </c>
      <c r="J12" s="17">
        <v>0.109509271622177</v>
      </c>
      <c r="K12" s="17">
        <v>0.108958377448421</v>
      </c>
    </row>
    <row r="13" spans="2:12" x14ac:dyDescent="0.3">
      <c r="B13" s="18" t="s">
        <v>92</v>
      </c>
      <c r="C13" s="17">
        <v>4.5084284597386802E-2</v>
      </c>
      <c r="D13" s="17">
        <v>4.6366508656057501E-2</v>
      </c>
      <c r="E13" s="17">
        <v>4.2101839696351E-2</v>
      </c>
      <c r="F13" s="17">
        <v>4.2372687505278402E-2</v>
      </c>
      <c r="G13" s="17">
        <v>5.01998308670265E-2</v>
      </c>
      <c r="H13" s="17">
        <v>5.41999029696641E-2</v>
      </c>
      <c r="I13" s="17">
        <v>5.8638454918231803E-2</v>
      </c>
      <c r="J13" s="17">
        <v>4.2453971371018001E-2</v>
      </c>
      <c r="K13" s="17">
        <v>5.9168719438224097E-2</v>
      </c>
    </row>
    <row r="14" spans="2:12" x14ac:dyDescent="0.3">
      <c r="B14" s="16"/>
      <c r="C14" s="16"/>
      <c r="D14" s="16"/>
      <c r="E14" s="16"/>
      <c r="F14" s="16"/>
      <c r="G14" s="16"/>
      <c r="H14" s="16"/>
      <c r="I14" s="16"/>
      <c r="J14" s="16"/>
      <c r="K14" s="16"/>
    </row>
    <row r="15" spans="2:12" x14ac:dyDescent="0.3">
      <c r="B15" t="s">
        <v>95</v>
      </c>
    </row>
    <row r="16" spans="2:12" x14ac:dyDescent="0.3">
      <c r="B16" t="s">
        <v>96</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1.8296000306253699E-2</v>
      </c>
      <c r="D9" s="17">
        <v>2.1612202823425599E-2</v>
      </c>
      <c r="E9" s="17">
        <v>1.5120894797360699E-2</v>
      </c>
      <c r="F9" s="17"/>
      <c r="G9" s="17">
        <v>4.07533647353851E-2</v>
      </c>
      <c r="H9" s="17">
        <v>4.3574357339156503E-2</v>
      </c>
      <c r="I9" s="17">
        <v>1.19804610275952E-2</v>
      </c>
      <c r="J9" s="17">
        <v>9.6535036584812807E-3</v>
      </c>
      <c r="K9" s="17">
        <v>0</v>
      </c>
      <c r="L9" s="17">
        <v>7.3184526793683303E-3</v>
      </c>
      <c r="M9" s="17"/>
      <c r="N9" s="17">
        <v>2.9212358150458102E-2</v>
      </c>
      <c r="O9" s="17">
        <v>1.1192818092494901E-2</v>
      </c>
      <c r="P9" s="17">
        <v>1.41791432124042E-2</v>
      </c>
      <c r="Q9" s="17">
        <v>1.78773133513608E-2</v>
      </c>
      <c r="R9" s="17"/>
      <c r="S9" s="17">
        <v>3.5277682548562297E-2</v>
      </c>
      <c r="T9" s="17">
        <v>5.0909063274535201E-3</v>
      </c>
      <c r="U9" s="17">
        <v>2.58410201200505E-2</v>
      </c>
      <c r="V9" s="17">
        <v>8.2833317182502801E-3</v>
      </c>
      <c r="W9" s="17">
        <v>6.5416089710416698E-3</v>
      </c>
      <c r="X9" s="17">
        <v>2.8821468388289102E-2</v>
      </c>
      <c r="Y9" s="17">
        <v>1.3657204361813001E-2</v>
      </c>
      <c r="Z9" s="17">
        <v>1.9896121466552799E-2</v>
      </c>
      <c r="AA9" s="17">
        <v>1.9272853854999401E-2</v>
      </c>
      <c r="AB9" s="17"/>
      <c r="AC9" s="17">
        <v>4.29535036856456E-2</v>
      </c>
      <c r="AD9" s="17">
        <v>2.96432454645312E-2</v>
      </c>
      <c r="AE9" s="17">
        <v>4.0486067341269803E-3</v>
      </c>
      <c r="AF9" s="17">
        <v>1.15606756390543E-2</v>
      </c>
      <c r="AG9" s="17">
        <v>1.7150614325726701E-2</v>
      </c>
      <c r="AH9" s="17">
        <v>1.34695856778156E-2</v>
      </c>
      <c r="AI9" s="17">
        <v>2.24904953648048E-2</v>
      </c>
      <c r="AJ9" s="17">
        <v>2.5757128639904699E-2</v>
      </c>
      <c r="AK9" s="17">
        <v>1.4040889091983901E-2</v>
      </c>
      <c r="AL9" s="17">
        <v>2.2553288023331099E-2</v>
      </c>
      <c r="AM9" s="17">
        <v>8.2917680875030202E-3</v>
      </c>
      <c r="AN9" s="17">
        <v>2.07247670159161E-2</v>
      </c>
      <c r="AO9" s="17">
        <v>6.3859843835761603E-3</v>
      </c>
      <c r="AP9" s="17">
        <v>1.42422780773104E-2</v>
      </c>
      <c r="AQ9" s="17">
        <v>1.88989212362458E-2</v>
      </c>
      <c r="AR9" s="17">
        <v>5.7719368602878102E-2</v>
      </c>
      <c r="AS9" s="17"/>
      <c r="AT9" s="17">
        <v>3.13509244736336E-2</v>
      </c>
      <c r="AU9" s="17">
        <v>7.9834852482715008E-3</v>
      </c>
      <c r="AV9" s="17">
        <v>2.2128760041794399E-2</v>
      </c>
      <c r="AW9" s="17">
        <v>2.2573942204027499E-2</v>
      </c>
      <c r="AX9" s="17">
        <v>8.6492931473644095E-3</v>
      </c>
      <c r="AY9" s="17">
        <v>1.02235881958788E-2</v>
      </c>
      <c r="AZ9" s="17"/>
      <c r="BA9" s="17">
        <v>7.7581624585320802E-3</v>
      </c>
      <c r="BB9" s="17">
        <v>1.80727204043978E-2</v>
      </c>
      <c r="BC9" s="17">
        <v>2.4322243673796901E-2</v>
      </c>
      <c r="BD9" s="17">
        <v>3.9406920892342198E-2</v>
      </c>
      <c r="BE9" s="17">
        <v>1.64636575732518E-2</v>
      </c>
      <c r="BF9" s="17"/>
      <c r="BG9" s="17">
        <v>1.17987965518613E-2</v>
      </c>
      <c r="BH9" s="17">
        <v>2.84112108623761E-2</v>
      </c>
      <c r="BI9" s="17">
        <v>9.3241607649605894E-3</v>
      </c>
      <c r="BJ9" s="17">
        <v>1.0169197970976099E-2</v>
      </c>
      <c r="BK9" s="17">
        <v>1.2800195327456401E-2</v>
      </c>
      <c r="BL9" s="17"/>
      <c r="BM9" s="17">
        <v>2.6000045037595999E-2</v>
      </c>
      <c r="BN9" s="17">
        <v>1.2883187953686299E-2</v>
      </c>
      <c r="BO9" s="17">
        <v>8.4459412389269895E-3</v>
      </c>
      <c r="BP9" s="17"/>
      <c r="BQ9" s="17">
        <v>2.57888220557018E-2</v>
      </c>
      <c r="BR9" s="17">
        <v>1.25450816956047E-2</v>
      </c>
      <c r="BS9" s="17"/>
      <c r="BT9" s="17">
        <v>1.83826040486397E-2</v>
      </c>
      <c r="BU9" s="17">
        <v>1.6208138312958899E-2</v>
      </c>
    </row>
    <row r="10" spans="2:73" x14ac:dyDescent="0.3">
      <c r="B10" s="18" t="s">
        <v>318</v>
      </c>
      <c r="C10" s="17">
        <v>7.0498990331925304E-2</v>
      </c>
      <c r="D10" s="17">
        <v>7.0485823681576701E-2</v>
      </c>
      <c r="E10" s="17">
        <v>7.0729353519730503E-2</v>
      </c>
      <c r="F10" s="17"/>
      <c r="G10" s="17">
        <v>8.1264310011085097E-2</v>
      </c>
      <c r="H10" s="17">
        <v>0.10403409551862999</v>
      </c>
      <c r="I10" s="17">
        <v>8.0675172663423902E-2</v>
      </c>
      <c r="J10" s="17">
        <v>6.49275566343996E-2</v>
      </c>
      <c r="K10" s="17">
        <v>4.9291179380016197E-2</v>
      </c>
      <c r="L10" s="17">
        <v>4.6603785740551303E-2</v>
      </c>
      <c r="M10" s="17"/>
      <c r="N10" s="17">
        <v>7.5066773272087398E-2</v>
      </c>
      <c r="O10" s="17">
        <v>8.9483722503198304E-2</v>
      </c>
      <c r="P10" s="17">
        <v>6.0422873633769997E-2</v>
      </c>
      <c r="Q10" s="17">
        <v>5.60672224459597E-2</v>
      </c>
      <c r="R10" s="17"/>
      <c r="S10" s="17">
        <v>0.101788722094613</v>
      </c>
      <c r="T10" s="17">
        <v>6.2019005612026501E-2</v>
      </c>
      <c r="U10" s="17">
        <v>5.6705834781940398E-2</v>
      </c>
      <c r="V10" s="17">
        <v>4.4457904988365098E-2</v>
      </c>
      <c r="W10" s="17">
        <v>6.0745083411658699E-2</v>
      </c>
      <c r="X10" s="17">
        <v>6.3338850048559006E-2</v>
      </c>
      <c r="Y10" s="17">
        <v>8.2552235795533405E-2</v>
      </c>
      <c r="Z10" s="17">
        <v>3.6865947258268299E-2</v>
      </c>
      <c r="AA10" s="17">
        <v>9.1035459184546794E-2</v>
      </c>
      <c r="AB10" s="17"/>
      <c r="AC10" s="17">
        <v>0</v>
      </c>
      <c r="AD10" s="17">
        <v>3.4439607457392801E-2</v>
      </c>
      <c r="AE10" s="17">
        <v>7.0395555217577496E-2</v>
      </c>
      <c r="AF10" s="17">
        <v>6.5822821663872794E-2</v>
      </c>
      <c r="AG10" s="17">
        <v>6.4689777958457706E-2</v>
      </c>
      <c r="AH10" s="17">
        <v>6.7385026368221704E-2</v>
      </c>
      <c r="AI10" s="17">
        <v>7.4955098760791594E-2</v>
      </c>
      <c r="AJ10" s="17">
        <v>2.5478904242636501E-2</v>
      </c>
      <c r="AK10" s="17">
        <v>7.7333530493587405E-2</v>
      </c>
      <c r="AL10" s="17">
        <v>5.9443592734363199E-2</v>
      </c>
      <c r="AM10" s="17">
        <v>8.3840156014550304E-2</v>
      </c>
      <c r="AN10" s="17">
        <v>0.102247945707423</v>
      </c>
      <c r="AO10" s="17">
        <v>7.7109535222040296E-2</v>
      </c>
      <c r="AP10" s="17">
        <v>0.12252167778909601</v>
      </c>
      <c r="AQ10" s="17">
        <v>2.6391590196575498E-2</v>
      </c>
      <c r="AR10" s="17">
        <v>0.14610383502016</v>
      </c>
      <c r="AS10" s="17"/>
      <c r="AT10" s="17">
        <v>0.10160285702125001</v>
      </c>
      <c r="AU10" s="17">
        <v>6.6093359700731505E-2</v>
      </c>
      <c r="AV10" s="17">
        <v>7.1407061874293604E-2</v>
      </c>
      <c r="AW10" s="17">
        <v>4.39818144705496E-2</v>
      </c>
      <c r="AX10" s="17">
        <v>6.1369489636451897E-2</v>
      </c>
      <c r="AY10" s="17">
        <v>6.5832823451105596E-2</v>
      </c>
      <c r="AZ10" s="17"/>
      <c r="BA10" s="17">
        <v>4.9217185745620402E-2</v>
      </c>
      <c r="BB10" s="17">
        <v>9.8581757521594204E-2</v>
      </c>
      <c r="BC10" s="17">
        <v>5.8244755298096001E-2</v>
      </c>
      <c r="BD10" s="17">
        <v>9.1297958863441095E-2</v>
      </c>
      <c r="BE10" s="17">
        <v>0.13198097068818199</v>
      </c>
      <c r="BF10" s="17"/>
      <c r="BG10" s="17">
        <v>6.5331178864290601E-2</v>
      </c>
      <c r="BH10" s="17">
        <v>8.3093064743439193E-2</v>
      </c>
      <c r="BI10" s="17">
        <v>8.2845620739612297E-2</v>
      </c>
      <c r="BJ10" s="17">
        <v>8.3428840179090094E-2</v>
      </c>
      <c r="BK10" s="17">
        <v>3.5381210192882498E-2</v>
      </c>
      <c r="BL10" s="17"/>
      <c r="BM10" s="17">
        <v>7.8061011669326399E-2</v>
      </c>
      <c r="BN10" s="17">
        <v>5.9905805233878798E-2</v>
      </c>
      <c r="BO10" s="17">
        <v>7.3595624993080297E-2</v>
      </c>
      <c r="BP10" s="17"/>
      <c r="BQ10" s="17">
        <v>0.100105225099535</v>
      </c>
      <c r="BR10" s="17">
        <v>5.2544094017215499E-2</v>
      </c>
      <c r="BS10" s="17"/>
      <c r="BT10" s="17">
        <v>8.1530566119764197E-2</v>
      </c>
      <c r="BU10" s="17">
        <v>6.0601177733240502E-2</v>
      </c>
    </row>
    <row r="11" spans="2:73" ht="28.8" x14ac:dyDescent="0.3">
      <c r="B11" s="18" t="s">
        <v>319</v>
      </c>
      <c r="C11" s="17">
        <v>0.35576539096016402</v>
      </c>
      <c r="D11" s="17">
        <v>0.34480379217407098</v>
      </c>
      <c r="E11" s="17">
        <v>0.36597336981577699</v>
      </c>
      <c r="F11" s="17"/>
      <c r="G11" s="17">
        <v>0.35117554798733902</v>
      </c>
      <c r="H11" s="17">
        <v>0.33528419800555498</v>
      </c>
      <c r="I11" s="17">
        <v>0.34655711417068902</v>
      </c>
      <c r="J11" s="17">
        <v>0.38386247814746299</v>
      </c>
      <c r="K11" s="17">
        <v>0.350902816708063</v>
      </c>
      <c r="L11" s="17">
        <v>0.36334126695633601</v>
      </c>
      <c r="M11" s="17"/>
      <c r="N11" s="17">
        <v>0.40572655620583298</v>
      </c>
      <c r="O11" s="17">
        <v>0.357965980333181</v>
      </c>
      <c r="P11" s="17">
        <v>0.36125386473521098</v>
      </c>
      <c r="Q11" s="17">
        <v>0.29060707110616801</v>
      </c>
      <c r="R11" s="17"/>
      <c r="S11" s="17">
        <v>0.36074258716760299</v>
      </c>
      <c r="T11" s="17">
        <v>0.35172353357039798</v>
      </c>
      <c r="U11" s="17">
        <v>0.343286482724665</v>
      </c>
      <c r="V11" s="17">
        <v>0.34664298202946098</v>
      </c>
      <c r="W11" s="17">
        <v>0.36382321492054598</v>
      </c>
      <c r="X11" s="17">
        <v>0.34583392073910801</v>
      </c>
      <c r="Y11" s="17">
        <v>0.40390154654617</v>
      </c>
      <c r="Z11" s="17">
        <v>0.33963057025736598</v>
      </c>
      <c r="AA11" s="17">
        <v>0.34328709984338801</v>
      </c>
      <c r="AB11" s="17"/>
      <c r="AC11" s="17">
        <v>8.3245521561281094E-2</v>
      </c>
      <c r="AD11" s="17">
        <v>0.247027197470198</v>
      </c>
      <c r="AE11" s="17">
        <v>0.34679797965454001</v>
      </c>
      <c r="AF11" s="17">
        <v>0.28752155305856297</v>
      </c>
      <c r="AG11" s="17">
        <v>0.31681734657680399</v>
      </c>
      <c r="AH11" s="17">
        <v>0.33755376041632801</v>
      </c>
      <c r="AI11" s="17">
        <v>0.35344816435537502</v>
      </c>
      <c r="AJ11" s="17">
        <v>0.357296918523129</v>
      </c>
      <c r="AK11" s="17">
        <v>0.411389094104469</v>
      </c>
      <c r="AL11" s="17">
        <v>0.38579199857877799</v>
      </c>
      <c r="AM11" s="17">
        <v>0.39633235938196798</v>
      </c>
      <c r="AN11" s="17">
        <v>0.36658916154733701</v>
      </c>
      <c r="AO11" s="17">
        <v>0.43292643057659103</v>
      </c>
      <c r="AP11" s="17">
        <v>0.398027216409303</v>
      </c>
      <c r="AQ11" s="17">
        <v>0.37161865319300103</v>
      </c>
      <c r="AR11" s="17">
        <v>0.42033091370092501</v>
      </c>
      <c r="AS11" s="17"/>
      <c r="AT11" s="17">
        <v>0.35940503094780601</v>
      </c>
      <c r="AU11" s="17">
        <v>0.36538296285495903</v>
      </c>
      <c r="AV11" s="17">
        <v>0.311938424596018</v>
      </c>
      <c r="AW11" s="17">
        <v>0.319311974603528</v>
      </c>
      <c r="AX11" s="17">
        <v>0.409896726524832</v>
      </c>
      <c r="AY11" s="17">
        <v>0.43293890175886401</v>
      </c>
      <c r="AZ11" s="17"/>
      <c r="BA11" s="17">
        <v>0.33455627410882</v>
      </c>
      <c r="BB11" s="17">
        <v>0.33500356509131102</v>
      </c>
      <c r="BC11" s="17">
        <v>0.37927914702878301</v>
      </c>
      <c r="BD11" s="17">
        <v>0.33721365211218202</v>
      </c>
      <c r="BE11" s="17">
        <v>0.44068809579142698</v>
      </c>
      <c r="BF11" s="17"/>
      <c r="BG11" s="17">
        <v>0.39546733837628201</v>
      </c>
      <c r="BH11" s="17">
        <v>0.35441074175679199</v>
      </c>
      <c r="BI11" s="17">
        <v>0.34748691253406</v>
      </c>
      <c r="BJ11" s="17">
        <v>0.35469917180327298</v>
      </c>
      <c r="BK11" s="17">
        <v>0.36622712646744299</v>
      </c>
      <c r="BL11" s="17"/>
      <c r="BM11" s="17">
        <v>0.38807683895897099</v>
      </c>
      <c r="BN11" s="17">
        <v>0.33488547992286399</v>
      </c>
      <c r="BO11" s="17">
        <v>0.31004880009027203</v>
      </c>
      <c r="BP11" s="17"/>
      <c r="BQ11" s="17">
        <v>0.37967365917717799</v>
      </c>
      <c r="BR11" s="17">
        <v>0.349429754045604</v>
      </c>
      <c r="BS11" s="17"/>
      <c r="BT11" s="17">
        <v>0.39822614969374698</v>
      </c>
      <c r="BU11" s="17">
        <v>0.30414075160738302</v>
      </c>
    </row>
    <row r="12" spans="2:73" x14ac:dyDescent="0.3">
      <c r="B12" s="18" t="s">
        <v>320</v>
      </c>
      <c r="C12" s="17">
        <v>0.19535411061296001</v>
      </c>
      <c r="D12" s="17">
        <v>0.19243001389491099</v>
      </c>
      <c r="E12" s="17">
        <v>0.19880635998103099</v>
      </c>
      <c r="F12" s="17"/>
      <c r="G12" s="17">
        <v>0.19445846230095301</v>
      </c>
      <c r="H12" s="17">
        <v>0.21420942935381601</v>
      </c>
      <c r="I12" s="17">
        <v>0.207205043837313</v>
      </c>
      <c r="J12" s="17">
        <v>0.17415990215635599</v>
      </c>
      <c r="K12" s="17">
        <v>0.183818089053429</v>
      </c>
      <c r="L12" s="17">
        <v>0.19597817605698001</v>
      </c>
      <c r="M12" s="17"/>
      <c r="N12" s="17">
        <v>0.19540804580101701</v>
      </c>
      <c r="O12" s="17">
        <v>0.21076739415439599</v>
      </c>
      <c r="P12" s="17">
        <v>0.200805495429171</v>
      </c>
      <c r="Q12" s="17">
        <v>0.17568176612217801</v>
      </c>
      <c r="R12" s="17"/>
      <c r="S12" s="17">
        <v>0.19282862628863601</v>
      </c>
      <c r="T12" s="17">
        <v>0.195904111464546</v>
      </c>
      <c r="U12" s="17">
        <v>0.202295666284805</v>
      </c>
      <c r="V12" s="17">
        <v>0.21580721264799399</v>
      </c>
      <c r="W12" s="17">
        <v>0.21291791237591201</v>
      </c>
      <c r="X12" s="17">
        <v>0.17758715552212001</v>
      </c>
      <c r="Y12" s="17">
        <v>0.194439471801163</v>
      </c>
      <c r="Z12" s="17">
        <v>0.19550961295206701</v>
      </c>
      <c r="AA12" s="17">
        <v>0.17730573252715801</v>
      </c>
      <c r="AB12" s="17"/>
      <c r="AC12" s="17">
        <v>7.7772916621923704E-2</v>
      </c>
      <c r="AD12" s="17">
        <v>0.122123825729766</v>
      </c>
      <c r="AE12" s="17">
        <v>0.17561666979639301</v>
      </c>
      <c r="AF12" s="17">
        <v>0.18274514639970599</v>
      </c>
      <c r="AG12" s="17">
        <v>0.200601731942923</v>
      </c>
      <c r="AH12" s="17">
        <v>0.22363785681503801</v>
      </c>
      <c r="AI12" s="17">
        <v>0.18854191008506899</v>
      </c>
      <c r="AJ12" s="17">
        <v>0.25243909996160002</v>
      </c>
      <c r="AK12" s="17">
        <v>0.246492343474117</v>
      </c>
      <c r="AL12" s="17">
        <v>0.219814289207584</v>
      </c>
      <c r="AM12" s="17">
        <v>0.16756919862065101</v>
      </c>
      <c r="AN12" s="17">
        <v>0.23290617388080201</v>
      </c>
      <c r="AO12" s="17">
        <v>0.152359474530151</v>
      </c>
      <c r="AP12" s="17">
        <v>8.6934928455523294E-2</v>
      </c>
      <c r="AQ12" s="17">
        <v>0.29234813239109197</v>
      </c>
      <c r="AR12" s="17">
        <v>0.16375527576155199</v>
      </c>
      <c r="AS12" s="17"/>
      <c r="AT12" s="17">
        <v>0.171064947904919</v>
      </c>
      <c r="AU12" s="17">
        <v>0.20996667820124301</v>
      </c>
      <c r="AV12" s="17">
        <v>0.215105356312455</v>
      </c>
      <c r="AW12" s="17">
        <v>0.216132283553608</v>
      </c>
      <c r="AX12" s="17">
        <v>0.14050918568791801</v>
      </c>
      <c r="AY12" s="17">
        <v>0.203074578005251</v>
      </c>
      <c r="AZ12" s="17"/>
      <c r="BA12" s="17">
        <v>0.154860479744961</v>
      </c>
      <c r="BB12" s="17">
        <v>0.21818006672148499</v>
      </c>
      <c r="BC12" s="17">
        <v>0.195347781933842</v>
      </c>
      <c r="BD12" s="17">
        <v>0.22797806370853499</v>
      </c>
      <c r="BE12" s="17">
        <v>0.191458276723769</v>
      </c>
      <c r="BF12" s="17"/>
      <c r="BG12" s="17">
        <v>0.19882654365694699</v>
      </c>
      <c r="BH12" s="17">
        <v>0.198802300675398</v>
      </c>
      <c r="BI12" s="17">
        <v>0.21062386953991899</v>
      </c>
      <c r="BJ12" s="17">
        <v>0.20255468484377301</v>
      </c>
      <c r="BK12" s="17">
        <v>0.24676367951608499</v>
      </c>
      <c r="BL12" s="17"/>
      <c r="BM12" s="17">
        <v>0.20662402940585001</v>
      </c>
      <c r="BN12" s="17">
        <v>0.196078989409532</v>
      </c>
      <c r="BO12" s="17">
        <v>0.16004976520421901</v>
      </c>
      <c r="BP12" s="17"/>
      <c r="BQ12" s="17">
        <v>0.221414634440525</v>
      </c>
      <c r="BR12" s="17">
        <v>0.18708548309341499</v>
      </c>
      <c r="BS12" s="17"/>
      <c r="BT12" s="17">
        <v>0.20165367337447801</v>
      </c>
      <c r="BU12" s="17">
        <v>0.196494747859847</v>
      </c>
    </row>
    <row r="13" spans="2:73" x14ac:dyDescent="0.3">
      <c r="B13" s="18" t="s">
        <v>321</v>
      </c>
      <c r="C13" s="17">
        <v>0.21779186353535601</v>
      </c>
      <c r="D13" s="17">
        <v>0.21857409049770299</v>
      </c>
      <c r="E13" s="17">
        <v>0.21659348521559299</v>
      </c>
      <c r="F13" s="17"/>
      <c r="G13" s="17">
        <v>0.164917474494127</v>
      </c>
      <c r="H13" s="17">
        <v>0.19846129967620901</v>
      </c>
      <c r="I13" s="17">
        <v>0.22243032385933101</v>
      </c>
      <c r="J13" s="17">
        <v>0.240115280749575</v>
      </c>
      <c r="K13" s="17">
        <v>0.26954533203488201</v>
      </c>
      <c r="L13" s="17">
        <v>0.211850222639998</v>
      </c>
      <c r="M13" s="17"/>
      <c r="N13" s="17">
        <v>0.21064760889838099</v>
      </c>
      <c r="O13" s="17">
        <v>0.20333665189729799</v>
      </c>
      <c r="P13" s="17">
        <v>0.21497563276961901</v>
      </c>
      <c r="Q13" s="17">
        <v>0.243603740367592</v>
      </c>
      <c r="R13" s="17"/>
      <c r="S13" s="17">
        <v>0.17635147135798299</v>
      </c>
      <c r="T13" s="17">
        <v>0.23760965916323601</v>
      </c>
      <c r="U13" s="17">
        <v>0.224835026070108</v>
      </c>
      <c r="V13" s="17">
        <v>0.229769002254538</v>
      </c>
      <c r="W13" s="17">
        <v>0.248170652913109</v>
      </c>
      <c r="X13" s="17">
        <v>0.23237120753198801</v>
      </c>
      <c r="Y13" s="17">
        <v>0.19203191785718901</v>
      </c>
      <c r="Z13" s="17">
        <v>0.24308652260847599</v>
      </c>
      <c r="AA13" s="17">
        <v>0.20666662562822899</v>
      </c>
      <c r="AB13" s="17"/>
      <c r="AC13" s="17">
        <v>0.33709125854463301</v>
      </c>
      <c r="AD13" s="17">
        <v>0.22689921906233301</v>
      </c>
      <c r="AE13" s="17">
        <v>0.22114291356330601</v>
      </c>
      <c r="AF13" s="17">
        <v>0.25091666710397798</v>
      </c>
      <c r="AG13" s="17">
        <v>0.21778581902501201</v>
      </c>
      <c r="AH13" s="17">
        <v>0.20471522583027901</v>
      </c>
      <c r="AI13" s="17">
        <v>0.246778130901874</v>
      </c>
      <c r="AJ13" s="17">
        <v>0.20385527125835501</v>
      </c>
      <c r="AK13" s="17">
        <v>0.18163295044705399</v>
      </c>
      <c r="AL13" s="17">
        <v>0.207107923373099</v>
      </c>
      <c r="AM13" s="17">
        <v>0.226132246204445</v>
      </c>
      <c r="AN13" s="17">
        <v>0.19703421335822</v>
      </c>
      <c r="AO13" s="17">
        <v>0.26900081204930998</v>
      </c>
      <c r="AP13" s="17">
        <v>0.26461612066016399</v>
      </c>
      <c r="AQ13" s="17">
        <v>0.20507968778400701</v>
      </c>
      <c r="AR13" s="17">
        <v>0.169975120067376</v>
      </c>
      <c r="AS13" s="17"/>
      <c r="AT13" s="17">
        <v>0.202384024978222</v>
      </c>
      <c r="AU13" s="17">
        <v>0.209797508760658</v>
      </c>
      <c r="AV13" s="17">
        <v>0.23927364562477399</v>
      </c>
      <c r="AW13" s="17">
        <v>0.25537182057924901</v>
      </c>
      <c r="AX13" s="17">
        <v>0.19683103052333401</v>
      </c>
      <c r="AY13" s="17">
        <v>0.17744091231149201</v>
      </c>
      <c r="AZ13" s="17"/>
      <c r="BA13" s="17">
        <v>0.25446941968481601</v>
      </c>
      <c r="BB13" s="17">
        <v>0.19445164714915</v>
      </c>
      <c r="BC13" s="17">
        <v>0.21175110745398501</v>
      </c>
      <c r="BD13" s="17">
        <v>0.233021307513433</v>
      </c>
      <c r="BE13" s="17">
        <v>0.16590576675301499</v>
      </c>
      <c r="BF13" s="17"/>
      <c r="BG13" s="17">
        <v>0.19871649531232899</v>
      </c>
      <c r="BH13" s="17">
        <v>0.221926712828551</v>
      </c>
      <c r="BI13" s="17">
        <v>0.232044514603787</v>
      </c>
      <c r="BJ13" s="17">
        <v>0.19551401876418101</v>
      </c>
      <c r="BK13" s="17">
        <v>0.18438918301934701</v>
      </c>
      <c r="BL13" s="17"/>
      <c r="BM13" s="17">
        <v>0.19854986909260799</v>
      </c>
      <c r="BN13" s="17">
        <v>0.23609666673798901</v>
      </c>
      <c r="BO13" s="17">
        <v>0.230824599938804</v>
      </c>
      <c r="BP13" s="17"/>
      <c r="BQ13" s="17">
        <v>0.20135779668923401</v>
      </c>
      <c r="BR13" s="17">
        <v>0.22663828629115801</v>
      </c>
      <c r="BS13" s="17"/>
      <c r="BT13" s="17">
        <v>0.20928314324056199</v>
      </c>
      <c r="BU13" s="17">
        <v>0.22970536787814799</v>
      </c>
    </row>
    <row r="14" spans="2:73" x14ac:dyDescent="0.3">
      <c r="B14" s="18" t="s">
        <v>270</v>
      </c>
      <c r="C14" s="17">
        <v>9.7209359655953204E-2</v>
      </c>
      <c r="D14" s="17">
        <v>0.106818571990056</v>
      </c>
      <c r="E14" s="17">
        <v>8.7739479057408407E-2</v>
      </c>
      <c r="F14" s="17"/>
      <c r="G14" s="17">
        <v>8.8496806040792395E-2</v>
      </c>
      <c r="H14" s="17">
        <v>5.4932385455688799E-2</v>
      </c>
      <c r="I14" s="17">
        <v>9.4333904634685106E-2</v>
      </c>
      <c r="J14" s="17">
        <v>9.4627069971130101E-2</v>
      </c>
      <c r="K14" s="17">
        <v>0.10803760415833</v>
      </c>
      <c r="L14" s="17">
        <v>0.13452175873962899</v>
      </c>
      <c r="M14" s="17"/>
      <c r="N14" s="17">
        <v>5.3717006688880103E-2</v>
      </c>
      <c r="O14" s="17">
        <v>8.3262620875480697E-2</v>
      </c>
      <c r="P14" s="17">
        <v>9.6284312947318401E-2</v>
      </c>
      <c r="Q14" s="17">
        <v>0.15912185140867999</v>
      </c>
      <c r="R14" s="17"/>
      <c r="S14" s="17">
        <v>7.5805631533090195E-2</v>
      </c>
      <c r="T14" s="17">
        <v>9.8057580235819897E-2</v>
      </c>
      <c r="U14" s="17">
        <v>9.7871318836183704E-2</v>
      </c>
      <c r="V14" s="17">
        <v>0.11239925831598099</v>
      </c>
      <c r="W14" s="17">
        <v>8.9135471079838893E-2</v>
      </c>
      <c r="X14" s="17">
        <v>0.105863623739373</v>
      </c>
      <c r="Y14" s="17">
        <v>7.4361525185975497E-2</v>
      </c>
      <c r="Z14" s="17">
        <v>0.138888993782537</v>
      </c>
      <c r="AA14" s="17">
        <v>0.109564872507653</v>
      </c>
      <c r="AB14" s="17"/>
      <c r="AC14" s="17">
        <v>0.37938059053760897</v>
      </c>
      <c r="AD14" s="17">
        <v>0.22279096953790101</v>
      </c>
      <c r="AE14" s="17">
        <v>0.14371848321589401</v>
      </c>
      <c r="AF14" s="17">
        <v>0.14768614651975001</v>
      </c>
      <c r="AG14" s="17">
        <v>0.155012335347227</v>
      </c>
      <c r="AH14" s="17">
        <v>9.53730806669318E-2</v>
      </c>
      <c r="AI14" s="17">
        <v>7.1377017486681807E-2</v>
      </c>
      <c r="AJ14" s="17">
        <v>8.9787005103800999E-2</v>
      </c>
      <c r="AK14" s="17">
        <v>4.8017213062474202E-2</v>
      </c>
      <c r="AL14" s="17">
        <v>4.4515824489072001E-2</v>
      </c>
      <c r="AM14" s="17">
        <v>8.9342176099133003E-2</v>
      </c>
      <c r="AN14" s="17">
        <v>4.6210112724232602E-2</v>
      </c>
      <c r="AO14" s="17">
        <v>4.1618312285834499E-2</v>
      </c>
      <c r="AP14" s="17">
        <v>3.3991437610060203E-2</v>
      </c>
      <c r="AQ14" s="17">
        <v>4.43484324479212E-2</v>
      </c>
      <c r="AR14" s="17">
        <v>3.4811545588403298E-2</v>
      </c>
      <c r="AS14" s="17"/>
      <c r="AT14" s="17">
        <v>8.7444276599508194E-2</v>
      </c>
      <c r="AU14" s="17">
        <v>0.10265000886747599</v>
      </c>
      <c r="AV14" s="17">
        <v>8.7923958807381797E-2</v>
      </c>
      <c r="AW14" s="17">
        <v>8.9264602576524396E-2</v>
      </c>
      <c r="AX14" s="17">
        <v>0.13546203500250301</v>
      </c>
      <c r="AY14" s="17">
        <v>8.9122633366215606E-2</v>
      </c>
      <c r="AZ14" s="17"/>
      <c r="BA14" s="17">
        <v>0.140404740394797</v>
      </c>
      <c r="BB14" s="17">
        <v>9.8354495507887399E-2</v>
      </c>
      <c r="BC14" s="17">
        <v>7.5398089335905194E-2</v>
      </c>
      <c r="BD14" s="17">
        <v>4.05836725219898E-2</v>
      </c>
      <c r="BE14" s="17">
        <v>5.3503232470354198E-2</v>
      </c>
      <c r="BF14" s="17"/>
      <c r="BG14" s="17">
        <v>9.65437280501691E-2</v>
      </c>
      <c r="BH14" s="17">
        <v>7.3438627785503197E-2</v>
      </c>
      <c r="BI14" s="17">
        <v>8.5970160123860204E-2</v>
      </c>
      <c r="BJ14" s="17">
        <v>0.119521452167116</v>
      </c>
      <c r="BK14" s="17">
        <v>6.8856291520185103E-2</v>
      </c>
      <c r="BL14" s="17"/>
      <c r="BM14" s="17">
        <v>7.2409395716323599E-2</v>
      </c>
      <c r="BN14" s="17">
        <v>0.107286161336764</v>
      </c>
      <c r="BO14" s="17">
        <v>0.146680545689929</v>
      </c>
      <c r="BP14" s="17"/>
      <c r="BQ14" s="17">
        <v>5.6879674784196699E-2</v>
      </c>
      <c r="BR14" s="17">
        <v>0.12306849116765201</v>
      </c>
      <c r="BS14" s="17"/>
      <c r="BT14" s="17">
        <v>6.4574517584640806E-2</v>
      </c>
      <c r="BU14" s="17">
        <v>0.14136551164161901</v>
      </c>
    </row>
    <row r="15" spans="2:73" x14ac:dyDescent="0.3">
      <c r="B15" s="18" t="s">
        <v>92</v>
      </c>
      <c r="C15" s="19">
        <v>4.5084284597386802E-2</v>
      </c>
      <c r="D15" s="19">
        <v>4.5275504938256397E-2</v>
      </c>
      <c r="E15" s="19">
        <v>4.5037057613098799E-2</v>
      </c>
      <c r="F15" s="19"/>
      <c r="G15" s="19">
        <v>7.8934034430318406E-2</v>
      </c>
      <c r="H15" s="19">
        <v>4.9504234650945701E-2</v>
      </c>
      <c r="I15" s="19">
        <v>3.6817979806961998E-2</v>
      </c>
      <c r="J15" s="19">
        <v>3.2654208682595103E-2</v>
      </c>
      <c r="K15" s="19">
        <v>3.8404978665279699E-2</v>
      </c>
      <c r="L15" s="19">
        <v>4.0386337187137002E-2</v>
      </c>
      <c r="M15" s="19"/>
      <c r="N15" s="19">
        <v>3.0221650983342101E-2</v>
      </c>
      <c r="O15" s="19">
        <v>4.3990812143950897E-2</v>
      </c>
      <c r="P15" s="19">
        <v>5.20786772725065E-2</v>
      </c>
      <c r="Q15" s="19">
        <v>5.7041035198060801E-2</v>
      </c>
      <c r="R15" s="19"/>
      <c r="S15" s="19">
        <v>5.7205279009512597E-2</v>
      </c>
      <c r="T15" s="19">
        <v>4.959520362652E-2</v>
      </c>
      <c r="U15" s="19">
        <v>4.9164651182247103E-2</v>
      </c>
      <c r="V15" s="19">
        <v>4.2640308045410198E-2</v>
      </c>
      <c r="W15" s="19">
        <v>1.8666056327894E-2</v>
      </c>
      <c r="X15" s="19">
        <v>4.6183774030561897E-2</v>
      </c>
      <c r="Y15" s="19">
        <v>3.90560984521559E-2</v>
      </c>
      <c r="Z15" s="19">
        <v>2.6122231674733699E-2</v>
      </c>
      <c r="AA15" s="19">
        <v>5.2867356454026099E-2</v>
      </c>
      <c r="AB15" s="19"/>
      <c r="AC15" s="19">
        <v>7.95562090489077E-2</v>
      </c>
      <c r="AD15" s="19">
        <v>0.117075935277878</v>
      </c>
      <c r="AE15" s="19">
        <v>3.8279791818162302E-2</v>
      </c>
      <c r="AF15" s="19">
        <v>5.37469896150767E-2</v>
      </c>
      <c r="AG15" s="19">
        <v>2.7942374823849599E-2</v>
      </c>
      <c r="AH15" s="19">
        <v>5.7865464225386E-2</v>
      </c>
      <c r="AI15" s="19">
        <v>4.24091830454046E-2</v>
      </c>
      <c r="AJ15" s="19">
        <v>4.5385672270573101E-2</v>
      </c>
      <c r="AK15" s="19">
        <v>2.10939793263141E-2</v>
      </c>
      <c r="AL15" s="19">
        <v>6.07730835937728E-2</v>
      </c>
      <c r="AM15" s="19">
        <v>2.84920955917498E-2</v>
      </c>
      <c r="AN15" s="19">
        <v>3.4287625766070001E-2</v>
      </c>
      <c r="AO15" s="19">
        <v>2.0599450952497499E-2</v>
      </c>
      <c r="AP15" s="19">
        <v>7.9666340998543195E-2</v>
      </c>
      <c r="AQ15" s="19">
        <v>4.1314582751157902E-2</v>
      </c>
      <c r="AR15" s="19">
        <v>7.30394125870539E-3</v>
      </c>
      <c r="AS15" s="19"/>
      <c r="AT15" s="19">
        <v>4.67479380746618E-2</v>
      </c>
      <c r="AU15" s="19">
        <v>3.8125996366660898E-2</v>
      </c>
      <c r="AV15" s="19">
        <v>5.2222792743283397E-2</v>
      </c>
      <c r="AW15" s="19">
        <v>5.3363562012513001E-2</v>
      </c>
      <c r="AX15" s="19">
        <v>4.7282239477597403E-2</v>
      </c>
      <c r="AY15" s="19">
        <v>2.13665629111927E-2</v>
      </c>
      <c r="AZ15" s="19"/>
      <c r="BA15" s="19">
        <v>5.8733737862454401E-2</v>
      </c>
      <c r="BB15" s="19">
        <v>3.7355747604174899E-2</v>
      </c>
      <c r="BC15" s="19">
        <v>5.5656875275591898E-2</v>
      </c>
      <c r="BD15" s="19">
        <v>3.0498424388075901E-2</v>
      </c>
      <c r="BE15" s="19">
        <v>0</v>
      </c>
      <c r="BF15" s="19"/>
      <c r="BG15" s="19">
        <v>3.33159191881209E-2</v>
      </c>
      <c r="BH15" s="19">
        <v>3.9917341347940498E-2</v>
      </c>
      <c r="BI15" s="19">
        <v>3.1704761693800598E-2</v>
      </c>
      <c r="BJ15" s="19">
        <v>3.4112634271591398E-2</v>
      </c>
      <c r="BK15" s="19">
        <v>8.5582313956600597E-2</v>
      </c>
      <c r="BL15" s="19"/>
      <c r="BM15" s="19">
        <v>3.0278810119324599E-2</v>
      </c>
      <c r="BN15" s="19">
        <v>5.2863709405285397E-2</v>
      </c>
      <c r="BO15" s="19">
        <v>7.0354722844768694E-2</v>
      </c>
      <c r="BP15" s="19"/>
      <c r="BQ15" s="19">
        <v>1.47801877536282E-2</v>
      </c>
      <c r="BR15" s="19">
        <v>4.8688809689350299E-2</v>
      </c>
      <c r="BS15" s="19"/>
      <c r="BT15" s="19">
        <v>2.63493459381683E-2</v>
      </c>
      <c r="BU15" s="19">
        <v>5.1484304966803403E-2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1.1855575036087401E-2</v>
      </c>
      <c r="D9" s="17">
        <v>1.1710153622931299E-2</v>
      </c>
      <c r="E9" s="17">
        <v>1.20338664351308E-2</v>
      </c>
      <c r="F9" s="17"/>
      <c r="G9" s="17">
        <v>1.40369606595634E-2</v>
      </c>
      <c r="H9" s="17">
        <v>2.5151663222862702E-2</v>
      </c>
      <c r="I9" s="17">
        <v>1.51934650415973E-2</v>
      </c>
      <c r="J9" s="17">
        <v>8.2271858556279293E-3</v>
      </c>
      <c r="K9" s="17">
        <v>4.9500869045962497E-3</v>
      </c>
      <c r="L9" s="17">
        <v>4.4765038675015998E-3</v>
      </c>
      <c r="M9" s="17"/>
      <c r="N9" s="17">
        <v>1.6477091504540901E-2</v>
      </c>
      <c r="O9" s="17">
        <v>1.09931085711446E-2</v>
      </c>
      <c r="P9" s="17">
        <v>8.8402540102061108E-3</v>
      </c>
      <c r="Q9" s="17">
        <v>1.06468843105241E-2</v>
      </c>
      <c r="R9" s="17"/>
      <c r="S9" s="17">
        <v>2.2162466045105699E-2</v>
      </c>
      <c r="T9" s="17">
        <v>1.41196389693932E-2</v>
      </c>
      <c r="U9" s="17">
        <v>1.2165430394353E-2</v>
      </c>
      <c r="V9" s="17">
        <v>9.5987046684340906E-3</v>
      </c>
      <c r="W9" s="17">
        <v>8.6377296673071698E-3</v>
      </c>
      <c r="X9" s="17">
        <v>1.56166448714806E-2</v>
      </c>
      <c r="Y9" s="17">
        <v>0</v>
      </c>
      <c r="Z9" s="17">
        <v>5.5893806477250599E-3</v>
      </c>
      <c r="AA9" s="17">
        <v>8.8832528123391694E-3</v>
      </c>
      <c r="AB9" s="17"/>
      <c r="AC9" s="17">
        <v>0</v>
      </c>
      <c r="AD9" s="17">
        <v>2.4270453359668299E-2</v>
      </c>
      <c r="AE9" s="17">
        <v>4.0486067341269803E-3</v>
      </c>
      <c r="AF9" s="17">
        <v>1.4452436200865001E-2</v>
      </c>
      <c r="AG9" s="17">
        <v>0</v>
      </c>
      <c r="AH9" s="17">
        <v>3.0186641041820201E-3</v>
      </c>
      <c r="AI9" s="17">
        <v>1.5491968922619099E-2</v>
      </c>
      <c r="AJ9" s="17">
        <v>6.4190222369844598E-3</v>
      </c>
      <c r="AK9" s="17">
        <v>1.6019248015543001E-2</v>
      </c>
      <c r="AL9" s="17">
        <v>1.18559074277307E-2</v>
      </c>
      <c r="AM9" s="17">
        <v>1.05669642634704E-2</v>
      </c>
      <c r="AN9" s="17">
        <v>0</v>
      </c>
      <c r="AO9" s="17">
        <v>7.9811277874146502E-3</v>
      </c>
      <c r="AP9" s="17">
        <v>2.7631968882718901E-2</v>
      </c>
      <c r="AQ9" s="17">
        <v>1.27299700272541E-2</v>
      </c>
      <c r="AR9" s="17">
        <v>5.6277791402740203E-2</v>
      </c>
      <c r="AS9" s="17"/>
      <c r="AT9" s="17">
        <v>1.9058025864885399E-2</v>
      </c>
      <c r="AU9" s="17">
        <v>8.4418259440422905E-3</v>
      </c>
      <c r="AV9" s="17">
        <v>1.7647398547578401E-2</v>
      </c>
      <c r="AW9" s="17">
        <v>8.03062715437379E-3</v>
      </c>
      <c r="AX9" s="17">
        <v>7.27658108246413E-3</v>
      </c>
      <c r="AY9" s="17">
        <v>4.7094771785747697E-3</v>
      </c>
      <c r="AZ9" s="17"/>
      <c r="BA9" s="17">
        <v>5.84686724805796E-3</v>
      </c>
      <c r="BB9" s="17">
        <v>1.0186318135235E-2</v>
      </c>
      <c r="BC9" s="17">
        <v>1.7674703326593402E-2</v>
      </c>
      <c r="BD9" s="17">
        <v>2.4041132556182201E-2</v>
      </c>
      <c r="BE9" s="17">
        <v>2.6303802387655499E-2</v>
      </c>
      <c r="BF9" s="17"/>
      <c r="BG9" s="17">
        <v>1.03806439620247E-2</v>
      </c>
      <c r="BH9" s="17">
        <v>1.66974958377459E-2</v>
      </c>
      <c r="BI9" s="17">
        <v>7.9926716123209993E-3</v>
      </c>
      <c r="BJ9" s="17">
        <v>1.29928496816741E-2</v>
      </c>
      <c r="BK9" s="17">
        <v>0</v>
      </c>
      <c r="BL9" s="17"/>
      <c r="BM9" s="17">
        <v>1.7055439589325601E-2</v>
      </c>
      <c r="BN9" s="17">
        <v>8.4619467871748406E-3</v>
      </c>
      <c r="BO9" s="17">
        <v>4.5792590004813602E-3</v>
      </c>
      <c r="BP9" s="17"/>
      <c r="BQ9" s="17">
        <v>1.8937232109519801E-2</v>
      </c>
      <c r="BR9" s="17">
        <v>7.6071958237209601E-3</v>
      </c>
      <c r="BS9" s="17"/>
      <c r="BT9" s="17">
        <v>1.40391688044321E-2</v>
      </c>
      <c r="BU9" s="17">
        <v>8.3759766671194606E-3</v>
      </c>
    </row>
    <row r="10" spans="2:73" x14ac:dyDescent="0.3">
      <c r="B10" s="18" t="s">
        <v>318</v>
      </c>
      <c r="C10" s="17">
        <v>5.5124001715940799E-2</v>
      </c>
      <c r="D10" s="17">
        <v>6.4490482509641095E-2</v>
      </c>
      <c r="E10" s="17">
        <v>4.5797838048110599E-2</v>
      </c>
      <c r="F10" s="17"/>
      <c r="G10" s="17">
        <v>8.0844031560115007E-2</v>
      </c>
      <c r="H10" s="17">
        <v>9.04723924784335E-2</v>
      </c>
      <c r="I10" s="17">
        <v>5.1506330373931701E-2</v>
      </c>
      <c r="J10" s="17">
        <v>3.6627279345809401E-2</v>
      </c>
      <c r="K10" s="17">
        <v>3.8999779736394201E-2</v>
      </c>
      <c r="L10" s="17">
        <v>3.8166438278495703E-2</v>
      </c>
      <c r="M10" s="17"/>
      <c r="N10" s="17">
        <v>7.6337244429712306E-2</v>
      </c>
      <c r="O10" s="17">
        <v>5.7769563583085999E-2</v>
      </c>
      <c r="P10" s="17">
        <v>5.7875890193668601E-2</v>
      </c>
      <c r="Q10" s="17">
        <v>2.8111321677713502E-2</v>
      </c>
      <c r="R10" s="17"/>
      <c r="S10" s="17">
        <v>9.5094915979904604E-2</v>
      </c>
      <c r="T10" s="17">
        <v>3.6041234246625302E-2</v>
      </c>
      <c r="U10" s="17">
        <v>4.7960882274239898E-2</v>
      </c>
      <c r="V10" s="17">
        <v>4.0453166743938E-2</v>
      </c>
      <c r="W10" s="17">
        <v>4.8134117681537303E-2</v>
      </c>
      <c r="X10" s="17">
        <v>5.9274519398346201E-2</v>
      </c>
      <c r="Y10" s="17">
        <v>7.3222129736452896E-2</v>
      </c>
      <c r="Z10" s="17">
        <v>2.1823780907529101E-2</v>
      </c>
      <c r="AA10" s="17">
        <v>4.7895948027779599E-2</v>
      </c>
      <c r="AB10" s="17"/>
      <c r="AC10" s="17">
        <v>7.9942455988294595E-2</v>
      </c>
      <c r="AD10" s="17">
        <v>4.2395350723210302E-2</v>
      </c>
      <c r="AE10" s="17">
        <v>2.4539926183102599E-2</v>
      </c>
      <c r="AF10" s="17">
        <v>6.3938367440820196E-2</v>
      </c>
      <c r="AG10" s="17">
        <v>5.0212297039475197E-2</v>
      </c>
      <c r="AH10" s="17">
        <v>3.5315177330607801E-2</v>
      </c>
      <c r="AI10" s="17">
        <v>7.2179357128018901E-2</v>
      </c>
      <c r="AJ10" s="17">
        <v>3.3898316603446797E-2</v>
      </c>
      <c r="AK10" s="17">
        <v>5.3570091306648498E-2</v>
      </c>
      <c r="AL10" s="17">
        <v>7.1045714929947199E-2</v>
      </c>
      <c r="AM10" s="17">
        <v>3.6595007973342197E-2</v>
      </c>
      <c r="AN10" s="17">
        <v>5.91238022135901E-2</v>
      </c>
      <c r="AO10" s="17">
        <v>7.6711934502894194E-2</v>
      </c>
      <c r="AP10" s="17">
        <v>6.3650611364490503E-2</v>
      </c>
      <c r="AQ10" s="17">
        <v>4.2151907689675298E-2</v>
      </c>
      <c r="AR10" s="17">
        <v>0.13509562839379299</v>
      </c>
      <c r="AS10" s="17"/>
      <c r="AT10" s="17">
        <v>7.9556045590928104E-2</v>
      </c>
      <c r="AU10" s="17">
        <v>5.4297180270139599E-2</v>
      </c>
      <c r="AV10" s="17">
        <v>5.5387051242684997E-2</v>
      </c>
      <c r="AW10" s="17">
        <v>3.1753695381817701E-2</v>
      </c>
      <c r="AX10" s="17">
        <v>3.9653301794786301E-2</v>
      </c>
      <c r="AY10" s="17">
        <v>6.4325893064044806E-2</v>
      </c>
      <c r="AZ10" s="17"/>
      <c r="BA10" s="17">
        <v>4.2927790435043002E-2</v>
      </c>
      <c r="BB10" s="17">
        <v>6.3614701194488907E-2</v>
      </c>
      <c r="BC10" s="17">
        <v>4.3363481757238601E-2</v>
      </c>
      <c r="BD10" s="17">
        <v>8.5507643043275502E-2</v>
      </c>
      <c r="BE10" s="17">
        <v>6.2460398927825497E-2</v>
      </c>
      <c r="BF10" s="17"/>
      <c r="BG10" s="17">
        <v>7.0360629267741504E-2</v>
      </c>
      <c r="BH10" s="17">
        <v>5.6042546788702199E-2</v>
      </c>
      <c r="BI10" s="17">
        <v>5.19905438251244E-2</v>
      </c>
      <c r="BJ10" s="17">
        <v>5.6717565074586598E-2</v>
      </c>
      <c r="BK10" s="17">
        <v>4.39413011635921E-2</v>
      </c>
      <c r="BL10" s="17"/>
      <c r="BM10" s="17">
        <v>6.7145008740014306E-2</v>
      </c>
      <c r="BN10" s="17">
        <v>4.4253033688390501E-2</v>
      </c>
      <c r="BO10" s="17">
        <v>4.5617256326036401E-2</v>
      </c>
      <c r="BP10" s="17"/>
      <c r="BQ10" s="17">
        <v>7.8006838321255295E-2</v>
      </c>
      <c r="BR10" s="17">
        <v>4.25272249895354E-2</v>
      </c>
      <c r="BS10" s="17"/>
      <c r="BT10" s="17">
        <v>6.4859467762431705E-2</v>
      </c>
      <c r="BU10" s="17">
        <v>4.39234054238807E-2</v>
      </c>
    </row>
    <row r="11" spans="2:73" ht="28.8" x14ac:dyDescent="0.3">
      <c r="B11" s="18" t="s">
        <v>319</v>
      </c>
      <c r="C11" s="17">
        <v>0.29110624702705101</v>
      </c>
      <c r="D11" s="17">
        <v>0.28538288535680101</v>
      </c>
      <c r="E11" s="17">
        <v>0.29679462988134298</v>
      </c>
      <c r="F11" s="17"/>
      <c r="G11" s="17">
        <v>0.378734979086639</v>
      </c>
      <c r="H11" s="17">
        <v>0.34442327314201798</v>
      </c>
      <c r="I11" s="17">
        <v>0.32302719925881102</v>
      </c>
      <c r="J11" s="17">
        <v>0.26130121100423498</v>
      </c>
      <c r="K11" s="17">
        <v>0.225581345625083</v>
      </c>
      <c r="L11" s="17">
        <v>0.23200805043237099</v>
      </c>
      <c r="M11" s="17"/>
      <c r="N11" s="17">
        <v>0.32797211399745801</v>
      </c>
      <c r="O11" s="17">
        <v>0.30002553008008798</v>
      </c>
      <c r="P11" s="17">
        <v>0.26989058028756202</v>
      </c>
      <c r="Q11" s="17">
        <v>0.26048997985933597</v>
      </c>
      <c r="R11" s="17"/>
      <c r="S11" s="17">
        <v>0.27749488050177501</v>
      </c>
      <c r="T11" s="17">
        <v>0.27451346319194497</v>
      </c>
      <c r="U11" s="17">
        <v>0.30266806328788398</v>
      </c>
      <c r="V11" s="17">
        <v>0.27348339081349099</v>
      </c>
      <c r="W11" s="17">
        <v>0.356730153457743</v>
      </c>
      <c r="X11" s="17">
        <v>0.29416448264652501</v>
      </c>
      <c r="Y11" s="17">
        <v>0.26542113658837502</v>
      </c>
      <c r="Z11" s="17">
        <v>0.30941853555590998</v>
      </c>
      <c r="AA11" s="17">
        <v>0.29928512328847701</v>
      </c>
      <c r="AB11" s="17"/>
      <c r="AC11" s="17">
        <v>0</v>
      </c>
      <c r="AD11" s="17">
        <v>0.19768354723567599</v>
      </c>
      <c r="AE11" s="17">
        <v>0.24400959233886299</v>
      </c>
      <c r="AF11" s="17">
        <v>0.26011363381675001</v>
      </c>
      <c r="AG11" s="17">
        <v>0.26507056219639502</v>
      </c>
      <c r="AH11" s="17">
        <v>0.24364983675806201</v>
      </c>
      <c r="AI11" s="17">
        <v>0.30837538476614901</v>
      </c>
      <c r="AJ11" s="17">
        <v>0.27909719581950998</v>
      </c>
      <c r="AK11" s="17">
        <v>0.35208498276550299</v>
      </c>
      <c r="AL11" s="17">
        <v>0.316791741870454</v>
      </c>
      <c r="AM11" s="17">
        <v>0.33131181404632898</v>
      </c>
      <c r="AN11" s="17">
        <v>0.35194225224724601</v>
      </c>
      <c r="AO11" s="17">
        <v>0.37391588626352801</v>
      </c>
      <c r="AP11" s="17">
        <v>0.43587772700830202</v>
      </c>
      <c r="AQ11" s="17">
        <v>0.32416974075441102</v>
      </c>
      <c r="AR11" s="17">
        <v>0.30802439846776197</v>
      </c>
      <c r="AS11" s="17"/>
      <c r="AT11" s="17">
        <v>0.31413996195361599</v>
      </c>
      <c r="AU11" s="17">
        <v>0.30187295960890698</v>
      </c>
      <c r="AV11" s="17">
        <v>0.28613488515088797</v>
      </c>
      <c r="AW11" s="17">
        <v>0.26587822459994598</v>
      </c>
      <c r="AX11" s="17">
        <v>0.27220561163739898</v>
      </c>
      <c r="AY11" s="17">
        <v>0.26888243218055902</v>
      </c>
      <c r="AZ11" s="17"/>
      <c r="BA11" s="17">
        <v>0.27663909935284903</v>
      </c>
      <c r="BB11" s="17">
        <v>0.272164042420801</v>
      </c>
      <c r="BC11" s="17">
        <v>0.31071460405778001</v>
      </c>
      <c r="BD11" s="17">
        <v>0.31420244212913701</v>
      </c>
      <c r="BE11" s="17">
        <v>0.33554964656717101</v>
      </c>
      <c r="BF11" s="17"/>
      <c r="BG11" s="17">
        <v>0.25363870945774503</v>
      </c>
      <c r="BH11" s="17">
        <v>0.34922562865823897</v>
      </c>
      <c r="BI11" s="17">
        <v>0.26053767727840699</v>
      </c>
      <c r="BJ11" s="17">
        <v>0.27111890237789998</v>
      </c>
      <c r="BK11" s="17">
        <v>0.23215480129138699</v>
      </c>
      <c r="BL11" s="17"/>
      <c r="BM11" s="17">
        <v>0.31338091937657198</v>
      </c>
      <c r="BN11" s="17">
        <v>0.27392449178720901</v>
      </c>
      <c r="BO11" s="17">
        <v>0.26632982493620599</v>
      </c>
      <c r="BP11" s="17"/>
      <c r="BQ11" s="17">
        <v>0.348861677684009</v>
      </c>
      <c r="BR11" s="17">
        <v>0.25912636311346998</v>
      </c>
      <c r="BS11" s="17"/>
      <c r="BT11" s="17">
        <v>0.30556997552117099</v>
      </c>
      <c r="BU11" s="17">
        <v>0.27912204803388702</v>
      </c>
    </row>
    <row r="12" spans="2:73" x14ac:dyDescent="0.3">
      <c r="B12" s="18" t="s">
        <v>320</v>
      </c>
      <c r="C12" s="17">
        <v>0.21348096632121699</v>
      </c>
      <c r="D12" s="17">
        <v>0.21799977222421599</v>
      </c>
      <c r="E12" s="17">
        <v>0.20932060818915799</v>
      </c>
      <c r="F12" s="17"/>
      <c r="G12" s="17">
        <v>0.237691186246557</v>
      </c>
      <c r="H12" s="17">
        <v>0.216529493541153</v>
      </c>
      <c r="I12" s="17">
        <v>0.21413892795664199</v>
      </c>
      <c r="J12" s="17">
        <v>0.22262522892596401</v>
      </c>
      <c r="K12" s="17">
        <v>0.19964962014246901</v>
      </c>
      <c r="L12" s="17">
        <v>0.19627330833807799</v>
      </c>
      <c r="M12" s="17"/>
      <c r="N12" s="17">
        <v>0.205172878696776</v>
      </c>
      <c r="O12" s="17">
        <v>0.24378366408074201</v>
      </c>
      <c r="P12" s="17">
        <v>0.23540608035135299</v>
      </c>
      <c r="Q12" s="17">
        <v>0.17327309926478099</v>
      </c>
      <c r="R12" s="17"/>
      <c r="S12" s="17">
        <v>0.22878403574700401</v>
      </c>
      <c r="T12" s="17">
        <v>0.22559022849096699</v>
      </c>
      <c r="U12" s="17">
        <v>0.20444277864662799</v>
      </c>
      <c r="V12" s="17">
        <v>0.241952209663653</v>
      </c>
      <c r="W12" s="17">
        <v>0.20035876894629301</v>
      </c>
      <c r="X12" s="17">
        <v>0.21573018332250499</v>
      </c>
      <c r="Y12" s="17">
        <v>0.18913404511183099</v>
      </c>
      <c r="Z12" s="17">
        <v>0.20886251352002499</v>
      </c>
      <c r="AA12" s="17">
        <v>0.19036766404108199</v>
      </c>
      <c r="AB12" s="17"/>
      <c r="AC12" s="17">
        <v>0.190379482236612</v>
      </c>
      <c r="AD12" s="17">
        <v>0.168140003005705</v>
      </c>
      <c r="AE12" s="17">
        <v>0.229447811576794</v>
      </c>
      <c r="AF12" s="17">
        <v>0.136709400608926</v>
      </c>
      <c r="AG12" s="17">
        <v>0.21430374616796999</v>
      </c>
      <c r="AH12" s="17">
        <v>0.21929024709629699</v>
      </c>
      <c r="AI12" s="17">
        <v>0.233616924662092</v>
      </c>
      <c r="AJ12" s="17">
        <v>0.27396734185224098</v>
      </c>
      <c r="AK12" s="17">
        <v>0.216109623995662</v>
      </c>
      <c r="AL12" s="17">
        <v>0.234985120387948</v>
      </c>
      <c r="AM12" s="17">
        <v>0.24976598171261499</v>
      </c>
      <c r="AN12" s="17">
        <v>0.230572214487268</v>
      </c>
      <c r="AO12" s="17">
        <v>0.21715558533045201</v>
      </c>
      <c r="AP12" s="17">
        <v>0.12621794377214701</v>
      </c>
      <c r="AQ12" s="17">
        <v>0.22778234109406401</v>
      </c>
      <c r="AR12" s="17">
        <v>0.169508284524338</v>
      </c>
      <c r="AS12" s="17"/>
      <c r="AT12" s="17">
        <v>0.210735098044387</v>
      </c>
      <c r="AU12" s="17">
        <v>0.20308457313441999</v>
      </c>
      <c r="AV12" s="17">
        <v>0.232231601568721</v>
      </c>
      <c r="AW12" s="17">
        <v>0.240882709533497</v>
      </c>
      <c r="AX12" s="17">
        <v>0.17280466846065501</v>
      </c>
      <c r="AY12" s="17">
        <v>0.21568876368930401</v>
      </c>
      <c r="AZ12" s="17"/>
      <c r="BA12" s="17">
        <v>0.18035716306012101</v>
      </c>
      <c r="BB12" s="17">
        <v>0.24228474328111599</v>
      </c>
      <c r="BC12" s="17">
        <v>0.21484824922413201</v>
      </c>
      <c r="BD12" s="17">
        <v>0.23671825413771899</v>
      </c>
      <c r="BE12" s="17">
        <v>0.21600273244978399</v>
      </c>
      <c r="BF12" s="17"/>
      <c r="BG12" s="17">
        <v>0.201284097255926</v>
      </c>
      <c r="BH12" s="17">
        <v>0.21186941259397299</v>
      </c>
      <c r="BI12" s="17">
        <v>0.22959199293945301</v>
      </c>
      <c r="BJ12" s="17">
        <v>0.24895584472392801</v>
      </c>
      <c r="BK12" s="17">
        <v>0.244454912358886</v>
      </c>
      <c r="BL12" s="17"/>
      <c r="BM12" s="17">
        <v>0.23224093916338301</v>
      </c>
      <c r="BN12" s="17">
        <v>0.20486511763703799</v>
      </c>
      <c r="BO12" s="17">
        <v>0.178459616753227</v>
      </c>
      <c r="BP12" s="17"/>
      <c r="BQ12" s="17">
        <v>0.23604394211811899</v>
      </c>
      <c r="BR12" s="17">
        <v>0.202996447720557</v>
      </c>
      <c r="BS12" s="17"/>
      <c r="BT12" s="17">
        <v>0.227352718919692</v>
      </c>
      <c r="BU12" s="17">
        <v>0.20025895018707601</v>
      </c>
    </row>
    <row r="13" spans="2:73" x14ac:dyDescent="0.3">
      <c r="B13" s="18" t="s">
        <v>321</v>
      </c>
      <c r="C13" s="17">
        <v>0.27545948428546302</v>
      </c>
      <c r="D13" s="17">
        <v>0.26048719723370001</v>
      </c>
      <c r="E13" s="17">
        <v>0.28938555838928498</v>
      </c>
      <c r="F13" s="17"/>
      <c r="G13" s="17">
        <v>0.167016504023384</v>
      </c>
      <c r="H13" s="17">
        <v>0.22344772726322701</v>
      </c>
      <c r="I13" s="17">
        <v>0.26396660946017803</v>
      </c>
      <c r="J13" s="17">
        <v>0.32257691534855698</v>
      </c>
      <c r="K13" s="17">
        <v>0.35036758452080902</v>
      </c>
      <c r="L13" s="17">
        <v>0.31028996123778402</v>
      </c>
      <c r="M13" s="17"/>
      <c r="N13" s="17">
        <v>0.26431392049272001</v>
      </c>
      <c r="O13" s="17">
        <v>0.26605430778848799</v>
      </c>
      <c r="P13" s="17">
        <v>0.27451956455125598</v>
      </c>
      <c r="Q13" s="17">
        <v>0.29597395256390502</v>
      </c>
      <c r="R13" s="17"/>
      <c r="S13" s="17">
        <v>0.23697204568637301</v>
      </c>
      <c r="T13" s="17">
        <v>0.27954288675999001</v>
      </c>
      <c r="U13" s="17">
        <v>0.28724833511265402</v>
      </c>
      <c r="V13" s="17">
        <v>0.28879331778718098</v>
      </c>
      <c r="W13" s="17">
        <v>0.24749582798623901</v>
      </c>
      <c r="X13" s="17">
        <v>0.25454250511280002</v>
      </c>
      <c r="Y13" s="17">
        <v>0.327874575063065</v>
      </c>
      <c r="Z13" s="17">
        <v>0.313851314062215</v>
      </c>
      <c r="AA13" s="17">
        <v>0.277885650631637</v>
      </c>
      <c r="AB13" s="17"/>
      <c r="AC13" s="17">
        <v>0.38354750048803099</v>
      </c>
      <c r="AD13" s="17">
        <v>0.27391758369400099</v>
      </c>
      <c r="AE13" s="17">
        <v>0.25369098501270498</v>
      </c>
      <c r="AF13" s="17">
        <v>0.32731784962434102</v>
      </c>
      <c r="AG13" s="17">
        <v>0.274053644628167</v>
      </c>
      <c r="AH13" s="17">
        <v>0.32462572696603098</v>
      </c>
      <c r="AI13" s="17">
        <v>0.25413862251789898</v>
      </c>
      <c r="AJ13" s="17">
        <v>0.26953340607139697</v>
      </c>
      <c r="AK13" s="17">
        <v>0.263619434752209</v>
      </c>
      <c r="AL13" s="17">
        <v>0.25147556978543301</v>
      </c>
      <c r="AM13" s="17">
        <v>0.26240655873849</v>
      </c>
      <c r="AN13" s="17">
        <v>0.25227724351568798</v>
      </c>
      <c r="AO13" s="17">
        <v>0.245846436429626</v>
      </c>
      <c r="AP13" s="17">
        <v>0.21716168945627801</v>
      </c>
      <c r="AQ13" s="17">
        <v>0.25567294027285298</v>
      </c>
      <c r="AR13" s="17">
        <v>0.25620267480777198</v>
      </c>
      <c r="AS13" s="17"/>
      <c r="AT13" s="17">
        <v>0.24736973838493401</v>
      </c>
      <c r="AU13" s="17">
        <v>0.28201977966802899</v>
      </c>
      <c r="AV13" s="17">
        <v>0.256204306989888</v>
      </c>
      <c r="AW13" s="17">
        <v>0.29565864545029402</v>
      </c>
      <c r="AX13" s="17">
        <v>0.296436907396123</v>
      </c>
      <c r="AY13" s="17">
        <v>0.302970480867572</v>
      </c>
      <c r="AZ13" s="17"/>
      <c r="BA13" s="17">
        <v>0.29842409883298998</v>
      </c>
      <c r="BB13" s="17">
        <v>0.27903490184396901</v>
      </c>
      <c r="BC13" s="17">
        <v>0.26644866992094601</v>
      </c>
      <c r="BD13" s="17">
        <v>0.24513668852064999</v>
      </c>
      <c r="BE13" s="17">
        <v>0.230713469956181</v>
      </c>
      <c r="BF13" s="17"/>
      <c r="BG13" s="17">
        <v>0.31779555956143901</v>
      </c>
      <c r="BH13" s="17">
        <v>0.241096391905296</v>
      </c>
      <c r="BI13" s="17">
        <v>0.29316271886878198</v>
      </c>
      <c r="BJ13" s="17">
        <v>0.25132876439589302</v>
      </c>
      <c r="BK13" s="17">
        <v>0.302277298947083</v>
      </c>
      <c r="BL13" s="17"/>
      <c r="BM13" s="17">
        <v>0.24752471783263399</v>
      </c>
      <c r="BN13" s="17">
        <v>0.30227945834180098</v>
      </c>
      <c r="BO13" s="17">
        <v>0.29378569554207301</v>
      </c>
      <c r="BP13" s="17"/>
      <c r="BQ13" s="17">
        <v>0.24542940700246901</v>
      </c>
      <c r="BR13" s="17">
        <v>0.29879720624019801</v>
      </c>
      <c r="BS13" s="17"/>
      <c r="BT13" s="17">
        <v>0.27886773522991498</v>
      </c>
      <c r="BU13" s="17">
        <v>0.273212816665375</v>
      </c>
    </row>
    <row r="14" spans="2:73" x14ac:dyDescent="0.3">
      <c r="B14" s="18" t="s">
        <v>270</v>
      </c>
      <c r="C14" s="17">
        <v>0.106607216958184</v>
      </c>
      <c r="D14" s="17">
        <v>0.112447387327019</v>
      </c>
      <c r="E14" s="17">
        <v>0.101245059500588</v>
      </c>
      <c r="F14" s="17"/>
      <c r="G14" s="17">
        <v>4.8503549751362299E-2</v>
      </c>
      <c r="H14" s="17">
        <v>5.4978997566551897E-2</v>
      </c>
      <c r="I14" s="17">
        <v>9.35363700926089E-2</v>
      </c>
      <c r="J14" s="17">
        <v>0.115208924337225</v>
      </c>
      <c r="K14" s="17">
        <v>0.135419025820085</v>
      </c>
      <c r="L14" s="17">
        <v>0.171354644449703</v>
      </c>
      <c r="M14" s="17"/>
      <c r="N14" s="17">
        <v>8.2517848904198401E-2</v>
      </c>
      <c r="O14" s="17">
        <v>7.6097993825142096E-2</v>
      </c>
      <c r="P14" s="17">
        <v>0.103116770492525</v>
      </c>
      <c r="Q14" s="17">
        <v>0.165865636201908</v>
      </c>
      <c r="R14" s="17"/>
      <c r="S14" s="17">
        <v>8.4280504124322697E-2</v>
      </c>
      <c r="T14" s="17">
        <v>0.117957939074484</v>
      </c>
      <c r="U14" s="17">
        <v>0.11956124757703999</v>
      </c>
      <c r="V14" s="17">
        <v>0.102292665755798</v>
      </c>
      <c r="W14" s="17">
        <v>0.10490996034887699</v>
      </c>
      <c r="X14" s="17">
        <v>0.11077263805547199</v>
      </c>
      <c r="Y14" s="17">
        <v>9.5902198908421193E-2</v>
      </c>
      <c r="Z14" s="17">
        <v>0.11433224363186199</v>
      </c>
      <c r="AA14" s="17">
        <v>0.11701397583115</v>
      </c>
      <c r="AB14" s="17"/>
      <c r="AC14" s="17">
        <v>0.26657435223815501</v>
      </c>
      <c r="AD14" s="17">
        <v>0.17745729436978999</v>
      </c>
      <c r="AE14" s="17">
        <v>0.16516454116052501</v>
      </c>
      <c r="AF14" s="17">
        <v>0.13508414677068001</v>
      </c>
      <c r="AG14" s="17">
        <v>0.165444290701416</v>
      </c>
      <c r="AH14" s="17">
        <v>0.116211554925334</v>
      </c>
      <c r="AI14" s="17">
        <v>9.5235233491126906E-2</v>
      </c>
      <c r="AJ14" s="17">
        <v>9.4869900471384494E-2</v>
      </c>
      <c r="AK14" s="17">
        <v>7.6798548268924502E-2</v>
      </c>
      <c r="AL14" s="17">
        <v>6.6263286849510605E-2</v>
      </c>
      <c r="AM14" s="17">
        <v>8.17895240021356E-2</v>
      </c>
      <c r="AN14" s="17">
        <v>5.4749429796795403E-2</v>
      </c>
      <c r="AO14" s="17">
        <v>5.23868789915828E-2</v>
      </c>
      <c r="AP14" s="17">
        <v>5.58228768435894E-2</v>
      </c>
      <c r="AQ14" s="17">
        <v>0.11973959660108199</v>
      </c>
      <c r="AR14" s="17">
        <v>6.1598468675588103E-2</v>
      </c>
      <c r="AS14" s="17"/>
      <c r="AT14" s="17">
        <v>7.8585845721264203E-2</v>
      </c>
      <c r="AU14" s="17">
        <v>0.110511560113888</v>
      </c>
      <c r="AV14" s="17">
        <v>8.7039670503749694E-2</v>
      </c>
      <c r="AW14" s="17">
        <v>0.110475429722503</v>
      </c>
      <c r="AX14" s="17">
        <v>0.17223951996529199</v>
      </c>
      <c r="AY14" s="17">
        <v>0.12329990881309601</v>
      </c>
      <c r="AZ14" s="17"/>
      <c r="BA14" s="17">
        <v>0.135277832541597</v>
      </c>
      <c r="BB14" s="17">
        <v>9.4757329767711895E-2</v>
      </c>
      <c r="BC14" s="17">
        <v>9.6653677047621497E-2</v>
      </c>
      <c r="BD14" s="17">
        <v>6.16572667855134E-2</v>
      </c>
      <c r="BE14" s="17">
        <v>9.6968783998721594E-2</v>
      </c>
      <c r="BF14" s="17"/>
      <c r="BG14" s="17">
        <v>0.110495533197371</v>
      </c>
      <c r="BH14" s="17">
        <v>8.4317547039441207E-2</v>
      </c>
      <c r="BI14" s="17">
        <v>0.13071627331023</v>
      </c>
      <c r="BJ14" s="17">
        <v>0.12705856176084401</v>
      </c>
      <c r="BK14" s="17">
        <v>0.10870607534343101</v>
      </c>
      <c r="BL14" s="17"/>
      <c r="BM14" s="17">
        <v>8.8901121734953403E-2</v>
      </c>
      <c r="BN14" s="17">
        <v>0.11308232061824</v>
      </c>
      <c r="BO14" s="17">
        <v>0.143666430002172</v>
      </c>
      <c r="BP14" s="17"/>
      <c r="BQ14" s="17">
        <v>5.26593683679785E-2</v>
      </c>
      <c r="BR14" s="17">
        <v>0.141442939392738</v>
      </c>
      <c r="BS14" s="17"/>
      <c r="BT14" s="17">
        <v>7.8505942444423202E-2</v>
      </c>
      <c r="BU14" s="17">
        <v>0.14523312381998299</v>
      </c>
    </row>
    <row r="15" spans="2:73" x14ac:dyDescent="0.3">
      <c r="B15" s="18" t="s">
        <v>92</v>
      </c>
      <c r="C15" s="19">
        <v>4.6366508656057501E-2</v>
      </c>
      <c r="D15" s="19">
        <v>4.7482121725690399E-2</v>
      </c>
      <c r="E15" s="19">
        <v>4.54224395563841E-2</v>
      </c>
      <c r="F15" s="19"/>
      <c r="G15" s="19">
        <v>7.3172788672379502E-2</v>
      </c>
      <c r="H15" s="19">
        <v>4.4996452785753802E-2</v>
      </c>
      <c r="I15" s="19">
        <v>3.8631097816232397E-2</v>
      </c>
      <c r="J15" s="19">
        <v>3.3433255182581403E-2</v>
      </c>
      <c r="K15" s="19">
        <v>4.5032557250563397E-2</v>
      </c>
      <c r="L15" s="19">
        <v>4.7431093396066201E-2</v>
      </c>
      <c r="M15" s="19"/>
      <c r="N15" s="19">
        <v>2.7208901974593899E-2</v>
      </c>
      <c r="O15" s="19">
        <v>4.5275832071309002E-2</v>
      </c>
      <c r="P15" s="19">
        <v>5.0350860113429E-2</v>
      </c>
      <c r="Q15" s="19">
        <v>6.5639126121832703E-2</v>
      </c>
      <c r="R15" s="19"/>
      <c r="S15" s="19">
        <v>5.52111519155149E-2</v>
      </c>
      <c r="T15" s="19">
        <v>5.2234609266595497E-2</v>
      </c>
      <c r="U15" s="19">
        <v>2.5953262707201399E-2</v>
      </c>
      <c r="V15" s="19">
        <v>4.3426544567504902E-2</v>
      </c>
      <c r="W15" s="19">
        <v>3.3733441912004003E-2</v>
      </c>
      <c r="X15" s="19">
        <v>4.9899026592871799E-2</v>
      </c>
      <c r="Y15" s="19">
        <v>4.8445914591855599E-2</v>
      </c>
      <c r="Z15" s="19">
        <v>2.6122231674733699E-2</v>
      </c>
      <c r="AA15" s="19">
        <v>5.8668385367535297E-2</v>
      </c>
      <c r="AB15" s="19"/>
      <c r="AC15" s="19">
        <v>7.95562090489077E-2</v>
      </c>
      <c r="AD15" s="19">
        <v>0.11613576761194799</v>
      </c>
      <c r="AE15" s="19">
        <v>7.9098536993883695E-2</v>
      </c>
      <c r="AF15" s="19">
        <v>6.2384165537617102E-2</v>
      </c>
      <c r="AG15" s="19">
        <v>3.0915459266576101E-2</v>
      </c>
      <c r="AH15" s="19">
        <v>5.7888792819485502E-2</v>
      </c>
      <c r="AI15" s="19">
        <v>2.0962508512095201E-2</v>
      </c>
      <c r="AJ15" s="19">
        <v>4.2214816945036399E-2</v>
      </c>
      <c r="AK15" s="19">
        <v>2.1798070895510498E-2</v>
      </c>
      <c r="AL15" s="19">
        <v>4.75826587489772E-2</v>
      </c>
      <c r="AM15" s="19">
        <v>2.7564149263618599E-2</v>
      </c>
      <c r="AN15" s="19">
        <v>5.1335057739413097E-2</v>
      </c>
      <c r="AO15" s="19">
        <v>2.6002150694502599E-2</v>
      </c>
      <c r="AP15" s="19">
        <v>7.3637182672473697E-2</v>
      </c>
      <c r="AQ15" s="19">
        <v>1.7753503560660799E-2</v>
      </c>
      <c r="AR15" s="19">
        <v>1.3292753728005501E-2</v>
      </c>
      <c r="AS15" s="19"/>
      <c r="AT15" s="19">
        <v>5.0555284439985297E-2</v>
      </c>
      <c r="AU15" s="19">
        <v>3.9772121260574798E-2</v>
      </c>
      <c r="AV15" s="19">
        <v>6.5355085996489606E-2</v>
      </c>
      <c r="AW15" s="19">
        <v>4.73206681575686E-2</v>
      </c>
      <c r="AX15" s="19">
        <v>3.9383409663280203E-2</v>
      </c>
      <c r="AY15" s="19">
        <v>2.01230442068497E-2</v>
      </c>
      <c r="AZ15" s="19"/>
      <c r="BA15" s="19">
        <v>6.0527148529342503E-2</v>
      </c>
      <c r="BB15" s="19">
        <v>3.7957963356678399E-2</v>
      </c>
      <c r="BC15" s="19">
        <v>5.0296614665688202E-2</v>
      </c>
      <c r="BD15" s="19">
        <v>3.2736572827522799E-2</v>
      </c>
      <c r="BE15" s="19">
        <v>3.2001165712661699E-2</v>
      </c>
      <c r="BF15" s="19"/>
      <c r="BG15" s="19">
        <v>3.6044827297752803E-2</v>
      </c>
      <c r="BH15" s="19">
        <v>4.07509771766029E-2</v>
      </c>
      <c r="BI15" s="19">
        <v>2.6008122165683201E-2</v>
      </c>
      <c r="BJ15" s="19">
        <v>3.1827511985174403E-2</v>
      </c>
      <c r="BK15" s="19">
        <v>6.8465610895620393E-2</v>
      </c>
      <c r="BL15" s="19"/>
      <c r="BM15" s="19">
        <v>3.3751853563117502E-2</v>
      </c>
      <c r="BN15" s="19">
        <v>5.3133631140146603E-2</v>
      </c>
      <c r="BO15" s="19">
        <v>6.7561917439803498E-2</v>
      </c>
      <c r="BP15" s="19"/>
      <c r="BQ15" s="19">
        <v>2.00615343966495E-2</v>
      </c>
      <c r="BR15" s="19">
        <v>4.7502622719781402E-2</v>
      </c>
      <c r="BS15" s="19"/>
      <c r="BT15" s="19">
        <v>3.0804991317935099E-2</v>
      </c>
      <c r="BU15" s="19">
        <v>4.9873679202678399E-2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6.2878494330335698E-3</v>
      </c>
      <c r="D9" s="17">
        <v>6.53441454682343E-3</v>
      </c>
      <c r="E9" s="17">
        <v>5.6532643749847896E-3</v>
      </c>
      <c r="F9" s="17"/>
      <c r="G9" s="17">
        <v>1.24420963744954E-2</v>
      </c>
      <c r="H9" s="17">
        <v>1.3587496790798299E-2</v>
      </c>
      <c r="I9" s="17">
        <v>9.4535113997544495E-3</v>
      </c>
      <c r="J9" s="17">
        <v>0</v>
      </c>
      <c r="K9" s="17">
        <v>4.5303234473661703E-3</v>
      </c>
      <c r="L9" s="17">
        <v>0</v>
      </c>
      <c r="M9" s="17"/>
      <c r="N9" s="17">
        <v>5.7734863903364103E-3</v>
      </c>
      <c r="O9" s="17">
        <v>4.1641792542236296E-3</v>
      </c>
      <c r="P9" s="17">
        <v>6.4060042936118699E-3</v>
      </c>
      <c r="Q9" s="17">
        <v>9.0772765940893008E-3</v>
      </c>
      <c r="R9" s="17"/>
      <c r="S9" s="17">
        <v>1.1062236192233101E-2</v>
      </c>
      <c r="T9" s="17">
        <v>2.0276313866890998E-3</v>
      </c>
      <c r="U9" s="17">
        <v>4.6238107261392901E-3</v>
      </c>
      <c r="V9" s="17">
        <v>3.2689384815092599E-3</v>
      </c>
      <c r="W9" s="17">
        <v>0</v>
      </c>
      <c r="X9" s="17">
        <v>1.8905683103685799E-2</v>
      </c>
      <c r="Y9" s="17">
        <v>3.9947761005698999E-3</v>
      </c>
      <c r="Z9" s="17">
        <v>7.9555446609872894E-3</v>
      </c>
      <c r="AA9" s="17">
        <v>5.2375671095863498E-3</v>
      </c>
      <c r="AB9" s="17"/>
      <c r="AC9" s="17">
        <v>4.29535036856456E-2</v>
      </c>
      <c r="AD9" s="17">
        <v>2.38038211127178E-2</v>
      </c>
      <c r="AE9" s="17">
        <v>0</v>
      </c>
      <c r="AF9" s="17">
        <v>1.2264730615245099E-2</v>
      </c>
      <c r="AG9" s="17">
        <v>9.2570773454060101E-3</v>
      </c>
      <c r="AH9" s="17">
        <v>1.10641900027404E-2</v>
      </c>
      <c r="AI9" s="17">
        <v>0</v>
      </c>
      <c r="AJ9" s="17">
        <v>9.4176722064511706E-3</v>
      </c>
      <c r="AK9" s="17">
        <v>0</v>
      </c>
      <c r="AL9" s="17">
        <v>0</v>
      </c>
      <c r="AM9" s="17">
        <v>0</v>
      </c>
      <c r="AN9" s="17">
        <v>0</v>
      </c>
      <c r="AO9" s="17">
        <v>0</v>
      </c>
      <c r="AP9" s="17">
        <v>1.1006965356748799E-2</v>
      </c>
      <c r="AQ9" s="17">
        <v>0</v>
      </c>
      <c r="AR9" s="17">
        <v>1.84762457732419E-2</v>
      </c>
      <c r="AS9" s="17"/>
      <c r="AT9" s="17">
        <v>1.4475445880342001E-2</v>
      </c>
      <c r="AU9" s="17">
        <v>1.8589611923260699E-3</v>
      </c>
      <c r="AV9" s="17">
        <v>7.4458057559798601E-3</v>
      </c>
      <c r="AW9" s="17">
        <v>1.13780266768868E-3</v>
      </c>
      <c r="AX9" s="17">
        <v>2.48203554497999E-3</v>
      </c>
      <c r="AY9" s="17">
        <v>1.7868675768321001E-2</v>
      </c>
      <c r="AZ9" s="17"/>
      <c r="BA9" s="17">
        <v>1.7289647586635399E-3</v>
      </c>
      <c r="BB9" s="17">
        <v>1.00727893446766E-2</v>
      </c>
      <c r="BC9" s="17">
        <v>5.9886291099147202E-3</v>
      </c>
      <c r="BD9" s="17">
        <v>6.2599924820252902E-3</v>
      </c>
      <c r="BE9" s="17">
        <v>3.8222167328623102E-2</v>
      </c>
      <c r="BF9" s="17"/>
      <c r="BG9" s="17">
        <v>3.90454249743186E-3</v>
      </c>
      <c r="BH9" s="17">
        <v>7.8520797509741298E-3</v>
      </c>
      <c r="BI9" s="17">
        <v>0</v>
      </c>
      <c r="BJ9" s="17">
        <v>3.44469516609326E-3</v>
      </c>
      <c r="BK9" s="17">
        <v>1.41148022446046E-2</v>
      </c>
      <c r="BL9" s="17"/>
      <c r="BM9" s="17">
        <v>9.3011379090165193E-3</v>
      </c>
      <c r="BN9" s="17">
        <v>2.4749360646977598E-3</v>
      </c>
      <c r="BO9" s="17">
        <v>6.5348816128713199E-3</v>
      </c>
      <c r="BP9" s="17"/>
      <c r="BQ9" s="17">
        <v>8.2167118802537395E-3</v>
      </c>
      <c r="BR9" s="17">
        <v>3.7372942864894701E-3</v>
      </c>
      <c r="BS9" s="17"/>
      <c r="BT9" s="17">
        <v>7.13717987250181E-3</v>
      </c>
      <c r="BU9" s="17">
        <v>4.0779448680922604E-3</v>
      </c>
    </row>
    <row r="10" spans="2:73" x14ac:dyDescent="0.3">
      <c r="B10" s="18" t="s">
        <v>318</v>
      </c>
      <c r="C10" s="17">
        <v>2.9517131888454499E-2</v>
      </c>
      <c r="D10" s="17">
        <v>3.43002766110121E-2</v>
      </c>
      <c r="E10" s="17">
        <v>2.49471504229806E-2</v>
      </c>
      <c r="F10" s="17"/>
      <c r="G10" s="17">
        <v>4.2856660296856502E-2</v>
      </c>
      <c r="H10" s="17">
        <v>6.7313628173926193E-2</v>
      </c>
      <c r="I10" s="17">
        <v>2.9439381568148099E-2</v>
      </c>
      <c r="J10" s="17">
        <v>2.4075054551735E-2</v>
      </c>
      <c r="K10" s="17">
        <v>4.9608184628345603E-3</v>
      </c>
      <c r="L10" s="17">
        <v>1.0930446983263601E-2</v>
      </c>
      <c r="M10" s="17"/>
      <c r="N10" s="17">
        <v>4.3592913878447999E-2</v>
      </c>
      <c r="O10" s="17">
        <v>3.6930680376436903E-2</v>
      </c>
      <c r="P10" s="17">
        <v>2.3719296812051999E-2</v>
      </c>
      <c r="Q10" s="17">
        <v>1.2268981976125901E-2</v>
      </c>
      <c r="R10" s="17"/>
      <c r="S10" s="17">
        <v>6.72367567444183E-2</v>
      </c>
      <c r="T10" s="17">
        <v>2.45333580835988E-2</v>
      </c>
      <c r="U10" s="17">
        <v>1.6072110769971899E-2</v>
      </c>
      <c r="V10" s="17">
        <v>1.7379680510549E-2</v>
      </c>
      <c r="W10" s="17">
        <v>2.5522626645939898E-2</v>
      </c>
      <c r="X10" s="17">
        <v>2.9299601588180801E-2</v>
      </c>
      <c r="Y10" s="17">
        <v>2.4096781818818799E-2</v>
      </c>
      <c r="Z10" s="17">
        <v>1.65595847976675E-2</v>
      </c>
      <c r="AA10" s="17">
        <v>2.1902161209090599E-2</v>
      </c>
      <c r="AB10" s="17"/>
      <c r="AC10" s="17">
        <v>0</v>
      </c>
      <c r="AD10" s="17">
        <v>9.7543380790537995E-3</v>
      </c>
      <c r="AE10" s="17">
        <v>2.2612366562719199E-2</v>
      </c>
      <c r="AF10" s="17">
        <v>4.6299426641207902E-3</v>
      </c>
      <c r="AG10" s="17">
        <v>3.7032579864300502E-2</v>
      </c>
      <c r="AH10" s="17">
        <v>1.5683811802968801E-2</v>
      </c>
      <c r="AI10" s="17">
        <v>4.4071143760081602E-2</v>
      </c>
      <c r="AJ10" s="17">
        <v>1.30635704509382E-2</v>
      </c>
      <c r="AK10" s="17">
        <v>4.0595441069910303E-2</v>
      </c>
      <c r="AL10" s="17">
        <v>2.7656082791365898E-2</v>
      </c>
      <c r="AM10" s="17">
        <v>3.27083953610715E-2</v>
      </c>
      <c r="AN10" s="17">
        <v>2.91811836063979E-2</v>
      </c>
      <c r="AO10" s="17">
        <v>3.7911388851212098E-2</v>
      </c>
      <c r="AP10" s="17">
        <v>3.9893628399889997E-2</v>
      </c>
      <c r="AQ10" s="17">
        <v>2.1817648255905601E-2</v>
      </c>
      <c r="AR10" s="17">
        <v>8.5602949268970496E-2</v>
      </c>
      <c r="AS10" s="17"/>
      <c r="AT10" s="17">
        <v>4.6173381512389901E-2</v>
      </c>
      <c r="AU10" s="17">
        <v>2.2160474874112698E-2</v>
      </c>
      <c r="AV10" s="17">
        <v>4.02199271051333E-2</v>
      </c>
      <c r="AW10" s="17">
        <v>2.2031634457860601E-2</v>
      </c>
      <c r="AX10" s="17">
        <v>1.9210975862943101E-2</v>
      </c>
      <c r="AY10" s="17">
        <v>1.2076681753008E-2</v>
      </c>
      <c r="AZ10" s="17"/>
      <c r="BA10" s="17">
        <v>3.1064351010477499E-3</v>
      </c>
      <c r="BB10" s="17">
        <v>3.2221254198247999E-2</v>
      </c>
      <c r="BC10" s="17">
        <v>3.8708882385056598E-2</v>
      </c>
      <c r="BD10" s="17">
        <v>7.8090583964689195E-2</v>
      </c>
      <c r="BE10" s="17">
        <v>1.64636575732518E-2</v>
      </c>
      <c r="BF10" s="17"/>
      <c r="BG10" s="17">
        <v>3.70662383376439E-2</v>
      </c>
      <c r="BH10" s="17">
        <v>3.4822980660217898E-2</v>
      </c>
      <c r="BI10" s="17">
        <v>3.6796377802312999E-2</v>
      </c>
      <c r="BJ10" s="17">
        <v>2.2337063483368499E-2</v>
      </c>
      <c r="BK10" s="17">
        <v>2.3122203169338301E-2</v>
      </c>
      <c r="BL10" s="17"/>
      <c r="BM10" s="17">
        <v>4.0682812995353902E-2</v>
      </c>
      <c r="BN10" s="17">
        <v>1.9604733323218701E-2</v>
      </c>
      <c r="BO10" s="17">
        <v>2.02393935586756E-2</v>
      </c>
      <c r="BP10" s="17"/>
      <c r="BQ10" s="17">
        <v>5.1931230095986602E-2</v>
      </c>
      <c r="BR10" s="17">
        <v>1.49934412611519E-2</v>
      </c>
      <c r="BS10" s="17"/>
      <c r="BT10" s="17">
        <v>3.5330613053853897E-2</v>
      </c>
      <c r="BU10" s="17">
        <v>2.1015799630183199E-2</v>
      </c>
    </row>
    <row r="11" spans="2:73" ht="28.8" x14ac:dyDescent="0.3">
      <c r="B11" s="18" t="s">
        <v>319</v>
      </c>
      <c r="C11" s="17">
        <v>0.15655020706418199</v>
      </c>
      <c r="D11" s="17">
        <v>0.14745649380730499</v>
      </c>
      <c r="E11" s="17">
        <v>0.16589486607461901</v>
      </c>
      <c r="F11" s="17"/>
      <c r="G11" s="17">
        <v>0.19756569169060401</v>
      </c>
      <c r="H11" s="17">
        <v>0.18086696820246501</v>
      </c>
      <c r="I11" s="17">
        <v>0.15361624638836299</v>
      </c>
      <c r="J11" s="17">
        <v>0.16491040880682101</v>
      </c>
      <c r="K11" s="17">
        <v>0.125936210076701</v>
      </c>
      <c r="L11" s="17">
        <v>0.12574406684861</v>
      </c>
      <c r="M11" s="17"/>
      <c r="N11" s="17">
        <v>0.19960264069183101</v>
      </c>
      <c r="O11" s="17">
        <v>0.16261032598955399</v>
      </c>
      <c r="P11" s="17">
        <v>0.14879923548219801</v>
      </c>
      <c r="Q11" s="17">
        <v>0.109572419751164</v>
      </c>
      <c r="R11" s="17"/>
      <c r="S11" s="17">
        <v>0.202723276214961</v>
      </c>
      <c r="T11" s="17">
        <v>0.15477111977667601</v>
      </c>
      <c r="U11" s="17">
        <v>0.174801537659558</v>
      </c>
      <c r="V11" s="17">
        <v>0.161748473890509</v>
      </c>
      <c r="W11" s="17">
        <v>0.17951233593927601</v>
      </c>
      <c r="X11" s="17">
        <v>0.109307238525332</v>
      </c>
      <c r="Y11" s="17">
        <v>0.10940650663649</v>
      </c>
      <c r="Z11" s="17">
        <v>0.14732615777807101</v>
      </c>
      <c r="AA11" s="17">
        <v>0.143661695275831</v>
      </c>
      <c r="AB11" s="17"/>
      <c r="AC11" s="17">
        <v>7.9865455087723095E-2</v>
      </c>
      <c r="AD11" s="17">
        <v>0.128136116190885</v>
      </c>
      <c r="AE11" s="17">
        <v>0.110474566831176</v>
      </c>
      <c r="AF11" s="17">
        <v>8.9984539329733798E-2</v>
      </c>
      <c r="AG11" s="17">
        <v>0.13047170404935099</v>
      </c>
      <c r="AH11" s="17">
        <v>0.148454844680769</v>
      </c>
      <c r="AI11" s="17">
        <v>0.17100174715584701</v>
      </c>
      <c r="AJ11" s="17">
        <v>0.14507320389352699</v>
      </c>
      <c r="AK11" s="17">
        <v>0.17048076013585201</v>
      </c>
      <c r="AL11" s="17">
        <v>0.178424966611192</v>
      </c>
      <c r="AM11" s="17">
        <v>0.16383051093909301</v>
      </c>
      <c r="AN11" s="17">
        <v>0.19220329268549799</v>
      </c>
      <c r="AO11" s="17">
        <v>0.18357963190409901</v>
      </c>
      <c r="AP11" s="17">
        <v>0.232549034174792</v>
      </c>
      <c r="AQ11" s="17">
        <v>0.18572450014747499</v>
      </c>
      <c r="AR11" s="17">
        <v>0.224087400366829</v>
      </c>
      <c r="AS11" s="17"/>
      <c r="AT11" s="17">
        <v>0.18509816873408</v>
      </c>
      <c r="AU11" s="17">
        <v>0.157286707748159</v>
      </c>
      <c r="AV11" s="17">
        <v>0.138476424379361</v>
      </c>
      <c r="AW11" s="17">
        <v>0.12714143855475901</v>
      </c>
      <c r="AX11" s="17">
        <v>0.14161621406153299</v>
      </c>
      <c r="AY11" s="17">
        <v>0.21438296194533699</v>
      </c>
      <c r="AZ11" s="17"/>
      <c r="BA11" s="17">
        <v>0.113023841147806</v>
      </c>
      <c r="BB11" s="17">
        <v>0.13141822595758901</v>
      </c>
      <c r="BC11" s="17">
        <v>0.183063203039218</v>
      </c>
      <c r="BD11" s="17">
        <v>0.185932811095847</v>
      </c>
      <c r="BE11" s="17">
        <v>0.32055684314666899</v>
      </c>
      <c r="BF11" s="17"/>
      <c r="BG11" s="17">
        <v>0.13209070800561801</v>
      </c>
      <c r="BH11" s="17">
        <v>0.17331627509088399</v>
      </c>
      <c r="BI11" s="17">
        <v>0.17902280358598699</v>
      </c>
      <c r="BJ11" s="17">
        <v>0.15523525158891299</v>
      </c>
      <c r="BK11" s="17">
        <v>0.22506476262310099</v>
      </c>
      <c r="BL11" s="17"/>
      <c r="BM11" s="17">
        <v>0.17714529672075</v>
      </c>
      <c r="BN11" s="17">
        <v>0.13731228635225501</v>
      </c>
      <c r="BO11" s="17">
        <v>0.141745012762793</v>
      </c>
      <c r="BP11" s="17"/>
      <c r="BQ11" s="17">
        <v>0.20400567518398599</v>
      </c>
      <c r="BR11" s="17">
        <v>0.12618109795039001</v>
      </c>
      <c r="BS11" s="17"/>
      <c r="BT11" s="17">
        <v>0.19290557659663399</v>
      </c>
      <c r="BU11" s="17">
        <v>0.114120275408034</v>
      </c>
    </row>
    <row r="12" spans="2:73" x14ac:dyDescent="0.3">
      <c r="B12" s="18" t="s">
        <v>320</v>
      </c>
      <c r="C12" s="17">
        <v>0.23863758355288101</v>
      </c>
      <c r="D12" s="17">
        <v>0.23981191473454799</v>
      </c>
      <c r="E12" s="17">
        <v>0.23744511555358699</v>
      </c>
      <c r="F12" s="17"/>
      <c r="G12" s="17">
        <v>0.217790940560184</v>
      </c>
      <c r="H12" s="17">
        <v>0.26297275036145901</v>
      </c>
      <c r="I12" s="17">
        <v>0.26927061219677001</v>
      </c>
      <c r="J12" s="17">
        <v>0.22942251634691299</v>
      </c>
      <c r="K12" s="17">
        <v>0.214575655594408</v>
      </c>
      <c r="L12" s="17">
        <v>0.23141640579223999</v>
      </c>
      <c r="M12" s="17"/>
      <c r="N12" s="17">
        <v>0.26519907335850301</v>
      </c>
      <c r="O12" s="17">
        <v>0.26491730549398701</v>
      </c>
      <c r="P12" s="17">
        <v>0.22932082912496399</v>
      </c>
      <c r="Q12" s="17">
        <v>0.19290474074285899</v>
      </c>
      <c r="R12" s="17"/>
      <c r="S12" s="17">
        <v>0.22426888161390601</v>
      </c>
      <c r="T12" s="17">
        <v>0.23975159675696101</v>
      </c>
      <c r="U12" s="17">
        <v>0.25134308005216099</v>
      </c>
      <c r="V12" s="17">
        <v>0.19904930487223699</v>
      </c>
      <c r="W12" s="17">
        <v>0.20910822595086301</v>
      </c>
      <c r="X12" s="17">
        <v>0.232700547081997</v>
      </c>
      <c r="Y12" s="17">
        <v>0.29923975620830001</v>
      </c>
      <c r="Z12" s="17">
        <v>0.242196785749209</v>
      </c>
      <c r="AA12" s="17">
        <v>0.25579322857146902</v>
      </c>
      <c r="AB12" s="17"/>
      <c r="AC12" s="17">
        <v>7.1613492222759104E-2</v>
      </c>
      <c r="AD12" s="17">
        <v>0.17730984424976301</v>
      </c>
      <c r="AE12" s="17">
        <v>0.22946157433561501</v>
      </c>
      <c r="AF12" s="17">
        <v>0.174959056944022</v>
      </c>
      <c r="AG12" s="17">
        <v>0.20229811076350601</v>
      </c>
      <c r="AH12" s="17">
        <v>0.24629169206903301</v>
      </c>
      <c r="AI12" s="17">
        <v>0.25167268274912702</v>
      </c>
      <c r="AJ12" s="17">
        <v>0.28342341773312102</v>
      </c>
      <c r="AK12" s="17">
        <v>0.29428490556688203</v>
      </c>
      <c r="AL12" s="17">
        <v>0.26114818532752898</v>
      </c>
      <c r="AM12" s="17">
        <v>0.23298222413348599</v>
      </c>
      <c r="AN12" s="17">
        <v>0.30647569713640099</v>
      </c>
      <c r="AO12" s="17">
        <v>0.190594755250489</v>
      </c>
      <c r="AP12" s="17">
        <v>0.28538902860695797</v>
      </c>
      <c r="AQ12" s="17">
        <v>0.339003782135334</v>
      </c>
      <c r="AR12" s="17">
        <v>0.226239323274043</v>
      </c>
      <c r="AS12" s="17"/>
      <c r="AT12" s="17">
        <v>0.23374274507071199</v>
      </c>
      <c r="AU12" s="17">
        <v>0.23223854186328399</v>
      </c>
      <c r="AV12" s="17">
        <v>0.25473822077368302</v>
      </c>
      <c r="AW12" s="17">
        <v>0.249425355300473</v>
      </c>
      <c r="AX12" s="17">
        <v>0.25203496657965702</v>
      </c>
      <c r="AY12" s="17">
        <v>0.17780532439150601</v>
      </c>
      <c r="AZ12" s="17"/>
      <c r="BA12" s="17">
        <v>0.199985224810944</v>
      </c>
      <c r="BB12" s="17">
        <v>0.24167402027364601</v>
      </c>
      <c r="BC12" s="17">
        <v>0.246499534816117</v>
      </c>
      <c r="BD12" s="17">
        <v>0.28878456182432699</v>
      </c>
      <c r="BE12" s="17">
        <v>0.217406430399257</v>
      </c>
      <c r="BF12" s="17"/>
      <c r="BG12" s="17">
        <v>0.262571534901891</v>
      </c>
      <c r="BH12" s="17">
        <v>0.24707051170629199</v>
      </c>
      <c r="BI12" s="17">
        <v>0.261840643625247</v>
      </c>
      <c r="BJ12" s="17">
        <v>0.23278142691176501</v>
      </c>
      <c r="BK12" s="17">
        <v>0.280742121139682</v>
      </c>
      <c r="BL12" s="17"/>
      <c r="BM12" s="17">
        <v>0.25875959186234698</v>
      </c>
      <c r="BN12" s="17">
        <v>0.227978440151198</v>
      </c>
      <c r="BO12" s="17">
        <v>0.204501082253017</v>
      </c>
      <c r="BP12" s="17"/>
      <c r="BQ12" s="17">
        <v>0.26705500278879402</v>
      </c>
      <c r="BR12" s="17">
        <v>0.227720568783291</v>
      </c>
      <c r="BS12" s="17"/>
      <c r="BT12" s="17">
        <v>0.26023397565045803</v>
      </c>
      <c r="BU12" s="17">
        <v>0.21261070359536999</v>
      </c>
    </row>
    <row r="13" spans="2:73" x14ac:dyDescent="0.3">
      <c r="B13" s="18" t="s">
        <v>321</v>
      </c>
      <c r="C13" s="17">
        <v>0.33979480401367601</v>
      </c>
      <c r="D13" s="17">
        <v>0.343763239216339</v>
      </c>
      <c r="E13" s="17">
        <v>0.33549457394210402</v>
      </c>
      <c r="F13" s="17"/>
      <c r="G13" s="17">
        <v>0.28298650040665602</v>
      </c>
      <c r="H13" s="17">
        <v>0.315511941975614</v>
      </c>
      <c r="I13" s="17">
        <v>0.34917431316049402</v>
      </c>
      <c r="J13" s="17">
        <v>0.34193495456022699</v>
      </c>
      <c r="K13" s="17">
        <v>0.38244908415513301</v>
      </c>
      <c r="L13" s="17">
        <v>0.35916668872089302</v>
      </c>
      <c r="M13" s="17"/>
      <c r="N13" s="17">
        <v>0.34880737899777697</v>
      </c>
      <c r="O13" s="17">
        <v>0.344601775508103</v>
      </c>
      <c r="P13" s="17">
        <v>0.35145141530301499</v>
      </c>
      <c r="Q13" s="17">
        <v>0.31376053007350702</v>
      </c>
      <c r="R13" s="17"/>
      <c r="S13" s="17">
        <v>0.30906973135714799</v>
      </c>
      <c r="T13" s="17">
        <v>0.35943794642830801</v>
      </c>
      <c r="U13" s="17">
        <v>0.35646849537012798</v>
      </c>
      <c r="V13" s="17">
        <v>0.38770144379195198</v>
      </c>
      <c r="W13" s="17">
        <v>0.36672641965035002</v>
      </c>
      <c r="X13" s="17">
        <v>0.35056402990293201</v>
      </c>
      <c r="Y13" s="17">
        <v>0.324771894607291</v>
      </c>
      <c r="Z13" s="17">
        <v>0.291159001344382</v>
      </c>
      <c r="AA13" s="17">
        <v>0.30338472269088101</v>
      </c>
      <c r="AB13" s="17"/>
      <c r="AC13" s="17">
        <v>0.159145555780211</v>
      </c>
      <c r="AD13" s="17">
        <v>0.242010883373275</v>
      </c>
      <c r="AE13" s="17">
        <v>0.32699829634524702</v>
      </c>
      <c r="AF13" s="17">
        <v>0.36475187737475501</v>
      </c>
      <c r="AG13" s="17">
        <v>0.29901796433518701</v>
      </c>
      <c r="AH13" s="17">
        <v>0.332519046302656</v>
      </c>
      <c r="AI13" s="17">
        <v>0.37418405160395002</v>
      </c>
      <c r="AJ13" s="17">
        <v>0.37292830674951</v>
      </c>
      <c r="AK13" s="17">
        <v>0.33317110832949398</v>
      </c>
      <c r="AL13" s="17">
        <v>0.38664865987422098</v>
      </c>
      <c r="AM13" s="17">
        <v>0.33163864661778902</v>
      </c>
      <c r="AN13" s="17">
        <v>0.34319556589962802</v>
      </c>
      <c r="AO13" s="17">
        <v>0.42693386921913401</v>
      </c>
      <c r="AP13" s="17">
        <v>0.27524191377955798</v>
      </c>
      <c r="AQ13" s="17">
        <v>0.27848328798448002</v>
      </c>
      <c r="AR13" s="17">
        <v>0.39190431308837198</v>
      </c>
      <c r="AS13" s="17"/>
      <c r="AT13" s="17">
        <v>0.32919413583135498</v>
      </c>
      <c r="AU13" s="17">
        <v>0.348020226404058</v>
      </c>
      <c r="AV13" s="17">
        <v>0.32677263378687699</v>
      </c>
      <c r="AW13" s="17">
        <v>0.37468345356565902</v>
      </c>
      <c r="AX13" s="17">
        <v>0.303673825186418</v>
      </c>
      <c r="AY13" s="17">
        <v>0.32597888277757803</v>
      </c>
      <c r="AZ13" s="17"/>
      <c r="BA13" s="17">
        <v>0.32677732609325799</v>
      </c>
      <c r="BB13" s="17">
        <v>0.362513165503699</v>
      </c>
      <c r="BC13" s="17">
        <v>0.35453096394084999</v>
      </c>
      <c r="BD13" s="17">
        <v>0.31833680241844797</v>
      </c>
      <c r="BE13" s="17">
        <v>0.30551151435750701</v>
      </c>
      <c r="BF13" s="17"/>
      <c r="BG13" s="17">
        <v>0.36307144767760902</v>
      </c>
      <c r="BH13" s="17">
        <v>0.347570088871203</v>
      </c>
      <c r="BI13" s="17">
        <v>0.34613487176832702</v>
      </c>
      <c r="BJ13" s="17">
        <v>0.328199009225775</v>
      </c>
      <c r="BK13" s="17">
        <v>0.26535712460998001</v>
      </c>
      <c r="BL13" s="17"/>
      <c r="BM13" s="17">
        <v>0.33423548387427499</v>
      </c>
      <c r="BN13" s="17">
        <v>0.347112506960227</v>
      </c>
      <c r="BO13" s="17">
        <v>0.338654568241544</v>
      </c>
      <c r="BP13" s="17"/>
      <c r="BQ13" s="17">
        <v>0.34088845700861398</v>
      </c>
      <c r="BR13" s="17">
        <v>0.34906488490623699</v>
      </c>
      <c r="BS13" s="17"/>
      <c r="BT13" s="17">
        <v>0.35030203094048101</v>
      </c>
      <c r="BU13" s="17">
        <v>0.33416392875176798</v>
      </c>
    </row>
    <row r="14" spans="2:73" x14ac:dyDescent="0.3">
      <c r="B14" s="18" t="s">
        <v>270</v>
      </c>
      <c r="C14" s="17">
        <v>0.187110584351421</v>
      </c>
      <c r="D14" s="17">
        <v>0.18633395517662499</v>
      </c>
      <c r="E14" s="17">
        <v>0.18803885781333701</v>
      </c>
      <c r="F14" s="17"/>
      <c r="G14" s="17">
        <v>0.18450747295244399</v>
      </c>
      <c r="H14" s="17">
        <v>0.110613833866648</v>
      </c>
      <c r="I14" s="17">
        <v>0.144782885627154</v>
      </c>
      <c r="J14" s="17">
        <v>0.20577341658648499</v>
      </c>
      <c r="K14" s="17">
        <v>0.23623826970992101</v>
      </c>
      <c r="L14" s="17">
        <v>0.23726311611932599</v>
      </c>
      <c r="M14" s="17"/>
      <c r="N14" s="17">
        <v>0.10782162430811899</v>
      </c>
      <c r="O14" s="17">
        <v>0.146740772153377</v>
      </c>
      <c r="P14" s="17">
        <v>0.19910804144378499</v>
      </c>
      <c r="Q14" s="17">
        <v>0.305419490368945</v>
      </c>
      <c r="R14" s="17"/>
      <c r="S14" s="17">
        <v>0.126274620848493</v>
      </c>
      <c r="T14" s="17">
        <v>0.17828532027233801</v>
      </c>
      <c r="U14" s="17">
        <v>0.167394213471662</v>
      </c>
      <c r="V14" s="17">
        <v>0.19319095957251001</v>
      </c>
      <c r="W14" s="17">
        <v>0.19405759327939501</v>
      </c>
      <c r="X14" s="17">
        <v>0.22982937254491101</v>
      </c>
      <c r="Y14" s="17">
        <v>0.19295568612176001</v>
      </c>
      <c r="Z14" s="17">
        <v>0.25324400008509002</v>
      </c>
      <c r="AA14" s="17">
        <v>0.21530649132964499</v>
      </c>
      <c r="AB14" s="17"/>
      <c r="AC14" s="17">
        <v>0.56686578417475397</v>
      </c>
      <c r="AD14" s="17">
        <v>0.330616538685848</v>
      </c>
      <c r="AE14" s="17">
        <v>0.26704438693941301</v>
      </c>
      <c r="AF14" s="17">
        <v>0.30253196682029498</v>
      </c>
      <c r="AG14" s="17">
        <v>0.307238343866374</v>
      </c>
      <c r="AH14" s="17">
        <v>0.18419394982863799</v>
      </c>
      <c r="AI14" s="17">
        <v>0.13731974484533799</v>
      </c>
      <c r="AJ14" s="17">
        <v>0.12619424896491599</v>
      </c>
      <c r="AK14" s="17">
        <v>0.13528038079680699</v>
      </c>
      <c r="AL14" s="17">
        <v>0.109988675689251</v>
      </c>
      <c r="AM14" s="17">
        <v>0.20032260077174199</v>
      </c>
      <c r="AN14" s="17">
        <v>0.100764946404024</v>
      </c>
      <c r="AO14" s="17">
        <v>0.124513945867724</v>
      </c>
      <c r="AP14" s="17">
        <v>9.2048032349099404E-2</v>
      </c>
      <c r="AQ14" s="17">
        <v>0.13430498951491601</v>
      </c>
      <c r="AR14" s="17">
        <v>4.6385826969838402E-2</v>
      </c>
      <c r="AS14" s="17"/>
      <c r="AT14" s="17">
        <v>0.148080609936905</v>
      </c>
      <c r="AU14" s="17">
        <v>0.19647686172671799</v>
      </c>
      <c r="AV14" s="17">
        <v>0.18478617852172399</v>
      </c>
      <c r="AW14" s="17">
        <v>0.188784298405897</v>
      </c>
      <c r="AX14" s="17">
        <v>0.23177452993681799</v>
      </c>
      <c r="AY14" s="17">
        <v>0.22538901927635799</v>
      </c>
      <c r="AZ14" s="17"/>
      <c r="BA14" s="17">
        <v>0.29868222157818802</v>
      </c>
      <c r="BB14" s="17">
        <v>0.18686080262301</v>
      </c>
      <c r="BC14" s="17">
        <v>0.12384779272549</v>
      </c>
      <c r="BD14" s="17">
        <v>0.10257298316671</v>
      </c>
      <c r="BE14" s="17">
        <v>6.9669909980021594E-2</v>
      </c>
      <c r="BF14" s="17"/>
      <c r="BG14" s="17">
        <v>0.16812693660452399</v>
      </c>
      <c r="BH14" s="17">
        <v>0.15619086008656899</v>
      </c>
      <c r="BI14" s="17">
        <v>0.14145764879289799</v>
      </c>
      <c r="BJ14" s="17">
        <v>0.222241638993558</v>
      </c>
      <c r="BK14" s="17">
        <v>0.13244190664903999</v>
      </c>
      <c r="BL14" s="17"/>
      <c r="BM14" s="17">
        <v>0.14859629923465201</v>
      </c>
      <c r="BN14" s="17">
        <v>0.218288841462943</v>
      </c>
      <c r="BO14" s="17">
        <v>0.226396877063234</v>
      </c>
      <c r="BP14" s="17"/>
      <c r="BQ14" s="17">
        <v>0.11129394470415099</v>
      </c>
      <c r="BR14" s="17">
        <v>0.23403368816589301</v>
      </c>
      <c r="BS14" s="17"/>
      <c r="BT14" s="17">
        <v>0.125912306020736</v>
      </c>
      <c r="BU14" s="17">
        <v>0.26991802809603799</v>
      </c>
    </row>
    <row r="15" spans="2:73" x14ac:dyDescent="0.3">
      <c r="B15" s="18" t="s">
        <v>92</v>
      </c>
      <c r="C15" s="19">
        <v>4.2101839696351E-2</v>
      </c>
      <c r="D15" s="19">
        <v>4.1799705907346503E-2</v>
      </c>
      <c r="E15" s="19">
        <v>4.2526171818387602E-2</v>
      </c>
      <c r="F15" s="19"/>
      <c r="G15" s="19">
        <v>6.1850637718760301E-2</v>
      </c>
      <c r="H15" s="19">
        <v>4.9133380629088903E-2</v>
      </c>
      <c r="I15" s="19">
        <v>4.4263049659316399E-2</v>
      </c>
      <c r="J15" s="19">
        <v>3.3883649147818398E-2</v>
      </c>
      <c r="K15" s="19">
        <v>3.1309638553635701E-2</v>
      </c>
      <c r="L15" s="19">
        <v>3.5479275535667001E-2</v>
      </c>
      <c r="M15" s="19"/>
      <c r="N15" s="19">
        <v>2.9202882374985001E-2</v>
      </c>
      <c r="O15" s="19">
        <v>4.0034961224318599E-2</v>
      </c>
      <c r="P15" s="19">
        <v>4.1195177540373801E-2</v>
      </c>
      <c r="Q15" s="19">
        <v>5.6996560493309499E-2</v>
      </c>
      <c r="R15" s="19"/>
      <c r="S15" s="19">
        <v>5.9364497028840398E-2</v>
      </c>
      <c r="T15" s="19">
        <v>4.1193027295428598E-2</v>
      </c>
      <c r="U15" s="19">
        <v>2.9296751950379299E-2</v>
      </c>
      <c r="V15" s="19">
        <v>3.7661198880733701E-2</v>
      </c>
      <c r="W15" s="19">
        <v>2.5072798534175302E-2</v>
      </c>
      <c r="X15" s="19">
        <v>2.9393527252960801E-2</v>
      </c>
      <c r="Y15" s="19">
        <v>4.55345985067711E-2</v>
      </c>
      <c r="Z15" s="19">
        <v>4.1558925584594598E-2</v>
      </c>
      <c r="AA15" s="19">
        <v>5.47141338134969E-2</v>
      </c>
      <c r="AB15" s="19"/>
      <c r="AC15" s="19">
        <v>7.95562090489077E-2</v>
      </c>
      <c r="AD15" s="19">
        <v>8.8368458308457298E-2</v>
      </c>
      <c r="AE15" s="19">
        <v>4.3408808985829703E-2</v>
      </c>
      <c r="AF15" s="19">
        <v>5.0877886251828201E-2</v>
      </c>
      <c r="AG15" s="19">
        <v>1.4684219775874899E-2</v>
      </c>
      <c r="AH15" s="19">
        <v>6.1792465313194801E-2</v>
      </c>
      <c r="AI15" s="19">
        <v>2.1750629885656E-2</v>
      </c>
      <c r="AJ15" s="19">
        <v>4.98995800015372E-2</v>
      </c>
      <c r="AK15" s="19">
        <v>2.61874041010541E-2</v>
      </c>
      <c r="AL15" s="19">
        <v>3.61334297064414E-2</v>
      </c>
      <c r="AM15" s="19">
        <v>3.8517622176818797E-2</v>
      </c>
      <c r="AN15" s="19">
        <v>2.8179314268051099E-2</v>
      </c>
      <c r="AO15" s="19">
        <v>3.6466408907342401E-2</v>
      </c>
      <c r="AP15" s="19">
        <v>6.3871397332954105E-2</v>
      </c>
      <c r="AQ15" s="19">
        <v>4.0665791961889498E-2</v>
      </c>
      <c r="AR15" s="19">
        <v>7.30394125870539E-3</v>
      </c>
      <c r="AS15" s="19"/>
      <c r="AT15" s="19">
        <v>4.3235513034215203E-2</v>
      </c>
      <c r="AU15" s="19">
        <v>4.1958226191341999E-2</v>
      </c>
      <c r="AV15" s="19">
        <v>4.75608096772413E-2</v>
      </c>
      <c r="AW15" s="19">
        <v>3.6796017047662902E-2</v>
      </c>
      <c r="AX15" s="19">
        <v>4.9207452827650898E-2</v>
      </c>
      <c r="AY15" s="19">
        <v>2.64984540878919E-2</v>
      </c>
      <c r="AZ15" s="19"/>
      <c r="BA15" s="19">
        <v>5.6695986510093097E-2</v>
      </c>
      <c r="BB15" s="19">
        <v>3.5239742099131298E-2</v>
      </c>
      <c r="BC15" s="19">
        <v>4.7360993983353798E-2</v>
      </c>
      <c r="BD15" s="19">
        <v>2.0022265047953298E-2</v>
      </c>
      <c r="BE15" s="19">
        <v>3.21694772146702E-2</v>
      </c>
      <c r="BF15" s="19"/>
      <c r="BG15" s="19">
        <v>3.31685919752829E-2</v>
      </c>
      <c r="BH15" s="19">
        <v>3.31772038338599E-2</v>
      </c>
      <c r="BI15" s="19">
        <v>3.4747654425228203E-2</v>
      </c>
      <c r="BJ15" s="19">
        <v>3.5760914630527503E-2</v>
      </c>
      <c r="BK15" s="19">
        <v>5.9157079564253999E-2</v>
      </c>
      <c r="BL15" s="19"/>
      <c r="BM15" s="19">
        <v>3.1279377403605299E-2</v>
      </c>
      <c r="BN15" s="19">
        <v>4.72282556854609E-2</v>
      </c>
      <c r="BO15" s="19">
        <v>6.1928184507865303E-2</v>
      </c>
      <c r="BP15" s="19"/>
      <c r="BQ15" s="19">
        <v>1.66089783382154E-2</v>
      </c>
      <c r="BR15" s="19">
        <v>4.4269024646547202E-2</v>
      </c>
      <c r="BS15" s="19"/>
      <c r="BT15" s="19">
        <v>2.8178317865335901E-2</v>
      </c>
      <c r="BU15" s="19">
        <v>4.40933196505136E-2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1.9242380887404702E-2</v>
      </c>
      <c r="D9" s="17">
        <v>1.76254041499787E-2</v>
      </c>
      <c r="E9" s="17">
        <v>2.0463745377608301E-2</v>
      </c>
      <c r="F9" s="17"/>
      <c r="G9" s="17">
        <v>4.3228530668806199E-2</v>
      </c>
      <c r="H9" s="17">
        <v>2.9155322100570199E-2</v>
      </c>
      <c r="I9" s="17">
        <v>1.7911246598190701E-2</v>
      </c>
      <c r="J9" s="17">
        <v>2.1385550896097501E-2</v>
      </c>
      <c r="K9" s="17">
        <v>6.4423808623558796E-3</v>
      </c>
      <c r="L9" s="17">
        <v>3.2245825268099699E-3</v>
      </c>
      <c r="M9" s="17"/>
      <c r="N9" s="17">
        <v>2.0122465308610001E-2</v>
      </c>
      <c r="O9" s="17">
        <v>1.5185154141847901E-2</v>
      </c>
      <c r="P9" s="17">
        <v>1.85263583863104E-2</v>
      </c>
      <c r="Q9" s="17">
        <v>2.35305891363588E-2</v>
      </c>
      <c r="R9" s="17"/>
      <c r="S9" s="17">
        <v>1.6340432380105602E-2</v>
      </c>
      <c r="T9" s="17">
        <v>9.3162702361279694E-3</v>
      </c>
      <c r="U9" s="17">
        <v>6.8576364278993404E-3</v>
      </c>
      <c r="V9" s="17">
        <v>1.05915856400162E-2</v>
      </c>
      <c r="W9" s="17">
        <v>2.1652869322467499E-2</v>
      </c>
      <c r="X9" s="17">
        <v>3.6517830359575502E-2</v>
      </c>
      <c r="Y9" s="17">
        <v>3.3093765367015499E-2</v>
      </c>
      <c r="Z9" s="17">
        <v>1.20246921524699E-2</v>
      </c>
      <c r="AA9" s="17">
        <v>2.9085198543015001E-2</v>
      </c>
      <c r="AB9" s="17"/>
      <c r="AC9" s="17">
        <v>8.7881917833896997E-2</v>
      </c>
      <c r="AD9" s="17">
        <v>3.9357635403718901E-2</v>
      </c>
      <c r="AE9" s="17">
        <v>1.46941853076568E-2</v>
      </c>
      <c r="AF9" s="17">
        <v>2.2202712411891298E-2</v>
      </c>
      <c r="AG9" s="17">
        <v>2.3819992955704E-2</v>
      </c>
      <c r="AH9" s="17">
        <v>2.60774336200091E-2</v>
      </c>
      <c r="AI9" s="17">
        <v>1.8500574105882201E-2</v>
      </c>
      <c r="AJ9" s="17">
        <v>1.36420473634771E-2</v>
      </c>
      <c r="AK9" s="17">
        <v>2.5247291244858E-2</v>
      </c>
      <c r="AL9" s="17">
        <v>1.0162181049506801E-2</v>
      </c>
      <c r="AM9" s="17">
        <v>0</v>
      </c>
      <c r="AN9" s="17">
        <v>3.0280952052998699E-2</v>
      </c>
      <c r="AO9" s="17">
        <v>1.43971667507161E-2</v>
      </c>
      <c r="AP9" s="17">
        <v>0</v>
      </c>
      <c r="AQ9" s="17">
        <v>7.1971685150065603E-3</v>
      </c>
      <c r="AR9" s="17">
        <v>3.5943774830961298E-2</v>
      </c>
      <c r="AS9" s="17"/>
      <c r="AT9" s="17">
        <v>2.91904171369043E-2</v>
      </c>
      <c r="AU9" s="17">
        <v>1.24333715729359E-2</v>
      </c>
      <c r="AV9" s="17">
        <v>1.8228944662582101E-2</v>
      </c>
      <c r="AW9" s="17">
        <v>1.78055002168452E-2</v>
      </c>
      <c r="AX9" s="17">
        <v>1.8502990321243799E-2</v>
      </c>
      <c r="AY9" s="17">
        <v>2.2578152946895799E-2</v>
      </c>
      <c r="AZ9" s="17"/>
      <c r="BA9" s="17">
        <v>1.0240984947084799E-2</v>
      </c>
      <c r="BB9" s="17">
        <v>2.2809787228675601E-2</v>
      </c>
      <c r="BC9" s="17">
        <v>2.09201818767723E-2</v>
      </c>
      <c r="BD9" s="17">
        <v>2.9137320317560101E-2</v>
      </c>
      <c r="BE9" s="17">
        <v>1.64636575732518E-2</v>
      </c>
      <c r="BF9" s="17"/>
      <c r="BG9" s="17">
        <v>1.88141823129418E-2</v>
      </c>
      <c r="BH9" s="17">
        <v>2.36640163470167E-2</v>
      </c>
      <c r="BI9" s="17">
        <v>9.0802268869888108E-3</v>
      </c>
      <c r="BJ9" s="17">
        <v>1.7412069348153099E-2</v>
      </c>
      <c r="BK9" s="17">
        <v>3.5822536546162798E-2</v>
      </c>
      <c r="BL9" s="17"/>
      <c r="BM9" s="17">
        <v>2.34065150239041E-2</v>
      </c>
      <c r="BN9" s="17">
        <v>1.17895390598611E-2</v>
      </c>
      <c r="BO9" s="17">
        <v>2.4862960102806801E-2</v>
      </c>
      <c r="BP9" s="17"/>
      <c r="BQ9" s="17">
        <v>2.8663422135199301E-2</v>
      </c>
      <c r="BR9" s="17">
        <v>1.12368263968516E-2</v>
      </c>
      <c r="BS9" s="17"/>
      <c r="BT9" s="17">
        <v>2.21575361241736E-2</v>
      </c>
      <c r="BU9" s="17">
        <v>1.36296170974252E-2</v>
      </c>
    </row>
    <row r="10" spans="2:73" x14ac:dyDescent="0.3">
      <c r="B10" s="18" t="s">
        <v>318</v>
      </c>
      <c r="C10" s="17">
        <v>7.0588554676066104E-2</v>
      </c>
      <c r="D10" s="17">
        <v>7.1567358874786102E-2</v>
      </c>
      <c r="E10" s="17">
        <v>6.9852542403301202E-2</v>
      </c>
      <c r="F10" s="17"/>
      <c r="G10" s="17">
        <v>0.115287815238879</v>
      </c>
      <c r="H10" s="17">
        <v>8.7085126351849798E-2</v>
      </c>
      <c r="I10" s="17">
        <v>8.0903373413296398E-2</v>
      </c>
      <c r="J10" s="17">
        <v>7.0914675873142902E-2</v>
      </c>
      <c r="K10" s="17">
        <v>3.7073062388187597E-2</v>
      </c>
      <c r="L10" s="17">
        <v>4.1416347850391097E-2</v>
      </c>
      <c r="M10" s="17"/>
      <c r="N10" s="17">
        <v>6.7902358575671604E-2</v>
      </c>
      <c r="O10" s="17">
        <v>8.3337187090277903E-2</v>
      </c>
      <c r="P10" s="17">
        <v>8.1845029353456E-2</v>
      </c>
      <c r="Q10" s="17">
        <v>5.1723725549378402E-2</v>
      </c>
      <c r="R10" s="17"/>
      <c r="S10" s="17">
        <v>0.108092261715958</v>
      </c>
      <c r="T10" s="17">
        <v>5.2779457864045101E-2</v>
      </c>
      <c r="U10" s="17">
        <v>8.2182195918102899E-2</v>
      </c>
      <c r="V10" s="17">
        <v>6.0102289473252302E-2</v>
      </c>
      <c r="W10" s="17">
        <v>8.6019592445859397E-2</v>
      </c>
      <c r="X10" s="17">
        <v>4.8966356980833903E-2</v>
      </c>
      <c r="Y10" s="17">
        <v>6.0783732021482698E-2</v>
      </c>
      <c r="Z10" s="17">
        <v>8.7947878556913495E-2</v>
      </c>
      <c r="AA10" s="17">
        <v>5.3103219955226197E-2</v>
      </c>
      <c r="AB10" s="17"/>
      <c r="AC10" s="17">
        <v>3.8768989749086803E-2</v>
      </c>
      <c r="AD10" s="17">
        <v>5.0147772368023098E-2</v>
      </c>
      <c r="AE10" s="17">
        <v>4.3093000403840898E-2</v>
      </c>
      <c r="AF10" s="17">
        <v>5.501314863298E-2</v>
      </c>
      <c r="AG10" s="17">
        <v>7.8364812064406597E-2</v>
      </c>
      <c r="AH10" s="17">
        <v>5.63250489874089E-2</v>
      </c>
      <c r="AI10" s="17">
        <v>7.2147523943989503E-2</v>
      </c>
      <c r="AJ10" s="17">
        <v>6.8502076240860299E-2</v>
      </c>
      <c r="AK10" s="17">
        <v>6.7723385119335303E-2</v>
      </c>
      <c r="AL10" s="17">
        <v>7.3684856632794005E-2</v>
      </c>
      <c r="AM10" s="17">
        <v>0.101227262484836</v>
      </c>
      <c r="AN10" s="17">
        <v>7.0427420903082405E-2</v>
      </c>
      <c r="AO10" s="17">
        <v>6.4000572681219697E-2</v>
      </c>
      <c r="AP10" s="17">
        <v>0.11031546470365999</v>
      </c>
      <c r="AQ10" s="17">
        <v>4.9350691394068398E-2</v>
      </c>
      <c r="AR10" s="17">
        <v>0.103991839338472</v>
      </c>
      <c r="AS10" s="17"/>
      <c r="AT10" s="17">
        <v>9.9400442863382496E-2</v>
      </c>
      <c r="AU10" s="17">
        <v>6.2017412055998498E-2</v>
      </c>
      <c r="AV10" s="17">
        <v>6.5314319332226201E-2</v>
      </c>
      <c r="AW10" s="17">
        <v>5.7037129204979102E-2</v>
      </c>
      <c r="AX10" s="17">
        <v>8.0806323660019094E-2</v>
      </c>
      <c r="AY10" s="17">
        <v>2.9942358362257102E-2</v>
      </c>
      <c r="AZ10" s="17"/>
      <c r="BA10" s="17">
        <v>6.3418213355190198E-2</v>
      </c>
      <c r="BB10" s="17">
        <v>7.3622742988452297E-2</v>
      </c>
      <c r="BC10" s="17">
        <v>6.2983987077660397E-2</v>
      </c>
      <c r="BD10" s="17">
        <v>0.101728852201807</v>
      </c>
      <c r="BE10" s="17">
        <v>0.10471554815332</v>
      </c>
      <c r="BF10" s="17"/>
      <c r="BG10" s="17">
        <v>6.0022757716452699E-2</v>
      </c>
      <c r="BH10" s="17">
        <v>8.3383064012302804E-2</v>
      </c>
      <c r="BI10" s="17">
        <v>7.5223921285520107E-2</v>
      </c>
      <c r="BJ10" s="17">
        <v>7.0496571146590303E-2</v>
      </c>
      <c r="BK10" s="17">
        <v>7.8368991082255507E-2</v>
      </c>
      <c r="BL10" s="17"/>
      <c r="BM10" s="17">
        <v>7.6802434888791293E-2</v>
      </c>
      <c r="BN10" s="17">
        <v>5.8788868965267499E-2</v>
      </c>
      <c r="BO10" s="17">
        <v>8.0615558062434298E-2</v>
      </c>
      <c r="BP10" s="17"/>
      <c r="BQ10" s="17">
        <v>9.4075757594105094E-2</v>
      </c>
      <c r="BR10" s="17">
        <v>5.5532502117306398E-2</v>
      </c>
      <c r="BS10" s="17"/>
      <c r="BT10" s="17">
        <v>8.1253360210703507E-2</v>
      </c>
      <c r="BU10" s="17">
        <v>5.7483485418603202E-2</v>
      </c>
    </row>
    <row r="11" spans="2:73" ht="28.8" x14ac:dyDescent="0.3">
      <c r="B11" s="18" t="s">
        <v>319</v>
      </c>
      <c r="C11" s="17">
        <v>0.29063835309782599</v>
      </c>
      <c r="D11" s="17">
        <v>0.279043791766871</v>
      </c>
      <c r="E11" s="17">
        <v>0.30128633845449898</v>
      </c>
      <c r="F11" s="17"/>
      <c r="G11" s="17">
        <v>0.31827037737511898</v>
      </c>
      <c r="H11" s="17">
        <v>0.33095648103633502</v>
      </c>
      <c r="I11" s="17">
        <v>0.32116183686640298</v>
      </c>
      <c r="J11" s="17">
        <v>0.29035181133077997</v>
      </c>
      <c r="K11" s="17">
        <v>0.25080377811548399</v>
      </c>
      <c r="L11" s="17">
        <v>0.24171919299840999</v>
      </c>
      <c r="M11" s="17"/>
      <c r="N11" s="17">
        <v>0.31934326604562602</v>
      </c>
      <c r="O11" s="17">
        <v>0.32166321745328702</v>
      </c>
      <c r="P11" s="17">
        <v>0.271203046353439</v>
      </c>
      <c r="Q11" s="17">
        <v>0.243095776251467</v>
      </c>
      <c r="R11" s="17"/>
      <c r="S11" s="17">
        <v>0.27516168041655997</v>
      </c>
      <c r="T11" s="17">
        <v>0.294719490638852</v>
      </c>
      <c r="U11" s="17">
        <v>0.33409282883427499</v>
      </c>
      <c r="V11" s="17">
        <v>0.29294723031994302</v>
      </c>
      <c r="W11" s="17">
        <v>0.30240479130963099</v>
      </c>
      <c r="X11" s="17">
        <v>0.24425580989606999</v>
      </c>
      <c r="Y11" s="17">
        <v>0.31621901627872401</v>
      </c>
      <c r="Z11" s="17">
        <v>0.27509716942781398</v>
      </c>
      <c r="AA11" s="17">
        <v>0.28318940603259801</v>
      </c>
      <c r="AB11" s="17"/>
      <c r="AC11" s="17">
        <v>0.27361675524977402</v>
      </c>
      <c r="AD11" s="17">
        <v>0.25561967215028197</v>
      </c>
      <c r="AE11" s="17">
        <v>0.217631865033447</v>
      </c>
      <c r="AF11" s="17">
        <v>0.25594470137317199</v>
      </c>
      <c r="AG11" s="17">
        <v>0.252802115131252</v>
      </c>
      <c r="AH11" s="17">
        <v>0.29829054981098801</v>
      </c>
      <c r="AI11" s="17">
        <v>0.35237954075879802</v>
      </c>
      <c r="AJ11" s="17">
        <v>0.30696089186492198</v>
      </c>
      <c r="AK11" s="17">
        <v>0.26294347295804199</v>
      </c>
      <c r="AL11" s="17">
        <v>0.321857817395095</v>
      </c>
      <c r="AM11" s="17">
        <v>0.26650204099592201</v>
      </c>
      <c r="AN11" s="17">
        <v>0.30062815162894302</v>
      </c>
      <c r="AO11" s="17">
        <v>0.39697437151152498</v>
      </c>
      <c r="AP11" s="17">
        <v>0.34581142919642899</v>
      </c>
      <c r="AQ11" s="17">
        <v>0.22974590677852999</v>
      </c>
      <c r="AR11" s="17">
        <v>0.391349941200548</v>
      </c>
      <c r="AS11" s="17"/>
      <c r="AT11" s="17">
        <v>0.29948122153297102</v>
      </c>
      <c r="AU11" s="17">
        <v>0.30535790699887999</v>
      </c>
      <c r="AV11" s="17">
        <v>0.29500661154780999</v>
      </c>
      <c r="AW11" s="17">
        <v>0.26195794357869201</v>
      </c>
      <c r="AX11" s="17">
        <v>0.26651680189708499</v>
      </c>
      <c r="AY11" s="17">
        <v>0.30906762737522198</v>
      </c>
      <c r="AZ11" s="17"/>
      <c r="BA11" s="17">
        <v>0.25686783249756201</v>
      </c>
      <c r="BB11" s="17">
        <v>0.30202314825847998</v>
      </c>
      <c r="BC11" s="17">
        <v>0.27889259864092802</v>
      </c>
      <c r="BD11" s="17">
        <v>0.335452868764825</v>
      </c>
      <c r="BE11" s="17">
        <v>0.32771600475650098</v>
      </c>
      <c r="BF11" s="17"/>
      <c r="BG11" s="17">
        <v>0.274856373519828</v>
      </c>
      <c r="BH11" s="17">
        <v>0.29309751009024099</v>
      </c>
      <c r="BI11" s="17">
        <v>0.29506983696042599</v>
      </c>
      <c r="BJ11" s="17">
        <v>0.28408933510235002</v>
      </c>
      <c r="BK11" s="17">
        <v>0.32755614128179</v>
      </c>
      <c r="BL11" s="17"/>
      <c r="BM11" s="17">
        <v>0.31930546683230698</v>
      </c>
      <c r="BN11" s="17">
        <v>0.27151766398829702</v>
      </c>
      <c r="BO11" s="17">
        <v>0.25151835603531603</v>
      </c>
      <c r="BP11" s="17"/>
      <c r="BQ11" s="17">
        <v>0.32640619398457599</v>
      </c>
      <c r="BR11" s="17">
        <v>0.27066907162011999</v>
      </c>
      <c r="BS11" s="17"/>
      <c r="BT11" s="17">
        <v>0.33004543575149797</v>
      </c>
      <c r="BU11" s="17">
        <v>0.23736697946299301</v>
      </c>
    </row>
    <row r="12" spans="2:73" x14ac:dyDescent="0.3">
      <c r="B12" s="18" t="s">
        <v>320</v>
      </c>
      <c r="C12" s="17">
        <v>0.21328416371948999</v>
      </c>
      <c r="D12" s="17">
        <v>0.219420397177194</v>
      </c>
      <c r="E12" s="17">
        <v>0.207962663652455</v>
      </c>
      <c r="F12" s="17"/>
      <c r="G12" s="17">
        <v>0.207903366911983</v>
      </c>
      <c r="H12" s="17">
        <v>0.21187186889586901</v>
      </c>
      <c r="I12" s="17">
        <v>0.22078179571551901</v>
      </c>
      <c r="J12" s="17">
        <v>0.207291336804619</v>
      </c>
      <c r="K12" s="17">
        <v>0.229455267746558</v>
      </c>
      <c r="L12" s="17">
        <v>0.205921974425437</v>
      </c>
      <c r="M12" s="17"/>
      <c r="N12" s="17">
        <v>0.246915709364606</v>
      </c>
      <c r="O12" s="17">
        <v>0.22161455590870099</v>
      </c>
      <c r="P12" s="17">
        <v>0.201804286274817</v>
      </c>
      <c r="Q12" s="17">
        <v>0.179993949101414</v>
      </c>
      <c r="R12" s="17"/>
      <c r="S12" s="17">
        <v>0.242507997255546</v>
      </c>
      <c r="T12" s="17">
        <v>0.226213465436086</v>
      </c>
      <c r="U12" s="17">
        <v>0.19336755813149301</v>
      </c>
      <c r="V12" s="17">
        <v>0.205555482844929</v>
      </c>
      <c r="W12" s="17">
        <v>0.20059312405869301</v>
      </c>
      <c r="X12" s="17">
        <v>0.20511295834221699</v>
      </c>
      <c r="Y12" s="17">
        <v>0.188244792504175</v>
      </c>
      <c r="Z12" s="17">
        <v>0.19237312618938601</v>
      </c>
      <c r="AA12" s="17">
        <v>0.225585594989098</v>
      </c>
      <c r="AB12" s="17"/>
      <c r="AC12" s="17">
        <v>8.5343815468251205E-2</v>
      </c>
      <c r="AD12" s="17">
        <v>0.12530843429914901</v>
      </c>
      <c r="AE12" s="17">
        <v>0.247099426431342</v>
      </c>
      <c r="AF12" s="17">
        <v>0.18370614115063599</v>
      </c>
      <c r="AG12" s="17">
        <v>0.19399601738314601</v>
      </c>
      <c r="AH12" s="17">
        <v>0.19136737319614999</v>
      </c>
      <c r="AI12" s="17">
        <v>0.230183659634662</v>
      </c>
      <c r="AJ12" s="17">
        <v>0.23916277204328701</v>
      </c>
      <c r="AK12" s="17">
        <v>0.27877618171201302</v>
      </c>
      <c r="AL12" s="17">
        <v>0.25867943638878399</v>
      </c>
      <c r="AM12" s="17">
        <v>0.20458145743160699</v>
      </c>
      <c r="AN12" s="17">
        <v>0.25811156918364703</v>
      </c>
      <c r="AO12" s="17">
        <v>0.147885641860655</v>
      </c>
      <c r="AP12" s="17">
        <v>0.193527770683392</v>
      </c>
      <c r="AQ12" s="17">
        <v>0.28166277600789902</v>
      </c>
      <c r="AR12" s="17">
        <v>0.227807081656658</v>
      </c>
      <c r="AS12" s="17"/>
      <c r="AT12" s="17">
        <v>0.20847572225459499</v>
      </c>
      <c r="AU12" s="17">
        <v>0.20047222696272299</v>
      </c>
      <c r="AV12" s="17">
        <v>0.21912138264464801</v>
      </c>
      <c r="AW12" s="17">
        <v>0.238258655850215</v>
      </c>
      <c r="AX12" s="17">
        <v>0.20498860365900101</v>
      </c>
      <c r="AY12" s="17">
        <v>0.21933467755790101</v>
      </c>
      <c r="AZ12" s="17"/>
      <c r="BA12" s="17">
        <v>0.18424472344790299</v>
      </c>
      <c r="BB12" s="17">
        <v>0.225074995237597</v>
      </c>
      <c r="BC12" s="17">
        <v>0.24354573740847901</v>
      </c>
      <c r="BD12" s="17">
        <v>0.214752698442988</v>
      </c>
      <c r="BE12" s="17">
        <v>0.246386853729614</v>
      </c>
      <c r="BF12" s="17"/>
      <c r="BG12" s="17">
        <v>0.22842904416989801</v>
      </c>
      <c r="BH12" s="17">
        <v>0.21748157548667801</v>
      </c>
      <c r="BI12" s="17">
        <v>0.24398374161234801</v>
      </c>
      <c r="BJ12" s="17">
        <v>0.19540266262262199</v>
      </c>
      <c r="BK12" s="17">
        <v>0.157065223462792</v>
      </c>
      <c r="BL12" s="17"/>
      <c r="BM12" s="17">
        <v>0.22210127433457899</v>
      </c>
      <c r="BN12" s="17">
        <v>0.21105696345362501</v>
      </c>
      <c r="BO12" s="17">
        <v>0.19241895828442701</v>
      </c>
      <c r="BP12" s="17"/>
      <c r="BQ12" s="17">
        <v>0.22645327549910099</v>
      </c>
      <c r="BR12" s="17">
        <v>0.211298855508883</v>
      </c>
      <c r="BS12" s="17"/>
      <c r="BT12" s="17">
        <v>0.217952490014652</v>
      </c>
      <c r="BU12" s="17">
        <v>0.21506882956311199</v>
      </c>
    </row>
    <row r="13" spans="2:73" x14ac:dyDescent="0.3">
      <c r="B13" s="18" t="s">
        <v>321</v>
      </c>
      <c r="C13" s="17">
        <v>0.25751577853827401</v>
      </c>
      <c r="D13" s="17">
        <v>0.25881987549301799</v>
      </c>
      <c r="E13" s="17">
        <v>0.25632098167427297</v>
      </c>
      <c r="F13" s="17"/>
      <c r="G13" s="17">
        <v>0.169517614811174</v>
      </c>
      <c r="H13" s="17">
        <v>0.23924144087934801</v>
      </c>
      <c r="I13" s="17">
        <v>0.248913187484639</v>
      </c>
      <c r="J13" s="17">
        <v>0.26319982915121698</v>
      </c>
      <c r="K13" s="17">
        <v>0.29377864889979399</v>
      </c>
      <c r="L13" s="17">
        <v>0.30869024166490899</v>
      </c>
      <c r="M13" s="17"/>
      <c r="N13" s="17">
        <v>0.24590092068914701</v>
      </c>
      <c r="O13" s="17">
        <v>0.24075178073241801</v>
      </c>
      <c r="P13" s="17">
        <v>0.27489146726156399</v>
      </c>
      <c r="Q13" s="17">
        <v>0.269518775084514</v>
      </c>
      <c r="R13" s="17"/>
      <c r="S13" s="17">
        <v>0.23723550199847801</v>
      </c>
      <c r="T13" s="17">
        <v>0.27688681199929599</v>
      </c>
      <c r="U13" s="17">
        <v>0.250568382952637</v>
      </c>
      <c r="V13" s="17">
        <v>0.26810750053860599</v>
      </c>
      <c r="W13" s="17">
        <v>0.27047789402587802</v>
      </c>
      <c r="X13" s="17">
        <v>0.303058365395934</v>
      </c>
      <c r="Y13" s="17">
        <v>0.26883763683771</v>
      </c>
      <c r="Z13" s="17">
        <v>0.23178173177276801</v>
      </c>
      <c r="AA13" s="17">
        <v>0.21218975307503599</v>
      </c>
      <c r="AB13" s="17"/>
      <c r="AC13" s="17">
        <v>0.123781428599734</v>
      </c>
      <c r="AD13" s="17">
        <v>0.20607685972979001</v>
      </c>
      <c r="AE13" s="17">
        <v>0.23124526487722899</v>
      </c>
      <c r="AF13" s="17">
        <v>0.284143301064612</v>
      </c>
      <c r="AG13" s="17">
        <v>0.25451369522082501</v>
      </c>
      <c r="AH13" s="17">
        <v>0.26741416167339499</v>
      </c>
      <c r="AI13" s="17">
        <v>0.23836244191118999</v>
      </c>
      <c r="AJ13" s="17">
        <v>0.26585474785121299</v>
      </c>
      <c r="AK13" s="17">
        <v>0.26318875382267998</v>
      </c>
      <c r="AL13" s="17">
        <v>0.255487575373047</v>
      </c>
      <c r="AM13" s="17">
        <v>0.27921127647953597</v>
      </c>
      <c r="AN13" s="17">
        <v>0.234035741145803</v>
      </c>
      <c r="AO13" s="17">
        <v>0.27948503947051201</v>
      </c>
      <c r="AP13" s="17">
        <v>0.27279189752177602</v>
      </c>
      <c r="AQ13" s="17">
        <v>0.31141518959263198</v>
      </c>
      <c r="AR13" s="17">
        <v>0.189831164712503</v>
      </c>
      <c r="AS13" s="17"/>
      <c r="AT13" s="17">
        <v>0.24041933902718901</v>
      </c>
      <c r="AU13" s="17">
        <v>0.25637348756441403</v>
      </c>
      <c r="AV13" s="17">
        <v>0.24983968584282501</v>
      </c>
      <c r="AW13" s="17">
        <v>0.28484061821177298</v>
      </c>
      <c r="AX13" s="17">
        <v>0.25246738090186299</v>
      </c>
      <c r="AY13" s="17">
        <v>0.27152372391351398</v>
      </c>
      <c r="AZ13" s="17"/>
      <c r="BA13" s="17">
        <v>0.27303405492009802</v>
      </c>
      <c r="BB13" s="17">
        <v>0.234529513558032</v>
      </c>
      <c r="BC13" s="17">
        <v>0.268602941352654</v>
      </c>
      <c r="BD13" s="17">
        <v>0.247429141596472</v>
      </c>
      <c r="BE13" s="17">
        <v>0.21660676512191501</v>
      </c>
      <c r="BF13" s="17"/>
      <c r="BG13" s="17">
        <v>0.25973818841523699</v>
      </c>
      <c r="BH13" s="17">
        <v>0.27394026786076803</v>
      </c>
      <c r="BI13" s="17">
        <v>0.26366778094728299</v>
      </c>
      <c r="BJ13" s="17">
        <v>0.26142172642096101</v>
      </c>
      <c r="BK13" s="17">
        <v>0.24054968974393101</v>
      </c>
      <c r="BL13" s="17"/>
      <c r="BM13" s="17">
        <v>0.24342646215150501</v>
      </c>
      <c r="BN13" s="17">
        <v>0.27632745639454498</v>
      </c>
      <c r="BO13" s="17">
        <v>0.25398297068230102</v>
      </c>
      <c r="BP13" s="17"/>
      <c r="BQ13" s="17">
        <v>0.24873927136011301</v>
      </c>
      <c r="BR13" s="17">
        <v>0.267694186701881</v>
      </c>
      <c r="BS13" s="17"/>
      <c r="BT13" s="17">
        <v>0.25183842860848399</v>
      </c>
      <c r="BU13" s="17">
        <v>0.274333886458826</v>
      </c>
    </row>
    <row r="14" spans="2:73" x14ac:dyDescent="0.3">
      <c r="B14" s="18" t="s">
        <v>270</v>
      </c>
      <c r="C14" s="17">
        <v>0.10635808157566</v>
      </c>
      <c r="D14" s="17">
        <v>0.11536290300657499</v>
      </c>
      <c r="E14" s="17">
        <v>9.7505394844528095E-2</v>
      </c>
      <c r="F14" s="17"/>
      <c r="G14" s="17">
        <v>8.4731790336588106E-2</v>
      </c>
      <c r="H14" s="17">
        <v>5.6891912097062999E-2</v>
      </c>
      <c r="I14" s="17">
        <v>7.7568228240984402E-2</v>
      </c>
      <c r="J14" s="17">
        <v>0.117552863365528</v>
      </c>
      <c r="K14" s="17">
        <v>0.13925057621265399</v>
      </c>
      <c r="L14" s="17">
        <v>0.153110139326013</v>
      </c>
      <c r="M14" s="17"/>
      <c r="N14" s="17">
        <v>7.0260605509780902E-2</v>
      </c>
      <c r="O14" s="17">
        <v>7.73364713785029E-2</v>
      </c>
      <c r="P14" s="17">
        <v>0.108158392427585</v>
      </c>
      <c r="Q14" s="17">
        <v>0.17375687232623999</v>
      </c>
      <c r="R14" s="17"/>
      <c r="S14" s="17">
        <v>7.3117442750559702E-2</v>
      </c>
      <c r="T14" s="17">
        <v>9.4812498504179304E-2</v>
      </c>
      <c r="U14" s="17">
        <v>9.8892946639028603E-2</v>
      </c>
      <c r="V14" s="17">
        <v>0.11696001314274899</v>
      </c>
      <c r="W14" s="17">
        <v>0.10619496088134101</v>
      </c>
      <c r="X14" s="17">
        <v>0.123731168373925</v>
      </c>
      <c r="Y14" s="17">
        <v>8.4753589741331306E-2</v>
      </c>
      <c r="Z14" s="17">
        <v>0.15910124967448</v>
      </c>
      <c r="AA14" s="17">
        <v>0.141313793878937</v>
      </c>
      <c r="AB14" s="17"/>
      <c r="AC14" s="17">
        <v>0.26657435223815501</v>
      </c>
      <c r="AD14" s="17">
        <v>0.22862877587538999</v>
      </c>
      <c r="AE14" s="17">
        <v>0.188491047985545</v>
      </c>
      <c r="AF14" s="17">
        <v>0.14881769755645</v>
      </c>
      <c r="AG14" s="17">
        <v>0.17053290542863001</v>
      </c>
      <c r="AH14" s="17">
        <v>9.6845259793364197E-2</v>
      </c>
      <c r="AI14" s="17">
        <v>7.1377898149014796E-2</v>
      </c>
      <c r="AJ14" s="17">
        <v>7.9405470783881701E-2</v>
      </c>
      <c r="AK14" s="17">
        <v>7.6077811471228399E-2</v>
      </c>
      <c r="AL14" s="17">
        <v>4.10253746307686E-2</v>
      </c>
      <c r="AM14" s="17">
        <v>0.108777270992299</v>
      </c>
      <c r="AN14" s="17">
        <v>7.18335473687432E-2</v>
      </c>
      <c r="AO14" s="17">
        <v>6.0374104071151402E-2</v>
      </c>
      <c r="AP14" s="17">
        <v>3.3991437610060203E-2</v>
      </c>
      <c r="AQ14" s="17">
        <v>8.65095855154282E-2</v>
      </c>
      <c r="AR14" s="17">
        <v>3.7783444532852997E-2</v>
      </c>
      <c r="AS14" s="17"/>
      <c r="AT14" s="17">
        <v>7.8513879159103198E-2</v>
      </c>
      <c r="AU14" s="17">
        <v>0.11868461570812699</v>
      </c>
      <c r="AV14" s="17">
        <v>0.102217267732764</v>
      </c>
      <c r="AW14" s="17">
        <v>0.100883221238886</v>
      </c>
      <c r="AX14" s="17">
        <v>0.143969809464015</v>
      </c>
      <c r="AY14" s="17">
        <v>0.12030671162623501</v>
      </c>
      <c r="AZ14" s="17"/>
      <c r="BA14" s="17">
        <v>0.15459127069937201</v>
      </c>
      <c r="BB14" s="17">
        <v>0.105312926912237</v>
      </c>
      <c r="BC14" s="17">
        <v>7.8047280854091905E-2</v>
      </c>
      <c r="BD14" s="17">
        <v>5.95239052884209E-2</v>
      </c>
      <c r="BE14" s="17">
        <v>3.9068360052147401E-2</v>
      </c>
      <c r="BF14" s="17"/>
      <c r="BG14" s="17">
        <v>0.12470897923454</v>
      </c>
      <c r="BH14" s="17">
        <v>7.5706099896701004E-2</v>
      </c>
      <c r="BI14" s="17">
        <v>8.3187127414755702E-2</v>
      </c>
      <c r="BJ14" s="17">
        <v>0.12807267383639501</v>
      </c>
      <c r="BK14" s="17">
        <v>9.9299396941765802E-2</v>
      </c>
      <c r="BL14" s="17"/>
      <c r="BM14" s="17">
        <v>8.8674582311295796E-2</v>
      </c>
      <c r="BN14" s="17">
        <v>0.11828009845878899</v>
      </c>
      <c r="BO14" s="17">
        <v>0.130181772587142</v>
      </c>
      <c r="BP14" s="17"/>
      <c r="BQ14" s="17">
        <v>6.1225380026672702E-2</v>
      </c>
      <c r="BR14" s="17">
        <v>0.13542310965867499</v>
      </c>
      <c r="BS14" s="17"/>
      <c r="BT14" s="17">
        <v>7.2921358678312995E-2</v>
      </c>
      <c r="BU14" s="17">
        <v>0.15009815855495501</v>
      </c>
    </row>
    <row r="15" spans="2:73" x14ac:dyDescent="0.3">
      <c r="B15" s="18" t="s">
        <v>92</v>
      </c>
      <c r="C15" s="19">
        <v>4.2372687505278402E-2</v>
      </c>
      <c r="D15" s="19">
        <v>3.8160269531577903E-2</v>
      </c>
      <c r="E15" s="19">
        <v>4.6608333593334501E-2</v>
      </c>
      <c r="F15" s="19"/>
      <c r="G15" s="19">
        <v>6.1060504657449999E-2</v>
      </c>
      <c r="H15" s="19">
        <v>4.4797848638965403E-2</v>
      </c>
      <c r="I15" s="19">
        <v>3.2760331680968501E-2</v>
      </c>
      <c r="J15" s="19">
        <v>2.9303932578615199E-2</v>
      </c>
      <c r="K15" s="19">
        <v>4.3196285774966897E-2</v>
      </c>
      <c r="L15" s="19">
        <v>4.5917521208029603E-2</v>
      </c>
      <c r="M15" s="19"/>
      <c r="N15" s="19">
        <v>2.95546745065585E-2</v>
      </c>
      <c r="O15" s="19">
        <v>4.01116332949659E-2</v>
      </c>
      <c r="P15" s="19">
        <v>4.3571419942827698E-2</v>
      </c>
      <c r="Q15" s="19">
        <v>5.8380312550628297E-2</v>
      </c>
      <c r="R15" s="19"/>
      <c r="S15" s="19">
        <v>4.7544683482792401E-2</v>
      </c>
      <c r="T15" s="19">
        <v>4.5272005321412997E-2</v>
      </c>
      <c r="U15" s="19">
        <v>3.4038451096564802E-2</v>
      </c>
      <c r="V15" s="19">
        <v>4.5735898040505402E-2</v>
      </c>
      <c r="W15" s="19">
        <v>1.2656767956129401E-2</v>
      </c>
      <c r="X15" s="19">
        <v>3.83575106514445E-2</v>
      </c>
      <c r="Y15" s="19">
        <v>4.8067467249561201E-2</v>
      </c>
      <c r="Z15" s="19">
        <v>4.1674152226168798E-2</v>
      </c>
      <c r="AA15" s="19">
        <v>5.553303352609E-2</v>
      </c>
      <c r="AB15" s="19"/>
      <c r="AC15" s="19">
        <v>0.124032740861102</v>
      </c>
      <c r="AD15" s="19">
        <v>9.4860850173646399E-2</v>
      </c>
      <c r="AE15" s="19">
        <v>5.7745209960939903E-2</v>
      </c>
      <c r="AF15" s="19">
        <v>5.0172297810259302E-2</v>
      </c>
      <c r="AG15" s="19">
        <v>2.59704618160367E-2</v>
      </c>
      <c r="AH15" s="19">
        <v>6.3680172918685399E-2</v>
      </c>
      <c r="AI15" s="19">
        <v>1.7048361496463001E-2</v>
      </c>
      <c r="AJ15" s="19">
        <v>2.6471993852359099E-2</v>
      </c>
      <c r="AK15" s="19">
        <v>2.6043103671843201E-2</v>
      </c>
      <c r="AL15" s="19">
        <v>3.9102758530005097E-2</v>
      </c>
      <c r="AM15" s="19">
        <v>3.9700691615800102E-2</v>
      </c>
      <c r="AN15" s="19">
        <v>3.4682617716783201E-2</v>
      </c>
      <c r="AO15" s="19">
        <v>3.6883103654220699E-2</v>
      </c>
      <c r="AP15" s="19">
        <v>4.3562000284682698E-2</v>
      </c>
      <c r="AQ15" s="19">
        <v>3.4118682196436503E-2</v>
      </c>
      <c r="AR15" s="19">
        <v>1.3292753728005501E-2</v>
      </c>
      <c r="AS15" s="19"/>
      <c r="AT15" s="19">
        <v>4.4518978025854999E-2</v>
      </c>
      <c r="AU15" s="19">
        <v>4.4660979136921602E-2</v>
      </c>
      <c r="AV15" s="19">
        <v>5.0271788237144302E-2</v>
      </c>
      <c r="AW15" s="19">
        <v>3.9216931698609202E-2</v>
      </c>
      <c r="AX15" s="19">
        <v>3.2748090096773798E-2</v>
      </c>
      <c r="AY15" s="19">
        <v>2.7246748217974601E-2</v>
      </c>
      <c r="AZ15" s="19"/>
      <c r="BA15" s="19">
        <v>5.7602920132791197E-2</v>
      </c>
      <c r="BB15" s="19">
        <v>3.6626885816525699E-2</v>
      </c>
      <c r="BC15" s="19">
        <v>4.7007272789414099E-2</v>
      </c>
      <c r="BD15" s="19">
        <v>1.1975213387926601E-2</v>
      </c>
      <c r="BE15" s="19">
        <v>4.9042810613251803E-2</v>
      </c>
      <c r="BF15" s="19"/>
      <c r="BG15" s="19">
        <v>3.34304746311027E-2</v>
      </c>
      <c r="BH15" s="19">
        <v>3.27274663062928E-2</v>
      </c>
      <c r="BI15" s="19">
        <v>2.9787364892678601E-2</v>
      </c>
      <c r="BJ15" s="19">
        <v>4.3104961522928802E-2</v>
      </c>
      <c r="BK15" s="19">
        <v>6.1338020941302203E-2</v>
      </c>
      <c r="BL15" s="19"/>
      <c r="BM15" s="19">
        <v>2.6283264457617299E-2</v>
      </c>
      <c r="BN15" s="19">
        <v>5.2239409679615503E-2</v>
      </c>
      <c r="BO15" s="19">
        <v>6.6419424245573205E-2</v>
      </c>
      <c r="BP15" s="19"/>
      <c r="BQ15" s="19">
        <v>1.44366994002335E-2</v>
      </c>
      <c r="BR15" s="19">
        <v>4.8145447996282599E-2</v>
      </c>
      <c r="BS15" s="19"/>
      <c r="BT15" s="19">
        <v>2.38313906121757E-2</v>
      </c>
      <c r="BU15" s="19">
        <v>5.2019043444085603E-2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3.7495674709090202E-3</v>
      </c>
      <c r="D9" s="17">
        <v>5.65162489261835E-3</v>
      </c>
      <c r="E9" s="17">
        <v>1.9076278073257901E-3</v>
      </c>
      <c r="F9" s="17"/>
      <c r="G9" s="17">
        <v>1.5397350289273699E-2</v>
      </c>
      <c r="H9" s="17">
        <v>2.0420178442847798E-3</v>
      </c>
      <c r="I9" s="17">
        <v>3.9654646514205296E-3</v>
      </c>
      <c r="J9" s="17">
        <v>3.4587998419083098E-3</v>
      </c>
      <c r="K9" s="17">
        <v>0</v>
      </c>
      <c r="L9" s="17">
        <v>0</v>
      </c>
      <c r="M9" s="17"/>
      <c r="N9" s="17">
        <v>2.3998283430836801E-3</v>
      </c>
      <c r="O9" s="17">
        <v>5.0067789866701197E-3</v>
      </c>
      <c r="P9" s="17">
        <v>1.6745686999037101E-3</v>
      </c>
      <c r="Q9" s="17">
        <v>5.8008993906211196E-3</v>
      </c>
      <c r="R9" s="17"/>
      <c r="S9" s="17">
        <v>8.7501519990297403E-3</v>
      </c>
      <c r="T9" s="17">
        <v>0</v>
      </c>
      <c r="U9" s="17">
        <v>0</v>
      </c>
      <c r="V9" s="17">
        <v>2.7607560285687802E-3</v>
      </c>
      <c r="W9" s="17">
        <v>0</v>
      </c>
      <c r="X9" s="17">
        <v>1.7573079551050801E-2</v>
      </c>
      <c r="Y9" s="17">
        <v>0</v>
      </c>
      <c r="Z9" s="17">
        <v>0</v>
      </c>
      <c r="AA9" s="17">
        <v>2.2002058048635198E-3</v>
      </c>
      <c r="AB9" s="17"/>
      <c r="AC9" s="17">
        <v>0</v>
      </c>
      <c r="AD9" s="17">
        <v>3.44042044035845E-2</v>
      </c>
      <c r="AE9" s="17">
        <v>0</v>
      </c>
      <c r="AF9" s="17">
        <v>0</v>
      </c>
      <c r="AG9" s="17">
        <v>0</v>
      </c>
      <c r="AH9" s="17">
        <v>2.8453261048852398E-3</v>
      </c>
      <c r="AI9" s="17">
        <v>3.2920117123909098E-3</v>
      </c>
      <c r="AJ9" s="17">
        <v>0</v>
      </c>
      <c r="AK9" s="17">
        <v>0</v>
      </c>
      <c r="AL9" s="17">
        <v>1.35039655784634E-2</v>
      </c>
      <c r="AM9" s="17">
        <v>4.5944360782309204E-3</v>
      </c>
      <c r="AN9" s="17">
        <v>0</v>
      </c>
      <c r="AO9" s="17">
        <v>5.7492662014320501E-3</v>
      </c>
      <c r="AP9" s="17">
        <v>0</v>
      </c>
      <c r="AQ9" s="17">
        <v>0</v>
      </c>
      <c r="AR9" s="17">
        <v>6.4820774376554103E-3</v>
      </c>
      <c r="AS9" s="17"/>
      <c r="AT9" s="17">
        <v>1.0763797972850601E-2</v>
      </c>
      <c r="AU9" s="17">
        <v>0</v>
      </c>
      <c r="AV9" s="17">
        <v>1.9725872370290002E-3</v>
      </c>
      <c r="AW9" s="17">
        <v>5.2935914247074101E-3</v>
      </c>
      <c r="AX9" s="17">
        <v>0</v>
      </c>
      <c r="AY9" s="17">
        <v>0</v>
      </c>
      <c r="AZ9" s="17"/>
      <c r="BA9" s="17">
        <v>1.7289647586635399E-3</v>
      </c>
      <c r="BB9" s="17">
        <v>1.2625604413654501E-3</v>
      </c>
      <c r="BC9" s="17">
        <v>7.9758536628857409E-3</v>
      </c>
      <c r="BD9" s="17">
        <v>5.9952822195320698E-3</v>
      </c>
      <c r="BE9" s="17">
        <v>0</v>
      </c>
      <c r="BF9" s="17"/>
      <c r="BG9" s="17">
        <v>4.1892029689793798E-3</v>
      </c>
      <c r="BH9" s="17">
        <v>7.1648365256339504E-3</v>
      </c>
      <c r="BI9" s="17">
        <v>0</v>
      </c>
      <c r="BJ9" s="17">
        <v>0</v>
      </c>
      <c r="BK9" s="17">
        <v>4.7897090067493204E-3</v>
      </c>
      <c r="BL9" s="17"/>
      <c r="BM9" s="17">
        <v>6.8631884552249603E-3</v>
      </c>
      <c r="BN9" s="17">
        <v>1.46625188989729E-3</v>
      </c>
      <c r="BO9" s="17">
        <v>0</v>
      </c>
      <c r="BP9" s="17"/>
      <c r="BQ9" s="17">
        <v>7.8005181361850704E-3</v>
      </c>
      <c r="BR9" s="17">
        <v>1.6050726578894E-3</v>
      </c>
      <c r="BS9" s="17"/>
      <c r="BT9" s="17">
        <v>5.2412434889299803E-3</v>
      </c>
      <c r="BU9" s="17">
        <v>1.9021032933173401E-3</v>
      </c>
    </row>
    <row r="10" spans="2:73" x14ac:dyDescent="0.3">
      <c r="B10" s="18" t="s">
        <v>318</v>
      </c>
      <c r="C10" s="17">
        <v>1.45132061964018E-2</v>
      </c>
      <c r="D10" s="17">
        <v>1.7836585507569402E-2</v>
      </c>
      <c r="E10" s="17">
        <v>1.13194348349777E-2</v>
      </c>
      <c r="F10" s="17"/>
      <c r="G10" s="17">
        <v>2.1696467808344399E-2</v>
      </c>
      <c r="H10" s="17">
        <v>4.4081224432385102E-2</v>
      </c>
      <c r="I10" s="17">
        <v>1.3140144289706101E-2</v>
      </c>
      <c r="J10" s="17">
        <v>8.2791020210037994E-3</v>
      </c>
      <c r="K10" s="17">
        <v>0</v>
      </c>
      <c r="L10" s="17">
        <v>1.6493151051881201E-3</v>
      </c>
      <c r="M10" s="17"/>
      <c r="N10" s="17">
        <v>2.5107939048861699E-2</v>
      </c>
      <c r="O10" s="17">
        <v>1.1643171824233699E-2</v>
      </c>
      <c r="P10" s="17">
        <v>1.3501720245975001E-2</v>
      </c>
      <c r="Q10" s="17">
        <v>7.2258026251300501E-3</v>
      </c>
      <c r="R10" s="17"/>
      <c r="S10" s="17">
        <v>3.2988123578210599E-2</v>
      </c>
      <c r="T10" s="17">
        <v>2.1581510802991298E-3</v>
      </c>
      <c r="U10" s="17">
        <v>1.6963250711048601E-2</v>
      </c>
      <c r="V10" s="17">
        <v>9.4047845104685002E-3</v>
      </c>
      <c r="W10" s="17">
        <v>2.2418688941455302E-2</v>
      </c>
      <c r="X10" s="17">
        <v>3.4743520151360998E-3</v>
      </c>
      <c r="Y10" s="17">
        <v>2.38803033283316E-2</v>
      </c>
      <c r="Z10" s="17">
        <v>0</v>
      </c>
      <c r="AA10" s="17">
        <v>1.08487545749558E-2</v>
      </c>
      <c r="AB10" s="17"/>
      <c r="AC10" s="17">
        <v>0</v>
      </c>
      <c r="AD10" s="17">
        <v>0</v>
      </c>
      <c r="AE10" s="17">
        <v>1.28924538985274E-2</v>
      </c>
      <c r="AF10" s="17">
        <v>1.14114196693528E-2</v>
      </c>
      <c r="AG10" s="17">
        <v>2.5479875638986099E-3</v>
      </c>
      <c r="AH10" s="17">
        <v>9.8824096899645802E-3</v>
      </c>
      <c r="AI10" s="17">
        <v>2.6058251418914099E-2</v>
      </c>
      <c r="AJ10" s="17">
        <v>1.8751154704528001E-2</v>
      </c>
      <c r="AK10" s="17">
        <v>1.42838856951935E-2</v>
      </c>
      <c r="AL10" s="17">
        <v>0</v>
      </c>
      <c r="AM10" s="17">
        <v>9.8326155222008202E-3</v>
      </c>
      <c r="AN10" s="17">
        <v>1.8087226806090099E-2</v>
      </c>
      <c r="AO10" s="17">
        <v>2.4240614609515598E-2</v>
      </c>
      <c r="AP10" s="17">
        <v>3.22768643699489E-2</v>
      </c>
      <c r="AQ10" s="17">
        <v>1.77374853614987E-2</v>
      </c>
      <c r="AR10" s="17">
        <v>4.4528278153444997E-2</v>
      </c>
      <c r="AS10" s="17"/>
      <c r="AT10" s="17">
        <v>2.5285966303844099E-2</v>
      </c>
      <c r="AU10" s="17">
        <v>6.2855895737171704E-3</v>
      </c>
      <c r="AV10" s="17">
        <v>2.60044704501948E-2</v>
      </c>
      <c r="AW10" s="17">
        <v>7.60114554501903E-3</v>
      </c>
      <c r="AX10" s="17">
        <v>7.5673839773514502E-3</v>
      </c>
      <c r="AY10" s="17">
        <v>1.8824633975899299E-2</v>
      </c>
      <c r="AZ10" s="17"/>
      <c r="BA10" s="17">
        <v>5.63737587450777E-3</v>
      </c>
      <c r="BB10" s="17">
        <v>1.24650390593517E-2</v>
      </c>
      <c r="BC10" s="17">
        <v>1.5050395288323901E-2</v>
      </c>
      <c r="BD10" s="17">
        <v>3.4299027862197899E-2</v>
      </c>
      <c r="BE10" s="17">
        <v>4.6310368717650902E-2</v>
      </c>
      <c r="BF10" s="17"/>
      <c r="BG10" s="17">
        <v>2.2711245936080201E-2</v>
      </c>
      <c r="BH10" s="17">
        <v>1.7687121393358301E-2</v>
      </c>
      <c r="BI10" s="17">
        <v>1.26837221931358E-2</v>
      </c>
      <c r="BJ10" s="17">
        <v>8.7330369410357905E-3</v>
      </c>
      <c r="BK10" s="17">
        <v>2.3128429644458801E-2</v>
      </c>
      <c r="BL10" s="17"/>
      <c r="BM10" s="17">
        <v>2.0291151242782E-2</v>
      </c>
      <c r="BN10" s="17">
        <v>1.0984737751959E-2</v>
      </c>
      <c r="BO10" s="17">
        <v>5.8418594445862303E-3</v>
      </c>
      <c r="BP10" s="17"/>
      <c r="BQ10" s="17">
        <v>3.7250897128326299E-2</v>
      </c>
      <c r="BR10" s="17">
        <v>1.8562211260169899E-3</v>
      </c>
      <c r="BS10" s="17"/>
      <c r="BT10" s="17">
        <v>1.9253557977569301E-2</v>
      </c>
      <c r="BU10" s="17">
        <v>8.9564614579912306E-3</v>
      </c>
    </row>
    <row r="11" spans="2:73" ht="28.8" x14ac:dyDescent="0.3">
      <c r="B11" s="18" t="s">
        <v>319</v>
      </c>
      <c r="C11" s="17">
        <v>4.6677589492575201E-2</v>
      </c>
      <c r="D11" s="17">
        <v>4.7253811248454E-2</v>
      </c>
      <c r="E11" s="17">
        <v>4.5846389044341997E-2</v>
      </c>
      <c r="F11" s="17"/>
      <c r="G11" s="17">
        <v>9.2691234394272196E-2</v>
      </c>
      <c r="H11" s="17">
        <v>9.3088149772721701E-2</v>
      </c>
      <c r="I11" s="17">
        <v>5.8652267650970397E-2</v>
      </c>
      <c r="J11" s="17">
        <v>2.1173977927210499E-2</v>
      </c>
      <c r="K11" s="17">
        <v>8.8229234495702108E-3</v>
      </c>
      <c r="L11" s="17">
        <v>1.4899502528631601E-2</v>
      </c>
      <c r="M11" s="17"/>
      <c r="N11" s="17">
        <v>7.11691919499082E-2</v>
      </c>
      <c r="O11" s="17">
        <v>4.1970753651509603E-2</v>
      </c>
      <c r="P11" s="17">
        <v>3.9708723997223402E-2</v>
      </c>
      <c r="Q11" s="17">
        <v>3.0458316889252001E-2</v>
      </c>
      <c r="R11" s="17"/>
      <c r="S11" s="17">
        <v>9.8928226372337294E-2</v>
      </c>
      <c r="T11" s="17">
        <v>4.1226400347578199E-2</v>
      </c>
      <c r="U11" s="17">
        <v>2.9351367251002899E-2</v>
      </c>
      <c r="V11" s="17">
        <v>3.6803271799395201E-2</v>
      </c>
      <c r="W11" s="17">
        <v>4.4043265116484098E-2</v>
      </c>
      <c r="X11" s="17">
        <v>4.5557150838322902E-2</v>
      </c>
      <c r="Y11" s="17">
        <v>2.9830425115038701E-2</v>
      </c>
      <c r="Z11" s="17">
        <v>1.81981845805767E-2</v>
      </c>
      <c r="AA11" s="17">
        <v>3.7316152753620997E-2</v>
      </c>
      <c r="AB11" s="17"/>
      <c r="AC11" s="17">
        <v>3.8768989749086803E-2</v>
      </c>
      <c r="AD11" s="17">
        <v>6.2822639202954597E-2</v>
      </c>
      <c r="AE11" s="17">
        <v>4.5515839471835802E-2</v>
      </c>
      <c r="AF11" s="17">
        <v>8.3254952003119706E-3</v>
      </c>
      <c r="AG11" s="17">
        <v>4.38232897465759E-2</v>
      </c>
      <c r="AH11" s="17">
        <v>4.3105200581760997E-2</v>
      </c>
      <c r="AI11" s="17">
        <v>7.0205177858295303E-2</v>
      </c>
      <c r="AJ11" s="17">
        <v>3.8238834977277897E-2</v>
      </c>
      <c r="AK11" s="17">
        <v>4.9538152584646201E-2</v>
      </c>
      <c r="AL11" s="17">
        <v>4.7231003981658602E-2</v>
      </c>
      <c r="AM11" s="17">
        <v>2.3739610383837199E-2</v>
      </c>
      <c r="AN11" s="17">
        <v>2.1465993578483201E-2</v>
      </c>
      <c r="AO11" s="17">
        <v>3.3672705901423003E-2</v>
      </c>
      <c r="AP11" s="17">
        <v>5.8428857888668299E-2</v>
      </c>
      <c r="AQ11" s="17">
        <v>6.7015793870599402E-2</v>
      </c>
      <c r="AR11" s="17">
        <v>0.15181325753168801</v>
      </c>
      <c r="AS11" s="17"/>
      <c r="AT11" s="17">
        <v>9.6376598629049307E-2</v>
      </c>
      <c r="AU11" s="17">
        <v>3.6228326717985398E-2</v>
      </c>
      <c r="AV11" s="17">
        <v>4.4540644952254002E-2</v>
      </c>
      <c r="AW11" s="17">
        <v>2.0900690213756099E-2</v>
      </c>
      <c r="AX11" s="17">
        <v>1.98373278439554E-2</v>
      </c>
      <c r="AY11" s="17">
        <v>3.2737085427933597E-2</v>
      </c>
      <c r="AZ11" s="17"/>
      <c r="BA11" s="17">
        <v>2.0307663179001401E-2</v>
      </c>
      <c r="BB11" s="17">
        <v>3.0074045921581499E-2</v>
      </c>
      <c r="BC11" s="17">
        <v>6.1989132130956102E-2</v>
      </c>
      <c r="BD11" s="17">
        <v>8.6564701215620099E-2</v>
      </c>
      <c r="BE11" s="17">
        <v>0.110318677020822</v>
      </c>
      <c r="BF11" s="17"/>
      <c r="BG11" s="17">
        <v>3.3474175558211097E-2</v>
      </c>
      <c r="BH11" s="17">
        <v>7.1550091322885895E-2</v>
      </c>
      <c r="BI11" s="17">
        <v>2.5881100517703998E-2</v>
      </c>
      <c r="BJ11" s="17">
        <v>4.5972680700306801E-2</v>
      </c>
      <c r="BK11" s="17">
        <v>1.8784203612523601E-2</v>
      </c>
      <c r="BL11" s="17"/>
      <c r="BM11" s="17">
        <v>6.8781360543012302E-2</v>
      </c>
      <c r="BN11" s="17">
        <v>2.97425621065164E-2</v>
      </c>
      <c r="BO11" s="17">
        <v>2.1813481240717299E-2</v>
      </c>
      <c r="BP11" s="17"/>
      <c r="BQ11" s="17">
        <v>9.6871184245677006E-2</v>
      </c>
      <c r="BR11" s="17">
        <v>1.74900368322186E-2</v>
      </c>
      <c r="BS11" s="17"/>
      <c r="BT11" s="17">
        <v>6.2526804345409304E-2</v>
      </c>
      <c r="BU11" s="17">
        <v>2.6066855053929E-2</v>
      </c>
    </row>
    <row r="12" spans="2:73" x14ac:dyDescent="0.3">
      <c r="B12" s="18" t="s">
        <v>320</v>
      </c>
      <c r="C12" s="17">
        <v>0.121233083496572</v>
      </c>
      <c r="D12" s="17">
        <v>0.13937317568122301</v>
      </c>
      <c r="E12" s="17">
        <v>0.10393007674098501</v>
      </c>
      <c r="F12" s="17"/>
      <c r="G12" s="17">
        <v>0.164198205053148</v>
      </c>
      <c r="H12" s="17">
        <v>0.19364069889021801</v>
      </c>
      <c r="I12" s="17">
        <v>0.13984183622281299</v>
      </c>
      <c r="J12" s="17">
        <v>9.5055454971841896E-2</v>
      </c>
      <c r="K12" s="17">
        <v>0.10185652564251201</v>
      </c>
      <c r="L12" s="17">
        <v>5.3088056289811301E-2</v>
      </c>
      <c r="M12" s="17"/>
      <c r="N12" s="17">
        <v>0.16368832856090301</v>
      </c>
      <c r="O12" s="17">
        <v>0.123550143060444</v>
      </c>
      <c r="P12" s="17">
        <v>0.10112469732915599</v>
      </c>
      <c r="Q12" s="17">
        <v>9.15402939450978E-2</v>
      </c>
      <c r="R12" s="17"/>
      <c r="S12" s="17">
        <v>0.175155448712326</v>
      </c>
      <c r="T12" s="17">
        <v>0.106896625177791</v>
      </c>
      <c r="U12" s="17">
        <v>0.10688220122690099</v>
      </c>
      <c r="V12" s="17">
        <v>0.103109599832615</v>
      </c>
      <c r="W12" s="17">
        <v>0.149287076108443</v>
      </c>
      <c r="X12" s="17">
        <v>0.115830163199668</v>
      </c>
      <c r="Y12" s="17">
        <v>0.104743699657423</v>
      </c>
      <c r="Z12" s="17">
        <v>8.4171912298167798E-2</v>
      </c>
      <c r="AA12" s="17">
        <v>0.110568688641222</v>
      </c>
      <c r="AB12" s="17"/>
      <c r="AC12" s="17">
        <v>0.12487087013654601</v>
      </c>
      <c r="AD12" s="17">
        <v>8.1388841128971795E-2</v>
      </c>
      <c r="AE12" s="17">
        <v>0.11494278552364801</v>
      </c>
      <c r="AF12" s="17">
        <v>9.6026749843892895E-2</v>
      </c>
      <c r="AG12" s="17">
        <v>0.12266862849667701</v>
      </c>
      <c r="AH12" s="17">
        <v>0.11599944601904701</v>
      </c>
      <c r="AI12" s="17">
        <v>8.9846528007319001E-2</v>
      </c>
      <c r="AJ12" s="17">
        <v>0.129576901026661</v>
      </c>
      <c r="AK12" s="17">
        <v>0.14483002657772301</v>
      </c>
      <c r="AL12" s="17">
        <v>9.27350000622056E-2</v>
      </c>
      <c r="AM12" s="17">
        <v>0.15997437903250999</v>
      </c>
      <c r="AN12" s="17">
        <v>0.13286229094129501</v>
      </c>
      <c r="AO12" s="17">
        <v>0.123220020643769</v>
      </c>
      <c r="AP12" s="17">
        <v>0.10161956956235101</v>
      </c>
      <c r="AQ12" s="17">
        <v>0.202904491538898</v>
      </c>
      <c r="AR12" s="17">
        <v>0.19551557690475399</v>
      </c>
      <c r="AS12" s="17"/>
      <c r="AT12" s="17">
        <v>0.17371222028455999</v>
      </c>
      <c r="AU12" s="17">
        <v>0.117200874747776</v>
      </c>
      <c r="AV12" s="17">
        <v>0.12790086806741</v>
      </c>
      <c r="AW12" s="17">
        <v>0.101291663317222</v>
      </c>
      <c r="AX12" s="17">
        <v>6.2005047290418301E-2</v>
      </c>
      <c r="AY12" s="17">
        <v>7.5734963229414101E-2</v>
      </c>
      <c r="AZ12" s="17"/>
      <c r="BA12" s="17">
        <v>8.9185014002143195E-2</v>
      </c>
      <c r="BB12" s="17">
        <v>0.110945408542147</v>
      </c>
      <c r="BC12" s="17">
        <v>0.14062251566992101</v>
      </c>
      <c r="BD12" s="17">
        <v>0.15803931390275899</v>
      </c>
      <c r="BE12" s="17">
        <v>0.320416403363953</v>
      </c>
      <c r="BF12" s="17"/>
      <c r="BG12" s="17">
        <v>9.2191898829042496E-2</v>
      </c>
      <c r="BH12" s="17">
        <v>0.15430440443686999</v>
      </c>
      <c r="BI12" s="17">
        <v>0.121588699270962</v>
      </c>
      <c r="BJ12" s="17">
        <v>0.101200505827054</v>
      </c>
      <c r="BK12" s="17">
        <v>0.13167915274143499</v>
      </c>
      <c r="BL12" s="17"/>
      <c r="BM12" s="17">
        <v>0.13197649818472201</v>
      </c>
      <c r="BN12" s="17">
        <v>0.113014807090363</v>
      </c>
      <c r="BO12" s="17">
        <v>0.10911683758627801</v>
      </c>
      <c r="BP12" s="17"/>
      <c r="BQ12" s="17">
        <v>0.19918330139312099</v>
      </c>
      <c r="BR12" s="17">
        <v>7.9695733910102498E-2</v>
      </c>
      <c r="BS12" s="17"/>
      <c r="BT12" s="17">
        <v>0.14420184067207401</v>
      </c>
      <c r="BU12" s="17">
        <v>9.1650258086857395E-2</v>
      </c>
    </row>
    <row r="13" spans="2:73" x14ac:dyDescent="0.3">
      <c r="B13" s="18" t="s">
        <v>321</v>
      </c>
      <c r="C13" s="17">
        <v>0.33433043076841801</v>
      </c>
      <c r="D13" s="17">
        <v>0.33963894836459502</v>
      </c>
      <c r="E13" s="17">
        <v>0.32872817628012602</v>
      </c>
      <c r="F13" s="17"/>
      <c r="G13" s="17">
        <v>0.29095666997265801</v>
      </c>
      <c r="H13" s="17">
        <v>0.30738538271550098</v>
      </c>
      <c r="I13" s="17">
        <v>0.352611656116745</v>
      </c>
      <c r="J13" s="17">
        <v>0.361764604869309</v>
      </c>
      <c r="K13" s="17">
        <v>0.36251978816733499</v>
      </c>
      <c r="L13" s="17">
        <v>0.32885689303872701</v>
      </c>
      <c r="M13" s="17"/>
      <c r="N13" s="17">
        <v>0.37641029145019</v>
      </c>
      <c r="O13" s="17">
        <v>0.35813901708033702</v>
      </c>
      <c r="P13" s="17">
        <v>0.33029713994035098</v>
      </c>
      <c r="Q13" s="17">
        <v>0.269191107078805</v>
      </c>
      <c r="R13" s="17"/>
      <c r="S13" s="17">
        <v>0.31250756628898302</v>
      </c>
      <c r="T13" s="17">
        <v>0.33271694414276198</v>
      </c>
      <c r="U13" s="17">
        <v>0.37226209529611698</v>
      </c>
      <c r="V13" s="17">
        <v>0.35999282938288901</v>
      </c>
      <c r="W13" s="17">
        <v>0.29522763432414201</v>
      </c>
      <c r="X13" s="17">
        <v>0.30454995894341202</v>
      </c>
      <c r="Y13" s="17">
        <v>0.36347850812341498</v>
      </c>
      <c r="Z13" s="17">
        <v>0.38399785217913202</v>
      </c>
      <c r="AA13" s="17">
        <v>0.32071230242022902</v>
      </c>
      <c r="AB13" s="17"/>
      <c r="AC13" s="17">
        <v>7.5798006159318004E-2</v>
      </c>
      <c r="AD13" s="17">
        <v>0.199628882333795</v>
      </c>
      <c r="AE13" s="17">
        <v>0.246137185257157</v>
      </c>
      <c r="AF13" s="17">
        <v>0.32494315256074202</v>
      </c>
      <c r="AG13" s="17">
        <v>0.27863874015953199</v>
      </c>
      <c r="AH13" s="17">
        <v>0.31579376947646498</v>
      </c>
      <c r="AI13" s="17">
        <v>0.34574298562110301</v>
      </c>
      <c r="AJ13" s="17">
        <v>0.34120048502516198</v>
      </c>
      <c r="AK13" s="17">
        <v>0.38515476458095299</v>
      </c>
      <c r="AL13" s="17">
        <v>0.36387655465220498</v>
      </c>
      <c r="AM13" s="17">
        <v>0.38546944914547399</v>
      </c>
      <c r="AN13" s="17">
        <v>0.43309300984577997</v>
      </c>
      <c r="AO13" s="17">
        <v>0.41357553330105701</v>
      </c>
      <c r="AP13" s="17">
        <v>0.36637429814294198</v>
      </c>
      <c r="AQ13" s="17">
        <v>0.36479933787784102</v>
      </c>
      <c r="AR13" s="17">
        <v>0.37849070195752699</v>
      </c>
      <c r="AS13" s="17"/>
      <c r="AT13" s="17">
        <v>0.329171896175946</v>
      </c>
      <c r="AU13" s="17">
        <v>0.34702884959140501</v>
      </c>
      <c r="AV13" s="17">
        <v>0.32922796108938102</v>
      </c>
      <c r="AW13" s="17">
        <v>0.327067626843415</v>
      </c>
      <c r="AX13" s="17">
        <v>0.31487654861558001</v>
      </c>
      <c r="AY13" s="17">
        <v>0.36321269298192899</v>
      </c>
      <c r="AZ13" s="17"/>
      <c r="BA13" s="17">
        <v>0.26445564671144001</v>
      </c>
      <c r="BB13" s="17">
        <v>0.34945224858666701</v>
      </c>
      <c r="BC13" s="17">
        <v>0.35382933444368297</v>
      </c>
      <c r="BD13" s="17">
        <v>0.39608522340112001</v>
      </c>
      <c r="BE13" s="17">
        <v>0.26781875251815301</v>
      </c>
      <c r="BF13" s="17"/>
      <c r="BG13" s="17">
        <v>0.35790485068191902</v>
      </c>
      <c r="BH13" s="17">
        <v>0.35660774830335901</v>
      </c>
      <c r="BI13" s="17">
        <v>0.326538631936652</v>
      </c>
      <c r="BJ13" s="17">
        <v>0.31285003390522398</v>
      </c>
      <c r="BK13" s="17">
        <v>0.371375934871358</v>
      </c>
      <c r="BL13" s="17"/>
      <c r="BM13" s="17">
        <v>0.34691573135665799</v>
      </c>
      <c r="BN13" s="17">
        <v>0.32546311547831802</v>
      </c>
      <c r="BO13" s="17">
        <v>0.318299760477738</v>
      </c>
      <c r="BP13" s="17"/>
      <c r="BQ13" s="17">
        <v>0.38771653764165798</v>
      </c>
      <c r="BR13" s="17">
        <v>0.31215035315256701</v>
      </c>
      <c r="BS13" s="17"/>
      <c r="BT13" s="17">
        <v>0.379207420763299</v>
      </c>
      <c r="BU13" s="17">
        <v>0.28227684609517201</v>
      </c>
    </row>
    <row r="14" spans="2:73" x14ac:dyDescent="0.3">
      <c r="B14" s="18" t="s">
        <v>270</v>
      </c>
      <c r="C14" s="17">
        <v>0.42929629170809802</v>
      </c>
      <c r="D14" s="17">
        <v>0.40415470324529801</v>
      </c>
      <c r="E14" s="17">
        <v>0.45390975715943099</v>
      </c>
      <c r="F14" s="17"/>
      <c r="G14" s="17">
        <v>0.32929734480713801</v>
      </c>
      <c r="H14" s="17">
        <v>0.29829179865467198</v>
      </c>
      <c r="I14" s="17">
        <v>0.38706360510323501</v>
      </c>
      <c r="J14" s="17">
        <v>0.47663638536459502</v>
      </c>
      <c r="K14" s="17">
        <v>0.483825445247137</v>
      </c>
      <c r="L14" s="17">
        <v>0.56124461755050803</v>
      </c>
      <c r="M14" s="17"/>
      <c r="N14" s="17">
        <v>0.32766510418141898</v>
      </c>
      <c r="O14" s="17">
        <v>0.40917099593255901</v>
      </c>
      <c r="P14" s="17">
        <v>0.45852971183213698</v>
      </c>
      <c r="Q14" s="17">
        <v>0.53128629060423405</v>
      </c>
      <c r="R14" s="17"/>
      <c r="S14" s="17">
        <v>0.31589544874177899</v>
      </c>
      <c r="T14" s="17">
        <v>0.45958078818263098</v>
      </c>
      <c r="U14" s="17">
        <v>0.43310896625635698</v>
      </c>
      <c r="V14" s="17">
        <v>0.44266461454557898</v>
      </c>
      <c r="W14" s="17">
        <v>0.45343579489121599</v>
      </c>
      <c r="X14" s="17">
        <v>0.46704700936816002</v>
      </c>
      <c r="Y14" s="17">
        <v>0.43753106542851999</v>
      </c>
      <c r="Z14" s="17">
        <v>0.45932063698131598</v>
      </c>
      <c r="AA14" s="17">
        <v>0.453787676408205</v>
      </c>
      <c r="AB14" s="17"/>
      <c r="AC14" s="17">
        <v>0.613799421610979</v>
      </c>
      <c r="AD14" s="17">
        <v>0.50464977237078501</v>
      </c>
      <c r="AE14" s="17">
        <v>0.54265606082320905</v>
      </c>
      <c r="AF14" s="17">
        <v>0.50740886854229605</v>
      </c>
      <c r="AG14" s="17">
        <v>0.50866831540924196</v>
      </c>
      <c r="AH14" s="17">
        <v>0.46183122887927502</v>
      </c>
      <c r="AI14" s="17">
        <v>0.421438760805879</v>
      </c>
      <c r="AJ14" s="17">
        <v>0.43713762493698499</v>
      </c>
      <c r="AK14" s="17">
        <v>0.37476290885246699</v>
      </c>
      <c r="AL14" s="17">
        <v>0.43704286408241899</v>
      </c>
      <c r="AM14" s="17">
        <v>0.370488766124349</v>
      </c>
      <c r="AN14" s="17">
        <v>0.33607853662985598</v>
      </c>
      <c r="AO14" s="17">
        <v>0.36269080052019498</v>
      </c>
      <c r="AP14" s="17">
        <v>0.36013924846599199</v>
      </c>
      <c r="AQ14" s="17">
        <v>0.305898922528267</v>
      </c>
      <c r="AR14" s="17">
        <v>0.20487951482918701</v>
      </c>
      <c r="AS14" s="17"/>
      <c r="AT14" s="17">
        <v>0.30743784501853499</v>
      </c>
      <c r="AU14" s="17">
        <v>0.45213128139979603</v>
      </c>
      <c r="AV14" s="17">
        <v>0.41415317346563202</v>
      </c>
      <c r="AW14" s="17">
        <v>0.48981631229149902</v>
      </c>
      <c r="AX14" s="17">
        <v>0.53818073224913099</v>
      </c>
      <c r="AY14" s="17">
        <v>0.46369027126129497</v>
      </c>
      <c r="AZ14" s="17"/>
      <c r="BA14" s="17">
        <v>0.56041317411644598</v>
      </c>
      <c r="BB14" s="17">
        <v>0.45341455915373802</v>
      </c>
      <c r="BC14" s="17">
        <v>0.34931627543310201</v>
      </c>
      <c r="BD14" s="17">
        <v>0.29707707159685798</v>
      </c>
      <c r="BE14" s="17">
        <v>0.238094153478832</v>
      </c>
      <c r="BF14" s="17"/>
      <c r="BG14" s="17">
        <v>0.44797641138988697</v>
      </c>
      <c r="BH14" s="17">
        <v>0.351919935112255</v>
      </c>
      <c r="BI14" s="17">
        <v>0.47639558106228103</v>
      </c>
      <c r="BJ14" s="17">
        <v>0.48530338020369301</v>
      </c>
      <c r="BK14" s="17">
        <v>0.36566113473266598</v>
      </c>
      <c r="BL14" s="17"/>
      <c r="BM14" s="17">
        <v>0.38807269386888898</v>
      </c>
      <c r="BN14" s="17">
        <v>0.46431726593221401</v>
      </c>
      <c r="BO14" s="17">
        <v>0.46735852739976302</v>
      </c>
      <c r="BP14" s="17"/>
      <c r="BQ14" s="17">
        <v>0.25087558538317101</v>
      </c>
      <c r="BR14" s="17">
        <v>0.53346214757133004</v>
      </c>
      <c r="BS14" s="17"/>
      <c r="BT14" s="17">
        <v>0.35492972700133901</v>
      </c>
      <c r="BU14" s="17">
        <v>0.53284211212570298</v>
      </c>
    </row>
    <row r="15" spans="2:73" x14ac:dyDescent="0.3">
      <c r="B15" s="18" t="s">
        <v>92</v>
      </c>
      <c r="C15" s="19">
        <v>5.01998308670265E-2</v>
      </c>
      <c r="D15" s="19">
        <v>4.6091151060242502E-2</v>
      </c>
      <c r="E15" s="19">
        <v>5.43585381328128E-2</v>
      </c>
      <c r="F15" s="19"/>
      <c r="G15" s="19">
        <v>8.5762727675165101E-2</v>
      </c>
      <c r="H15" s="19">
        <v>6.1470727690217997E-2</v>
      </c>
      <c r="I15" s="19">
        <v>4.4725025965110299E-2</v>
      </c>
      <c r="J15" s="19">
        <v>3.3631675004131598E-2</v>
      </c>
      <c r="K15" s="19">
        <v>4.2975317493445797E-2</v>
      </c>
      <c r="L15" s="19">
        <v>4.0261615487133598E-2</v>
      </c>
      <c r="M15" s="19"/>
      <c r="N15" s="19">
        <v>3.3559316465635002E-2</v>
      </c>
      <c r="O15" s="19">
        <v>5.0519139464247097E-2</v>
      </c>
      <c r="P15" s="19">
        <v>5.5163437955252803E-2</v>
      </c>
      <c r="Q15" s="19">
        <v>6.4497289466859994E-2</v>
      </c>
      <c r="R15" s="19"/>
      <c r="S15" s="19">
        <v>5.5775034307334201E-2</v>
      </c>
      <c r="T15" s="19">
        <v>5.7421091068939202E-2</v>
      </c>
      <c r="U15" s="19">
        <v>4.14321192585742E-2</v>
      </c>
      <c r="V15" s="19">
        <v>4.5264143900483701E-2</v>
      </c>
      <c r="W15" s="19">
        <v>3.5587540618259798E-2</v>
      </c>
      <c r="X15" s="19">
        <v>4.596828608425E-2</v>
      </c>
      <c r="Y15" s="19">
        <v>4.0535998347271403E-2</v>
      </c>
      <c r="Z15" s="19">
        <v>5.4311413960807797E-2</v>
      </c>
      <c r="AA15" s="19">
        <v>6.4566219396903504E-2</v>
      </c>
      <c r="AB15" s="19"/>
      <c r="AC15" s="19">
        <v>0.14676271234407001</v>
      </c>
      <c r="AD15" s="19">
        <v>0.11710566055990899</v>
      </c>
      <c r="AE15" s="19">
        <v>3.7855675025622197E-2</v>
      </c>
      <c r="AF15" s="19">
        <v>5.1884314183403502E-2</v>
      </c>
      <c r="AG15" s="19">
        <v>4.3653038624073902E-2</v>
      </c>
      <c r="AH15" s="19">
        <v>5.05426192486024E-2</v>
      </c>
      <c r="AI15" s="19">
        <v>4.34162845760988E-2</v>
      </c>
      <c r="AJ15" s="19">
        <v>3.5094999329385E-2</v>
      </c>
      <c r="AK15" s="19">
        <v>3.1430261709016902E-2</v>
      </c>
      <c r="AL15" s="19">
        <v>4.56106116430482E-2</v>
      </c>
      <c r="AM15" s="19">
        <v>4.59007437133978E-2</v>
      </c>
      <c r="AN15" s="19">
        <v>5.8412942198494897E-2</v>
      </c>
      <c r="AO15" s="19">
        <v>3.6851058822608897E-2</v>
      </c>
      <c r="AP15" s="19">
        <v>8.1161161570098395E-2</v>
      </c>
      <c r="AQ15" s="19">
        <v>4.1643968822896303E-2</v>
      </c>
      <c r="AR15" s="19">
        <v>1.8290593185742401E-2</v>
      </c>
      <c r="AS15" s="19"/>
      <c r="AT15" s="19">
        <v>5.72516756152147E-2</v>
      </c>
      <c r="AU15" s="19">
        <v>4.11250779693208E-2</v>
      </c>
      <c r="AV15" s="19">
        <v>5.6200294738099503E-2</v>
      </c>
      <c r="AW15" s="19">
        <v>4.8028970364381203E-2</v>
      </c>
      <c r="AX15" s="19">
        <v>5.7532960023563597E-2</v>
      </c>
      <c r="AY15" s="19">
        <v>4.58003531235288E-2</v>
      </c>
      <c r="AZ15" s="19"/>
      <c r="BA15" s="19">
        <v>5.8272161357798502E-2</v>
      </c>
      <c r="BB15" s="19">
        <v>4.2386138295150602E-2</v>
      </c>
      <c r="BC15" s="19">
        <v>7.1216493371128106E-2</v>
      </c>
      <c r="BD15" s="19">
        <v>2.19393798019136E-2</v>
      </c>
      <c r="BE15" s="19">
        <v>1.7041644900590101E-2</v>
      </c>
      <c r="BF15" s="19"/>
      <c r="BG15" s="19">
        <v>4.1552214635880901E-2</v>
      </c>
      <c r="BH15" s="19">
        <v>4.0765862905638599E-2</v>
      </c>
      <c r="BI15" s="19">
        <v>3.6912265019265499E-2</v>
      </c>
      <c r="BJ15" s="19">
        <v>4.5940362422686898E-2</v>
      </c>
      <c r="BK15" s="19">
        <v>8.4581435390809895E-2</v>
      </c>
      <c r="BL15" s="19"/>
      <c r="BM15" s="19">
        <v>3.7099376348711598E-2</v>
      </c>
      <c r="BN15" s="19">
        <v>5.50112597507319E-2</v>
      </c>
      <c r="BO15" s="19">
        <v>7.7569533850917693E-2</v>
      </c>
      <c r="BP15" s="19"/>
      <c r="BQ15" s="19">
        <v>2.0301976071861402E-2</v>
      </c>
      <c r="BR15" s="19">
        <v>5.3740434749875998E-2</v>
      </c>
      <c r="BS15" s="19"/>
      <c r="BT15" s="19">
        <v>3.4639405751379797E-2</v>
      </c>
      <c r="BU15" s="19">
        <v>5.6305363887030398E-2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6.0156360399168897E-3</v>
      </c>
      <c r="D9" s="17">
        <v>8.1706646500294203E-3</v>
      </c>
      <c r="E9" s="17">
        <v>3.9341742259545601E-3</v>
      </c>
      <c r="F9" s="17"/>
      <c r="G9" s="17">
        <v>1.52787814588441E-2</v>
      </c>
      <c r="H9" s="17">
        <v>8.3125375120450505E-3</v>
      </c>
      <c r="I9" s="17">
        <v>1.2926617554974E-2</v>
      </c>
      <c r="J9" s="17">
        <v>0</v>
      </c>
      <c r="K9" s="17">
        <v>0</v>
      </c>
      <c r="L9" s="17">
        <v>1.3282628650449599E-3</v>
      </c>
      <c r="M9" s="17"/>
      <c r="N9" s="17">
        <v>1.0001861885449201E-2</v>
      </c>
      <c r="O9" s="17">
        <v>2.88501991197168E-3</v>
      </c>
      <c r="P9" s="17">
        <v>2.8211694503288E-3</v>
      </c>
      <c r="Q9" s="17">
        <v>7.8966554064841092E-3</v>
      </c>
      <c r="R9" s="17"/>
      <c r="S9" s="17">
        <v>1.3465281858851E-2</v>
      </c>
      <c r="T9" s="17">
        <v>1.58304030724674E-3</v>
      </c>
      <c r="U9" s="17">
        <v>0</v>
      </c>
      <c r="V9" s="17">
        <v>0</v>
      </c>
      <c r="W9" s="17">
        <v>4.6096696023099201E-3</v>
      </c>
      <c r="X9" s="17">
        <v>1.47669522362528E-2</v>
      </c>
      <c r="Y9" s="17">
        <v>4.7584551776661396E-3</v>
      </c>
      <c r="Z9" s="17">
        <v>1.39438505017546E-2</v>
      </c>
      <c r="AA9" s="17">
        <v>4.1688185065751103E-3</v>
      </c>
      <c r="AB9" s="17"/>
      <c r="AC9" s="17">
        <v>0</v>
      </c>
      <c r="AD9" s="17">
        <v>2.4270453359668299E-2</v>
      </c>
      <c r="AE9" s="17">
        <v>1.0663237637119001E-2</v>
      </c>
      <c r="AF9" s="17">
        <v>6.7814770052320597E-3</v>
      </c>
      <c r="AG9" s="17">
        <v>1.0076864857072401E-2</v>
      </c>
      <c r="AH9" s="17">
        <v>1.08337941985011E-2</v>
      </c>
      <c r="AI9" s="17">
        <v>0</v>
      </c>
      <c r="AJ9" s="17">
        <v>0</v>
      </c>
      <c r="AK9" s="17">
        <v>0</v>
      </c>
      <c r="AL9" s="17">
        <v>0</v>
      </c>
      <c r="AM9" s="17">
        <v>0</v>
      </c>
      <c r="AN9" s="17">
        <v>0</v>
      </c>
      <c r="AO9" s="17">
        <v>0</v>
      </c>
      <c r="AP9" s="17">
        <v>0</v>
      </c>
      <c r="AQ9" s="17">
        <v>8.8163788101372192E-3</v>
      </c>
      <c r="AR9" s="17">
        <v>2.7762320808039101E-2</v>
      </c>
      <c r="AS9" s="17"/>
      <c r="AT9" s="17">
        <v>8.1861627586965E-3</v>
      </c>
      <c r="AU9" s="17">
        <v>4.7277139526382302E-3</v>
      </c>
      <c r="AV9" s="17">
        <v>0</v>
      </c>
      <c r="AW9" s="17">
        <v>9.8895187809578799E-3</v>
      </c>
      <c r="AX9" s="17">
        <v>0</v>
      </c>
      <c r="AY9" s="17">
        <v>1.9461360518626101E-2</v>
      </c>
      <c r="AZ9" s="17"/>
      <c r="BA9" s="17">
        <v>2.1642062900712501E-3</v>
      </c>
      <c r="BB9" s="17">
        <v>0</v>
      </c>
      <c r="BC9" s="17">
        <v>7.4720630793660902E-3</v>
      </c>
      <c r="BD9" s="17">
        <v>6.4610370388378602E-3</v>
      </c>
      <c r="BE9" s="17">
        <v>5.6150513532054601E-2</v>
      </c>
      <c r="BF9" s="17"/>
      <c r="BG9" s="17">
        <v>2.5139984299536E-3</v>
      </c>
      <c r="BH9" s="17">
        <v>1.1911726120471601E-2</v>
      </c>
      <c r="BI9" s="17">
        <v>2.9221577622423399E-3</v>
      </c>
      <c r="BJ9" s="17">
        <v>3.44469516609326E-3</v>
      </c>
      <c r="BK9" s="17">
        <v>0</v>
      </c>
      <c r="BL9" s="17"/>
      <c r="BM9" s="17">
        <v>1.0894139324029099E-2</v>
      </c>
      <c r="BN9" s="17">
        <v>1.76558510905753E-3</v>
      </c>
      <c r="BO9" s="17">
        <v>1.7665062596907801E-3</v>
      </c>
      <c r="BP9" s="17"/>
      <c r="BQ9" s="17">
        <v>9.3420533736369004E-3</v>
      </c>
      <c r="BR9" s="17">
        <v>3.7443678257405E-3</v>
      </c>
      <c r="BS9" s="17"/>
      <c r="BT9" s="17">
        <v>7.08791117966671E-3</v>
      </c>
      <c r="BU9" s="17">
        <v>5.0892981151542402E-3</v>
      </c>
    </row>
    <row r="10" spans="2:73" x14ac:dyDescent="0.3">
      <c r="B10" s="18" t="s">
        <v>318</v>
      </c>
      <c r="C10" s="17">
        <v>2.1878271136539298E-2</v>
      </c>
      <c r="D10" s="17">
        <v>2.9049771395359102E-2</v>
      </c>
      <c r="E10" s="17">
        <v>1.49573238657637E-2</v>
      </c>
      <c r="F10" s="17"/>
      <c r="G10" s="17">
        <v>5.92999705061939E-2</v>
      </c>
      <c r="H10" s="17">
        <v>4.1409666706171903E-2</v>
      </c>
      <c r="I10" s="17">
        <v>1.6882622784409999E-2</v>
      </c>
      <c r="J10" s="17">
        <v>1.4242888291705801E-2</v>
      </c>
      <c r="K10" s="17">
        <v>2.29742484245089E-3</v>
      </c>
      <c r="L10" s="17">
        <v>4.6295449859399401E-3</v>
      </c>
      <c r="M10" s="17"/>
      <c r="N10" s="17">
        <v>3.0103230402552601E-2</v>
      </c>
      <c r="O10" s="17">
        <v>2.2551306626257001E-2</v>
      </c>
      <c r="P10" s="17">
        <v>2.15807176722458E-2</v>
      </c>
      <c r="Q10" s="17">
        <v>1.29829066982401E-2</v>
      </c>
      <c r="R10" s="17"/>
      <c r="S10" s="17">
        <v>5.0276460806008699E-2</v>
      </c>
      <c r="T10" s="17">
        <v>1.19610496860337E-2</v>
      </c>
      <c r="U10" s="17">
        <v>9.6337478509695498E-3</v>
      </c>
      <c r="V10" s="17">
        <v>1.0879795513919399E-2</v>
      </c>
      <c r="W10" s="17">
        <v>3.3058305718567299E-2</v>
      </c>
      <c r="X10" s="17">
        <v>1.8695848877598901E-2</v>
      </c>
      <c r="Y10" s="17">
        <v>3.1481986049880402E-2</v>
      </c>
      <c r="Z10" s="17">
        <v>0</v>
      </c>
      <c r="AA10" s="17">
        <v>1.3631416969239999E-2</v>
      </c>
      <c r="AB10" s="17"/>
      <c r="AC10" s="17">
        <v>4.4928414148251397E-2</v>
      </c>
      <c r="AD10" s="17">
        <v>3.5468336160333798E-2</v>
      </c>
      <c r="AE10" s="17">
        <v>2.3435834907467899E-2</v>
      </c>
      <c r="AF10" s="17">
        <v>4.0381175534897201E-3</v>
      </c>
      <c r="AG10" s="17">
        <v>1.80802542469338E-2</v>
      </c>
      <c r="AH10" s="17">
        <v>1.4519318276908499E-2</v>
      </c>
      <c r="AI10" s="17">
        <v>3.46248458734984E-2</v>
      </c>
      <c r="AJ10" s="17">
        <v>9.5965475954191293E-3</v>
      </c>
      <c r="AK10" s="17">
        <v>2.2395745912123399E-2</v>
      </c>
      <c r="AL10" s="17">
        <v>4.2553896396120602E-2</v>
      </c>
      <c r="AM10" s="17">
        <v>2.4426315317131402E-2</v>
      </c>
      <c r="AN10" s="17">
        <v>1.93250624790001E-2</v>
      </c>
      <c r="AO10" s="17">
        <v>2.7532500732909301E-2</v>
      </c>
      <c r="AP10" s="17">
        <v>2.9811548767655599E-2</v>
      </c>
      <c r="AQ10" s="17">
        <v>0</v>
      </c>
      <c r="AR10" s="17">
        <v>4.3481505018963702E-2</v>
      </c>
      <c r="AS10" s="17"/>
      <c r="AT10" s="17">
        <v>4.3702105154844302E-2</v>
      </c>
      <c r="AU10" s="17">
        <v>1.62543016922648E-2</v>
      </c>
      <c r="AV10" s="17">
        <v>1.58242175425907E-2</v>
      </c>
      <c r="AW10" s="17">
        <v>1.7320944399499199E-2</v>
      </c>
      <c r="AX10" s="17">
        <v>1.2762475639027999E-2</v>
      </c>
      <c r="AY10" s="17">
        <v>5.8801853067819397E-3</v>
      </c>
      <c r="AZ10" s="17"/>
      <c r="BA10" s="17">
        <v>1.06081953062051E-2</v>
      </c>
      <c r="BB10" s="17">
        <v>2.5912778288024699E-2</v>
      </c>
      <c r="BC10" s="17">
        <v>2.6041314566177899E-2</v>
      </c>
      <c r="BD10" s="17">
        <v>3.5718513059281601E-2</v>
      </c>
      <c r="BE10" s="17">
        <v>3.9776162199909197E-2</v>
      </c>
      <c r="BF10" s="17"/>
      <c r="BG10" s="17">
        <v>2.34468861086185E-2</v>
      </c>
      <c r="BH10" s="17">
        <v>3.0188216647739099E-2</v>
      </c>
      <c r="BI10" s="17">
        <v>1.1531203949608999E-2</v>
      </c>
      <c r="BJ10" s="17">
        <v>2.9182148497691102E-2</v>
      </c>
      <c r="BK10" s="17">
        <v>4.7897090067493204E-3</v>
      </c>
      <c r="BL10" s="17"/>
      <c r="BM10" s="17">
        <v>3.3497679869426797E-2</v>
      </c>
      <c r="BN10" s="17">
        <v>1.2693679321692099E-2</v>
      </c>
      <c r="BO10" s="17">
        <v>9.4902129670778896E-3</v>
      </c>
      <c r="BP10" s="17"/>
      <c r="BQ10" s="17">
        <v>5.0625829606925001E-2</v>
      </c>
      <c r="BR10" s="17">
        <v>5.7268421204071801E-3</v>
      </c>
      <c r="BS10" s="17"/>
      <c r="BT10" s="17">
        <v>2.65776166885257E-2</v>
      </c>
      <c r="BU10" s="17">
        <v>1.7275812902700201E-2</v>
      </c>
    </row>
    <row r="11" spans="2:73" ht="28.8" x14ac:dyDescent="0.3">
      <c r="B11" s="18" t="s">
        <v>319</v>
      </c>
      <c r="C11" s="17">
        <v>7.2380831080511701E-2</v>
      </c>
      <c r="D11" s="17">
        <v>7.4708582387505898E-2</v>
      </c>
      <c r="E11" s="17">
        <v>7.0335832447431093E-2</v>
      </c>
      <c r="F11" s="17"/>
      <c r="G11" s="17">
        <v>9.9417681291742804E-2</v>
      </c>
      <c r="H11" s="17">
        <v>0.13838302030998001</v>
      </c>
      <c r="I11" s="17">
        <v>7.70274345283148E-2</v>
      </c>
      <c r="J11" s="17">
        <v>6.2266987685101298E-2</v>
      </c>
      <c r="K11" s="17">
        <v>3.46852041483054E-2</v>
      </c>
      <c r="L11" s="17">
        <v>3.0571826636205501E-2</v>
      </c>
      <c r="M11" s="17"/>
      <c r="N11" s="17">
        <v>9.5785840625822502E-2</v>
      </c>
      <c r="O11" s="17">
        <v>7.4049635381529103E-2</v>
      </c>
      <c r="P11" s="17">
        <v>6.1868408255679602E-2</v>
      </c>
      <c r="Q11" s="17">
        <v>5.16601794040547E-2</v>
      </c>
      <c r="R11" s="17"/>
      <c r="S11" s="17">
        <v>0.108949413376019</v>
      </c>
      <c r="T11" s="17">
        <v>5.7365532876767898E-2</v>
      </c>
      <c r="U11" s="17">
        <v>5.5113037489560299E-2</v>
      </c>
      <c r="V11" s="17">
        <v>5.8751547754575202E-2</v>
      </c>
      <c r="W11" s="17">
        <v>5.2756992980549797E-2</v>
      </c>
      <c r="X11" s="17">
        <v>7.0210651782249403E-2</v>
      </c>
      <c r="Y11" s="17">
        <v>6.2195790668657699E-2</v>
      </c>
      <c r="Z11" s="17">
        <v>4.7265530659092003E-2</v>
      </c>
      <c r="AA11" s="17">
        <v>0.103404088144813</v>
      </c>
      <c r="AB11" s="17"/>
      <c r="AC11" s="17">
        <v>7.3706030688558494E-2</v>
      </c>
      <c r="AD11" s="17">
        <v>8.0201342788219401E-2</v>
      </c>
      <c r="AE11" s="17">
        <v>4.1214531457990498E-2</v>
      </c>
      <c r="AF11" s="17">
        <v>2.9678092419885199E-2</v>
      </c>
      <c r="AG11" s="17">
        <v>6.7113924693228494E-2</v>
      </c>
      <c r="AH11" s="17">
        <v>5.6606866431153098E-2</v>
      </c>
      <c r="AI11" s="17">
        <v>9.5997870217375103E-2</v>
      </c>
      <c r="AJ11" s="17">
        <v>7.7682715719598006E-2</v>
      </c>
      <c r="AK11" s="17">
        <v>8.8202073518241803E-2</v>
      </c>
      <c r="AL11" s="17">
        <v>6.0793631494224301E-2</v>
      </c>
      <c r="AM11" s="17">
        <v>8.2815246761514194E-2</v>
      </c>
      <c r="AN11" s="17">
        <v>3.81958540549273E-2</v>
      </c>
      <c r="AO11" s="17">
        <v>9.4181112957149302E-2</v>
      </c>
      <c r="AP11" s="17">
        <v>8.2181540592804997E-2</v>
      </c>
      <c r="AQ11" s="17">
        <v>9.7211701163085903E-2</v>
      </c>
      <c r="AR11" s="17">
        <v>0.16753318534262099</v>
      </c>
      <c r="AS11" s="17"/>
      <c r="AT11" s="17">
        <v>0.115790000336112</v>
      </c>
      <c r="AU11" s="17">
        <v>6.5359986500408404E-2</v>
      </c>
      <c r="AV11" s="17">
        <v>9.9780364329815796E-2</v>
      </c>
      <c r="AW11" s="17">
        <v>4.4581134686097097E-2</v>
      </c>
      <c r="AX11" s="17">
        <v>1.5339646351485299E-2</v>
      </c>
      <c r="AY11" s="17">
        <v>5.1130024051975698E-2</v>
      </c>
      <c r="AZ11" s="17"/>
      <c r="BA11" s="17">
        <v>4.0211269588381802E-2</v>
      </c>
      <c r="BB11" s="17">
        <v>6.2713390805586799E-2</v>
      </c>
      <c r="BC11" s="17">
        <v>8.4304429890212598E-2</v>
      </c>
      <c r="BD11" s="17">
        <v>0.12228062257854599</v>
      </c>
      <c r="BE11" s="17">
        <v>0.15574237421004</v>
      </c>
      <c r="BF11" s="17"/>
      <c r="BG11" s="17">
        <v>6.3528416709297805E-2</v>
      </c>
      <c r="BH11" s="17">
        <v>9.6040916075414803E-2</v>
      </c>
      <c r="BI11" s="17">
        <v>5.0588621156013203E-2</v>
      </c>
      <c r="BJ11" s="17">
        <v>6.9537414786404003E-2</v>
      </c>
      <c r="BK11" s="17">
        <v>4.6614185252746798E-2</v>
      </c>
      <c r="BL11" s="17"/>
      <c r="BM11" s="17">
        <v>9.1895993129423204E-2</v>
      </c>
      <c r="BN11" s="17">
        <v>6.1321518310788997E-2</v>
      </c>
      <c r="BO11" s="17">
        <v>4.1018418512526099E-2</v>
      </c>
      <c r="BP11" s="17"/>
      <c r="BQ11" s="17">
        <v>0.12906626531492699</v>
      </c>
      <c r="BR11" s="17">
        <v>3.6727416641387303E-2</v>
      </c>
      <c r="BS11" s="17"/>
      <c r="BT11" s="17">
        <v>9.5763418109943405E-2</v>
      </c>
      <c r="BU11" s="17">
        <v>4.1901477156094297E-2</v>
      </c>
    </row>
    <row r="12" spans="2:73" x14ac:dyDescent="0.3">
      <c r="B12" s="18" t="s">
        <v>320</v>
      </c>
      <c r="C12" s="17">
        <v>0.18446543596687401</v>
      </c>
      <c r="D12" s="17">
        <v>0.189971001915999</v>
      </c>
      <c r="E12" s="17">
        <v>0.17925397311765401</v>
      </c>
      <c r="F12" s="17"/>
      <c r="G12" s="17">
        <v>0.21161956642278201</v>
      </c>
      <c r="H12" s="17">
        <v>0.2100404122997</v>
      </c>
      <c r="I12" s="17">
        <v>0.20758604685267401</v>
      </c>
      <c r="J12" s="17">
        <v>0.187100241493489</v>
      </c>
      <c r="K12" s="17">
        <v>0.15442498515653699</v>
      </c>
      <c r="L12" s="17">
        <v>0.14491372122979901</v>
      </c>
      <c r="M12" s="17"/>
      <c r="N12" s="17">
        <v>0.224297759612129</v>
      </c>
      <c r="O12" s="17">
        <v>0.19652141622528599</v>
      </c>
      <c r="P12" s="17">
        <v>0.17878328957478001</v>
      </c>
      <c r="Q12" s="17">
        <v>0.133298184696897</v>
      </c>
      <c r="R12" s="17"/>
      <c r="S12" s="17">
        <v>0.19225643937773099</v>
      </c>
      <c r="T12" s="17">
        <v>0.197644267588092</v>
      </c>
      <c r="U12" s="17">
        <v>0.15312665589803601</v>
      </c>
      <c r="V12" s="17">
        <v>0.139750549001388</v>
      </c>
      <c r="W12" s="17">
        <v>0.19965016896219601</v>
      </c>
      <c r="X12" s="17">
        <v>0.18444405597509</v>
      </c>
      <c r="Y12" s="17">
        <v>0.180612276153475</v>
      </c>
      <c r="Z12" s="17">
        <v>0.17056958341860301</v>
      </c>
      <c r="AA12" s="17">
        <v>0.218472284844791</v>
      </c>
      <c r="AB12" s="17"/>
      <c r="AC12" s="17">
        <v>0</v>
      </c>
      <c r="AD12" s="17">
        <v>9.1856763592156498E-2</v>
      </c>
      <c r="AE12" s="17">
        <v>0.14389749626050299</v>
      </c>
      <c r="AF12" s="17">
        <v>0.129743172143054</v>
      </c>
      <c r="AG12" s="17">
        <v>0.19090976860763501</v>
      </c>
      <c r="AH12" s="17">
        <v>0.20630777190070601</v>
      </c>
      <c r="AI12" s="17">
        <v>0.21112193820127401</v>
      </c>
      <c r="AJ12" s="17">
        <v>0.183802258891681</v>
      </c>
      <c r="AK12" s="17">
        <v>0.206817349276677</v>
      </c>
      <c r="AL12" s="17">
        <v>0.179505067257451</v>
      </c>
      <c r="AM12" s="17">
        <v>0.194589532577404</v>
      </c>
      <c r="AN12" s="17">
        <v>0.30079200509154402</v>
      </c>
      <c r="AO12" s="17">
        <v>0.19045480562597</v>
      </c>
      <c r="AP12" s="17">
        <v>0.147638534177712</v>
      </c>
      <c r="AQ12" s="17">
        <v>0.20599310727705999</v>
      </c>
      <c r="AR12" s="17">
        <v>0.20413264502287301</v>
      </c>
      <c r="AS12" s="17"/>
      <c r="AT12" s="17">
        <v>0.20413571344279399</v>
      </c>
      <c r="AU12" s="17">
        <v>0.19387205642907401</v>
      </c>
      <c r="AV12" s="17">
        <v>0.16169186041566</v>
      </c>
      <c r="AW12" s="17">
        <v>0.17321420436303001</v>
      </c>
      <c r="AX12" s="17">
        <v>0.17653520624840199</v>
      </c>
      <c r="AY12" s="17">
        <v>0.15678414182258199</v>
      </c>
      <c r="AZ12" s="17"/>
      <c r="BA12" s="17">
        <v>0.14421479451865901</v>
      </c>
      <c r="BB12" s="17">
        <v>0.19704721778929299</v>
      </c>
      <c r="BC12" s="17">
        <v>0.198540234395157</v>
      </c>
      <c r="BD12" s="17">
        <v>0.20877902928452299</v>
      </c>
      <c r="BE12" s="17">
        <v>0.25767039543666298</v>
      </c>
      <c r="BF12" s="17"/>
      <c r="BG12" s="17">
        <v>0.16602878681323599</v>
      </c>
      <c r="BH12" s="17">
        <v>0.23116180656138399</v>
      </c>
      <c r="BI12" s="17">
        <v>0.193737750827181</v>
      </c>
      <c r="BJ12" s="17">
        <v>0.152480444973076</v>
      </c>
      <c r="BK12" s="17">
        <v>0.14036524733372299</v>
      </c>
      <c r="BL12" s="17"/>
      <c r="BM12" s="17">
        <v>0.18129429243149001</v>
      </c>
      <c r="BN12" s="17">
        <v>0.18705255087067599</v>
      </c>
      <c r="BO12" s="17">
        <v>0.18765180126346601</v>
      </c>
      <c r="BP12" s="17"/>
      <c r="BQ12" s="17">
        <v>0.22424002589442299</v>
      </c>
      <c r="BR12" s="17">
        <v>0.16384300621008699</v>
      </c>
      <c r="BS12" s="17"/>
      <c r="BT12" s="17">
        <v>0.21219861998751499</v>
      </c>
      <c r="BU12" s="17">
        <v>0.14716824240988199</v>
      </c>
    </row>
    <row r="13" spans="2:73" x14ac:dyDescent="0.3">
      <c r="B13" s="18" t="s">
        <v>321</v>
      </c>
      <c r="C13" s="17">
        <v>0.39754112574026201</v>
      </c>
      <c r="D13" s="17">
        <v>0.38167851188164598</v>
      </c>
      <c r="E13" s="17">
        <v>0.41196140150552601</v>
      </c>
      <c r="F13" s="17"/>
      <c r="G13" s="17">
        <v>0.35078146368355601</v>
      </c>
      <c r="H13" s="17">
        <v>0.346176157166936</v>
      </c>
      <c r="I13" s="17">
        <v>0.41131214936072302</v>
      </c>
      <c r="J13" s="17">
        <v>0.42202444157832097</v>
      </c>
      <c r="K13" s="17">
        <v>0.46310161147266599</v>
      </c>
      <c r="L13" s="17">
        <v>0.39514102245121502</v>
      </c>
      <c r="M13" s="17"/>
      <c r="N13" s="17">
        <v>0.40494158818473303</v>
      </c>
      <c r="O13" s="17">
        <v>0.41997556487207499</v>
      </c>
      <c r="P13" s="17">
        <v>0.43447357868785103</v>
      </c>
      <c r="Q13" s="17">
        <v>0.336698256818737</v>
      </c>
      <c r="R13" s="17"/>
      <c r="S13" s="17">
        <v>0.36846994234219499</v>
      </c>
      <c r="T13" s="17">
        <v>0.42003657291611102</v>
      </c>
      <c r="U13" s="17">
        <v>0.47536530786517001</v>
      </c>
      <c r="V13" s="17">
        <v>0.41839419116590698</v>
      </c>
      <c r="W13" s="17">
        <v>0.43055084800639098</v>
      </c>
      <c r="X13" s="17">
        <v>0.327957070020164</v>
      </c>
      <c r="Y13" s="17">
        <v>0.42402131825149197</v>
      </c>
      <c r="Z13" s="17">
        <v>0.42635920253469101</v>
      </c>
      <c r="AA13" s="17">
        <v>0.32737952921904401</v>
      </c>
      <c r="AB13" s="17"/>
      <c r="AC13" s="17">
        <v>0.240640144604019</v>
      </c>
      <c r="AD13" s="17">
        <v>0.31884986674238702</v>
      </c>
      <c r="AE13" s="17">
        <v>0.30044955689118202</v>
      </c>
      <c r="AF13" s="17">
        <v>0.41247674111878702</v>
      </c>
      <c r="AG13" s="17">
        <v>0.34575878146722799</v>
      </c>
      <c r="AH13" s="17">
        <v>0.39680028788611099</v>
      </c>
      <c r="AI13" s="17">
        <v>0.37297364140869599</v>
      </c>
      <c r="AJ13" s="17">
        <v>0.45290676112157402</v>
      </c>
      <c r="AK13" s="17">
        <v>0.39799959019722603</v>
      </c>
      <c r="AL13" s="17">
        <v>0.40497195343780601</v>
      </c>
      <c r="AM13" s="17">
        <v>0.432492125594931</v>
      </c>
      <c r="AN13" s="17">
        <v>0.37684436286136302</v>
      </c>
      <c r="AO13" s="17">
        <v>0.49391122697909401</v>
      </c>
      <c r="AP13" s="17">
        <v>0.41674194628157002</v>
      </c>
      <c r="AQ13" s="17">
        <v>0.49693011633532502</v>
      </c>
      <c r="AR13" s="17">
        <v>0.43504940783200102</v>
      </c>
      <c r="AS13" s="17"/>
      <c r="AT13" s="17">
        <v>0.35517169059539799</v>
      </c>
      <c r="AU13" s="17">
        <v>0.40165057044112601</v>
      </c>
      <c r="AV13" s="17">
        <v>0.409998108448275</v>
      </c>
      <c r="AW13" s="17">
        <v>0.411056828057695</v>
      </c>
      <c r="AX13" s="17">
        <v>0.410964068995887</v>
      </c>
      <c r="AY13" s="17">
        <v>0.46135788761379298</v>
      </c>
      <c r="AZ13" s="17"/>
      <c r="BA13" s="17">
        <v>0.37286922406783901</v>
      </c>
      <c r="BB13" s="17">
        <v>0.41211436235049498</v>
      </c>
      <c r="BC13" s="17">
        <v>0.40123061857682302</v>
      </c>
      <c r="BD13" s="17">
        <v>0.42808385932500498</v>
      </c>
      <c r="BE13" s="17">
        <v>0.30433268283553</v>
      </c>
      <c r="BF13" s="17"/>
      <c r="BG13" s="17">
        <v>0.41994014983713801</v>
      </c>
      <c r="BH13" s="17">
        <v>0.37434408861139301</v>
      </c>
      <c r="BI13" s="17">
        <v>0.40449774779913</v>
      </c>
      <c r="BJ13" s="17">
        <v>0.424272349723604</v>
      </c>
      <c r="BK13" s="17">
        <v>0.48218601998444399</v>
      </c>
      <c r="BL13" s="17"/>
      <c r="BM13" s="17">
        <v>0.41052198375326299</v>
      </c>
      <c r="BN13" s="17">
        <v>0.38778632546034902</v>
      </c>
      <c r="BO13" s="17">
        <v>0.38247838344866197</v>
      </c>
      <c r="BP13" s="17"/>
      <c r="BQ13" s="17">
        <v>0.39764411205042099</v>
      </c>
      <c r="BR13" s="17">
        <v>0.39821139975697001</v>
      </c>
      <c r="BS13" s="17"/>
      <c r="BT13" s="17">
        <v>0.42030406981268997</v>
      </c>
      <c r="BU13" s="17">
        <v>0.376666708995055</v>
      </c>
    </row>
    <row r="14" spans="2:73" x14ac:dyDescent="0.3">
      <c r="B14" s="18" t="s">
        <v>270</v>
      </c>
      <c r="C14" s="17">
        <v>0.26351879706623299</v>
      </c>
      <c r="D14" s="17">
        <v>0.269443957974149</v>
      </c>
      <c r="E14" s="17">
        <v>0.25815210286594797</v>
      </c>
      <c r="F14" s="17"/>
      <c r="G14" s="17">
        <v>0.19426119757742899</v>
      </c>
      <c r="H14" s="17">
        <v>0.190535165968887</v>
      </c>
      <c r="I14" s="17">
        <v>0.219345766138661</v>
      </c>
      <c r="J14" s="17">
        <v>0.27482612921255201</v>
      </c>
      <c r="K14" s="17">
        <v>0.300519043303763</v>
      </c>
      <c r="L14" s="17">
        <v>0.370601177992815</v>
      </c>
      <c r="M14" s="17"/>
      <c r="N14" s="17">
        <v>0.19784774429584401</v>
      </c>
      <c r="O14" s="17">
        <v>0.22714645057567601</v>
      </c>
      <c r="P14" s="17">
        <v>0.244862108087889</v>
      </c>
      <c r="Q14" s="17">
        <v>0.38762746860660402</v>
      </c>
      <c r="R14" s="17"/>
      <c r="S14" s="17">
        <v>0.20731827769764999</v>
      </c>
      <c r="T14" s="17">
        <v>0.25712769526557</v>
      </c>
      <c r="U14" s="17">
        <v>0.259544992607394</v>
      </c>
      <c r="V14" s="17">
        <v>0.31862109475863298</v>
      </c>
      <c r="W14" s="17">
        <v>0.25579608689447603</v>
      </c>
      <c r="X14" s="17">
        <v>0.323405578985833</v>
      </c>
      <c r="Y14" s="17">
        <v>0.24058247433791299</v>
      </c>
      <c r="Z14" s="17">
        <v>0.30125587785062102</v>
      </c>
      <c r="AA14" s="17">
        <v>0.25931079634480603</v>
      </c>
      <c r="AB14" s="17"/>
      <c r="AC14" s="17">
        <v>0.51669266969806904</v>
      </c>
      <c r="AD14" s="17">
        <v>0.35158654057183097</v>
      </c>
      <c r="AE14" s="17">
        <v>0.419869831803595</v>
      </c>
      <c r="AF14" s="17">
        <v>0.33592826891965799</v>
      </c>
      <c r="AG14" s="17">
        <v>0.34075439385092399</v>
      </c>
      <c r="AH14" s="17">
        <v>0.24772067976498699</v>
      </c>
      <c r="AI14" s="17">
        <v>0.24044664772080199</v>
      </c>
      <c r="AJ14" s="17">
        <v>0.24190349349711199</v>
      </c>
      <c r="AK14" s="17">
        <v>0.25301526457155699</v>
      </c>
      <c r="AL14" s="17">
        <v>0.24764289765856401</v>
      </c>
      <c r="AM14" s="17">
        <v>0.21693843286359701</v>
      </c>
      <c r="AN14" s="17">
        <v>0.210759871222296</v>
      </c>
      <c r="AO14" s="17">
        <v>0.16285664453953999</v>
      </c>
      <c r="AP14" s="17">
        <v>0.27271767100518102</v>
      </c>
      <c r="AQ14" s="17">
        <v>0.14637141551532801</v>
      </c>
      <c r="AR14" s="17">
        <v>0.100015825447708</v>
      </c>
      <c r="AS14" s="17"/>
      <c r="AT14" s="17">
        <v>0.219460240383206</v>
      </c>
      <c r="AU14" s="17">
        <v>0.26560619359621501</v>
      </c>
      <c r="AV14" s="17">
        <v>0.25674692439539099</v>
      </c>
      <c r="AW14" s="17">
        <v>0.279109556168607</v>
      </c>
      <c r="AX14" s="17">
        <v>0.337665564610241</v>
      </c>
      <c r="AY14" s="17">
        <v>0.26777300192049103</v>
      </c>
      <c r="AZ14" s="17"/>
      <c r="BA14" s="17">
        <v>0.35951646138632698</v>
      </c>
      <c r="BB14" s="17">
        <v>0.253551308976325</v>
      </c>
      <c r="BC14" s="17">
        <v>0.22040508534334199</v>
      </c>
      <c r="BD14" s="17">
        <v>0.163259845095795</v>
      </c>
      <c r="BE14" s="17">
        <v>0.18632787178580301</v>
      </c>
      <c r="BF14" s="17"/>
      <c r="BG14" s="17">
        <v>0.27930709489008099</v>
      </c>
      <c r="BH14" s="17">
        <v>0.21052484996673601</v>
      </c>
      <c r="BI14" s="17">
        <v>0.28938499285550401</v>
      </c>
      <c r="BJ14" s="17">
        <v>0.27279658388857497</v>
      </c>
      <c r="BK14" s="17">
        <v>0.25366838506752898</v>
      </c>
      <c r="BL14" s="17"/>
      <c r="BM14" s="17">
        <v>0.232227754882216</v>
      </c>
      <c r="BN14" s="17">
        <v>0.28785755760910497</v>
      </c>
      <c r="BO14" s="17">
        <v>0.29783553331926199</v>
      </c>
      <c r="BP14" s="17"/>
      <c r="BQ14" s="17">
        <v>0.15910574724420901</v>
      </c>
      <c r="BR14" s="17">
        <v>0.33458067886058002</v>
      </c>
      <c r="BS14" s="17"/>
      <c r="BT14" s="17">
        <v>0.200502850477182</v>
      </c>
      <c r="BU14" s="17">
        <v>0.352630917193405</v>
      </c>
    </row>
    <row r="15" spans="2:73" x14ac:dyDescent="0.3">
      <c r="B15" s="18" t="s">
        <v>92</v>
      </c>
      <c r="C15" s="19">
        <v>5.41999029696641E-2</v>
      </c>
      <c r="D15" s="19">
        <v>4.6977509795310797E-2</v>
      </c>
      <c r="E15" s="19">
        <v>6.1405191971722298E-2</v>
      </c>
      <c r="F15" s="19"/>
      <c r="G15" s="19">
        <v>6.9341339059451806E-2</v>
      </c>
      <c r="H15" s="19">
        <v>6.5143040036279701E-2</v>
      </c>
      <c r="I15" s="19">
        <v>5.4919362780243598E-2</v>
      </c>
      <c r="J15" s="19">
        <v>3.9539311738830303E-2</v>
      </c>
      <c r="K15" s="19">
        <v>4.4971731076277298E-2</v>
      </c>
      <c r="L15" s="19">
        <v>5.2814443838981102E-2</v>
      </c>
      <c r="M15" s="19"/>
      <c r="N15" s="19">
        <v>3.7021974993468897E-2</v>
      </c>
      <c r="O15" s="19">
        <v>5.6870606407205801E-2</v>
      </c>
      <c r="P15" s="19">
        <v>5.5610728271225499E-2</v>
      </c>
      <c r="Q15" s="19">
        <v>6.9836348368982504E-2</v>
      </c>
      <c r="R15" s="19"/>
      <c r="S15" s="19">
        <v>5.9264184541545903E-2</v>
      </c>
      <c r="T15" s="19">
        <v>5.4281841360178197E-2</v>
      </c>
      <c r="U15" s="19">
        <v>4.7216258288870501E-2</v>
      </c>
      <c r="V15" s="19">
        <v>5.36028218055776E-2</v>
      </c>
      <c r="W15" s="19">
        <v>2.3577927835510399E-2</v>
      </c>
      <c r="X15" s="19">
        <v>6.0519842122811203E-2</v>
      </c>
      <c r="Y15" s="19">
        <v>5.6347699360915403E-2</v>
      </c>
      <c r="Z15" s="19">
        <v>4.0605955035237597E-2</v>
      </c>
      <c r="AA15" s="19">
        <v>7.3633065970731701E-2</v>
      </c>
      <c r="AB15" s="19"/>
      <c r="AC15" s="19">
        <v>0.124032740861102</v>
      </c>
      <c r="AD15" s="19">
        <v>9.77666967854042E-2</v>
      </c>
      <c r="AE15" s="19">
        <v>6.0469511042142397E-2</v>
      </c>
      <c r="AF15" s="19">
        <v>8.1354130839893998E-2</v>
      </c>
      <c r="AG15" s="19">
        <v>2.7306012276978001E-2</v>
      </c>
      <c r="AH15" s="19">
        <v>6.7211281541633805E-2</v>
      </c>
      <c r="AI15" s="19">
        <v>4.48350565783543E-2</v>
      </c>
      <c r="AJ15" s="19">
        <v>3.4108223174616301E-2</v>
      </c>
      <c r="AK15" s="19">
        <v>3.1569976524174398E-2</v>
      </c>
      <c r="AL15" s="19">
        <v>6.4532553755833694E-2</v>
      </c>
      <c r="AM15" s="19">
        <v>4.87383468854218E-2</v>
      </c>
      <c r="AN15" s="19">
        <v>5.4082844290870097E-2</v>
      </c>
      <c r="AO15" s="19">
        <v>3.1063709165337201E-2</v>
      </c>
      <c r="AP15" s="19">
        <v>5.0908759175076701E-2</v>
      </c>
      <c r="AQ15" s="19">
        <v>4.4677280899064302E-2</v>
      </c>
      <c r="AR15" s="19">
        <v>2.2025110527794399E-2</v>
      </c>
      <c r="AS15" s="19"/>
      <c r="AT15" s="19">
        <v>5.3554087328948202E-2</v>
      </c>
      <c r="AU15" s="19">
        <v>5.2529177388273902E-2</v>
      </c>
      <c r="AV15" s="19">
        <v>5.5958524868267398E-2</v>
      </c>
      <c r="AW15" s="19">
        <v>6.4827813544113697E-2</v>
      </c>
      <c r="AX15" s="19">
        <v>4.6733038154956601E-2</v>
      </c>
      <c r="AY15" s="19">
        <v>3.7613398765750802E-2</v>
      </c>
      <c r="AZ15" s="19"/>
      <c r="BA15" s="19">
        <v>7.0415848842516698E-2</v>
      </c>
      <c r="BB15" s="19">
        <v>4.8660941790275102E-2</v>
      </c>
      <c r="BC15" s="19">
        <v>6.2006254148921303E-2</v>
      </c>
      <c r="BD15" s="19">
        <v>3.5417093618011798E-2</v>
      </c>
      <c r="BE15" s="19">
        <v>0</v>
      </c>
      <c r="BF15" s="19"/>
      <c r="BG15" s="19">
        <v>4.5234667211675197E-2</v>
      </c>
      <c r="BH15" s="19">
        <v>4.5828396016861499E-2</v>
      </c>
      <c r="BI15" s="19">
        <v>4.7337525650320803E-2</v>
      </c>
      <c r="BJ15" s="19">
        <v>4.8286362964556399E-2</v>
      </c>
      <c r="BK15" s="19">
        <v>7.2376453354807593E-2</v>
      </c>
      <c r="BL15" s="19"/>
      <c r="BM15" s="19">
        <v>3.9668156610151002E-2</v>
      </c>
      <c r="BN15" s="19">
        <v>6.15227833183314E-2</v>
      </c>
      <c r="BO15" s="19">
        <v>7.9759144229314599E-2</v>
      </c>
      <c r="BP15" s="19"/>
      <c r="BQ15" s="19">
        <v>2.9975966515457302E-2</v>
      </c>
      <c r="BR15" s="19">
        <v>5.7166288584828903E-2</v>
      </c>
      <c r="BS15" s="19"/>
      <c r="BT15" s="19">
        <v>3.7565513744477197E-2</v>
      </c>
      <c r="BU15" s="19">
        <v>5.9267543227708497E-2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1.78394663345177E-2</v>
      </c>
      <c r="D9" s="17">
        <v>1.9583209053956101E-2</v>
      </c>
      <c r="E9" s="17">
        <v>1.61952765299502E-2</v>
      </c>
      <c r="F9" s="17"/>
      <c r="G9" s="17">
        <v>3.8703251458958303E-2</v>
      </c>
      <c r="H9" s="17">
        <v>2.9351363291879901E-2</v>
      </c>
      <c r="I9" s="17">
        <v>1.65447411238176E-2</v>
      </c>
      <c r="J9" s="17">
        <v>1.6714460236141E-2</v>
      </c>
      <c r="K9" s="17">
        <v>8.8850209186547308E-3</v>
      </c>
      <c r="L9" s="17">
        <v>2.6384483169685801E-3</v>
      </c>
      <c r="M9" s="17"/>
      <c r="N9" s="17">
        <v>1.6947560874802901E-2</v>
      </c>
      <c r="O9" s="17">
        <v>1.26364846384886E-2</v>
      </c>
      <c r="P9" s="17">
        <v>1.51462437005308E-2</v>
      </c>
      <c r="Q9" s="17">
        <v>2.6948776955686701E-2</v>
      </c>
      <c r="R9" s="17"/>
      <c r="S9" s="17">
        <v>2.68510519573728E-2</v>
      </c>
      <c r="T9" s="17">
        <v>6.7865136955353698E-3</v>
      </c>
      <c r="U9" s="17">
        <v>1.0425234551493899E-2</v>
      </c>
      <c r="V9" s="17">
        <v>1.3340785631712799E-2</v>
      </c>
      <c r="W9" s="17">
        <v>1.87875399363183E-2</v>
      </c>
      <c r="X9" s="17">
        <v>3.1672624463843099E-2</v>
      </c>
      <c r="Y9" s="17">
        <v>2.73509410453045E-2</v>
      </c>
      <c r="Z9" s="17">
        <v>2.43400807107115E-2</v>
      </c>
      <c r="AA9" s="17">
        <v>8.7566898116041396E-3</v>
      </c>
      <c r="AB9" s="17"/>
      <c r="AC9" s="17">
        <v>4.29535036856456E-2</v>
      </c>
      <c r="AD9" s="17">
        <v>4.0703723967430001E-2</v>
      </c>
      <c r="AE9" s="17">
        <v>4.0486067341269803E-3</v>
      </c>
      <c r="AF9" s="17">
        <v>3.7343127161649101E-2</v>
      </c>
      <c r="AG9" s="17">
        <v>1.9195378820242599E-2</v>
      </c>
      <c r="AH9" s="17">
        <v>1.0652178161780001E-2</v>
      </c>
      <c r="AI9" s="17">
        <v>1.6892673991283198E-2</v>
      </c>
      <c r="AJ9" s="17">
        <v>7.5520431005467502E-3</v>
      </c>
      <c r="AK9" s="17">
        <v>1.554326623879E-2</v>
      </c>
      <c r="AL9" s="17">
        <v>4.9582818530369398E-3</v>
      </c>
      <c r="AM9" s="17">
        <v>9.94167018035522E-3</v>
      </c>
      <c r="AN9" s="17">
        <v>1.53470780380069E-2</v>
      </c>
      <c r="AO9" s="17">
        <v>3.6866758702397501E-2</v>
      </c>
      <c r="AP9" s="17">
        <v>1.42422780773104E-2</v>
      </c>
      <c r="AQ9" s="17">
        <v>1.7173371935973802E-2</v>
      </c>
      <c r="AR9" s="17">
        <v>3.98824409964861E-2</v>
      </c>
      <c r="AS9" s="17"/>
      <c r="AT9" s="17">
        <v>3.6916844978681598E-2</v>
      </c>
      <c r="AU9" s="17">
        <v>1.1196604613834499E-2</v>
      </c>
      <c r="AV9" s="17">
        <v>8.2336516281320393E-3</v>
      </c>
      <c r="AW9" s="17">
        <v>1.8681099588055101E-2</v>
      </c>
      <c r="AX9" s="17">
        <v>6.5923006699479701E-3</v>
      </c>
      <c r="AY9" s="17">
        <v>1.5754026665462901E-2</v>
      </c>
      <c r="AZ9" s="17"/>
      <c r="BA9" s="17">
        <v>1.55360518053759E-2</v>
      </c>
      <c r="BB9" s="17">
        <v>1.90324520669626E-2</v>
      </c>
      <c r="BC9" s="17">
        <v>1.2787931471727401E-2</v>
      </c>
      <c r="BD9" s="17">
        <v>2.2322972796562899E-2</v>
      </c>
      <c r="BE9" s="17">
        <v>7.1853148609076697E-2</v>
      </c>
      <c r="BF9" s="17"/>
      <c r="BG9" s="17">
        <v>1.3277241169172701E-2</v>
      </c>
      <c r="BH9" s="17">
        <v>2.6552210921897201E-2</v>
      </c>
      <c r="BI9" s="17">
        <v>1.56361397799476E-2</v>
      </c>
      <c r="BJ9" s="17">
        <v>1.04989561268068E-2</v>
      </c>
      <c r="BK9" s="17">
        <v>1.3428110231571E-2</v>
      </c>
      <c r="BL9" s="17"/>
      <c r="BM9" s="17">
        <v>2.12093292916593E-2</v>
      </c>
      <c r="BN9" s="17">
        <v>1.42749234998263E-2</v>
      </c>
      <c r="BO9" s="17">
        <v>1.6424482132417002E-2</v>
      </c>
      <c r="BP9" s="17"/>
      <c r="BQ9" s="17">
        <v>3.0243983722132901E-2</v>
      </c>
      <c r="BR9" s="17">
        <v>9.3123086653344594E-3</v>
      </c>
      <c r="BS9" s="17"/>
      <c r="BT9" s="17">
        <v>1.8384665901397E-2</v>
      </c>
      <c r="BU9" s="17">
        <v>1.6756010473952001E-2</v>
      </c>
    </row>
    <row r="10" spans="2:73" x14ac:dyDescent="0.3">
      <c r="B10" s="18" t="s">
        <v>318</v>
      </c>
      <c r="C10" s="17">
        <v>6.4677553133815804E-2</v>
      </c>
      <c r="D10" s="17">
        <v>6.7450013393412403E-2</v>
      </c>
      <c r="E10" s="17">
        <v>6.1761711815127102E-2</v>
      </c>
      <c r="F10" s="17"/>
      <c r="G10" s="17">
        <v>9.0397572733077997E-2</v>
      </c>
      <c r="H10" s="17">
        <v>8.8067039897070196E-2</v>
      </c>
      <c r="I10" s="17">
        <v>6.7745771906988606E-2</v>
      </c>
      <c r="J10" s="17">
        <v>6.2944746800869103E-2</v>
      </c>
      <c r="K10" s="17">
        <v>4.2773925199888999E-2</v>
      </c>
      <c r="L10" s="17">
        <v>4.2244908479137901E-2</v>
      </c>
      <c r="M10" s="17"/>
      <c r="N10" s="17">
        <v>6.6892365040596605E-2</v>
      </c>
      <c r="O10" s="17">
        <v>7.1674335101388001E-2</v>
      </c>
      <c r="P10" s="17">
        <v>7.6023928473247501E-2</v>
      </c>
      <c r="Q10" s="17">
        <v>4.5049025830134599E-2</v>
      </c>
      <c r="R10" s="17"/>
      <c r="S10" s="17">
        <v>8.3020384541306794E-2</v>
      </c>
      <c r="T10" s="17">
        <v>5.9991926190833197E-2</v>
      </c>
      <c r="U10" s="17">
        <v>5.4268553241728398E-2</v>
      </c>
      <c r="V10" s="17">
        <v>4.7219031524793197E-2</v>
      </c>
      <c r="W10" s="17">
        <v>5.86988103262105E-2</v>
      </c>
      <c r="X10" s="17">
        <v>5.92541105078494E-2</v>
      </c>
      <c r="Y10" s="17">
        <v>6.6256213672416103E-2</v>
      </c>
      <c r="Z10" s="17">
        <v>4.8988490386016499E-2</v>
      </c>
      <c r="AA10" s="17">
        <v>8.3798228989752296E-2</v>
      </c>
      <c r="AB10" s="17"/>
      <c r="AC10" s="17">
        <v>3.3705161783248699E-2</v>
      </c>
      <c r="AD10" s="17">
        <v>2.78309935911213E-2</v>
      </c>
      <c r="AE10" s="17">
        <v>4.2099197436651803E-2</v>
      </c>
      <c r="AF10" s="17">
        <v>6.8443721026316601E-2</v>
      </c>
      <c r="AG10" s="17">
        <v>5.9978549504440003E-2</v>
      </c>
      <c r="AH10" s="17">
        <v>5.1106799016894702E-2</v>
      </c>
      <c r="AI10" s="17">
        <v>7.3491133959068602E-2</v>
      </c>
      <c r="AJ10" s="17">
        <v>5.5632493608588199E-2</v>
      </c>
      <c r="AK10" s="17">
        <v>9.1283362745845406E-2</v>
      </c>
      <c r="AL10" s="17">
        <v>9.7938006248959694E-2</v>
      </c>
      <c r="AM10" s="17">
        <v>5.4667389105654399E-2</v>
      </c>
      <c r="AN10" s="17">
        <v>8.1471058887424702E-2</v>
      </c>
      <c r="AO10" s="17">
        <v>8.3136926779834197E-2</v>
      </c>
      <c r="AP10" s="17">
        <v>0.124359204558547</v>
      </c>
      <c r="AQ10" s="17">
        <v>2.5021304577884301E-2</v>
      </c>
      <c r="AR10" s="17">
        <v>7.5303219735856894E-2</v>
      </c>
      <c r="AS10" s="17"/>
      <c r="AT10" s="17">
        <v>7.8258273392876707E-2</v>
      </c>
      <c r="AU10" s="17">
        <v>6.2951759470737001E-2</v>
      </c>
      <c r="AV10" s="17">
        <v>5.0994460448857602E-2</v>
      </c>
      <c r="AW10" s="17">
        <v>6.4696112156380006E-2</v>
      </c>
      <c r="AX10" s="17">
        <v>5.2886954441688103E-2</v>
      </c>
      <c r="AY10" s="17">
        <v>7.6335693168080296E-2</v>
      </c>
      <c r="AZ10" s="17"/>
      <c r="BA10" s="17">
        <v>4.7847003961548701E-2</v>
      </c>
      <c r="BB10" s="17">
        <v>6.4514636328130495E-2</v>
      </c>
      <c r="BC10" s="17">
        <v>6.1614315494739197E-2</v>
      </c>
      <c r="BD10" s="17">
        <v>9.0310704745287698E-2</v>
      </c>
      <c r="BE10" s="17">
        <v>4.0842568456909902E-2</v>
      </c>
      <c r="BF10" s="17"/>
      <c r="BG10" s="17">
        <v>7.1148189538297296E-2</v>
      </c>
      <c r="BH10" s="17">
        <v>6.6118410345966896E-2</v>
      </c>
      <c r="BI10" s="17">
        <v>6.6680191008709894E-2</v>
      </c>
      <c r="BJ10" s="17">
        <v>7.1802600463463595E-2</v>
      </c>
      <c r="BK10" s="17">
        <v>6.7865987128597996E-2</v>
      </c>
      <c r="BL10" s="17"/>
      <c r="BM10" s="17">
        <v>7.8775402317083201E-2</v>
      </c>
      <c r="BN10" s="17">
        <v>5.8643373874569797E-2</v>
      </c>
      <c r="BO10" s="17">
        <v>3.7294561084957101E-2</v>
      </c>
      <c r="BP10" s="17"/>
      <c r="BQ10" s="17">
        <v>9.1332381738928201E-2</v>
      </c>
      <c r="BR10" s="17">
        <v>5.0099990105814E-2</v>
      </c>
      <c r="BS10" s="17"/>
      <c r="BT10" s="17">
        <v>7.2754117796545698E-2</v>
      </c>
      <c r="BU10" s="17">
        <v>5.5202491593001501E-2</v>
      </c>
    </row>
    <row r="11" spans="2:73" ht="28.8" x14ac:dyDescent="0.3">
      <c r="B11" s="18" t="s">
        <v>319</v>
      </c>
      <c r="C11" s="17">
        <v>0.33501366082034101</v>
      </c>
      <c r="D11" s="17">
        <v>0.348864775537645</v>
      </c>
      <c r="E11" s="17">
        <v>0.32100236965885598</v>
      </c>
      <c r="F11" s="17"/>
      <c r="G11" s="17">
        <v>0.33214739028854701</v>
      </c>
      <c r="H11" s="17">
        <v>0.356444426647473</v>
      </c>
      <c r="I11" s="17">
        <v>0.32982079224870497</v>
      </c>
      <c r="J11" s="17">
        <v>0.34072101969491903</v>
      </c>
      <c r="K11" s="17">
        <v>0.31752286990741002</v>
      </c>
      <c r="L11" s="17">
        <v>0.330808971166482</v>
      </c>
      <c r="M11" s="17"/>
      <c r="N11" s="17">
        <v>0.39594978780983903</v>
      </c>
      <c r="O11" s="17">
        <v>0.33903413110068498</v>
      </c>
      <c r="P11" s="17">
        <v>0.31988586576561201</v>
      </c>
      <c r="Q11" s="17">
        <v>0.276288137132916</v>
      </c>
      <c r="R11" s="17"/>
      <c r="S11" s="17">
        <v>0.33281664462170901</v>
      </c>
      <c r="T11" s="17">
        <v>0.28361848198924799</v>
      </c>
      <c r="U11" s="17">
        <v>0.36077918479124699</v>
      </c>
      <c r="V11" s="17">
        <v>0.34755855292424098</v>
      </c>
      <c r="W11" s="17">
        <v>0.38361250806693997</v>
      </c>
      <c r="X11" s="17">
        <v>0.30766441614821999</v>
      </c>
      <c r="Y11" s="17">
        <v>0.357967969765835</v>
      </c>
      <c r="Z11" s="17">
        <v>0.36669766557163402</v>
      </c>
      <c r="AA11" s="17">
        <v>0.32821415170851898</v>
      </c>
      <c r="AB11" s="17"/>
      <c r="AC11" s="17">
        <v>0.24198277988328901</v>
      </c>
      <c r="AD11" s="17">
        <v>0.177799838870139</v>
      </c>
      <c r="AE11" s="17">
        <v>0.26115492399761198</v>
      </c>
      <c r="AF11" s="17">
        <v>0.237546668459444</v>
      </c>
      <c r="AG11" s="17">
        <v>0.367244622096489</v>
      </c>
      <c r="AH11" s="17">
        <v>0.32640412100390298</v>
      </c>
      <c r="AI11" s="17">
        <v>0.34296444545337201</v>
      </c>
      <c r="AJ11" s="17">
        <v>0.339971287109956</v>
      </c>
      <c r="AK11" s="17">
        <v>0.40757797040086502</v>
      </c>
      <c r="AL11" s="17">
        <v>0.32009838428064702</v>
      </c>
      <c r="AM11" s="17">
        <v>0.34592876469452299</v>
      </c>
      <c r="AN11" s="17">
        <v>0.40087637643406299</v>
      </c>
      <c r="AO11" s="17">
        <v>0.37749270415791603</v>
      </c>
      <c r="AP11" s="17">
        <v>0.37974011918647899</v>
      </c>
      <c r="AQ11" s="17">
        <v>0.39328501793352499</v>
      </c>
      <c r="AR11" s="17">
        <v>0.43580983070977403</v>
      </c>
      <c r="AS11" s="17"/>
      <c r="AT11" s="17">
        <v>0.327746635908095</v>
      </c>
      <c r="AU11" s="17">
        <v>0.32910621327156703</v>
      </c>
      <c r="AV11" s="17">
        <v>0.34361763092293202</v>
      </c>
      <c r="AW11" s="17">
        <v>0.31873486221737102</v>
      </c>
      <c r="AX11" s="17">
        <v>0.36404928724426799</v>
      </c>
      <c r="AY11" s="17">
        <v>0.376101166060401</v>
      </c>
      <c r="AZ11" s="17"/>
      <c r="BA11" s="17">
        <v>0.316532121934747</v>
      </c>
      <c r="BB11" s="17">
        <v>0.336174038421649</v>
      </c>
      <c r="BC11" s="17">
        <v>0.349460002645684</v>
      </c>
      <c r="BD11" s="17">
        <v>0.37408787707269098</v>
      </c>
      <c r="BE11" s="17">
        <v>0.347127910009003</v>
      </c>
      <c r="BF11" s="17"/>
      <c r="BG11" s="17">
        <v>0.340657738929661</v>
      </c>
      <c r="BH11" s="17">
        <v>0.36876710985906702</v>
      </c>
      <c r="BI11" s="17">
        <v>0.32163293354766598</v>
      </c>
      <c r="BJ11" s="17">
        <v>0.318372050842407</v>
      </c>
      <c r="BK11" s="17">
        <v>0.33386230891865798</v>
      </c>
      <c r="BL11" s="17"/>
      <c r="BM11" s="17">
        <v>0.35643393013324798</v>
      </c>
      <c r="BN11" s="17">
        <v>0.32926206973497102</v>
      </c>
      <c r="BO11" s="17">
        <v>0.28514776748024101</v>
      </c>
      <c r="BP11" s="17"/>
      <c r="BQ11" s="17">
        <v>0.37375679717035099</v>
      </c>
      <c r="BR11" s="17">
        <v>0.31300525352207897</v>
      </c>
      <c r="BS11" s="17"/>
      <c r="BT11" s="17">
        <v>0.38373379109639799</v>
      </c>
      <c r="BU11" s="17">
        <v>0.27064879298127698</v>
      </c>
    </row>
    <row r="12" spans="2:73" x14ac:dyDescent="0.3">
      <c r="B12" s="18" t="s">
        <v>320</v>
      </c>
      <c r="C12" s="17">
        <v>0.20885920391194701</v>
      </c>
      <c r="D12" s="17">
        <v>0.19231363943399901</v>
      </c>
      <c r="E12" s="17">
        <v>0.22562691868783299</v>
      </c>
      <c r="F12" s="17"/>
      <c r="G12" s="17">
        <v>0.20390058949634199</v>
      </c>
      <c r="H12" s="17">
        <v>0.22527113855841399</v>
      </c>
      <c r="I12" s="17">
        <v>0.21252949814566</v>
      </c>
      <c r="J12" s="17">
        <v>0.19880273913006599</v>
      </c>
      <c r="K12" s="17">
        <v>0.21676838737044599</v>
      </c>
      <c r="L12" s="17">
        <v>0.198691571512185</v>
      </c>
      <c r="M12" s="17"/>
      <c r="N12" s="17">
        <v>0.21217669923245899</v>
      </c>
      <c r="O12" s="17">
        <v>0.21411840459470999</v>
      </c>
      <c r="P12" s="17">
        <v>0.2100311017557</v>
      </c>
      <c r="Q12" s="17">
        <v>0.19910745569277699</v>
      </c>
      <c r="R12" s="17"/>
      <c r="S12" s="17">
        <v>0.22549901326143401</v>
      </c>
      <c r="T12" s="17">
        <v>0.23928279688184001</v>
      </c>
      <c r="U12" s="17">
        <v>0.20488350771357799</v>
      </c>
      <c r="V12" s="17">
        <v>0.214850749196936</v>
      </c>
      <c r="W12" s="17">
        <v>0.17904683839522101</v>
      </c>
      <c r="X12" s="17">
        <v>0.17437114948204099</v>
      </c>
      <c r="Y12" s="17">
        <v>0.23604798961593801</v>
      </c>
      <c r="Z12" s="17">
        <v>0.15343361137398601</v>
      </c>
      <c r="AA12" s="17">
        <v>0.196511827864288</v>
      </c>
      <c r="AB12" s="17"/>
      <c r="AC12" s="17">
        <v>0.100502888104892</v>
      </c>
      <c r="AD12" s="17">
        <v>0.175518711744621</v>
      </c>
      <c r="AE12" s="17">
        <v>0.26950960936585899</v>
      </c>
      <c r="AF12" s="17">
        <v>0.17226728961635401</v>
      </c>
      <c r="AG12" s="17">
        <v>0.185140046033206</v>
      </c>
      <c r="AH12" s="17">
        <v>0.2207255680812</v>
      </c>
      <c r="AI12" s="17">
        <v>0.20183242650841701</v>
      </c>
      <c r="AJ12" s="17">
        <v>0.246079450135921</v>
      </c>
      <c r="AK12" s="17">
        <v>0.17373093368839501</v>
      </c>
      <c r="AL12" s="17">
        <v>0.26401970204234698</v>
      </c>
      <c r="AM12" s="17">
        <v>0.25292686514344698</v>
      </c>
      <c r="AN12" s="17">
        <v>0.16699333745945699</v>
      </c>
      <c r="AO12" s="17">
        <v>0.16954327684732201</v>
      </c>
      <c r="AP12" s="17">
        <v>0.16289985782993499</v>
      </c>
      <c r="AQ12" s="17">
        <v>0.28889144947807099</v>
      </c>
      <c r="AR12" s="17">
        <v>0.20691474975136701</v>
      </c>
      <c r="AS12" s="17"/>
      <c r="AT12" s="17">
        <v>0.20970942361046299</v>
      </c>
      <c r="AU12" s="17">
        <v>0.199770371629474</v>
      </c>
      <c r="AV12" s="17">
        <v>0.234026802979414</v>
      </c>
      <c r="AW12" s="17">
        <v>0.22129244696931</v>
      </c>
      <c r="AX12" s="17">
        <v>0.16160658492921201</v>
      </c>
      <c r="AY12" s="17">
        <v>0.237747165400716</v>
      </c>
      <c r="AZ12" s="17"/>
      <c r="BA12" s="17">
        <v>0.18455899413697599</v>
      </c>
      <c r="BB12" s="17">
        <v>0.21486641537460899</v>
      </c>
      <c r="BC12" s="17">
        <v>0.21794135848495899</v>
      </c>
      <c r="BD12" s="17">
        <v>0.207784980622158</v>
      </c>
      <c r="BE12" s="17">
        <v>0.21318712208004101</v>
      </c>
      <c r="BF12" s="17"/>
      <c r="BG12" s="17">
        <v>0.20184343249880901</v>
      </c>
      <c r="BH12" s="17">
        <v>0.218243644320988</v>
      </c>
      <c r="BI12" s="17">
        <v>0.233055422665741</v>
      </c>
      <c r="BJ12" s="17">
        <v>0.199351453722029</v>
      </c>
      <c r="BK12" s="17">
        <v>0.20920161279153801</v>
      </c>
      <c r="BL12" s="17"/>
      <c r="BM12" s="17">
        <v>0.21489616992441499</v>
      </c>
      <c r="BN12" s="17">
        <v>0.20071532162493</v>
      </c>
      <c r="BO12" s="17">
        <v>0.21057477026744501</v>
      </c>
      <c r="BP12" s="17"/>
      <c r="BQ12" s="17">
        <v>0.219950204403774</v>
      </c>
      <c r="BR12" s="17">
        <v>0.20669217040627499</v>
      </c>
      <c r="BS12" s="17"/>
      <c r="BT12" s="17">
        <v>0.21600496428648</v>
      </c>
      <c r="BU12" s="17">
        <v>0.211272387260102</v>
      </c>
    </row>
    <row r="13" spans="2:73" x14ac:dyDescent="0.3">
      <c r="B13" s="18" t="s">
        <v>321</v>
      </c>
      <c r="C13" s="17">
        <v>0.22579179422728901</v>
      </c>
      <c r="D13" s="17">
        <v>0.21897912715309101</v>
      </c>
      <c r="E13" s="17">
        <v>0.23240870146558901</v>
      </c>
      <c r="F13" s="17"/>
      <c r="G13" s="17">
        <v>0.18836255214403899</v>
      </c>
      <c r="H13" s="17">
        <v>0.182760956281312</v>
      </c>
      <c r="I13" s="17">
        <v>0.23222796817848201</v>
      </c>
      <c r="J13" s="17">
        <v>0.23929790988927799</v>
      </c>
      <c r="K13" s="17">
        <v>0.25734970414759101</v>
      </c>
      <c r="L13" s="17">
        <v>0.248160485176253</v>
      </c>
      <c r="M13" s="17"/>
      <c r="N13" s="17">
        <v>0.22825543058585901</v>
      </c>
      <c r="O13" s="17">
        <v>0.219818911835854</v>
      </c>
      <c r="P13" s="17">
        <v>0.23809456459911499</v>
      </c>
      <c r="Q13" s="17">
        <v>0.219232740355781</v>
      </c>
      <c r="R13" s="17"/>
      <c r="S13" s="17">
        <v>0.19443055755864999</v>
      </c>
      <c r="T13" s="17">
        <v>0.243930971253151</v>
      </c>
      <c r="U13" s="17">
        <v>0.22901710536281</v>
      </c>
      <c r="V13" s="17">
        <v>0.222438042107647</v>
      </c>
      <c r="W13" s="17">
        <v>0.236814125286397</v>
      </c>
      <c r="X13" s="17">
        <v>0.26505842313998101</v>
      </c>
      <c r="Y13" s="17">
        <v>0.19767720442900399</v>
      </c>
      <c r="Z13" s="17">
        <v>0.24273619626415099</v>
      </c>
      <c r="AA13" s="17">
        <v>0.21962845555771199</v>
      </c>
      <c r="AB13" s="17"/>
      <c r="AC13" s="17">
        <v>7.7859238641745501E-2</v>
      </c>
      <c r="AD13" s="17">
        <v>0.27965582215192097</v>
      </c>
      <c r="AE13" s="17">
        <v>0.21343555498834499</v>
      </c>
      <c r="AF13" s="17">
        <v>0.22852553165551501</v>
      </c>
      <c r="AG13" s="17">
        <v>0.189335697715631</v>
      </c>
      <c r="AH13" s="17">
        <v>0.243462731849691</v>
      </c>
      <c r="AI13" s="17">
        <v>0.26079124403925302</v>
      </c>
      <c r="AJ13" s="17">
        <v>0.21487260618724199</v>
      </c>
      <c r="AK13" s="17">
        <v>0.230048566971913</v>
      </c>
      <c r="AL13" s="17">
        <v>0.19231686759972999</v>
      </c>
      <c r="AM13" s="17">
        <v>0.22190414868193001</v>
      </c>
      <c r="AN13" s="17">
        <v>0.28213087575214701</v>
      </c>
      <c r="AO13" s="17">
        <v>0.243099671210248</v>
      </c>
      <c r="AP13" s="17">
        <v>0.21622619184041</v>
      </c>
      <c r="AQ13" s="17">
        <v>0.16555555513938</v>
      </c>
      <c r="AR13" s="17">
        <v>0.183034095061891</v>
      </c>
      <c r="AS13" s="17"/>
      <c r="AT13" s="17">
        <v>0.204453470667739</v>
      </c>
      <c r="AU13" s="17">
        <v>0.24364656287365</v>
      </c>
      <c r="AV13" s="17">
        <v>0.220114688242212</v>
      </c>
      <c r="AW13" s="17">
        <v>0.24558763708984099</v>
      </c>
      <c r="AX13" s="17">
        <v>0.215994581367558</v>
      </c>
      <c r="AY13" s="17">
        <v>0.184643817634011</v>
      </c>
      <c r="AZ13" s="17"/>
      <c r="BA13" s="17">
        <v>0.23724199177995101</v>
      </c>
      <c r="BB13" s="17">
        <v>0.218097748217288</v>
      </c>
      <c r="BC13" s="17">
        <v>0.222832569864888</v>
      </c>
      <c r="BD13" s="17">
        <v>0.22543584815283799</v>
      </c>
      <c r="BE13" s="17">
        <v>0.22993235812454799</v>
      </c>
      <c r="BF13" s="17"/>
      <c r="BG13" s="17">
        <v>0.227068971794566</v>
      </c>
      <c r="BH13" s="17">
        <v>0.21219518399440199</v>
      </c>
      <c r="BI13" s="17">
        <v>0.23333391944029799</v>
      </c>
      <c r="BJ13" s="17">
        <v>0.24260034111934001</v>
      </c>
      <c r="BK13" s="17">
        <v>0.218026673594481</v>
      </c>
      <c r="BL13" s="17"/>
      <c r="BM13" s="17">
        <v>0.20921282110400499</v>
      </c>
      <c r="BN13" s="17">
        <v>0.23822992566283399</v>
      </c>
      <c r="BO13" s="17">
        <v>0.245079438862359</v>
      </c>
      <c r="BP13" s="17"/>
      <c r="BQ13" s="17">
        <v>0.20933739481546301</v>
      </c>
      <c r="BR13" s="17">
        <v>0.24097042933230101</v>
      </c>
      <c r="BS13" s="17"/>
      <c r="BT13" s="17">
        <v>0.212241578495312</v>
      </c>
      <c r="BU13" s="17">
        <v>0.249758215377066</v>
      </c>
    </row>
    <row r="14" spans="2:73" x14ac:dyDescent="0.3">
      <c r="B14" s="18" t="s">
        <v>270</v>
      </c>
      <c r="C14" s="17">
        <v>8.91798666538582E-2</v>
      </c>
      <c r="D14" s="17">
        <v>9.7388648230614994E-2</v>
      </c>
      <c r="E14" s="17">
        <v>8.1049896361179E-2</v>
      </c>
      <c r="F14" s="17"/>
      <c r="G14" s="17">
        <v>6.3787168212535106E-2</v>
      </c>
      <c r="H14" s="17">
        <v>5.6980653333296799E-2</v>
      </c>
      <c r="I14" s="17">
        <v>8.2323987746605404E-2</v>
      </c>
      <c r="J14" s="17">
        <v>9.54112249206686E-2</v>
      </c>
      <c r="K14" s="17">
        <v>0.10808115316837499</v>
      </c>
      <c r="L14" s="17">
        <v>0.11999178168309201</v>
      </c>
      <c r="M14" s="17"/>
      <c r="N14" s="17">
        <v>4.6371277206787499E-2</v>
      </c>
      <c r="O14" s="17">
        <v>7.7173279217779903E-2</v>
      </c>
      <c r="P14" s="17">
        <v>8.0265222450185303E-2</v>
      </c>
      <c r="Q14" s="17">
        <v>0.15515520686474901</v>
      </c>
      <c r="R14" s="17"/>
      <c r="S14" s="17">
        <v>7.0488984673859403E-2</v>
      </c>
      <c r="T14" s="17">
        <v>9.9955653988739304E-2</v>
      </c>
      <c r="U14" s="17">
        <v>9.9072481163534301E-2</v>
      </c>
      <c r="V14" s="17">
        <v>9.6098609627742804E-2</v>
      </c>
      <c r="W14" s="17">
        <v>9.5183768785767495E-2</v>
      </c>
      <c r="X14" s="17">
        <v>9.9688889780949405E-2</v>
      </c>
      <c r="Y14" s="17">
        <v>5.0639833954637101E-2</v>
      </c>
      <c r="Z14" s="17">
        <v>0.116046399504615</v>
      </c>
      <c r="AA14" s="17">
        <v>9.2448539479757896E-2</v>
      </c>
      <c r="AB14" s="17"/>
      <c r="AC14" s="17">
        <v>0.42344021885227201</v>
      </c>
      <c r="AD14" s="17">
        <v>0.16325907858826499</v>
      </c>
      <c r="AE14" s="17">
        <v>0.151913304349028</v>
      </c>
      <c r="AF14" s="17">
        <v>0.16329667740703499</v>
      </c>
      <c r="AG14" s="17">
        <v>0.13311140144990499</v>
      </c>
      <c r="AH14" s="17">
        <v>6.5324073391807902E-2</v>
      </c>
      <c r="AI14" s="17">
        <v>6.5320730127850807E-2</v>
      </c>
      <c r="AJ14" s="17">
        <v>9.3290279543379206E-2</v>
      </c>
      <c r="AK14" s="17">
        <v>4.9158516804027497E-2</v>
      </c>
      <c r="AL14" s="17">
        <v>4.6521609209764003E-2</v>
      </c>
      <c r="AM14" s="17">
        <v>8.0800709651023303E-2</v>
      </c>
      <c r="AN14" s="17">
        <v>2.5177095967186501E-2</v>
      </c>
      <c r="AO14" s="17">
        <v>4.2323185730063502E-2</v>
      </c>
      <c r="AP14" s="17">
        <v>4.4948227063149701E-2</v>
      </c>
      <c r="AQ14" s="17">
        <v>6.2648334764917504E-2</v>
      </c>
      <c r="AR14" s="17">
        <v>3.7888943979846899E-2</v>
      </c>
      <c r="AS14" s="17"/>
      <c r="AT14" s="17">
        <v>8.1909047738952301E-2</v>
      </c>
      <c r="AU14" s="17">
        <v>9.9845159914083895E-2</v>
      </c>
      <c r="AV14" s="17">
        <v>7.1707400945817401E-2</v>
      </c>
      <c r="AW14" s="17">
        <v>7.6334685226153304E-2</v>
      </c>
      <c r="AX14" s="17">
        <v>0.12412628627160401</v>
      </c>
      <c r="AY14" s="17">
        <v>8.8051568160136207E-2</v>
      </c>
      <c r="AZ14" s="17"/>
      <c r="BA14" s="17">
        <v>0.12871744940587901</v>
      </c>
      <c r="BB14" s="17">
        <v>9.1379671534608298E-2</v>
      </c>
      <c r="BC14" s="17">
        <v>6.9313765039570499E-2</v>
      </c>
      <c r="BD14" s="17">
        <v>3.9395789968389203E-2</v>
      </c>
      <c r="BE14" s="17">
        <v>4.0344045902215499E-2</v>
      </c>
      <c r="BF14" s="17"/>
      <c r="BG14" s="17">
        <v>9.6849231246334197E-2</v>
      </c>
      <c r="BH14" s="17">
        <v>6.8310168096215207E-2</v>
      </c>
      <c r="BI14" s="17">
        <v>8.84334459139689E-2</v>
      </c>
      <c r="BJ14" s="17">
        <v>0.10330464234023699</v>
      </c>
      <c r="BK14" s="17">
        <v>7.70666546619279E-2</v>
      </c>
      <c r="BL14" s="17"/>
      <c r="BM14" s="17">
        <v>7.6276851116368699E-2</v>
      </c>
      <c r="BN14" s="17">
        <v>9.4095296445045107E-2</v>
      </c>
      <c r="BO14" s="17">
        <v>0.115710341351736</v>
      </c>
      <c r="BP14" s="17"/>
      <c r="BQ14" s="17">
        <v>5.1740349551249003E-2</v>
      </c>
      <c r="BR14" s="17">
        <v>0.113925047545401</v>
      </c>
      <c r="BS14" s="17"/>
      <c r="BT14" s="17">
        <v>6.03680855514774E-2</v>
      </c>
      <c r="BU14" s="17">
        <v>0.12787581603383699</v>
      </c>
    </row>
    <row r="15" spans="2:73" x14ac:dyDescent="0.3">
      <c r="B15" s="18" t="s">
        <v>92</v>
      </c>
      <c r="C15" s="19">
        <v>5.8638454918231803E-2</v>
      </c>
      <c r="D15" s="19">
        <v>5.5420587197281899E-2</v>
      </c>
      <c r="E15" s="19">
        <v>6.1955125481465499E-2</v>
      </c>
      <c r="F15" s="19"/>
      <c r="G15" s="19">
        <v>8.2701475666500698E-2</v>
      </c>
      <c r="H15" s="19">
        <v>6.1124421990554699E-2</v>
      </c>
      <c r="I15" s="19">
        <v>5.8807240649741799E-2</v>
      </c>
      <c r="J15" s="19">
        <v>4.6107899328058602E-2</v>
      </c>
      <c r="K15" s="19">
        <v>4.8618939287634097E-2</v>
      </c>
      <c r="L15" s="19">
        <v>5.7463833665881502E-2</v>
      </c>
      <c r="M15" s="19"/>
      <c r="N15" s="19">
        <v>3.3406879249656497E-2</v>
      </c>
      <c r="O15" s="19">
        <v>6.5544453511094794E-2</v>
      </c>
      <c r="P15" s="19">
        <v>6.0553073255609699E-2</v>
      </c>
      <c r="Q15" s="19">
        <v>7.8218657167955397E-2</v>
      </c>
      <c r="R15" s="19"/>
      <c r="S15" s="19">
        <v>6.6893363385668203E-2</v>
      </c>
      <c r="T15" s="19">
        <v>6.6433656000652694E-2</v>
      </c>
      <c r="U15" s="19">
        <v>4.1553933175608099E-2</v>
      </c>
      <c r="V15" s="19">
        <v>5.8494228986927299E-2</v>
      </c>
      <c r="W15" s="19">
        <v>2.7856409203145902E-2</v>
      </c>
      <c r="X15" s="19">
        <v>6.2290386477115697E-2</v>
      </c>
      <c r="Y15" s="19">
        <v>6.4059847516864998E-2</v>
      </c>
      <c r="Z15" s="19">
        <v>4.7757556188887197E-2</v>
      </c>
      <c r="AA15" s="19">
        <v>7.0642106588366699E-2</v>
      </c>
      <c r="AB15" s="19"/>
      <c r="AC15" s="19">
        <v>7.95562090489077E-2</v>
      </c>
      <c r="AD15" s="19">
        <v>0.135231831086503</v>
      </c>
      <c r="AE15" s="19">
        <v>5.7838803128377698E-2</v>
      </c>
      <c r="AF15" s="19">
        <v>9.2576984673685705E-2</v>
      </c>
      <c r="AG15" s="19">
        <v>4.5994304380086198E-2</v>
      </c>
      <c r="AH15" s="19">
        <v>8.2324528494722604E-2</v>
      </c>
      <c r="AI15" s="19">
        <v>3.8707345920756198E-2</v>
      </c>
      <c r="AJ15" s="19">
        <v>4.2601840314366202E-2</v>
      </c>
      <c r="AK15" s="19">
        <v>3.26573831501649E-2</v>
      </c>
      <c r="AL15" s="19">
        <v>7.4147148765514703E-2</v>
      </c>
      <c r="AM15" s="19">
        <v>3.38304525430667E-2</v>
      </c>
      <c r="AN15" s="19">
        <v>2.8004177461715098E-2</v>
      </c>
      <c r="AO15" s="19">
        <v>4.7537476572218497E-2</v>
      </c>
      <c r="AP15" s="19">
        <v>5.7584121444169301E-2</v>
      </c>
      <c r="AQ15" s="19">
        <v>4.7424966170248203E-2</v>
      </c>
      <c r="AR15" s="19">
        <v>2.1166719764777599E-2</v>
      </c>
      <c r="AS15" s="19"/>
      <c r="AT15" s="19">
        <v>6.1006303703192502E-2</v>
      </c>
      <c r="AU15" s="19">
        <v>5.3483328226653401E-2</v>
      </c>
      <c r="AV15" s="19">
        <v>7.1305364832634499E-2</v>
      </c>
      <c r="AW15" s="19">
        <v>5.46731567528898E-2</v>
      </c>
      <c r="AX15" s="19">
        <v>7.4744005075722E-2</v>
      </c>
      <c r="AY15" s="19">
        <v>2.13665629111927E-2</v>
      </c>
      <c r="AZ15" s="19"/>
      <c r="BA15" s="19">
        <v>6.9566386975522795E-2</v>
      </c>
      <c r="BB15" s="19">
        <v>5.5935038056752699E-2</v>
      </c>
      <c r="BC15" s="19">
        <v>6.6050056998431306E-2</v>
      </c>
      <c r="BD15" s="19">
        <v>4.0661826642073302E-2</v>
      </c>
      <c r="BE15" s="19">
        <v>5.6712846818205702E-2</v>
      </c>
      <c r="BF15" s="19"/>
      <c r="BG15" s="19">
        <v>4.9155194823158797E-2</v>
      </c>
      <c r="BH15" s="19">
        <v>3.9813272461463302E-2</v>
      </c>
      <c r="BI15" s="19">
        <v>4.1227947643668501E-2</v>
      </c>
      <c r="BJ15" s="19">
        <v>5.4069955385716802E-2</v>
      </c>
      <c r="BK15" s="19">
        <v>8.0548652673225501E-2</v>
      </c>
      <c r="BL15" s="19"/>
      <c r="BM15" s="19">
        <v>4.3195496113220398E-2</v>
      </c>
      <c r="BN15" s="19">
        <v>6.4779089157824293E-2</v>
      </c>
      <c r="BO15" s="19">
        <v>8.9768638820844099E-2</v>
      </c>
      <c r="BP15" s="19"/>
      <c r="BQ15" s="19">
        <v>2.3638888598101301E-2</v>
      </c>
      <c r="BR15" s="19">
        <v>6.5994800422795097E-2</v>
      </c>
      <c r="BS15" s="19"/>
      <c r="BT15" s="19">
        <v>3.6512796872389897E-2</v>
      </c>
      <c r="BU15" s="19">
        <v>6.8486286280763795E-2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1.43030474972341E-2</v>
      </c>
      <c r="D9" s="17">
        <v>6.8953826806900601E-3</v>
      </c>
      <c r="E9" s="17">
        <v>2.1152057884851399E-2</v>
      </c>
      <c r="F9" s="17"/>
      <c r="G9" s="17">
        <v>3.3034445890834097E-2</v>
      </c>
      <c r="H9" s="17">
        <v>1.5438754431874299E-2</v>
      </c>
      <c r="I9" s="17">
        <v>1.27342606224684E-2</v>
      </c>
      <c r="J9" s="17">
        <v>2.2124375827901398E-2</v>
      </c>
      <c r="K9" s="17">
        <v>2.1061034402595899E-3</v>
      </c>
      <c r="L9" s="17">
        <v>4.0695966270884003E-3</v>
      </c>
      <c r="M9" s="17"/>
      <c r="N9" s="17">
        <v>1.27219152325178E-2</v>
      </c>
      <c r="O9" s="17">
        <v>9.3003913998149501E-3</v>
      </c>
      <c r="P9" s="17">
        <v>2.3484825656271399E-2</v>
      </c>
      <c r="Q9" s="17">
        <v>1.34283072389185E-2</v>
      </c>
      <c r="R9" s="17"/>
      <c r="S9" s="17">
        <v>1.04796158918249E-2</v>
      </c>
      <c r="T9" s="17">
        <v>1.4373662778666099E-2</v>
      </c>
      <c r="U9" s="17">
        <v>1.29950076451076E-2</v>
      </c>
      <c r="V9" s="17">
        <v>1.21758144579524E-2</v>
      </c>
      <c r="W9" s="17">
        <v>9.8221419417703903E-3</v>
      </c>
      <c r="X9" s="17">
        <v>1.9342011373759599E-2</v>
      </c>
      <c r="Y9" s="17">
        <v>2.1070752659944299E-2</v>
      </c>
      <c r="Z9" s="17">
        <v>2.5795434315710599E-2</v>
      </c>
      <c r="AA9" s="17">
        <v>1.13285795351982E-2</v>
      </c>
      <c r="AB9" s="17"/>
      <c r="AC9" s="17">
        <v>4.29535036856456E-2</v>
      </c>
      <c r="AD9" s="17">
        <v>3.9124483662627801E-2</v>
      </c>
      <c r="AE9" s="17">
        <v>4.7321306520710302E-3</v>
      </c>
      <c r="AF9" s="17">
        <v>1.48733287650973E-2</v>
      </c>
      <c r="AG9" s="17">
        <v>2.2739639512436901E-2</v>
      </c>
      <c r="AH9" s="17">
        <v>9.7496879067046002E-3</v>
      </c>
      <c r="AI9" s="17">
        <v>8.3036889940666606E-3</v>
      </c>
      <c r="AJ9" s="17">
        <v>1.7689311405217002E-2</v>
      </c>
      <c r="AK9" s="17">
        <v>2.9001507894822701E-2</v>
      </c>
      <c r="AL9" s="17">
        <v>0</v>
      </c>
      <c r="AM9" s="17">
        <v>5.6045676869662898E-3</v>
      </c>
      <c r="AN9" s="17">
        <v>2.20970762106029E-2</v>
      </c>
      <c r="AO9" s="17">
        <v>2.2638687942187499E-2</v>
      </c>
      <c r="AP9" s="17">
        <v>8.6857357512593499E-3</v>
      </c>
      <c r="AQ9" s="17">
        <v>0</v>
      </c>
      <c r="AR9" s="17">
        <v>9.5389242553120101E-3</v>
      </c>
      <c r="AS9" s="17"/>
      <c r="AT9" s="17">
        <v>1.39888225233421E-2</v>
      </c>
      <c r="AU9" s="17">
        <v>8.3602780880604292E-3</v>
      </c>
      <c r="AV9" s="17">
        <v>1.2127669955273101E-2</v>
      </c>
      <c r="AW9" s="17">
        <v>2.1123779049998299E-2</v>
      </c>
      <c r="AX9" s="17">
        <v>1.15761455769244E-2</v>
      </c>
      <c r="AY9" s="17">
        <v>3.7929782555146202E-2</v>
      </c>
      <c r="AZ9" s="17"/>
      <c r="BA9" s="17">
        <v>9.7247352699017207E-3</v>
      </c>
      <c r="BB9" s="17">
        <v>2.1835071139718502E-2</v>
      </c>
      <c r="BC9" s="17">
        <v>9.3916094083373296E-3</v>
      </c>
      <c r="BD9" s="17">
        <v>1.5143817886162E-2</v>
      </c>
      <c r="BE9" s="17">
        <v>1.1394139685689701E-2</v>
      </c>
      <c r="BF9" s="17"/>
      <c r="BG9" s="17">
        <v>3.2517459602613998E-3</v>
      </c>
      <c r="BH9" s="17">
        <v>1.8415162226152901E-2</v>
      </c>
      <c r="BI9" s="17">
        <v>6.6740682759352304E-3</v>
      </c>
      <c r="BJ9" s="17">
        <v>8.8222004033625297E-3</v>
      </c>
      <c r="BK9" s="17">
        <v>1.6550924778815299E-2</v>
      </c>
      <c r="BL9" s="17"/>
      <c r="BM9" s="17">
        <v>1.6155626058682E-2</v>
      </c>
      <c r="BN9" s="17">
        <v>9.7826426058496702E-3</v>
      </c>
      <c r="BO9" s="17">
        <v>1.97160576322685E-2</v>
      </c>
      <c r="BP9" s="17"/>
      <c r="BQ9" s="17">
        <v>1.91172543500761E-2</v>
      </c>
      <c r="BR9" s="17">
        <v>1.10202454447739E-2</v>
      </c>
      <c r="BS9" s="17"/>
      <c r="BT9" s="17">
        <v>1.3896661991876801E-2</v>
      </c>
      <c r="BU9" s="17">
        <v>1.16679684034063E-2</v>
      </c>
    </row>
    <row r="10" spans="2:73" x14ac:dyDescent="0.3">
      <c r="B10" s="18" t="s">
        <v>318</v>
      </c>
      <c r="C10" s="17">
        <v>6.01730169705662E-2</v>
      </c>
      <c r="D10" s="17">
        <v>6.1988063942142499E-2</v>
      </c>
      <c r="E10" s="17">
        <v>5.8174358121280599E-2</v>
      </c>
      <c r="F10" s="17"/>
      <c r="G10" s="17">
        <v>8.1274252732342997E-2</v>
      </c>
      <c r="H10" s="17">
        <v>8.3722267309001799E-2</v>
      </c>
      <c r="I10" s="17">
        <v>6.3790956054592493E-2</v>
      </c>
      <c r="J10" s="17">
        <v>5.5555875225572801E-2</v>
      </c>
      <c r="K10" s="17">
        <v>4.5625206622865302E-2</v>
      </c>
      <c r="L10" s="17">
        <v>3.7632109123439901E-2</v>
      </c>
      <c r="M10" s="17"/>
      <c r="N10" s="17">
        <v>6.7162861867382198E-2</v>
      </c>
      <c r="O10" s="17">
        <v>7.5084414226598506E-2</v>
      </c>
      <c r="P10" s="17">
        <v>4.4851853356912399E-2</v>
      </c>
      <c r="Q10" s="17">
        <v>5.1773013998954003E-2</v>
      </c>
      <c r="R10" s="17"/>
      <c r="S10" s="17">
        <v>6.0177077382364802E-2</v>
      </c>
      <c r="T10" s="17">
        <v>5.26666597527361E-2</v>
      </c>
      <c r="U10" s="17">
        <v>5.7614971006701099E-2</v>
      </c>
      <c r="V10" s="17">
        <v>5.7431691606564098E-2</v>
      </c>
      <c r="W10" s="17">
        <v>6.8657283581852094E-2</v>
      </c>
      <c r="X10" s="17">
        <v>7.0612274120150004E-2</v>
      </c>
      <c r="Y10" s="17">
        <v>5.6890712304129502E-2</v>
      </c>
      <c r="Z10" s="17">
        <v>5.6331988663997697E-2</v>
      </c>
      <c r="AA10" s="17">
        <v>6.3801425055453304E-2</v>
      </c>
      <c r="AB10" s="17"/>
      <c r="AC10" s="17">
        <v>0.118711445737381</v>
      </c>
      <c r="AD10" s="17">
        <v>3.43734947750238E-2</v>
      </c>
      <c r="AE10" s="17">
        <v>3.8145434453334397E-2</v>
      </c>
      <c r="AF10" s="17">
        <v>4.2261829306361999E-2</v>
      </c>
      <c r="AG10" s="17">
        <v>7.2875698343179904E-2</v>
      </c>
      <c r="AH10" s="17">
        <v>6.7521003436764607E-2</v>
      </c>
      <c r="AI10" s="17">
        <v>4.6372998784650697E-2</v>
      </c>
      <c r="AJ10" s="17">
        <v>4.7948163814676897E-2</v>
      </c>
      <c r="AK10" s="17">
        <v>9.8746144415239503E-2</v>
      </c>
      <c r="AL10" s="17">
        <v>7.0112719932529793E-2</v>
      </c>
      <c r="AM10" s="17">
        <v>7.6131035510686104E-2</v>
      </c>
      <c r="AN10" s="17">
        <v>3.2253188728135998E-2</v>
      </c>
      <c r="AO10" s="17">
        <v>4.7205983152162699E-2</v>
      </c>
      <c r="AP10" s="17">
        <v>5.0410205534819202E-2</v>
      </c>
      <c r="AQ10" s="17">
        <v>1.5270538490452601E-2</v>
      </c>
      <c r="AR10" s="17">
        <v>0.121731433450293</v>
      </c>
      <c r="AS10" s="17"/>
      <c r="AT10" s="17">
        <v>6.5469364064876898E-2</v>
      </c>
      <c r="AU10" s="17">
        <v>6.5585282033503903E-2</v>
      </c>
      <c r="AV10" s="17">
        <v>5.5647614268031602E-2</v>
      </c>
      <c r="AW10" s="17">
        <v>4.9359869496082599E-2</v>
      </c>
      <c r="AX10" s="17">
        <v>5.72816700998037E-2</v>
      </c>
      <c r="AY10" s="17">
        <v>6.36249277591351E-2</v>
      </c>
      <c r="AZ10" s="17"/>
      <c r="BA10" s="17">
        <v>4.4178570242589803E-2</v>
      </c>
      <c r="BB10" s="17">
        <v>7.0894741569980796E-2</v>
      </c>
      <c r="BC10" s="17">
        <v>5.6129735113517799E-2</v>
      </c>
      <c r="BD10" s="17">
        <v>8.7915808269580606E-2</v>
      </c>
      <c r="BE10" s="17">
        <v>0.104489639939279</v>
      </c>
      <c r="BF10" s="17"/>
      <c r="BG10" s="17">
        <v>5.2388475049194597E-2</v>
      </c>
      <c r="BH10" s="17">
        <v>6.7146744582196799E-2</v>
      </c>
      <c r="BI10" s="17">
        <v>5.3577260838984203E-2</v>
      </c>
      <c r="BJ10" s="17">
        <v>5.9413970453774501E-2</v>
      </c>
      <c r="BK10" s="17">
        <v>6.6633215582394906E-2</v>
      </c>
      <c r="BL10" s="17"/>
      <c r="BM10" s="17">
        <v>6.4377279420788205E-2</v>
      </c>
      <c r="BN10" s="17">
        <v>5.3840109097432899E-2</v>
      </c>
      <c r="BO10" s="17">
        <v>6.2966619444133995E-2</v>
      </c>
      <c r="BP10" s="17"/>
      <c r="BQ10" s="17">
        <v>8.3982728603385695E-2</v>
      </c>
      <c r="BR10" s="17">
        <v>4.6723894465696497E-2</v>
      </c>
      <c r="BS10" s="17"/>
      <c r="BT10" s="17">
        <v>6.4981349676558595E-2</v>
      </c>
      <c r="BU10" s="17">
        <v>5.5360827032398099E-2</v>
      </c>
    </row>
    <row r="11" spans="2:73" ht="28.8" x14ac:dyDescent="0.3">
      <c r="B11" s="18" t="s">
        <v>319</v>
      </c>
      <c r="C11" s="17">
        <v>0.30174003920464199</v>
      </c>
      <c r="D11" s="17">
        <v>0.29478115248824499</v>
      </c>
      <c r="E11" s="17">
        <v>0.30871009458590198</v>
      </c>
      <c r="F11" s="17"/>
      <c r="G11" s="17">
        <v>0.32691654559531902</v>
      </c>
      <c r="H11" s="17">
        <v>0.31991893380576603</v>
      </c>
      <c r="I11" s="17">
        <v>0.32196632438749601</v>
      </c>
      <c r="J11" s="17">
        <v>0.298309428171595</v>
      </c>
      <c r="K11" s="17">
        <v>0.28155581708520799</v>
      </c>
      <c r="L11" s="17">
        <v>0.27018310621327402</v>
      </c>
      <c r="M11" s="17"/>
      <c r="N11" s="17">
        <v>0.33993092723266499</v>
      </c>
      <c r="O11" s="17">
        <v>0.308578041248392</v>
      </c>
      <c r="P11" s="17">
        <v>0.30098867796567103</v>
      </c>
      <c r="Q11" s="17">
        <v>0.25032555244690202</v>
      </c>
      <c r="R11" s="17"/>
      <c r="S11" s="17">
        <v>0.29530545247634699</v>
      </c>
      <c r="T11" s="17">
        <v>0.30405445280834498</v>
      </c>
      <c r="U11" s="17">
        <v>0.32891780113071001</v>
      </c>
      <c r="V11" s="17">
        <v>0.26972171966027497</v>
      </c>
      <c r="W11" s="17">
        <v>0.281882766792107</v>
      </c>
      <c r="X11" s="17">
        <v>0.29694039409693102</v>
      </c>
      <c r="Y11" s="17">
        <v>0.33994532427365098</v>
      </c>
      <c r="Z11" s="17">
        <v>0.25466860993207202</v>
      </c>
      <c r="AA11" s="17">
        <v>0.319217730378759</v>
      </c>
      <c r="AB11" s="17"/>
      <c r="AC11" s="17">
        <v>0.20924166935632399</v>
      </c>
      <c r="AD11" s="17">
        <v>0.27523657756108699</v>
      </c>
      <c r="AE11" s="17">
        <v>0.24106902740536101</v>
      </c>
      <c r="AF11" s="17">
        <v>0.231216713566054</v>
      </c>
      <c r="AG11" s="17">
        <v>0.25640730840894899</v>
      </c>
      <c r="AH11" s="17">
        <v>0.29612048926492601</v>
      </c>
      <c r="AI11" s="17">
        <v>0.34616039260857701</v>
      </c>
      <c r="AJ11" s="17">
        <v>0.29043023196273599</v>
      </c>
      <c r="AK11" s="17">
        <v>0.32583498375296699</v>
      </c>
      <c r="AL11" s="17">
        <v>0.26574295336185799</v>
      </c>
      <c r="AM11" s="17">
        <v>0.27860508845364201</v>
      </c>
      <c r="AN11" s="17">
        <v>0.34322181986544797</v>
      </c>
      <c r="AO11" s="17">
        <v>0.40076770473467299</v>
      </c>
      <c r="AP11" s="17">
        <v>0.41667960077223298</v>
      </c>
      <c r="AQ11" s="17">
        <v>0.29751381098075502</v>
      </c>
      <c r="AR11" s="17">
        <v>0.406912353245797</v>
      </c>
      <c r="AS11" s="17"/>
      <c r="AT11" s="17">
        <v>0.30777522418208397</v>
      </c>
      <c r="AU11" s="17">
        <v>0.30169258466920501</v>
      </c>
      <c r="AV11" s="17">
        <v>0.28324607394880302</v>
      </c>
      <c r="AW11" s="17">
        <v>0.29407920132527898</v>
      </c>
      <c r="AX11" s="17">
        <v>0.31067534325306101</v>
      </c>
      <c r="AY11" s="17">
        <v>0.33479780643687501</v>
      </c>
      <c r="AZ11" s="17"/>
      <c r="BA11" s="17">
        <v>0.26475329609420301</v>
      </c>
      <c r="BB11" s="17">
        <v>0.30391484511445499</v>
      </c>
      <c r="BC11" s="17">
        <v>0.32790419677863802</v>
      </c>
      <c r="BD11" s="17">
        <v>0.31199428037128601</v>
      </c>
      <c r="BE11" s="17">
        <v>0.34284767800493698</v>
      </c>
      <c r="BF11" s="17"/>
      <c r="BG11" s="17">
        <v>0.31242535054717102</v>
      </c>
      <c r="BH11" s="17">
        <v>0.309744757720535</v>
      </c>
      <c r="BI11" s="17">
        <v>0.304036036677515</v>
      </c>
      <c r="BJ11" s="17">
        <v>0.29988747795519399</v>
      </c>
      <c r="BK11" s="17">
        <v>0.33725594820593202</v>
      </c>
      <c r="BL11" s="17"/>
      <c r="BM11" s="17">
        <v>0.33182256842898999</v>
      </c>
      <c r="BN11" s="17">
        <v>0.27778479032250503</v>
      </c>
      <c r="BO11" s="17">
        <v>0.27009402834846402</v>
      </c>
      <c r="BP11" s="17"/>
      <c r="BQ11" s="17">
        <v>0.32072220741382002</v>
      </c>
      <c r="BR11" s="17">
        <v>0.29004581998628698</v>
      </c>
      <c r="BS11" s="17"/>
      <c r="BT11" s="17">
        <v>0.33451128384017398</v>
      </c>
      <c r="BU11" s="17">
        <v>0.26036460943330297</v>
      </c>
    </row>
    <row r="12" spans="2:73" x14ac:dyDescent="0.3">
      <c r="B12" s="18" t="s">
        <v>320</v>
      </c>
      <c r="C12" s="17">
        <v>0.22751573129502001</v>
      </c>
      <c r="D12" s="17">
        <v>0.22937107162746301</v>
      </c>
      <c r="E12" s="17">
        <v>0.22602021347604301</v>
      </c>
      <c r="F12" s="17"/>
      <c r="G12" s="17">
        <v>0.24188686134194201</v>
      </c>
      <c r="H12" s="17">
        <v>0.24816585864273</v>
      </c>
      <c r="I12" s="17">
        <v>0.204809847182365</v>
      </c>
      <c r="J12" s="17">
        <v>0.22963398796461101</v>
      </c>
      <c r="K12" s="17">
        <v>0.20724871010387899</v>
      </c>
      <c r="L12" s="17">
        <v>0.231547656489133</v>
      </c>
      <c r="M12" s="17"/>
      <c r="N12" s="17">
        <v>0.25564404231844801</v>
      </c>
      <c r="O12" s="17">
        <v>0.230869829813344</v>
      </c>
      <c r="P12" s="17">
        <v>0.22910729787571299</v>
      </c>
      <c r="Q12" s="17">
        <v>0.19273975897607001</v>
      </c>
      <c r="R12" s="17"/>
      <c r="S12" s="17">
        <v>0.24115066271299301</v>
      </c>
      <c r="T12" s="17">
        <v>0.24174209682072301</v>
      </c>
      <c r="U12" s="17">
        <v>0.23340503748635399</v>
      </c>
      <c r="V12" s="17">
        <v>0.22602679070203399</v>
      </c>
      <c r="W12" s="17">
        <v>0.25946758843065598</v>
      </c>
      <c r="X12" s="17">
        <v>0.145501606991955</v>
      </c>
      <c r="Y12" s="17">
        <v>0.21703487367197999</v>
      </c>
      <c r="Z12" s="17">
        <v>0.24128098464605899</v>
      </c>
      <c r="AA12" s="17">
        <v>0.23375104652354101</v>
      </c>
      <c r="AB12" s="17"/>
      <c r="AC12" s="17">
        <v>0.106682078339274</v>
      </c>
      <c r="AD12" s="17">
        <v>0.11168574291359699</v>
      </c>
      <c r="AE12" s="17">
        <v>0.23444924689101601</v>
      </c>
      <c r="AF12" s="17">
        <v>0.219674220851373</v>
      </c>
      <c r="AG12" s="17">
        <v>0.20627287186752499</v>
      </c>
      <c r="AH12" s="17">
        <v>0.19665485333994001</v>
      </c>
      <c r="AI12" s="17">
        <v>0.225968582631</v>
      </c>
      <c r="AJ12" s="17">
        <v>0.24752674955724899</v>
      </c>
      <c r="AK12" s="17">
        <v>0.26012444225387898</v>
      </c>
      <c r="AL12" s="17">
        <v>0.29987176039971503</v>
      </c>
      <c r="AM12" s="17">
        <v>0.27768829012257101</v>
      </c>
      <c r="AN12" s="17">
        <v>0.250340212811764</v>
      </c>
      <c r="AO12" s="17">
        <v>0.21747081168753399</v>
      </c>
      <c r="AP12" s="17">
        <v>0.22794711550358199</v>
      </c>
      <c r="AQ12" s="17">
        <v>0.35211821228332402</v>
      </c>
      <c r="AR12" s="17">
        <v>0.21760549966348799</v>
      </c>
      <c r="AS12" s="17"/>
      <c r="AT12" s="17">
        <v>0.21916423694293699</v>
      </c>
      <c r="AU12" s="17">
        <v>0.22869202908856501</v>
      </c>
      <c r="AV12" s="17">
        <v>0.254063415571329</v>
      </c>
      <c r="AW12" s="17">
        <v>0.23127973919157499</v>
      </c>
      <c r="AX12" s="17">
        <v>0.221258181833699</v>
      </c>
      <c r="AY12" s="17">
        <v>0.18088820695639801</v>
      </c>
      <c r="AZ12" s="17"/>
      <c r="BA12" s="17">
        <v>0.19847515001573399</v>
      </c>
      <c r="BB12" s="17">
        <v>0.22502026420983801</v>
      </c>
      <c r="BC12" s="17">
        <v>0.229646508376386</v>
      </c>
      <c r="BD12" s="17">
        <v>0.277446025248137</v>
      </c>
      <c r="BE12" s="17">
        <v>0.32630069566083802</v>
      </c>
      <c r="BF12" s="17"/>
      <c r="BG12" s="17">
        <v>0.24125549524661799</v>
      </c>
      <c r="BH12" s="17">
        <v>0.235886498459765</v>
      </c>
      <c r="BI12" s="17">
        <v>0.262536079321816</v>
      </c>
      <c r="BJ12" s="17">
        <v>0.231457002614253</v>
      </c>
      <c r="BK12" s="17">
        <v>0.22213443154045401</v>
      </c>
      <c r="BL12" s="17"/>
      <c r="BM12" s="17">
        <v>0.23405423978754999</v>
      </c>
      <c r="BN12" s="17">
        <v>0.22559415819812401</v>
      </c>
      <c r="BO12" s="17">
        <v>0.21269532620123499</v>
      </c>
      <c r="BP12" s="17"/>
      <c r="BQ12" s="17">
        <v>0.25763526994708902</v>
      </c>
      <c r="BR12" s="17">
        <v>0.217559887748207</v>
      </c>
      <c r="BS12" s="17"/>
      <c r="BT12" s="17">
        <v>0.25569740156586201</v>
      </c>
      <c r="BU12" s="17">
        <v>0.19861650914595999</v>
      </c>
    </row>
    <row r="13" spans="2:73" x14ac:dyDescent="0.3">
      <c r="B13" s="18" t="s">
        <v>321</v>
      </c>
      <c r="C13" s="17">
        <v>0.24430492203934201</v>
      </c>
      <c r="D13" s="17">
        <v>0.23911817048339201</v>
      </c>
      <c r="E13" s="17">
        <v>0.24939453791572799</v>
      </c>
      <c r="F13" s="17"/>
      <c r="G13" s="17">
        <v>0.16012537608999999</v>
      </c>
      <c r="H13" s="17">
        <v>0.225153859003971</v>
      </c>
      <c r="I13" s="17">
        <v>0.25389757981021099</v>
      </c>
      <c r="J13" s="17">
        <v>0.24467389467388201</v>
      </c>
      <c r="K13" s="17">
        <v>0.29000544222769398</v>
      </c>
      <c r="L13" s="17">
        <v>0.27686045431892498</v>
      </c>
      <c r="M13" s="17"/>
      <c r="N13" s="17">
        <v>0.233332370284517</v>
      </c>
      <c r="O13" s="17">
        <v>0.24106744539962099</v>
      </c>
      <c r="P13" s="17">
        <v>0.25362075347377899</v>
      </c>
      <c r="Q13" s="17">
        <v>0.25233769781834903</v>
      </c>
      <c r="R13" s="17"/>
      <c r="S13" s="17">
        <v>0.246781651040752</v>
      </c>
      <c r="T13" s="17">
        <v>0.241082523372703</v>
      </c>
      <c r="U13" s="17">
        <v>0.247523976823394</v>
      </c>
      <c r="V13" s="17">
        <v>0.27826950894098101</v>
      </c>
      <c r="W13" s="17">
        <v>0.24130585091930201</v>
      </c>
      <c r="X13" s="17">
        <v>0.28473607408788798</v>
      </c>
      <c r="Y13" s="17">
        <v>0.247881378434016</v>
      </c>
      <c r="Z13" s="17">
        <v>0.23170072139978201</v>
      </c>
      <c r="AA13" s="17">
        <v>0.18701162824505699</v>
      </c>
      <c r="AB13" s="17"/>
      <c r="AC13" s="17">
        <v>0.10546087298121</v>
      </c>
      <c r="AD13" s="17">
        <v>0.24235644835192499</v>
      </c>
      <c r="AE13" s="17">
        <v>0.24816945184992001</v>
      </c>
      <c r="AF13" s="17">
        <v>0.267569708574802</v>
      </c>
      <c r="AG13" s="17">
        <v>0.244571827699122</v>
      </c>
      <c r="AH13" s="17">
        <v>0.26701244674262198</v>
      </c>
      <c r="AI13" s="17">
        <v>0.26141123785014903</v>
      </c>
      <c r="AJ13" s="17">
        <v>0.26388595636518197</v>
      </c>
      <c r="AK13" s="17">
        <v>0.19136835894642501</v>
      </c>
      <c r="AL13" s="17">
        <v>0.25079824608753998</v>
      </c>
      <c r="AM13" s="17">
        <v>0.225467968879767</v>
      </c>
      <c r="AN13" s="17">
        <v>0.270791378900545</v>
      </c>
      <c r="AO13" s="17">
        <v>0.23966168181800299</v>
      </c>
      <c r="AP13" s="17">
        <v>0.17647559368822099</v>
      </c>
      <c r="AQ13" s="17">
        <v>0.23245825885871099</v>
      </c>
      <c r="AR13" s="17">
        <v>0.18862842966344501</v>
      </c>
      <c r="AS13" s="17"/>
      <c r="AT13" s="17">
        <v>0.24469186641517501</v>
      </c>
      <c r="AU13" s="17">
        <v>0.245180791701886</v>
      </c>
      <c r="AV13" s="17">
        <v>0.23867754980547401</v>
      </c>
      <c r="AW13" s="17">
        <v>0.26405584047927899</v>
      </c>
      <c r="AX13" s="17">
        <v>0.215622016935335</v>
      </c>
      <c r="AY13" s="17">
        <v>0.24104895912157701</v>
      </c>
      <c r="AZ13" s="17"/>
      <c r="BA13" s="17">
        <v>0.27356408125977799</v>
      </c>
      <c r="BB13" s="17">
        <v>0.234382905144252</v>
      </c>
      <c r="BC13" s="17">
        <v>0.23944631309443001</v>
      </c>
      <c r="BD13" s="17">
        <v>0.21868483415347201</v>
      </c>
      <c r="BE13" s="17">
        <v>0.17322651125167701</v>
      </c>
      <c r="BF13" s="17"/>
      <c r="BG13" s="17">
        <v>0.258963362965073</v>
      </c>
      <c r="BH13" s="17">
        <v>0.24796379337604799</v>
      </c>
      <c r="BI13" s="17">
        <v>0.25095342558260603</v>
      </c>
      <c r="BJ13" s="17">
        <v>0.242265665892576</v>
      </c>
      <c r="BK13" s="17">
        <v>0.201626421928425</v>
      </c>
      <c r="BL13" s="17"/>
      <c r="BM13" s="17">
        <v>0.23465282783260599</v>
      </c>
      <c r="BN13" s="17">
        <v>0.26166764541277998</v>
      </c>
      <c r="BO13" s="17">
        <v>0.231064906709985</v>
      </c>
      <c r="BP13" s="17"/>
      <c r="BQ13" s="17">
        <v>0.239217365980466</v>
      </c>
      <c r="BR13" s="17">
        <v>0.25279620437574102</v>
      </c>
      <c r="BS13" s="17"/>
      <c r="BT13" s="17">
        <v>0.233727757207429</v>
      </c>
      <c r="BU13" s="17">
        <v>0.263304536198529</v>
      </c>
    </row>
    <row r="14" spans="2:73" x14ac:dyDescent="0.3">
      <c r="B14" s="18" t="s">
        <v>270</v>
      </c>
      <c r="C14" s="17">
        <v>0.109509271622177</v>
      </c>
      <c r="D14" s="17">
        <v>0.12016215527565099</v>
      </c>
      <c r="E14" s="17">
        <v>9.9060311101286505E-2</v>
      </c>
      <c r="F14" s="17"/>
      <c r="G14" s="17">
        <v>8.8271788382107794E-2</v>
      </c>
      <c r="H14" s="17">
        <v>7.1414574976408296E-2</v>
      </c>
      <c r="I14" s="17">
        <v>9.5261345817736306E-2</v>
      </c>
      <c r="J14" s="17">
        <v>0.121510007998122</v>
      </c>
      <c r="K14" s="17">
        <v>0.13539706504974799</v>
      </c>
      <c r="L14" s="17">
        <v>0.13898445828654099</v>
      </c>
      <c r="M14" s="17"/>
      <c r="N14" s="17">
        <v>7.2201810106642894E-2</v>
      </c>
      <c r="O14" s="17">
        <v>9.0641406944525799E-2</v>
      </c>
      <c r="P14" s="17">
        <v>0.10240234530822</v>
      </c>
      <c r="Q14" s="17">
        <v>0.17554441881157701</v>
      </c>
      <c r="R14" s="17"/>
      <c r="S14" s="17">
        <v>8.9924701080055597E-2</v>
      </c>
      <c r="T14" s="17">
        <v>0.106500864966817</v>
      </c>
      <c r="U14" s="17">
        <v>9.3153543971352504E-2</v>
      </c>
      <c r="V14" s="17">
        <v>0.105151070612858</v>
      </c>
      <c r="W14" s="17">
        <v>0.113632373754515</v>
      </c>
      <c r="X14" s="17">
        <v>0.12925378308749899</v>
      </c>
      <c r="Y14" s="17">
        <v>8.3368432560675595E-2</v>
      </c>
      <c r="Z14" s="17">
        <v>0.163200760471468</v>
      </c>
      <c r="AA14" s="17">
        <v>0.13496725776388799</v>
      </c>
      <c r="AB14" s="17"/>
      <c r="AC14" s="17">
        <v>0.33739422085125798</v>
      </c>
      <c r="AD14" s="17">
        <v>0.19010210086547399</v>
      </c>
      <c r="AE14" s="17">
        <v>0.180663877890959</v>
      </c>
      <c r="AF14" s="17">
        <v>0.16724789982809499</v>
      </c>
      <c r="AG14" s="17">
        <v>0.15637932347925601</v>
      </c>
      <c r="AH14" s="17">
        <v>0.10036233720169099</v>
      </c>
      <c r="AI14" s="17">
        <v>8.6767371308154803E-2</v>
      </c>
      <c r="AJ14" s="17">
        <v>9.0826346948748304E-2</v>
      </c>
      <c r="AK14" s="17">
        <v>7.7644795437649794E-2</v>
      </c>
      <c r="AL14" s="17">
        <v>6.6718873815830998E-2</v>
      </c>
      <c r="AM14" s="17">
        <v>0.117758577841188</v>
      </c>
      <c r="AN14" s="17">
        <v>5.13301625301541E-2</v>
      </c>
      <c r="AO14" s="17">
        <v>5.3044731416596103E-2</v>
      </c>
      <c r="AP14" s="17">
        <v>5.53128652334961E-2</v>
      </c>
      <c r="AQ14" s="17">
        <v>7.3270938784189804E-2</v>
      </c>
      <c r="AR14" s="17">
        <v>3.8171511558429801E-2</v>
      </c>
      <c r="AS14" s="17"/>
      <c r="AT14" s="17">
        <v>9.7404219746703297E-2</v>
      </c>
      <c r="AU14" s="17">
        <v>0.118485611780116</v>
      </c>
      <c r="AV14" s="17">
        <v>0.101658763707899</v>
      </c>
      <c r="AW14" s="17">
        <v>9.4774896356758898E-2</v>
      </c>
      <c r="AX14" s="17">
        <v>0.144395838563801</v>
      </c>
      <c r="AY14" s="17">
        <v>0.12027977477890101</v>
      </c>
      <c r="AZ14" s="17"/>
      <c r="BA14" s="17">
        <v>0.15065444994244001</v>
      </c>
      <c r="BB14" s="17">
        <v>0.110104134927245</v>
      </c>
      <c r="BC14" s="17">
        <v>8.8384827687315495E-2</v>
      </c>
      <c r="BD14" s="17">
        <v>7.1571593774286305E-2</v>
      </c>
      <c r="BE14" s="17">
        <v>2.8582148889440499E-2</v>
      </c>
      <c r="BF14" s="17"/>
      <c r="BG14" s="17">
        <v>0.101717382043712</v>
      </c>
      <c r="BH14" s="17">
        <v>8.6804836161838095E-2</v>
      </c>
      <c r="BI14" s="17">
        <v>8.2059963298285396E-2</v>
      </c>
      <c r="BJ14" s="17">
        <v>0.12625435433179499</v>
      </c>
      <c r="BK14" s="17">
        <v>9.3518825928273097E-2</v>
      </c>
      <c r="BL14" s="17"/>
      <c r="BM14" s="17">
        <v>8.9823788843180596E-2</v>
      </c>
      <c r="BN14" s="17">
        <v>0.121888486028955</v>
      </c>
      <c r="BO14" s="17">
        <v>0.138187805306486</v>
      </c>
      <c r="BP14" s="17"/>
      <c r="BQ14" s="17">
        <v>6.2749261977306001E-2</v>
      </c>
      <c r="BR14" s="17">
        <v>0.139154842983716</v>
      </c>
      <c r="BS14" s="17"/>
      <c r="BT14" s="17">
        <v>6.9948613755221101E-2</v>
      </c>
      <c r="BU14" s="17">
        <v>0.162446360803044</v>
      </c>
    </row>
    <row r="15" spans="2:73" x14ac:dyDescent="0.3">
      <c r="B15" s="18" t="s">
        <v>92</v>
      </c>
      <c r="C15" s="19">
        <v>4.2453971371018001E-2</v>
      </c>
      <c r="D15" s="19">
        <v>4.7684003502416403E-2</v>
      </c>
      <c r="E15" s="19">
        <v>3.7488426914908203E-2</v>
      </c>
      <c r="F15" s="19"/>
      <c r="G15" s="19">
        <v>6.8490729967454506E-2</v>
      </c>
      <c r="H15" s="19">
        <v>3.6185751830249302E-2</v>
      </c>
      <c r="I15" s="19">
        <v>4.7539686125130702E-2</v>
      </c>
      <c r="J15" s="19">
        <v>2.8192430138314899E-2</v>
      </c>
      <c r="K15" s="19">
        <v>3.8061655470346199E-2</v>
      </c>
      <c r="L15" s="19">
        <v>4.0722618941598697E-2</v>
      </c>
      <c r="M15" s="19"/>
      <c r="N15" s="19">
        <v>1.9006072957826602E-2</v>
      </c>
      <c r="O15" s="19">
        <v>4.44584709677045E-2</v>
      </c>
      <c r="P15" s="19">
        <v>4.5544246363432003E-2</v>
      </c>
      <c r="Q15" s="19">
        <v>6.3851250709228799E-2</v>
      </c>
      <c r="R15" s="19"/>
      <c r="S15" s="19">
        <v>5.6180839415662501E-2</v>
      </c>
      <c r="T15" s="19">
        <v>3.9579739500010098E-2</v>
      </c>
      <c r="U15" s="19">
        <v>2.6389661936379601E-2</v>
      </c>
      <c r="V15" s="19">
        <v>5.1223404019335499E-2</v>
      </c>
      <c r="W15" s="19">
        <v>2.5231994579797801E-2</v>
      </c>
      <c r="X15" s="19">
        <v>5.3613856241817102E-2</v>
      </c>
      <c r="Y15" s="19">
        <v>3.3808526095603697E-2</v>
      </c>
      <c r="Z15" s="19">
        <v>2.7021500570910701E-2</v>
      </c>
      <c r="AA15" s="19">
        <v>4.9922332498103399E-2</v>
      </c>
      <c r="AB15" s="19"/>
      <c r="AC15" s="19">
        <v>7.95562090489077E-2</v>
      </c>
      <c r="AD15" s="19">
        <v>0.107121151870265</v>
      </c>
      <c r="AE15" s="19">
        <v>5.2770830857338101E-2</v>
      </c>
      <c r="AF15" s="19">
        <v>5.7156299108216901E-2</v>
      </c>
      <c r="AG15" s="19">
        <v>4.0753330689530798E-2</v>
      </c>
      <c r="AH15" s="19">
        <v>6.2579182107351805E-2</v>
      </c>
      <c r="AI15" s="19">
        <v>2.5015727823402299E-2</v>
      </c>
      <c r="AJ15" s="19">
        <v>4.1693239946191001E-2</v>
      </c>
      <c r="AK15" s="19">
        <v>1.7279767299017298E-2</v>
      </c>
      <c r="AL15" s="19">
        <v>4.6755446402527399E-2</v>
      </c>
      <c r="AM15" s="19">
        <v>1.8744471505179501E-2</v>
      </c>
      <c r="AN15" s="19">
        <v>2.9966160953348999E-2</v>
      </c>
      <c r="AO15" s="19">
        <v>1.92103992488439E-2</v>
      </c>
      <c r="AP15" s="19">
        <v>6.4488883516388706E-2</v>
      </c>
      <c r="AQ15" s="19">
        <v>2.9368240602567701E-2</v>
      </c>
      <c r="AR15" s="19">
        <v>1.74118481632351E-2</v>
      </c>
      <c r="AS15" s="19"/>
      <c r="AT15" s="19">
        <v>5.1506266124881697E-2</v>
      </c>
      <c r="AU15" s="19">
        <v>3.2003422638663299E-2</v>
      </c>
      <c r="AV15" s="19">
        <v>5.4578912743190197E-2</v>
      </c>
      <c r="AW15" s="19">
        <v>4.5326674101027302E-2</v>
      </c>
      <c r="AX15" s="19">
        <v>3.91908037373759E-2</v>
      </c>
      <c r="AY15" s="19">
        <v>2.1430542391967799E-2</v>
      </c>
      <c r="AZ15" s="19"/>
      <c r="BA15" s="19">
        <v>5.8649717175353402E-2</v>
      </c>
      <c r="BB15" s="19">
        <v>3.3848037894510498E-2</v>
      </c>
      <c r="BC15" s="19">
        <v>4.9096809541376303E-2</v>
      </c>
      <c r="BD15" s="19">
        <v>1.7243640297075698E-2</v>
      </c>
      <c r="BE15" s="19">
        <v>1.3159186568138701E-2</v>
      </c>
      <c r="BF15" s="19"/>
      <c r="BG15" s="19">
        <v>2.9998188187970301E-2</v>
      </c>
      <c r="BH15" s="19">
        <v>3.4038207473465101E-2</v>
      </c>
      <c r="BI15" s="19">
        <v>4.0163166004858003E-2</v>
      </c>
      <c r="BJ15" s="19">
        <v>3.1899328349044603E-2</v>
      </c>
      <c r="BK15" s="19">
        <v>6.2280232035704798E-2</v>
      </c>
      <c r="BL15" s="19"/>
      <c r="BM15" s="19">
        <v>2.9113669628203599E-2</v>
      </c>
      <c r="BN15" s="19">
        <v>4.9442168334353401E-2</v>
      </c>
      <c r="BO15" s="19">
        <v>6.5275256357426606E-2</v>
      </c>
      <c r="BP15" s="19"/>
      <c r="BQ15" s="19">
        <v>1.6575911727857402E-2</v>
      </c>
      <c r="BR15" s="19">
        <v>4.2699104995578101E-2</v>
      </c>
      <c r="BS15" s="19"/>
      <c r="BT15" s="19">
        <v>2.72369319628788E-2</v>
      </c>
      <c r="BU15" s="19">
        <v>4.8239188983359403E-2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317</v>
      </c>
      <c r="C9" s="17">
        <v>1.41979391206421E-2</v>
      </c>
      <c r="D9" s="17">
        <v>2.03961221261411E-2</v>
      </c>
      <c r="E9" s="17">
        <v>8.2017676568132396E-3</v>
      </c>
      <c r="F9" s="17"/>
      <c r="G9" s="17">
        <v>5.2052414484123399E-2</v>
      </c>
      <c r="H9" s="17">
        <v>1.66100747788171E-2</v>
      </c>
      <c r="I9" s="17">
        <v>1.146414095999E-2</v>
      </c>
      <c r="J9" s="17">
        <v>7.15490851168161E-3</v>
      </c>
      <c r="K9" s="17">
        <v>2.2539368558094001E-3</v>
      </c>
      <c r="L9" s="17">
        <v>3.1324561762431E-3</v>
      </c>
      <c r="M9" s="17"/>
      <c r="N9" s="17">
        <v>1.3990196036019E-2</v>
      </c>
      <c r="O9" s="17">
        <v>1.2234465394422999E-2</v>
      </c>
      <c r="P9" s="17">
        <v>9.3269498239942697E-3</v>
      </c>
      <c r="Q9" s="17">
        <v>2.10376386465136E-2</v>
      </c>
      <c r="R9" s="17"/>
      <c r="S9" s="17">
        <v>3.1587450353174902E-2</v>
      </c>
      <c r="T9" s="17">
        <v>0</v>
      </c>
      <c r="U9" s="17">
        <v>4.0252525594460398E-3</v>
      </c>
      <c r="V9" s="17">
        <v>1.26417963672721E-2</v>
      </c>
      <c r="W9" s="17">
        <v>2.0453665142099401E-2</v>
      </c>
      <c r="X9" s="17">
        <v>1.8003588540934999E-2</v>
      </c>
      <c r="Y9" s="17">
        <v>2.1058656646806902E-2</v>
      </c>
      <c r="Z9" s="17">
        <v>1.94507001681123E-2</v>
      </c>
      <c r="AA9" s="17">
        <v>4.87245248368423E-3</v>
      </c>
      <c r="AB9" s="17"/>
      <c r="AC9" s="17">
        <v>4.29535036856456E-2</v>
      </c>
      <c r="AD9" s="17">
        <v>6.7593173298902298E-2</v>
      </c>
      <c r="AE9" s="17">
        <v>5.7386216380579001E-3</v>
      </c>
      <c r="AF9" s="17">
        <v>1.37144192566011E-2</v>
      </c>
      <c r="AG9" s="17">
        <v>1.7786768891324301E-2</v>
      </c>
      <c r="AH9" s="17">
        <v>2.8453261048852398E-3</v>
      </c>
      <c r="AI9" s="17">
        <v>1.61541660665433E-2</v>
      </c>
      <c r="AJ9" s="17">
        <v>0</v>
      </c>
      <c r="AK9" s="17">
        <v>1.5316020680684401E-2</v>
      </c>
      <c r="AL9" s="17">
        <v>0</v>
      </c>
      <c r="AM9" s="17">
        <v>8.5263505260709006E-3</v>
      </c>
      <c r="AN9" s="17">
        <v>2.0267290621156502E-2</v>
      </c>
      <c r="AO9" s="17">
        <v>2.4064444358012499E-2</v>
      </c>
      <c r="AP9" s="17">
        <v>0</v>
      </c>
      <c r="AQ9" s="17">
        <v>3.0557720041076701E-2</v>
      </c>
      <c r="AR9" s="17">
        <v>2.2543101012877001E-2</v>
      </c>
      <c r="AS9" s="17"/>
      <c r="AT9" s="17">
        <v>3.18914600359484E-2</v>
      </c>
      <c r="AU9" s="17">
        <v>8.7076472417164496E-3</v>
      </c>
      <c r="AV9" s="17">
        <v>6.01708599334504E-3</v>
      </c>
      <c r="AW9" s="17">
        <v>1.4407738393429299E-2</v>
      </c>
      <c r="AX9" s="17">
        <v>3.6821523967107699E-3</v>
      </c>
      <c r="AY9" s="17">
        <v>8.3811534734624001E-3</v>
      </c>
      <c r="AZ9" s="17"/>
      <c r="BA9" s="17">
        <v>7.7064479938080696E-3</v>
      </c>
      <c r="BB9" s="17">
        <v>1.7063884120628401E-2</v>
      </c>
      <c r="BC9" s="17">
        <v>9.9498231458247308E-3</v>
      </c>
      <c r="BD9" s="17">
        <v>2.9271107287542099E-2</v>
      </c>
      <c r="BE9" s="17">
        <v>5.8301204439051103E-2</v>
      </c>
      <c r="BF9" s="17"/>
      <c r="BG9" s="17">
        <v>9.7817132668816704E-3</v>
      </c>
      <c r="BH9" s="17">
        <v>1.7346188601751401E-2</v>
      </c>
      <c r="BI9" s="17">
        <v>1.2599935752856801E-2</v>
      </c>
      <c r="BJ9" s="17">
        <v>1.1011580647706E-2</v>
      </c>
      <c r="BK9" s="17">
        <v>1.03015613178655E-2</v>
      </c>
      <c r="BL9" s="17"/>
      <c r="BM9" s="17">
        <v>2.3516336903969499E-2</v>
      </c>
      <c r="BN9" s="17">
        <v>4.8315498655195103E-3</v>
      </c>
      <c r="BO9" s="17">
        <v>9.0997743471298506E-3</v>
      </c>
      <c r="BP9" s="17"/>
      <c r="BQ9" s="17">
        <v>2.9897998049145801E-2</v>
      </c>
      <c r="BR9" s="17">
        <v>4.9323703834714197E-3</v>
      </c>
      <c r="BS9" s="17"/>
      <c r="BT9" s="17">
        <v>1.85484743573892E-2</v>
      </c>
      <c r="BU9" s="17">
        <v>6.67307158625376E-3</v>
      </c>
    </row>
    <row r="10" spans="2:73" x14ac:dyDescent="0.3">
      <c r="B10" s="18" t="s">
        <v>318</v>
      </c>
      <c r="C10" s="17">
        <v>4.6623494356082998E-2</v>
      </c>
      <c r="D10" s="17">
        <v>5.4446691968294297E-2</v>
      </c>
      <c r="E10" s="17">
        <v>3.8730122680985697E-2</v>
      </c>
      <c r="F10" s="17"/>
      <c r="G10" s="17">
        <v>5.8992045347307703E-2</v>
      </c>
      <c r="H10" s="17">
        <v>8.0180487608546E-2</v>
      </c>
      <c r="I10" s="17">
        <v>4.5258398766055898E-2</v>
      </c>
      <c r="J10" s="17">
        <v>5.0302528806054098E-2</v>
      </c>
      <c r="K10" s="17">
        <v>2.1799901222066501E-2</v>
      </c>
      <c r="L10" s="17">
        <v>2.5929664188175799E-2</v>
      </c>
      <c r="M10" s="17"/>
      <c r="N10" s="17">
        <v>5.5514418277622497E-2</v>
      </c>
      <c r="O10" s="17">
        <v>5.2256043084020397E-2</v>
      </c>
      <c r="P10" s="17">
        <v>5.4998145496562303E-2</v>
      </c>
      <c r="Q10" s="17">
        <v>2.47068580970661E-2</v>
      </c>
      <c r="R10" s="17"/>
      <c r="S10" s="17">
        <v>8.0279079507810699E-2</v>
      </c>
      <c r="T10" s="17">
        <v>2.0612450582247002E-2</v>
      </c>
      <c r="U10" s="17">
        <v>4.2367263829745698E-2</v>
      </c>
      <c r="V10" s="17">
        <v>2.04238915767345E-2</v>
      </c>
      <c r="W10" s="17">
        <v>3.7055982342568503E-2</v>
      </c>
      <c r="X10" s="17">
        <v>4.75266942689411E-2</v>
      </c>
      <c r="Y10" s="17">
        <v>5.0647642387826299E-2</v>
      </c>
      <c r="Z10" s="17">
        <v>4.7219644543586903E-2</v>
      </c>
      <c r="AA10" s="17">
        <v>6.52716462178074E-2</v>
      </c>
      <c r="AB10" s="17"/>
      <c r="AC10" s="17">
        <v>0</v>
      </c>
      <c r="AD10" s="17">
        <v>1.82480697622933E-2</v>
      </c>
      <c r="AE10" s="17">
        <v>2.1788816940714401E-2</v>
      </c>
      <c r="AF10" s="17">
        <v>4.0414254380852499E-2</v>
      </c>
      <c r="AG10" s="17">
        <v>5.4108563780473101E-2</v>
      </c>
      <c r="AH10" s="17">
        <v>3.5798421801662997E-2</v>
      </c>
      <c r="AI10" s="17">
        <v>4.1330029809474103E-2</v>
      </c>
      <c r="AJ10" s="17">
        <v>6.4030127497883393E-2</v>
      </c>
      <c r="AK10" s="17">
        <v>7.3339089371711796E-2</v>
      </c>
      <c r="AL10" s="17">
        <v>2.6371732832826001E-2</v>
      </c>
      <c r="AM10" s="17">
        <v>4.2833645883405901E-2</v>
      </c>
      <c r="AN10" s="17">
        <v>5.7018556854529001E-2</v>
      </c>
      <c r="AO10" s="17">
        <v>4.4717204073164103E-2</v>
      </c>
      <c r="AP10" s="17">
        <v>6.7430360640063594E-2</v>
      </c>
      <c r="AQ10" s="17">
        <v>2.3381770622407899E-2</v>
      </c>
      <c r="AR10" s="17">
        <v>0.108711933169286</v>
      </c>
      <c r="AS10" s="17"/>
      <c r="AT10" s="17">
        <v>7.6896928112499902E-2</v>
      </c>
      <c r="AU10" s="17">
        <v>3.5084710232937598E-2</v>
      </c>
      <c r="AV10" s="17">
        <v>4.5412686570096401E-2</v>
      </c>
      <c r="AW10" s="17">
        <v>4.2309113257424903E-2</v>
      </c>
      <c r="AX10" s="17">
        <v>3.3249482164650103E-2</v>
      </c>
      <c r="AY10" s="17">
        <v>1.9225170093803399E-2</v>
      </c>
      <c r="AZ10" s="17"/>
      <c r="BA10" s="17">
        <v>2.65237035681887E-2</v>
      </c>
      <c r="BB10" s="17">
        <v>4.5081073135143403E-2</v>
      </c>
      <c r="BC10" s="17">
        <v>5.8121464769675397E-2</v>
      </c>
      <c r="BD10" s="17">
        <v>7.7368090743890297E-2</v>
      </c>
      <c r="BE10" s="17">
        <v>3.29273151465036E-2</v>
      </c>
      <c r="BF10" s="17"/>
      <c r="BG10" s="17">
        <v>3.1135874212401399E-2</v>
      </c>
      <c r="BH10" s="17">
        <v>6.4261290078500205E-2</v>
      </c>
      <c r="BI10" s="17">
        <v>3.7620834415164901E-2</v>
      </c>
      <c r="BJ10" s="17">
        <v>4.7377629681046099E-2</v>
      </c>
      <c r="BK10" s="17">
        <v>3.7331543410500698E-2</v>
      </c>
      <c r="BL10" s="17"/>
      <c r="BM10" s="17">
        <v>6.0357002999317101E-2</v>
      </c>
      <c r="BN10" s="17">
        <v>3.6526802211872801E-2</v>
      </c>
      <c r="BO10" s="17">
        <v>3.0146565294163999E-2</v>
      </c>
      <c r="BP10" s="17"/>
      <c r="BQ10" s="17">
        <v>7.2299841427677994E-2</v>
      </c>
      <c r="BR10" s="17">
        <v>2.9577576219954198E-2</v>
      </c>
      <c r="BS10" s="17"/>
      <c r="BT10" s="17">
        <v>5.5696853275293001E-2</v>
      </c>
      <c r="BU10" s="17">
        <v>3.3294412254279301E-2</v>
      </c>
    </row>
    <row r="11" spans="2:73" ht="28.8" x14ac:dyDescent="0.3">
      <c r="B11" s="18" t="s">
        <v>319</v>
      </c>
      <c r="C11" s="17">
        <v>0.245505715582997</v>
      </c>
      <c r="D11" s="17">
        <v>0.25456173523786602</v>
      </c>
      <c r="E11" s="17">
        <v>0.23669611111498901</v>
      </c>
      <c r="F11" s="17"/>
      <c r="G11" s="17">
        <v>0.25569836287201098</v>
      </c>
      <c r="H11" s="17">
        <v>0.27582855419810098</v>
      </c>
      <c r="I11" s="17">
        <v>0.28632687946556101</v>
      </c>
      <c r="J11" s="17">
        <v>0.24672173763331801</v>
      </c>
      <c r="K11" s="17">
        <v>0.216937324986578</v>
      </c>
      <c r="L11" s="17">
        <v>0.19910798657859199</v>
      </c>
      <c r="M11" s="17"/>
      <c r="N11" s="17">
        <v>0.29218389357562102</v>
      </c>
      <c r="O11" s="17">
        <v>0.25937300375592998</v>
      </c>
      <c r="P11" s="17">
        <v>0.23288917894272501</v>
      </c>
      <c r="Q11" s="17">
        <v>0.18939139648685899</v>
      </c>
      <c r="R11" s="17"/>
      <c r="S11" s="17">
        <v>0.25415134904185999</v>
      </c>
      <c r="T11" s="17">
        <v>0.21222732897572899</v>
      </c>
      <c r="U11" s="17">
        <v>0.25442326044628499</v>
      </c>
      <c r="V11" s="17">
        <v>0.20672562262067501</v>
      </c>
      <c r="W11" s="17">
        <v>0.280617733291253</v>
      </c>
      <c r="X11" s="17">
        <v>0.22899265185289799</v>
      </c>
      <c r="Y11" s="17">
        <v>0.24729890414803599</v>
      </c>
      <c r="Z11" s="17">
        <v>0.20810125877684199</v>
      </c>
      <c r="AA11" s="17">
        <v>0.30331035908715398</v>
      </c>
      <c r="AB11" s="17"/>
      <c r="AC11" s="17">
        <v>0</v>
      </c>
      <c r="AD11" s="17">
        <v>0.17166972705800701</v>
      </c>
      <c r="AE11" s="17">
        <v>0.179761252586146</v>
      </c>
      <c r="AF11" s="17">
        <v>0.164656337808538</v>
      </c>
      <c r="AG11" s="17">
        <v>0.23119170780984499</v>
      </c>
      <c r="AH11" s="17">
        <v>0.28145540877235797</v>
      </c>
      <c r="AI11" s="17">
        <v>0.28750356325887599</v>
      </c>
      <c r="AJ11" s="17">
        <v>0.242135093309161</v>
      </c>
      <c r="AK11" s="17">
        <v>0.21839733354643701</v>
      </c>
      <c r="AL11" s="17">
        <v>0.29209251998156799</v>
      </c>
      <c r="AM11" s="17">
        <v>0.26221049997506801</v>
      </c>
      <c r="AN11" s="17">
        <v>0.25860726685590502</v>
      </c>
      <c r="AO11" s="17">
        <v>0.33909810931942902</v>
      </c>
      <c r="AP11" s="17">
        <v>0.40594076134260099</v>
      </c>
      <c r="AQ11" s="17">
        <v>0.226524599403365</v>
      </c>
      <c r="AR11" s="17">
        <v>0.28776482719852597</v>
      </c>
      <c r="AS11" s="17"/>
      <c r="AT11" s="17">
        <v>0.252936808514588</v>
      </c>
      <c r="AU11" s="17">
        <v>0.25508020602623599</v>
      </c>
      <c r="AV11" s="17">
        <v>0.26343803169199997</v>
      </c>
      <c r="AW11" s="17">
        <v>0.21544392100749701</v>
      </c>
      <c r="AX11" s="17">
        <v>0.22410633071917599</v>
      </c>
      <c r="AY11" s="17">
        <v>0.25395117221292701</v>
      </c>
      <c r="AZ11" s="17"/>
      <c r="BA11" s="17">
        <v>0.19802584879619101</v>
      </c>
      <c r="BB11" s="17">
        <v>0.24569047238797001</v>
      </c>
      <c r="BC11" s="17">
        <v>0.28377357389180802</v>
      </c>
      <c r="BD11" s="17">
        <v>0.26457883996370701</v>
      </c>
      <c r="BE11" s="17">
        <v>0.23375308733771699</v>
      </c>
      <c r="BF11" s="17"/>
      <c r="BG11" s="17">
        <v>0.25366748077873003</v>
      </c>
      <c r="BH11" s="17">
        <v>0.27986751463105602</v>
      </c>
      <c r="BI11" s="17">
        <v>0.17302304945052099</v>
      </c>
      <c r="BJ11" s="17">
        <v>0.27845657682984198</v>
      </c>
      <c r="BK11" s="17">
        <v>0.25280368738064102</v>
      </c>
      <c r="BL11" s="17"/>
      <c r="BM11" s="17">
        <v>0.240258662961257</v>
      </c>
      <c r="BN11" s="17">
        <v>0.25322481385895501</v>
      </c>
      <c r="BO11" s="17">
        <v>0.24246542364531101</v>
      </c>
      <c r="BP11" s="17"/>
      <c r="BQ11" s="17">
        <v>0.28930027605122699</v>
      </c>
      <c r="BR11" s="17">
        <v>0.22320076563446001</v>
      </c>
      <c r="BS11" s="17"/>
      <c r="BT11" s="17">
        <v>0.28678644415204302</v>
      </c>
      <c r="BU11" s="17">
        <v>0.19888011904396399</v>
      </c>
    </row>
    <row r="12" spans="2:73" x14ac:dyDescent="0.3">
      <c r="B12" s="18" t="s">
        <v>320</v>
      </c>
      <c r="C12" s="17">
        <v>0.22906774519598</v>
      </c>
      <c r="D12" s="17">
        <v>0.21623413924996401</v>
      </c>
      <c r="E12" s="17">
        <v>0.24147543272858299</v>
      </c>
      <c r="F12" s="17"/>
      <c r="G12" s="17">
        <v>0.222170527984208</v>
      </c>
      <c r="H12" s="17">
        <v>0.231283810634308</v>
      </c>
      <c r="I12" s="17">
        <v>0.19882178661271899</v>
      </c>
      <c r="J12" s="17">
        <v>0.242325686344804</v>
      </c>
      <c r="K12" s="17">
        <v>0.24070321334550401</v>
      </c>
      <c r="L12" s="17">
        <v>0.23782059840515199</v>
      </c>
      <c r="M12" s="17"/>
      <c r="N12" s="17">
        <v>0.24263429402067699</v>
      </c>
      <c r="O12" s="17">
        <v>0.20311239522566099</v>
      </c>
      <c r="P12" s="17">
        <v>0.235282334019216</v>
      </c>
      <c r="Q12" s="17">
        <v>0.23525721354714901</v>
      </c>
      <c r="R12" s="17"/>
      <c r="S12" s="17">
        <v>0.18623378106098501</v>
      </c>
      <c r="T12" s="17">
        <v>0.23991506501144899</v>
      </c>
      <c r="U12" s="17">
        <v>0.245513888034151</v>
      </c>
      <c r="V12" s="17">
        <v>0.26915438013061199</v>
      </c>
      <c r="W12" s="17">
        <v>0.24934253451737701</v>
      </c>
      <c r="X12" s="17">
        <v>0.199162299538515</v>
      </c>
      <c r="Y12" s="17">
        <v>0.27469281517449901</v>
      </c>
      <c r="Z12" s="17">
        <v>0.207554056956333</v>
      </c>
      <c r="AA12" s="17">
        <v>0.20413523258362101</v>
      </c>
      <c r="AB12" s="17"/>
      <c r="AC12" s="17">
        <v>0.16818103957132899</v>
      </c>
      <c r="AD12" s="17">
        <v>0.19163716256060701</v>
      </c>
      <c r="AE12" s="17">
        <v>0.246577949126214</v>
      </c>
      <c r="AF12" s="17">
        <v>0.207948414184527</v>
      </c>
      <c r="AG12" s="17">
        <v>0.223657914598304</v>
      </c>
      <c r="AH12" s="17">
        <v>0.211011859404865</v>
      </c>
      <c r="AI12" s="17">
        <v>0.26060152378654999</v>
      </c>
      <c r="AJ12" s="17">
        <v>0.247516941882506</v>
      </c>
      <c r="AK12" s="17">
        <v>0.24872555420102299</v>
      </c>
      <c r="AL12" s="17">
        <v>0.27297056320346003</v>
      </c>
      <c r="AM12" s="17">
        <v>0.21794577049309</v>
      </c>
      <c r="AN12" s="17">
        <v>0.25110303464123102</v>
      </c>
      <c r="AO12" s="17">
        <v>0.227463697523233</v>
      </c>
      <c r="AP12" s="17">
        <v>0.15300562379642699</v>
      </c>
      <c r="AQ12" s="17">
        <v>0.25179573727078902</v>
      </c>
      <c r="AR12" s="17">
        <v>0.225617431910757</v>
      </c>
      <c r="AS12" s="17"/>
      <c r="AT12" s="17">
        <v>0.20517402584935401</v>
      </c>
      <c r="AU12" s="17">
        <v>0.21493509989629001</v>
      </c>
      <c r="AV12" s="17">
        <v>0.23350764328804999</v>
      </c>
      <c r="AW12" s="17">
        <v>0.24430328287356201</v>
      </c>
      <c r="AX12" s="17">
        <v>0.26407517442809098</v>
      </c>
      <c r="AY12" s="17">
        <v>0.28442557772075799</v>
      </c>
      <c r="AZ12" s="17"/>
      <c r="BA12" s="17">
        <v>0.219338467619618</v>
      </c>
      <c r="BB12" s="17">
        <v>0.23897724357441599</v>
      </c>
      <c r="BC12" s="17">
        <v>0.211492820995661</v>
      </c>
      <c r="BD12" s="17">
        <v>0.25049333386681799</v>
      </c>
      <c r="BE12" s="17">
        <v>0.21402685605801</v>
      </c>
      <c r="BF12" s="17"/>
      <c r="BG12" s="17">
        <v>0.22505831609041699</v>
      </c>
      <c r="BH12" s="17">
        <v>0.21422048994673301</v>
      </c>
      <c r="BI12" s="17">
        <v>0.28909857445856901</v>
      </c>
      <c r="BJ12" s="17">
        <v>0.21041056756253701</v>
      </c>
      <c r="BK12" s="17">
        <v>0.269158976644296</v>
      </c>
      <c r="BL12" s="17"/>
      <c r="BM12" s="17">
        <v>0.23102479659393299</v>
      </c>
      <c r="BN12" s="17">
        <v>0.22771385931113899</v>
      </c>
      <c r="BO12" s="17">
        <v>0.22651447067292199</v>
      </c>
      <c r="BP12" s="17"/>
      <c r="BQ12" s="17">
        <v>0.24201364383520599</v>
      </c>
      <c r="BR12" s="17">
        <v>0.22699128912942501</v>
      </c>
      <c r="BS12" s="17"/>
      <c r="BT12" s="17">
        <v>0.24191116169788901</v>
      </c>
      <c r="BU12" s="17">
        <v>0.219107842964259</v>
      </c>
    </row>
    <row r="13" spans="2:73" x14ac:dyDescent="0.3">
      <c r="B13" s="18" t="s">
        <v>321</v>
      </c>
      <c r="C13" s="17">
        <v>0.29647800885765202</v>
      </c>
      <c r="D13" s="17">
        <v>0.26836196160221398</v>
      </c>
      <c r="E13" s="17">
        <v>0.32407265988659301</v>
      </c>
      <c r="F13" s="17"/>
      <c r="G13" s="17">
        <v>0.225301366568218</v>
      </c>
      <c r="H13" s="17">
        <v>0.26569945524729</v>
      </c>
      <c r="I13" s="17">
        <v>0.29778907485281803</v>
      </c>
      <c r="J13" s="17">
        <v>0.30415551203733898</v>
      </c>
      <c r="K13" s="17">
        <v>0.347297542925734</v>
      </c>
      <c r="L13" s="17">
        <v>0.32721990825574399</v>
      </c>
      <c r="M13" s="17"/>
      <c r="N13" s="17">
        <v>0.279999806855595</v>
      </c>
      <c r="O13" s="17">
        <v>0.31983080545359899</v>
      </c>
      <c r="P13" s="17">
        <v>0.316738046049025</v>
      </c>
      <c r="Q13" s="17">
        <v>0.27427491863931502</v>
      </c>
      <c r="R13" s="17"/>
      <c r="S13" s="17">
        <v>0.27762788873267102</v>
      </c>
      <c r="T13" s="17">
        <v>0.33764352744744203</v>
      </c>
      <c r="U13" s="17">
        <v>0.30724598622246102</v>
      </c>
      <c r="V13" s="17">
        <v>0.33060227576138002</v>
      </c>
      <c r="W13" s="17">
        <v>0.25849267835222201</v>
      </c>
      <c r="X13" s="17">
        <v>0.33156820619468302</v>
      </c>
      <c r="Y13" s="17">
        <v>0.26879452675468102</v>
      </c>
      <c r="Z13" s="17">
        <v>0.29082596470924899</v>
      </c>
      <c r="AA13" s="17">
        <v>0.25444600709677201</v>
      </c>
      <c r="AB13" s="17"/>
      <c r="AC13" s="17">
        <v>0.31772158770000603</v>
      </c>
      <c r="AD13" s="17">
        <v>0.23896915234508001</v>
      </c>
      <c r="AE13" s="17">
        <v>0.30999670885868702</v>
      </c>
      <c r="AF13" s="17">
        <v>0.30550678075863902</v>
      </c>
      <c r="AG13" s="17">
        <v>0.26225786772756099</v>
      </c>
      <c r="AH13" s="17">
        <v>0.32142946887814799</v>
      </c>
      <c r="AI13" s="17">
        <v>0.27206113069785498</v>
      </c>
      <c r="AJ13" s="17">
        <v>0.30595029963762399</v>
      </c>
      <c r="AK13" s="17">
        <v>0.34205531374404502</v>
      </c>
      <c r="AL13" s="17">
        <v>0.26890617357764401</v>
      </c>
      <c r="AM13" s="17">
        <v>0.30376615196353801</v>
      </c>
      <c r="AN13" s="17">
        <v>0.30676291405460399</v>
      </c>
      <c r="AO13" s="17">
        <v>0.289903689259006</v>
      </c>
      <c r="AP13" s="17">
        <v>0.21875528742174999</v>
      </c>
      <c r="AQ13" s="17">
        <v>0.33825040748487301</v>
      </c>
      <c r="AR13" s="17">
        <v>0.278584006517272</v>
      </c>
      <c r="AS13" s="17"/>
      <c r="AT13" s="17">
        <v>0.274999292964693</v>
      </c>
      <c r="AU13" s="17">
        <v>0.30921956373588799</v>
      </c>
      <c r="AV13" s="17">
        <v>0.28484724600626299</v>
      </c>
      <c r="AW13" s="17">
        <v>0.33049065325379101</v>
      </c>
      <c r="AX13" s="17">
        <v>0.264143002414852</v>
      </c>
      <c r="AY13" s="17">
        <v>0.29868366509009803</v>
      </c>
      <c r="AZ13" s="17"/>
      <c r="BA13" s="17">
        <v>0.31903692698087499</v>
      </c>
      <c r="BB13" s="17">
        <v>0.28789999249204801</v>
      </c>
      <c r="BC13" s="17">
        <v>0.28604275371674498</v>
      </c>
      <c r="BD13" s="17">
        <v>0.28103106331039901</v>
      </c>
      <c r="BE13" s="17">
        <v>0.31912626426701501</v>
      </c>
      <c r="BF13" s="17"/>
      <c r="BG13" s="17">
        <v>0.31703187253181397</v>
      </c>
      <c r="BH13" s="17">
        <v>0.28727218237463198</v>
      </c>
      <c r="BI13" s="17">
        <v>0.36084495543830802</v>
      </c>
      <c r="BJ13" s="17">
        <v>0.26772626168803898</v>
      </c>
      <c r="BK13" s="17">
        <v>0.25981319840038197</v>
      </c>
      <c r="BL13" s="17"/>
      <c r="BM13" s="17">
        <v>0.30479071310435701</v>
      </c>
      <c r="BN13" s="17">
        <v>0.29621184793321398</v>
      </c>
      <c r="BO13" s="17">
        <v>0.272373547494766</v>
      </c>
      <c r="BP13" s="17"/>
      <c r="BQ13" s="17">
        <v>0.27201934434766101</v>
      </c>
      <c r="BR13" s="17">
        <v>0.31460884546231399</v>
      </c>
      <c r="BS13" s="17"/>
      <c r="BT13" s="17">
        <v>0.29020366536924103</v>
      </c>
      <c r="BU13" s="17">
        <v>0.31027798337185902</v>
      </c>
    </row>
    <row r="14" spans="2:73" x14ac:dyDescent="0.3">
      <c r="B14" s="18" t="s">
        <v>270</v>
      </c>
      <c r="C14" s="17">
        <v>0.108958377448421</v>
      </c>
      <c r="D14" s="17">
        <v>0.123303954858775</v>
      </c>
      <c r="E14" s="17">
        <v>9.4909275504513002E-2</v>
      </c>
      <c r="F14" s="17"/>
      <c r="G14" s="17">
        <v>9.7103242133465495E-2</v>
      </c>
      <c r="H14" s="17">
        <v>7.5526018191427999E-2</v>
      </c>
      <c r="I14" s="17">
        <v>0.10493222442571</v>
      </c>
      <c r="J14" s="17">
        <v>0.111005315564508</v>
      </c>
      <c r="K14" s="17">
        <v>0.115974961762985</v>
      </c>
      <c r="L14" s="17">
        <v>0.140889062001638</v>
      </c>
      <c r="M14" s="17"/>
      <c r="N14" s="17">
        <v>6.4428743891455906E-2</v>
      </c>
      <c r="O14" s="17">
        <v>9.9920908306318806E-2</v>
      </c>
      <c r="P14" s="17">
        <v>9.6066819326925304E-2</v>
      </c>
      <c r="Q14" s="17">
        <v>0.176341816800033</v>
      </c>
      <c r="R14" s="17"/>
      <c r="S14" s="17">
        <v>8.6710696926218897E-2</v>
      </c>
      <c r="T14" s="17">
        <v>0.12275905000373399</v>
      </c>
      <c r="U14" s="17">
        <v>0.103463731655196</v>
      </c>
      <c r="V14" s="17">
        <v>0.105802620805105</v>
      </c>
      <c r="W14" s="17">
        <v>0.13338984571491</v>
      </c>
      <c r="X14" s="17">
        <v>0.111252649616779</v>
      </c>
      <c r="Y14" s="17">
        <v>8.7805095983424702E-2</v>
      </c>
      <c r="Z14" s="17">
        <v>0.167942476129158</v>
      </c>
      <c r="AA14" s="17">
        <v>0.10113627834389401</v>
      </c>
      <c r="AB14" s="17"/>
      <c r="AC14" s="17">
        <v>0.34349776286397699</v>
      </c>
      <c r="AD14" s="17">
        <v>0.20790384017556199</v>
      </c>
      <c r="AE14" s="17">
        <v>0.16319977197889901</v>
      </c>
      <c r="AF14" s="17">
        <v>0.188183048433507</v>
      </c>
      <c r="AG14" s="17">
        <v>0.171673387833844</v>
      </c>
      <c r="AH14" s="17">
        <v>8.7138886576433205E-2</v>
      </c>
      <c r="AI14" s="17">
        <v>8.1689412724615704E-2</v>
      </c>
      <c r="AJ14" s="17">
        <v>9.4965347752379803E-2</v>
      </c>
      <c r="AK14" s="17">
        <v>7.7739311999964603E-2</v>
      </c>
      <c r="AL14" s="17">
        <v>6.91918935266361E-2</v>
      </c>
      <c r="AM14" s="17">
        <v>0.109879487979819</v>
      </c>
      <c r="AN14" s="17">
        <v>5.6551388396499203E-2</v>
      </c>
      <c r="AO14" s="17">
        <v>4.8750704772652503E-2</v>
      </c>
      <c r="AP14" s="17">
        <v>7.2551468906392094E-2</v>
      </c>
      <c r="AQ14" s="17">
        <v>7.1040145500182506E-2</v>
      </c>
      <c r="AR14" s="17">
        <v>3.0857789260355799E-2</v>
      </c>
      <c r="AS14" s="17"/>
      <c r="AT14" s="17">
        <v>9.4600681282255697E-2</v>
      </c>
      <c r="AU14" s="17">
        <v>0.122193921941863</v>
      </c>
      <c r="AV14" s="17">
        <v>0.104705564012315</v>
      </c>
      <c r="AW14" s="17">
        <v>0.104732102875348</v>
      </c>
      <c r="AX14" s="17">
        <v>0.13133018005407601</v>
      </c>
      <c r="AY14" s="17">
        <v>8.05042707031422E-2</v>
      </c>
      <c r="AZ14" s="17"/>
      <c r="BA14" s="17">
        <v>0.15624574805059999</v>
      </c>
      <c r="BB14" s="17">
        <v>0.106072746605261</v>
      </c>
      <c r="BC14" s="17">
        <v>9.2000550027408701E-2</v>
      </c>
      <c r="BD14" s="17">
        <v>5.2086354485179398E-2</v>
      </c>
      <c r="BE14" s="17">
        <v>8.5152425933496201E-2</v>
      </c>
      <c r="BF14" s="17"/>
      <c r="BG14" s="17">
        <v>0.102668650519048</v>
      </c>
      <c r="BH14" s="17">
        <v>8.7900958111991195E-2</v>
      </c>
      <c r="BI14" s="17">
        <v>9.4433602037152897E-2</v>
      </c>
      <c r="BJ14" s="17">
        <v>0.13599642097369299</v>
      </c>
      <c r="BK14" s="17">
        <v>8.8035735499460505E-2</v>
      </c>
      <c r="BL14" s="17"/>
      <c r="BM14" s="17">
        <v>8.8522039400191002E-2</v>
      </c>
      <c r="BN14" s="17">
        <v>0.124129645228196</v>
      </c>
      <c r="BO14" s="17">
        <v>0.133122335217916</v>
      </c>
      <c r="BP14" s="17"/>
      <c r="BQ14" s="17">
        <v>6.7382814038975003E-2</v>
      </c>
      <c r="BR14" s="17">
        <v>0.133868029012297</v>
      </c>
      <c r="BS14" s="17"/>
      <c r="BT14" s="17">
        <v>6.9829921630046199E-2</v>
      </c>
      <c r="BU14" s="17">
        <v>0.16278769362751899</v>
      </c>
    </row>
    <row r="15" spans="2:73" x14ac:dyDescent="0.3">
      <c r="B15" s="18" t="s">
        <v>92</v>
      </c>
      <c r="C15" s="19">
        <v>5.9168719438224097E-2</v>
      </c>
      <c r="D15" s="19">
        <v>6.2695394956745698E-2</v>
      </c>
      <c r="E15" s="19">
        <v>5.5914630427523197E-2</v>
      </c>
      <c r="F15" s="19"/>
      <c r="G15" s="19">
        <v>8.8682040610666202E-2</v>
      </c>
      <c r="H15" s="19">
        <v>5.4871599341509703E-2</v>
      </c>
      <c r="I15" s="19">
        <v>5.5407494917145202E-2</v>
      </c>
      <c r="J15" s="19">
        <v>3.8334311102294898E-2</v>
      </c>
      <c r="K15" s="19">
        <v>5.5033118901323397E-2</v>
      </c>
      <c r="L15" s="19">
        <v>6.5900324394454493E-2</v>
      </c>
      <c r="M15" s="19"/>
      <c r="N15" s="19">
        <v>5.1248647343009802E-2</v>
      </c>
      <c r="O15" s="19">
        <v>5.3272378780049097E-2</v>
      </c>
      <c r="P15" s="19">
        <v>5.4698526341552298E-2</v>
      </c>
      <c r="Q15" s="19">
        <v>7.8990157783064605E-2</v>
      </c>
      <c r="R15" s="19"/>
      <c r="S15" s="19">
        <v>8.3409754377279696E-2</v>
      </c>
      <c r="T15" s="19">
        <v>6.6842577979399395E-2</v>
      </c>
      <c r="U15" s="19">
        <v>4.2960617252714897E-2</v>
      </c>
      <c r="V15" s="19">
        <v>5.4649412738221298E-2</v>
      </c>
      <c r="W15" s="19">
        <v>2.06475606395695E-2</v>
      </c>
      <c r="X15" s="19">
        <v>6.3493909987248895E-2</v>
      </c>
      <c r="Y15" s="19">
        <v>4.9702358904726102E-2</v>
      </c>
      <c r="Z15" s="19">
        <v>5.8905898716719099E-2</v>
      </c>
      <c r="AA15" s="19">
        <v>6.68280241870675E-2</v>
      </c>
      <c r="AB15" s="19"/>
      <c r="AC15" s="19">
        <v>0.12764610617904301</v>
      </c>
      <c r="AD15" s="19">
        <v>0.103978874799549</v>
      </c>
      <c r="AE15" s="19">
        <v>7.2936878871281294E-2</v>
      </c>
      <c r="AF15" s="19">
        <v>7.9576745177335095E-2</v>
      </c>
      <c r="AG15" s="19">
        <v>3.9323789358647998E-2</v>
      </c>
      <c r="AH15" s="19">
        <v>6.0320628461647E-2</v>
      </c>
      <c r="AI15" s="19">
        <v>4.0660173656085603E-2</v>
      </c>
      <c r="AJ15" s="19">
        <v>4.5402189920445597E-2</v>
      </c>
      <c r="AK15" s="19">
        <v>2.4427376456133899E-2</v>
      </c>
      <c r="AL15" s="19">
        <v>7.0467116877865596E-2</v>
      </c>
      <c r="AM15" s="19">
        <v>5.4838093179008403E-2</v>
      </c>
      <c r="AN15" s="19">
        <v>4.9689548576074799E-2</v>
      </c>
      <c r="AO15" s="19">
        <v>2.6002150694502599E-2</v>
      </c>
      <c r="AP15" s="19">
        <v>8.2316497892766294E-2</v>
      </c>
      <c r="AQ15" s="19">
        <v>5.84496196773059E-2</v>
      </c>
      <c r="AR15" s="19">
        <v>4.5920910930927199E-2</v>
      </c>
      <c r="AS15" s="19"/>
      <c r="AT15" s="19">
        <v>6.3500803240660306E-2</v>
      </c>
      <c r="AU15" s="19">
        <v>5.47788509250689E-2</v>
      </c>
      <c r="AV15" s="19">
        <v>6.2071742437929803E-2</v>
      </c>
      <c r="AW15" s="19">
        <v>4.83131883389478E-2</v>
      </c>
      <c r="AX15" s="19">
        <v>7.9413677822444101E-2</v>
      </c>
      <c r="AY15" s="19">
        <v>5.4828990705808697E-2</v>
      </c>
      <c r="AZ15" s="19"/>
      <c r="BA15" s="19">
        <v>7.3122856990719798E-2</v>
      </c>
      <c r="BB15" s="19">
        <v>5.9214587684533498E-2</v>
      </c>
      <c r="BC15" s="19">
        <v>5.8619013452877698E-2</v>
      </c>
      <c r="BD15" s="19">
        <v>4.5171210342464498E-2</v>
      </c>
      <c r="BE15" s="19">
        <v>5.6712846818205702E-2</v>
      </c>
      <c r="BF15" s="19"/>
      <c r="BG15" s="19">
        <v>6.0656092600707798E-2</v>
      </c>
      <c r="BH15" s="19">
        <v>4.9131376255336E-2</v>
      </c>
      <c r="BI15" s="19">
        <v>3.2379048447427401E-2</v>
      </c>
      <c r="BJ15" s="19">
        <v>4.9020962617135899E-2</v>
      </c>
      <c r="BK15" s="19">
        <v>8.2555297346855405E-2</v>
      </c>
      <c r="BL15" s="19"/>
      <c r="BM15" s="19">
        <v>5.1530448036974402E-2</v>
      </c>
      <c r="BN15" s="19">
        <v>5.7361481591103602E-2</v>
      </c>
      <c r="BO15" s="19">
        <v>8.6277883327791099E-2</v>
      </c>
      <c r="BP15" s="19"/>
      <c r="BQ15" s="19">
        <v>2.70860822501073E-2</v>
      </c>
      <c r="BR15" s="19">
        <v>6.6821124158079101E-2</v>
      </c>
      <c r="BS15" s="19"/>
      <c r="BT15" s="19">
        <v>3.7023479518098298E-2</v>
      </c>
      <c r="BU15" s="19">
        <v>6.8978877151865403E-2</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332</v>
      </c>
      <c r="C9" s="17">
        <v>8.2280053266374303E-2</v>
      </c>
      <c r="D9" s="17">
        <v>9.3649631423187593E-2</v>
      </c>
      <c r="E9" s="17">
        <v>7.1454556209447198E-2</v>
      </c>
      <c r="F9" s="17"/>
      <c r="G9" s="17">
        <v>0.17290356976288801</v>
      </c>
      <c r="H9" s="17">
        <v>0.14766551722600099</v>
      </c>
      <c r="I9" s="17">
        <v>6.8785719092066405E-2</v>
      </c>
      <c r="J9" s="17">
        <v>5.3767446064003903E-2</v>
      </c>
      <c r="K9" s="17">
        <v>3.8998379929457601E-2</v>
      </c>
      <c r="L9" s="17">
        <v>3.2318514221892698E-2</v>
      </c>
      <c r="M9" s="17"/>
      <c r="N9" s="17">
        <v>0.150194824701844</v>
      </c>
      <c r="O9" s="17">
        <v>6.1968154489141898E-2</v>
      </c>
      <c r="P9" s="17">
        <v>5.6076519837806198E-2</v>
      </c>
      <c r="Q9" s="17">
        <v>5.4697714829978802E-2</v>
      </c>
      <c r="R9" s="17"/>
      <c r="S9" s="17">
        <v>0.17230406552660599</v>
      </c>
      <c r="T9" s="17">
        <v>7.7659539477293996E-2</v>
      </c>
      <c r="U9" s="17">
        <v>3.94110500256281E-2</v>
      </c>
      <c r="V9" s="17">
        <v>5.4959547783606698E-2</v>
      </c>
      <c r="W9" s="17">
        <v>5.4200360233971498E-2</v>
      </c>
      <c r="X9" s="17">
        <v>5.0031180605234697E-2</v>
      </c>
      <c r="Y9" s="17">
        <v>8.2489796992742198E-2</v>
      </c>
      <c r="Z9" s="17">
        <v>2.3059717735601601E-2</v>
      </c>
      <c r="AA9" s="17">
        <v>0.100124037476674</v>
      </c>
      <c r="AB9" s="17"/>
      <c r="AC9" s="17">
        <v>8.7881917833896997E-2</v>
      </c>
      <c r="AD9" s="17">
        <v>6.2094412619832701E-2</v>
      </c>
      <c r="AE9" s="17">
        <v>4.3770190374507703E-2</v>
      </c>
      <c r="AF9" s="17">
        <v>6.5554307858735006E-2</v>
      </c>
      <c r="AG9" s="17">
        <v>4.7203942465544997E-2</v>
      </c>
      <c r="AH9" s="17">
        <v>3.9748542426346997E-2</v>
      </c>
      <c r="AI9" s="17">
        <v>8.1412625523201596E-2</v>
      </c>
      <c r="AJ9" s="17">
        <v>7.7882123888353402E-2</v>
      </c>
      <c r="AK9" s="17">
        <v>8.6592417100844199E-2</v>
      </c>
      <c r="AL9" s="17">
        <v>6.2051765983268801E-2</v>
      </c>
      <c r="AM9" s="17">
        <v>6.6153966358226304E-2</v>
      </c>
      <c r="AN9" s="17">
        <v>7.9979554811365594E-2</v>
      </c>
      <c r="AO9" s="17">
        <v>0.12676095627164</v>
      </c>
      <c r="AP9" s="17">
        <v>0.15804606303429899</v>
      </c>
      <c r="AQ9" s="17">
        <v>0.128083184542747</v>
      </c>
      <c r="AR9" s="17">
        <v>0.28878877853145102</v>
      </c>
      <c r="AS9" s="17"/>
      <c r="AT9" s="17">
        <v>0.17811028939083101</v>
      </c>
      <c r="AU9" s="17">
        <v>7.0467150283264404E-2</v>
      </c>
      <c r="AV9" s="17">
        <v>6.4391928454824304E-2</v>
      </c>
      <c r="AW9" s="17">
        <v>3.3022535051714798E-2</v>
      </c>
      <c r="AX9" s="17">
        <v>2.1521840040083999E-2</v>
      </c>
      <c r="AY9" s="17">
        <v>5.8060541227425502E-2</v>
      </c>
      <c r="AZ9" s="17"/>
      <c r="BA9" s="17">
        <v>3.9212927672689003E-2</v>
      </c>
      <c r="BB9" s="17">
        <v>7.4311426576462003E-2</v>
      </c>
      <c r="BC9" s="17">
        <v>9.9021823202443598E-2</v>
      </c>
      <c r="BD9" s="17">
        <v>0.16657412488564699</v>
      </c>
      <c r="BE9" s="17">
        <v>0.25709034727588598</v>
      </c>
      <c r="BF9" s="17"/>
      <c r="BG9" s="17">
        <v>7.9525353020990605E-2</v>
      </c>
      <c r="BH9" s="17">
        <v>0.12790671949151899</v>
      </c>
      <c r="BI9" s="17">
        <v>3.1796624412193997E-2</v>
      </c>
      <c r="BJ9" s="17">
        <v>4.0844671172297703E-2</v>
      </c>
      <c r="BK9" s="17">
        <v>6.2177233317133603E-2</v>
      </c>
      <c r="BL9" s="17"/>
      <c r="BM9" s="17">
        <v>0.115057709882042</v>
      </c>
      <c r="BN9" s="17">
        <v>6.3313959121343105E-2</v>
      </c>
      <c r="BO9" s="17">
        <v>3.0548731937017799E-2</v>
      </c>
      <c r="BP9" s="17"/>
      <c r="BQ9" s="17">
        <v>0.14377489632676099</v>
      </c>
      <c r="BR9" s="17">
        <v>4.8924781052100803E-2</v>
      </c>
      <c r="BS9" s="17"/>
      <c r="BT9" s="17">
        <v>0.109063438972924</v>
      </c>
      <c r="BU9" s="17">
        <v>4.6569590368425798E-2</v>
      </c>
    </row>
    <row r="10" spans="2:73" x14ac:dyDescent="0.3">
      <c r="B10" s="18" t="s">
        <v>333</v>
      </c>
      <c r="C10" s="17">
        <v>0.31152078927162602</v>
      </c>
      <c r="D10" s="17">
        <v>0.31642489103948501</v>
      </c>
      <c r="E10" s="17">
        <v>0.30732967018571</v>
      </c>
      <c r="F10" s="17"/>
      <c r="G10" s="17">
        <v>0.399463129392153</v>
      </c>
      <c r="H10" s="17">
        <v>0.37370968943176203</v>
      </c>
      <c r="I10" s="17">
        <v>0.30523080903402799</v>
      </c>
      <c r="J10" s="17">
        <v>0.296987181453581</v>
      </c>
      <c r="K10" s="17">
        <v>0.22920645792268901</v>
      </c>
      <c r="L10" s="17">
        <v>0.27490796059581002</v>
      </c>
      <c r="M10" s="17"/>
      <c r="N10" s="17">
        <v>0.37748187493685698</v>
      </c>
      <c r="O10" s="17">
        <v>0.33918376331493399</v>
      </c>
      <c r="P10" s="17">
        <v>0.289971240788927</v>
      </c>
      <c r="Q10" s="17">
        <v>0.22814075389461</v>
      </c>
      <c r="R10" s="17"/>
      <c r="S10" s="17">
        <v>0.34672658430572201</v>
      </c>
      <c r="T10" s="17">
        <v>0.331735646903425</v>
      </c>
      <c r="U10" s="17">
        <v>0.33659421934295197</v>
      </c>
      <c r="V10" s="17">
        <v>0.31161188179684901</v>
      </c>
      <c r="W10" s="17">
        <v>0.276531172335859</v>
      </c>
      <c r="X10" s="17">
        <v>0.27237829422749898</v>
      </c>
      <c r="Y10" s="17">
        <v>0.23075606112619801</v>
      </c>
      <c r="Z10" s="17">
        <v>0.28577320183078297</v>
      </c>
      <c r="AA10" s="17">
        <v>0.35011949526560998</v>
      </c>
      <c r="AB10" s="17"/>
      <c r="AC10" s="17">
        <v>0.164842138444701</v>
      </c>
      <c r="AD10" s="17">
        <v>0.26435145481332201</v>
      </c>
      <c r="AE10" s="17">
        <v>0.20127936443973601</v>
      </c>
      <c r="AF10" s="17">
        <v>0.24946498207114101</v>
      </c>
      <c r="AG10" s="17">
        <v>0.24564375605317801</v>
      </c>
      <c r="AH10" s="17">
        <v>0.278015881373125</v>
      </c>
      <c r="AI10" s="17">
        <v>0.30023795531671099</v>
      </c>
      <c r="AJ10" s="17">
        <v>0.34805363708408799</v>
      </c>
      <c r="AK10" s="17">
        <v>0.29955566270536998</v>
      </c>
      <c r="AL10" s="17">
        <v>0.35731601395928497</v>
      </c>
      <c r="AM10" s="17">
        <v>0.38764122390063099</v>
      </c>
      <c r="AN10" s="17">
        <v>0.39783633622676801</v>
      </c>
      <c r="AO10" s="17">
        <v>0.37495953647463398</v>
      </c>
      <c r="AP10" s="17">
        <v>0.445945675556701</v>
      </c>
      <c r="AQ10" s="17">
        <v>0.33604579478115199</v>
      </c>
      <c r="AR10" s="17">
        <v>0.42887018562124002</v>
      </c>
      <c r="AS10" s="17"/>
      <c r="AT10" s="17">
        <v>0.37916807442774803</v>
      </c>
      <c r="AU10" s="17">
        <v>0.29337274883810399</v>
      </c>
      <c r="AV10" s="17">
        <v>0.34554135208203701</v>
      </c>
      <c r="AW10" s="17">
        <v>0.25302011192754698</v>
      </c>
      <c r="AX10" s="17">
        <v>0.29305265668868702</v>
      </c>
      <c r="AY10" s="17">
        <v>0.257499048769463</v>
      </c>
      <c r="AZ10" s="17"/>
      <c r="BA10" s="17">
        <v>0.25210657230903999</v>
      </c>
      <c r="BB10" s="17">
        <v>0.29314304711488898</v>
      </c>
      <c r="BC10" s="17">
        <v>0.351791043029553</v>
      </c>
      <c r="BD10" s="17">
        <v>0.40682024726830901</v>
      </c>
      <c r="BE10" s="17">
        <v>0.319092893091656</v>
      </c>
      <c r="BF10" s="17"/>
      <c r="BG10" s="17">
        <v>0.32276249655243899</v>
      </c>
      <c r="BH10" s="17">
        <v>0.34736222501660802</v>
      </c>
      <c r="BI10" s="17">
        <v>0.38798449719532302</v>
      </c>
      <c r="BJ10" s="17">
        <v>0.25384769892984399</v>
      </c>
      <c r="BK10" s="17">
        <v>0.312113379777542</v>
      </c>
      <c r="BL10" s="17"/>
      <c r="BM10" s="17">
        <v>0.35304046704588099</v>
      </c>
      <c r="BN10" s="17">
        <v>0.286383534240501</v>
      </c>
      <c r="BO10" s="17">
        <v>0.24868258270794699</v>
      </c>
      <c r="BP10" s="17"/>
      <c r="BQ10" s="17">
        <v>0.38547078582767902</v>
      </c>
      <c r="BR10" s="17">
        <v>0.26881276071728299</v>
      </c>
      <c r="BS10" s="17"/>
      <c r="BT10" s="17">
        <v>0.36677045368321598</v>
      </c>
      <c r="BU10" s="17">
        <v>0.24688175137307999</v>
      </c>
    </row>
    <row r="11" spans="2:73" x14ac:dyDescent="0.3">
      <c r="B11" s="18" t="s">
        <v>334</v>
      </c>
      <c r="C11" s="17">
        <v>0.33920255915116598</v>
      </c>
      <c r="D11" s="17">
        <v>0.35443492866892901</v>
      </c>
      <c r="E11" s="17">
        <v>0.32381790050769199</v>
      </c>
      <c r="F11" s="17"/>
      <c r="G11" s="17">
        <v>0.230156544030442</v>
      </c>
      <c r="H11" s="17">
        <v>0.26562897684570203</v>
      </c>
      <c r="I11" s="17">
        <v>0.34401533343100499</v>
      </c>
      <c r="J11" s="17">
        <v>0.38575490847293398</v>
      </c>
      <c r="K11" s="17">
        <v>0.38754015454795299</v>
      </c>
      <c r="L11" s="17">
        <v>0.39700699349559398</v>
      </c>
      <c r="M11" s="17"/>
      <c r="N11" s="17">
        <v>0.27597696958559897</v>
      </c>
      <c r="O11" s="17">
        <v>0.35036243272069101</v>
      </c>
      <c r="P11" s="17">
        <v>0.36056838282212</v>
      </c>
      <c r="Q11" s="17">
        <v>0.37881867590628299</v>
      </c>
      <c r="R11" s="17"/>
      <c r="S11" s="17">
        <v>0.25624049749741901</v>
      </c>
      <c r="T11" s="17">
        <v>0.31452695946883602</v>
      </c>
      <c r="U11" s="17">
        <v>0.33822266495893599</v>
      </c>
      <c r="V11" s="17">
        <v>0.38802100808267498</v>
      </c>
      <c r="W11" s="17">
        <v>0.368860861360293</v>
      </c>
      <c r="X11" s="17">
        <v>0.33182296002858702</v>
      </c>
      <c r="Y11" s="17">
        <v>0.433754023939591</v>
      </c>
      <c r="Z11" s="17">
        <v>0.42939471856820099</v>
      </c>
      <c r="AA11" s="17">
        <v>0.309073555150021</v>
      </c>
      <c r="AB11" s="17"/>
      <c r="AC11" s="17">
        <v>0.334558135488292</v>
      </c>
      <c r="AD11" s="17">
        <v>0.29481462397626002</v>
      </c>
      <c r="AE11" s="17">
        <v>0.43026431479774102</v>
      </c>
      <c r="AF11" s="17">
        <v>0.40313776141517899</v>
      </c>
      <c r="AG11" s="17">
        <v>0.43119074019792503</v>
      </c>
      <c r="AH11" s="17">
        <v>0.32519370173912399</v>
      </c>
      <c r="AI11" s="17">
        <v>0.32869109963174098</v>
      </c>
      <c r="AJ11" s="17">
        <v>0.35834445989783098</v>
      </c>
      <c r="AK11" s="17">
        <v>0.32917492601791098</v>
      </c>
      <c r="AL11" s="17">
        <v>0.34524186925609501</v>
      </c>
      <c r="AM11" s="17">
        <v>0.34131425697798901</v>
      </c>
      <c r="AN11" s="17">
        <v>0.31672446318025099</v>
      </c>
      <c r="AO11" s="17">
        <v>0.29677818687804502</v>
      </c>
      <c r="AP11" s="17">
        <v>0.17048936510961599</v>
      </c>
      <c r="AQ11" s="17">
        <v>0.28481003543095401</v>
      </c>
      <c r="AR11" s="17">
        <v>0.19357307843027</v>
      </c>
      <c r="AS11" s="17"/>
      <c r="AT11" s="17">
        <v>0.22040354434491199</v>
      </c>
      <c r="AU11" s="17">
        <v>0.37438846336032999</v>
      </c>
      <c r="AV11" s="17">
        <v>0.29303958895891602</v>
      </c>
      <c r="AW11" s="17">
        <v>0.414053738444004</v>
      </c>
      <c r="AX11" s="17">
        <v>0.40168467751364401</v>
      </c>
      <c r="AY11" s="17">
        <v>0.421337213348844</v>
      </c>
      <c r="AZ11" s="17"/>
      <c r="BA11" s="17">
        <v>0.41559850509552398</v>
      </c>
      <c r="BB11" s="17">
        <v>0.36014643373674099</v>
      </c>
      <c r="BC11" s="17">
        <v>0.28212827240742899</v>
      </c>
      <c r="BD11" s="17">
        <v>0.23797934372204299</v>
      </c>
      <c r="BE11" s="17">
        <v>0.23107934276005199</v>
      </c>
      <c r="BF11" s="17"/>
      <c r="BG11" s="17">
        <v>0.36364641391688302</v>
      </c>
      <c r="BH11" s="17">
        <v>0.311056770178609</v>
      </c>
      <c r="BI11" s="17">
        <v>0.31257981614925201</v>
      </c>
      <c r="BJ11" s="17">
        <v>0.38981367936519801</v>
      </c>
      <c r="BK11" s="17">
        <v>0.29771283286745198</v>
      </c>
      <c r="BL11" s="17"/>
      <c r="BM11" s="17">
        <v>0.32722282600147401</v>
      </c>
      <c r="BN11" s="17">
        <v>0.35811626971508997</v>
      </c>
      <c r="BO11" s="17">
        <v>0.32914259745670199</v>
      </c>
      <c r="BP11" s="17"/>
      <c r="BQ11" s="17">
        <v>0.26612301962511198</v>
      </c>
      <c r="BR11" s="17">
        <v>0.38706331048582399</v>
      </c>
      <c r="BS11" s="17"/>
      <c r="BT11" s="17">
        <v>0.30477309077961801</v>
      </c>
      <c r="BU11" s="17">
        <v>0.37802442002318098</v>
      </c>
    </row>
    <row r="12" spans="2:73" x14ac:dyDescent="0.3">
      <c r="B12" s="18" t="s">
        <v>335</v>
      </c>
      <c r="C12" s="17">
        <v>0.17028452841644401</v>
      </c>
      <c r="D12" s="17">
        <v>0.154651131589601</v>
      </c>
      <c r="E12" s="17">
        <v>0.18567548722984401</v>
      </c>
      <c r="F12" s="17"/>
      <c r="G12" s="17">
        <v>0.10803212960870601</v>
      </c>
      <c r="H12" s="17">
        <v>0.131518104131366</v>
      </c>
      <c r="I12" s="17">
        <v>0.186215552886975</v>
      </c>
      <c r="J12" s="17">
        <v>0.174280272663865</v>
      </c>
      <c r="K12" s="17">
        <v>0.215816142939424</v>
      </c>
      <c r="L12" s="17">
        <v>0.19627050960927001</v>
      </c>
      <c r="M12" s="17"/>
      <c r="N12" s="17">
        <v>0.13380742637394899</v>
      </c>
      <c r="O12" s="17">
        <v>0.16503852650314901</v>
      </c>
      <c r="P12" s="17">
        <v>0.20415738045353099</v>
      </c>
      <c r="Q12" s="17">
        <v>0.18608545194682299</v>
      </c>
      <c r="R12" s="17"/>
      <c r="S12" s="17">
        <v>0.14531549870361299</v>
      </c>
      <c r="T12" s="17">
        <v>0.18252630323181099</v>
      </c>
      <c r="U12" s="17">
        <v>0.20199161005017199</v>
      </c>
      <c r="V12" s="17">
        <v>0.136912525450403</v>
      </c>
      <c r="W12" s="17">
        <v>0.19224160634083301</v>
      </c>
      <c r="X12" s="17">
        <v>0.19653855283563301</v>
      </c>
      <c r="Y12" s="17">
        <v>0.17617036522289301</v>
      </c>
      <c r="Z12" s="17">
        <v>0.16718556780197599</v>
      </c>
      <c r="AA12" s="17">
        <v>0.15107141280473799</v>
      </c>
      <c r="AB12" s="17"/>
      <c r="AC12" s="17">
        <v>8.8953063624388498E-2</v>
      </c>
      <c r="AD12" s="17">
        <v>0.12781280441578399</v>
      </c>
      <c r="AE12" s="17">
        <v>0.171226060607655</v>
      </c>
      <c r="AF12" s="17">
        <v>0.11884829615440599</v>
      </c>
      <c r="AG12" s="17">
        <v>0.189682977264334</v>
      </c>
      <c r="AH12" s="17">
        <v>0.247938909739086</v>
      </c>
      <c r="AI12" s="17">
        <v>0.21245605006075099</v>
      </c>
      <c r="AJ12" s="17">
        <v>0.14151875521419799</v>
      </c>
      <c r="AK12" s="17">
        <v>0.21673344585180501</v>
      </c>
      <c r="AL12" s="17">
        <v>0.16200114497583101</v>
      </c>
      <c r="AM12" s="17">
        <v>0.15634492469330999</v>
      </c>
      <c r="AN12" s="17">
        <v>0.17630602999526199</v>
      </c>
      <c r="AO12" s="17">
        <v>0.13049804154924899</v>
      </c>
      <c r="AP12" s="17">
        <v>0.19200066942156299</v>
      </c>
      <c r="AQ12" s="17">
        <v>0.16411619616161399</v>
      </c>
      <c r="AR12" s="17">
        <v>5.9565588890802497E-2</v>
      </c>
      <c r="AS12" s="17"/>
      <c r="AT12" s="17">
        <v>0.131447892782078</v>
      </c>
      <c r="AU12" s="17">
        <v>0.17817933358451701</v>
      </c>
      <c r="AV12" s="17">
        <v>0.18997779615982999</v>
      </c>
      <c r="AW12" s="17">
        <v>0.176202435583666</v>
      </c>
      <c r="AX12" s="17">
        <v>0.18931794633380999</v>
      </c>
      <c r="AY12" s="17">
        <v>0.188260293169103</v>
      </c>
      <c r="AZ12" s="17"/>
      <c r="BA12" s="17">
        <v>0.16038087696600101</v>
      </c>
      <c r="BB12" s="17">
        <v>0.184398972068154</v>
      </c>
      <c r="BC12" s="17">
        <v>0.16734665750760699</v>
      </c>
      <c r="BD12" s="17">
        <v>0.13780687496207</v>
      </c>
      <c r="BE12" s="17">
        <v>0.139548699160436</v>
      </c>
      <c r="BF12" s="17"/>
      <c r="BG12" s="17">
        <v>0.166601774422837</v>
      </c>
      <c r="BH12" s="17">
        <v>0.13403200198387999</v>
      </c>
      <c r="BI12" s="17">
        <v>0.16227951712456301</v>
      </c>
      <c r="BJ12" s="17">
        <v>0.21006048146543599</v>
      </c>
      <c r="BK12" s="17">
        <v>0.215463840587655</v>
      </c>
      <c r="BL12" s="17"/>
      <c r="BM12" s="17">
        <v>0.13564448776369201</v>
      </c>
      <c r="BN12" s="17">
        <v>0.19002519752104199</v>
      </c>
      <c r="BO12" s="17">
        <v>0.225687808286653</v>
      </c>
      <c r="BP12" s="17"/>
      <c r="BQ12" s="17">
        <v>0.14536468835188801</v>
      </c>
      <c r="BR12" s="17">
        <v>0.18810209414486001</v>
      </c>
      <c r="BS12" s="17"/>
      <c r="BT12" s="17">
        <v>0.15694868130435599</v>
      </c>
      <c r="BU12" s="17">
        <v>0.200244058143906</v>
      </c>
    </row>
    <row r="13" spans="2:73" x14ac:dyDescent="0.3">
      <c r="B13" s="18" t="s">
        <v>336</v>
      </c>
      <c r="C13" s="17">
        <v>3.5739288487940099E-2</v>
      </c>
      <c r="D13" s="17">
        <v>2.8023361164322001E-2</v>
      </c>
      <c r="E13" s="17">
        <v>4.3368552379300998E-2</v>
      </c>
      <c r="F13" s="17"/>
      <c r="G13" s="17">
        <v>3.1641631010446598E-2</v>
      </c>
      <c r="H13" s="17">
        <v>1.8582904041259101E-2</v>
      </c>
      <c r="I13" s="17">
        <v>5.0190629661715801E-2</v>
      </c>
      <c r="J13" s="17">
        <v>3.6040215131266602E-2</v>
      </c>
      <c r="K13" s="17">
        <v>5.0108081723701001E-2</v>
      </c>
      <c r="L13" s="17">
        <v>3.0762403700173999E-2</v>
      </c>
      <c r="M13" s="17"/>
      <c r="N13" s="17">
        <v>2.47795227290954E-2</v>
      </c>
      <c r="O13" s="17">
        <v>3.4333274433867703E-2</v>
      </c>
      <c r="P13" s="17">
        <v>3.4914212813493398E-2</v>
      </c>
      <c r="Q13" s="17">
        <v>4.6753385434480099E-2</v>
      </c>
      <c r="R13" s="17"/>
      <c r="S13" s="17">
        <v>2.04353343647093E-2</v>
      </c>
      <c r="T13" s="17">
        <v>2.97768753899991E-2</v>
      </c>
      <c r="U13" s="17">
        <v>3.3395200821109403E-2</v>
      </c>
      <c r="V13" s="17">
        <v>4.6550969089908897E-2</v>
      </c>
      <c r="W13" s="17">
        <v>4.1345181846374299E-2</v>
      </c>
      <c r="X13" s="17">
        <v>6.5285493419867405E-2</v>
      </c>
      <c r="Y13" s="17">
        <v>2.53885781017456E-2</v>
      </c>
      <c r="Z13" s="17">
        <v>3.8203112264712402E-2</v>
      </c>
      <c r="AA13" s="17">
        <v>3.4952218669970801E-2</v>
      </c>
      <c r="AB13" s="17"/>
      <c r="AC13" s="17">
        <v>6.9193871210483607E-2</v>
      </c>
      <c r="AD13" s="17">
        <v>9.03393309451829E-2</v>
      </c>
      <c r="AE13" s="17">
        <v>3.95219170618906E-2</v>
      </c>
      <c r="AF13" s="17">
        <v>7.0356143038397601E-2</v>
      </c>
      <c r="AG13" s="17">
        <v>3.4468143444212097E-2</v>
      </c>
      <c r="AH13" s="17">
        <v>3.9111778147241302E-2</v>
      </c>
      <c r="AI13" s="17">
        <v>3.9311510863250902E-2</v>
      </c>
      <c r="AJ13" s="17">
        <v>2.31905618728264E-2</v>
      </c>
      <c r="AK13" s="17">
        <v>3.3875123664123902E-2</v>
      </c>
      <c r="AL13" s="17">
        <v>3.8509537042375898E-2</v>
      </c>
      <c r="AM13" s="17">
        <v>2.5629863040606101E-2</v>
      </c>
      <c r="AN13" s="17">
        <v>4.4318120561127102E-3</v>
      </c>
      <c r="AO13" s="17">
        <v>5.2281846545680799E-2</v>
      </c>
      <c r="AP13" s="17">
        <v>0</v>
      </c>
      <c r="AQ13" s="17">
        <v>1.6790703383752999E-2</v>
      </c>
      <c r="AR13" s="17">
        <v>7.30394125870539E-3</v>
      </c>
      <c r="AS13" s="17"/>
      <c r="AT13" s="17">
        <v>2.8221191724859301E-2</v>
      </c>
      <c r="AU13" s="17">
        <v>3.2828577192258103E-2</v>
      </c>
      <c r="AV13" s="17">
        <v>4.93978482134389E-2</v>
      </c>
      <c r="AW13" s="17">
        <v>5.4948951078287601E-2</v>
      </c>
      <c r="AX13" s="17">
        <v>1.8246816924268602E-2</v>
      </c>
      <c r="AY13" s="17">
        <v>1.21919910142554E-2</v>
      </c>
      <c r="AZ13" s="17"/>
      <c r="BA13" s="17">
        <v>4.71873827156266E-2</v>
      </c>
      <c r="BB13" s="17">
        <v>2.8186116619935302E-2</v>
      </c>
      <c r="BC13" s="17">
        <v>3.57533294592743E-2</v>
      </c>
      <c r="BD13" s="17">
        <v>3.04019159273437E-2</v>
      </c>
      <c r="BE13" s="17">
        <v>1.5706861109868499E-2</v>
      </c>
      <c r="BF13" s="17"/>
      <c r="BG13" s="17">
        <v>2.70516600798998E-2</v>
      </c>
      <c r="BH13" s="17">
        <v>3.4420356608866401E-2</v>
      </c>
      <c r="BI13" s="17">
        <v>3.8740350279605498E-2</v>
      </c>
      <c r="BJ13" s="17">
        <v>5.5133634953042597E-2</v>
      </c>
      <c r="BK13" s="17">
        <v>4.1797413450665698E-2</v>
      </c>
      <c r="BL13" s="17"/>
      <c r="BM13" s="17">
        <v>2.56831062979541E-2</v>
      </c>
      <c r="BN13" s="17">
        <v>3.4037523397738301E-2</v>
      </c>
      <c r="BO13" s="17">
        <v>6.9791877126849103E-2</v>
      </c>
      <c r="BP13" s="17"/>
      <c r="BQ13" s="17">
        <v>3.3405574159129897E-2</v>
      </c>
      <c r="BR13" s="17">
        <v>3.52433765738841E-2</v>
      </c>
      <c r="BS13" s="17"/>
      <c r="BT13" s="17">
        <v>2.7244669780613101E-2</v>
      </c>
      <c r="BU13" s="17">
        <v>4.5589280675630998E-2</v>
      </c>
    </row>
    <row r="14" spans="2:73" x14ac:dyDescent="0.3">
      <c r="B14" s="18" t="s">
        <v>92</v>
      </c>
      <c r="C14" s="19">
        <v>6.0972781406450398E-2</v>
      </c>
      <c r="D14" s="19">
        <v>5.2816056114474902E-2</v>
      </c>
      <c r="E14" s="19">
        <v>6.8353833488004903E-2</v>
      </c>
      <c r="F14" s="19"/>
      <c r="G14" s="19">
        <v>5.7802996195364199E-2</v>
      </c>
      <c r="H14" s="19">
        <v>6.2894808323910603E-2</v>
      </c>
      <c r="I14" s="19">
        <v>4.5561955894209499E-2</v>
      </c>
      <c r="J14" s="19">
        <v>5.3169976214349497E-2</v>
      </c>
      <c r="K14" s="19">
        <v>7.8330782936775006E-2</v>
      </c>
      <c r="L14" s="19">
        <v>6.8733618377259595E-2</v>
      </c>
      <c r="M14" s="19"/>
      <c r="N14" s="19">
        <v>3.7759381672656599E-2</v>
      </c>
      <c r="O14" s="19">
        <v>4.9113848538217E-2</v>
      </c>
      <c r="P14" s="19">
        <v>5.4312263284121802E-2</v>
      </c>
      <c r="Q14" s="19">
        <v>0.10550401798782499</v>
      </c>
      <c r="R14" s="19"/>
      <c r="S14" s="19">
        <v>5.8978019601930901E-2</v>
      </c>
      <c r="T14" s="19">
        <v>6.3774675528634597E-2</v>
      </c>
      <c r="U14" s="19">
        <v>5.03852548012029E-2</v>
      </c>
      <c r="V14" s="19">
        <v>6.1944067796557097E-2</v>
      </c>
      <c r="W14" s="19">
        <v>6.68208178826694E-2</v>
      </c>
      <c r="X14" s="19">
        <v>8.3943518883179302E-2</v>
      </c>
      <c r="Y14" s="19">
        <v>5.1441174616829302E-2</v>
      </c>
      <c r="Z14" s="19">
        <v>5.6383681798725702E-2</v>
      </c>
      <c r="AA14" s="19">
        <v>5.4659280632986001E-2</v>
      </c>
      <c r="AB14" s="19"/>
      <c r="AC14" s="19">
        <v>0.25457087339823797</v>
      </c>
      <c r="AD14" s="19">
        <v>0.160587373229618</v>
      </c>
      <c r="AE14" s="19">
        <v>0.11393815271847001</v>
      </c>
      <c r="AF14" s="19">
        <v>9.2638509462140597E-2</v>
      </c>
      <c r="AG14" s="19">
        <v>5.1810440574806001E-2</v>
      </c>
      <c r="AH14" s="19">
        <v>6.9991186575076095E-2</v>
      </c>
      <c r="AI14" s="19">
        <v>3.7890758604345202E-2</v>
      </c>
      <c r="AJ14" s="19">
        <v>5.1010462042702598E-2</v>
      </c>
      <c r="AK14" s="19">
        <v>3.4068424659946001E-2</v>
      </c>
      <c r="AL14" s="19">
        <v>3.48796687831446E-2</v>
      </c>
      <c r="AM14" s="19">
        <v>2.2915765029238502E-2</v>
      </c>
      <c r="AN14" s="19">
        <v>2.4721803730240698E-2</v>
      </c>
      <c r="AO14" s="19">
        <v>1.87214322807507E-2</v>
      </c>
      <c r="AP14" s="19">
        <v>3.35182268778208E-2</v>
      </c>
      <c r="AQ14" s="19">
        <v>7.0154085699780697E-2</v>
      </c>
      <c r="AR14" s="19">
        <v>2.18984272675317E-2</v>
      </c>
      <c r="AS14" s="19"/>
      <c r="AT14" s="19">
        <v>6.2649007329571793E-2</v>
      </c>
      <c r="AU14" s="19">
        <v>5.0763726741526502E-2</v>
      </c>
      <c r="AV14" s="19">
        <v>5.7651486130953097E-2</v>
      </c>
      <c r="AW14" s="19">
        <v>6.8752227914781097E-2</v>
      </c>
      <c r="AX14" s="19">
        <v>7.61760624995068E-2</v>
      </c>
      <c r="AY14" s="19">
        <v>6.2650912470909398E-2</v>
      </c>
      <c r="AZ14" s="19"/>
      <c r="BA14" s="19">
        <v>8.5513735241118799E-2</v>
      </c>
      <c r="BB14" s="19">
        <v>5.98140038838188E-2</v>
      </c>
      <c r="BC14" s="19">
        <v>6.3958874393693299E-2</v>
      </c>
      <c r="BD14" s="19">
        <v>2.04174932345869E-2</v>
      </c>
      <c r="BE14" s="19">
        <v>3.7481856602101599E-2</v>
      </c>
      <c r="BF14" s="19"/>
      <c r="BG14" s="19">
        <v>4.0412302006951097E-2</v>
      </c>
      <c r="BH14" s="19">
        <v>4.5221926720517197E-2</v>
      </c>
      <c r="BI14" s="19">
        <v>6.6619194839062701E-2</v>
      </c>
      <c r="BJ14" s="19">
        <v>5.0299834114181902E-2</v>
      </c>
      <c r="BK14" s="19">
        <v>7.0735299999551998E-2</v>
      </c>
      <c r="BL14" s="19"/>
      <c r="BM14" s="19">
        <v>4.3351403008956901E-2</v>
      </c>
      <c r="BN14" s="19">
        <v>6.8123516004286302E-2</v>
      </c>
      <c r="BO14" s="19">
        <v>9.61464024848315E-2</v>
      </c>
      <c r="BP14" s="19"/>
      <c r="BQ14" s="19">
        <v>2.5861035709430501E-2</v>
      </c>
      <c r="BR14" s="19">
        <v>7.1853677026047794E-2</v>
      </c>
      <c r="BS14" s="19"/>
      <c r="BT14" s="19">
        <v>3.5199665479272398E-2</v>
      </c>
      <c r="BU14" s="19">
        <v>8.2690899415776106E-2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7" width="20.6640625" customWidth="1"/>
  </cols>
  <sheetData>
    <row r="2" spans="2:17" ht="40.049999999999997" customHeight="1" x14ac:dyDescent="0.3">
      <c r="D2" s="30" t="s">
        <v>355</v>
      </c>
      <c r="E2" s="26"/>
      <c r="F2" s="26"/>
      <c r="G2" s="26"/>
      <c r="H2" s="26"/>
      <c r="I2" s="26"/>
      <c r="J2" s="26"/>
      <c r="K2" s="26"/>
      <c r="L2" s="26"/>
      <c r="M2" s="26"/>
      <c r="N2" s="26"/>
      <c r="O2" s="26"/>
      <c r="P2" s="26"/>
      <c r="Q2" s="26"/>
    </row>
    <row r="6" spans="2:17" ht="49.95" customHeight="1" x14ac:dyDescent="0.3">
      <c r="B6" s="20" t="s">
        <v>14</v>
      </c>
      <c r="C6" s="20" t="s">
        <v>338</v>
      </c>
      <c r="D6" s="20" t="s">
        <v>339</v>
      </c>
      <c r="E6" s="20" t="s">
        <v>340</v>
      </c>
      <c r="F6" s="20" t="s">
        <v>341</v>
      </c>
      <c r="G6" s="20" t="s">
        <v>342</v>
      </c>
      <c r="H6" s="20" t="s">
        <v>343</v>
      </c>
      <c r="I6" s="20" t="s">
        <v>344</v>
      </c>
      <c r="J6" s="20" t="s">
        <v>345</v>
      </c>
      <c r="K6" s="20" t="s">
        <v>346</v>
      </c>
      <c r="L6" s="20" t="s">
        <v>347</v>
      </c>
      <c r="M6" s="20" t="s">
        <v>348</v>
      </c>
      <c r="N6" s="20" t="s">
        <v>349</v>
      </c>
      <c r="O6" s="20" t="s">
        <v>350</v>
      </c>
      <c r="P6" s="20" t="s">
        <v>351</v>
      </c>
    </row>
    <row r="7" spans="2:17" ht="28.8" x14ac:dyDescent="0.3">
      <c r="B7" s="18" t="s">
        <v>352</v>
      </c>
      <c r="C7" s="17">
        <v>0.23189304403727501</v>
      </c>
      <c r="D7" s="17">
        <v>0.145402244459993</v>
      </c>
      <c r="E7" s="17">
        <v>0.24765709628388299</v>
      </c>
      <c r="F7" s="17">
        <v>0.13265360805627199</v>
      </c>
      <c r="G7" s="17">
        <v>0.18212599726079901</v>
      </c>
      <c r="H7" s="17">
        <v>0.289326545011731</v>
      </c>
      <c r="I7" s="17">
        <v>0.34624429795513101</v>
      </c>
      <c r="J7" s="17">
        <v>0.29459249979837199</v>
      </c>
      <c r="K7" s="17">
        <v>0.37152680694736201</v>
      </c>
      <c r="L7" s="17">
        <v>0.35321890688250701</v>
      </c>
      <c r="M7" s="17">
        <v>0.30606036095830502</v>
      </c>
      <c r="N7" s="17">
        <v>0.42963712235214502</v>
      </c>
      <c r="O7" s="17">
        <v>0.28924463735077499</v>
      </c>
      <c r="P7" s="17">
        <v>0.33227030735136298</v>
      </c>
    </row>
    <row r="8" spans="2:17" ht="28.8" x14ac:dyDescent="0.3">
      <c r="B8" s="18" t="s">
        <v>353</v>
      </c>
      <c r="C8" s="17">
        <v>0.61813903297391504</v>
      </c>
      <c r="D8" s="17">
        <v>0.62705267463486603</v>
      </c>
      <c r="E8" s="17">
        <v>0.559717297516371</v>
      </c>
      <c r="F8" s="17">
        <v>0.627917634435184</v>
      </c>
      <c r="G8" s="17">
        <v>0.74406829324341595</v>
      </c>
      <c r="H8" s="17">
        <v>0.61428132579969197</v>
      </c>
      <c r="I8" s="17">
        <v>0.51433748161069304</v>
      </c>
      <c r="J8" s="17">
        <v>0.55464353789227105</v>
      </c>
      <c r="K8" s="17">
        <v>0.52932904398374403</v>
      </c>
      <c r="L8" s="17">
        <v>0.43736404794896</v>
      </c>
      <c r="M8" s="17">
        <v>0.57476879582287299</v>
      </c>
      <c r="N8" s="17">
        <v>0.45176258077412801</v>
      </c>
      <c r="O8" s="17">
        <v>0.59495142142798096</v>
      </c>
      <c r="P8" s="17">
        <v>0.45231586071962399</v>
      </c>
    </row>
    <row r="9" spans="2:17" ht="28.8" x14ac:dyDescent="0.3">
      <c r="B9" s="18" t="s">
        <v>354</v>
      </c>
      <c r="C9" s="17">
        <v>8.2280534669413E-2</v>
      </c>
      <c r="D9" s="17">
        <v>0.161003487282498</v>
      </c>
      <c r="E9" s="17">
        <v>7.21403719283778E-2</v>
      </c>
      <c r="F9" s="17">
        <v>0.13871499853077901</v>
      </c>
      <c r="G9" s="17">
        <v>3.61038481014423E-2</v>
      </c>
      <c r="H9" s="17">
        <v>3.07005422131751E-2</v>
      </c>
      <c r="I9" s="17">
        <v>2.5928375163032799E-2</v>
      </c>
      <c r="J9" s="17">
        <v>2.75555201830558E-2</v>
      </c>
      <c r="K9" s="17">
        <v>3.3645212408673401E-2</v>
      </c>
      <c r="L9" s="17">
        <v>4.1829391783621703E-2</v>
      </c>
      <c r="M9" s="17">
        <v>6.1052149782040398E-2</v>
      </c>
      <c r="N9" s="17">
        <v>5.0603729840332602E-2</v>
      </c>
      <c r="O9" s="17">
        <v>2.6543718792036101E-2</v>
      </c>
      <c r="P9" s="17">
        <v>3.24030862813263E-2</v>
      </c>
    </row>
    <row r="10" spans="2:17" x14ac:dyDescent="0.3">
      <c r="B10" s="18" t="s">
        <v>92</v>
      </c>
      <c r="C10" s="17">
        <v>6.7687388319396302E-2</v>
      </c>
      <c r="D10" s="17">
        <v>6.6541593622643003E-2</v>
      </c>
      <c r="E10" s="17">
        <v>0.12048523427136799</v>
      </c>
      <c r="F10" s="17">
        <v>0.10071375897776499</v>
      </c>
      <c r="G10" s="17">
        <v>3.7701861394342798E-2</v>
      </c>
      <c r="H10" s="17">
        <v>6.5691586975402103E-2</v>
      </c>
      <c r="I10" s="17">
        <v>0.113489845271143</v>
      </c>
      <c r="J10" s="17">
        <v>0.1232084421263</v>
      </c>
      <c r="K10" s="17">
        <v>6.5498936660220206E-2</v>
      </c>
      <c r="L10" s="17">
        <v>0.167587653384911</v>
      </c>
      <c r="M10" s="17">
        <v>5.81186934367817E-2</v>
      </c>
      <c r="N10" s="17">
        <v>6.79965670333951E-2</v>
      </c>
      <c r="O10" s="17">
        <v>8.9260222429207794E-2</v>
      </c>
      <c r="P10" s="17">
        <v>0.18301074564768599</v>
      </c>
    </row>
    <row r="11" spans="2:17" x14ac:dyDescent="0.3">
      <c r="B11" s="16"/>
      <c r="C11" s="16"/>
      <c r="D11" s="16"/>
      <c r="E11" s="16"/>
      <c r="F11" s="16"/>
      <c r="G11" s="16"/>
      <c r="H11" s="16"/>
      <c r="I11" s="16"/>
      <c r="J11" s="16"/>
      <c r="K11" s="16"/>
      <c r="L11" s="16"/>
      <c r="M11" s="16"/>
      <c r="N11" s="16"/>
      <c r="O11" s="16"/>
      <c r="P11" s="16"/>
    </row>
    <row r="12" spans="2:17" x14ac:dyDescent="0.3">
      <c r="B12" t="s">
        <v>95</v>
      </c>
    </row>
    <row r="13" spans="2:17" x14ac:dyDescent="0.3">
      <c r="B13" t="s">
        <v>96</v>
      </c>
    </row>
    <row r="17" spans="2:2" x14ac:dyDescent="0.3">
      <c r="B17"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0.23189304403727501</v>
      </c>
      <c r="D9" s="17">
        <v>0.223512938751526</v>
      </c>
      <c r="E9" s="17">
        <v>0.24040594409503899</v>
      </c>
      <c r="F9" s="17"/>
      <c r="G9" s="17">
        <v>0.23606415545989401</v>
      </c>
      <c r="H9" s="17">
        <v>0.20163020145118499</v>
      </c>
      <c r="I9" s="17">
        <v>0.23489560944215601</v>
      </c>
      <c r="J9" s="17">
        <v>0.26461797242442198</v>
      </c>
      <c r="K9" s="17">
        <v>0.23624905129509599</v>
      </c>
      <c r="L9" s="17">
        <v>0.22173551156570501</v>
      </c>
      <c r="M9" s="17"/>
      <c r="N9" s="17">
        <v>0.207693574520182</v>
      </c>
      <c r="O9" s="17">
        <v>0.25729007750956201</v>
      </c>
      <c r="P9" s="17">
        <v>0.24604717806673701</v>
      </c>
      <c r="Q9" s="17">
        <v>0.213884879141191</v>
      </c>
      <c r="R9" s="17"/>
      <c r="S9" s="17">
        <v>0.18822274931971</v>
      </c>
      <c r="T9" s="17">
        <v>0.232966006398478</v>
      </c>
      <c r="U9" s="17">
        <v>0.23048211343769201</v>
      </c>
      <c r="V9" s="17">
        <v>0.23797844491432901</v>
      </c>
      <c r="W9" s="17">
        <v>0.23540622450964199</v>
      </c>
      <c r="X9" s="17">
        <v>0.27644004491381302</v>
      </c>
      <c r="Y9" s="17">
        <v>0.20906328772129601</v>
      </c>
      <c r="Z9" s="17">
        <v>0.27733935245305802</v>
      </c>
      <c r="AA9" s="17">
        <v>0.24358783491352201</v>
      </c>
      <c r="AB9" s="17"/>
      <c r="AC9" s="17">
        <v>0.26458367654859599</v>
      </c>
      <c r="AD9" s="17">
        <v>0.18228874299757</v>
      </c>
      <c r="AE9" s="17">
        <v>0.243111143070293</v>
      </c>
      <c r="AF9" s="17">
        <v>0.25236683952481298</v>
      </c>
      <c r="AG9" s="17">
        <v>0.25280346257015901</v>
      </c>
      <c r="AH9" s="17">
        <v>0.22647248477495899</v>
      </c>
      <c r="AI9" s="17">
        <v>0.25850864026701098</v>
      </c>
      <c r="AJ9" s="17">
        <v>0.25163479028751201</v>
      </c>
      <c r="AK9" s="17">
        <v>0.24801915158189999</v>
      </c>
      <c r="AL9" s="17">
        <v>0.201910572300672</v>
      </c>
      <c r="AM9" s="17">
        <v>0.239149047872355</v>
      </c>
      <c r="AN9" s="17">
        <v>0.19635356691439401</v>
      </c>
      <c r="AO9" s="17">
        <v>0.30821535763375302</v>
      </c>
      <c r="AP9" s="17">
        <v>0.19098621695176801</v>
      </c>
      <c r="AQ9" s="17">
        <v>0.31096171594531002</v>
      </c>
      <c r="AR9" s="17">
        <v>0.173721818082202</v>
      </c>
      <c r="AS9" s="17"/>
      <c r="AT9" s="17">
        <v>0.21286301257009499</v>
      </c>
      <c r="AU9" s="17">
        <v>0.23977571712131099</v>
      </c>
      <c r="AV9" s="17">
        <v>0.25904341310020401</v>
      </c>
      <c r="AW9" s="17">
        <v>0.212864234064707</v>
      </c>
      <c r="AX9" s="17">
        <v>0.26022919286510299</v>
      </c>
      <c r="AY9" s="17">
        <v>0.20815216058590799</v>
      </c>
      <c r="AZ9" s="17"/>
      <c r="BA9" s="17">
        <v>0.24389908670484201</v>
      </c>
      <c r="BB9" s="17">
        <v>0.26131345887721502</v>
      </c>
      <c r="BC9" s="17">
        <v>0.20933721596937899</v>
      </c>
      <c r="BD9" s="17">
        <v>0.22284837767302801</v>
      </c>
      <c r="BE9" s="17">
        <v>0.17293333717806</v>
      </c>
      <c r="BF9" s="17"/>
      <c r="BG9" s="17">
        <v>0.230857690996537</v>
      </c>
      <c r="BH9" s="17">
        <v>0.23097467930145599</v>
      </c>
      <c r="BI9" s="17">
        <v>0.235016016110598</v>
      </c>
      <c r="BJ9" s="17">
        <v>0.24382405611826999</v>
      </c>
      <c r="BK9" s="17">
        <v>0.24536481302801499</v>
      </c>
      <c r="BL9" s="17"/>
      <c r="BM9" s="17">
        <v>0.199316680648922</v>
      </c>
      <c r="BN9" s="17">
        <v>0.24989340220574099</v>
      </c>
      <c r="BO9" s="17">
        <v>0.28535981790591802</v>
      </c>
      <c r="BP9" s="17"/>
      <c r="BQ9" s="17">
        <v>0.21192861127248799</v>
      </c>
      <c r="BR9" s="17">
        <v>0.24800421472942899</v>
      </c>
      <c r="BS9" s="17"/>
      <c r="BT9" s="17">
        <v>0.217661115567306</v>
      </c>
      <c r="BU9" s="17">
        <v>0.257588617049336</v>
      </c>
    </row>
    <row r="10" spans="2:73" ht="28.8" x14ac:dyDescent="0.3">
      <c r="B10" s="18" t="s">
        <v>353</v>
      </c>
      <c r="C10" s="17">
        <v>0.61813903297391504</v>
      </c>
      <c r="D10" s="17">
        <v>0.632747570719849</v>
      </c>
      <c r="E10" s="17">
        <v>0.60384955142312902</v>
      </c>
      <c r="F10" s="17"/>
      <c r="G10" s="17">
        <v>0.59259993933744803</v>
      </c>
      <c r="H10" s="17">
        <v>0.64181452711724696</v>
      </c>
      <c r="I10" s="17">
        <v>0.62338433722866904</v>
      </c>
      <c r="J10" s="17">
        <v>0.63605353380413399</v>
      </c>
      <c r="K10" s="17">
        <v>0.566322342258189</v>
      </c>
      <c r="L10" s="17">
        <v>0.63175637980705801</v>
      </c>
      <c r="M10" s="17"/>
      <c r="N10" s="17">
        <v>0.67200362643478095</v>
      </c>
      <c r="O10" s="17">
        <v>0.62806104417049002</v>
      </c>
      <c r="P10" s="17">
        <v>0.59184913286275598</v>
      </c>
      <c r="Q10" s="17">
        <v>0.57889644041504995</v>
      </c>
      <c r="R10" s="17"/>
      <c r="S10" s="17">
        <v>0.63037745276086798</v>
      </c>
      <c r="T10" s="17">
        <v>0.617379323080672</v>
      </c>
      <c r="U10" s="17">
        <v>0.61345603835807705</v>
      </c>
      <c r="V10" s="17">
        <v>0.61427719777050305</v>
      </c>
      <c r="W10" s="17">
        <v>0.60984646566872502</v>
      </c>
      <c r="X10" s="17">
        <v>0.56407540191522698</v>
      </c>
      <c r="Y10" s="17">
        <v>0.66578142839162502</v>
      </c>
      <c r="Z10" s="17">
        <v>0.61510391485002203</v>
      </c>
      <c r="AA10" s="17">
        <v>0.62284469371739704</v>
      </c>
      <c r="AB10" s="17"/>
      <c r="AC10" s="17">
        <v>0.472836340354713</v>
      </c>
      <c r="AD10" s="17">
        <v>0.57163576457704601</v>
      </c>
      <c r="AE10" s="17">
        <v>0.51873635879355595</v>
      </c>
      <c r="AF10" s="17">
        <v>0.59209186958453497</v>
      </c>
      <c r="AG10" s="17">
        <v>0.58351412339366004</v>
      </c>
      <c r="AH10" s="17">
        <v>0.60029923563313603</v>
      </c>
      <c r="AI10" s="17">
        <v>0.60779932160821404</v>
      </c>
      <c r="AJ10" s="17">
        <v>0.63819880770021598</v>
      </c>
      <c r="AK10" s="17">
        <v>0.60825274175950095</v>
      </c>
      <c r="AL10" s="17">
        <v>0.68219969535671798</v>
      </c>
      <c r="AM10" s="17">
        <v>0.64424474979574697</v>
      </c>
      <c r="AN10" s="17">
        <v>0.71500094257775604</v>
      </c>
      <c r="AO10" s="17">
        <v>0.60087894309281498</v>
      </c>
      <c r="AP10" s="17">
        <v>0.69573411075861702</v>
      </c>
      <c r="AQ10" s="17">
        <v>0.52179154261525196</v>
      </c>
      <c r="AR10" s="17">
        <v>0.75174676542456498</v>
      </c>
      <c r="AS10" s="17"/>
      <c r="AT10" s="17">
        <v>0.61857349673084505</v>
      </c>
      <c r="AU10" s="17">
        <v>0.60208065933340604</v>
      </c>
      <c r="AV10" s="17">
        <v>0.61150575306096</v>
      </c>
      <c r="AW10" s="17">
        <v>0.62216049606491397</v>
      </c>
      <c r="AX10" s="17">
        <v>0.63629970191898499</v>
      </c>
      <c r="AY10" s="17">
        <v>0.67637261339028099</v>
      </c>
      <c r="AZ10" s="17"/>
      <c r="BA10" s="17">
        <v>0.58759472745965502</v>
      </c>
      <c r="BB10" s="17">
        <v>0.58327322207944199</v>
      </c>
      <c r="BC10" s="17">
        <v>0.67020435763545905</v>
      </c>
      <c r="BD10" s="17">
        <v>0.63301354125767495</v>
      </c>
      <c r="BE10" s="17">
        <v>0.70634318125219697</v>
      </c>
      <c r="BF10" s="17"/>
      <c r="BG10" s="17">
        <v>0.61625301508804198</v>
      </c>
      <c r="BH10" s="17">
        <v>0.63816322622877097</v>
      </c>
      <c r="BI10" s="17">
        <v>0.64228330915327503</v>
      </c>
      <c r="BJ10" s="17">
        <v>0.60490779144295403</v>
      </c>
      <c r="BK10" s="17">
        <v>0.63525065926591995</v>
      </c>
      <c r="BL10" s="17"/>
      <c r="BM10" s="17">
        <v>0.67066611155663802</v>
      </c>
      <c r="BN10" s="17">
        <v>0.59139754093386898</v>
      </c>
      <c r="BO10" s="17">
        <v>0.52640881083635105</v>
      </c>
      <c r="BP10" s="17"/>
      <c r="BQ10" s="17">
        <v>0.63990586930548898</v>
      </c>
      <c r="BR10" s="17">
        <v>0.61055310026858201</v>
      </c>
      <c r="BS10" s="17"/>
      <c r="BT10" s="17">
        <v>0.65467041270793902</v>
      </c>
      <c r="BU10" s="17">
        <v>0.57797914162399</v>
      </c>
    </row>
    <row r="11" spans="2:73" ht="28.8" x14ac:dyDescent="0.3">
      <c r="B11" s="18" t="s">
        <v>354</v>
      </c>
      <c r="C11" s="17">
        <v>8.2280534669413E-2</v>
      </c>
      <c r="D11" s="17">
        <v>8.2356853505882593E-2</v>
      </c>
      <c r="E11" s="17">
        <v>8.2460049681304395E-2</v>
      </c>
      <c r="F11" s="17"/>
      <c r="G11" s="17">
        <v>8.7729798552905802E-2</v>
      </c>
      <c r="H11" s="17">
        <v>9.8229660122395396E-2</v>
      </c>
      <c r="I11" s="17">
        <v>8.2221256151334507E-2</v>
      </c>
      <c r="J11" s="17">
        <v>5.1791963565940298E-2</v>
      </c>
      <c r="K11" s="17">
        <v>9.3900481327983606E-2</v>
      </c>
      <c r="L11" s="17">
        <v>8.2762937387756599E-2</v>
      </c>
      <c r="M11" s="17"/>
      <c r="N11" s="17">
        <v>8.0165884096036893E-2</v>
      </c>
      <c r="O11" s="17">
        <v>6.6718935421688996E-2</v>
      </c>
      <c r="P11" s="17">
        <v>9.9017859595724803E-2</v>
      </c>
      <c r="Q11" s="17">
        <v>8.6432417760727603E-2</v>
      </c>
      <c r="R11" s="17"/>
      <c r="S11" s="17">
        <v>0.12216977082031399</v>
      </c>
      <c r="T11" s="17">
        <v>7.0091485309819596E-2</v>
      </c>
      <c r="U11" s="17">
        <v>6.8674448209900499E-2</v>
      </c>
      <c r="V11" s="17">
        <v>8.1828361209632799E-2</v>
      </c>
      <c r="W11" s="17">
        <v>8.8418785049330595E-2</v>
      </c>
      <c r="X11" s="17">
        <v>7.0952993685975393E-2</v>
      </c>
      <c r="Y11" s="17">
        <v>6.5866784398422598E-2</v>
      </c>
      <c r="Z11" s="17">
        <v>4.9265324091928603E-2</v>
      </c>
      <c r="AA11" s="17">
        <v>8.8819445577945605E-2</v>
      </c>
      <c r="AB11" s="17"/>
      <c r="AC11" s="17">
        <v>2.5358661510691698E-2</v>
      </c>
      <c r="AD11" s="17">
        <v>0.110006362439279</v>
      </c>
      <c r="AE11" s="17">
        <v>0.11486168397325</v>
      </c>
      <c r="AF11" s="17">
        <v>7.1613608912127896E-2</v>
      </c>
      <c r="AG11" s="17">
        <v>8.4611878932259396E-2</v>
      </c>
      <c r="AH11" s="17">
        <v>0.103875827315623</v>
      </c>
      <c r="AI11" s="17">
        <v>8.6973935663641699E-2</v>
      </c>
      <c r="AJ11" s="17">
        <v>6.6930013918005904E-2</v>
      </c>
      <c r="AK11" s="17">
        <v>0.10425970540071899</v>
      </c>
      <c r="AL11" s="17">
        <v>5.6746903572944103E-2</v>
      </c>
      <c r="AM11" s="17">
        <v>7.1567001108332404E-2</v>
      </c>
      <c r="AN11" s="17">
        <v>4.81454852801671E-2</v>
      </c>
      <c r="AO11" s="17">
        <v>6.3250423692453595E-2</v>
      </c>
      <c r="AP11" s="17">
        <v>7.96137177765536E-2</v>
      </c>
      <c r="AQ11" s="17">
        <v>0.112245866004738</v>
      </c>
      <c r="AR11" s="17">
        <v>5.3036971701501297E-2</v>
      </c>
      <c r="AS11" s="17"/>
      <c r="AT11" s="17">
        <v>0.101938621195375</v>
      </c>
      <c r="AU11" s="17">
        <v>7.2719363958239205E-2</v>
      </c>
      <c r="AV11" s="17">
        <v>7.5947907044300003E-2</v>
      </c>
      <c r="AW11" s="17">
        <v>0.100681816059845</v>
      </c>
      <c r="AX11" s="17">
        <v>4.8511666485343101E-2</v>
      </c>
      <c r="AY11" s="17">
        <v>6.6199191233961896E-2</v>
      </c>
      <c r="AZ11" s="17"/>
      <c r="BA11" s="17">
        <v>7.57362544957733E-2</v>
      </c>
      <c r="BB11" s="17">
        <v>8.0520928878489897E-2</v>
      </c>
      <c r="BC11" s="17">
        <v>7.3587930127020404E-2</v>
      </c>
      <c r="BD11" s="17">
        <v>0.10722883844125999</v>
      </c>
      <c r="BE11" s="17">
        <v>6.7778684256312297E-2</v>
      </c>
      <c r="BF11" s="17"/>
      <c r="BG11" s="17">
        <v>9.2541178043057795E-2</v>
      </c>
      <c r="BH11" s="17">
        <v>8.0308584153041998E-2</v>
      </c>
      <c r="BI11" s="17">
        <v>9.2086329171891898E-2</v>
      </c>
      <c r="BJ11" s="17">
        <v>8.9081121831763699E-2</v>
      </c>
      <c r="BK11" s="17">
        <v>6.1801955501788998E-2</v>
      </c>
      <c r="BL11" s="17"/>
      <c r="BM11" s="17">
        <v>8.2293440077441299E-2</v>
      </c>
      <c r="BN11" s="17">
        <v>8.0316412312761598E-2</v>
      </c>
      <c r="BO11" s="17">
        <v>8.6990501545869001E-2</v>
      </c>
      <c r="BP11" s="17"/>
      <c r="BQ11" s="17">
        <v>0.110794503709725</v>
      </c>
      <c r="BR11" s="17">
        <v>6.5070757994938305E-2</v>
      </c>
      <c r="BS11" s="17"/>
      <c r="BT11" s="17">
        <v>8.9827078707630501E-2</v>
      </c>
      <c r="BU11" s="17">
        <v>7.4921317140858396E-2</v>
      </c>
    </row>
    <row r="12" spans="2:73" x14ac:dyDescent="0.3">
      <c r="B12" s="18" t="s">
        <v>92</v>
      </c>
      <c r="C12" s="19">
        <v>6.7687388319396302E-2</v>
      </c>
      <c r="D12" s="19">
        <v>6.1382637022741701E-2</v>
      </c>
      <c r="E12" s="19">
        <v>7.3284454800527796E-2</v>
      </c>
      <c r="F12" s="19"/>
      <c r="G12" s="19">
        <v>8.3606106649751294E-2</v>
      </c>
      <c r="H12" s="19">
        <v>5.8325611309172798E-2</v>
      </c>
      <c r="I12" s="19">
        <v>5.9498797177841303E-2</v>
      </c>
      <c r="J12" s="19">
        <v>4.75365302055029E-2</v>
      </c>
      <c r="K12" s="19">
        <v>0.103528125118731</v>
      </c>
      <c r="L12" s="19">
        <v>6.37451712394798E-2</v>
      </c>
      <c r="M12" s="19"/>
      <c r="N12" s="19">
        <v>4.0136914949000603E-2</v>
      </c>
      <c r="O12" s="19">
        <v>4.7929942898259102E-2</v>
      </c>
      <c r="P12" s="19">
        <v>6.3085829474781904E-2</v>
      </c>
      <c r="Q12" s="19">
        <v>0.120786262683031</v>
      </c>
      <c r="R12" s="19"/>
      <c r="S12" s="19">
        <v>5.92300270991079E-2</v>
      </c>
      <c r="T12" s="19">
        <v>7.9563185211030493E-2</v>
      </c>
      <c r="U12" s="19">
        <v>8.7387399994330595E-2</v>
      </c>
      <c r="V12" s="19">
        <v>6.5915996105534599E-2</v>
      </c>
      <c r="W12" s="19">
        <v>6.6328524772301903E-2</v>
      </c>
      <c r="X12" s="19">
        <v>8.8531559484984895E-2</v>
      </c>
      <c r="Y12" s="19">
        <v>5.9288499488655701E-2</v>
      </c>
      <c r="Z12" s="19">
        <v>5.8291408604992101E-2</v>
      </c>
      <c r="AA12" s="19">
        <v>4.4748025791135598E-2</v>
      </c>
      <c r="AB12" s="19"/>
      <c r="AC12" s="19">
        <v>0.23722132158600001</v>
      </c>
      <c r="AD12" s="19">
        <v>0.13606912998610499</v>
      </c>
      <c r="AE12" s="19">
        <v>0.123290814162901</v>
      </c>
      <c r="AF12" s="19">
        <v>8.3927681978524404E-2</v>
      </c>
      <c r="AG12" s="19">
        <v>7.9070535103921799E-2</v>
      </c>
      <c r="AH12" s="19">
        <v>6.9352452276282298E-2</v>
      </c>
      <c r="AI12" s="19">
        <v>4.6718102461134003E-2</v>
      </c>
      <c r="AJ12" s="19">
        <v>4.3236388094265603E-2</v>
      </c>
      <c r="AK12" s="19">
        <v>3.94684012578808E-2</v>
      </c>
      <c r="AL12" s="19">
        <v>5.9142828769666603E-2</v>
      </c>
      <c r="AM12" s="19">
        <v>4.5039201223565403E-2</v>
      </c>
      <c r="AN12" s="19">
        <v>4.0500005227682899E-2</v>
      </c>
      <c r="AO12" s="19">
        <v>2.7655275580979199E-2</v>
      </c>
      <c r="AP12" s="19">
        <v>3.3665954513061598E-2</v>
      </c>
      <c r="AQ12" s="19">
        <v>5.5000875434700398E-2</v>
      </c>
      <c r="AR12" s="19">
        <v>2.1494444791731598E-2</v>
      </c>
      <c r="AS12" s="19"/>
      <c r="AT12" s="19">
        <v>6.6624869503684805E-2</v>
      </c>
      <c r="AU12" s="19">
        <v>8.5424259587044402E-2</v>
      </c>
      <c r="AV12" s="19">
        <v>5.3502926794535499E-2</v>
      </c>
      <c r="AW12" s="19">
        <v>6.4293453810534598E-2</v>
      </c>
      <c r="AX12" s="19">
        <v>5.4959438730569299E-2</v>
      </c>
      <c r="AY12" s="19">
        <v>4.9276034789848502E-2</v>
      </c>
      <c r="AZ12" s="19"/>
      <c r="BA12" s="19">
        <v>9.2769931339730105E-2</v>
      </c>
      <c r="BB12" s="19">
        <v>7.4892390164853606E-2</v>
      </c>
      <c r="BC12" s="19">
        <v>4.6870496268141403E-2</v>
      </c>
      <c r="BD12" s="19">
        <v>3.6909242628037298E-2</v>
      </c>
      <c r="BE12" s="19">
        <v>5.2944797313430103E-2</v>
      </c>
      <c r="BF12" s="19"/>
      <c r="BG12" s="19">
        <v>6.0348115872362801E-2</v>
      </c>
      <c r="BH12" s="19">
        <v>5.05535103167312E-2</v>
      </c>
      <c r="BI12" s="19">
        <v>3.06143455642356E-2</v>
      </c>
      <c r="BJ12" s="19">
        <v>6.2187030607012798E-2</v>
      </c>
      <c r="BK12" s="19">
        <v>5.7582572204275297E-2</v>
      </c>
      <c r="BL12" s="19"/>
      <c r="BM12" s="19">
        <v>4.7723767716999002E-2</v>
      </c>
      <c r="BN12" s="19">
        <v>7.8392644547628607E-2</v>
      </c>
      <c r="BO12" s="19">
        <v>0.101240869711863</v>
      </c>
      <c r="BP12" s="19"/>
      <c r="BQ12" s="19">
        <v>3.7371015712297902E-2</v>
      </c>
      <c r="BR12" s="19">
        <v>7.6371927007050894E-2</v>
      </c>
      <c r="BS12" s="19"/>
      <c r="BT12" s="19">
        <v>3.7841393017124803E-2</v>
      </c>
      <c r="BU12" s="19">
        <v>8.9510924185815202E-2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0.145402244459993</v>
      </c>
      <c r="D9" s="17">
        <v>0.14317689942129699</v>
      </c>
      <c r="E9" s="17">
        <v>0.147629886304111</v>
      </c>
      <c r="F9" s="17"/>
      <c r="G9" s="17">
        <v>0.15276036609372401</v>
      </c>
      <c r="H9" s="17">
        <v>0.13152430226964101</v>
      </c>
      <c r="I9" s="17">
        <v>0.154821399755732</v>
      </c>
      <c r="J9" s="17">
        <v>0.16711900386473699</v>
      </c>
      <c r="K9" s="17">
        <v>0.136194677986826</v>
      </c>
      <c r="L9" s="17">
        <v>0.13266171881493399</v>
      </c>
      <c r="M9" s="17"/>
      <c r="N9" s="17">
        <v>0.14339614781677401</v>
      </c>
      <c r="O9" s="17">
        <v>0.12687931960494001</v>
      </c>
      <c r="P9" s="17">
        <v>0.157737296596344</v>
      </c>
      <c r="Q9" s="17">
        <v>0.156174434344928</v>
      </c>
      <c r="R9" s="17"/>
      <c r="S9" s="17">
        <v>0.124217923395255</v>
      </c>
      <c r="T9" s="17">
        <v>0.12702859471651301</v>
      </c>
      <c r="U9" s="17">
        <v>0.126863609373181</v>
      </c>
      <c r="V9" s="17">
        <v>0.137136105167869</v>
      </c>
      <c r="W9" s="17">
        <v>0.23004824334062501</v>
      </c>
      <c r="X9" s="17">
        <v>0.14556435404868401</v>
      </c>
      <c r="Y9" s="17">
        <v>0.170848137668168</v>
      </c>
      <c r="Z9" s="17">
        <v>0.138617202578564</v>
      </c>
      <c r="AA9" s="17">
        <v>0.139858437136264</v>
      </c>
      <c r="AB9" s="17"/>
      <c r="AC9" s="17">
        <v>0.20699758545001901</v>
      </c>
      <c r="AD9" s="17">
        <v>9.7931890123762494E-2</v>
      </c>
      <c r="AE9" s="17">
        <v>0.182534241168432</v>
      </c>
      <c r="AF9" s="17">
        <v>0.15618017677756299</v>
      </c>
      <c r="AG9" s="17">
        <v>0.16109129188073201</v>
      </c>
      <c r="AH9" s="17">
        <v>0.12080219036668199</v>
      </c>
      <c r="AI9" s="17">
        <v>0.15646175664564901</v>
      </c>
      <c r="AJ9" s="17">
        <v>0.120952322956912</v>
      </c>
      <c r="AK9" s="17">
        <v>0.16741864057740499</v>
      </c>
      <c r="AL9" s="17">
        <v>0.118648218134961</v>
      </c>
      <c r="AM9" s="17">
        <v>0.16181461206426601</v>
      </c>
      <c r="AN9" s="17">
        <v>0.12798426573332899</v>
      </c>
      <c r="AO9" s="17">
        <v>0.100711879075738</v>
      </c>
      <c r="AP9" s="17">
        <v>0.158799945935996</v>
      </c>
      <c r="AQ9" s="17">
        <v>0.20231511844827199</v>
      </c>
      <c r="AR9" s="17">
        <v>0.12685141326233601</v>
      </c>
      <c r="AS9" s="17"/>
      <c r="AT9" s="17">
        <v>0.11864769269424399</v>
      </c>
      <c r="AU9" s="17">
        <v>0.12939398926459</v>
      </c>
      <c r="AV9" s="17">
        <v>0.145101982338777</v>
      </c>
      <c r="AW9" s="17">
        <v>0.175065160853524</v>
      </c>
      <c r="AX9" s="17">
        <v>0.17459125914748699</v>
      </c>
      <c r="AY9" s="17">
        <v>0.196784636559834</v>
      </c>
      <c r="AZ9" s="17"/>
      <c r="BA9" s="17">
        <v>0.16450406629598599</v>
      </c>
      <c r="BB9" s="17">
        <v>0.15252398630783601</v>
      </c>
      <c r="BC9" s="17">
        <v>0.115982523727852</v>
      </c>
      <c r="BD9" s="17">
        <v>0.15766309506457599</v>
      </c>
      <c r="BE9" s="17">
        <v>9.4010068519589401E-2</v>
      </c>
      <c r="BF9" s="17"/>
      <c r="BG9" s="17">
        <v>0.146845739481517</v>
      </c>
      <c r="BH9" s="17">
        <v>0.14936438937111499</v>
      </c>
      <c r="BI9" s="17">
        <v>0.155495973320667</v>
      </c>
      <c r="BJ9" s="17">
        <v>0.15560792990566499</v>
      </c>
      <c r="BK9" s="17">
        <v>5.9693783637771697E-2</v>
      </c>
      <c r="BL9" s="17"/>
      <c r="BM9" s="17">
        <v>0.14128433189259301</v>
      </c>
      <c r="BN9" s="17">
        <v>0.14764109292125899</v>
      </c>
      <c r="BO9" s="17">
        <v>0.152249210980792</v>
      </c>
      <c r="BP9" s="17"/>
      <c r="BQ9" s="17">
        <v>0.150964142085311</v>
      </c>
      <c r="BR9" s="17">
        <v>0.14218634811112699</v>
      </c>
      <c r="BS9" s="17"/>
      <c r="BT9" s="17">
        <v>0.13502675000200301</v>
      </c>
      <c r="BU9" s="17">
        <v>0.16490586387805201</v>
      </c>
    </row>
    <row r="10" spans="2:73" ht="28.8" x14ac:dyDescent="0.3">
      <c r="B10" s="18" t="s">
        <v>353</v>
      </c>
      <c r="C10" s="17">
        <v>0.62705267463486603</v>
      </c>
      <c r="D10" s="17">
        <v>0.638712131776489</v>
      </c>
      <c r="E10" s="17">
        <v>0.61642290806419997</v>
      </c>
      <c r="F10" s="17"/>
      <c r="G10" s="17">
        <v>0.60882292964620599</v>
      </c>
      <c r="H10" s="17">
        <v>0.66430311621073501</v>
      </c>
      <c r="I10" s="17">
        <v>0.638257609457903</v>
      </c>
      <c r="J10" s="17">
        <v>0.61392123912229402</v>
      </c>
      <c r="K10" s="17">
        <v>0.59333226882812795</v>
      </c>
      <c r="L10" s="17">
        <v>0.63306291394814096</v>
      </c>
      <c r="M10" s="17"/>
      <c r="N10" s="17">
        <v>0.65580423399028598</v>
      </c>
      <c r="O10" s="17">
        <v>0.65219384355180798</v>
      </c>
      <c r="P10" s="17">
        <v>0.60866325970804303</v>
      </c>
      <c r="Q10" s="17">
        <v>0.59013740482468602</v>
      </c>
      <c r="R10" s="17"/>
      <c r="S10" s="17">
        <v>0.64881672357449305</v>
      </c>
      <c r="T10" s="17">
        <v>0.60807347434005399</v>
      </c>
      <c r="U10" s="17">
        <v>0.67512589814944401</v>
      </c>
      <c r="V10" s="17">
        <v>0.59838173512294901</v>
      </c>
      <c r="W10" s="17">
        <v>0.57620264193860804</v>
      </c>
      <c r="X10" s="17">
        <v>0.61469652667111896</v>
      </c>
      <c r="Y10" s="17">
        <v>0.58663646340492503</v>
      </c>
      <c r="Z10" s="17">
        <v>0.69013296157330095</v>
      </c>
      <c r="AA10" s="17">
        <v>0.66227621950667803</v>
      </c>
      <c r="AB10" s="17"/>
      <c r="AC10" s="17">
        <v>0.45168466890807202</v>
      </c>
      <c r="AD10" s="17">
        <v>0.54228557029476299</v>
      </c>
      <c r="AE10" s="17">
        <v>0.54626758971743705</v>
      </c>
      <c r="AF10" s="17">
        <v>0.58552546293709895</v>
      </c>
      <c r="AG10" s="17">
        <v>0.637196121357822</v>
      </c>
      <c r="AH10" s="17">
        <v>0.63204781068336602</v>
      </c>
      <c r="AI10" s="17">
        <v>0.66725625416715395</v>
      </c>
      <c r="AJ10" s="17">
        <v>0.67170475364408999</v>
      </c>
      <c r="AK10" s="17">
        <v>0.64197666303165002</v>
      </c>
      <c r="AL10" s="17">
        <v>0.64926881441742401</v>
      </c>
      <c r="AM10" s="17">
        <v>0.60176255774549803</v>
      </c>
      <c r="AN10" s="17">
        <v>0.71797057972954603</v>
      </c>
      <c r="AO10" s="17">
        <v>0.61573459272089004</v>
      </c>
      <c r="AP10" s="17">
        <v>0.672442485067966</v>
      </c>
      <c r="AQ10" s="17">
        <v>0.62338077280460003</v>
      </c>
      <c r="AR10" s="17">
        <v>0.68329201568503195</v>
      </c>
      <c r="AS10" s="17"/>
      <c r="AT10" s="17">
        <v>0.65533304877530696</v>
      </c>
      <c r="AU10" s="17">
        <v>0.63802598639212904</v>
      </c>
      <c r="AV10" s="17">
        <v>0.62272225821086702</v>
      </c>
      <c r="AW10" s="17">
        <v>0.59440514665429001</v>
      </c>
      <c r="AX10" s="17">
        <v>0.60620467920850996</v>
      </c>
      <c r="AY10" s="17">
        <v>0.60488722354413604</v>
      </c>
      <c r="AZ10" s="17"/>
      <c r="BA10" s="17">
        <v>0.59915066592536304</v>
      </c>
      <c r="BB10" s="17">
        <v>0.61821335716965298</v>
      </c>
      <c r="BC10" s="17">
        <v>0.64412100344283396</v>
      </c>
      <c r="BD10" s="17">
        <v>0.65645219343679095</v>
      </c>
      <c r="BE10" s="17">
        <v>0.70250556933077202</v>
      </c>
      <c r="BF10" s="17"/>
      <c r="BG10" s="17">
        <v>0.63299206004053499</v>
      </c>
      <c r="BH10" s="17">
        <v>0.63664603793726005</v>
      </c>
      <c r="BI10" s="17">
        <v>0.60075146604809004</v>
      </c>
      <c r="BJ10" s="17">
        <v>0.64199350182909198</v>
      </c>
      <c r="BK10" s="17">
        <v>0.58796308909647199</v>
      </c>
      <c r="BL10" s="17"/>
      <c r="BM10" s="17">
        <v>0.63640512421255302</v>
      </c>
      <c r="BN10" s="17">
        <v>0.63872796133562104</v>
      </c>
      <c r="BO10" s="17">
        <v>0.57098357459608196</v>
      </c>
      <c r="BP10" s="17"/>
      <c r="BQ10" s="17">
        <v>0.63833903963531702</v>
      </c>
      <c r="BR10" s="17">
        <v>0.62933330271766497</v>
      </c>
      <c r="BS10" s="17"/>
      <c r="BT10" s="17">
        <v>0.65578813875203301</v>
      </c>
      <c r="BU10" s="17">
        <v>0.60302841785527295</v>
      </c>
    </row>
    <row r="11" spans="2:73" ht="28.8" x14ac:dyDescent="0.3">
      <c r="B11" s="18" t="s">
        <v>354</v>
      </c>
      <c r="C11" s="17">
        <v>0.161003487282498</v>
      </c>
      <c r="D11" s="17">
        <v>0.16343083766528901</v>
      </c>
      <c r="E11" s="17">
        <v>0.15839719911060099</v>
      </c>
      <c r="F11" s="17"/>
      <c r="G11" s="17">
        <v>0.16436236011663299</v>
      </c>
      <c r="H11" s="17">
        <v>0.144756602384816</v>
      </c>
      <c r="I11" s="17">
        <v>0.14763202332122599</v>
      </c>
      <c r="J11" s="17">
        <v>0.171018629104604</v>
      </c>
      <c r="K11" s="17">
        <v>0.183608043934821</v>
      </c>
      <c r="L11" s="17">
        <v>0.159529416650626</v>
      </c>
      <c r="M11" s="17"/>
      <c r="N11" s="17">
        <v>0.14462271941195201</v>
      </c>
      <c r="O11" s="17">
        <v>0.174303371911949</v>
      </c>
      <c r="P11" s="17">
        <v>0.17769548951042</v>
      </c>
      <c r="Q11" s="17">
        <v>0.14693436961887801</v>
      </c>
      <c r="R11" s="17"/>
      <c r="S11" s="17">
        <v>0.17237958822825</v>
      </c>
      <c r="T11" s="17">
        <v>0.20770227448620299</v>
      </c>
      <c r="U11" s="17">
        <v>0.13826160734309001</v>
      </c>
      <c r="V11" s="17">
        <v>0.181847076546897</v>
      </c>
      <c r="W11" s="17">
        <v>0.11099739612335199</v>
      </c>
      <c r="X11" s="17">
        <v>0.156180325398414</v>
      </c>
      <c r="Y11" s="17">
        <v>0.18310084267247301</v>
      </c>
      <c r="Z11" s="17">
        <v>0.12289947015053899</v>
      </c>
      <c r="AA11" s="17">
        <v>0.125310770006162</v>
      </c>
      <c r="AB11" s="17"/>
      <c r="AC11" s="17">
        <v>4.8088632993660098E-2</v>
      </c>
      <c r="AD11" s="17">
        <v>0.213330256672739</v>
      </c>
      <c r="AE11" s="17">
        <v>0.18073536115401001</v>
      </c>
      <c r="AF11" s="17">
        <v>0.18931097719904499</v>
      </c>
      <c r="AG11" s="17">
        <v>0.132569964820654</v>
      </c>
      <c r="AH11" s="17">
        <v>0.18522652606258999</v>
      </c>
      <c r="AI11" s="17">
        <v>0.14758756256199801</v>
      </c>
      <c r="AJ11" s="17">
        <v>0.16471474189441801</v>
      </c>
      <c r="AK11" s="17">
        <v>0.158135349219517</v>
      </c>
      <c r="AL11" s="17">
        <v>0.14245121646164199</v>
      </c>
      <c r="AM11" s="17">
        <v>0.19296821715599</v>
      </c>
      <c r="AN11" s="17">
        <v>0.132134016634332</v>
      </c>
      <c r="AO11" s="17">
        <v>0.22792715405087399</v>
      </c>
      <c r="AP11" s="17">
        <v>0.10199625117491</v>
      </c>
      <c r="AQ11" s="17">
        <v>0.105741581219802</v>
      </c>
      <c r="AR11" s="17">
        <v>0.14820701499547001</v>
      </c>
      <c r="AS11" s="17"/>
      <c r="AT11" s="17">
        <v>0.16928988787093399</v>
      </c>
      <c r="AU11" s="17">
        <v>0.17380638149442401</v>
      </c>
      <c r="AV11" s="17">
        <v>0.16584469785507999</v>
      </c>
      <c r="AW11" s="17">
        <v>0.15036617636369101</v>
      </c>
      <c r="AX11" s="17">
        <v>0.13951658494938399</v>
      </c>
      <c r="AY11" s="17">
        <v>0.116823803622361</v>
      </c>
      <c r="AZ11" s="17"/>
      <c r="BA11" s="17">
        <v>0.149398458337971</v>
      </c>
      <c r="BB11" s="17">
        <v>0.16375380975839801</v>
      </c>
      <c r="BC11" s="17">
        <v>0.17880090303308499</v>
      </c>
      <c r="BD11" s="17">
        <v>0.149638733034819</v>
      </c>
      <c r="BE11" s="17">
        <v>0.160499984950253</v>
      </c>
      <c r="BF11" s="17"/>
      <c r="BG11" s="17">
        <v>0.145191187269854</v>
      </c>
      <c r="BH11" s="17">
        <v>0.167995315260596</v>
      </c>
      <c r="BI11" s="17">
        <v>0.19992881630724099</v>
      </c>
      <c r="BJ11" s="17">
        <v>0.15971111484949299</v>
      </c>
      <c r="BK11" s="17">
        <v>0.26846599883616001</v>
      </c>
      <c r="BL11" s="17"/>
      <c r="BM11" s="17">
        <v>0.16704121990295301</v>
      </c>
      <c r="BN11" s="17">
        <v>0.144364840927618</v>
      </c>
      <c r="BO11" s="17">
        <v>0.18325339127902701</v>
      </c>
      <c r="BP11" s="17"/>
      <c r="BQ11" s="17">
        <v>0.17513291147170801</v>
      </c>
      <c r="BR11" s="17">
        <v>0.156126335008896</v>
      </c>
      <c r="BS11" s="17"/>
      <c r="BT11" s="17">
        <v>0.16370774439419</v>
      </c>
      <c r="BU11" s="17">
        <v>0.158645948296776</v>
      </c>
    </row>
    <row r="12" spans="2:73" x14ac:dyDescent="0.3">
      <c r="B12" s="18" t="s">
        <v>92</v>
      </c>
      <c r="C12" s="19">
        <v>6.6541593622643003E-2</v>
      </c>
      <c r="D12" s="19">
        <v>5.4680131136925603E-2</v>
      </c>
      <c r="E12" s="19">
        <v>7.7550006521087594E-2</v>
      </c>
      <c r="F12" s="19"/>
      <c r="G12" s="19">
        <v>7.4054344143436895E-2</v>
      </c>
      <c r="H12" s="19">
        <v>5.9415979134808602E-2</v>
      </c>
      <c r="I12" s="19">
        <v>5.9288967465139397E-2</v>
      </c>
      <c r="J12" s="19">
        <v>4.7941127908364599E-2</v>
      </c>
      <c r="K12" s="19">
        <v>8.6865009250224501E-2</v>
      </c>
      <c r="L12" s="19">
        <v>7.4745950586298196E-2</v>
      </c>
      <c r="M12" s="19"/>
      <c r="N12" s="19">
        <v>5.6176898780988402E-2</v>
      </c>
      <c r="O12" s="19">
        <v>4.6623464931303198E-2</v>
      </c>
      <c r="P12" s="19">
        <v>5.5903954185192603E-2</v>
      </c>
      <c r="Q12" s="19">
        <v>0.10675379121150801</v>
      </c>
      <c r="R12" s="19"/>
      <c r="S12" s="19">
        <v>5.4585764802001703E-2</v>
      </c>
      <c r="T12" s="19">
        <v>5.7195656457229703E-2</v>
      </c>
      <c r="U12" s="19">
        <v>5.9748885134285501E-2</v>
      </c>
      <c r="V12" s="19">
        <v>8.2635083162285405E-2</v>
      </c>
      <c r="W12" s="19">
        <v>8.2751718597414495E-2</v>
      </c>
      <c r="X12" s="19">
        <v>8.3558793881782806E-2</v>
      </c>
      <c r="Y12" s="19">
        <v>5.94145562544336E-2</v>
      </c>
      <c r="Z12" s="19">
        <v>4.8350365697595703E-2</v>
      </c>
      <c r="AA12" s="19">
        <v>7.2554573350896004E-2</v>
      </c>
      <c r="AB12" s="19"/>
      <c r="AC12" s="19">
        <v>0.29322911264824802</v>
      </c>
      <c r="AD12" s="19">
        <v>0.14645228290873599</v>
      </c>
      <c r="AE12" s="19">
        <v>9.04628079601216E-2</v>
      </c>
      <c r="AF12" s="19">
        <v>6.8983383086292996E-2</v>
      </c>
      <c r="AG12" s="19">
        <v>6.9142621940793E-2</v>
      </c>
      <c r="AH12" s="19">
        <v>6.1923472887361698E-2</v>
      </c>
      <c r="AI12" s="19">
        <v>2.8694426625198801E-2</v>
      </c>
      <c r="AJ12" s="19">
        <v>4.2628181504579803E-2</v>
      </c>
      <c r="AK12" s="19">
        <v>3.2469347171428999E-2</v>
      </c>
      <c r="AL12" s="19">
        <v>8.9631750985972994E-2</v>
      </c>
      <c r="AM12" s="19">
        <v>4.34546130342447E-2</v>
      </c>
      <c r="AN12" s="19">
        <v>2.1911137902793001E-2</v>
      </c>
      <c r="AO12" s="19">
        <v>5.5626374152498499E-2</v>
      </c>
      <c r="AP12" s="19">
        <v>6.6761317821127597E-2</v>
      </c>
      <c r="AQ12" s="19">
        <v>6.85625275273265E-2</v>
      </c>
      <c r="AR12" s="19">
        <v>4.1649556057161002E-2</v>
      </c>
      <c r="AS12" s="19"/>
      <c r="AT12" s="19">
        <v>5.6729370659514701E-2</v>
      </c>
      <c r="AU12" s="19">
        <v>5.8773642848856299E-2</v>
      </c>
      <c r="AV12" s="19">
        <v>6.6331061595276006E-2</v>
      </c>
      <c r="AW12" s="19">
        <v>8.0163516128495094E-2</v>
      </c>
      <c r="AX12" s="19">
        <v>7.9687476694619494E-2</v>
      </c>
      <c r="AY12" s="19">
        <v>8.1504336273669001E-2</v>
      </c>
      <c r="AZ12" s="19"/>
      <c r="BA12" s="19">
        <v>8.6946809440680603E-2</v>
      </c>
      <c r="BB12" s="19">
        <v>6.5508846764113005E-2</v>
      </c>
      <c r="BC12" s="19">
        <v>6.1095569796229203E-2</v>
      </c>
      <c r="BD12" s="19">
        <v>3.6245978463813201E-2</v>
      </c>
      <c r="BE12" s="19">
        <v>4.29843771993852E-2</v>
      </c>
      <c r="BF12" s="19"/>
      <c r="BG12" s="19">
        <v>7.4971013208093407E-2</v>
      </c>
      <c r="BH12" s="19">
        <v>4.59942574310295E-2</v>
      </c>
      <c r="BI12" s="19">
        <v>4.3823744324001601E-2</v>
      </c>
      <c r="BJ12" s="19">
        <v>4.26874534157504E-2</v>
      </c>
      <c r="BK12" s="19">
        <v>8.3877128429596506E-2</v>
      </c>
      <c r="BL12" s="19"/>
      <c r="BM12" s="19">
        <v>5.5269323991900897E-2</v>
      </c>
      <c r="BN12" s="19">
        <v>6.9266104815502605E-2</v>
      </c>
      <c r="BO12" s="19">
        <v>9.3513823144099201E-2</v>
      </c>
      <c r="BP12" s="19"/>
      <c r="BQ12" s="19">
        <v>3.5563906807664802E-2</v>
      </c>
      <c r="BR12" s="19">
        <v>7.2354014162311103E-2</v>
      </c>
      <c r="BS12" s="19"/>
      <c r="BT12" s="19">
        <v>4.5477366851773497E-2</v>
      </c>
      <c r="BU12" s="19">
        <v>7.3419769969898699E-2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0.24765709628388299</v>
      </c>
      <c r="D9" s="17">
        <v>0.263517171274119</v>
      </c>
      <c r="E9" s="17">
        <v>0.23296600722747501</v>
      </c>
      <c r="F9" s="17"/>
      <c r="G9" s="17">
        <v>0.195334863443165</v>
      </c>
      <c r="H9" s="17">
        <v>0.197678663304344</v>
      </c>
      <c r="I9" s="17">
        <v>0.236049546775562</v>
      </c>
      <c r="J9" s="17">
        <v>0.30162860927912899</v>
      </c>
      <c r="K9" s="17">
        <v>0.32178375874043103</v>
      </c>
      <c r="L9" s="17">
        <v>0.23869529213839599</v>
      </c>
      <c r="M9" s="17"/>
      <c r="N9" s="17">
        <v>0.205825417935631</v>
      </c>
      <c r="O9" s="17">
        <v>0.27415727764881997</v>
      </c>
      <c r="P9" s="17">
        <v>0.26783699162510499</v>
      </c>
      <c r="Q9" s="17">
        <v>0.24567775207036199</v>
      </c>
      <c r="R9" s="17"/>
      <c r="S9" s="17">
        <v>0.21784107429986299</v>
      </c>
      <c r="T9" s="17">
        <v>0.26738312315662999</v>
      </c>
      <c r="U9" s="17">
        <v>0.26920958928436101</v>
      </c>
      <c r="V9" s="17">
        <v>0.241605003874719</v>
      </c>
      <c r="W9" s="17">
        <v>0.25296727915224199</v>
      </c>
      <c r="X9" s="17">
        <v>0.23860020443416799</v>
      </c>
      <c r="Y9" s="17">
        <v>0.21737997602754699</v>
      </c>
      <c r="Z9" s="17">
        <v>0.24718523560005201</v>
      </c>
      <c r="AA9" s="17">
        <v>0.27534764780156401</v>
      </c>
      <c r="AB9" s="17"/>
      <c r="AC9" s="17">
        <v>0.26092396463337703</v>
      </c>
      <c r="AD9" s="17">
        <v>0.229019712009709</v>
      </c>
      <c r="AE9" s="17">
        <v>0.24975340928353801</v>
      </c>
      <c r="AF9" s="17">
        <v>0.28747128679684403</v>
      </c>
      <c r="AG9" s="17">
        <v>0.26664803397611597</v>
      </c>
      <c r="AH9" s="17">
        <v>0.28015287476259598</v>
      </c>
      <c r="AI9" s="17">
        <v>0.215846652426017</v>
      </c>
      <c r="AJ9" s="17">
        <v>0.23073365078170399</v>
      </c>
      <c r="AK9" s="17">
        <v>0.224606347926705</v>
      </c>
      <c r="AL9" s="17">
        <v>0.29174107893262002</v>
      </c>
      <c r="AM9" s="17">
        <v>0.29987230442762097</v>
      </c>
      <c r="AN9" s="17">
        <v>0.20119423016854199</v>
      </c>
      <c r="AO9" s="17">
        <v>0.27696743894834702</v>
      </c>
      <c r="AP9" s="17">
        <v>0.30967933055880198</v>
      </c>
      <c r="AQ9" s="17">
        <v>0.249436572684164</v>
      </c>
      <c r="AR9" s="17">
        <v>0.12621815747030199</v>
      </c>
      <c r="AS9" s="17"/>
      <c r="AT9" s="17">
        <v>0.227494808379853</v>
      </c>
      <c r="AU9" s="17">
        <v>0.24850911444861201</v>
      </c>
      <c r="AV9" s="17">
        <v>0.27670620981374799</v>
      </c>
      <c r="AW9" s="17">
        <v>0.26434144328534598</v>
      </c>
      <c r="AX9" s="17">
        <v>0.23128790203125399</v>
      </c>
      <c r="AY9" s="17">
        <v>0.22448154559976899</v>
      </c>
      <c r="AZ9" s="17"/>
      <c r="BA9" s="17">
        <v>0.26113352185545202</v>
      </c>
      <c r="BB9" s="17">
        <v>0.25970850660518702</v>
      </c>
      <c r="BC9" s="17">
        <v>0.233851023643316</v>
      </c>
      <c r="BD9" s="17">
        <v>0.20062881762574999</v>
      </c>
      <c r="BE9" s="17">
        <v>0.204914360992872</v>
      </c>
      <c r="BF9" s="17"/>
      <c r="BG9" s="17">
        <v>0.23932280936502401</v>
      </c>
      <c r="BH9" s="17">
        <v>0.249835023151043</v>
      </c>
      <c r="BI9" s="17">
        <v>0.24577959550678899</v>
      </c>
      <c r="BJ9" s="17">
        <v>0.30775078433982</v>
      </c>
      <c r="BK9" s="17">
        <v>0.234711152434641</v>
      </c>
      <c r="BL9" s="17"/>
      <c r="BM9" s="17">
        <v>0.22625387494440999</v>
      </c>
      <c r="BN9" s="17">
        <v>0.26100256581777598</v>
      </c>
      <c r="BO9" s="17">
        <v>0.27911356278603</v>
      </c>
      <c r="BP9" s="17"/>
      <c r="BQ9" s="17">
        <v>0.21719797112054401</v>
      </c>
      <c r="BR9" s="17">
        <v>0.27255027066056797</v>
      </c>
      <c r="BS9" s="17"/>
      <c r="BT9" s="17">
        <v>0.23367413543242399</v>
      </c>
      <c r="BU9" s="17">
        <v>0.282837737753873</v>
      </c>
    </row>
    <row r="10" spans="2:73" ht="28.8" x14ac:dyDescent="0.3">
      <c r="B10" s="18" t="s">
        <v>353</v>
      </c>
      <c r="C10" s="17">
        <v>0.559717297516371</v>
      </c>
      <c r="D10" s="17">
        <v>0.56425317125544205</v>
      </c>
      <c r="E10" s="17">
        <v>0.55543654083349403</v>
      </c>
      <c r="F10" s="17"/>
      <c r="G10" s="17">
        <v>0.53320720501540797</v>
      </c>
      <c r="H10" s="17">
        <v>0.58552908848845298</v>
      </c>
      <c r="I10" s="17">
        <v>0.56390070076990995</v>
      </c>
      <c r="J10" s="17">
        <v>0.56118654006821</v>
      </c>
      <c r="K10" s="17">
        <v>0.50392936389032605</v>
      </c>
      <c r="L10" s="17">
        <v>0.58915439767831201</v>
      </c>
      <c r="M10" s="17"/>
      <c r="N10" s="17">
        <v>0.64231238161846005</v>
      </c>
      <c r="O10" s="17">
        <v>0.53817708135507802</v>
      </c>
      <c r="P10" s="17">
        <v>0.55672563001407205</v>
      </c>
      <c r="Q10" s="17">
        <v>0.49779979751272802</v>
      </c>
      <c r="R10" s="17"/>
      <c r="S10" s="17">
        <v>0.56533552388087505</v>
      </c>
      <c r="T10" s="17">
        <v>0.54806600541918304</v>
      </c>
      <c r="U10" s="17">
        <v>0.54259403919573601</v>
      </c>
      <c r="V10" s="17">
        <v>0.59807194384357798</v>
      </c>
      <c r="W10" s="17">
        <v>0.54981585016503098</v>
      </c>
      <c r="X10" s="17">
        <v>0.51776985516454199</v>
      </c>
      <c r="Y10" s="17">
        <v>0.61132674834012202</v>
      </c>
      <c r="Z10" s="17">
        <v>0.51540980327882002</v>
      </c>
      <c r="AA10" s="17">
        <v>0.56445928436145998</v>
      </c>
      <c r="AB10" s="17"/>
      <c r="AC10" s="17">
        <v>0.32939851379462398</v>
      </c>
      <c r="AD10" s="17">
        <v>0.42684951506928298</v>
      </c>
      <c r="AE10" s="17">
        <v>0.46040068530390599</v>
      </c>
      <c r="AF10" s="17">
        <v>0.47660525624559202</v>
      </c>
      <c r="AG10" s="17">
        <v>0.526161321866076</v>
      </c>
      <c r="AH10" s="17">
        <v>0.55380942119960797</v>
      </c>
      <c r="AI10" s="17">
        <v>0.59090568343765804</v>
      </c>
      <c r="AJ10" s="17">
        <v>0.60721959609391096</v>
      </c>
      <c r="AK10" s="17">
        <v>0.57405327425070196</v>
      </c>
      <c r="AL10" s="17">
        <v>0.58339157086399895</v>
      </c>
      <c r="AM10" s="17">
        <v>0.53726999347254401</v>
      </c>
      <c r="AN10" s="17">
        <v>0.67826568167298495</v>
      </c>
      <c r="AO10" s="17">
        <v>0.58657044096924005</v>
      </c>
      <c r="AP10" s="17">
        <v>0.52938428745511901</v>
      </c>
      <c r="AQ10" s="17">
        <v>0.57560096632598501</v>
      </c>
      <c r="AR10" s="17">
        <v>0.76072986482133698</v>
      </c>
      <c r="AS10" s="17"/>
      <c r="AT10" s="17">
        <v>0.55992207849853903</v>
      </c>
      <c r="AU10" s="17">
        <v>0.53605269373069397</v>
      </c>
      <c r="AV10" s="17">
        <v>0.51834075242183797</v>
      </c>
      <c r="AW10" s="17">
        <v>0.56225238949460199</v>
      </c>
      <c r="AX10" s="17">
        <v>0.63683690272731497</v>
      </c>
      <c r="AY10" s="17">
        <v>0.64956678765682396</v>
      </c>
      <c r="AZ10" s="17"/>
      <c r="BA10" s="17">
        <v>0.53596369071084904</v>
      </c>
      <c r="BB10" s="17">
        <v>0.53506290746838003</v>
      </c>
      <c r="BC10" s="17">
        <v>0.58762070046189097</v>
      </c>
      <c r="BD10" s="17">
        <v>0.60057152682215897</v>
      </c>
      <c r="BE10" s="17">
        <v>0.69697498999157004</v>
      </c>
      <c r="BF10" s="17"/>
      <c r="BG10" s="17">
        <v>0.58259025415876997</v>
      </c>
      <c r="BH10" s="17">
        <v>0.55639533031382604</v>
      </c>
      <c r="BI10" s="17">
        <v>0.57903449944672403</v>
      </c>
      <c r="BJ10" s="17">
        <v>0.57417010919539502</v>
      </c>
      <c r="BK10" s="17">
        <v>0.50496396065403704</v>
      </c>
      <c r="BL10" s="17"/>
      <c r="BM10" s="17">
        <v>0.60150508551553805</v>
      </c>
      <c r="BN10" s="17">
        <v>0.54584137257826704</v>
      </c>
      <c r="BO10" s="17">
        <v>0.46885592933345599</v>
      </c>
      <c r="BP10" s="17"/>
      <c r="BQ10" s="17">
        <v>0.61121913500777802</v>
      </c>
      <c r="BR10" s="17">
        <v>0.53884558808189298</v>
      </c>
      <c r="BS10" s="17"/>
      <c r="BT10" s="17">
        <v>0.60134378882285999</v>
      </c>
      <c r="BU10" s="17">
        <v>0.511659746628778</v>
      </c>
    </row>
    <row r="11" spans="2:73" ht="28.8" x14ac:dyDescent="0.3">
      <c r="B11" s="18" t="s">
        <v>354</v>
      </c>
      <c r="C11" s="17">
        <v>7.21403719283778E-2</v>
      </c>
      <c r="D11" s="17">
        <v>7.3335901423737401E-2</v>
      </c>
      <c r="E11" s="17">
        <v>7.0824532319412006E-2</v>
      </c>
      <c r="F11" s="17"/>
      <c r="G11" s="17">
        <v>0.15074971627870401</v>
      </c>
      <c r="H11" s="17">
        <v>0.10178576989120799</v>
      </c>
      <c r="I11" s="17">
        <v>7.8306682256406801E-2</v>
      </c>
      <c r="J11" s="17">
        <v>4.0051435092117699E-2</v>
      </c>
      <c r="K11" s="17">
        <v>4.7229883408383397E-2</v>
      </c>
      <c r="L11" s="17">
        <v>3.3788748141942902E-2</v>
      </c>
      <c r="M11" s="17"/>
      <c r="N11" s="17">
        <v>6.9591943417008598E-2</v>
      </c>
      <c r="O11" s="17">
        <v>6.8863150588253597E-2</v>
      </c>
      <c r="P11" s="17">
        <v>6.8861080004879699E-2</v>
      </c>
      <c r="Q11" s="17">
        <v>7.9677775980822402E-2</v>
      </c>
      <c r="R11" s="17"/>
      <c r="S11" s="17">
        <v>0.100463816800691</v>
      </c>
      <c r="T11" s="17">
        <v>4.2294381303791297E-2</v>
      </c>
      <c r="U11" s="17">
        <v>7.7745539644156106E-2</v>
      </c>
      <c r="V11" s="17">
        <v>4.6557979493188101E-2</v>
      </c>
      <c r="W11" s="17">
        <v>7.0655720120612095E-2</v>
      </c>
      <c r="X11" s="17">
        <v>8.4276644684379107E-2</v>
      </c>
      <c r="Y11" s="17">
        <v>5.4525977083350503E-2</v>
      </c>
      <c r="Z11" s="17">
        <v>0.11007993909928999</v>
      </c>
      <c r="AA11" s="17">
        <v>8.1952171471062804E-2</v>
      </c>
      <c r="AB11" s="17"/>
      <c r="AC11" s="17">
        <v>0.192053402880482</v>
      </c>
      <c r="AD11" s="17">
        <v>0.10481452820279701</v>
      </c>
      <c r="AE11" s="17">
        <v>9.9099785046494401E-2</v>
      </c>
      <c r="AF11" s="17">
        <v>9.8619502223016395E-2</v>
      </c>
      <c r="AG11" s="17">
        <v>7.2989648668711798E-2</v>
      </c>
      <c r="AH11" s="17">
        <v>5.5583308656567798E-2</v>
      </c>
      <c r="AI11" s="17">
        <v>7.5126553406736796E-2</v>
      </c>
      <c r="AJ11" s="17">
        <v>5.2461773540449397E-2</v>
      </c>
      <c r="AK11" s="17">
        <v>9.0038253478270297E-2</v>
      </c>
      <c r="AL11" s="17">
        <v>4.9379308984760797E-2</v>
      </c>
      <c r="AM11" s="17">
        <v>6.9077439407946598E-2</v>
      </c>
      <c r="AN11" s="17">
        <v>2.45131191525991E-2</v>
      </c>
      <c r="AO11" s="17">
        <v>8.4750903053505994E-2</v>
      </c>
      <c r="AP11" s="17">
        <v>5.50326508582989E-2</v>
      </c>
      <c r="AQ11" s="17">
        <v>8.1595886684611998E-2</v>
      </c>
      <c r="AR11" s="17">
        <v>7.6412285884627895E-2</v>
      </c>
      <c r="AS11" s="17"/>
      <c r="AT11" s="17">
        <v>9.6584989179815506E-2</v>
      </c>
      <c r="AU11" s="17">
        <v>7.1736702742604602E-2</v>
      </c>
      <c r="AV11" s="17">
        <v>6.8880049782286304E-2</v>
      </c>
      <c r="AW11" s="17">
        <v>6.52677316433211E-2</v>
      </c>
      <c r="AX11" s="17">
        <v>3.7445512637097299E-2</v>
      </c>
      <c r="AY11" s="17">
        <v>6.7226341220645996E-2</v>
      </c>
      <c r="AZ11" s="17"/>
      <c r="BA11" s="17">
        <v>5.0559037556008601E-2</v>
      </c>
      <c r="BB11" s="17">
        <v>8.3059100842025599E-2</v>
      </c>
      <c r="BC11" s="17">
        <v>7.9527792409601603E-2</v>
      </c>
      <c r="BD11" s="17">
        <v>0.104278131099533</v>
      </c>
      <c r="BE11" s="17">
        <v>2.82255545860268E-2</v>
      </c>
      <c r="BF11" s="17"/>
      <c r="BG11" s="17">
        <v>7.6288064389348098E-2</v>
      </c>
      <c r="BH11" s="17">
        <v>8.75260316135755E-2</v>
      </c>
      <c r="BI11" s="17">
        <v>6.7520970352981102E-2</v>
      </c>
      <c r="BJ11" s="17">
        <v>3.6464653288477401E-2</v>
      </c>
      <c r="BK11" s="17">
        <v>6.6488731098687803E-2</v>
      </c>
      <c r="BL11" s="17"/>
      <c r="BM11" s="17">
        <v>7.0270631860870306E-2</v>
      </c>
      <c r="BN11" s="17">
        <v>6.3475383254972498E-2</v>
      </c>
      <c r="BO11" s="17">
        <v>9.8654961833642904E-2</v>
      </c>
      <c r="BP11" s="17"/>
      <c r="BQ11" s="17">
        <v>0.101175970021298</v>
      </c>
      <c r="BR11" s="17">
        <v>5.2326135262073498E-2</v>
      </c>
      <c r="BS11" s="17"/>
      <c r="BT11" s="17">
        <v>7.4408600767948196E-2</v>
      </c>
      <c r="BU11" s="17">
        <v>6.9142616140507998E-2</v>
      </c>
    </row>
    <row r="12" spans="2:73" x14ac:dyDescent="0.3">
      <c r="B12" s="18" t="s">
        <v>92</v>
      </c>
      <c r="C12" s="19">
        <v>0.12048523427136799</v>
      </c>
      <c r="D12" s="19">
        <v>9.8893756046701503E-2</v>
      </c>
      <c r="E12" s="19">
        <v>0.14077291961961899</v>
      </c>
      <c r="F12" s="19"/>
      <c r="G12" s="19">
        <v>0.120708215262723</v>
      </c>
      <c r="H12" s="19">
        <v>0.115006478315995</v>
      </c>
      <c r="I12" s="19">
        <v>0.121743070198121</v>
      </c>
      <c r="J12" s="19">
        <v>9.7133415560543501E-2</v>
      </c>
      <c r="K12" s="19">
        <v>0.12705699396086001</v>
      </c>
      <c r="L12" s="19">
        <v>0.138361562041349</v>
      </c>
      <c r="M12" s="19"/>
      <c r="N12" s="19">
        <v>8.2270257028900395E-2</v>
      </c>
      <c r="O12" s="19">
        <v>0.118802490407848</v>
      </c>
      <c r="P12" s="19">
        <v>0.106576298355943</v>
      </c>
      <c r="Q12" s="19">
        <v>0.17684467443608801</v>
      </c>
      <c r="R12" s="19"/>
      <c r="S12" s="19">
        <v>0.11635958501857099</v>
      </c>
      <c r="T12" s="19">
        <v>0.14225649012039601</v>
      </c>
      <c r="U12" s="19">
        <v>0.110450831875748</v>
      </c>
      <c r="V12" s="19">
        <v>0.113765072788515</v>
      </c>
      <c r="W12" s="19">
        <v>0.126561150562115</v>
      </c>
      <c r="X12" s="19">
        <v>0.15935329571691001</v>
      </c>
      <c r="Y12" s="19">
        <v>0.11676729854898101</v>
      </c>
      <c r="Z12" s="19">
        <v>0.12732502202183801</v>
      </c>
      <c r="AA12" s="19">
        <v>7.8240896365913498E-2</v>
      </c>
      <c r="AB12" s="19"/>
      <c r="AC12" s="19">
        <v>0.21762411869151699</v>
      </c>
      <c r="AD12" s="19">
        <v>0.239316244718212</v>
      </c>
      <c r="AE12" s="19">
        <v>0.19074612036606201</v>
      </c>
      <c r="AF12" s="19">
        <v>0.13730395473454701</v>
      </c>
      <c r="AG12" s="19">
        <v>0.134200995489096</v>
      </c>
      <c r="AH12" s="19">
        <v>0.110454395381229</v>
      </c>
      <c r="AI12" s="19">
        <v>0.118121110729588</v>
      </c>
      <c r="AJ12" s="19">
        <v>0.109584979583936</v>
      </c>
      <c r="AK12" s="19">
        <v>0.111302124344323</v>
      </c>
      <c r="AL12" s="19">
        <v>7.5488041218620294E-2</v>
      </c>
      <c r="AM12" s="19">
        <v>9.3780262691888105E-2</v>
      </c>
      <c r="AN12" s="19">
        <v>9.6026969005873694E-2</v>
      </c>
      <c r="AO12" s="19">
        <v>5.1711217028906999E-2</v>
      </c>
      <c r="AP12" s="19">
        <v>0.105903731127781</v>
      </c>
      <c r="AQ12" s="19">
        <v>9.3366574305239106E-2</v>
      </c>
      <c r="AR12" s="19">
        <v>3.6639691823733299E-2</v>
      </c>
      <c r="AS12" s="19"/>
      <c r="AT12" s="19">
        <v>0.115998123941792</v>
      </c>
      <c r="AU12" s="19">
        <v>0.143701489078089</v>
      </c>
      <c r="AV12" s="19">
        <v>0.136072987982128</v>
      </c>
      <c r="AW12" s="19">
        <v>0.108138435576731</v>
      </c>
      <c r="AX12" s="19">
        <v>9.4429682604333098E-2</v>
      </c>
      <c r="AY12" s="19">
        <v>5.8725325522761697E-2</v>
      </c>
      <c r="AZ12" s="19"/>
      <c r="BA12" s="19">
        <v>0.15234374987769</v>
      </c>
      <c r="BB12" s="19">
        <v>0.122169485084407</v>
      </c>
      <c r="BC12" s="19">
        <v>9.9000483485191595E-2</v>
      </c>
      <c r="BD12" s="19">
        <v>9.4521524452557404E-2</v>
      </c>
      <c r="BE12" s="19">
        <v>6.9885094429530698E-2</v>
      </c>
      <c r="BF12" s="19"/>
      <c r="BG12" s="19">
        <v>0.10179887208685801</v>
      </c>
      <c r="BH12" s="19">
        <v>0.106243614921556</v>
      </c>
      <c r="BI12" s="19">
        <v>0.10766493469350601</v>
      </c>
      <c r="BJ12" s="19">
        <v>8.1614453176307097E-2</v>
      </c>
      <c r="BK12" s="19">
        <v>0.193836155812634</v>
      </c>
      <c r="BL12" s="19"/>
      <c r="BM12" s="19">
        <v>0.101970407679182</v>
      </c>
      <c r="BN12" s="19">
        <v>0.129680678348985</v>
      </c>
      <c r="BO12" s="19">
        <v>0.15337554604687201</v>
      </c>
      <c r="BP12" s="19"/>
      <c r="BQ12" s="19">
        <v>7.0406923850379693E-2</v>
      </c>
      <c r="BR12" s="19">
        <v>0.136278005995465</v>
      </c>
      <c r="BS12" s="19"/>
      <c r="BT12" s="19">
        <v>9.0573474976767598E-2</v>
      </c>
      <c r="BU12" s="19">
        <v>0.13635989947684099</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0.13265360805627199</v>
      </c>
      <c r="D9" s="17">
        <v>0.13851295552266199</v>
      </c>
      <c r="E9" s="17">
        <v>0.127353132060188</v>
      </c>
      <c r="F9" s="17"/>
      <c r="G9" s="17">
        <v>0.11031813201955901</v>
      </c>
      <c r="H9" s="17">
        <v>0.124563999254725</v>
      </c>
      <c r="I9" s="17">
        <v>0.147293755858418</v>
      </c>
      <c r="J9" s="17">
        <v>0.14257010230912201</v>
      </c>
      <c r="K9" s="17">
        <v>0.152431154082427</v>
      </c>
      <c r="L9" s="17">
        <v>0.120777094458604</v>
      </c>
      <c r="M9" s="17"/>
      <c r="N9" s="17">
        <v>0.118050047586996</v>
      </c>
      <c r="O9" s="17">
        <v>0.11648064229570999</v>
      </c>
      <c r="P9" s="17">
        <v>0.13474537523529001</v>
      </c>
      <c r="Q9" s="17">
        <v>0.16326358891616299</v>
      </c>
      <c r="R9" s="17"/>
      <c r="S9" s="17">
        <v>0.150712870487306</v>
      </c>
      <c r="T9" s="17">
        <v>0.107064519558577</v>
      </c>
      <c r="U9" s="17">
        <v>0.13234137128789999</v>
      </c>
      <c r="V9" s="17">
        <v>0.12796620752791399</v>
      </c>
      <c r="W9" s="17">
        <v>0.16995259822541101</v>
      </c>
      <c r="X9" s="17">
        <v>0.138480703832879</v>
      </c>
      <c r="Y9" s="17">
        <v>0.10516226402537</v>
      </c>
      <c r="Z9" s="17">
        <v>0.133873518010246</v>
      </c>
      <c r="AA9" s="17">
        <v>0.13650640139543099</v>
      </c>
      <c r="AB9" s="17"/>
      <c r="AC9" s="17">
        <v>0.107102201649994</v>
      </c>
      <c r="AD9" s="17">
        <v>0.145547586698002</v>
      </c>
      <c r="AE9" s="17">
        <v>0.175122378449482</v>
      </c>
      <c r="AF9" s="17">
        <v>0.14012148795784399</v>
      </c>
      <c r="AG9" s="17">
        <v>0.16159672963084101</v>
      </c>
      <c r="AH9" s="17">
        <v>0.10441832054057</v>
      </c>
      <c r="AI9" s="17">
        <v>0.149837400947679</v>
      </c>
      <c r="AJ9" s="17">
        <v>0.101633850925548</v>
      </c>
      <c r="AK9" s="17">
        <v>0.11514271125582</v>
      </c>
      <c r="AL9" s="17">
        <v>0.10390768624274301</v>
      </c>
      <c r="AM9" s="17">
        <v>0.19970914829873901</v>
      </c>
      <c r="AN9" s="17">
        <v>0.13115229761967501</v>
      </c>
      <c r="AO9" s="17">
        <v>0.120634868650722</v>
      </c>
      <c r="AP9" s="17">
        <v>0.104137679020436</v>
      </c>
      <c r="AQ9" s="17">
        <v>0.14914587300180099</v>
      </c>
      <c r="AR9" s="17">
        <v>9.80319070051721E-2</v>
      </c>
      <c r="AS9" s="17"/>
      <c r="AT9" s="17">
        <v>0.130089612226885</v>
      </c>
      <c r="AU9" s="17">
        <v>0.123036378635051</v>
      </c>
      <c r="AV9" s="17">
        <v>0.13246407089161899</v>
      </c>
      <c r="AW9" s="17">
        <v>0.14459890947412299</v>
      </c>
      <c r="AX9" s="17">
        <v>0.15785825348379601</v>
      </c>
      <c r="AY9" s="17">
        <v>0.104979868984601</v>
      </c>
      <c r="AZ9" s="17"/>
      <c r="BA9" s="17">
        <v>0.16102887354822101</v>
      </c>
      <c r="BB9" s="17">
        <v>0.14139039345045001</v>
      </c>
      <c r="BC9" s="17">
        <v>9.8524227036006495E-2</v>
      </c>
      <c r="BD9" s="17">
        <v>0.14686831890768401</v>
      </c>
      <c r="BE9" s="17">
        <v>0.16428880588372899</v>
      </c>
      <c r="BF9" s="17"/>
      <c r="BG9" s="17">
        <v>0.12492834839684</v>
      </c>
      <c r="BH9" s="17">
        <v>0.13416706138909101</v>
      </c>
      <c r="BI9" s="17">
        <v>0.106828803363523</v>
      </c>
      <c r="BJ9" s="17">
        <v>0.173465475994135</v>
      </c>
      <c r="BK9" s="17">
        <v>9.0162895139476104E-2</v>
      </c>
      <c r="BL9" s="17"/>
      <c r="BM9" s="17">
        <v>0.122124052597987</v>
      </c>
      <c r="BN9" s="17">
        <v>0.13119822714336599</v>
      </c>
      <c r="BO9" s="17">
        <v>0.167519836883152</v>
      </c>
      <c r="BP9" s="17"/>
      <c r="BQ9" s="17">
        <v>0.13695594055816199</v>
      </c>
      <c r="BR9" s="17">
        <v>0.136132633462094</v>
      </c>
      <c r="BS9" s="17"/>
      <c r="BT9" s="17">
        <v>0.119256245894741</v>
      </c>
      <c r="BU9" s="17">
        <v>0.159848110686966</v>
      </c>
    </row>
    <row r="10" spans="2:73" ht="28.8" x14ac:dyDescent="0.3">
      <c r="B10" s="18" t="s">
        <v>353</v>
      </c>
      <c r="C10" s="17">
        <v>0.627917634435184</v>
      </c>
      <c r="D10" s="17">
        <v>0.63593905601131295</v>
      </c>
      <c r="E10" s="17">
        <v>0.62125400851962198</v>
      </c>
      <c r="F10" s="17"/>
      <c r="G10" s="17">
        <v>0.59074369580222097</v>
      </c>
      <c r="H10" s="17">
        <v>0.63514247144731395</v>
      </c>
      <c r="I10" s="17">
        <v>0.62672112823075898</v>
      </c>
      <c r="J10" s="17">
        <v>0.63929078123289695</v>
      </c>
      <c r="K10" s="17">
        <v>0.63155464857856802</v>
      </c>
      <c r="L10" s="17">
        <v>0.63594564782381802</v>
      </c>
      <c r="M10" s="17"/>
      <c r="N10" s="17">
        <v>0.66732040840895002</v>
      </c>
      <c r="O10" s="17">
        <v>0.64147962450497198</v>
      </c>
      <c r="P10" s="17">
        <v>0.62492331064617102</v>
      </c>
      <c r="Q10" s="17">
        <v>0.57590290906576502</v>
      </c>
      <c r="R10" s="17"/>
      <c r="S10" s="17">
        <v>0.62610402440611801</v>
      </c>
      <c r="T10" s="17">
        <v>0.65850730957131098</v>
      </c>
      <c r="U10" s="17">
        <v>0.63461445275337602</v>
      </c>
      <c r="V10" s="17">
        <v>0.65888769928412405</v>
      </c>
      <c r="W10" s="17">
        <v>0.59242617902496797</v>
      </c>
      <c r="X10" s="17">
        <v>0.599361004850823</v>
      </c>
      <c r="Y10" s="17">
        <v>0.62951366261269803</v>
      </c>
      <c r="Z10" s="17">
        <v>0.56658145814026195</v>
      </c>
      <c r="AA10" s="17">
        <v>0.63001025640785502</v>
      </c>
      <c r="AB10" s="17"/>
      <c r="AC10" s="17">
        <v>0.25106466774965203</v>
      </c>
      <c r="AD10" s="17">
        <v>0.52099221284359498</v>
      </c>
      <c r="AE10" s="17">
        <v>0.52031782319224396</v>
      </c>
      <c r="AF10" s="17">
        <v>0.60466112919052295</v>
      </c>
      <c r="AG10" s="17">
        <v>0.60945447880414905</v>
      </c>
      <c r="AH10" s="17">
        <v>0.65074618905632897</v>
      </c>
      <c r="AI10" s="17">
        <v>0.65072309075906998</v>
      </c>
      <c r="AJ10" s="17">
        <v>0.65295664333727998</v>
      </c>
      <c r="AK10" s="17">
        <v>0.67385506046044297</v>
      </c>
      <c r="AL10" s="17">
        <v>0.72658706198493195</v>
      </c>
      <c r="AM10" s="17">
        <v>0.58422552806481598</v>
      </c>
      <c r="AN10" s="17">
        <v>0.65225974491684002</v>
      </c>
      <c r="AO10" s="17">
        <v>0.66441320206635202</v>
      </c>
      <c r="AP10" s="17">
        <v>0.69677657472124099</v>
      </c>
      <c r="AQ10" s="17">
        <v>0.63690904043804697</v>
      </c>
      <c r="AR10" s="17">
        <v>0.68989614477642902</v>
      </c>
      <c r="AS10" s="17"/>
      <c r="AT10" s="17">
        <v>0.61875818413209005</v>
      </c>
      <c r="AU10" s="17">
        <v>0.63203103295999497</v>
      </c>
      <c r="AV10" s="17">
        <v>0.63575008048104797</v>
      </c>
      <c r="AW10" s="17">
        <v>0.64036688239012896</v>
      </c>
      <c r="AX10" s="17">
        <v>0.58802352096075905</v>
      </c>
      <c r="AY10" s="17">
        <v>0.65856190671320902</v>
      </c>
      <c r="AZ10" s="17"/>
      <c r="BA10" s="17">
        <v>0.61660282489356899</v>
      </c>
      <c r="BB10" s="17">
        <v>0.60564236142677896</v>
      </c>
      <c r="BC10" s="17">
        <v>0.66696818369577604</v>
      </c>
      <c r="BD10" s="17">
        <v>0.58689954324150995</v>
      </c>
      <c r="BE10" s="17">
        <v>0.63011642237603904</v>
      </c>
      <c r="BF10" s="17"/>
      <c r="BG10" s="17">
        <v>0.64520795086842997</v>
      </c>
      <c r="BH10" s="17">
        <v>0.63657384279950502</v>
      </c>
      <c r="BI10" s="17">
        <v>0.64398950484395101</v>
      </c>
      <c r="BJ10" s="17">
        <v>0.64585876935393105</v>
      </c>
      <c r="BK10" s="17">
        <v>0.59165574937193799</v>
      </c>
      <c r="BL10" s="17"/>
      <c r="BM10" s="17">
        <v>0.65281597172517802</v>
      </c>
      <c r="BN10" s="17">
        <v>0.63224998092850004</v>
      </c>
      <c r="BO10" s="17">
        <v>0.54331856811558998</v>
      </c>
      <c r="BP10" s="17"/>
      <c r="BQ10" s="17">
        <v>0.64411842147254394</v>
      </c>
      <c r="BR10" s="17">
        <v>0.62155372202903802</v>
      </c>
      <c r="BS10" s="17"/>
      <c r="BT10" s="17">
        <v>0.64555609680342596</v>
      </c>
      <c r="BU10" s="17">
        <v>0.60841178967828602</v>
      </c>
    </row>
    <row r="11" spans="2:73" ht="28.8" x14ac:dyDescent="0.3">
      <c r="B11" s="18" t="s">
        <v>354</v>
      </c>
      <c r="C11" s="17">
        <v>0.13871499853077901</v>
      </c>
      <c r="D11" s="17">
        <v>0.14226352594726599</v>
      </c>
      <c r="E11" s="17">
        <v>0.13450836860662699</v>
      </c>
      <c r="F11" s="17"/>
      <c r="G11" s="17">
        <v>0.17576590809217499</v>
      </c>
      <c r="H11" s="17">
        <v>0.14669758937591301</v>
      </c>
      <c r="I11" s="17">
        <v>0.13889921682713899</v>
      </c>
      <c r="J11" s="17">
        <v>0.13737826300356301</v>
      </c>
      <c r="K11" s="17">
        <v>0.120978332925873</v>
      </c>
      <c r="L11" s="17">
        <v>0.120526178404462</v>
      </c>
      <c r="M11" s="17"/>
      <c r="N11" s="17">
        <v>0.13240395285647799</v>
      </c>
      <c r="O11" s="17">
        <v>0.15117645002504701</v>
      </c>
      <c r="P11" s="17">
        <v>0.14870417311342801</v>
      </c>
      <c r="Q11" s="17">
        <v>0.121225297222084</v>
      </c>
      <c r="R11" s="17"/>
      <c r="S11" s="17">
        <v>0.12833160727617199</v>
      </c>
      <c r="T11" s="17">
        <v>0.14429852649790201</v>
      </c>
      <c r="U11" s="17">
        <v>0.141548093613414</v>
      </c>
      <c r="V11" s="17">
        <v>0.109541688992483</v>
      </c>
      <c r="W11" s="17">
        <v>0.13116865705761099</v>
      </c>
      <c r="X11" s="17">
        <v>0.147192476239105</v>
      </c>
      <c r="Y11" s="17">
        <v>0.16959635664177999</v>
      </c>
      <c r="Z11" s="17">
        <v>0.144775119042894</v>
      </c>
      <c r="AA11" s="17">
        <v>0.13979349903382901</v>
      </c>
      <c r="AB11" s="17"/>
      <c r="AC11" s="17">
        <v>0.31692427301702802</v>
      </c>
      <c r="AD11" s="17">
        <v>0.14000584330879101</v>
      </c>
      <c r="AE11" s="17">
        <v>0.15307712402135501</v>
      </c>
      <c r="AF11" s="17">
        <v>0.12881790789381101</v>
      </c>
      <c r="AG11" s="17">
        <v>0.13000100651608201</v>
      </c>
      <c r="AH11" s="17">
        <v>0.144848477666013</v>
      </c>
      <c r="AI11" s="17">
        <v>0.122907773607044</v>
      </c>
      <c r="AJ11" s="17">
        <v>0.15419218926848499</v>
      </c>
      <c r="AK11" s="17">
        <v>0.16618160904755599</v>
      </c>
      <c r="AL11" s="17">
        <v>9.6958759904486394E-2</v>
      </c>
      <c r="AM11" s="17">
        <v>0.14293207272884101</v>
      </c>
      <c r="AN11" s="17">
        <v>0.14467147856387999</v>
      </c>
      <c r="AO11" s="17">
        <v>0.15984948629363899</v>
      </c>
      <c r="AP11" s="17">
        <v>9.4139286254575502E-2</v>
      </c>
      <c r="AQ11" s="17">
        <v>0.123283179985528</v>
      </c>
      <c r="AR11" s="17">
        <v>0.16148471307419901</v>
      </c>
      <c r="AS11" s="17"/>
      <c r="AT11" s="17">
        <v>0.14843537786740199</v>
      </c>
      <c r="AU11" s="17">
        <v>0.14694872470789699</v>
      </c>
      <c r="AV11" s="17">
        <v>0.13716472306730401</v>
      </c>
      <c r="AW11" s="17">
        <v>0.122411018112611</v>
      </c>
      <c r="AX11" s="17">
        <v>0.135132616802698</v>
      </c>
      <c r="AY11" s="17">
        <v>0.117875325465588</v>
      </c>
      <c r="AZ11" s="17"/>
      <c r="BA11" s="17">
        <v>0.10923745115781899</v>
      </c>
      <c r="BB11" s="17">
        <v>0.15863020070846501</v>
      </c>
      <c r="BC11" s="17">
        <v>0.14424609915359901</v>
      </c>
      <c r="BD11" s="17">
        <v>0.15658517152447701</v>
      </c>
      <c r="BE11" s="17">
        <v>0.15598218490568599</v>
      </c>
      <c r="BF11" s="17"/>
      <c r="BG11" s="17">
        <v>0.13857246693893099</v>
      </c>
      <c r="BH11" s="17">
        <v>0.14224147575370499</v>
      </c>
      <c r="BI11" s="17">
        <v>0.16835778910513999</v>
      </c>
      <c r="BJ11" s="17">
        <v>0.117379844420964</v>
      </c>
      <c r="BK11" s="17">
        <v>0.16153959906577001</v>
      </c>
      <c r="BL11" s="17"/>
      <c r="BM11" s="17">
        <v>0.13924530304636101</v>
      </c>
      <c r="BN11" s="17">
        <v>0.126414096784564</v>
      </c>
      <c r="BO11" s="17">
        <v>0.166874412347917</v>
      </c>
      <c r="BP11" s="17"/>
      <c r="BQ11" s="17">
        <v>0.159091051910243</v>
      </c>
      <c r="BR11" s="17">
        <v>0.12905550313536701</v>
      </c>
      <c r="BS11" s="17"/>
      <c r="BT11" s="17">
        <v>0.150213055584248</v>
      </c>
      <c r="BU11" s="17">
        <v>0.12754405050495901</v>
      </c>
    </row>
    <row r="12" spans="2:73" x14ac:dyDescent="0.3">
      <c r="B12" s="18" t="s">
        <v>92</v>
      </c>
      <c r="C12" s="19">
        <v>0.10071375897776499</v>
      </c>
      <c r="D12" s="19">
        <v>8.3284462518759803E-2</v>
      </c>
      <c r="E12" s="19">
        <v>0.116884490813563</v>
      </c>
      <c r="F12" s="19"/>
      <c r="G12" s="19">
        <v>0.12317226408604499</v>
      </c>
      <c r="H12" s="19">
        <v>9.3595939922047802E-2</v>
      </c>
      <c r="I12" s="19">
        <v>8.7085899083683804E-2</v>
      </c>
      <c r="J12" s="19">
        <v>8.0760853454417705E-2</v>
      </c>
      <c r="K12" s="19">
        <v>9.5035864413131499E-2</v>
      </c>
      <c r="L12" s="19">
        <v>0.122751079313116</v>
      </c>
      <c r="M12" s="19"/>
      <c r="N12" s="19">
        <v>8.2225591147575897E-2</v>
      </c>
      <c r="O12" s="19">
        <v>9.0863283174271406E-2</v>
      </c>
      <c r="P12" s="19">
        <v>9.1627141005111004E-2</v>
      </c>
      <c r="Q12" s="19">
        <v>0.13960820479598701</v>
      </c>
      <c r="R12" s="19"/>
      <c r="S12" s="19">
        <v>9.4851497830404405E-2</v>
      </c>
      <c r="T12" s="19">
        <v>9.0129644372209897E-2</v>
      </c>
      <c r="U12" s="19">
        <v>9.1496082345310606E-2</v>
      </c>
      <c r="V12" s="19">
        <v>0.10360440419548</v>
      </c>
      <c r="W12" s="19">
        <v>0.10645256569201</v>
      </c>
      <c r="X12" s="19">
        <v>0.114965815077193</v>
      </c>
      <c r="Y12" s="19">
        <v>9.5727716720152206E-2</v>
      </c>
      <c r="Z12" s="19">
        <v>0.154769904806598</v>
      </c>
      <c r="AA12" s="19">
        <v>9.3689843162884798E-2</v>
      </c>
      <c r="AB12" s="19"/>
      <c r="AC12" s="19">
        <v>0.32490885758332599</v>
      </c>
      <c r="AD12" s="19">
        <v>0.19345435714961201</v>
      </c>
      <c r="AE12" s="19">
        <v>0.151482674336919</v>
      </c>
      <c r="AF12" s="19">
        <v>0.126399474957821</v>
      </c>
      <c r="AG12" s="19">
        <v>9.8947785048926901E-2</v>
      </c>
      <c r="AH12" s="19">
        <v>9.9987012737088196E-2</v>
      </c>
      <c r="AI12" s="19">
        <v>7.6531734686205694E-2</v>
      </c>
      <c r="AJ12" s="19">
        <v>9.1217316468687595E-2</v>
      </c>
      <c r="AK12" s="19">
        <v>4.4820619236180803E-2</v>
      </c>
      <c r="AL12" s="19">
        <v>7.2546491867838694E-2</v>
      </c>
      <c r="AM12" s="19">
        <v>7.3133250907604502E-2</v>
      </c>
      <c r="AN12" s="19">
        <v>7.1916478899604799E-2</v>
      </c>
      <c r="AO12" s="19">
        <v>5.5102442989287299E-2</v>
      </c>
      <c r="AP12" s="19">
        <v>0.10494646000374699</v>
      </c>
      <c r="AQ12" s="19">
        <v>9.0661906574624099E-2</v>
      </c>
      <c r="AR12" s="19">
        <v>5.0587235144199598E-2</v>
      </c>
      <c r="AS12" s="19"/>
      <c r="AT12" s="19">
        <v>0.102716825773623</v>
      </c>
      <c r="AU12" s="19">
        <v>9.7983863697056806E-2</v>
      </c>
      <c r="AV12" s="19">
        <v>9.4621125560029107E-2</v>
      </c>
      <c r="AW12" s="19">
        <v>9.2623190023136806E-2</v>
      </c>
      <c r="AX12" s="19">
        <v>0.118985608752747</v>
      </c>
      <c r="AY12" s="19">
        <v>0.118582898836602</v>
      </c>
      <c r="AZ12" s="19"/>
      <c r="BA12" s="19">
        <v>0.113130850400391</v>
      </c>
      <c r="BB12" s="19">
        <v>9.4337044414305599E-2</v>
      </c>
      <c r="BC12" s="19">
        <v>9.0261490114618106E-2</v>
      </c>
      <c r="BD12" s="19">
        <v>0.109646966326328</v>
      </c>
      <c r="BE12" s="19">
        <v>4.9612586834546397E-2</v>
      </c>
      <c r="BF12" s="19"/>
      <c r="BG12" s="19">
        <v>9.1291233795798302E-2</v>
      </c>
      <c r="BH12" s="19">
        <v>8.7017620057699405E-2</v>
      </c>
      <c r="BI12" s="19">
        <v>8.0823902687386706E-2</v>
      </c>
      <c r="BJ12" s="19">
        <v>6.3295910230970906E-2</v>
      </c>
      <c r="BK12" s="19">
        <v>0.156641756422815</v>
      </c>
      <c r="BL12" s="19"/>
      <c r="BM12" s="19">
        <v>8.5814672630474598E-2</v>
      </c>
      <c r="BN12" s="19">
        <v>0.11013769514357</v>
      </c>
      <c r="BO12" s="19">
        <v>0.122287182653341</v>
      </c>
      <c r="BP12" s="19"/>
      <c r="BQ12" s="19">
        <v>5.9834586059050898E-2</v>
      </c>
      <c r="BR12" s="19">
        <v>0.113258141373501</v>
      </c>
      <c r="BS12" s="19"/>
      <c r="BT12" s="19">
        <v>8.4974601717585294E-2</v>
      </c>
      <c r="BU12" s="19">
        <v>0.10419604912979</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0.18212599726079901</v>
      </c>
      <c r="D9" s="17">
        <v>0.16937256518520699</v>
      </c>
      <c r="E9" s="17">
        <v>0.19511588155222601</v>
      </c>
      <c r="F9" s="17"/>
      <c r="G9" s="17">
        <v>0.189876820783447</v>
      </c>
      <c r="H9" s="17">
        <v>0.20538617200560699</v>
      </c>
      <c r="I9" s="17">
        <v>0.20310328361180999</v>
      </c>
      <c r="J9" s="17">
        <v>0.18313581787278299</v>
      </c>
      <c r="K9" s="17">
        <v>0.17977420151232301</v>
      </c>
      <c r="L9" s="17">
        <v>0.141785037345737</v>
      </c>
      <c r="M9" s="17"/>
      <c r="N9" s="17">
        <v>0.168850136469995</v>
      </c>
      <c r="O9" s="17">
        <v>0.19343373394390001</v>
      </c>
      <c r="P9" s="17">
        <v>0.15578441926022199</v>
      </c>
      <c r="Q9" s="17">
        <v>0.208781549652094</v>
      </c>
      <c r="R9" s="17"/>
      <c r="S9" s="17">
        <v>0.16666949058959499</v>
      </c>
      <c r="T9" s="17">
        <v>0.14569009477425199</v>
      </c>
      <c r="U9" s="17">
        <v>0.192911772819053</v>
      </c>
      <c r="V9" s="17">
        <v>0.17684579439145701</v>
      </c>
      <c r="W9" s="17">
        <v>0.175711904067896</v>
      </c>
      <c r="X9" s="17">
        <v>0.173217734560454</v>
      </c>
      <c r="Y9" s="17">
        <v>0.202136337958924</v>
      </c>
      <c r="Z9" s="17">
        <v>0.21553257349268201</v>
      </c>
      <c r="AA9" s="17">
        <v>0.22529121457814399</v>
      </c>
      <c r="AB9" s="17"/>
      <c r="AC9" s="17">
        <v>0.20011924879190601</v>
      </c>
      <c r="AD9" s="17">
        <v>0.206961991373902</v>
      </c>
      <c r="AE9" s="17">
        <v>0.201613264894</v>
      </c>
      <c r="AF9" s="17">
        <v>0.203110727205005</v>
      </c>
      <c r="AG9" s="17">
        <v>0.208706939689002</v>
      </c>
      <c r="AH9" s="17">
        <v>0.179566806162408</v>
      </c>
      <c r="AI9" s="17">
        <v>0.185385931105227</v>
      </c>
      <c r="AJ9" s="17">
        <v>0.16715014668814801</v>
      </c>
      <c r="AK9" s="17">
        <v>0.21488929311745</v>
      </c>
      <c r="AL9" s="17">
        <v>0.19655368525194</v>
      </c>
      <c r="AM9" s="17">
        <v>0.14159439114209599</v>
      </c>
      <c r="AN9" s="17">
        <v>0.16813905166867901</v>
      </c>
      <c r="AO9" s="17">
        <v>0.16583499894548401</v>
      </c>
      <c r="AP9" s="17">
        <v>0.18656689266534701</v>
      </c>
      <c r="AQ9" s="17">
        <v>0.17473533867142099</v>
      </c>
      <c r="AR9" s="17">
        <v>0.166442542032778</v>
      </c>
      <c r="AS9" s="17"/>
      <c r="AT9" s="17">
        <v>0.199143823117991</v>
      </c>
      <c r="AU9" s="17">
        <v>0.18588838806173399</v>
      </c>
      <c r="AV9" s="17">
        <v>0.183819581391824</v>
      </c>
      <c r="AW9" s="17">
        <v>0.179831630752746</v>
      </c>
      <c r="AX9" s="17">
        <v>0.15099114050430301</v>
      </c>
      <c r="AY9" s="17">
        <v>0.14854225340852201</v>
      </c>
      <c r="AZ9" s="17"/>
      <c r="BA9" s="17">
        <v>0.185920424895299</v>
      </c>
      <c r="BB9" s="17">
        <v>0.19680588408390301</v>
      </c>
      <c r="BC9" s="17">
        <v>0.16218129241774601</v>
      </c>
      <c r="BD9" s="17">
        <v>0.22551650692522601</v>
      </c>
      <c r="BE9" s="17">
        <v>0.16961993877947601</v>
      </c>
      <c r="BF9" s="17"/>
      <c r="BG9" s="17">
        <v>0.15300015739849299</v>
      </c>
      <c r="BH9" s="17">
        <v>0.191157600760718</v>
      </c>
      <c r="BI9" s="17">
        <v>0.18737240664596699</v>
      </c>
      <c r="BJ9" s="17">
        <v>0.177146221223278</v>
      </c>
      <c r="BK9" s="17">
        <v>0.222580586230998</v>
      </c>
      <c r="BL9" s="17"/>
      <c r="BM9" s="17">
        <v>0.14423803397927801</v>
      </c>
      <c r="BN9" s="17">
        <v>0.21032793207668199</v>
      </c>
      <c r="BO9" s="17">
        <v>0.226743098491724</v>
      </c>
      <c r="BP9" s="17"/>
      <c r="BQ9" s="17">
        <v>0.18752973443607099</v>
      </c>
      <c r="BR9" s="17">
        <v>0.18218636982167599</v>
      </c>
      <c r="BS9" s="17"/>
      <c r="BT9" s="17">
        <v>0.16989909805928799</v>
      </c>
      <c r="BU9" s="17">
        <v>0.20250430039025299</v>
      </c>
    </row>
    <row r="10" spans="2:73" ht="28.8" x14ac:dyDescent="0.3">
      <c r="B10" s="18" t="s">
        <v>353</v>
      </c>
      <c r="C10" s="17">
        <v>0.74406829324341595</v>
      </c>
      <c r="D10" s="17">
        <v>0.75230981404076702</v>
      </c>
      <c r="E10" s="17">
        <v>0.73600304217517498</v>
      </c>
      <c r="F10" s="17"/>
      <c r="G10" s="17">
        <v>0.66440391603969895</v>
      </c>
      <c r="H10" s="17">
        <v>0.684908567279088</v>
      </c>
      <c r="I10" s="17">
        <v>0.71911872152579304</v>
      </c>
      <c r="J10" s="17">
        <v>0.77849384539106703</v>
      </c>
      <c r="K10" s="17">
        <v>0.75430196336331301</v>
      </c>
      <c r="L10" s="17">
        <v>0.83033584615609901</v>
      </c>
      <c r="M10" s="17"/>
      <c r="N10" s="17">
        <v>0.75865898401977305</v>
      </c>
      <c r="O10" s="17">
        <v>0.75005221053571702</v>
      </c>
      <c r="P10" s="17">
        <v>0.76816737751856301</v>
      </c>
      <c r="Q10" s="17">
        <v>0.69848187597648703</v>
      </c>
      <c r="R10" s="17"/>
      <c r="S10" s="17">
        <v>0.712042173751401</v>
      </c>
      <c r="T10" s="17">
        <v>0.82177713548944398</v>
      </c>
      <c r="U10" s="17">
        <v>0.74197008173254497</v>
      </c>
      <c r="V10" s="17">
        <v>0.75342334369867603</v>
      </c>
      <c r="W10" s="17">
        <v>0.73004769096857003</v>
      </c>
      <c r="X10" s="17">
        <v>0.74227316463209303</v>
      </c>
      <c r="Y10" s="17">
        <v>0.73124084515896104</v>
      </c>
      <c r="Z10" s="17">
        <v>0.68444896525225496</v>
      </c>
      <c r="AA10" s="17">
        <v>0.72536503680832498</v>
      </c>
      <c r="AB10" s="17"/>
      <c r="AC10" s="17">
        <v>0.52165739731071703</v>
      </c>
      <c r="AD10" s="17">
        <v>0.67338432212869304</v>
      </c>
      <c r="AE10" s="17">
        <v>0.69306747825170201</v>
      </c>
      <c r="AF10" s="17">
        <v>0.73368135541999202</v>
      </c>
      <c r="AG10" s="17">
        <v>0.70067146688420201</v>
      </c>
      <c r="AH10" s="17">
        <v>0.74505467054416397</v>
      </c>
      <c r="AI10" s="17">
        <v>0.75094921433095896</v>
      </c>
      <c r="AJ10" s="17">
        <v>0.77805397065408199</v>
      </c>
      <c r="AK10" s="17">
        <v>0.685860473812409</v>
      </c>
      <c r="AL10" s="17">
        <v>0.75627101053039203</v>
      </c>
      <c r="AM10" s="17">
        <v>0.79649937275980698</v>
      </c>
      <c r="AN10" s="17">
        <v>0.79579269257902097</v>
      </c>
      <c r="AO10" s="17">
        <v>0.80086000535150204</v>
      </c>
      <c r="AP10" s="17">
        <v>0.79017456755554105</v>
      </c>
      <c r="AQ10" s="17">
        <v>0.73247780850064104</v>
      </c>
      <c r="AR10" s="17">
        <v>0.78367155498562402</v>
      </c>
      <c r="AS10" s="17"/>
      <c r="AT10" s="17">
        <v>0.70177389772129695</v>
      </c>
      <c r="AU10" s="17">
        <v>0.74249202094456401</v>
      </c>
      <c r="AV10" s="17">
        <v>0.75886682098709402</v>
      </c>
      <c r="AW10" s="17">
        <v>0.75333968675972995</v>
      </c>
      <c r="AX10" s="17">
        <v>0.79489940313993801</v>
      </c>
      <c r="AY10" s="17">
        <v>0.76742851756726504</v>
      </c>
      <c r="AZ10" s="17"/>
      <c r="BA10" s="17">
        <v>0.73872704348903195</v>
      </c>
      <c r="BB10" s="17">
        <v>0.74204426890065101</v>
      </c>
      <c r="BC10" s="17">
        <v>0.76120455321209601</v>
      </c>
      <c r="BD10" s="17">
        <v>0.67105762433483296</v>
      </c>
      <c r="BE10" s="17">
        <v>0.78741400727628197</v>
      </c>
      <c r="BF10" s="17"/>
      <c r="BG10" s="17">
        <v>0.77941575958060005</v>
      </c>
      <c r="BH10" s="17">
        <v>0.73049975037205495</v>
      </c>
      <c r="BI10" s="17">
        <v>0.76323228700935397</v>
      </c>
      <c r="BJ10" s="17">
        <v>0.77089753966732799</v>
      </c>
      <c r="BK10" s="17">
        <v>0.69488594248049795</v>
      </c>
      <c r="BL10" s="17"/>
      <c r="BM10" s="17">
        <v>0.77990675110768903</v>
      </c>
      <c r="BN10" s="17">
        <v>0.72504374243884795</v>
      </c>
      <c r="BO10" s="17">
        <v>0.68336592048311595</v>
      </c>
      <c r="BP10" s="17"/>
      <c r="BQ10" s="17">
        <v>0.71243418960704497</v>
      </c>
      <c r="BR10" s="17">
        <v>0.76623337933379498</v>
      </c>
      <c r="BS10" s="17"/>
      <c r="BT10" s="17">
        <v>0.75904020814431095</v>
      </c>
      <c r="BU10" s="17">
        <v>0.732396409364933</v>
      </c>
    </row>
    <row r="11" spans="2:73" ht="28.8" x14ac:dyDescent="0.3">
      <c r="B11" s="18" t="s">
        <v>354</v>
      </c>
      <c r="C11" s="17">
        <v>3.61038481014423E-2</v>
      </c>
      <c r="D11" s="17">
        <v>4.1602191847936197E-2</v>
      </c>
      <c r="E11" s="17">
        <v>3.0857246383018601E-2</v>
      </c>
      <c r="F11" s="17"/>
      <c r="G11" s="17">
        <v>8.4561023862083001E-2</v>
      </c>
      <c r="H11" s="17">
        <v>6.6419577204754901E-2</v>
      </c>
      <c r="I11" s="17">
        <v>4.1592940317709E-2</v>
      </c>
      <c r="J11" s="17">
        <v>7.0700834050287003E-3</v>
      </c>
      <c r="K11" s="17">
        <v>2.26725495953395E-2</v>
      </c>
      <c r="L11" s="17">
        <v>7.5393888426028097E-3</v>
      </c>
      <c r="M11" s="17"/>
      <c r="N11" s="17">
        <v>3.2607682772355102E-2</v>
      </c>
      <c r="O11" s="17">
        <v>3.4527560142129099E-2</v>
      </c>
      <c r="P11" s="17">
        <v>4.56609130943108E-2</v>
      </c>
      <c r="Q11" s="17">
        <v>3.3837669173898202E-2</v>
      </c>
      <c r="R11" s="17"/>
      <c r="S11" s="17">
        <v>7.8729540686098803E-2</v>
      </c>
      <c r="T11" s="17">
        <v>1.59994736256402E-2</v>
      </c>
      <c r="U11" s="17">
        <v>2.10981755489025E-2</v>
      </c>
      <c r="V11" s="17">
        <v>1.60353739417015E-2</v>
      </c>
      <c r="W11" s="17">
        <v>5.3224189236357397E-2</v>
      </c>
      <c r="X11" s="17">
        <v>4.1517410157240198E-2</v>
      </c>
      <c r="Y11" s="17">
        <v>3.8334218198659599E-2</v>
      </c>
      <c r="Z11" s="17">
        <v>3.2693552672694297E-2</v>
      </c>
      <c r="AA11" s="17">
        <v>2.0506275768110399E-2</v>
      </c>
      <c r="AB11" s="17"/>
      <c r="AC11" s="17">
        <v>2.9769341511610401E-2</v>
      </c>
      <c r="AD11" s="17">
        <v>3.5923951873432398E-2</v>
      </c>
      <c r="AE11" s="17">
        <v>4.8146601320410702E-2</v>
      </c>
      <c r="AF11" s="17">
        <v>4.2207614451441999E-2</v>
      </c>
      <c r="AG11" s="17">
        <v>4.4838028328313302E-2</v>
      </c>
      <c r="AH11" s="17">
        <v>3.1423755610245803E-2</v>
      </c>
      <c r="AI11" s="17">
        <v>4.8802023949811799E-2</v>
      </c>
      <c r="AJ11" s="17">
        <v>4.3224059080247103E-2</v>
      </c>
      <c r="AK11" s="17">
        <v>5.6115571472348899E-2</v>
      </c>
      <c r="AL11" s="17">
        <v>2.7124914057350201E-2</v>
      </c>
      <c r="AM11" s="17">
        <v>2.8129852975901801E-2</v>
      </c>
      <c r="AN11" s="17">
        <v>8.9084303896699892E-3</v>
      </c>
      <c r="AO11" s="17">
        <v>2.0820509181755601E-2</v>
      </c>
      <c r="AP11" s="17">
        <v>1.25913436461148E-2</v>
      </c>
      <c r="AQ11" s="17">
        <v>3.11218334666017E-2</v>
      </c>
      <c r="AR11" s="17">
        <v>4.6207554494470497E-2</v>
      </c>
      <c r="AS11" s="17"/>
      <c r="AT11" s="17">
        <v>6.1250504541463802E-2</v>
      </c>
      <c r="AU11" s="17">
        <v>2.6988254187728E-2</v>
      </c>
      <c r="AV11" s="17">
        <v>3.0087972216059401E-2</v>
      </c>
      <c r="AW11" s="17">
        <v>3.1913123557202501E-2</v>
      </c>
      <c r="AX11" s="17">
        <v>1.70531888616368E-2</v>
      </c>
      <c r="AY11" s="17">
        <v>4.4811684090812098E-2</v>
      </c>
      <c r="AZ11" s="17"/>
      <c r="BA11" s="17">
        <v>2.2902736759139199E-2</v>
      </c>
      <c r="BB11" s="17">
        <v>2.1336509096703E-2</v>
      </c>
      <c r="BC11" s="17">
        <v>3.8636869079968703E-2</v>
      </c>
      <c r="BD11" s="17">
        <v>7.4037505400967193E-2</v>
      </c>
      <c r="BE11" s="17">
        <v>4.2966053944242799E-2</v>
      </c>
      <c r="BF11" s="17"/>
      <c r="BG11" s="17">
        <v>2.9032806572323901E-2</v>
      </c>
      <c r="BH11" s="17">
        <v>4.5064424271860699E-2</v>
      </c>
      <c r="BI11" s="17">
        <v>3.2214151022843897E-2</v>
      </c>
      <c r="BJ11" s="17">
        <v>2.7945775113685001E-2</v>
      </c>
      <c r="BK11" s="17">
        <v>5.1650591823610703E-2</v>
      </c>
      <c r="BL11" s="17"/>
      <c r="BM11" s="17">
        <v>4.1125700689033602E-2</v>
      </c>
      <c r="BN11" s="17">
        <v>2.7948580241694301E-2</v>
      </c>
      <c r="BO11" s="17">
        <v>4.0869054738196998E-2</v>
      </c>
      <c r="BP11" s="17"/>
      <c r="BQ11" s="17">
        <v>7.2551407775355695E-2</v>
      </c>
      <c r="BR11" s="17">
        <v>1.3531860290905799E-2</v>
      </c>
      <c r="BS11" s="17"/>
      <c r="BT11" s="17">
        <v>4.3278690383128399E-2</v>
      </c>
      <c r="BU11" s="17">
        <v>2.5029264672836199E-2</v>
      </c>
    </row>
    <row r="12" spans="2:73" x14ac:dyDescent="0.3">
      <c r="B12" s="18" t="s">
        <v>92</v>
      </c>
      <c r="C12" s="19">
        <v>3.7701861394342798E-2</v>
      </c>
      <c r="D12" s="19">
        <v>3.6715428926089699E-2</v>
      </c>
      <c r="E12" s="19">
        <v>3.8023829889579898E-2</v>
      </c>
      <c r="F12" s="19"/>
      <c r="G12" s="19">
        <v>6.1158239314771698E-2</v>
      </c>
      <c r="H12" s="19">
        <v>4.3285683510550003E-2</v>
      </c>
      <c r="I12" s="19">
        <v>3.6185054544687498E-2</v>
      </c>
      <c r="J12" s="19">
        <v>3.13002533311217E-2</v>
      </c>
      <c r="K12" s="19">
        <v>4.3251285529024901E-2</v>
      </c>
      <c r="L12" s="19">
        <v>2.0339727655561499E-2</v>
      </c>
      <c r="M12" s="19"/>
      <c r="N12" s="19">
        <v>3.9883196737876797E-2</v>
      </c>
      <c r="O12" s="19">
        <v>2.1986495378254201E-2</v>
      </c>
      <c r="P12" s="19">
        <v>3.0387290126903999E-2</v>
      </c>
      <c r="Q12" s="19">
        <v>5.8898905197521202E-2</v>
      </c>
      <c r="R12" s="19"/>
      <c r="S12" s="19">
        <v>4.2558794972904802E-2</v>
      </c>
      <c r="T12" s="19">
        <v>1.65332961106637E-2</v>
      </c>
      <c r="U12" s="19">
        <v>4.4019969899499301E-2</v>
      </c>
      <c r="V12" s="19">
        <v>5.36954879681657E-2</v>
      </c>
      <c r="W12" s="19">
        <v>4.1016215727176397E-2</v>
      </c>
      <c r="X12" s="19">
        <v>4.2991690650212598E-2</v>
      </c>
      <c r="Y12" s="19">
        <v>2.8288598683455599E-2</v>
      </c>
      <c r="Z12" s="19">
        <v>6.7324908582368198E-2</v>
      </c>
      <c r="AA12" s="19">
        <v>2.8837472845420799E-2</v>
      </c>
      <c r="AB12" s="19"/>
      <c r="AC12" s="19">
        <v>0.248454012385767</v>
      </c>
      <c r="AD12" s="19">
        <v>8.3729734623971902E-2</v>
      </c>
      <c r="AE12" s="19">
        <v>5.7172655533887499E-2</v>
      </c>
      <c r="AF12" s="19">
        <v>2.1000302923561E-2</v>
      </c>
      <c r="AG12" s="19">
        <v>4.5783565098483199E-2</v>
      </c>
      <c r="AH12" s="19">
        <v>4.3954767683181899E-2</v>
      </c>
      <c r="AI12" s="19">
        <v>1.4862830614003101E-2</v>
      </c>
      <c r="AJ12" s="19">
        <v>1.1571823577522801E-2</v>
      </c>
      <c r="AK12" s="19">
        <v>4.31346615977918E-2</v>
      </c>
      <c r="AL12" s="19">
        <v>2.00503901603181E-2</v>
      </c>
      <c r="AM12" s="19">
        <v>3.3776383122195303E-2</v>
      </c>
      <c r="AN12" s="19">
        <v>2.7159825362629501E-2</v>
      </c>
      <c r="AO12" s="19">
        <v>1.24844865212583E-2</v>
      </c>
      <c r="AP12" s="19">
        <v>1.06671961329974E-2</v>
      </c>
      <c r="AQ12" s="19">
        <v>6.1665019361336497E-2</v>
      </c>
      <c r="AR12" s="19">
        <v>3.6783484871267002E-3</v>
      </c>
      <c r="AS12" s="19"/>
      <c r="AT12" s="19">
        <v>3.7831774619248401E-2</v>
      </c>
      <c r="AU12" s="19">
        <v>4.4631336805973802E-2</v>
      </c>
      <c r="AV12" s="19">
        <v>2.7225625405022501E-2</v>
      </c>
      <c r="AW12" s="19">
        <v>3.4915558930321597E-2</v>
      </c>
      <c r="AX12" s="19">
        <v>3.7056267494122198E-2</v>
      </c>
      <c r="AY12" s="19">
        <v>3.9217544933400801E-2</v>
      </c>
      <c r="AZ12" s="19"/>
      <c r="BA12" s="19">
        <v>5.2449794856529397E-2</v>
      </c>
      <c r="BB12" s="19">
        <v>3.98133379187426E-2</v>
      </c>
      <c r="BC12" s="19">
        <v>3.7977285290189199E-2</v>
      </c>
      <c r="BD12" s="19">
        <v>2.9388363338973801E-2</v>
      </c>
      <c r="BE12" s="19">
        <v>0</v>
      </c>
      <c r="BF12" s="19"/>
      <c r="BG12" s="19">
        <v>3.8551276448582701E-2</v>
      </c>
      <c r="BH12" s="19">
        <v>3.3278224595366203E-2</v>
      </c>
      <c r="BI12" s="19">
        <v>1.7181155321836099E-2</v>
      </c>
      <c r="BJ12" s="19">
        <v>2.4010463995709198E-2</v>
      </c>
      <c r="BK12" s="19">
        <v>3.0882879464893698E-2</v>
      </c>
      <c r="BL12" s="19"/>
      <c r="BM12" s="19">
        <v>3.4729514223999502E-2</v>
      </c>
      <c r="BN12" s="19">
        <v>3.6679745242776299E-2</v>
      </c>
      <c r="BO12" s="19">
        <v>4.9021926286963197E-2</v>
      </c>
      <c r="BP12" s="19"/>
      <c r="BQ12" s="19">
        <v>2.7484668181528501E-2</v>
      </c>
      <c r="BR12" s="19">
        <v>3.8048390553623898E-2</v>
      </c>
      <c r="BS12" s="19"/>
      <c r="BT12" s="19">
        <v>2.7782003413272399E-2</v>
      </c>
      <c r="BU12" s="19">
        <v>4.0070025571978002E-2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0.289326545011731</v>
      </c>
      <c r="D9" s="17">
        <v>0.29087348241608801</v>
      </c>
      <c r="E9" s="17">
        <v>0.28793711349782197</v>
      </c>
      <c r="F9" s="17"/>
      <c r="G9" s="17">
        <v>0.29471215873668499</v>
      </c>
      <c r="H9" s="17">
        <v>0.31498115821686001</v>
      </c>
      <c r="I9" s="17">
        <v>0.27289411229986998</v>
      </c>
      <c r="J9" s="17">
        <v>0.271862822241973</v>
      </c>
      <c r="K9" s="17">
        <v>0.26035225996228301</v>
      </c>
      <c r="L9" s="17">
        <v>0.31192542959374298</v>
      </c>
      <c r="M9" s="17"/>
      <c r="N9" s="17">
        <v>0.28888095742388398</v>
      </c>
      <c r="O9" s="17">
        <v>0.28043044491007701</v>
      </c>
      <c r="P9" s="17">
        <v>0.298981127057449</v>
      </c>
      <c r="Q9" s="17">
        <v>0.288659096103421</v>
      </c>
      <c r="R9" s="17"/>
      <c r="S9" s="17">
        <v>0.26948618140040298</v>
      </c>
      <c r="T9" s="17">
        <v>0.29565402181220901</v>
      </c>
      <c r="U9" s="17">
        <v>0.24445567035267801</v>
      </c>
      <c r="V9" s="17">
        <v>0.27290795140151902</v>
      </c>
      <c r="W9" s="17">
        <v>0.340335164795458</v>
      </c>
      <c r="X9" s="17">
        <v>0.283545666029831</v>
      </c>
      <c r="Y9" s="17">
        <v>0.27094417056730002</v>
      </c>
      <c r="Z9" s="17">
        <v>0.28338267201039702</v>
      </c>
      <c r="AA9" s="17">
        <v>0.34004542269433902</v>
      </c>
      <c r="AB9" s="17"/>
      <c r="AC9" s="17">
        <v>0.23735100651463001</v>
      </c>
      <c r="AD9" s="17">
        <v>0.30147846489802399</v>
      </c>
      <c r="AE9" s="17">
        <v>0.281379106543656</v>
      </c>
      <c r="AF9" s="17">
        <v>0.28173158240669799</v>
      </c>
      <c r="AG9" s="17">
        <v>0.321679654257296</v>
      </c>
      <c r="AH9" s="17">
        <v>0.288617540601944</v>
      </c>
      <c r="AI9" s="17">
        <v>0.35379818230495103</v>
      </c>
      <c r="AJ9" s="17">
        <v>0.24491069096088</v>
      </c>
      <c r="AK9" s="17">
        <v>0.31806253599772899</v>
      </c>
      <c r="AL9" s="17">
        <v>0.30036412950686397</v>
      </c>
      <c r="AM9" s="17">
        <v>0.276936013820898</v>
      </c>
      <c r="AN9" s="17">
        <v>0.286168813566264</v>
      </c>
      <c r="AO9" s="17">
        <v>0.30606432202828199</v>
      </c>
      <c r="AP9" s="17">
        <v>0.23987004870677101</v>
      </c>
      <c r="AQ9" s="17">
        <v>0.23475347437134</v>
      </c>
      <c r="AR9" s="17">
        <v>0.25376100492956699</v>
      </c>
      <c r="AS9" s="17"/>
      <c r="AT9" s="17">
        <v>0.25861183217709699</v>
      </c>
      <c r="AU9" s="17">
        <v>0.270972074921557</v>
      </c>
      <c r="AV9" s="17">
        <v>0.29930375389958602</v>
      </c>
      <c r="AW9" s="17">
        <v>0.318973869820943</v>
      </c>
      <c r="AX9" s="17">
        <v>0.311758181796362</v>
      </c>
      <c r="AY9" s="17">
        <v>0.35820115207186398</v>
      </c>
      <c r="AZ9" s="17"/>
      <c r="BA9" s="17">
        <v>0.30372410673043099</v>
      </c>
      <c r="BB9" s="17">
        <v>0.28663265866133403</v>
      </c>
      <c r="BC9" s="17">
        <v>0.25500559642988302</v>
      </c>
      <c r="BD9" s="17">
        <v>0.31692842013824701</v>
      </c>
      <c r="BE9" s="17">
        <v>0.249001564560763</v>
      </c>
      <c r="BF9" s="17"/>
      <c r="BG9" s="17">
        <v>0.282536994776804</v>
      </c>
      <c r="BH9" s="17">
        <v>0.29089937495135298</v>
      </c>
      <c r="BI9" s="17">
        <v>0.28747196957723797</v>
      </c>
      <c r="BJ9" s="17">
        <v>0.29292414041696802</v>
      </c>
      <c r="BK9" s="17">
        <v>0.22498045431819599</v>
      </c>
      <c r="BL9" s="17"/>
      <c r="BM9" s="17">
        <v>0.27038638909239898</v>
      </c>
      <c r="BN9" s="17">
        <v>0.30562742968147999</v>
      </c>
      <c r="BO9" s="17">
        <v>0.30630526932934798</v>
      </c>
      <c r="BP9" s="17"/>
      <c r="BQ9" s="17">
        <v>0.287702105650679</v>
      </c>
      <c r="BR9" s="17">
        <v>0.29846466839952102</v>
      </c>
      <c r="BS9" s="17"/>
      <c r="BT9" s="17">
        <v>0.26450529714915499</v>
      </c>
      <c r="BU9" s="17">
        <v>0.33227428088692901</v>
      </c>
    </row>
    <row r="10" spans="2:73" ht="28.8" x14ac:dyDescent="0.3">
      <c r="B10" s="18" t="s">
        <v>353</v>
      </c>
      <c r="C10" s="17">
        <v>0.61428132579969197</v>
      </c>
      <c r="D10" s="17">
        <v>0.61169348555016401</v>
      </c>
      <c r="E10" s="17">
        <v>0.61673739913124004</v>
      </c>
      <c r="F10" s="17"/>
      <c r="G10" s="17">
        <v>0.59133692821318395</v>
      </c>
      <c r="H10" s="17">
        <v>0.596911093124875</v>
      </c>
      <c r="I10" s="17">
        <v>0.62367199384806604</v>
      </c>
      <c r="J10" s="17">
        <v>0.65564424054761306</v>
      </c>
      <c r="K10" s="17">
        <v>0.63764801764096901</v>
      </c>
      <c r="L10" s="17">
        <v>0.58661874077942999</v>
      </c>
      <c r="M10" s="17"/>
      <c r="N10" s="17">
        <v>0.62529795050124304</v>
      </c>
      <c r="O10" s="17">
        <v>0.63843582194930903</v>
      </c>
      <c r="P10" s="17">
        <v>0.62050986153472198</v>
      </c>
      <c r="Q10" s="17">
        <v>0.57298023309716795</v>
      </c>
      <c r="R10" s="17"/>
      <c r="S10" s="17">
        <v>0.60821296458743501</v>
      </c>
      <c r="T10" s="17">
        <v>0.62540155062164704</v>
      </c>
      <c r="U10" s="17">
        <v>0.66489962638602296</v>
      </c>
      <c r="V10" s="17">
        <v>0.61980907686487696</v>
      </c>
      <c r="W10" s="17">
        <v>0.60470060665727099</v>
      </c>
      <c r="X10" s="17">
        <v>0.58191316387543501</v>
      </c>
      <c r="Y10" s="17">
        <v>0.60837099110863302</v>
      </c>
      <c r="Z10" s="17">
        <v>0.65478228264611005</v>
      </c>
      <c r="AA10" s="17">
        <v>0.58487556579916</v>
      </c>
      <c r="AB10" s="17"/>
      <c r="AC10" s="17">
        <v>0.44714570140774301</v>
      </c>
      <c r="AD10" s="17">
        <v>0.476477187202626</v>
      </c>
      <c r="AE10" s="17">
        <v>0.61039284563782104</v>
      </c>
      <c r="AF10" s="17">
        <v>0.58482202820197204</v>
      </c>
      <c r="AG10" s="17">
        <v>0.57581767837668296</v>
      </c>
      <c r="AH10" s="17">
        <v>0.62918799656872704</v>
      </c>
      <c r="AI10" s="17">
        <v>0.59362432377909902</v>
      </c>
      <c r="AJ10" s="17">
        <v>0.65974572580157098</v>
      </c>
      <c r="AK10" s="17">
        <v>0.61572911096076399</v>
      </c>
      <c r="AL10" s="17">
        <v>0.62338158578700098</v>
      </c>
      <c r="AM10" s="17">
        <v>0.660695195685855</v>
      </c>
      <c r="AN10" s="17">
        <v>0.64185439821816803</v>
      </c>
      <c r="AO10" s="17">
        <v>0.630250904369975</v>
      </c>
      <c r="AP10" s="17">
        <v>0.72669450738746499</v>
      </c>
      <c r="AQ10" s="17">
        <v>0.65856869133292895</v>
      </c>
      <c r="AR10" s="17">
        <v>0.623011789253754</v>
      </c>
      <c r="AS10" s="17"/>
      <c r="AT10" s="17">
        <v>0.63126823284726297</v>
      </c>
      <c r="AU10" s="17">
        <v>0.63065583168217199</v>
      </c>
      <c r="AV10" s="17">
        <v>0.62123980973265802</v>
      </c>
      <c r="AW10" s="17">
        <v>0.58637199650541105</v>
      </c>
      <c r="AX10" s="17">
        <v>0.60836674649507505</v>
      </c>
      <c r="AY10" s="17">
        <v>0.53606522544865198</v>
      </c>
      <c r="AZ10" s="17"/>
      <c r="BA10" s="17">
        <v>0.59779455678724003</v>
      </c>
      <c r="BB10" s="17">
        <v>0.62350804265487403</v>
      </c>
      <c r="BC10" s="17">
        <v>0.65322357715397195</v>
      </c>
      <c r="BD10" s="17">
        <v>0.59341024736378101</v>
      </c>
      <c r="BE10" s="17">
        <v>0.66266949178851797</v>
      </c>
      <c r="BF10" s="17"/>
      <c r="BG10" s="17">
        <v>0.63720457381151996</v>
      </c>
      <c r="BH10" s="17">
        <v>0.61323238631400101</v>
      </c>
      <c r="BI10" s="17">
        <v>0.63728040428514698</v>
      </c>
      <c r="BJ10" s="17">
        <v>0.62004085651809404</v>
      </c>
      <c r="BK10" s="17">
        <v>0.625725462617851</v>
      </c>
      <c r="BL10" s="17"/>
      <c r="BM10" s="17">
        <v>0.64355479263331605</v>
      </c>
      <c r="BN10" s="17">
        <v>0.59333587940717603</v>
      </c>
      <c r="BO10" s="17">
        <v>0.57776760662282101</v>
      </c>
      <c r="BP10" s="17"/>
      <c r="BQ10" s="17">
        <v>0.62233784180353202</v>
      </c>
      <c r="BR10" s="17">
        <v>0.60914037002866706</v>
      </c>
      <c r="BS10" s="17"/>
      <c r="BT10" s="17">
        <v>0.65004150478575295</v>
      </c>
      <c r="BU10" s="17">
        <v>0.56956298871340405</v>
      </c>
    </row>
    <row r="11" spans="2:73" ht="28.8" x14ac:dyDescent="0.3">
      <c r="B11" s="18" t="s">
        <v>354</v>
      </c>
      <c r="C11" s="17">
        <v>3.07005422131751E-2</v>
      </c>
      <c r="D11" s="17">
        <v>3.6584079419773603E-2</v>
      </c>
      <c r="E11" s="17">
        <v>2.5061906187396701E-2</v>
      </c>
      <c r="F11" s="17"/>
      <c r="G11" s="17">
        <v>5.7886383244207501E-2</v>
      </c>
      <c r="H11" s="17">
        <v>4.1075350409541703E-2</v>
      </c>
      <c r="I11" s="17">
        <v>4.3971511417949499E-2</v>
      </c>
      <c r="J11" s="17">
        <v>1.6783152806574698E-2</v>
      </c>
      <c r="K11" s="17">
        <v>2.4415152219339299E-2</v>
      </c>
      <c r="L11" s="17">
        <v>9.0140734983689703E-3</v>
      </c>
      <c r="M11" s="17"/>
      <c r="N11" s="17">
        <v>3.8838152240210297E-2</v>
      </c>
      <c r="O11" s="17">
        <v>3.0533590019797101E-2</v>
      </c>
      <c r="P11" s="17">
        <v>2.1667333006505099E-2</v>
      </c>
      <c r="Q11" s="17">
        <v>2.9381825230552001E-2</v>
      </c>
      <c r="R11" s="17"/>
      <c r="S11" s="17">
        <v>5.2045946527838699E-2</v>
      </c>
      <c r="T11" s="17">
        <v>1.9520565095905301E-2</v>
      </c>
      <c r="U11" s="17">
        <v>2.9711721275969501E-2</v>
      </c>
      <c r="V11" s="17">
        <v>3.0586338128895701E-2</v>
      </c>
      <c r="W11" s="17">
        <v>1.7771451859151001E-2</v>
      </c>
      <c r="X11" s="17">
        <v>4.2394484081567402E-2</v>
      </c>
      <c r="Y11" s="17">
        <v>3.1416438888430098E-2</v>
      </c>
      <c r="Z11" s="17">
        <v>1.62129192032896E-2</v>
      </c>
      <c r="AA11" s="17">
        <v>2.39939054550618E-2</v>
      </c>
      <c r="AB11" s="17"/>
      <c r="AC11" s="17">
        <v>0.12487087013654601</v>
      </c>
      <c r="AD11" s="17">
        <v>5.1536157472175E-2</v>
      </c>
      <c r="AE11" s="17">
        <v>2.1484539895906301E-2</v>
      </c>
      <c r="AF11" s="17">
        <v>3.1041581520250799E-2</v>
      </c>
      <c r="AG11" s="17">
        <v>3.2751753529894199E-2</v>
      </c>
      <c r="AH11" s="17">
        <v>1.99558918137583E-2</v>
      </c>
      <c r="AI11" s="17">
        <v>1.25628679264728E-2</v>
      </c>
      <c r="AJ11" s="17">
        <v>1.8790918152738301E-2</v>
      </c>
      <c r="AK11" s="17">
        <v>3.4866770603618202E-2</v>
      </c>
      <c r="AL11" s="17">
        <v>2.7077033623588299E-2</v>
      </c>
      <c r="AM11" s="17">
        <v>2.31344268859476E-2</v>
      </c>
      <c r="AN11" s="17">
        <v>1.4052202542438099E-2</v>
      </c>
      <c r="AO11" s="17">
        <v>4.0969251185278097E-2</v>
      </c>
      <c r="AP11" s="17">
        <v>1.25913436461148E-2</v>
      </c>
      <c r="AQ11" s="17">
        <v>5.92159055902386E-2</v>
      </c>
      <c r="AR11" s="17">
        <v>0.103713695523237</v>
      </c>
      <c r="AS11" s="17"/>
      <c r="AT11" s="17">
        <v>5.2684432012637603E-2</v>
      </c>
      <c r="AU11" s="17">
        <v>2.7579395851018901E-2</v>
      </c>
      <c r="AV11" s="17">
        <v>3.4446581857704398E-2</v>
      </c>
      <c r="AW11" s="17">
        <v>2.24235738539754E-2</v>
      </c>
      <c r="AX11" s="17">
        <v>5.1646660990677601E-3</v>
      </c>
      <c r="AY11" s="17">
        <v>1.8511359910508601E-2</v>
      </c>
      <c r="AZ11" s="17"/>
      <c r="BA11" s="17">
        <v>1.9066415329611099E-2</v>
      </c>
      <c r="BB11" s="17">
        <v>3.0811932711771701E-2</v>
      </c>
      <c r="BC11" s="17">
        <v>3.2819429789296799E-2</v>
      </c>
      <c r="BD11" s="17">
        <v>4.1923998740968103E-2</v>
      </c>
      <c r="BE11" s="17">
        <v>7.2098816921541006E-2</v>
      </c>
      <c r="BF11" s="17"/>
      <c r="BG11" s="17">
        <v>1.8856836394945699E-2</v>
      </c>
      <c r="BH11" s="17">
        <v>4.2593957648127602E-2</v>
      </c>
      <c r="BI11" s="17">
        <v>2.58549840682013E-2</v>
      </c>
      <c r="BJ11" s="17">
        <v>2.8625285136808402E-2</v>
      </c>
      <c r="BK11" s="17">
        <v>5.6816773018161397E-2</v>
      </c>
      <c r="BL11" s="17"/>
      <c r="BM11" s="17">
        <v>3.0688299759919501E-2</v>
      </c>
      <c r="BN11" s="17">
        <v>3.3403351429283398E-2</v>
      </c>
      <c r="BO11" s="17">
        <v>2.4202780262136799E-2</v>
      </c>
      <c r="BP11" s="17"/>
      <c r="BQ11" s="17">
        <v>5.1466488616268798E-2</v>
      </c>
      <c r="BR11" s="17">
        <v>1.91012175583E-2</v>
      </c>
      <c r="BS11" s="17"/>
      <c r="BT11" s="17">
        <v>3.35615773198817E-2</v>
      </c>
      <c r="BU11" s="17">
        <v>2.7109798220029499E-2</v>
      </c>
    </row>
    <row r="12" spans="2:73" x14ac:dyDescent="0.3">
      <c r="B12" s="18" t="s">
        <v>92</v>
      </c>
      <c r="C12" s="19">
        <v>6.5691586975402103E-2</v>
      </c>
      <c r="D12" s="19">
        <v>6.0848952613975098E-2</v>
      </c>
      <c r="E12" s="19">
        <v>7.0263581183541493E-2</v>
      </c>
      <c r="F12" s="19"/>
      <c r="G12" s="19">
        <v>5.6064529805923302E-2</v>
      </c>
      <c r="H12" s="19">
        <v>4.7032398248722899E-2</v>
      </c>
      <c r="I12" s="19">
        <v>5.9462382434114697E-2</v>
      </c>
      <c r="J12" s="19">
        <v>5.57097844038398E-2</v>
      </c>
      <c r="K12" s="19">
        <v>7.7584570177408302E-2</v>
      </c>
      <c r="L12" s="19">
        <v>9.2441756128458202E-2</v>
      </c>
      <c r="M12" s="19"/>
      <c r="N12" s="19">
        <v>4.6982939834663097E-2</v>
      </c>
      <c r="O12" s="19">
        <v>5.0600143120817197E-2</v>
      </c>
      <c r="P12" s="19">
        <v>5.8841678401323802E-2</v>
      </c>
      <c r="Q12" s="19">
        <v>0.10897884556885901</v>
      </c>
      <c r="R12" s="19"/>
      <c r="S12" s="19">
        <v>7.0254907484323198E-2</v>
      </c>
      <c r="T12" s="19">
        <v>5.94238624702388E-2</v>
      </c>
      <c r="U12" s="19">
        <v>6.09329819853291E-2</v>
      </c>
      <c r="V12" s="19">
        <v>7.6696633604708297E-2</v>
      </c>
      <c r="W12" s="19">
        <v>3.7192776688120301E-2</v>
      </c>
      <c r="X12" s="19">
        <v>9.2146686013167306E-2</v>
      </c>
      <c r="Y12" s="19">
        <v>8.9268399435636997E-2</v>
      </c>
      <c r="Z12" s="19">
        <v>4.5622126140203299E-2</v>
      </c>
      <c r="AA12" s="19">
        <v>5.1085106051438997E-2</v>
      </c>
      <c r="AB12" s="19"/>
      <c r="AC12" s="19">
        <v>0.19063242194108199</v>
      </c>
      <c r="AD12" s="19">
        <v>0.17050819042717499</v>
      </c>
      <c r="AE12" s="19">
        <v>8.6743507922616106E-2</v>
      </c>
      <c r="AF12" s="19">
        <v>0.102404807871079</v>
      </c>
      <c r="AG12" s="19">
        <v>6.9750913836126097E-2</v>
      </c>
      <c r="AH12" s="19">
        <v>6.22385710155706E-2</v>
      </c>
      <c r="AI12" s="19">
        <v>4.0014625989476797E-2</v>
      </c>
      <c r="AJ12" s="19">
        <v>7.6552665084810803E-2</v>
      </c>
      <c r="AK12" s="19">
        <v>3.1341582437889398E-2</v>
      </c>
      <c r="AL12" s="19">
        <v>4.9177251082546697E-2</v>
      </c>
      <c r="AM12" s="19">
        <v>3.9234363607299101E-2</v>
      </c>
      <c r="AN12" s="19">
        <v>5.7924585673129199E-2</v>
      </c>
      <c r="AO12" s="19">
        <v>2.2715522416465302E-2</v>
      </c>
      <c r="AP12" s="19">
        <v>2.0844100259649001E-2</v>
      </c>
      <c r="AQ12" s="19">
        <v>4.7461928705492297E-2</v>
      </c>
      <c r="AR12" s="19">
        <v>1.9513510293442199E-2</v>
      </c>
      <c r="AS12" s="19"/>
      <c r="AT12" s="19">
        <v>5.74355029630031E-2</v>
      </c>
      <c r="AU12" s="19">
        <v>7.0792697545251804E-2</v>
      </c>
      <c r="AV12" s="19">
        <v>4.5009854510050899E-2</v>
      </c>
      <c r="AW12" s="19">
        <v>7.2230559819670706E-2</v>
      </c>
      <c r="AX12" s="19">
        <v>7.47104056094956E-2</v>
      </c>
      <c r="AY12" s="19">
        <v>8.7222262568975195E-2</v>
      </c>
      <c r="AZ12" s="19"/>
      <c r="BA12" s="19">
        <v>7.9414921152717796E-2</v>
      </c>
      <c r="BB12" s="19">
        <v>5.9047365972020101E-2</v>
      </c>
      <c r="BC12" s="19">
        <v>5.8951396626848E-2</v>
      </c>
      <c r="BD12" s="19">
        <v>4.7737333757003397E-2</v>
      </c>
      <c r="BE12" s="19">
        <v>1.6230126729178E-2</v>
      </c>
      <c r="BF12" s="19"/>
      <c r="BG12" s="19">
        <v>6.1401595016730703E-2</v>
      </c>
      <c r="BH12" s="19">
        <v>5.3274281086518702E-2</v>
      </c>
      <c r="BI12" s="19">
        <v>4.9392642069413698E-2</v>
      </c>
      <c r="BJ12" s="19">
        <v>5.8409717928129698E-2</v>
      </c>
      <c r="BK12" s="19">
        <v>9.2477310045791503E-2</v>
      </c>
      <c r="BL12" s="19"/>
      <c r="BM12" s="19">
        <v>5.5370518514364801E-2</v>
      </c>
      <c r="BN12" s="19">
        <v>6.7633339482060198E-2</v>
      </c>
      <c r="BO12" s="19">
        <v>9.1724343785694107E-2</v>
      </c>
      <c r="BP12" s="19"/>
      <c r="BQ12" s="19">
        <v>3.84935639295199E-2</v>
      </c>
      <c r="BR12" s="19">
        <v>7.3293744013512199E-2</v>
      </c>
      <c r="BS12" s="19"/>
      <c r="BT12" s="19">
        <v>5.1891620745209498E-2</v>
      </c>
      <c r="BU12" s="19">
        <v>7.1052932179637499E-2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0.34624429795513101</v>
      </c>
      <c r="D9" s="17">
        <v>0.34540340933503999</v>
      </c>
      <c r="E9" s="17">
        <v>0.34737369712694799</v>
      </c>
      <c r="F9" s="17"/>
      <c r="G9" s="17">
        <v>0.36482849272456702</v>
      </c>
      <c r="H9" s="17">
        <v>0.408640447264352</v>
      </c>
      <c r="I9" s="17">
        <v>0.37512978316334999</v>
      </c>
      <c r="J9" s="17">
        <v>0.346211349223086</v>
      </c>
      <c r="K9" s="17">
        <v>0.313828274608072</v>
      </c>
      <c r="L9" s="17">
        <v>0.281513804640248</v>
      </c>
      <c r="M9" s="17"/>
      <c r="N9" s="17">
        <v>0.31021121548673503</v>
      </c>
      <c r="O9" s="17">
        <v>0.37193475952437399</v>
      </c>
      <c r="P9" s="17">
        <v>0.36333314897984897</v>
      </c>
      <c r="Q9" s="17">
        <v>0.34509638162800199</v>
      </c>
      <c r="R9" s="17"/>
      <c r="S9" s="17">
        <v>0.396571617986957</v>
      </c>
      <c r="T9" s="17">
        <v>0.34031822162013398</v>
      </c>
      <c r="U9" s="17">
        <v>0.245127860549992</v>
      </c>
      <c r="V9" s="17">
        <v>0.34816136585354501</v>
      </c>
      <c r="W9" s="17">
        <v>0.37061418218699399</v>
      </c>
      <c r="X9" s="17">
        <v>0.33636225192715702</v>
      </c>
      <c r="Y9" s="17">
        <v>0.31633664797952998</v>
      </c>
      <c r="Z9" s="17">
        <v>0.34676360631284298</v>
      </c>
      <c r="AA9" s="17">
        <v>0.38134328852923699</v>
      </c>
      <c r="AB9" s="17"/>
      <c r="AC9" s="17">
        <v>0.36672722078323</v>
      </c>
      <c r="AD9" s="17">
        <v>0.35045315407473399</v>
      </c>
      <c r="AE9" s="17">
        <v>0.363410636956981</v>
      </c>
      <c r="AF9" s="17">
        <v>0.31576886083987299</v>
      </c>
      <c r="AG9" s="17">
        <v>0.32838415283449002</v>
      </c>
      <c r="AH9" s="17">
        <v>0.30853933411733298</v>
      </c>
      <c r="AI9" s="17">
        <v>0.40493797095225598</v>
      </c>
      <c r="AJ9" s="17">
        <v>0.34718845265585202</v>
      </c>
      <c r="AK9" s="17">
        <v>0.41284508342002302</v>
      </c>
      <c r="AL9" s="17">
        <v>0.29987447641585702</v>
      </c>
      <c r="AM9" s="17">
        <v>0.373115009493941</v>
      </c>
      <c r="AN9" s="17">
        <v>0.32763262528960402</v>
      </c>
      <c r="AO9" s="17">
        <v>0.374255262325765</v>
      </c>
      <c r="AP9" s="17">
        <v>0.41466762419720299</v>
      </c>
      <c r="AQ9" s="17">
        <v>0.35027684932283398</v>
      </c>
      <c r="AR9" s="17">
        <v>0.29401072155422903</v>
      </c>
      <c r="AS9" s="17"/>
      <c r="AT9" s="17">
        <v>0.31830985276922702</v>
      </c>
      <c r="AU9" s="17">
        <v>0.33991503831563802</v>
      </c>
      <c r="AV9" s="17">
        <v>0.38742776496282599</v>
      </c>
      <c r="AW9" s="17">
        <v>0.39198335018325597</v>
      </c>
      <c r="AX9" s="17">
        <v>0.28536455194586602</v>
      </c>
      <c r="AY9" s="17">
        <v>0.35119478571059898</v>
      </c>
      <c r="AZ9" s="17"/>
      <c r="BA9" s="17">
        <v>0.33057471098798902</v>
      </c>
      <c r="BB9" s="17">
        <v>0.39068607585791798</v>
      </c>
      <c r="BC9" s="17">
        <v>0.335994524583131</v>
      </c>
      <c r="BD9" s="17">
        <v>0.36757610994120399</v>
      </c>
      <c r="BE9" s="17">
        <v>0.32476102488014202</v>
      </c>
      <c r="BF9" s="17"/>
      <c r="BG9" s="17">
        <v>0.32012935491230399</v>
      </c>
      <c r="BH9" s="17">
        <v>0.353463429448509</v>
      </c>
      <c r="BI9" s="17">
        <v>0.30724257375638903</v>
      </c>
      <c r="BJ9" s="17">
        <v>0.35925715238195199</v>
      </c>
      <c r="BK9" s="17">
        <v>0.37938111727872698</v>
      </c>
      <c r="BL9" s="17"/>
      <c r="BM9" s="17">
        <v>0.30353660085770801</v>
      </c>
      <c r="BN9" s="17">
        <v>0.37164924487693302</v>
      </c>
      <c r="BO9" s="17">
        <v>0.411972219381183</v>
      </c>
      <c r="BP9" s="17"/>
      <c r="BQ9" s="17">
        <v>0.35036974468638699</v>
      </c>
      <c r="BR9" s="17">
        <v>0.33985235303599598</v>
      </c>
      <c r="BS9" s="17"/>
      <c r="BT9" s="17">
        <v>0.32123942639873798</v>
      </c>
      <c r="BU9" s="17">
        <v>0.39071601813866003</v>
      </c>
    </row>
    <row r="10" spans="2:73" ht="28.8" x14ac:dyDescent="0.3">
      <c r="B10" s="18" t="s">
        <v>353</v>
      </c>
      <c r="C10" s="17">
        <v>0.51433748161069304</v>
      </c>
      <c r="D10" s="17">
        <v>0.52177735985792795</v>
      </c>
      <c r="E10" s="17">
        <v>0.50710295416601503</v>
      </c>
      <c r="F10" s="17"/>
      <c r="G10" s="17">
        <v>0.46185029368470798</v>
      </c>
      <c r="H10" s="17">
        <v>0.45379846568147603</v>
      </c>
      <c r="I10" s="17">
        <v>0.48379289434093597</v>
      </c>
      <c r="J10" s="17">
        <v>0.53882687285160602</v>
      </c>
      <c r="K10" s="17">
        <v>0.53036213819244804</v>
      </c>
      <c r="L10" s="17">
        <v>0.59246858820495196</v>
      </c>
      <c r="M10" s="17"/>
      <c r="N10" s="17">
        <v>0.57473118092201403</v>
      </c>
      <c r="O10" s="17">
        <v>0.51097052710582702</v>
      </c>
      <c r="P10" s="17">
        <v>0.49111482885658803</v>
      </c>
      <c r="Q10" s="17">
        <v>0.47146618081309</v>
      </c>
      <c r="R10" s="17"/>
      <c r="S10" s="17">
        <v>0.45353021917408398</v>
      </c>
      <c r="T10" s="17">
        <v>0.51900284334645697</v>
      </c>
      <c r="U10" s="17">
        <v>0.62330530986752097</v>
      </c>
      <c r="V10" s="17">
        <v>0.52655601581867795</v>
      </c>
      <c r="W10" s="17">
        <v>0.462354433163496</v>
      </c>
      <c r="X10" s="17">
        <v>0.48013394216021998</v>
      </c>
      <c r="Y10" s="17">
        <v>0.58647385062113999</v>
      </c>
      <c r="Z10" s="17">
        <v>0.47355382381501099</v>
      </c>
      <c r="AA10" s="17">
        <v>0.51182187272743995</v>
      </c>
      <c r="AB10" s="17"/>
      <c r="AC10" s="17">
        <v>0.36794260161582598</v>
      </c>
      <c r="AD10" s="17">
        <v>0.46927146506133399</v>
      </c>
      <c r="AE10" s="17">
        <v>0.47637102079795801</v>
      </c>
      <c r="AF10" s="17">
        <v>0.49763546742598302</v>
      </c>
      <c r="AG10" s="17">
        <v>0.49352745670534498</v>
      </c>
      <c r="AH10" s="17">
        <v>0.53628930057245905</v>
      </c>
      <c r="AI10" s="17">
        <v>0.48461637948271702</v>
      </c>
      <c r="AJ10" s="17">
        <v>0.53344247632946595</v>
      </c>
      <c r="AK10" s="17">
        <v>0.47928554582564598</v>
      </c>
      <c r="AL10" s="17">
        <v>0.57269087266395202</v>
      </c>
      <c r="AM10" s="17">
        <v>0.47989326206287097</v>
      </c>
      <c r="AN10" s="17">
        <v>0.61110725652263498</v>
      </c>
      <c r="AO10" s="17">
        <v>0.50835273712236895</v>
      </c>
      <c r="AP10" s="17">
        <v>0.50583220951320895</v>
      </c>
      <c r="AQ10" s="17">
        <v>0.48919704684957599</v>
      </c>
      <c r="AR10" s="17">
        <v>0.62534841992991796</v>
      </c>
      <c r="AS10" s="17"/>
      <c r="AT10" s="17">
        <v>0.53585728213219097</v>
      </c>
      <c r="AU10" s="17">
        <v>0.51946827620908997</v>
      </c>
      <c r="AV10" s="17">
        <v>0.474221788075184</v>
      </c>
      <c r="AW10" s="17">
        <v>0.46559082110765398</v>
      </c>
      <c r="AX10" s="17">
        <v>0.59797947853692601</v>
      </c>
      <c r="AY10" s="17">
        <v>0.50652365392132104</v>
      </c>
      <c r="AZ10" s="17"/>
      <c r="BA10" s="17">
        <v>0.49763613773839399</v>
      </c>
      <c r="BB10" s="17">
        <v>0.48893128244294698</v>
      </c>
      <c r="BC10" s="17">
        <v>0.54138725845250701</v>
      </c>
      <c r="BD10" s="17">
        <v>0.494730591493524</v>
      </c>
      <c r="BE10" s="17">
        <v>0.58605890573248798</v>
      </c>
      <c r="BF10" s="17"/>
      <c r="BG10" s="17">
        <v>0.54687774107392895</v>
      </c>
      <c r="BH10" s="17">
        <v>0.50697521117087097</v>
      </c>
      <c r="BI10" s="17">
        <v>0.58088603104384995</v>
      </c>
      <c r="BJ10" s="17">
        <v>0.51246078243137005</v>
      </c>
      <c r="BK10" s="17">
        <v>0.49688257190229601</v>
      </c>
      <c r="BL10" s="17"/>
      <c r="BM10" s="17">
        <v>0.56742790701228996</v>
      </c>
      <c r="BN10" s="17">
        <v>0.47826637602886402</v>
      </c>
      <c r="BO10" s="17">
        <v>0.44348502852850602</v>
      </c>
      <c r="BP10" s="17"/>
      <c r="BQ10" s="17">
        <v>0.51467314540931697</v>
      </c>
      <c r="BR10" s="17">
        <v>0.52741701641773397</v>
      </c>
      <c r="BS10" s="17"/>
      <c r="BT10" s="17">
        <v>0.56388179636819102</v>
      </c>
      <c r="BU10" s="17">
        <v>0.45492513829379999</v>
      </c>
    </row>
    <row r="11" spans="2:73" ht="28.8" x14ac:dyDescent="0.3">
      <c r="B11" s="18" t="s">
        <v>354</v>
      </c>
      <c r="C11" s="17">
        <v>2.5928375163032799E-2</v>
      </c>
      <c r="D11" s="17">
        <v>2.8508507118511099E-2</v>
      </c>
      <c r="E11" s="17">
        <v>2.3494103333038301E-2</v>
      </c>
      <c r="F11" s="17"/>
      <c r="G11" s="17">
        <v>4.22471554210061E-2</v>
      </c>
      <c r="H11" s="17">
        <v>5.2662962438994002E-2</v>
      </c>
      <c r="I11" s="17">
        <v>3.0183901974809999E-2</v>
      </c>
      <c r="J11" s="17">
        <v>1.1236786247979601E-2</v>
      </c>
      <c r="K11" s="17">
        <v>1.9636083697908799E-2</v>
      </c>
      <c r="L11" s="17">
        <v>6.1039033364406496E-3</v>
      </c>
      <c r="M11" s="17"/>
      <c r="N11" s="17">
        <v>3.1688320921293499E-2</v>
      </c>
      <c r="O11" s="17">
        <v>2.93192758062281E-2</v>
      </c>
      <c r="P11" s="17">
        <v>2.79435987015281E-2</v>
      </c>
      <c r="Q11" s="17">
        <v>1.3657730899144399E-2</v>
      </c>
      <c r="R11" s="17"/>
      <c r="S11" s="17">
        <v>5.6409818180871901E-2</v>
      </c>
      <c r="T11" s="17">
        <v>1.8726902803913401E-2</v>
      </c>
      <c r="U11" s="17">
        <v>1.9041222354462001E-2</v>
      </c>
      <c r="V11" s="17">
        <v>8.9773960055044306E-3</v>
      </c>
      <c r="W11" s="17">
        <v>3.7627514835916198E-2</v>
      </c>
      <c r="X11" s="17">
        <v>1.3602256042583499E-2</v>
      </c>
      <c r="Y11" s="17">
        <v>1.70103964257762E-2</v>
      </c>
      <c r="Z11" s="17">
        <v>3.2488318695762401E-2</v>
      </c>
      <c r="AA11" s="17">
        <v>2.2635510688115899E-2</v>
      </c>
      <c r="AB11" s="17"/>
      <c r="AC11" s="17">
        <v>4.4928414148251397E-2</v>
      </c>
      <c r="AD11" s="17">
        <v>3.4180895021767597E-2</v>
      </c>
      <c r="AE11" s="17">
        <v>1.9521332388262098E-2</v>
      </c>
      <c r="AF11" s="17">
        <v>2.9379496734822801E-2</v>
      </c>
      <c r="AG11" s="17">
        <v>2.37300990078637E-2</v>
      </c>
      <c r="AH11" s="17">
        <v>2.9754908823392101E-2</v>
      </c>
      <c r="AI11" s="17">
        <v>1.1393418507018201E-2</v>
      </c>
      <c r="AJ11" s="17">
        <v>8.2967261295715591E-3</v>
      </c>
      <c r="AK11" s="17">
        <v>3.37395158750022E-2</v>
      </c>
      <c r="AL11" s="17">
        <v>3.5054184522115797E-2</v>
      </c>
      <c r="AM11" s="17">
        <v>3.8552340786154202E-2</v>
      </c>
      <c r="AN11" s="17">
        <v>4.7697348915155804E-3</v>
      </c>
      <c r="AO11" s="17">
        <v>4.4790936060483497E-2</v>
      </c>
      <c r="AP11" s="17">
        <v>9.5720149900274804E-3</v>
      </c>
      <c r="AQ11" s="17">
        <v>4.8260183266361403E-2</v>
      </c>
      <c r="AR11" s="17">
        <v>4.5272583447491202E-2</v>
      </c>
      <c r="AS11" s="17"/>
      <c r="AT11" s="17">
        <v>5.60986912477381E-2</v>
      </c>
      <c r="AU11" s="17">
        <v>1.4969660396824701E-2</v>
      </c>
      <c r="AV11" s="17">
        <v>2.5278101612128099E-2</v>
      </c>
      <c r="AW11" s="17">
        <v>1.8847169121059701E-2</v>
      </c>
      <c r="AX11" s="17">
        <v>2.1812810314512398E-3</v>
      </c>
      <c r="AY11" s="17">
        <v>2.6351393155742302E-2</v>
      </c>
      <c r="AZ11" s="17"/>
      <c r="BA11" s="17">
        <v>1.5093817518854699E-2</v>
      </c>
      <c r="BB11" s="17">
        <v>1.1296560605394501E-2</v>
      </c>
      <c r="BC11" s="17">
        <v>3.41368674838161E-2</v>
      </c>
      <c r="BD11" s="17">
        <v>6.1451889662303E-2</v>
      </c>
      <c r="BE11" s="17">
        <v>6.1856535866480399E-2</v>
      </c>
      <c r="BF11" s="17"/>
      <c r="BG11" s="17">
        <v>1.41317566976245E-2</v>
      </c>
      <c r="BH11" s="17">
        <v>4.52278409201924E-2</v>
      </c>
      <c r="BI11" s="17">
        <v>2.63914127302101E-2</v>
      </c>
      <c r="BJ11" s="17">
        <v>1.2325924415993001E-2</v>
      </c>
      <c r="BK11" s="17">
        <v>1.7766185419343099E-2</v>
      </c>
      <c r="BL11" s="17"/>
      <c r="BM11" s="17">
        <v>3.6368936321783202E-2</v>
      </c>
      <c r="BN11" s="17">
        <v>1.7208855091828699E-2</v>
      </c>
      <c r="BO11" s="17">
        <v>1.5925548396176398E-2</v>
      </c>
      <c r="BP11" s="17"/>
      <c r="BQ11" s="17">
        <v>5.6085123303075697E-2</v>
      </c>
      <c r="BR11" s="17">
        <v>9.3367364972626408E-3</v>
      </c>
      <c r="BS11" s="17"/>
      <c r="BT11" s="17">
        <v>2.9382553272898401E-2</v>
      </c>
      <c r="BU11" s="17">
        <v>2.3736720534570498E-2</v>
      </c>
    </row>
    <row r="12" spans="2:73" x14ac:dyDescent="0.3">
      <c r="B12" s="18" t="s">
        <v>92</v>
      </c>
      <c r="C12" s="19">
        <v>0.113489845271143</v>
      </c>
      <c r="D12" s="19">
        <v>0.104310723688521</v>
      </c>
      <c r="E12" s="19">
        <v>0.12202924537399901</v>
      </c>
      <c r="F12" s="19"/>
      <c r="G12" s="19">
        <v>0.13107405816971901</v>
      </c>
      <c r="H12" s="19">
        <v>8.4898124615178802E-2</v>
      </c>
      <c r="I12" s="19">
        <v>0.11089342052090401</v>
      </c>
      <c r="J12" s="19">
        <v>0.103724991677328</v>
      </c>
      <c r="K12" s="19">
        <v>0.13617350350157101</v>
      </c>
      <c r="L12" s="19">
        <v>0.119913703818358</v>
      </c>
      <c r="M12" s="19"/>
      <c r="N12" s="19">
        <v>8.3369282669957703E-2</v>
      </c>
      <c r="O12" s="19">
        <v>8.7775437563570605E-2</v>
      </c>
      <c r="P12" s="19">
        <v>0.117608423462036</v>
      </c>
      <c r="Q12" s="19">
        <v>0.169779706659764</v>
      </c>
      <c r="R12" s="19"/>
      <c r="S12" s="19">
        <v>9.3488344658087405E-2</v>
      </c>
      <c r="T12" s="19">
        <v>0.12195203222949499</v>
      </c>
      <c r="U12" s="19">
        <v>0.112525607228025</v>
      </c>
      <c r="V12" s="19">
        <v>0.116305222322272</v>
      </c>
      <c r="W12" s="19">
        <v>0.129403869813593</v>
      </c>
      <c r="X12" s="19">
        <v>0.16990154987004</v>
      </c>
      <c r="Y12" s="19">
        <v>8.0179104973553406E-2</v>
      </c>
      <c r="Z12" s="19">
        <v>0.14719425117638299</v>
      </c>
      <c r="AA12" s="19">
        <v>8.4199328055207398E-2</v>
      </c>
      <c r="AB12" s="19"/>
      <c r="AC12" s="19">
        <v>0.220401763452692</v>
      </c>
      <c r="AD12" s="19">
        <v>0.146094485842164</v>
      </c>
      <c r="AE12" s="19">
        <v>0.1406970098568</v>
      </c>
      <c r="AF12" s="19">
        <v>0.157216174999321</v>
      </c>
      <c r="AG12" s="19">
        <v>0.15435829145230101</v>
      </c>
      <c r="AH12" s="19">
        <v>0.12541645648681601</v>
      </c>
      <c r="AI12" s="19">
        <v>9.9052231058009102E-2</v>
      </c>
      <c r="AJ12" s="19">
        <v>0.111072344885111</v>
      </c>
      <c r="AK12" s="19">
        <v>7.4129854879328896E-2</v>
      </c>
      <c r="AL12" s="19">
        <v>9.2380466398074998E-2</v>
      </c>
      <c r="AM12" s="19">
        <v>0.10843938765703399</v>
      </c>
      <c r="AN12" s="19">
        <v>5.64903832962452E-2</v>
      </c>
      <c r="AO12" s="19">
        <v>7.2601064491382594E-2</v>
      </c>
      <c r="AP12" s="19">
        <v>6.9928151299560704E-2</v>
      </c>
      <c r="AQ12" s="19">
        <v>0.112265920561228</v>
      </c>
      <c r="AR12" s="19">
        <v>3.53682750683623E-2</v>
      </c>
      <c r="AS12" s="19"/>
      <c r="AT12" s="19">
        <v>8.9734173850843493E-2</v>
      </c>
      <c r="AU12" s="19">
        <v>0.12564702507844699</v>
      </c>
      <c r="AV12" s="19">
        <v>0.11307234534986101</v>
      </c>
      <c r="AW12" s="19">
        <v>0.12357865958803101</v>
      </c>
      <c r="AX12" s="19">
        <v>0.11447468848575799</v>
      </c>
      <c r="AY12" s="19">
        <v>0.115930167212338</v>
      </c>
      <c r="AZ12" s="19"/>
      <c r="BA12" s="19">
        <v>0.156695333754762</v>
      </c>
      <c r="BB12" s="19">
        <v>0.109086081093741</v>
      </c>
      <c r="BC12" s="19">
        <v>8.8481349480545493E-2</v>
      </c>
      <c r="BD12" s="19">
        <v>7.6241408902968502E-2</v>
      </c>
      <c r="BE12" s="19">
        <v>2.73235335208891E-2</v>
      </c>
      <c r="BF12" s="19"/>
      <c r="BG12" s="19">
        <v>0.118861147316143</v>
      </c>
      <c r="BH12" s="19">
        <v>9.4333518460428104E-2</v>
      </c>
      <c r="BI12" s="19">
        <v>8.5479982469550506E-2</v>
      </c>
      <c r="BJ12" s="19">
        <v>0.115956140770685</v>
      </c>
      <c r="BK12" s="19">
        <v>0.10597012539963301</v>
      </c>
      <c r="BL12" s="19"/>
      <c r="BM12" s="19">
        <v>9.2666555808219295E-2</v>
      </c>
      <c r="BN12" s="19">
        <v>0.13287552400237401</v>
      </c>
      <c r="BO12" s="19">
        <v>0.12861720369413501</v>
      </c>
      <c r="BP12" s="19"/>
      <c r="BQ12" s="19">
        <v>7.8871986601220606E-2</v>
      </c>
      <c r="BR12" s="19">
        <v>0.123393894049008</v>
      </c>
      <c r="BS12" s="19"/>
      <c r="BT12" s="19">
        <v>8.5496223960173104E-2</v>
      </c>
      <c r="BU12" s="19">
        <v>0.13062212303296999</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0.29459249979837199</v>
      </c>
      <c r="D9" s="17">
        <v>0.28783975333714901</v>
      </c>
      <c r="E9" s="17">
        <v>0.30133962190011498</v>
      </c>
      <c r="F9" s="17"/>
      <c r="G9" s="17">
        <v>0.31413548600674901</v>
      </c>
      <c r="H9" s="17">
        <v>0.29170356173852602</v>
      </c>
      <c r="I9" s="17">
        <v>0.28470853318163902</v>
      </c>
      <c r="J9" s="17">
        <v>0.31782965012419201</v>
      </c>
      <c r="K9" s="17">
        <v>0.28037220624271803</v>
      </c>
      <c r="L9" s="17">
        <v>0.28266545522383402</v>
      </c>
      <c r="M9" s="17"/>
      <c r="N9" s="17">
        <v>0.25371929814961602</v>
      </c>
      <c r="O9" s="17">
        <v>0.31520995275939201</v>
      </c>
      <c r="P9" s="17">
        <v>0.31061238162309301</v>
      </c>
      <c r="Q9" s="17">
        <v>0.303818838884648</v>
      </c>
      <c r="R9" s="17"/>
      <c r="S9" s="17">
        <v>0.31266259386800699</v>
      </c>
      <c r="T9" s="17">
        <v>0.26667880300396901</v>
      </c>
      <c r="U9" s="17">
        <v>0.22984988349618901</v>
      </c>
      <c r="V9" s="17">
        <v>0.28263287144516003</v>
      </c>
      <c r="W9" s="17">
        <v>0.352839951398005</v>
      </c>
      <c r="X9" s="17">
        <v>0.27899034637793901</v>
      </c>
      <c r="Y9" s="17">
        <v>0.29376884519223601</v>
      </c>
      <c r="Z9" s="17">
        <v>0.209719991948153</v>
      </c>
      <c r="AA9" s="17">
        <v>0.37180620712128998</v>
      </c>
      <c r="AB9" s="17"/>
      <c r="AC9" s="17">
        <v>0.357330366207749</v>
      </c>
      <c r="AD9" s="17">
        <v>0.30021171898710702</v>
      </c>
      <c r="AE9" s="17">
        <v>0.343047105356865</v>
      </c>
      <c r="AF9" s="17">
        <v>0.317835951195655</v>
      </c>
      <c r="AG9" s="17">
        <v>0.27574597607148499</v>
      </c>
      <c r="AH9" s="17">
        <v>0.25244986355721699</v>
      </c>
      <c r="AI9" s="17">
        <v>0.35036596981954299</v>
      </c>
      <c r="AJ9" s="17">
        <v>0.26286434181467899</v>
      </c>
      <c r="AK9" s="17">
        <v>0.32158951220858201</v>
      </c>
      <c r="AL9" s="17">
        <v>0.30906569223000002</v>
      </c>
      <c r="AM9" s="17">
        <v>0.27270028902605498</v>
      </c>
      <c r="AN9" s="17">
        <v>0.28766533786445803</v>
      </c>
      <c r="AO9" s="17">
        <v>0.36145680400596297</v>
      </c>
      <c r="AP9" s="17">
        <v>0.32005166194887602</v>
      </c>
      <c r="AQ9" s="17">
        <v>0.24797183077825799</v>
      </c>
      <c r="AR9" s="17">
        <v>0.27835156620943502</v>
      </c>
      <c r="AS9" s="17"/>
      <c r="AT9" s="17">
        <v>0.29008109996201698</v>
      </c>
      <c r="AU9" s="17">
        <v>0.314990356420492</v>
      </c>
      <c r="AV9" s="17">
        <v>0.33186274315164999</v>
      </c>
      <c r="AW9" s="17">
        <v>0.29641296037926901</v>
      </c>
      <c r="AX9" s="17">
        <v>0.25118683795860902</v>
      </c>
      <c r="AY9" s="17">
        <v>0.16829960615592501</v>
      </c>
      <c r="AZ9" s="17"/>
      <c r="BA9" s="17">
        <v>0.30393246998310403</v>
      </c>
      <c r="BB9" s="17">
        <v>0.32342868178738299</v>
      </c>
      <c r="BC9" s="17">
        <v>0.26817868758284302</v>
      </c>
      <c r="BD9" s="17">
        <v>0.31201451865214602</v>
      </c>
      <c r="BE9" s="17">
        <v>0.28382800675074599</v>
      </c>
      <c r="BF9" s="17"/>
      <c r="BG9" s="17">
        <v>0.26983428336415999</v>
      </c>
      <c r="BH9" s="17">
        <v>0.30326942075522201</v>
      </c>
      <c r="BI9" s="17">
        <v>0.24239284162462199</v>
      </c>
      <c r="BJ9" s="17">
        <v>0.30937164071268702</v>
      </c>
      <c r="BK9" s="17">
        <v>0.30280836842620301</v>
      </c>
      <c r="BL9" s="17"/>
      <c r="BM9" s="17">
        <v>0.25743513757631198</v>
      </c>
      <c r="BN9" s="17">
        <v>0.30541216399436499</v>
      </c>
      <c r="BO9" s="17">
        <v>0.37905723287102899</v>
      </c>
      <c r="BP9" s="17"/>
      <c r="BQ9" s="17">
        <v>0.282242124514471</v>
      </c>
      <c r="BR9" s="17">
        <v>0.30346415740680599</v>
      </c>
      <c r="BS9" s="17"/>
      <c r="BT9" s="17">
        <v>0.25022068523205299</v>
      </c>
      <c r="BU9" s="17">
        <v>0.36951166456909501</v>
      </c>
    </row>
    <row r="10" spans="2:73" ht="28.8" x14ac:dyDescent="0.3">
      <c r="B10" s="18" t="s">
        <v>353</v>
      </c>
      <c r="C10" s="17">
        <v>0.55464353789227105</v>
      </c>
      <c r="D10" s="17">
        <v>0.56337209648569098</v>
      </c>
      <c r="E10" s="17">
        <v>0.54626145463082698</v>
      </c>
      <c r="F10" s="17"/>
      <c r="G10" s="17">
        <v>0.46529801240184199</v>
      </c>
      <c r="H10" s="17">
        <v>0.55868554877383603</v>
      </c>
      <c r="I10" s="17">
        <v>0.56803159929971703</v>
      </c>
      <c r="J10" s="17">
        <v>0.562273012989709</v>
      </c>
      <c r="K10" s="17">
        <v>0.56511191662315796</v>
      </c>
      <c r="L10" s="17">
        <v>0.58642612045195797</v>
      </c>
      <c r="M10" s="17"/>
      <c r="N10" s="17">
        <v>0.60877745806069705</v>
      </c>
      <c r="O10" s="17">
        <v>0.56978806291800699</v>
      </c>
      <c r="P10" s="17">
        <v>0.53772165156321705</v>
      </c>
      <c r="Q10" s="17">
        <v>0.49161628682081199</v>
      </c>
      <c r="R10" s="17"/>
      <c r="S10" s="17">
        <v>0.53185111759902703</v>
      </c>
      <c r="T10" s="17">
        <v>0.58503023401409304</v>
      </c>
      <c r="U10" s="17">
        <v>0.63980184002916296</v>
      </c>
      <c r="V10" s="17">
        <v>0.54983708780139995</v>
      </c>
      <c r="W10" s="17">
        <v>0.50910996756943105</v>
      </c>
      <c r="X10" s="17">
        <v>0.55318703586117801</v>
      </c>
      <c r="Y10" s="17">
        <v>0.56206477570320301</v>
      </c>
      <c r="Z10" s="17">
        <v>0.59918362328267405</v>
      </c>
      <c r="AA10" s="17">
        <v>0.49349565454729699</v>
      </c>
      <c r="AB10" s="17"/>
      <c r="AC10" s="17">
        <v>0.30014695582517398</v>
      </c>
      <c r="AD10" s="17">
        <v>0.47450750407360398</v>
      </c>
      <c r="AE10" s="17">
        <v>0.452083133422373</v>
      </c>
      <c r="AF10" s="17">
        <v>0.517601883363357</v>
      </c>
      <c r="AG10" s="17">
        <v>0.53575279706964996</v>
      </c>
      <c r="AH10" s="17">
        <v>0.61706975471110204</v>
      </c>
      <c r="AI10" s="17">
        <v>0.553096731968583</v>
      </c>
      <c r="AJ10" s="17">
        <v>0.629244141615524</v>
      </c>
      <c r="AK10" s="17">
        <v>0.53566931059459999</v>
      </c>
      <c r="AL10" s="17">
        <v>0.54863881541441095</v>
      </c>
      <c r="AM10" s="17">
        <v>0.58035142172069099</v>
      </c>
      <c r="AN10" s="17">
        <v>0.61123497573846097</v>
      </c>
      <c r="AO10" s="17">
        <v>0.50621241373965098</v>
      </c>
      <c r="AP10" s="17">
        <v>0.62133263350411105</v>
      </c>
      <c r="AQ10" s="17">
        <v>0.57351495130224694</v>
      </c>
      <c r="AR10" s="17">
        <v>0.59241011249354303</v>
      </c>
      <c r="AS10" s="17"/>
      <c r="AT10" s="17">
        <v>0.55637210730931097</v>
      </c>
      <c r="AU10" s="17">
        <v>0.52660457524731197</v>
      </c>
      <c r="AV10" s="17">
        <v>0.51190242056435598</v>
      </c>
      <c r="AW10" s="17">
        <v>0.56554419670974099</v>
      </c>
      <c r="AX10" s="17">
        <v>0.61230957439446099</v>
      </c>
      <c r="AY10" s="17">
        <v>0.67692046366282399</v>
      </c>
      <c r="AZ10" s="17"/>
      <c r="BA10" s="17">
        <v>0.50667732012435196</v>
      </c>
      <c r="BB10" s="17">
        <v>0.53030713364570203</v>
      </c>
      <c r="BC10" s="17">
        <v>0.60652650436570099</v>
      </c>
      <c r="BD10" s="17">
        <v>0.55413897149934299</v>
      </c>
      <c r="BE10" s="17">
        <v>0.64530492008909002</v>
      </c>
      <c r="BF10" s="17"/>
      <c r="BG10" s="17">
        <v>0.60968233421840201</v>
      </c>
      <c r="BH10" s="17">
        <v>0.54393552835703995</v>
      </c>
      <c r="BI10" s="17">
        <v>0.66370952411980599</v>
      </c>
      <c r="BJ10" s="17">
        <v>0.55454207715359705</v>
      </c>
      <c r="BK10" s="17">
        <v>0.57621476698228502</v>
      </c>
      <c r="BL10" s="17"/>
      <c r="BM10" s="17">
        <v>0.60850050229888797</v>
      </c>
      <c r="BN10" s="17">
        <v>0.52835090889222103</v>
      </c>
      <c r="BO10" s="17">
        <v>0.45786893116424598</v>
      </c>
      <c r="BP10" s="17"/>
      <c r="BQ10" s="17">
        <v>0.58861321291391799</v>
      </c>
      <c r="BR10" s="17">
        <v>0.54319373619710998</v>
      </c>
      <c r="BS10" s="17"/>
      <c r="BT10" s="17">
        <v>0.63495858777335501</v>
      </c>
      <c r="BU10" s="17">
        <v>0.45389460444720597</v>
      </c>
    </row>
    <row r="11" spans="2:73" ht="28.8" x14ac:dyDescent="0.3">
      <c r="B11" s="18" t="s">
        <v>354</v>
      </c>
      <c r="C11" s="17">
        <v>2.75555201830558E-2</v>
      </c>
      <c r="D11" s="17">
        <v>3.3475468001625402E-2</v>
      </c>
      <c r="E11" s="17">
        <v>2.1871698567503001E-2</v>
      </c>
      <c r="F11" s="17"/>
      <c r="G11" s="17">
        <v>7.0666037507280094E-2</v>
      </c>
      <c r="H11" s="17">
        <v>3.3257227680745197E-2</v>
      </c>
      <c r="I11" s="17">
        <v>2.70387263246144E-2</v>
      </c>
      <c r="J11" s="17">
        <v>1.0293410914431899E-2</v>
      </c>
      <c r="K11" s="17">
        <v>1.7653884184786001E-2</v>
      </c>
      <c r="L11" s="17">
        <v>1.5476746655878299E-2</v>
      </c>
      <c r="M11" s="17"/>
      <c r="N11" s="17">
        <v>4.1423212599425198E-2</v>
      </c>
      <c r="O11" s="17">
        <v>2.0175303107526198E-2</v>
      </c>
      <c r="P11" s="17">
        <v>2.6713807287116999E-2</v>
      </c>
      <c r="Q11" s="17">
        <v>2.1537005916893601E-2</v>
      </c>
      <c r="R11" s="17"/>
      <c r="S11" s="17">
        <v>3.6956663883488498E-2</v>
      </c>
      <c r="T11" s="17">
        <v>2.4320294402641E-2</v>
      </c>
      <c r="U11" s="17">
        <v>1.01408859727281E-2</v>
      </c>
      <c r="V11" s="17">
        <v>2.73806939194895E-2</v>
      </c>
      <c r="W11" s="17">
        <v>3.2610484741088901E-2</v>
      </c>
      <c r="X11" s="17">
        <v>2.26413854553306E-2</v>
      </c>
      <c r="Y11" s="17">
        <v>2.6417813226934799E-2</v>
      </c>
      <c r="Z11" s="17">
        <v>4.4194394979187798E-2</v>
      </c>
      <c r="AA11" s="17">
        <v>2.8278155321431599E-2</v>
      </c>
      <c r="AB11" s="17"/>
      <c r="AC11" s="17">
        <v>4.4928414148251397E-2</v>
      </c>
      <c r="AD11" s="17">
        <v>3.9589285085312398E-2</v>
      </c>
      <c r="AE11" s="17">
        <v>3.7046638816042497E-2</v>
      </c>
      <c r="AF11" s="17">
        <v>1.22518682268932E-2</v>
      </c>
      <c r="AG11" s="17">
        <v>1.1399151809798299E-2</v>
      </c>
      <c r="AH11" s="17">
        <v>2.0907516828628299E-2</v>
      </c>
      <c r="AI11" s="17">
        <v>7.8968087504440003E-3</v>
      </c>
      <c r="AJ11" s="17">
        <v>7.3265239801607101E-3</v>
      </c>
      <c r="AK11" s="17">
        <v>6.2402099298944101E-2</v>
      </c>
      <c r="AL11" s="17">
        <v>1.4369112879011299E-2</v>
      </c>
      <c r="AM11" s="17">
        <v>3.6675106347798699E-2</v>
      </c>
      <c r="AN11" s="17">
        <v>1.2676627379443599E-2</v>
      </c>
      <c r="AO11" s="17">
        <v>7.9066304724617606E-2</v>
      </c>
      <c r="AP11" s="17">
        <v>2.8549629166027001E-2</v>
      </c>
      <c r="AQ11" s="17">
        <v>4.9912908236318401E-2</v>
      </c>
      <c r="AR11" s="17">
        <v>3.2120235366265799E-2</v>
      </c>
      <c r="AS11" s="17"/>
      <c r="AT11" s="17">
        <v>3.9586517924737302E-2</v>
      </c>
      <c r="AU11" s="17">
        <v>2.44788477636405E-2</v>
      </c>
      <c r="AV11" s="17">
        <v>2.81477536898187E-2</v>
      </c>
      <c r="AW11" s="17">
        <v>1.55377485572302E-2</v>
      </c>
      <c r="AX11" s="17">
        <v>1.9028487197624799E-2</v>
      </c>
      <c r="AY11" s="17">
        <v>5.0638919509398597E-2</v>
      </c>
      <c r="AZ11" s="17"/>
      <c r="BA11" s="17">
        <v>2.4900545516164101E-2</v>
      </c>
      <c r="BB11" s="17">
        <v>2.08312153109027E-2</v>
      </c>
      <c r="BC11" s="17">
        <v>2.7708841822024301E-2</v>
      </c>
      <c r="BD11" s="17">
        <v>4.3623673871235502E-2</v>
      </c>
      <c r="BE11" s="17">
        <v>2.83820225142194E-2</v>
      </c>
      <c r="BF11" s="17"/>
      <c r="BG11" s="17">
        <v>1.7101211748848301E-2</v>
      </c>
      <c r="BH11" s="17">
        <v>4.5425435145354201E-2</v>
      </c>
      <c r="BI11" s="17">
        <v>9.2788414929831607E-3</v>
      </c>
      <c r="BJ11" s="17">
        <v>2.09210343582549E-2</v>
      </c>
      <c r="BK11" s="17">
        <v>1.24094317710768E-2</v>
      </c>
      <c r="BL11" s="17"/>
      <c r="BM11" s="17">
        <v>3.3700484255240998E-2</v>
      </c>
      <c r="BN11" s="17">
        <v>1.9076818340597299E-2</v>
      </c>
      <c r="BO11" s="17">
        <v>2.97590103828363E-2</v>
      </c>
      <c r="BP11" s="17"/>
      <c r="BQ11" s="17">
        <v>4.7462664146125898E-2</v>
      </c>
      <c r="BR11" s="17">
        <v>1.6441014498866001E-2</v>
      </c>
      <c r="BS11" s="17"/>
      <c r="BT11" s="17">
        <v>2.99060090018053E-2</v>
      </c>
      <c r="BU11" s="17">
        <v>2.7263291299837601E-2</v>
      </c>
    </row>
    <row r="12" spans="2:73" x14ac:dyDescent="0.3">
      <c r="B12" s="18" t="s">
        <v>92</v>
      </c>
      <c r="C12" s="19">
        <v>0.1232084421263</v>
      </c>
      <c r="D12" s="19">
        <v>0.115312682175535</v>
      </c>
      <c r="E12" s="19">
        <v>0.13052722490155599</v>
      </c>
      <c r="F12" s="19"/>
      <c r="G12" s="19">
        <v>0.14990046408412799</v>
      </c>
      <c r="H12" s="19">
        <v>0.11635366180689299</v>
      </c>
      <c r="I12" s="19">
        <v>0.12022114119403</v>
      </c>
      <c r="J12" s="19">
        <v>0.109603925971667</v>
      </c>
      <c r="K12" s="19">
        <v>0.13686199294933701</v>
      </c>
      <c r="L12" s="19">
        <v>0.11543167766833</v>
      </c>
      <c r="M12" s="19"/>
      <c r="N12" s="19">
        <v>9.6080031190261803E-2</v>
      </c>
      <c r="O12" s="19">
        <v>9.4826681215074898E-2</v>
      </c>
      <c r="P12" s="19">
        <v>0.124952159526572</v>
      </c>
      <c r="Q12" s="19">
        <v>0.18302786837764701</v>
      </c>
      <c r="R12" s="19"/>
      <c r="S12" s="19">
        <v>0.118529624649477</v>
      </c>
      <c r="T12" s="19">
        <v>0.12397066857929701</v>
      </c>
      <c r="U12" s="19">
        <v>0.12020739050192</v>
      </c>
      <c r="V12" s="19">
        <v>0.140149346833951</v>
      </c>
      <c r="W12" s="19">
        <v>0.10543959629147499</v>
      </c>
      <c r="X12" s="19">
        <v>0.14518123230555199</v>
      </c>
      <c r="Y12" s="19">
        <v>0.117748565877626</v>
      </c>
      <c r="Z12" s="19">
        <v>0.146901989789985</v>
      </c>
      <c r="AA12" s="19">
        <v>0.106419983009981</v>
      </c>
      <c r="AB12" s="19"/>
      <c r="AC12" s="19">
        <v>0.29759426381882598</v>
      </c>
      <c r="AD12" s="19">
        <v>0.18569149185397699</v>
      </c>
      <c r="AE12" s="19">
        <v>0.167823122404719</v>
      </c>
      <c r="AF12" s="19">
        <v>0.152310297214096</v>
      </c>
      <c r="AG12" s="19">
        <v>0.177102075049066</v>
      </c>
      <c r="AH12" s="19">
        <v>0.109572864903052</v>
      </c>
      <c r="AI12" s="19">
        <v>8.8640489461429703E-2</v>
      </c>
      <c r="AJ12" s="19">
        <v>0.100564992589636</v>
      </c>
      <c r="AK12" s="19">
        <v>8.0339077897873701E-2</v>
      </c>
      <c r="AL12" s="19">
        <v>0.12792637947657801</v>
      </c>
      <c r="AM12" s="19">
        <v>0.110273182905455</v>
      </c>
      <c r="AN12" s="19">
        <v>8.8423059017637501E-2</v>
      </c>
      <c r="AO12" s="19">
        <v>5.3264477529768199E-2</v>
      </c>
      <c r="AP12" s="19">
        <v>3.0066075380985501E-2</v>
      </c>
      <c r="AQ12" s="19">
        <v>0.12860030968317601</v>
      </c>
      <c r="AR12" s="19">
        <v>9.7118085930756298E-2</v>
      </c>
      <c r="AS12" s="19"/>
      <c r="AT12" s="19">
        <v>0.113960274803935</v>
      </c>
      <c r="AU12" s="19">
        <v>0.13392622056855599</v>
      </c>
      <c r="AV12" s="19">
        <v>0.12808708259417501</v>
      </c>
      <c r="AW12" s="19">
        <v>0.12250509435376</v>
      </c>
      <c r="AX12" s="19">
        <v>0.11747510044930499</v>
      </c>
      <c r="AY12" s="19">
        <v>0.104141010671852</v>
      </c>
      <c r="AZ12" s="19"/>
      <c r="BA12" s="19">
        <v>0.16448966437637899</v>
      </c>
      <c r="BB12" s="19">
        <v>0.12543296925601199</v>
      </c>
      <c r="BC12" s="19">
        <v>9.7585966229431997E-2</v>
      </c>
      <c r="BD12" s="19">
        <v>9.0222835977275595E-2</v>
      </c>
      <c r="BE12" s="19">
        <v>4.2485050645944801E-2</v>
      </c>
      <c r="BF12" s="19"/>
      <c r="BG12" s="19">
        <v>0.103382170668589</v>
      </c>
      <c r="BH12" s="19">
        <v>0.107369615742384</v>
      </c>
      <c r="BI12" s="19">
        <v>8.4618792762588296E-2</v>
      </c>
      <c r="BJ12" s="19">
        <v>0.115165247775462</v>
      </c>
      <c r="BK12" s="19">
        <v>0.108567432820436</v>
      </c>
      <c r="BL12" s="19"/>
      <c r="BM12" s="19">
        <v>0.100363875869559</v>
      </c>
      <c r="BN12" s="19">
        <v>0.14716010877281599</v>
      </c>
      <c r="BO12" s="19">
        <v>0.13331482558188901</v>
      </c>
      <c r="BP12" s="19"/>
      <c r="BQ12" s="19">
        <v>8.1681998425485805E-2</v>
      </c>
      <c r="BR12" s="19">
        <v>0.136901091897217</v>
      </c>
      <c r="BS12" s="19"/>
      <c r="BT12" s="19">
        <v>8.4914717992786104E-2</v>
      </c>
      <c r="BU12" s="19">
        <v>0.149330439683861</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U17"/>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0.37152680694736201</v>
      </c>
      <c r="D9" s="17">
        <v>0.34736144809262398</v>
      </c>
      <c r="E9" s="17">
        <v>0.39540215897467201</v>
      </c>
      <c r="F9" s="17"/>
      <c r="G9" s="17">
        <v>0.25764472710429198</v>
      </c>
      <c r="H9" s="17">
        <v>0.29663103677460001</v>
      </c>
      <c r="I9" s="17">
        <v>0.352109763550429</v>
      </c>
      <c r="J9" s="17">
        <v>0.42324219066526297</v>
      </c>
      <c r="K9" s="17">
        <v>0.44518130736505301</v>
      </c>
      <c r="L9" s="17">
        <v>0.43210682467149297</v>
      </c>
      <c r="M9" s="17"/>
      <c r="N9" s="17">
        <v>0.28409164190224501</v>
      </c>
      <c r="O9" s="17">
        <v>0.38340480378939601</v>
      </c>
      <c r="P9" s="17">
        <v>0.415409055003509</v>
      </c>
      <c r="Q9" s="17">
        <v>0.41305674707995699</v>
      </c>
      <c r="R9" s="17"/>
      <c r="S9" s="17">
        <v>0.27588106138455798</v>
      </c>
      <c r="T9" s="17">
        <v>0.37154942452309098</v>
      </c>
      <c r="U9" s="17">
        <v>0.38384864558075099</v>
      </c>
      <c r="V9" s="17">
        <v>0.38001457984489501</v>
      </c>
      <c r="W9" s="17">
        <v>0.39824255530920299</v>
      </c>
      <c r="X9" s="17">
        <v>0.390853155673622</v>
      </c>
      <c r="Y9" s="17">
        <v>0.40213644848166702</v>
      </c>
      <c r="Z9" s="17">
        <v>0.42790988176683997</v>
      </c>
      <c r="AA9" s="17">
        <v>0.39408539553951999</v>
      </c>
      <c r="AB9" s="17"/>
      <c r="AC9" s="17">
        <v>0.41676813804297203</v>
      </c>
      <c r="AD9" s="17">
        <v>0.39080531635943</v>
      </c>
      <c r="AE9" s="17">
        <v>0.43074066007567102</v>
      </c>
      <c r="AF9" s="17">
        <v>0.425840779550267</v>
      </c>
      <c r="AG9" s="17">
        <v>0.46110685557115</v>
      </c>
      <c r="AH9" s="17">
        <v>0.39312117061922802</v>
      </c>
      <c r="AI9" s="17">
        <v>0.37287368803509302</v>
      </c>
      <c r="AJ9" s="17">
        <v>0.343176888126762</v>
      </c>
      <c r="AK9" s="17">
        <v>0.36979957523531298</v>
      </c>
      <c r="AL9" s="17">
        <v>0.41434955912957999</v>
      </c>
      <c r="AM9" s="17">
        <v>0.32947207954367802</v>
      </c>
      <c r="AN9" s="17">
        <v>0.32623032081993802</v>
      </c>
      <c r="AO9" s="17">
        <v>0.39419168289102902</v>
      </c>
      <c r="AP9" s="17">
        <v>0.29279434395126103</v>
      </c>
      <c r="AQ9" s="17">
        <v>0.30718076386759702</v>
      </c>
      <c r="AR9" s="17">
        <v>0.244861563598432</v>
      </c>
      <c r="AS9" s="17"/>
      <c r="AT9" s="17">
        <v>0.29590485244620102</v>
      </c>
      <c r="AU9" s="17">
        <v>0.39747022718777397</v>
      </c>
      <c r="AV9" s="17">
        <v>0.385030134099487</v>
      </c>
      <c r="AW9" s="17">
        <v>0.40890511692525799</v>
      </c>
      <c r="AX9" s="17">
        <v>0.40151065838625299</v>
      </c>
      <c r="AY9" s="17">
        <v>0.33421173921459901</v>
      </c>
      <c r="AZ9" s="17"/>
      <c r="BA9" s="17">
        <v>0.43904638380862399</v>
      </c>
      <c r="BB9" s="17">
        <v>0.39538596085014099</v>
      </c>
      <c r="BC9" s="17">
        <v>0.29888998275513401</v>
      </c>
      <c r="BD9" s="17">
        <v>0.276605981708332</v>
      </c>
      <c r="BE9" s="17">
        <v>0.32315602998209098</v>
      </c>
      <c r="BF9" s="17"/>
      <c r="BG9" s="17">
        <v>0.38467033099697701</v>
      </c>
      <c r="BH9" s="17">
        <v>0.33371420023850201</v>
      </c>
      <c r="BI9" s="17">
        <v>0.27666360146512298</v>
      </c>
      <c r="BJ9" s="17">
        <v>0.48005807669904699</v>
      </c>
      <c r="BK9" s="17">
        <v>0.43090418010478798</v>
      </c>
      <c r="BL9" s="17"/>
      <c r="BM9" s="17">
        <v>0.33528538145618098</v>
      </c>
      <c r="BN9" s="17">
        <v>0.38293356898332098</v>
      </c>
      <c r="BO9" s="17">
        <v>0.45184534052831299</v>
      </c>
      <c r="BP9" s="17"/>
      <c r="BQ9" s="17">
        <v>0.30435419861933799</v>
      </c>
      <c r="BR9" s="17">
        <v>0.418493733329656</v>
      </c>
      <c r="BS9" s="17"/>
      <c r="BT9" s="17">
        <v>0.32837015492445598</v>
      </c>
      <c r="BU9" s="17">
        <v>0.45100310132911797</v>
      </c>
    </row>
    <row r="10" spans="2:73" ht="28.8" x14ac:dyDescent="0.3">
      <c r="B10" s="18" t="s">
        <v>353</v>
      </c>
      <c r="C10" s="17">
        <v>0.52932904398374403</v>
      </c>
      <c r="D10" s="17">
        <v>0.55141638048197295</v>
      </c>
      <c r="E10" s="17">
        <v>0.50791204884485197</v>
      </c>
      <c r="F10" s="17"/>
      <c r="G10" s="17">
        <v>0.55914178808182402</v>
      </c>
      <c r="H10" s="17">
        <v>0.58146888881952696</v>
      </c>
      <c r="I10" s="17">
        <v>0.54761413890232402</v>
      </c>
      <c r="J10" s="17">
        <v>0.50432444179684999</v>
      </c>
      <c r="K10" s="17">
        <v>0.459484298409856</v>
      </c>
      <c r="L10" s="17">
        <v>0.51956821133568198</v>
      </c>
      <c r="M10" s="17"/>
      <c r="N10" s="17">
        <v>0.60473178424032004</v>
      </c>
      <c r="O10" s="17">
        <v>0.53927910182476901</v>
      </c>
      <c r="P10" s="17">
        <v>0.47996242872140499</v>
      </c>
      <c r="Q10" s="17">
        <v>0.48348360367089399</v>
      </c>
      <c r="R10" s="17"/>
      <c r="S10" s="17">
        <v>0.59111614111361399</v>
      </c>
      <c r="T10" s="17">
        <v>0.520298555736187</v>
      </c>
      <c r="U10" s="17">
        <v>0.52845470307407005</v>
      </c>
      <c r="V10" s="17">
        <v>0.53782408686874605</v>
      </c>
      <c r="W10" s="17">
        <v>0.52012994827616998</v>
      </c>
      <c r="X10" s="17">
        <v>0.47355650821564499</v>
      </c>
      <c r="Y10" s="17">
        <v>0.52196596383217397</v>
      </c>
      <c r="Z10" s="17">
        <v>0.47626781451136302</v>
      </c>
      <c r="AA10" s="17">
        <v>0.533224568095366</v>
      </c>
      <c r="AB10" s="17"/>
      <c r="AC10" s="17">
        <v>0.36040595330644298</v>
      </c>
      <c r="AD10" s="17">
        <v>0.438220501164374</v>
      </c>
      <c r="AE10" s="17">
        <v>0.47088282614659199</v>
      </c>
      <c r="AF10" s="17">
        <v>0.48329540092689</v>
      </c>
      <c r="AG10" s="17">
        <v>0.42989284438788899</v>
      </c>
      <c r="AH10" s="17">
        <v>0.50936209647532604</v>
      </c>
      <c r="AI10" s="17">
        <v>0.53592214030585905</v>
      </c>
      <c r="AJ10" s="17">
        <v>0.58812053452925706</v>
      </c>
      <c r="AK10" s="17">
        <v>0.56829536986895401</v>
      </c>
      <c r="AL10" s="17">
        <v>0.52804901994597697</v>
      </c>
      <c r="AM10" s="17">
        <v>0.57166983468118704</v>
      </c>
      <c r="AN10" s="17">
        <v>0.57784107254422301</v>
      </c>
      <c r="AO10" s="17">
        <v>0.53268729351668698</v>
      </c>
      <c r="AP10" s="17">
        <v>0.58949171376012999</v>
      </c>
      <c r="AQ10" s="17">
        <v>0.57607239817158196</v>
      </c>
      <c r="AR10" s="17">
        <v>0.65789732675326296</v>
      </c>
      <c r="AS10" s="17"/>
      <c r="AT10" s="17">
        <v>0.57342263321206299</v>
      </c>
      <c r="AU10" s="17">
        <v>0.49787257206778901</v>
      </c>
      <c r="AV10" s="17">
        <v>0.52193628517364399</v>
      </c>
      <c r="AW10" s="17">
        <v>0.51302416504172998</v>
      </c>
      <c r="AX10" s="17">
        <v>0.52786488524981101</v>
      </c>
      <c r="AY10" s="17">
        <v>0.59131044728585502</v>
      </c>
      <c r="AZ10" s="17"/>
      <c r="BA10" s="17">
        <v>0.45383639290059502</v>
      </c>
      <c r="BB10" s="17">
        <v>0.51448769387910098</v>
      </c>
      <c r="BC10" s="17">
        <v>0.59948264631683801</v>
      </c>
      <c r="BD10" s="17">
        <v>0.59695649432224096</v>
      </c>
      <c r="BE10" s="17">
        <v>0.58821644069603696</v>
      </c>
      <c r="BF10" s="17"/>
      <c r="BG10" s="17">
        <v>0.54452739219375002</v>
      </c>
      <c r="BH10" s="17">
        <v>0.56412842934797802</v>
      </c>
      <c r="BI10" s="17">
        <v>0.62239706472173995</v>
      </c>
      <c r="BJ10" s="17">
        <v>0.45885269329008499</v>
      </c>
      <c r="BK10" s="17">
        <v>0.42301113447231398</v>
      </c>
      <c r="BL10" s="17"/>
      <c r="BM10" s="17">
        <v>0.56247468709436799</v>
      </c>
      <c r="BN10" s="17">
        <v>0.52293553588624597</v>
      </c>
      <c r="BO10" s="17">
        <v>0.44610717460744997</v>
      </c>
      <c r="BP10" s="17"/>
      <c r="BQ10" s="17">
        <v>0.59088359257067402</v>
      </c>
      <c r="BR10" s="17">
        <v>0.49536029632541301</v>
      </c>
      <c r="BS10" s="17"/>
      <c r="BT10" s="17">
        <v>0.59144113495377704</v>
      </c>
      <c r="BU10" s="17">
        <v>0.44401773694650698</v>
      </c>
    </row>
    <row r="11" spans="2:73" ht="28.8" x14ac:dyDescent="0.3">
      <c r="B11" s="18" t="s">
        <v>354</v>
      </c>
      <c r="C11" s="17">
        <v>3.3645212408673401E-2</v>
      </c>
      <c r="D11" s="17">
        <v>4.0774451085963101E-2</v>
      </c>
      <c r="E11" s="17">
        <v>2.6801756263580299E-2</v>
      </c>
      <c r="F11" s="17"/>
      <c r="G11" s="17">
        <v>7.3743039334492E-2</v>
      </c>
      <c r="H11" s="17">
        <v>6.4602127279801594E-2</v>
      </c>
      <c r="I11" s="17">
        <v>2.67474548027654E-2</v>
      </c>
      <c r="J11" s="17">
        <v>1.61841127374436E-2</v>
      </c>
      <c r="K11" s="17">
        <v>2.5495427390360099E-2</v>
      </c>
      <c r="L11" s="17">
        <v>7.2024382695796297E-3</v>
      </c>
      <c r="M11" s="17"/>
      <c r="N11" s="17">
        <v>5.0319295671513699E-2</v>
      </c>
      <c r="O11" s="17">
        <v>2.11581434610125E-2</v>
      </c>
      <c r="P11" s="17">
        <v>4.0137908691837698E-2</v>
      </c>
      <c r="Q11" s="17">
        <v>2.2321167186715299E-2</v>
      </c>
      <c r="R11" s="17"/>
      <c r="S11" s="17">
        <v>7.8331990436489904E-2</v>
      </c>
      <c r="T11" s="17">
        <v>2.8086298558925998E-2</v>
      </c>
      <c r="U11" s="17">
        <v>1.62355830027043E-2</v>
      </c>
      <c r="V11" s="17">
        <v>2.3493485390661401E-2</v>
      </c>
      <c r="W11" s="17">
        <v>1.8559334388813801E-2</v>
      </c>
      <c r="X11" s="17">
        <v>3.0794485967392701E-2</v>
      </c>
      <c r="Y11" s="17">
        <v>2.34832477906304E-2</v>
      </c>
      <c r="Z11" s="17">
        <v>3.7723839792293302E-2</v>
      </c>
      <c r="AA11" s="17">
        <v>2.6301819919620401E-2</v>
      </c>
      <c r="AB11" s="17"/>
      <c r="AC11" s="17">
        <v>0</v>
      </c>
      <c r="AD11" s="17">
        <v>5.1045647997661703E-2</v>
      </c>
      <c r="AE11" s="17">
        <v>3.5882696318450397E-2</v>
      </c>
      <c r="AF11" s="17">
        <v>2.3706922398803398E-2</v>
      </c>
      <c r="AG11" s="17">
        <v>1.6812936505049499E-2</v>
      </c>
      <c r="AH11" s="17">
        <v>2.0606305127223602E-2</v>
      </c>
      <c r="AI11" s="17">
        <v>3.9478396802193998E-2</v>
      </c>
      <c r="AJ11" s="17">
        <v>2.5918891275644201E-2</v>
      </c>
      <c r="AK11" s="17">
        <v>1.8894378867865401E-2</v>
      </c>
      <c r="AL11" s="17">
        <v>2.4583589570165699E-2</v>
      </c>
      <c r="AM11" s="17">
        <v>4.1493580548428402E-2</v>
      </c>
      <c r="AN11" s="17">
        <v>4.8943545147131701E-2</v>
      </c>
      <c r="AO11" s="17">
        <v>3.1097469469057101E-2</v>
      </c>
      <c r="AP11" s="17">
        <v>7.0328362450944801E-2</v>
      </c>
      <c r="AQ11" s="17">
        <v>7.0353076115252294E-2</v>
      </c>
      <c r="AR11" s="17">
        <v>5.9873291428071497E-2</v>
      </c>
      <c r="AS11" s="17"/>
      <c r="AT11" s="17">
        <v>7.1178372767950998E-2</v>
      </c>
      <c r="AU11" s="17">
        <v>2.4139019447798199E-2</v>
      </c>
      <c r="AV11" s="17">
        <v>3.3242914070504503E-2</v>
      </c>
      <c r="AW11" s="17">
        <v>1.7152714563644301E-2</v>
      </c>
      <c r="AX11" s="17">
        <v>1.0066523387099E-2</v>
      </c>
      <c r="AY11" s="17">
        <v>2.4829090026506101E-2</v>
      </c>
      <c r="AZ11" s="17"/>
      <c r="BA11" s="17">
        <v>2.3609204380455402E-2</v>
      </c>
      <c r="BB11" s="17">
        <v>2.37553221382562E-2</v>
      </c>
      <c r="BC11" s="17">
        <v>3.77279300436782E-2</v>
      </c>
      <c r="BD11" s="17">
        <v>7.6569696358466596E-2</v>
      </c>
      <c r="BE11" s="17">
        <v>4.4689212159278603E-2</v>
      </c>
      <c r="BF11" s="17"/>
      <c r="BG11" s="17">
        <v>2.2900665231477799E-2</v>
      </c>
      <c r="BH11" s="17">
        <v>4.5334092396541702E-2</v>
      </c>
      <c r="BI11" s="17">
        <v>3.07302396585937E-2</v>
      </c>
      <c r="BJ11" s="17">
        <v>2.77825719635535E-2</v>
      </c>
      <c r="BK11" s="17">
        <v>2.9623376398423999E-2</v>
      </c>
      <c r="BL11" s="17"/>
      <c r="BM11" s="17">
        <v>4.1838765738131597E-2</v>
      </c>
      <c r="BN11" s="17">
        <v>2.7987063791069199E-2</v>
      </c>
      <c r="BO11" s="17">
        <v>2.2930942939770601E-2</v>
      </c>
      <c r="BP11" s="17"/>
      <c r="BQ11" s="17">
        <v>6.1476468591273897E-2</v>
      </c>
      <c r="BR11" s="17">
        <v>1.8130433826649899E-2</v>
      </c>
      <c r="BS11" s="17"/>
      <c r="BT11" s="17">
        <v>4.1006125802301299E-2</v>
      </c>
      <c r="BU11" s="17">
        <v>2.3688533334587699E-2</v>
      </c>
    </row>
    <row r="12" spans="2:73" x14ac:dyDescent="0.3">
      <c r="B12" s="18" t="s">
        <v>92</v>
      </c>
      <c r="C12" s="19">
        <v>6.5498936660220206E-2</v>
      </c>
      <c r="D12" s="19">
        <v>6.0447720339439903E-2</v>
      </c>
      <c r="E12" s="19">
        <v>6.9884035916895099E-2</v>
      </c>
      <c r="F12" s="19"/>
      <c r="G12" s="19">
        <v>0.109470445479393</v>
      </c>
      <c r="H12" s="19">
        <v>5.7297947126072099E-2</v>
      </c>
      <c r="I12" s="19">
        <v>7.3528642744482106E-2</v>
      </c>
      <c r="J12" s="19">
        <v>5.6249254800443002E-2</v>
      </c>
      <c r="K12" s="19">
        <v>6.9838966834731203E-2</v>
      </c>
      <c r="L12" s="19">
        <v>4.1122525723245297E-2</v>
      </c>
      <c r="M12" s="19"/>
      <c r="N12" s="19">
        <v>6.0857278185921598E-2</v>
      </c>
      <c r="O12" s="19">
        <v>5.61579509248223E-2</v>
      </c>
      <c r="P12" s="19">
        <v>6.4490607583248399E-2</v>
      </c>
      <c r="Q12" s="19">
        <v>8.1138482062433001E-2</v>
      </c>
      <c r="R12" s="19"/>
      <c r="S12" s="19">
        <v>5.4670807065338597E-2</v>
      </c>
      <c r="T12" s="19">
        <v>8.0065721181796196E-2</v>
      </c>
      <c r="U12" s="19">
        <v>7.1461068342474093E-2</v>
      </c>
      <c r="V12" s="19">
        <v>5.8667847895697602E-2</v>
      </c>
      <c r="W12" s="19">
        <v>6.3068162025812696E-2</v>
      </c>
      <c r="X12" s="19">
        <v>0.10479585014334</v>
      </c>
      <c r="Y12" s="19">
        <v>5.2414339895527698E-2</v>
      </c>
      <c r="Z12" s="19">
        <v>5.8098463929503998E-2</v>
      </c>
      <c r="AA12" s="19">
        <v>4.63882164454942E-2</v>
      </c>
      <c r="AB12" s="19"/>
      <c r="AC12" s="19">
        <v>0.22282590865058499</v>
      </c>
      <c r="AD12" s="19">
        <v>0.11992853447853399</v>
      </c>
      <c r="AE12" s="19">
        <v>6.2493817459286699E-2</v>
      </c>
      <c r="AF12" s="19">
        <v>6.7156897124038994E-2</v>
      </c>
      <c r="AG12" s="19">
        <v>9.2187363535911004E-2</v>
      </c>
      <c r="AH12" s="19">
        <v>7.6910427778222296E-2</v>
      </c>
      <c r="AI12" s="19">
        <v>5.1725774856854603E-2</v>
      </c>
      <c r="AJ12" s="19">
        <v>4.2783686068336498E-2</v>
      </c>
      <c r="AK12" s="19">
        <v>4.3010676027867699E-2</v>
      </c>
      <c r="AL12" s="19">
        <v>3.3017831354277098E-2</v>
      </c>
      <c r="AM12" s="19">
        <v>5.7364505226705997E-2</v>
      </c>
      <c r="AN12" s="19">
        <v>4.69850614887075E-2</v>
      </c>
      <c r="AO12" s="19">
        <v>4.20235541232271E-2</v>
      </c>
      <c r="AP12" s="19">
        <v>4.73855798376649E-2</v>
      </c>
      <c r="AQ12" s="19">
        <v>4.6393761845568197E-2</v>
      </c>
      <c r="AR12" s="19">
        <v>3.7367818220233197E-2</v>
      </c>
      <c r="AS12" s="19"/>
      <c r="AT12" s="19">
        <v>5.94941415737852E-2</v>
      </c>
      <c r="AU12" s="19">
        <v>8.0518181296638194E-2</v>
      </c>
      <c r="AV12" s="19">
        <v>5.9790666656364101E-2</v>
      </c>
      <c r="AW12" s="19">
        <v>6.0918003469367599E-2</v>
      </c>
      <c r="AX12" s="19">
        <v>6.0557932976837599E-2</v>
      </c>
      <c r="AY12" s="19">
        <v>4.9648723473040203E-2</v>
      </c>
      <c r="AZ12" s="19"/>
      <c r="BA12" s="19">
        <v>8.3508018910325096E-2</v>
      </c>
      <c r="BB12" s="19">
        <v>6.6371023132502205E-2</v>
      </c>
      <c r="BC12" s="19">
        <v>6.3899440884349998E-2</v>
      </c>
      <c r="BD12" s="19">
        <v>4.9867827610959897E-2</v>
      </c>
      <c r="BE12" s="19">
        <v>4.3938317162593499E-2</v>
      </c>
      <c r="BF12" s="19"/>
      <c r="BG12" s="19">
        <v>4.7901611577794601E-2</v>
      </c>
      <c r="BH12" s="19">
        <v>5.6823278016978299E-2</v>
      </c>
      <c r="BI12" s="19">
        <v>7.0209094154542906E-2</v>
      </c>
      <c r="BJ12" s="19">
        <v>3.3306658047314197E-2</v>
      </c>
      <c r="BK12" s="19">
        <v>0.11646130902447401</v>
      </c>
      <c r="BL12" s="19"/>
      <c r="BM12" s="19">
        <v>6.04011657113196E-2</v>
      </c>
      <c r="BN12" s="19">
        <v>6.6143831339363898E-2</v>
      </c>
      <c r="BO12" s="19">
        <v>7.9116541924466904E-2</v>
      </c>
      <c r="BP12" s="19"/>
      <c r="BQ12" s="19">
        <v>4.32857402187143E-2</v>
      </c>
      <c r="BR12" s="19">
        <v>6.8015536518280503E-2</v>
      </c>
      <c r="BS12" s="19"/>
      <c r="BT12" s="19">
        <v>3.9182584319465398E-2</v>
      </c>
      <c r="BU12" s="19">
        <v>8.1290628389787206E-2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0.35321890688250701</v>
      </c>
      <c r="D9" s="17">
        <v>0.33522399394372598</v>
      </c>
      <c r="E9" s="17">
        <v>0.37068843408852398</v>
      </c>
      <c r="F9" s="17"/>
      <c r="G9" s="17">
        <v>0.41090890890704701</v>
      </c>
      <c r="H9" s="17">
        <v>0.34727944270836703</v>
      </c>
      <c r="I9" s="17">
        <v>0.36867127901815899</v>
      </c>
      <c r="J9" s="17">
        <v>0.39883875091646198</v>
      </c>
      <c r="K9" s="17">
        <v>0.30160335190768101</v>
      </c>
      <c r="L9" s="17">
        <v>0.304795688546457</v>
      </c>
      <c r="M9" s="17"/>
      <c r="N9" s="17">
        <v>0.30453449918479403</v>
      </c>
      <c r="O9" s="17">
        <v>0.38756235917859599</v>
      </c>
      <c r="P9" s="17">
        <v>0.35598447952294598</v>
      </c>
      <c r="Q9" s="17">
        <v>0.366861566042814</v>
      </c>
      <c r="R9" s="17"/>
      <c r="S9" s="17">
        <v>0.34743951635992998</v>
      </c>
      <c r="T9" s="17">
        <v>0.333283187834576</v>
      </c>
      <c r="U9" s="17">
        <v>0.33999234232477699</v>
      </c>
      <c r="V9" s="17">
        <v>0.27974628119751699</v>
      </c>
      <c r="W9" s="17">
        <v>0.41015097806008999</v>
      </c>
      <c r="X9" s="17">
        <v>0.35740150089203798</v>
      </c>
      <c r="Y9" s="17">
        <v>0.30846155786510598</v>
      </c>
      <c r="Z9" s="17">
        <v>0.438717074340291</v>
      </c>
      <c r="AA9" s="17">
        <v>0.416172284925591</v>
      </c>
      <c r="AB9" s="17"/>
      <c r="AC9" s="17">
        <v>0.38396843698040101</v>
      </c>
      <c r="AD9" s="17">
        <v>0.31623701286098099</v>
      </c>
      <c r="AE9" s="17">
        <v>0.361303867470744</v>
      </c>
      <c r="AF9" s="17">
        <v>0.34760068988493797</v>
      </c>
      <c r="AG9" s="17">
        <v>0.35629771760404799</v>
      </c>
      <c r="AH9" s="17">
        <v>0.372357120266265</v>
      </c>
      <c r="AI9" s="17">
        <v>0.42811198941852602</v>
      </c>
      <c r="AJ9" s="17">
        <v>0.38082611042370001</v>
      </c>
      <c r="AK9" s="17">
        <v>0.37716096491526802</v>
      </c>
      <c r="AL9" s="17">
        <v>0.37973494124420598</v>
      </c>
      <c r="AM9" s="17">
        <v>0.351741198478219</v>
      </c>
      <c r="AN9" s="17">
        <v>0.318657216100942</v>
      </c>
      <c r="AO9" s="17">
        <v>0.32584117230633702</v>
      </c>
      <c r="AP9" s="17">
        <v>0.36897766716448299</v>
      </c>
      <c r="AQ9" s="17">
        <v>0.31257738783358902</v>
      </c>
      <c r="AR9" s="17">
        <v>0.27319950874475402</v>
      </c>
      <c r="AS9" s="17"/>
      <c r="AT9" s="17">
        <v>0.34265205748602601</v>
      </c>
      <c r="AU9" s="17">
        <v>0.36370046259037803</v>
      </c>
      <c r="AV9" s="17">
        <v>0.38831643990468201</v>
      </c>
      <c r="AW9" s="17">
        <v>0.354924773837411</v>
      </c>
      <c r="AX9" s="17">
        <v>0.31999464503810399</v>
      </c>
      <c r="AY9" s="17">
        <v>0.30144111343065999</v>
      </c>
      <c r="AZ9" s="17"/>
      <c r="BA9" s="17">
        <v>0.350488210208867</v>
      </c>
      <c r="BB9" s="17">
        <v>0.38731818785199601</v>
      </c>
      <c r="BC9" s="17">
        <v>0.33625383563033001</v>
      </c>
      <c r="BD9" s="17">
        <v>0.352579633332882</v>
      </c>
      <c r="BE9" s="17">
        <v>0.29592196775915203</v>
      </c>
      <c r="BF9" s="17"/>
      <c r="BG9" s="17">
        <v>0.30035618292421101</v>
      </c>
      <c r="BH9" s="17">
        <v>0.357718008735945</v>
      </c>
      <c r="BI9" s="17">
        <v>0.33888651464008901</v>
      </c>
      <c r="BJ9" s="17">
        <v>0.40962498887155102</v>
      </c>
      <c r="BK9" s="17">
        <v>0.30351108117578002</v>
      </c>
      <c r="BL9" s="17"/>
      <c r="BM9" s="17">
        <v>0.320142817073861</v>
      </c>
      <c r="BN9" s="17">
        <v>0.36344299497975002</v>
      </c>
      <c r="BO9" s="17">
        <v>0.42697304255150498</v>
      </c>
      <c r="BP9" s="17"/>
      <c r="BQ9" s="17">
        <v>0.377411057354891</v>
      </c>
      <c r="BR9" s="17">
        <v>0.340432753599754</v>
      </c>
      <c r="BS9" s="17"/>
      <c r="BT9" s="17">
        <v>0.32937522496851201</v>
      </c>
      <c r="BU9" s="17">
        <v>0.40612073121186898</v>
      </c>
    </row>
    <row r="10" spans="2:73" ht="28.8" x14ac:dyDescent="0.3">
      <c r="B10" s="18" t="s">
        <v>353</v>
      </c>
      <c r="C10" s="17">
        <v>0.43736404794896</v>
      </c>
      <c r="D10" s="17">
        <v>0.459619585236479</v>
      </c>
      <c r="E10" s="17">
        <v>0.41624164274196801</v>
      </c>
      <c r="F10" s="17"/>
      <c r="G10" s="17">
        <v>0.37283104466754402</v>
      </c>
      <c r="H10" s="17">
        <v>0.45831411373194197</v>
      </c>
      <c r="I10" s="17">
        <v>0.46349464735329499</v>
      </c>
      <c r="J10" s="17">
        <v>0.41122942806007601</v>
      </c>
      <c r="K10" s="17">
        <v>0.46699552921254001</v>
      </c>
      <c r="L10" s="17">
        <v>0.443216139769677</v>
      </c>
      <c r="M10" s="17"/>
      <c r="N10" s="17">
        <v>0.525084215416464</v>
      </c>
      <c r="O10" s="17">
        <v>0.40553429985894202</v>
      </c>
      <c r="P10" s="17">
        <v>0.438064769052185</v>
      </c>
      <c r="Q10" s="17">
        <v>0.379470117111609</v>
      </c>
      <c r="R10" s="17"/>
      <c r="S10" s="17">
        <v>0.45009539622542899</v>
      </c>
      <c r="T10" s="17">
        <v>0.47666703018866102</v>
      </c>
      <c r="U10" s="17">
        <v>0.453448335106512</v>
      </c>
      <c r="V10" s="17">
        <v>0.48511501946081598</v>
      </c>
      <c r="W10" s="17">
        <v>0.41174690680004</v>
      </c>
      <c r="X10" s="17">
        <v>0.38659799738772499</v>
      </c>
      <c r="Y10" s="17">
        <v>0.46051829015236101</v>
      </c>
      <c r="Z10" s="17">
        <v>0.352277516876423</v>
      </c>
      <c r="AA10" s="17">
        <v>0.39223363944873102</v>
      </c>
      <c r="AB10" s="17"/>
      <c r="AC10" s="17">
        <v>0.19543371668520201</v>
      </c>
      <c r="AD10" s="17">
        <v>0.37368386150801902</v>
      </c>
      <c r="AE10" s="17">
        <v>0.35207037995294099</v>
      </c>
      <c r="AF10" s="17">
        <v>0.44163659154962398</v>
      </c>
      <c r="AG10" s="17">
        <v>0.40347612712388597</v>
      </c>
      <c r="AH10" s="17">
        <v>0.423743832062349</v>
      </c>
      <c r="AI10" s="17">
        <v>0.399372834755652</v>
      </c>
      <c r="AJ10" s="17">
        <v>0.42491160278618301</v>
      </c>
      <c r="AK10" s="17">
        <v>0.44354796416630299</v>
      </c>
      <c r="AL10" s="17">
        <v>0.45113326633039402</v>
      </c>
      <c r="AM10" s="17">
        <v>0.43492507283003901</v>
      </c>
      <c r="AN10" s="17">
        <v>0.51137837447729195</v>
      </c>
      <c r="AO10" s="17">
        <v>0.53754424731682504</v>
      </c>
      <c r="AP10" s="17">
        <v>0.46094023669385498</v>
      </c>
      <c r="AQ10" s="17">
        <v>0.55496885835228704</v>
      </c>
      <c r="AR10" s="17">
        <v>0.55645338736570804</v>
      </c>
      <c r="AS10" s="17"/>
      <c r="AT10" s="17">
        <v>0.44586476907219103</v>
      </c>
      <c r="AU10" s="17">
        <v>0.41575793133513</v>
      </c>
      <c r="AV10" s="17">
        <v>0.4191098630474</v>
      </c>
      <c r="AW10" s="17">
        <v>0.44258462240906499</v>
      </c>
      <c r="AX10" s="17">
        <v>0.476517197691746</v>
      </c>
      <c r="AY10" s="17">
        <v>0.474887039461376</v>
      </c>
      <c r="AZ10" s="17"/>
      <c r="BA10" s="17">
        <v>0.40675821963465603</v>
      </c>
      <c r="BB10" s="17">
        <v>0.40823138718256702</v>
      </c>
      <c r="BC10" s="17">
        <v>0.48864787639014901</v>
      </c>
      <c r="BD10" s="17">
        <v>0.47535584973883399</v>
      </c>
      <c r="BE10" s="17">
        <v>0.52633155005325805</v>
      </c>
      <c r="BF10" s="17"/>
      <c r="BG10" s="17">
        <v>0.47959133437386098</v>
      </c>
      <c r="BH10" s="17">
        <v>0.44336226303999299</v>
      </c>
      <c r="BI10" s="17">
        <v>0.48343718060287699</v>
      </c>
      <c r="BJ10" s="17">
        <v>0.407512028368885</v>
      </c>
      <c r="BK10" s="17">
        <v>0.46153906285296797</v>
      </c>
      <c r="BL10" s="17"/>
      <c r="BM10" s="17">
        <v>0.48408379644097199</v>
      </c>
      <c r="BN10" s="17">
        <v>0.42029842424099401</v>
      </c>
      <c r="BO10" s="17">
        <v>0.33953093420534602</v>
      </c>
      <c r="BP10" s="17"/>
      <c r="BQ10" s="17">
        <v>0.46533025646044301</v>
      </c>
      <c r="BR10" s="17">
        <v>0.42781182161183001</v>
      </c>
      <c r="BS10" s="17"/>
      <c r="BT10" s="17">
        <v>0.50057707402192697</v>
      </c>
      <c r="BU10" s="17">
        <v>0.36102124658769702</v>
      </c>
    </row>
    <row r="11" spans="2:73" ht="28.8" x14ac:dyDescent="0.3">
      <c r="B11" s="18" t="s">
        <v>354</v>
      </c>
      <c r="C11" s="17">
        <v>4.1829391783621703E-2</v>
      </c>
      <c r="D11" s="17">
        <v>4.6778943511493101E-2</v>
      </c>
      <c r="E11" s="17">
        <v>3.71352415485924E-2</v>
      </c>
      <c r="F11" s="17"/>
      <c r="G11" s="17">
        <v>6.5384445504074296E-2</v>
      </c>
      <c r="H11" s="17">
        <v>5.64156159180359E-2</v>
      </c>
      <c r="I11" s="17">
        <v>4.41890917011881E-2</v>
      </c>
      <c r="J11" s="17">
        <v>4.01603959334089E-2</v>
      </c>
      <c r="K11" s="17">
        <v>3.1322390898140699E-2</v>
      </c>
      <c r="L11" s="17">
        <v>2.08604019385462E-2</v>
      </c>
      <c r="M11" s="17"/>
      <c r="N11" s="17">
        <v>4.7867913204763399E-2</v>
      </c>
      <c r="O11" s="17">
        <v>4.1348326586359299E-2</v>
      </c>
      <c r="P11" s="17">
        <v>3.57141690825864E-2</v>
      </c>
      <c r="Q11" s="17">
        <v>3.8088814267726499E-2</v>
      </c>
      <c r="R11" s="17"/>
      <c r="S11" s="17">
        <v>7.0729776330836103E-2</v>
      </c>
      <c r="T11" s="17">
        <v>2.8501273937545299E-2</v>
      </c>
      <c r="U11" s="17">
        <v>3.4858518212315497E-2</v>
      </c>
      <c r="V11" s="17">
        <v>4.5091792643421801E-2</v>
      </c>
      <c r="W11" s="17">
        <v>3.1471707246846399E-2</v>
      </c>
      <c r="X11" s="17">
        <v>4.0290862797377799E-2</v>
      </c>
      <c r="Y11" s="17">
        <v>4.1878975444407197E-2</v>
      </c>
      <c r="Z11" s="17">
        <v>6.4390252479367305E-2</v>
      </c>
      <c r="AA11" s="17">
        <v>2.4866724169888998E-2</v>
      </c>
      <c r="AB11" s="17"/>
      <c r="AC11" s="17">
        <v>2.27299714829684E-2</v>
      </c>
      <c r="AD11" s="17">
        <v>4.78976472725458E-2</v>
      </c>
      <c r="AE11" s="17">
        <v>5.84471307524441E-2</v>
      </c>
      <c r="AF11" s="17">
        <v>3.8098523307310998E-2</v>
      </c>
      <c r="AG11" s="17">
        <v>3.4740607156790899E-2</v>
      </c>
      <c r="AH11" s="17">
        <v>3.4780258732161097E-2</v>
      </c>
      <c r="AI11" s="17">
        <v>4.6242760858319402E-2</v>
      </c>
      <c r="AJ11" s="17">
        <v>3.7681217805784498E-2</v>
      </c>
      <c r="AK11" s="17">
        <v>4.9240900998838703E-2</v>
      </c>
      <c r="AL11" s="17">
        <v>4.4927527512525399E-2</v>
      </c>
      <c r="AM11" s="17">
        <v>3.5327056854557302E-2</v>
      </c>
      <c r="AN11" s="17">
        <v>4.7423723085568498E-2</v>
      </c>
      <c r="AO11" s="17">
        <v>5.2904855624993301E-2</v>
      </c>
      <c r="AP11" s="17">
        <v>3.0772977774077899E-2</v>
      </c>
      <c r="AQ11" s="17">
        <v>5.3340085013586599E-2</v>
      </c>
      <c r="AR11" s="17">
        <v>5.6232186779999999E-2</v>
      </c>
      <c r="AS11" s="17"/>
      <c r="AT11" s="17">
        <v>6.2276409383314801E-2</v>
      </c>
      <c r="AU11" s="17">
        <v>3.3633008647546203E-2</v>
      </c>
      <c r="AV11" s="17">
        <v>4.28265821166047E-2</v>
      </c>
      <c r="AW11" s="17">
        <v>3.22764401341986E-2</v>
      </c>
      <c r="AX11" s="17">
        <v>3.5566073467164797E-2</v>
      </c>
      <c r="AY11" s="17">
        <v>3.9844622615870601E-2</v>
      </c>
      <c r="AZ11" s="17"/>
      <c r="BA11" s="17">
        <v>2.3589451577460899E-2</v>
      </c>
      <c r="BB11" s="17">
        <v>3.61496421461249E-2</v>
      </c>
      <c r="BC11" s="17">
        <v>4.8313974658126702E-2</v>
      </c>
      <c r="BD11" s="17">
        <v>5.6394345338262999E-2</v>
      </c>
      <c r="BE11" s="17">
        <v>9.0369720779986798E-2</v>
      </c>
      <c r="BF11" s="17"/>
      <c r="BG11" s="17">
        <v>4.5229365194730101E-2</v>
      </c>
      <c r="BH11" s="17">
        <v>5.17264606816158E-2</v>
      </c>
      <c r="BI11" s="17">
        <v>4.0844680954244802E-2</v>
      </c>
      <c r="BJ11" s="17">
        <v>3.26925438519114E-2</v>
      </c>
      <c r="BK11" s="17">
        <v>6.82411901584528E-2</v>
      </c>
      <c r="BL11" s="17"/>
      <c r="BM11" s="17">
        <v>4.7817660392885403E-2</v>
      </c>
      <c r="BN11" s="17">
        <v>3.3194213798227297E-2</v>
      </c>
      <c r="BO11" s="17">
        <v>4.4877674050506002E-2</v>
      </c>
      <c r="BP11" s="17"/>
      <c r="BQ11" s="17">
        <v>6.3454218910511007E-2</v>
      </c>
      <c r="BR11" s="17">
        <v>2.8570421906980101E-2</v>
      </c>
      <c r="BS11" s="17"/>
      <c r="BT11" s="17">
        <v>4.9329566175806298E-2</v>
      </c>
      <c r="BU11" s="17">
        <v>3.3688401945442897E-2</v>
      </c>
    </row>
    <row r="12" spans="2:73" x14ac:dyDescent="0.3">
      <c r="B12" s="18" t="s">
        <v>92</v>
      </c>
      <c r="C12" s="19">
        <v>0.167587653384911</v>
      </c>
      <c r="D12" s="19">
        <v>0.15837747730830201</v>
      </c>
      <c r="E12" s="19">
        <v>0.17593468162091599</v>
      </c>
      <c r="F12" s="19"/>
      <c r="G12" s="19">
        <v>0.15087560092133501</v>
      </c>
      <c r="H12" s="19">
        <v>0.13799082764165499</v>
      </c>
      <c r="I12" s="19">
        <v>0.123644981927358</v>
      </c>
      <c r="J12" s="19">
        <v>0.14977142509005301</v>
      </c>
      <c r="K12" s="19">
        <v>0.200078727981638</v>
      </c>
      <c r="L12" s="19">
        <v>0.23112776974532001</v>
      </c>
      <c r="M12" s="19"/>
      <c r="N12" s="19">
        <v>0.122513372193978</v>
      </c>
      <c r="O12" s="19">
        <v>0.16555501437610201</v>
      </c>
      <c r="P12" s="19">
        <v>0.17023658234228201</v>
      </c>
      <c r="Q12" s="19">
        <v>0.21557950257785</v>
      </c>
      <c r="R12" s="19"/>
      <c r="S12" s="19">
        <v>0.13173531108380501</v>
      </c>
      <c r="T12" s="19">
        <v>0.161548508039218</v>
      </c>
      <c r="U12" s="19">
        <v>0.17170080435639601</v>
      </c>
      <c r="V12" s="19">
        <v>0.19004690669824501</v>
      </c>
      <c r="W12" s="19">
        <v>0.14663040789302301</v>
      </c>
      <c r="X12" s="19">
        <v>0.21570963892285899</v>
      </c>
      <c r="Y12" s="19">
        <v>0.18914117653812501</v>
      </c>
      <c r="Z12" s="19">
        <v>0.144615156303919</v>
      </c>
      <c r="AA12" s="19">
        <v>0.16672735145578901</v>
      </c>
      <c r="AB12" s="19"/>
      <c r="AC12" s="19">
        <v>0.39786787485142799</v>
      </c>
      <c r="AD12" s="19">
        <v>0.26218147835845401</v>
      </c>
      <c r="AE12" s="19">
        <v>0.228178621823871</v>
      </c>
      <c r="AF12" s="19">
        <v>0.17266419525812701</v>
      </c>
      <c r="AG12" s="19">
        <v>0.205485548115275</v>
      </c>
      <c r="AH12" s="19">
        <v>0.169118788939225</v>
      </c>
      <c r="AI12" s="19">
        <v>0.12627241496750299</v>
      </c>
      <c r="AJ12" s="19">
        <v>0.15658106898433299</v>
      </c>
      <c r="AK12" s="19">
        <v>0.13005016991959001</v>
      </c>
      <c r="AL12" s="19">
        <v>0.12420426491287501</v>
      </c>
      <c r="AM12" s="19">
        <v>0.17800667183718499</v>
      </c>
      <c r="AN12" s="19">
        <v>0.122540686336197</v>
      </c>
      <c r="AO12" s="19">
        <v>8.3709724751844794E-2</v>
      </c>
      <c r="AP12" s="19">
        <v>0.139309118367584</v>
      </c>
      <c r="AQ12" s="19">
        <v>7.9113668800537995E-2</v>
      </c>
      <c r="AR12" s="19">
        <v>0.114114917109538</v>
      </c>
      <c r="AS12" s="19"/>
      <c r="AT12" s="19">
        <v>0.149206764058468</v>
      </c>
      <c r="AU12" s="19">
        <v>0.18690859742694599</v>
      </c>
      <c r="AV12" s="19">
        <v>0.14974711493131301</v>
      </c>
      <c r="AW12" s="19">
        <v>0.17021416361932601</v>
      </c>
      <c r="AX12" s="19">
        <v>0.16792208380298501</v>
      </c>
      <c r="AY12" s="19">
        <v>0.18382722449209299</v>
      </c>
      <c r="AZ12" s="19"/>
      <c r="BA12" s="19">
        <v>0.21916411857901499</v>
      </c>
      <c r="BB12" s="19">
        <v>0.16830078281931199</v>
      </c>
      <c r="BC12" s="19">
        <v>0.126784313321394</v>
      </c>
      <c r="BD12" s="19">
        <v>0.11567017159002201</v>
      </c>
      <c r="BE12" s="19">
        <v>8.7376761407603698E-2</v>
      </c>
      <c r="BF12" s="19"/>
      <c r="BG12" s="19">
        <v>0.17482311750719801</v>
      </c>
      <c r="BH12" s="19">
        <v>0.14719326754244599</v>
      </c>
      <c r="BI12" s="19">
        <v>0.13683162380278999</v>
      </c>
      <c r="BJ12" s="19">
        <v>0.150170438907653</v>
      </c>
      <c r="BK12" s="19">
        <v>0.166708665812799</v>
      </c>
      <c r="BL12" s="19"/>
      <c r="BM12" s="19">
        <v>0.147955726092282</v>
      </c>
      <c r="BN12" s="19">
        <v>0.18306436698102899</v>
      </c>
      <c r="BO12" s="19">
        <v>0.188618349192643</v>
      </c>
      <c r="BP12" s="19"/>
      <c r="BQ12" s="19">
        <v>9.3804467274155007E-2</v>
      </c>
      <c r="BR12" s="19">
        <v>0.20318500288143601</v>
      </c>
      <c r="BS12" s="19"/>
      <c r="BT12" s="19">
        <v>0.120718134833755</v>
      </c>
      <c r="BU12" s="19">
        <v>0.19916962025499199</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0.30606036095830502</v>
      </c>
      <c r="D9" s="17">
        <v>0.27972311818226597</v>
      </c>
      <c r="E9" s="17">
        <v>0.33266975675017502</v>
      </c>
      <c r="F9" s="17"/>
      <c r="G9" s="17">
        <v>0.21202396318941</v>
      </c>
      <c r="H9" s="17">
        <v>0.23094349138463899</v>
      </c>
      <c r="I9" s="17">
        <v>0.27986706916242698</v>
      </c>
      <c r="J9" s="17">
        <v>0.36336075693269798</v>
      </c>
      <c r="K9" s="17">
        <v>0.38353341996520202</v>
      </c>
      <c r="L9" s="17">
        <v>0.35207211620740497</v>
      </c>
      <c r="M9" s="17"/>
      <c r="N9" s="17">
        <v>0.26166099638065898</v>
      </c>
      <c r="O9" s="17">
        <v>0.31987611115949399</v>
      </c>
      <c r="P9" s="17">
        <v>0.34103986943130499</v>
      </c>
      <c r="Q9" s="17">
        <v>0.30968803267654399</v>
      </c>
      <c r="R9" s="17"/>
      <c r="S9" s="17">
        <v>0.21895118081477699</v>
      </c>
      <c r="T9" s="17">
        <v>0.33955349450600902</v>
      </c>
      <c r="U9" s="17">
        <v>0.311800072352306</v>
      </c>
      <c r="V9" s="17">
        <v>0.339786868304778</v>
      </c>
      <c r="W9" s="17">
        <v>0.34816162396001099</v>
      </c>
      <c r="X9" s="17">
        <v>0.32310559628364399</v>
      </c>
      <c r="Y9" s="17">
        <v>0.29853924232918999</v>
      </c>
      <c r="Z9" s="17">
        <v>0.28622735989772902</v>
      </c>
      <c r="AA9" s="17">
        <v>0.31031418211662598</v>
      </c>
      <c r="AB9" s="17"/>
      <c r="AC9" s="17">
        <v>0.26908894005263501</v>
      </c>
      <c r="AD9" s="17">
        <v>0.25690317706408</v>
      </c>
      <c r="AE9" s="17">
        <v>0.31883035358871598</v>
      </c>
      <c r="AF9" s="17">
        <v>0.35699402104075301</v>
      </c>
      <c r="AG9" s="17">
        <v>0.29635659523883701</v>
      </c>
      <c r="AH9" s="17">
        <v>0.30467895158554298</v>
      </c>
      <c r="AI9" s="17">
        <v>0.32136027837355302</v>
      </c>
      <c r="AJ9" s="17">
        <v>0.35304786931097898</v>
      </c>
      <c r="AK9" s="17">
        <v>0.25437682608087803</v>
      </c>
      <c r="AL9" s="17">
        <v>0.34498368564751702</v>
      </c>
      <c r="AM9" s="17">
        <v>0.32322684814082098</v>
      </c>
      <c r="AN9" s="17">
        <v>0.28290833045409702</v>
      </c>
      <c r="AO9" s="17">
        <v>0.36055595763471898</v>
      </c>
      <c r="AP9" s="17">
        <v>0.26857495335018999</v>
      </c>
      <c r="AQ9" s="17">
        <v>0.29563735880233299</v>
      </c>
      <c r="AR9" s="17">
        <v>0.23669548385039499</v>
      </c>
      <c r="AS9" s="17"/>
      <c r="AT9" s="17">
        <v>0.208423713687752</v>
      </c>
      <c r="AU9" s="17">
        <v>0.326069112364407</v>
      </c>
      <c r="AV9" s="17">
        <v>0.36932573858464002</v>
      </c>
      <c r="AW9" s="17">
        <v>0.342266203751387</v>
      </c>
      <c r="AX9" s="17">
        <v>0.34433970544560299</v>
      </c>
      <c r="AY9" s="17">
        <v>0.24684965067106099</v>
      </c>
      <c r="AZ9" s="17"/>
      <c r="BA9" s="17">
        <v>0.345113236686451</v>
      </c>
      <c r="BB9" s="17">
        <v>0.313564090329426</v>
      </c>
      <c r="BC9" s="17">
        <v>0.276841241050994</v>
      </c>
      <c r="BD9" s="17">
        <v>0.25316256242867202</v>
      </c>
      <c r="BE9" s="17">
        <v>0.18801926390225901</v>
      </c>
      <c r="BF9" s="17"/>
      <c r="BG9" s="17">
        <v>0.33551420747843202</v>
      </c>
      <c r="BH9" s="17">
        <v>0.27294242979286298</v>
      </c>
      <c r="BI9" s="17">
        <v>0.327434784699492</v>
      </c>
      <c r="BJ9" s="17">
        <v>0.34571262559289601</v>
      </c>
      <c r="BK9" s="17">
        <v>0.36027307314608398</v>
      </c>
      <c r="BL9" s="17"/>
      <c r="BM9" s="17">
        <v>0.29658762318180698</v>
      </c>
      <c r="BN9" s="17">
        <v>0.30621682469221101</v>
      </c>
      <c r="BO9" s="17">
        <v>0.33388358165688897</v>
      </c>
      <c r="BP9" s="17"/>
      <c r="BQ9" s="17">
        <v>0.263907787040077</v>
      </c>
      <c r="BR9" s="17">
        <v>0.333002823879407</v>
      </c>
      <c r="BS9" s="17"/>
      <c r="BT9" s="17">
        <v>0.28666504164354001</v>
      </c>
      <c r="BU9" s="17">
        <v>0.351921806626527</v>
      </c>
    </row>
    <row r="10" spans="2:73" ht="28.8" x14ac:dyDescent="0.3">
      <c r="B10" s="18" t="s">
        <v>353</v>
      </c>
      <c r="C10" s="17">
        <v>0.57476879582287299</v>
      </c>
      <c r="D10" s="17">
        <v>0.60224049542094704</v>
      </c>
      <c r="E10" s="17">
        <v>0.54777360753336601</v>
      </c>
      <c r="F10" s="17"/>
      <c r="G10" s="17">
        <v>0.61534122236367095</v>
      </c>
      <c r="H10" s="17">
        <v>0.617819949434667</v>
      </c>
      <c r="I10" s="17">
        <v>0.59233777948742905</v>
      </c>
      <c r="J10" s="17">
        <v>0.54826367936837395</v>
      </c>
      <c r="K10" s="17">
        <v>0.49448472884639699</v>
      </c>
      <c r="L10" s="17">
        <v>0.57408140223856197</v>
      </c>
      <c r="M10" s="17"/>
      <c r="N10" s="17">
        <v>0.61915532792986705</v>
      </c>
      <c r="O10" s="17">
        <v>0.57885247560893005</v>
      </c>
      <c r="P10" s="17">
        <v>0.56709094216735401</v>
      </c>
      <c r="Q10" s="17">
        <v>0.53400316306484097</v>
      </c>
      <c r="R10" s="17"/>
      <c r="S10" s="17">
        <v>0.62171903700666498</v>
      </c>
      <c r="T10" s="17">
        <v>0.551651317996951</v>
      </c>
      <c r="U10" s="17">
        <v>0.57750487484717705</v>
      </c>
      <c r="V10" s="17">
        <v>0.56885322239320801</v>
      </c>
      <c r="W10" s="17">
        <v>0.54232936269785703</v>
      </c>
      <c r="X10" s="17">
        <v>0.51702380246672897</v>
      </c>
      <c r="Y10" s="17">
        <v>0.59222417198219601</v>
      </c>
      <c r="Z10" s="17">
        <v>0.60115965090678303</v>
      </c>
      <c r="AA10" s="17">
        <v>0.59165000287143199</v>
      </c>
      <c r="AB10" s="17"/>
      <c r="AC10" s="17">
        <v>0.34962204599730201</v>
      </c>
      <c r="AD10" s="17">
        <v>0.50079832943382196</v>
      </c>
      <c r="AE10" s="17">
        <v>0.55346678802901506</v>
      </c>
      <c r="AF10" s="17">
        <v>0.50649660931347895</v>
      </c>
      <c r="AG10" s="17">
        <v>0.58178890334111</v>
      </c>
      <c r="AH10" s="17">
        <v>0.58634715740755095</v>
      </c>
      <c r="AI10" s="17">
        <v>0.58828071794010095</v>
      </c>
      <c r="AJ10" s="17">
        <v>0.56146829536868303</v>
      </c>
      <c r="AK10" s="17">
        <v>0.63542168246268205</v>
      </c>
      <c r="AL10" s="17">
        <v>0.57546894646435798</v>
      </c>
      <c r="AM10" s="17">
        <v>0.58073201153179199</v>
      </c>
      <c r="AN10" s="17">
        <v>0.61376740421350695</v>
      </c>
      <c r="AO10" s="17">
        <v>0.58124893449793702</v>
      </c>
      <c r="AP10" s="17">
        <v>0.62107519398089495</v>
      </c>
      <c r="AQ10" s="17">
        <v>0.55356739337417904</v>
      </c>
      <c r="AR10" s="17">
        <v>0.66114783377081898</v>
      </c>
      <c r="AS10" s="17"/>
      <c r="AT10" s="17">
        <v>0.63020595642231902</v>
      </c>
      <c r="AU10" s="17">
        <v>0.55594503147743901</v>
      </c>
      <c r="AV10" s="17">
        <v>0.51340084763001204</v>
      </c>
      <c r="AW10" s="17">
        <v>0.566702444929022</v>
      </c>
      <c r="AX10" s="17">
        <v>0.57349009641843995</v>
      </c>
      <c r="AY10" s="17">
        <v>0.63722382083269802</v>
      </c>
      <c r="AZ10" s="17"/>
      <c r="BA10" s="17">
        <v>0.53768117176407804</v>
      </c>
      <c r="BB10" s="17">
        <v>0.56332762837030703</v>
      </c>
      <c r="BC10" s="17">
        <v>0.61104160387677797</v>
      </c>
      <c r="BD10" s="17">
        <v>0.57437230194945099</v>
      </c>
      <c r="BE10" s="17">
        <v>0.71078185734096799</v>
      </c>
      <c r="BF10" s="17"/>
      <c r="BG10" s="17">
        <v>0.55566810460632399</v>
      </c>
      <c r="BH10" s="17">
        <v>0.59848541602363403</v>
      </c>
      <c r="BI10" s="17">
        <v>0.58982942156382501</v>
      </c>
      <c r="BJ10" s="17">
        <v>0.57734763183692805</v>
      </c>
      <c r="BK10" s="17">
        <v>0.506420492278703</v>
      </c>
      <c r="BL10" s="17"/>
      <c r="BM10" s="17">
        <v>0.59048513226043498</v>
      </c>
      <c r="BN10" s="17">
        <v>0.56936249638840597</v>
      </c>
      <c r="BO10" s="17">
        <v>0.54104943375903403</v>
      </c>
      <c r="BP10" s="17"/>
      <c r="BQ10" s="17">
        <v>0.60211002588122897</v>
      </c>
      <c r="BR10" s="17">
        <v>0.564166211765462</v>
      </c>
      <c r="BS10" s="17"/>
      <c r="BT10" s="17">
        <v>0.60886711332133803</v>
      </c>
      <c r="BU10" s="17">
        <v>0.53405360805225299</v>
      </c>
    </row>
    <row r="11" spans="2:73" ht="28.8" x14ac:dyDescent="0.3">
      <c r="B11" s="18" t="s">
        <v>354</v>
      </c>
      <c r="C11" s="17">
        <v>6.1052149782040398E-2</v>
      </c>
      <c r="D11" s="17">
        <v>6.5811617187131896E-2</v>
      </c>
      <c r="E11" s="17">
        <v>5.5864858308748898E-2</v>
      </c>
      <c r="F11" s="17"/>
      <c r="G11" s="17">
        <v>0.109130182669664</v>
      </c>
      <c r="H11" s="17">
        <v>0.106903476344905</v>
      </c>
      <c r="I11" s="17">
        <v>6.2276951706702402E-2</v>
      </c>
      <c r="J11" s="17">
        <v>4.27389822311127E-2</v>
      </c>
      <c r="K11" s="17">
        <v>4.6662375424224897E-2</v>
      </c>
      <c r="L11" s="17">
        <v>1.5493449292294599E-2</v>
      </c>
      <c r="M11" s="17"/>
      <c r="N11" s="17">
        <v>7.9605162480227004E-2</v>
      </c>
      <c r="O11" s="17">
        <v>5.3364100614200403E-2</v>
      </c>
      <c r="P11" s="17">
        <v>4.5941797221593E-2</v>
      </c>
      <c r="Q11" s="17">
        <v>6.1115462297562498E-2</v>
      </c>
      <c r="R11" s="17"/>
      <c r="S11" s="17">
        <v>0.103802840497436</v>
      </c>
      <c r="T11" s="17">
        <v>4.7324958603915203E-2</v>
      </c>
      <c r="U11" s="17">
        <v>4.8686310965169198E-2</v>
      </c>
      <c r="V11" s="17">
        <v>3.9912309014427202E-2</v>
      </c>
      <c r="W11" s="17">
        <v>5.5024217414556001E-2</v>
      </c>
      <c r="X11" s="17">
        <v>6.8328310343830106E-2</v>
      </c>
      <c r="Y11" s="17">
        <v>6.2844030140615403E-2</v>
      </c>
      <c r="Z11" s="17">
        <v>5.0243768092617103E-2</v>
      </c>
      <c r="AA11" s="17">
        <v>5.4071120423519997E-2</v>
      </c>
      <c r="AB11" s="17"/>
      <c r="AC11" s="17">
        <v>2.27299714829684E-2</v>
      </c>
      <c r="AD11" s="17">
        <v>0.11345485657228301</v>
      </c>
      <c r="AE11" s="17">
        <v>5.1913517116344801E-2</v>
      </c>
      <c r="AF11" s="17">
        <v>6.4932306432670797E-2</v>
      </c>
      <c r="AG11" s="17">
        <v>4.2172004391708498E-2</v>
      </c>
      <c r="AH11" s="17">
        <v>5.7546328314096298E-2</v>
      </c>
      <c r="AI11" s="17">
        <v>5.2285224127914601E-2</v>
      </c>
      <c r="AJ11" s="17">
        <v>3.58260956264266E-2</v>
      </c>
      <c r="AK11" s="17">
        <v>6.7281455479814095E-2</v>
      </c>
      <c r="AL11" s="17">
        <v>3.66413805895889E-2</v>
      </c>
      <c r="AM11" s="17">
        <v>5.7576778152361598E-2</v>
      </c>
      <c r="AN11" s="17">
        <v>6.5565489316833994E-2</v>
      </c>
      <c r="AO11" s="17">
        <v>2.7702166016813499E-2</v>
      </c>
      <c r="AP11" s="17">
        <v>8.5660535376430896E-2</v>
      </c>
      <c r="AQ11" s="17">
        <v>0.11212717934104501</v>
      </c>
      <c r="AR11" s="17">
        <v>8.7844295978642101E-2</v>
      </c>
      <c r="AS11" s="17"/>
      <c r="AT11" s="17">
        <v>9.4867467656896604E-2</v>
      </c>
      <c r="AU11" s="17">
        <v>5.61910384034068E-2</v>
      </c>
      <c r="AV11" s="17">
        <v>5.9337450723168698E-2</v>
      </c>
      <c r="AW11" s="17">
        <v>4.3753316568119899E-2</v>
      </c>
      <c r="AX11" s="17">
        <v>2.6899615873354901E-2</v>
      </c>
      <c r="AY11" s="17">
        <v>7.18594636674698E-2</v>
      </c>
      <c r="AZ11" s="17"/>
      <c r="BA11" s="17">
        <v>4.3365539232895101E-2</v>
      </c>
      <c r="BB11" s="17">
        <v>5.4553054655908199E-2</v>
      </c>
      <c r="BC11" s="17">
        <v>5.8123855486431397E-2</v>
      </c>
      <c r="BD11" s="17">
        <v>0.141135720252171</v>
      </c>
      <c r="BE11" s="17">
        <v>5.3188970304896201E-2</v>
      </c>
      <c r="BF11" s="17"/>
      <c r="BG11" s="17">
        <v>6.22938871848479E-2</v>
      </c>
      <c r="BH11" s="17">
        <v>7.7919734267565294E-2</v>
      </c>
      <c r="BI11" s="17">
        <v>4.0328558316615602E-2</v>
      </c>
      <c r="BJ11" s="17">
        <v>3.8526862550319098E-2</v>
      </c>
      <c r="BK11" s="17">
        <v>6.1334780840890397E-2</v>
      </c>
      <c r="BL11" s="17"/>
      <c r="BM11" s="17">
        <v>6.4985942077941394E-2</v>
      </c>
      <c r="BN11" s="17">
        <v>6.0849799760729899E-2</v>
      </c>
      <c r="BO11" s="17">
        <v>4.9829969980568198E-2</v>
      </c>
      <c r="BP11" s="17"/>
      <c r="BQ11" s="17">
        <v>0.105693300539798</v>
      </c>
      <c r="BR11" s="17">
        <v>3.3555005834815702E-2</v>
      </c>
      <c r="BS11" s="17"/>
      <c r="BT11" s="17">
        <v>7.0456589899449099E-2</v>
      </c>
      <c r="BU11" s="17">
        <v>4.4650166064743903E-2</v>
      </c>
    </row>
    <row r="12" spans="2:73" x14ac:dyDescent="0.3">
      <c r="B12" s="18" t="s">
        <v>92</v>
      </c>
      <c r="C12" s="19">
        <v>5.81186934367817E-2</v>
      </c>
      <c r="D12" s="19">
        <v>5.22247692096552E-2</v>
      </c>
      <c r="E12" s="19">
        <v>6.3691777407710801E-2</v>
      </c>
      <c r="F12" s="19"/>
      <c r="G12" s="19">
        <v>6.3504631777254406E-2</v>
      </c>
      <c r="H12" s="19">
        <v>4.43330828357891E-2</v>
      </c>
      <c r="I12" s="19">
        <v>6.5518199643442299E-2</v>
      </c>
      <c r="J12" s="19">
        <v>4.5636581467815102E-2</v>
      </c>
      <c r="K12" s="19">
        <v>7.5319475764176094E-2</v>
      </c>
      <c r="L12" s="19">
        <v>5.8353032261738498E-2</v>
      </c>
      <c r="M12" s="19"/>
      <c r="N12" s="19">
        <v>3.95785132092469E-2</v>
      </c>
      <c r="O12" s="19">
        <v>4.7907312617375297E-2</v>
      </c>
      <c r="P12" s="19">
        <v>4.59273911797482E-2</v>
      </c>
      <c r="Q12" s="19">
        <v>9.5193341961052905E-2</v>
      </c>
      <c r="R12" s="19"/>
      <c r="S12" s="19">
        <v>5.5526941681121898E-2</v>
      </c>
      <c r="T12" s="19">
        <v>6.14702288931245E-2</v>
      </c>
      <c r="U12" s="19">
        <v>6.20087418353472E-2</v>
      </c>
      <c r="V12" s="19">
        <v>5.1447600287586499E-2</v>
      </c>
      <c r="W12" s="19">
        <v>5.4484795927575803E-2</v>
      </c>
      <c r="X12" s="19">
        <v>9.1542290905796506E-2</v>
      </c>
      <c r="Y12" s="19">
        <v>4.6392555547997698E-2</v>
      </c>
      <c r="Z12" s="19">
        <v>6.2369221102870798E-2</v>
      </c>
      <c r="AA12" s="19">
        <v>4.3964694588421498E-2</v>
      </c>
      <c r="AB12" s="19"/>
      <c r="AC12" s="19">
        <v>0.35855904246709502</v>
      </c>
      <c r="AD12" s="19">
        <v>0.12884363692981499</v>
      </c>
      <c r="AE12" s="19">
        <v>7.5789341265924196E-2</v>
      </c>
      <c r="AF12" s="19">
        <v>7.15770632130973E-2</v>
      </c>
      <c r="AG12" s="19">
        <v>7.9682497028344498E-2</v>
      </c>
      <c r="AH12" s="19">
        <v>5.1427562692809098E-2</v>
      </c>
      <c r="AI12" s="19">
        <v>3.8073779558431303E-2</v>
      </c>
      <c r="AJ12" s="19">
        <v>4.9657739693911102E-2</v>
      </c>
      <c r="AK12" s="19">
        <v>4.2920035976626601E-2</v>
      </c>
      <c r="AL12" s="19">
        <v>4.2905987298536501E-2</v>
      </c>
      <c r="AM12" s="19">
        <v>3.84643621750256E-2</v>
      </c>
      <c r="AN12" s="19">
        <v>3.7758776015562698E-2</v>
      </c>
      <c r="AO12" s="19">
        <v>3.0492941850530302E-2</v>
      </c>
      <c r="AP12" s="19">
        <v>2.4689317292484001E-2</v>
      </c>
      <c r="AQ12" s="19">
        <v>3.8668068482442003E-2</v>
      </c>
      <c r="AR12" s="19">
        <v>1.4312386400143399E-2</v>
      </c>
      <c r="AS12" s="19"/>
      <c r="AT12" s="19">
        <v>6.6502862233032298E-2</v>
      </c>
      <c r="AU12" s="19">
        <v>6.17948177547471E-2</v>
      </c>
      <c r="AV12" s="19">
        <v>5.7935963062180101E-2</v>
      </c>
      <c r="AW12" s="19">
        <v>4.7278034751470799E-2</v>
      </c>
      <c r="AX12" s="19">
        <v>5.5270582262602397E-2</v>
      </c>
      <c r="AY12" s="19">
        <v>4.4067064828771402E-2</v>
      </c>
      <c r="AZ12" s="19"/>
      <c r="BA12" s="19">
        <v>7.3840052316576102E-2</v>
      </c>
      <c r="BB12" s="19">
        <v>6.8555226644358994E-2</v>
      </c>
      <c r="BC12" s="19">
        <v>5.3993299585797003E-2</v>
      </c>
      <c r="BD12" s="19">
        <v>3.1329415369706702E-2</v>
      </c>
      <c r="BE12" s="19">
        <v>4.80099084518767E-2</v>
      </c>
      <c r="BF12" s="19"/>
      <c r="BG12" s="19">
        <v>4.65238007303964E-2</v>
      </c>
      <c r="BH12" s="19">
        <v>5.06524199159381E-2</v>
      </c>
      <c r="BI12" s="19">
        <v>4.2407235420067198E-2</v>
      </c>
      <c r="BJ12" s="19">
        <v>3.8412880019857397E-2</v>
      </c>
      <c r="BK12" s="19">
        <v>7.1971653734322502E-2</v>
      </c>
      <c r="BL12" s="19"/>
      <c r="BM12" s="19">
        <v>4.7941302479817302E-2</v>
      </c>
      <c r="BN12" s="19">
        <v>6.3570879158653198E-2</v>
      </c>
      <c r="BO12" s="19">
        <v>7.5237014603508803E-2</v>
      </c>
      <c r="BP12" s="19"/>
      <c r="BQ12" s="19">
        <v>2.8288886538895198E-2</v>
      </c>
      <c r="BR12" s="19">
        <v>6.9275958520315595E-2</v>
      </c>
      <c r="BS12" s="19"/>
      <c r="BT12" s="19">
        <v>3.4011255135673303E-2</v>
      </c>
      <c r="BU12" s="19">
        <v>6.9374419256475695E-2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0.42963712235214502</v>
      </c>
      <c r="D9" s="17">
        <v>0.36993593729774399</v>
      </c>
      <c r="E9" s="17">
        <v>0.487984209353724</v>
      </c>
      <c r="F9" s="17"/>
      <c r="G9" s="17">
        <v>0.26819683132186001</v>
      </c>
      <c r="H9" s="17">
        <v>0.28473852790814402</v>
      </c>
      <c r="I9" s="17">
        <v>0.35487788862712399</v>
      </c>
      <c r="J9" s="17">
        <v>0.49638615860382601</v>
      </c>
      <c r="K9" s="17">
        <v>0.54615213572048804</v>
      </c>
      <c r="L9" s="17">
        <v>0.58261292435907197</v>
      </c>
      <c r="M9" s="17"/>
      <c r="N9" s="17">
        <v>0.35217775001137303</v>
      </c>
      <c r="O9" s="17">
        <v>0.44685977094792401</v>
      </c>
      <c r="P9" s="17">
        <v>0.46701081841283498</v>
      </c>
      <c r="Q9" s="17">
        <v>0.46142793387789099</v>
      </c>
      <c r="R9" s="17"/>
      <c r="S9" s="17">
        <v>0.30715698805867597</v>
      </c>
      <c r="T9" s="17">
        <v>0.478187092329732</v>
      </c>
      <c r="U9" s="17">
        <v>0.47363345074763902</v>
      </c>
      <c r="V9" s="17">
        <v>0.42847957451042801</v>
      </c>
      <c r="W9" s="17">
        <v>0.48750279932412399</v>
      </c>
      <c r="X9" s="17">
        <v>0.43583863005200602</v>
      </c>
      <c r="Y9" s="17">
        <v>0.45952351186791401</v>
      </c>
      <c r="Z9" s="17">
        <v>0.409625872234056</v>
      </c>
      <c r="AA9" s="17">
        <v>0.42779308025893997</v>
      </c>
      <c r="AB9" s="17"/>
      <c r="AC9" s="17">
        <v>0.25962645008048402</v>
      </c>
      <c r="AD9" s="17">
        <v>0.34758967152110898</v>
      </c>
      <c r="AE9" s="17">
        <v>0.48981549180306999</v>
      </c>
      <c r="AF9" s="17">
        <v>0.51383207372112305</v>
      </c>
      <c r="AG9" s="17">
        <v>0.40687059113690199</v>
      </c>
      <c r="AH9" s="17">
        <v>0.46194573816732898</v>
      </c>
      <c r="AI9" s="17">
        <v>0.52153510891164101</v>
      </c>
      <c r="AJ9" s="17">
        <v>0.36498601328497998</v>
      </c>
      <c r="AK9" s="17">
        <v>0.47441689563532702</v>
      </c>
      <c r="AL9" s="17">
        <v>0.47953190901711001</v>
      </c>
      <c r="AM9" s="17">
        <v>0.44995817641915398</v>
      </c>
      <c r="AN9" s="17">
        <v>0.39410748561425901</v>
      </c>
      <c r="AO9" s="17">
        <v>0.37748384554450698</v>
      </c>
      <c r="AP9" s="17">
        <v>0.42406563658226798</v>
      </c>
      <c r="AQ9" s="17">
        <v>0.41632968993722902</v>
      </c>
      <c r="AR9" s="17">
        <v>0.23226927631554101</v>
      </c>
      <c r="AS9" s="17"/>
      <c r="AT9" s="17">
        <v>0.28740440053844202</v>
      </c>
      <c r="AU9" s="17">
        <v>0.44811212455565702</v>
      </c>
      <c r="AV9" s="17">
        <v>0.457572124662042</v>
      </c>
      <c r="AW9" s="17">
        <v>0.51630544254294797</v>
      </c>
      <c r="AX9" s="17">
        <v>0.51909167788063304</v>
      </c>
      <c r="AY9" s="17">
        <v>0.39368442683703597</v>
      </c>
      <c r="AZ9" s="17"/>
      <c r="BA9" s="17">
        <v>0.48733770596151499</v>
      </c>
      <c r="BB9" s="17">
        <v>0.476884197098498</v>
      </c>
      <c r="BC9" s="17">
        <v>0.35319779000999402</v>
      </c>
      <c r="BD9" s="17">
        <v>0.33697598566898501</v>
      </c>
      <c r="BE9" s="17">
        <v>0.31139291224136101</v>
      </c>
      <c r="BF9" s="17"/>
      <c r="BG9" s="17">
        <v>0.48327743946003998</v>
      </c>
      <c r="BH9" s="17">
        <v>0.390848659437462</v>
      </c>
      <c r="BI9" s="17">
        <v>0.48864020890215099</v>
      </c>
      <c r="BJ9" s="17">
        <v>0.48419924264019298</v>
      </c>
      <c r="BK9" s="17">
        <v>0.31057970705572302</v>
      </c>
      <c r="BL9" s="17"/>
      <c r="BM9" s="17">
        <v>0.411767832928494</v>
      </c>
      <c r="BN9" s="17">
        <v>0.43628159211259698</v>
      </c>
      <c r="BO9" s="17">
        <v>0.46677273111936601</v>
      </c>
      <c r="BP9" s="17"/>
      <c r="BQ9" s="17">
        <v>0.347181010980738</v>
      </c>
      <c r="BR9" s="17">
        <v>0.48713127656197802</v>
      </c>
      <c r="BS9" s="17"/>
      <c r="BT9" s="17">
        <v>0.40222274134112801</v>
      </c>
      <c r="BU9" s="17">
        <v>0.48675397701086898</v>
      </c>
    </row>
    <row r="10" spans="2:73" ht="28.8" x14ac:dyDescent="0.3">
      <c r="B10" s="18" t="s">
        <v>353</v>
      </c>
      <c r="C10" s="17">
        <v>0.45176258077412801</v>
      </c>
      <c r="D10" s="17">
        <v>0.50497470239481201</v>
      </c>
      <c r="E10" s="17">
        <v>0.400128595629966</v>
      </c>
      <c r="F10" s="17"/>
      <c r="G10" s="17">
        <v>0.56992470962372199</v>
      </c>
      <c r="H10" s="17">
        <v>0.58411598354493899</v>
      </c>
      <c r="I10" s="17">
        <v>0.49660450301931103</v>
      </c>
      <c r="J10" s="17">
        <v>0.39921830149232901</v>
      </c>
      <c r="K10" s="17">
        <v>0.35169106722673099</v>
      </c>
      <c r="L10" s="17">
        <v>0.33937651663657098</v>
      </c>
      <c r="M10" s="17"/>
      <c r="N10" s="17">
        <v>0.52834690412282903</v>
      </c>
      <c r="O10" s="17">
        <v>0.44893688227031597</v>
      </c>
      <c r="P10" s="17">
        <v>0.41964066008605699</v>
      </c>
      <c r="Q10" s="17">
        <v>0.40155428656190201</v>
      </c>
      <c r="R10" s="17"/>
      <c r="S10" s="17">
        <v>0.54215995928451399</v>
      </c>
      <c r="T10" s="17">
        <v>0.44468628991449399</v>
      </c>
      <c r="U10" s="17">
        <v>0.41619978723129802</v>
      </c>
      <c r="V10" s="17">
        <v>0.46447120635950101</v>
      </c>
      <c r="W10" s="17">
        <v>0.365211032494832</v>
      </c>
      <c r="X10" s="17">
        <v>0.423842891199324</v>
      </c>
      <c r="Y10" s="17">
        <v>0.41599558055645602</v>
      </c>
      <c r="Z10" s="17">
        <v>0.50701438493879403</v>
      </c>
      <c r="AA10" s="17">
        <v>0.453259178837009</v>
      </c>
      <c r="AB10" s="17"/>
      <c r="AC10" s="17">
        <v>0.43015017589093701</v>
      </c>
      <c r="AD10" s="17">
        <v>0.45917646629556902</v>
      </c>
      <c r="AE10" s="17">
        <v>0.385525123115318</v>
      </c>
      <c r="AF10" s="17">
        <v>0.37279128653972299</v>
      </c>
      <c r="AG10" s="17">
        <v>0.42701281395697999</v>
      </c>
      <c r="AH10" s="17">
        <v>0.40950283290537798</v>
      </c>
      <c r="AI10" s="17">
        <v>0.41348877361515302</v>
      </c>
      <c r="AJ10" s="17">
        <v>0.52245578002676596</v>
      </c>
      <c r="AK10" s="17">
        <v>0.45741458445536798</v>
      </c>
      <c r="AL10" s="17">
        <v>0.42384358539682199</v>
      </c>
      <c r="AM10" s="17">
        <v>0.45591205415657998</v>
      </c>
      <c r="AN10" s="17">
        <v>0.51318524317054703</v>
      </c>
      <c r="AO10" s="17">
        <v>0.51266742472381599</v>
      </c>
      <c r="AP10" s="17">
        <v>0.49542348356439397</v>
      </c>
      <c r="AQ10" s="17">
        <v>0.47752506089503199</v>
      </c>
      <c r="AR10" s="17">
        <v>0.63358566219506696</v>
      </c>
      <c r="AS10" s="17"/>
      <c r="AT10" s="17">
        <v>0.56792335476132905</v>
      </c>
      <c r="AU10" s="17">
        <v>0.43882324896528302</v>
      </c>
      <c r="AV10" s="17">
        <v>0.42446780302502102</v>
      </c>
      <c r="AW10" s="17">
        <v>0.38263589991519098</v>
      </c>
      <c r="AX10" s="17">
        <v>0.37816674771696501</v>
      </c>
      <c r="AY10" s="17">
        <v>0.47642955934710701</v>
      </c>
      <c r="AZ10" s="17"/>
      <c r="BA10" s="17">
        <v>0.39333507828854902</v>
      </c>
      <c r="BB10" s="17">
        <v>0.43104083112575797</v>
      </c>
      <c r="BC10" s="17">
        <v>0.50291375217551304</v>
      </c>
      <c r="BD10" s="17">
        <v>0.52844461812786203</v>
      </c>
      <c r="BE10" s="17">
        <v>0.60513390930232802</v>
      </c>
      <c r="BF10" s="17"/>
      <c r="BG10" s="17">
        <v>0.42503748236773198</v>
      </c>
      <c r="BH10" s="17">
        <v>0.49545386661673502</v>
      </c>
      <c r="BI10" s="17">
        <v>0.39939008006017801</v>
      </c>
      <c r="BJ10" s="17">
        <v>0.410665306813911</v>
      </c>
      <c r="BK10" s="17">
        <v>0.53352858441124795</v>
      </c>
      <c r="BL10" s="17"/>
      <c r="BM10" s="17">
        <v>0.47347239015961601</v>
      </c>
      <c r="BN10" s="17">
        <v>0.458603308475383</v>
      </c>
      <c r="BO10" s="17">
        <v>0.37059197871379701</v>
      </c>
      <c r="BP10" s="17"/>
      <c r="BQ10" s="17">
        <v>0.51801735046831099</v>
      </c>
      <c r="BR10" s="17">
        <v>0.41050046762154502</v>
      </c>
      <c r="BS10" s="17"/>
      <c r="BT10" s="17">
        <v>0.48104712276339001</v>
      </c>
      <c r="BU10" s="17">
        <v>0.40260050986678803</v>
      </c>
    </row>
    <row r="11" spans="2:73" ht="28.8" x14ac:dyDescent="0.3">
      <c r="B11" s="18" t="s">
        <v>354</v>
      </c>
      <c r="C11" s="17">
        <v>5.0603729840332602E-2</v>
      </c>
      <c r="D11" s="17">
        <v>6.36037456632908E-2</v>
      </c>
      <c r="E11" s="17">
        <v>3.80916694724584E-2</v>
      </c>
      <c r="F11" s="17"/>
      <c r="G11" s="17">
        <v>8.5501575637394606E-2</v>
      </c>
      <c r="H11" s="17">
        <v>8.3060876389657298E-2</v>
      </c>
      <c r="I11" s="17">
        <v>7.4899629883088806E-2</v>
      </c>
      <c r="J11" s="17">
        <v>2.3881406258642799E-2</v>
      </c>
      <c r="K11" s="17">
        <v>3.3477213506446897E-2</v>
      </c>
      <c r="L11" s="17">
        <v>1.4592719340188199E-2</v>
      </c>
      <c r="M11" s="17"/>
      <c r="N11" s="17">
        <v>5.98460131537158E-2</v>
      </c>
      <c r="O11" s="17">
        <v>5.1368606792591101E-2</v>
      </c>
      <c r="P11" s="17">
        <v>4.2926358708346497E-2</v>
      </c>
      <c r="Q11" s="17">
        <v>4.6325074307236903E-2</v>
      </c>
      <c r="R11" s="17"/>
      <c r="S11" s="17">
        <v>9.6532675395466394E-2</v>
      </c>
      <c r="T11" s="17">
        <v>2.8541168334630999E-2</v>
      </c>
      <c r="U11" s="17">
        <v>3.8983607187729398E-2</v>
      </c>
      <c r="V11" s="17">
        <v>3.0848613686748998E-2</v>
      </c>
      <c r="W11" s="17">
        <v>6.7699016940455506E-2</v>
      </c>
      <c r="X11" s="17">
        <v>5.1449763738606401E-2</v>
      </c>
      <c r="Y11" s="17">
        <v>4.0571589894302602E-2</v>
      </c>
      <c r="Z11" s="17">
        <v>5.9418554152426001E-2</v>
      </c>
      <c r="AA11" s="17">
        <v>3.8718063475178498E-2</v>
      </c>
      <c r="AB11" s="17"/>
      <c r="AC11" s="17">
        <v>7.0819868613103396E-2</v>
      </c>
      <c r="AD11" s="17">
        <v>8.2624086635746899E-2</v>
      </c>
      <c r="AE11" s="17">
        <v>3.6411114647338101E-2</v>
      </c>
      <c r="AF11" s="17">
        <v>5.7684676597765799E-2</v>
      </c>
      <c r="AG11" s="17">
        <v>5.0774019551156603E-2</v>
      </c>
      <c r="AH11" s="17">
        <v>5.7668712930933501E-2</v>
      </c>
      <c r="AI11" s="17">
        <v>4.0502186908539198E-2</v>
      </c>
      <c r="AJ11" s="17">
        <v>3.3794376269359501E-2</v>
      </c>
      <c r="AK11" s="17">
        <v>4.9884125090021401E-2</v>
      </c>
      <c r="AL11" s="17">
        <v>6.1530224930687702E-2</v>
      </c>
      <c r="AM11" s="17">
        <v>3.3287157502089798E-2</v>
      </c>
      <c r="AN11" s="17">
        <v>2.3427717551068799E-2</v>
      </c>
      <c r="AO11" s="17">
        <v>6.2378754297454701E-2</v>
      </c>
      <c r="AP11" s="17">
        <v>4.29945015399796E-2</v>
      </c>
      <c r="AQ11" s="17">
        <v>7.4970547525350706E-2</v>
      </c>
      <c r="AR11" s="17">
        <v>9.7458159222961097E-2</v>
      </c>
      <c r="AS11" s="17"/>
      <c r="AT11" s="17">
        <v>9.2635847859569798E-2</v>
      </c>
      <c r="AU11" s="17">
        <v>4.2896203656190998E-2</v>
      </c>
      <c r="AV11" s="17">
        <v>4.3437064960568199E-2</v>
      </c>
      <c r="AW11" s="17">
        <v>3.1496426947649703E-2</v>
      </c>
      <c r="AX11" s="17">
        <v>2.5136398859267699E-2</v>
      </c>
      <c r="AY11" s="17">
        <v>4.3821945603861899E-2</v>
      </c>
      <c r="AZ11" s="17"/>
      <c r="BA11" s="17">
        <v>3.5834223788032499E-2</v>
      </c>
      <c r="BB11" s="17">
        <v>3.8231840438186997E-2</v>
      </c>
      <c r="BC11" s="17">
        <v>6.1736607853078003E-2</v>
      </c>
      <c r="BD11" s="17">
        <v>9.6268139287316298E-2</v>
      </c>
      <c r="BE11" s="17">
        <v>6.0001011101901099E-2</v>
      </c>
      <c r="BF11" s="17"/>
      <c r="BG11" s="17">
        <v>3.0949542415326801E-2</v>
      </c>
      <c r="BH11" s="17">
        <v>5.45411166770206E-2</v>
      </c>
      <c r="BI11" s="17">
        <v>5.0015146899560999E-2</v>
      </c>
      <c r="BJ11" s="17">
        <v>5.1377412543713898E-2</v>
      </c>
      <c r="BK11" s="17">
        <v>7.7207097133004707E-2</v>
      </c>
      <c r="BL11" s="17"/>
      <c r="BM11" s="17">
        <v>5.1763440198649598E-2</v>
      </c>
      <c r="BN11" s="17">
        <v>4.0511560263819697E-2</v>
      </c>
      <c r="BO11" s="17">
        <v>7.1549579390297102E-2</v>
      </c>
      <c r="BP11" s="17"/>
      <c r="BQ11" s="17">
        <v>9.0310734347679902E-2</v>
      </c>
      <c r="BR11" s="17">
        <v>2.6914944641467601E-2</v>
      </c>
      <c r="BS11" s="17"/>
      <c r="BT11" s="17">
        <v>5.94696843614985E-2</v>
      </c>
      <c r="BU11" s="17">
        <v>3.8353504690155499E-2</v>
      </c>
    </row>
    <row r="12" spans="2:73" x14ac:dyDescent="0.3">
      <c r="B12" s="18" t="s">
        <v>92</v>
      </c>
      <c r="C12" s="19">
        <v>6.79965670333951E-2</v>
      </c>
      <c r="D12" s="19">
        <v>6.1485614644152399E-2</v>
      </c>
      <c r="E12" s="19">
        <v>7.3795525543851298E-2</v>
      </c>
      <c r="F12" s="19"/>
      <c r="G12" s="19">
        <v>7.6376883417022701E-2</v>
      </c>
      <c r="H12" s="19">
        <v>4.8084612157259898E-2</v>
      </c>
      <c r="I12" s="19">
        <v>7.3617978470475506E-2</v>
      </c>
      <c r="J12" s="19">
        <v>8.0514133645202296E-2</v>
      </c>
      <c r="K12" s="19">
        <v>6.8679583546334105E-2</v>
      </c>
      <c r="L12" s="19">
        <v>6.3417839664168807E-2</v>
      </c>
      <c r="M12" s="19"/>
      <c r="N12" s="19">
        <v>5.9629332712082102E-2</v>
      </c>
      <c r="O12" s="19">
        <v>5.28347399891698E-2</v>
      </c>
      <c r="P12" s="19">
        <v>7.0422162792761506E-2</v>
      </c>
      <c r="Q12" s="19">
        <v>9.0692705252970005E-2</v>
      </c>
      <c r="R12" s="19"/>
      <c r="S12" s="19">
        <v>5.4150377261343703E-2</v>
      </c>
      <c r="T12" s="19">
        <v>4.8585449421143199E-2</v>
      </c>
      <c r="U12" s="19">
        <v>7.11831548333339E-2</v>
      </c>
      <c r="V12" s="19">
        <v>7.6200605443321703E-2</v>
      </c>
      <c r="W12" s="19">
        <v>7.9587151240588405E-2</v>
      </c>
      <c r="X12" s="19">
        <v>8.8868715010064006E-2</v>
      </c>
      <c r="Y12" s="19">
        <v>8.3909317681326506E-2</v>
      </c>
      <c r="Z12" s="19">
        <v>2.3941188674724299E-2</v>
      </c>
      <c r="AA12" s="19">
        <v>8.0229677428872007E-2</v>
      </c>
      <c r="AB12" s="19"/>
      <c r="AC12" s="19">
        <v>0.239403505415475</v>
      </c>
      <c r="AD12" s="19">
        <v>0.11060977554757601</v>
      </c>
      <c r="AE12" s="19">
        <v>8.8248270434272996E-2</v>
      </c>
      <c r="AF12" s="19">
        <v>5.5691963141387898E-2</v>
      </c>
      <c r="AG12" s="19">
        <v>0.11534257535496099</v>
      </c>
      <c r="AH12" s="19">
        <v>7.0882715996358994E-2</v>
      </c>
      <c r="AI12" s="19">
        <v>2.44739305646661E-2</v>
      </c>
      <c r="AJ12" s="19">
        <v>7.8763830418894606E-2</v>
      </c>
      <c r="AK12" s="19">
        <v>1.8284394819283099E-2</v>
      </c>
      <c r="AL12" s="19">
        <v>3.5094280655380103E-2</v>
      </c>
      <c r="AM12" s="19">
        <v>6.0842611922176E-2</v>
      </c>
      <c r="AN12" s="19">
        <v>6.9279553664124596E-2</v>
      </c>
      <c r="AO12" s="19">
        <v>4.7469975434222399E-2</v>
      </c>
      <c r="AP12" s="19">
        <v>3.7516378313358703E-2</v>
      </c>
      <c r="AQ12" s="19">
        <v>3.1174701642387701E-2</v>
      </c>
      <c r="AR12" s="19">
        <v>3.6686902266430697E-2</v>
      </c>
      <c r="AS12" s="19"/>
      <c r="AT12" s="19">
        <v>5.2036396840659999E-2</v>
      </c>
      <c r="AU12" s="19">
        <v>7.0168422822868504E-2</v>
      </c>
      <c r="AV12" s="19">
        <v>7.45230073523689E-2</v>
      </c>
      <c r="AW12" s="19">
        <v>6.9562230594211197E-2</v>
      </c>
      <c r="AX12" s="19">
        <v>7.76051755431338E-2</v>
      </c>
      <c r="AY12" s="19">
        <v>8.6064068211994194E-2</v>
      </c>
      <c r="AZ12" s="19"/>
      <c r="BA12" s="19">
        <v>8.3492991961904406E-2</v>
      </c>
      <c r="BB12" s="19">
        <v>5.38431313375567E-2</v>
      </c>
      <c r="BC12" s="19">
        <v>8.21518499614146E-2</v>
      </c>
      <c r="BD12" s="19">
        <v>3.83112569158367E-2</v>
      </c>
      <c r="BE12" s="19">
        <v>2.3472167354409601E-2</v>
      </c>
      <c r="BF12" s="19"/>
      <c r="BG12" s="19">
        <v>6.07355357569015E-2</v>
      </c>
      <c r="BH12" s="19">
        <v>5.9156357268782302E-2</v>
      </c>
      <c r="BI12" s="19">
        <v>6.1954564138109902E-2</v>
      </c>
      <c r="BJ12" s="19">
        <v>5.3758038002181603E-2</v>
      </c>
      <c r="BK12" s="19">
        <v>7.8684611400024196E-2</v>
      </c>
      <c r="BL12" s="19"/>
      <c r="BM12" s="19">
        <v>6.29963367132403E-2</v>
      </c>
      <c r="BN12" s="19">
        <v>6.4603539148200106E-2</v>
      </c>
      <c r="BO12" s="19">
        <v>9.1085710776540305E-2</v>
      </c>
      <c r="BP12" s="19"/>
      <c r="BQ12" s="19">
        <v>4.4490904203271897E-2</v>
      </c>
      <c r="BR12" s="19">
        <v>7.5453311175009197E-2</v>
      </c>
      <c r="BS12" s="19"/>
      <c r="BT12" s="19">
        <v>5.7260451533983403E-2</v>
      </c>
      <c r="BU12" s="19">
        <v>7.2292008432187596E-2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352</v>
      </c>
      <c r="C9" s="17">
        <v>0.28924463735077499</v>
      </c>
      <c r="D9" s="17">
        <v>0.28264376192018498</v>
      </c>
      <c r="E9" s="17">
        <v>0.295766255536694</v>
      </c>
      <c r="F9" s="17"/>
      <c r="G9" s="17">
        <v>0.32109816305752498</v>
      </c>
      <c r="H9" s="17">
        <v>0.27968906796755</v>
      </c>
      <c r="I9" s="17">
        <v>0.29313445377865199</v>
      </c>
      <c r="J9" s="17">
        <v>0.284276191721411</v>
      </c>
      <c r="K9" s="17">
        <v>0.33458992333745002</v>
      </c>
      <c r="L9" s="17">
        <v>0.246347395357425</v>
      </c>
      <c r="M9" s="17"/>
      <c r="N9" s="17">
        <v>0.26258715837686503</v>
      </c>
      <c r="O9" s="17">
        <v>0.29362323281833203</v>
      </c>
      <c r="P9" s="17">
        <v>0.27391386507056298</v>
      </c>
      <c r="Q9" s="17">
        <v>0.32455769489682901</v>
      </c>
      <c r="R9" s="17"/>
      <c r="S9" s="17">
        <v>0.26970904161598303</v>
      </c>
      <c r="T9" s="17">
        <v>0.25874139623506398</v>
      </c>
      <c r="U9" s="17">
        <v>0.21862575906290799</v>
      </c>
      <c r="V9" s="17">
        <v>0.28415280166462298</v>
      </c>
      <c r="W9" s="17">
        <v>0.34188730265297701</v>
      </c>
      <c r="X9" s="17">
        <v>0.34317549723233098</v>
      </c>
      <c r="Y9" s="17">
        <v>0.285748913141391</v>
      </c>
      <c r="Z9" s="17">
        <v>0.31382601970482299</v>
      </c>
      <c r="AA9" s="17">
        <v>0.32489076100064002</v>
      </c>
      <c r="AB9" s="17"/>
      <c r="AC9" s="17">
        <v>0.34399724930026199</v>
      </c>
      <c r="AD9" s="17">
        <v>0.28602144339627</v>
      </c>
      <c r="AE9" s="17">
        <v>0.40001882466933802</v>
      </c>
      <c r="AF9" s="17">
        <v>0.28340494911750402</v>
      </c>
      <c r="AG9" s="17">
        <v>0.28898387171783202</v>
      </c>
      <c r="AH9" s="17">
        <v>0.28977574832630498</v>
      </c>
      <c r="AI9" s="17">
        <v>0.30969212950121899</v>
      </c>
      <c r="AJ9" s="17">
        <v>0.247498420026253</v>
      </c>
      <c r="AK9" s="17">
        <v>0.35907521867239101</v>
      </c>
      <c r="AL9" s="17">
        <v>0.30625510465647898</v>
      </c>
      <c r="AM9" s="17">
        <v>0.232612681860145</v>
      </c>
      <c r="AN9" s="17">
        <v>0.26075655940403902</v>
      </c>
      <c r="AO9" s="17">
        <v>0.32118924086587902</v>
      </c>
      <c r="AP9" s="17">
        <v>0.29199761144969499</v>
      </c>
      <c r="AQ9" s="17">
        <v>0.18729631773857999</v>
      </c>
      <c r="AR9" s="17">
        <v>0.26253746668370997</v>
      </c>
      <c r="AS9" s="17"/>
      <c r="AT9" s="17">
        <v>0.295341773396814</v>
      </c>
      <c r="AU9" s="17">
        <v>0.28380522562159999</v>
      </c>
      <c r="AV9" s="17">
        <v>0.30176441056661302</v>
      </c>
      <c r="AW9" s="17">
        <v>0.314590722275851</v>
      </c>
      <c r="AX9" s="17">
        <v>0.26283471046790902</v>
      </c>
      <c r="AY9" s="17">
        <v>0.21584697399994099</v>
      </c>
      <c r="AZ9" s="17"/>
      <c r="BA9" s="17">
        <v>0.29965923764956298</v>
      </c>
      <c r="BB9" s="17">
        <v>0.31961841955624698</v>
      </c>
      <c r="BC9" s="17">
        <v>0.27796900543285902</v>
      </c>
      <c r="BD9" s="17">
        <v>0.29188441651181002</v>
      </c>
      <c r="BE9" s="17">
        <v>0.15677323110536001</v>
      </c>
      <c r="BF9" s="17"/>
      <c r="BG9" s="17">
        <v>0.25607683658742803</v>
      </c>
      <c r="BH9" s="17">
        <v>0.28208715992679001</v>
      </c>
      <c r="BI9" s="17">
        <v>0.241341125332245</v>
      </c>
      <c r="BJ9" s="17">
        <v>0.342866538790291</v>
      </c>
      <c r="BK9" s="17">
        <v>0.39837677624402701</v>
      </c>
      <c r="BL9" s="17"/>
      <c r="BM9" s="17">
        <v>0.24032437774566101</v>
      </c>
      <c r="BN9" s="17">
        <v>0.31196437757680001</v>
      </c>
      <c r="BO9" s="17">
        <v>0.37995975978288699</v>
      </c>
      <c r="BP9" s="17"/>
      <c r="BQ9" s="17">
        <v>0.28965202478822</v>
      </c>
      <c r="BR9" s="17">
        <v>0.29044756220971601</v>
      </c>
      <c r="BS9" s="17"/>
      <c r="BT9" s="17">
        <v>0.263018447186467</v>
      </c>
      <c r="BU9" s="17">
        <v>0.34058498745587901</v>
      </c>
    </row>
    <row r="10" spans="2:73" ht="28.8" x14ac:dyDescent="0.3">
      <c r="B10" s="18" t="s">
        <v>353</v>
      </c>
      <c r="C10" s="17">
        <v>0.59495142142798096</v>
      </c>
      <c r="D10" s="17">
        <v>0.60220001724472405</v>
      </c>
      <c r="E10" s="17">
        <v>0.58819690875965103</v>
      </c>
      <c r="F10" s="17"/>
      <c r="G10" s="17">
        <v>0.55212767054001399</v>
      </c>
      <c r="H10" s="17">
        <v>0.59082222959572495</v>
      </c>
      <c r="I10" s="17">
        <v>0.58450443644608696</v>
      </c>
      <c r="J10" s="17">
        <v>0.61949775786753902</v>
      </c>
      <c r="K10" s="17">
        <v>0.54568216262967895</v>
      </c>
      <c r="L10" s="17">
        <v>0.64827380870596296</v>
      </c>
      <c r="M10" s="17"/>
      <c r="N10" s="17">
        <v>0.65086573822240201</v>
      </c>
      <c r="O10" s="17">
        <v>0.61165175404311201</v>
      </c>
      <c r="P10" s="17">
        <v>0.59321611534755703</v>
      </c>
      <c r="Q10" s="17">
        <v>0.52142736982844995</v>
      </c>
      <c r="R10" s="17"/>
      <c r="S10" s="17">
        <v>0.57919186830166003</v>
      </c>
      <c r="T10" s="17">
        <v>0.63400675183791699</v>
      </c>
      <c r="U10" s="17">
        <v>0.67488666071733505</v>
      </c>
      <c r="V10" s="17">
        <v>0.59376648015435096</v>
      </c>
      <c r="W10" s="17">
        <v>0.56106669185740299</v>
      </c>
      <c r="X10" s="17">
        <v>0.52296992482176297</v>
      </c>
      <c r="Y10" s="17">
        <v>0.617348453366516</v>
      </c>
      <c r="Z10" s="17">
        <v>0.52674080775156695</v>
      </c>
      <c r="AA10" s="17">
        <v>0.59362636832693405</v>
      </c>
      <c r="AB10" s="17"/>
      <c r="AC10" s="17">
        <v>0.40743169471698298</v>
      </c>
      <c r="AD10" s="17">
        <v>0.52713366179883503</v>
      </c>
      <c r="AE10" s="17">
        <v>0.44771407640555599</v>
      </c>
      <c r="AF10" s="17">
        <v>0.59301394761743897</v>
      </c>
      <c r="AG10" s="17">
        <v>0.55365418856453297</v>
      </c>
      <c r="AH10" s="17">
        <v>0.59181644144991397</v>
      </c>
      <c r="AI10" s="17">
        <v>0.61856486907084596</v>
      </c>
      <c r="AJ10" s="17">
        <v>0.64593741417146</v>
      </c>
      <c r="AK10" s="17">
        <v>0.54269441944694496</v>
      </c>
      <c r="AL10" s="17">
        <v>0.60020235150081302</v>
      </c>
      <c r="AM10" s="17">
        <v>0.660793207610609</v>
      </c>
      <c r="AN10" s="17">
        <v>0.65869989765882098</v>
      </c>
      <c r="AO10" s="17">
        <v>0.59908933893637994</v>
      </c>
      <c r="AP10" s="17">
        <v>0.67615132293390701</v>
      </c>
      <c r="AQ10" s="17">
        <v>0.70215676129580296</v>
      </c>
      <c r="AR10" s="17">
        <v>0.65101824166410505</v>
      </c>
      <c r="AS10" s="17"/>
      <c r="AT10" s="17">
        <v>0.56506756222881105</v>
      </c>
      <c r="AU10" s="17">
        <v>0.60219171454659304</v>
      </c>
      <c r="AV10" s="17">
        <v>0.57724423136630698</v>
      </c>
      <c r="AW10" s="17">
        <v>0.57563928885450699</v>
      </c>
      <c r="AX10" s="17">
        <v>0.64041772640393602</v>
      </c>
      <c r="AY10" s="17">
        <v>0.723338866243458</v>
      </c>
      <c r="AZ10" s="17"/>
      <c r="BA10" s="17">
        <v>0.56416610244932197</v>
      </c>
      <c r="BB10" s="17">
        <v>0.58113100600024503</v>
      </c>
      <c r="BC10" s="17">
        <v>0.61407286493603297</v>
      </c>
      <c r="BD10" s="17">
        <v>0.59350158361602401</v>
      </c>
      <c r="BE10" s="17">
        <v>0.75342801366911105</v>
      </c>
      <c r="BF10" s="17"/>
      <c r="BG10" s="17">
        <v>0.64425979174498604</v>
      </c>
      <c r="BH10" s="17">
        <v>0.61647564685735001</v>
      </c>
      <c r="BI10" s="17">
        <v>0.68046589017960502</v>
      </c>
      <c r="BJ10" s="17">
        <v>0.55976589785049502</v>
      </c>
      <c r="BK10" s="17">
        <v>0.49948098608061597</v>
      </c>
      <c r="BL10" s="17"/>
      <c r="BM10" s="17">
        <v>0.66187219804202102</v>
      </c>
      <c r="BN10" s="17">
        <v>0.55670270678580602</v>
      </c>
      <c r="BO10" s="17">
        <v>0.48818885191047701</v>
      </c>
      <c r="BP10" s="17"/>
      <c r="BQ10" s="17">
        <v>0.61341533713410701</v>
      </c>
      <c r="BR10" s="17">
        <v>0.59294248164475005</v>
      </c>
      <c r="BS10" s="17"/>
      <c r="BT10" s="17">
        <v>0.648690624470042</v>
      </c>
      <c r="BU10" s="17">
        <v>0.52751987229015795</v>
      </c>
    </row>
    <row r="11" spans="2:73" ht="28.8" x14ac:dyDescent="0.3">
      <c r="B11" s="18" t="s">
        <v>354</v>
      </c>
      <c r="C11" s="17">
        <v>2.6543718792036101E-2</v>
      </c>
      <c r="D11" s="17">
        <v>2.83025479811999E-2</v>
      </c>
      <c r="E11" s="17">
        <v>2.4911685538966999E-2</v>
      </c>
      <c r="F11" s="17"/>
      <c r="G11" s="17">
        <v>5.4179321305141401E-2</v>
      </c>
      <c r="H11" s="17">
        <v>4.4887474723360701E-2</v>
      </c>
      <c r="I11" s="17">
        <v>3.3997885301982902E-2</v>
      </c>
      <c r="J11" s="17">
        <v>1.52200162457331E-2</v>
      </c>
      <c r="K11" s="17">
        <v>8.8773160403590803E-3</v>
      </c>
      <c r="L11" s="17">
        <v>8.3394260374181298E-3</v>
      </c>
      <c r="M11" s="17"/>
      <c r="N11" s="17">
        <v>2.4110076059121601E-2</v>
      </c>
      <c r="O11" s="17">
        <v>2.5971821096632701E-2</v>
      </c>
      <c r="P11" s="17">
        <v>3.21629092130458E-2</v>
      </c>
      <c r="Q11" s="17">
        <v>2.5356820739393202E-2</v>
      </c>
      <c r="R11" s="17"/>
      <c r="S11" s="17">
        <v>5.0650984009507703E-2</v>
      </c>
      <c r="T11" s="17">
        <v>2.1543773341797998E-2</v>
      </c>
      <c r="U11" s="17">
        <v>2.2638114478290901E-2</v>
      </c>
      <c r="V11" s="17">
        <v>2.0858380352336999E-2</v>
      </c>
      <c r="W11" s="17">
        <v>2.6057256567078E-2</v>
      </c>
      <c r="X11" s="17">
        <v>1.6438336333612399E-2</v>
      </c>
      <c r="Y11" s="17">
        <v>3.3256343136495101E-2</v>
      </c>
      <c r="Z11" s="17">
        <v>3.2481779257426902E-2</v>
      </c>
      <c r="AA11" s="17">
        <v>1.1504683161805401E-2</v>
      </c>
      <c r="AB11" s="17"/>
      <c r="AC11" s="17">
        <v>4.4928414148251397E-2</v>
      </c>
      <c r="AD11" s="17">
        <v>4.1164538465891201E-2</v>
      </c>
      <c r="AE11" s="17">
        <v>1.1074654127054001E-2</v>
      </c>
      <c r="AF11" s="17">
        <v>2.7196799991136899E-2</v>
      </c>
      <c r="AG11" s="17">
        <v>1.9060123299668202E-2</v>
      </c>
      <c r="AH11" s="17">
        <v>2.1677431941321001E-2</v>
      </c>
      <c r="AI11" s="17">
        <v>2.10017048362834E-2</v>
      </c>
      <c r="AJ11" s="17">
        <v>2.2204376755247598E-2</v>
      </c>
      <c r="AK11" s="17">
        <v>4.0669774813392699E-2</v>
      </c>
      <c r="AL11" s="17">
        <v>2.07299146052701E-2</v>
      </c>
      <c r="AM11" s="17">
        <v>4.6120805030838E-2</v>
      </c>
      <c r="AN11" s="17">
        <v>4.2722760611461699E-3</v>
      </c>
      <c r="AO11" s="17">
        <v>3.59921646402677E-2</v>
      </c>
      <c r="AP11" s="17">
        <v>0</v>
      </c>
      <c r="AQ11" s="17">
        <v>2.60594563511213E-2</v>
      </c>
      <c r="AR11" s="17">
        <v>6.1112722183372901E-2</v>
      </c>
      <c r="AS11" s="17"/>
      <c r="AT11" s="17">
        <v>5.04408461435688E-2</v>
      </c>
      <c r="AU11" s="17">
        <v>1.6285295518048502E-2</v>
      </c>
      <c r="AV11" s="17">
        <v>3.3585798044226602E-2</v>
      </c>
      <c r="AW11" s="17">
        <v>1.25231677659825E-2</v>
      </c>
      <c r="AX11" s="17">
        <v>1.72327921106443E-2</v>
      </c>
      <c r="AY11" s="17">
        <v>2.5612617718575599E-2</v>
      </c>
      <c r="AZ11" s="17"/>
      <c r="BA11" s="17">
        <v>1.6418315578356799E-2</v>
      </c>
      <c r="BB11" s="17">
        <v>1.7058977440905999E-2</v>
      </c>
      <c r="BC11" s="17">
        <v>2.5040315034687802E-2</v>
      </c>
      <c r="BD11" s="17">
        <v>5.3217131046001898E-2</v>
      </c>
      <c r="BE11" s="17">
        <v>7.2757110324939506E-2</v>
      </c>
      <c r="BF11" s="17"/>
      <c r="BG11" s="17">
        <v>1.7160138074660901E-2</v>
      </c>
      <c r="BH11" s="17">
        <v>2.9349916621067298E-2</v>
      </c>
      <c r="BI11" s="17">
        <v>2.0680102637984001E-2</v>
      </c>
      <c r="BJ11" s="17">
        <v>2.83930013229233E-2</v>
      </c>
      <c r="BK11" s="17">
        <v>2.7182768807858401E-2</v>
      </c>
      <c r="BL11" s="17"/>
      <c r="BM11" s="17">
        <v>3.2050006251343098E-2</v>
      </c>
      <c r="BN11" s="17">
        <v>2.1199486052983399E-2</v>
      </c>
      <c r="BO11" s="17">
        <v>2.30708524003789E-2</v>
      </c>
      <c r="BP11" s="17"/>
      <c r="BQ11" s="17">
        <v>4.4530444013678699E-2</v>
      </c>
      <c r="BR11" s="17">
        <v>1.5033127890981501E-2</v>
      </c>
      <c r="BS11" s="17"/>
      <c r="BT11" s="17">
        <v>3.1154894986489299E-2</v>
      </c>
      <c r="BU11" s="17">
        <v>2.0320517941978401E-2</v>
      </c>
    </row>
    <row r="12" spans="2:73" x14ac:dyDescent="0.3">
      <c r="B12" s="18" t="s">
        <v>92</v>
      </c>
      <c r="C12" s="19">
        <v>8.9260222429207794E-2</v>
      </c>
      <c r="D12" s="19">
        <v>8.6853672853890798E-2</v>
      </c>
      <c r="E12" s="19">
        <v>9.1125150164687793E-2</v>
      </c>
      <c r="F12" s="19"/>
      <c r="G12" s="19">
        <v>7.2594845097320296E-2</v>
      </c>
      <c r="H12" s="19">
        <v>8.4601227713364896E-2</v>
      </c>
      <c r="I12" s="19">
        <v>8.8363224473278698E-2</v>
      </c>
      <c r="J12" s="19">
        <v>8.1006034165316598E-2</v>
      </c>
      <c r="K12" s="19">
        <v>0.110850597992512</v>
      </c>
      <c r="L12" s="19">
        <v>9.7039369899193595E-2</v>
      </c>
      <c r="M12" s="19"/>
      <c r="N12" s="19">
        <v>6.2437027341611197E-2</v>
      </c>
      <c r="O12" s="19">
        <v>6.8753192041923206E-2</v>
      </c>
      <c r="P12" s="19">
        <v>0.10070711036883399</v>
      </c>
      <c r="Q12" s="19">
        <v>0.12865811453532799</v>
      </c>
      <c r="R12" s="19"/>
      <c r="S12" s="19">
        <v>0.10044810607285</v>
      </c>
      <c r="T12" s="19">
        <v>8.5708078585221295E-2</v>
      </c>
      <c r="U12" s="19">
        <v>8.3849465741465304E-2</v>
      </c>
      <c r="V12" s="19">
        <v>0.101222337828689</v>
      </c>
      <c r="W12" s="19">
        <v>7.0988748922541797E-2</v>
      </c>
      <c r="X12" s="19">
        <v>0.117416241612293</v>
      </c>
      <c r="Y12" s="19">
        <v>6.3646290355597795E-2</v>
      </c>
      <c r="Z12" s="19">
        <v>0.12695139328618299</v>
      </c>
      <c r="AA12" s="19">
        <v>6.9978187510620404E-2</v>
      </c>
      <c r="AB12" s="19"/>
      <c r="AC12" s="19">
        <v>0.20364264183450301</v>
      </c>
      <c r="AD12" s="19">
        <v>0.145680356339004</v>
      </c>
      <c r="AE12" s="19">
        <v>0.14119244479805201</v>
      </c>
      <c r="AF12" s="19">
        <v>9.6384303273920696E-2</v>
      </c>
      <c r="AG12" s="19">
        <v>0.13830181641796599</v>
      </c>
      <c r="AH12" s="19">
        <v>9.6730378282460006E-2</v>
      </c>
      <c r="AI12" s="19">
        <v>5.0741296591651601E-2</v>
      </c>
      <c r="AJ12" s="19">
        <v>8.4359789047039904E-2</v>
      </c>
      <c r="AK12" s="19">
        <v>5.75605870672719E-2</v>
      </c>
      <c r="AL12" s="19">
        <v>7.2812629237437906E-2</v>
      </c>
      <c r="AM12" s="19">
        <v>6.0473305498408202E-2</v>
      </c>
      <c r="AN12" s="19">
        <v>7.6271266875994101E-2</v>
      </c>
      <c r="AO12" s="19">
        <v>4.3729255557473298E-2</v>
      </c>
      <c r="AP12" s="19">
        <v>3.1851065616397799E-2</v>
      </c>
      <c r="AQ12" s="19">
        <v>8.4487464614495897E-2</v>
      </c>
      <c r="AR12" s="19">
        <v>2.5331569468812001E-2</v>
      </c>
      <c r="AS12" s="19"/>
      <c r="AT12" s="19">
        <v>8.9149818230806699E-2</v>
      </c>
      <c r="AU12" s="19">
        <v>9.7717764313758504E-2</v>
      </c>
      <c r="AV12" s="19">
        <v>8.7405560022852796E-2</v>
      </c>
      <c r="AW12" s="19">
        <v>9.7246821103659495E-2</v>
      </c>
      <c r="AX12" s="19">
        <v>7.9514771017510893E-2</v>
      </c>
      <c r="AY12" s="19">
        <v>3.5201542038025897E-2</v>
      </c>
      <c r="AZ12" s="19"/>
      <c r="BA12" s="19">
        <v>0.119756344322759</v>
      </c>
      <c r="BB12" s="19">
        <v>8.2191597002602104E-2</v>
      </c>
      <c r="BC12" s="19">
        <v>8.2917814596420197E-2</v>
      </c>
      <c r="BD12" s="19">
        <v>6.1396868826164103E-2</v>
      </c>
      <c r="BE12" s="19">
        <v>1.7041644900590101E-2</v>
      </c>
      <c r="BF12" s="19"/>
      <c r="BG12" s="19">
        <v>8.2503233592925398E-2</v>
      </c>
      <c r="BH12" s="19">
        <v>7.2087276594793401E-2</v>
      </c>
      <c r="BI12" s="19">
        <v>5.7512881850166599E-2</v>
      </c>
      <c r="BJ12" s="19">
        <v>6.8974562036290293E-2</v>
      </c>
      <c r="BK12" s="19">
        <v>7.4959468867498893E-2</v>
      </c>
      <c r="BL12" s="19"/>
      <c r="BM12" s="19">
        <v>6.57534179609751E-2</v>
      </c>
      <c r="BN12" s="19">
        <v>0.110133429584411</v>
      </c>
      <c r="BO12" s="19">
        <v>0.108780535906257</v>
      </c>
      <c r="BP12" s="19"/>
      <c r="BQ12" s="19">
        <v>5.24021940639946E-2</v>
      </c>
      <c r="BR12" s="19">
        <v>0.101576828254552</v>
      </c>
      <c r="BS12" s="19"/>
      <c r="BT12" s="19">
        <v>5.7136033357002201E-2</v>
      </c>
      <c r="BU12" s="19">
        <v>0.11157462231198501</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2711</v>
      </c>
      <c r="D7" s="10">
        <v>1141</v>
      </c>
      <c r="E7" s="10">
        <v>1564</v>
      </c>
      <c r="F7" s="10"/>
      <c r="G7" s="10">
        <v>275</v>
      </c>
      <c r="H7" s="10">
        <v>349</v>
      </c>
      <c r="I7" s="10">
        <v>471</v>
      </c>
      <c r="J7" s="10">
        <v>611</v>
      </c>
      <c r="K7" s="10">
        <v>387</v>
      </c>
      <c r="L7" s="10">
        <v>618</v>
      </c>
      <c r="M7" s="10"/>
      <c r="N7" s="10">
        <v>744</v>
      </c>
      <c r="O7" s="10">
        <v>629</v>
      </c>
      <c r="P7" s="10">
        <v>615</v>
      </c>
      <c r="Q7" s="10">
        <v>710</v>
      </c>
      <c r="R7" s="10"/>
      <c r="S7" s="10">
        <v>422</v>
      </c>
      <c r="T7" s="10">
        <v>442</v>
      </c>
      <c r="U7" s="10">
        <v>276</v>
      </c>
      <c r="V7" s="10">
        <v>302</v>
      </c>
      <c r="W7" s="10">
        <v>245</v>
      </c>
      <c r="X7" s="10">
        <v>272</v>
      </c>
      <c r="Y7" s="10">
        <v>265</v>
      </c>
      <c r="Z7" s="10">
        <v>136</v>
      </c>
      <c r="AA7" s="10">
        <v>351</v>
      </c>
      <c r="AB7" s="10"/>
      <c r="AC7" s="10">
        <v>22</v>
      </c>
      <c r="AD7" s="10">
        <v>104</v>
      </c>
      <c r="AE7" s="10">
        <v>182</v>
      </c>
      <c r="AF7" s="10">
        <v>195</v>
      </c>
      <c r="AG7" s="10">
        <v>249</v>
      </c>
      <c r="AH7" s="10">
        <v>293</v>
      </c>
      <c r="AI7" s="10">
        <v>230</v>
      </c>
      <c r="AJ7" s="10">
        <v>196</v>
      </c>
      <c r="AK7" s="10">
        <v>173</v>
      </c>
      <c r="AL7" s="10">
        <v>149</v>
      </c>
      <c r="AM7" s="10">
        <v>213</v>
      </c>
      <c r="AN7" s="10">
        <v>158</v>
      </c>
      <c r="AO7" s="10">
        <v>116</v>
      </c>
      <c r="AP7" s="10">
        <v>77</v>
      </c>
      <c r="AQ7" s="10">
        <v>75</v>
      </c>
      <c r="AR7" s="10">
        <v>153</v>
      </c>
      <c r="AS7" s="10"/>
      <c r="AT7" s="10">
        <v>580</v>
      </c>
      <c r="AU7" s="10">
        <v>796</v>
      </c>
      <c r="AV7" s="10">
        <v>394</v>
      </c>
      <c r="AW7" s="10">
        <v>512</v>
      </c>
      <c r="AX7" s="10">
        <v>293</v>
      </c>
      <c r="AY7" s="10">
        <v>135</v>
      </c>
      <c r="AZ7" s="10"/>
      <c r="BA7" s="10">
        <v>689</v>
      </c>
      <c r="BB7" s="10">
        <v>601</v>
      </c>
      <c r="BC7" s="10">
        <v>653</v>
      </c>
      <c r="BD7" s="10">
        <v>322</v>
      </c>
      <c r="BE7" s="10">
        <v>47</v>
      </c>
      <c r="BF7" s="10"/>
      <c r="BG7" s="10">
        <v>539</v>
      </c>
      <c r="BH7" s="10">
        <v>883</v>
      </c>
      <c r="BI7" s="10">
        <v>254</v>
      </c>
      <c r="BJ7" s="10">
        <v>373</v>
      </c>
      <c r="BK7" s="10">
        <v>129</v>
      </c>
      <c r="BL7" s="10"/>
      <c r="BM7" s="10">
        <v>1247</v>
      </c>
      <c r="BN7" s="10">
        <v>1023</v>
      </c>
      <c r="BO7" s="10">
        <v>441</v>
      </c>
      <c r="BP7" s="10"/>
      <c r="BQ7" s="10">
        <v>919</v>
      </c>
      <c r="BR7" s="10">
        <v>1648</v>
      </c>
      <c r="BS7" s="10"/>
      <c r="BT7" s="10">
        <v>1554</v>
      </c>
      <c r="BU7" s="10">
        <v>1037</v>
      </c>
    </row>
    <row r="8" spans="2:73" ht="30" customHeight="1" x14ac:dyDescent="0.3">
      <c r="B8" s="11" t="s">
        <v>19</v>
      </c>
      <c r="C8" s="11">
        <v>2704</v>
      </c>
      <c r="D8" s="11">
        <v>1317</v>
      </c>
      <c r="E8" s="11">
        <v>1383</v>
      </c>
      <c r="F8" s="11"/>
      <c r="G8" s="11">
        <v>400</v>
      </c>
      <c r="H8" s="11">
        <v>443</v>
      </c>
      <c r="I8" s="11">
        <v>450</v>
      </c>
      <c r="J8" s="11">
        <v>469</v>
      </c>
      <c r="K8" s="11">
        <v>369</v>
      </c>
      <c r="L8" s="11">
        <v>574</v>
      </c>
      <c r="M8" s="11"/>
      <c r="N8" s="11">
        <v>715</v>
      </c>
      <c r="O8" s="11">
        <v>680</v>
      </c>
      <c r="P8" s="11">
        <v>606</v>
      </c>
      <c r="Q8" s="11">
        <v>691</v>
      </c>
      <c r="R8" s="11"/>
      <c r="S8" s="11">
        <v>420</v>
      </c>
      <c r="T8" s="11">
        <v>440</v>
      </c>
      <c r="U8" s="11">
        <v>277</v>
      </c>
      <c r="V8" s="11">
        <v>302</v>
      </c>
      <c r="W8" s="11">
        <v>243</v>
      </c>
      <c r="X8" s="11">
        <v>270</v>
      </c>
      <c r="Y8" s="11">
        <v>264</v>
      </c>
      <c r="Z8" s="11">
        <v>134</v>
      </c>
      <c r="AA8" s="11">
        <v>355</v>
      </c>
      <c r="AB8" s="11"/>
      <c r="AC8" s="11">
        <v>27</v>
      </c>
      <c r="AD8" s="11">
        <v>110</v>
      </c>
      <c r="AE8" s="11">
        <v>179</v>
      </c>
      <c r="AF8" s="11">
        <v>193</v>
      </c>
      <c r="AG8" s="11">
        <v>241</v>
      </c>
      <c r="AH8" s="11">
        <v>290</v>
      </c>
      <c r="AI8" s="11">
        <v>236</v>
      </c>
      <c r="AJ8" s="11">
        <v>191</v>
      </c>
      <c r="AK8" s="11">
        <v>182</v>
      </c>
      <c r="AL8" s="11">
        <v>151</v>
      </c>
      <c r="AM8" s="11">
        <v>213</v>
      </c>
      <c r="AN8" s="11">
        <v>156</v>
      </c>
      <c r="AO8" s="11">
        <v>116</v>
      </c>
      <c r="AP8" s="11">
        <v>82</v>
      </c>
      <c r="AQ8" s="11">
        <v>72</v>
      </c>
      <c r="AR8" s="11">
        <v>148</v>
      </c>
      <c r="AS8" s="11"/>
      <c r="AT8" s="11">
        <v>614</v>
      </c>
      <c r="AU8" s="11">
        <v>780</v>
      </c>
      <c r="AV8" s="11">
        <v>398</v>
      </c>
      <c r="AW8" s="11">
        <v>503</v>
      </c>
      <c r="AX8" s="11">
        <v>278</v>
      </c>
      <c r="AY8" s="11">
        <v>130</v>
      </c>
      <c r="AZ8" s="11"/>
      <c r="BA8" s="11">
        <v>675</v>
      </c>
      <c r="BB8" s="11">
        <v>614</v>
      </c>
      <c r="BC8" s="11">
        <v>670</v>
      </c>
      <c r="BD8" s="11">
        <v>319</v>
      </c>
      <c r="BE8" s="11">
        <v>42</v>
      </c>
      <c r="BF8" s="11"/>
      <c r="BG8" s="11">
        <v>519</v>
      </c>
      <c r="BH8" s="11">
        <v>897</v>
      </c>
      <c r="BI8" s="11">
        <v>245</v>
      </c>
      <c r="BJ8" s="11">
        <v>371</v>
      </c>
      <c r="BK8" s="11">
        <v>132</v>
      </c>
      <c r="BL8" s="11"/>
      <c r="BM8" s="11">
        <v>1264</v>
      </c>
      <c r="BN8" s="11">
        <v>1021</v>
      </c>
      <c r="BO8" s="11">
        <v>420</v>
      </c>
      <c r="BP8" s="11"/>
      <c r="BQ8" s="11">
        <v>974</v>
      </c>
      <c r="BR8" s="11">
        <v>1575</v>
      </c>
      <c r="BS8" s="11"/>
      <c r="BT8" s="11">
        <v>1556</v>
      </c>
      <c r="BU8" s="11">
        <v>1023</v>
      </c>
    </row>
    <row r="9" spans="2:73" ht="28.8" x14ac:dyDescent="0.3">
      <c r="B9" s="18" t="s">
        <v>352</v>
      </c>
      <c r="C9" s="17">
        <v>0.33227030735136298</v>
      </c>
      <c r="D9" s="17">
        <v>0.31318754730119802</v>
      </c>
      <c r="E9" s="17">
        <v>0.35087155958017302</v>
      </c>
      <c r="F9" s="17"/>
      <c r="G9" s="17">
        <v>0.32929592479786901</v>
      </c>
      <c r="H9" s="17">
        <v>0.33209831181844801</v>
      </c>
      <c r="I9" s="17">
        <v>0.33156429828762202</v>
      </c>
      <c r="J9" s="17">
        <v>0.35155868199283702</v>
      </c>
      <c r="K9" s="17">
        <v>0.32415125914299198</v>
      </c>
      <c r="L9" s="17">
        <v>0.32449885242478499</v>
      </c>
      <c r="M9" s="17"/>
      <c r="N9" s="17">
        <v>0.29414473096883298</v>
      </c>
      <c r="O9" s="17">
        <v>0.35103247619115202</v>
      </c>
      <c r="P9" s="17">
        <v>0.35066621894963701</v>
      </c>
      <c r="Q9" s="17">
        <v>0.339359693913731</v>
      </c>
      <c r="R9" s="17"/>
      <c r="S9" s="17">
        <v>0.34072017520089498</v>
      </c>
      <c r="T9" s="17">
        <v>0.32517954812050498</v>
      </c>
      <c r="U9" s="17">
        <v>0.27950764803523798</v>
      </c>
      <c r="V9" s="17">
        <v>0.34794374326773397</v>
      </c>
      <c r="W9" s="17">
        <v>0.37092352856392702</v>
      </c>
      <c r="X9" s="17">
        <v>0.396231012480879</v>
      </c>
      <c r="Y9" s="17">
        <v>0.297440154302409</v>
      </c>
      <c r="Z9" s="17">
        <v>0.32697390497233603</v>
      </c>
      <c r="AA9" s="17">
        <v>0.31172978036195698</v>
      </c>
      <c r="AB9" s="17"/>
      <c r="AC9" s="17">
        <v>0.23274378747174901</v>
      </c>
      <c r="AD9" s="17">
        <v>0.244607403141407</v>
      </c>
      <c r="AE9" s="17">
        <v>0.38334848224137602</v>
      </c>
      <c r="AF9" s="17">
        <v>0.29678866182404301</v>
      </c>
      <c r="AG9" s="17">
        <v>0.32321010600446698</v>
      </c>
      <c r="AH9" s="17">
        <v>0.34502680720951601</v>
      </c>
      <c r="AI9" s="17">
        <v>0.41285343644705902</v>
      </c>
      <c r="AJ9" s="17">
        <v>0.31875695954265998</v>
      </c>
      <c r="AK9" s="17">
        <v>0.41437825033909897</v>
      </c>
      <c r="AL9" s="17">
        <v>0.36859253135383802</v>
      </c>
      <c r="AM9" s="17">
        <v>0.29717626126419899</v>
      </c>
      <c r="AN9" s="17">
        <v>0.31720284921269698</v>
      </c>
      <c r="AO9" s="17">
        <v>0.32744598241860801</v>
      </c>
      <c r="AP9" s="17">
        <v>0.39925668854545499</v>
      </c>
      <c r="AQ9" s="17">
        <v>0.35313748584990401</v>
      </c>
      <c r="AR9" s="17">
        <v>0.23209290249643399</v>
      </c>
      <c r="AS9" s="17"/>
      <c r="AT9" s="17">
        <v>0.31020429678797701</v>
      </c>
      <c r="AU9" s="17">
        <v>0.31605816224990502</v>
      </c>
      <c r="AV9" s="17">
        <v>0.34804534473298099</v>
      </c>
      <c r="AW9" s="17">
        <v>0.38078533055418101</v>
      </c>
      <c r="AX9" s="17">
        <v>0.339543336496133</v>
      </c>
      <c r="AY9" s="17">
        <v>0.28429547372720099</v>
      </c>
      <c r="AZ9" s="17"/>
      <c r="BA9" s="17">
        <v>0.32431469734541601</v>
      </c>
      <c r="BB9" s="17">
        <v>0.35948813158198001</v>
      </c>
      <c r="BC9" s="17">
        <v>0.31228130156411799</v>
      </c>
      <c r="BD9" s="17">
        <v>0.33068478655667299</v>
      </c>
      <c r="BE9" s="17">
        <v>0.26125032558104599</v>
      </c>
      <c r="BF9" s="17"/>
      <c r="BG9" s="17">
        <v>0.32958636724427498</v>
      </c>
      <c r="BH9" s="17">
        <v>0.307088413240522</v>
      </c>
      <c r="BI9" s="17">
        <v>0.30476491172450099</v>
      </c>
      <c r="BJ9" s="17">
        <v>0.387903801646171</v>
      </c>
      <c r="BK9" s="17">
        <v>0.35595394977262501</v>
      </c>
      <c r="BL9" s="17"/>
      <c r="BM9" s="17">
        <v>0.30155205676834101</v>
      </c>
      <c r="BN9" s="17">
        <v>0.34190004506448601</v>
      </c>
      <c r="BO9" s="17">
        <v>0.40138891250136399</v>
      </c>
      <c r="BP9" s="17"/>
      <c r="BQ9" s="17">
        <v>0.30963808758521899</v>
      </c>
      <c r="BR9" s="17">
        <v>0.34723491470400197</v>
      </c>
      <c r="BS9" s="17"/>
      <c r="BT9" s="17">
        <v>0.27886303948652502</v>
      </c>
      <c r="BU9" s="17">
        <v>0.42049746287782402</v>
      </c>
    </row>
    <row r="10" spans="2:73" ht="28.8" x14ac:dyDescent="0.3">
      <c r="B10" s="18" t="s">
        <v>353</v>
      </c>
      <c r="C10" s="17">
        <v>0.45231586071962399</v>
      </c>
      <c r="D10" s="17">
        <v>0.47867796487422898</v>
      </c>
      <c r="E10" s="17">
        <v>0.427074108532074</v>
      </c>
      <c r="F10" s="17"/>
      <c r="G10" s="17">
        <v>0.410877351154952</v>
      </c>
      <c r="H10" s="17">
        <v>0.48970486456564799</v>
      </c>
      <c r="I10" s="17">
        <v>0.47056737500518397</v>
      </c>
      <c r="J10" s="17">
        <v>0.46663577733151601</v>
      </c>
      <c r="K10" s="17">
        <v>0.41536990337610702</v>
      </c>
      <c r="L10" s="17">
        <v>0.45015532611676601</v>
      </c>
      <c r="M10" s="17"/>
      <c r="N10" s="17">
        <v>0.53023472446967401</v>
      </c>
      <c r="O10" s="17">
        <v>0.44393263715470299</v>
      </c>
      <c r="P10" s="17">
        <v>0.432259360705742</v>
      </c>
      <c r="Q10" s="17">
        <v>0.39553191828816903</v>
      </c>
      <c r="R10" s="17"/>
      <c r="S10" s="17">
        <v>0.43501226108895003</v>
      </c>
      <c r="T10" s="17">
        <v>0.47912249912960803</v>
      </c>
      <c r="U10" s="17">
        <v>0.49083930898432199</v>
      </c>
      <c r="V10" s="17">
        <v>0.418035029264894</v>
      </c>
      <c r="W10" s="17">
        <v>0.45077803678536399</v>
      </c>
      <c r="X10" s="17">
        <v>0.381400160995228</v>
      </c>
      <c r="Y10" s="17">
        <v>0.49210818361601699</v>
      </c>
      <c r="Z10" s="17">
        <v>0.45951927166450901</v>
      </c>
      <c r="AA10" s="17">
        <v>0.461276451942917</v>
      </c>
      <c r="AB10" s="17"/>
      <c r="AC10" s="17">
        <v>0.33970234863784898</v>
      </c>
      <c r="AD10" s="17">
        <v>0.40152029678168799</v>
      </c>
      <c r="AE10" s="17">
        <v>0.33909450254338203</v>
      </c>
      <c r="AF10" s="17">
        <v>0.44162958726561102</v>
      </c>
      <c r="AG10" s="17">
        <v>0.45179872899554102</v>
      </c>
      <c r="AH10" s="17">
        <v>0.44875909406369702</v>
      </c>
      <c r="AI10" s="17">
        <v>0.415832728953966</v>
      </c>
      <c r="AJ10" s="17">
        <v>0.46510302234509299</v>
      </c>
      <c r="AK10" s="17">
        <v>0.39904003418391198</v>
      </c>
      <c r="AL10" s="17">
        <v>0.45166130386943598</v>
      </c>
      <c r="AM10" s="17">
        <v>0.50968740848634198</v>
      </c>
      <c r="AN10" s="17">
        <v>0.49776864890685801</v>
      </c>
      <c r="AO10" s="17">
        <v>0.53590411534676197</v>
      </c>
      <c r="AP10" s="17">
        <v>0.43008635682356</v>
      </c>
      <c r="AQ10" s="17">
        <v>0.49950884029454701</v>
      </c>
      <c r="AR10" s="17">
        <v>0.61813657553344403</v>
      </c>
      <c r="AS10" s="17"/>
      <c r="AT10" s="17">
        <v>0.47747688291578699</v>
      </c>
      <c r="AU10" s="17">
        <v>0.45314047547911401</v>
      </c>
      <c r="AV10" s="17">
        <v>0.45318688982574101</v>
      </c>
      <c r="AW10" s="17">
        <v>0.40512160865105601</v>
      </c>
      <c r="AX10" s="17">
        <v>0.45399071904364002</v>
      </c>
      <c r="AY10" s="17">
        <v>0.50138091055631395</v>
      </c>
      <c r="AZ10" s="17"/>
      <c r="BA10" s="17">
        <v>0.40016592673478202</v>
      </c>
      <c r="BB10" s="17">
        <v>0.43237328291933602</v>
      </c>
      <c r="BC10" s="17">
        <v>0.49100516363223001</v>
      </c>
      <c r="BD10" s="17">
        <v>0.50409951859828595</v>
      </c>
      <c r="BE10" s="17">
        <v>0.62682972329089404</v>
      </c>
      <c r="BF10" s="17"/>
      <c r="BG10" s="17">
        <v>0.470317563952872</v>
      </c>
      <c r="BH10" s="17">
        <v>0.495162058314215</v>
      </c>
      <c r="BI10" s="17">
        <v>0.47741897915953602</v>
      </c>
      <c r="BJ10" s="17">
        <v>0.41984708011829902</v>
      </c>
      <c r="BK10" s="17">
        <v>0.40384895993563602</v>
      </c>
      <c r="BL10" s="17"/>
      <c r="BM10" s="17">
        <v>0.50154221546973399</v>
      </c>
      <c r="BN10" s="17">
        <v>0.42455225832539401</v>
      </c>
      <c r="BO10" s="17">
        <v>0.37155066016631899</v>
      </c>
      <c r="BP10" s="17"/>
      <c r="BQ10" s="17">
        <v>0.50746310365288905</v>
      </c>
      <c r="BR10" s="17">
        <v>0.42913820235944899</v>
      </c>
      <c r="BS10" s="17"/>
      <c r="BT10" s="17">
        <v>0.54442033084526398</v>
      </c>
      <c r="BU10" s="17">
        <v>0.33530379367456897</v>
      </c>
    </row>
    <row r="11" spans="2:73" ht="28.8" x14ac:dyDescent="0.3">
      <c r="B11" s="18" t="s">
        <v>354</v>
      </c>
      <c r="C11" s="17">
        <v>3.24030862813263E-2</v>
      </c>
      <c r="D11" s="17">
        <v>4.1303212204970997E-2</v>
      </c>
      <c r="E11" s="17">
        <v>2.4009050664344202E-2</v>
      </c>
      <c r="F11" s="17"/>
      <c r="G11" s="17">
        <v>6.9488196262436505E-2</v>
      </c>
      <c r="H11" s="17">
        <v>3.3318818052092601E-2</v>
      </c>
      <c r="I11" s="17">
        <v>3.2941807238315003E-2</v>
      </c>
      <c r="J11" s="17">
        <v>1.8645871314045898E-2</v>
      </c>
      <c r="K11" s="17">
        <v>3.0680832330122299E-2</v>
      </c>
      <c r="L11" s="17">
        <v>1.7735157738330499E-2</v>
      </c>
      <c r="M11" s="17"/>
      <c r="N11" s="17">
        <v>3.4007186264555102E-2</v>
      </c>
      <c r="O11" s="17">
        <v>3.0697858489891001E-2</v>
      </c>
      <c r="P11" s="17">
        <v>4.3210828275190502E-2</v>
      </c>
      <c r="Q11" s="17">
        <v>2.2188600056940799E-2</v>
      </c>
      <c r="R11" s="17"/>
      <c r="S11" s="17">
        <v>5.5178090979665598E-2</v>
      </c>
      <c r="T11" s="17">
        <v>2.3400956634302202E-2</v>
      </c>
      <c r="U11" s="17">
        <v>2.4097102121591E-2</v>
      </c>
      <c r="V11" s="17">
        <v>2.5821713959357399E-2</v>
      </c>
      <c r="W11" s="17">
        <v>2.98357172034509E-2</v>
      </c>
      <c r="X11" s="17">
        <v>3.0189126977125998E-2</v>
      </c>
      <c r="Y11" s="17">
        <v>1.544958176552E-2</v>
      </c>
      <c r="Z11" s="17">
        <v>2.26603998340375E-2</v>
      </c>
      <c r="AA11" s="17">
        <v>4.8403353804290998E-2</v>
      </c>
      <c r="AB11" s="17"/>
      <c r="AC11" s="17">
        <v>8.2836518838229095E-2</v>
      </c>
      <c r="AD11" s="17">
        <v>5.1377014841002801E-2</v>
      </c>
      <c r="AE11" s="17">
        <v>3.1658871008809701E-2</v>
      </c>
      <c r="AF11" s="17">
        <v>3.82604675674168E-2</v>
      </c>
      <c r="AG11" s="17">
        <v>2.3602561456317301E-2</v>
      </c>
      <c r="AH11" s="17">
        <v>3.7077567503166001E-2</v>
      </c>
      <c r="AI11" s="17">
        <v>6.9214555948399498E-3</v>
      </c>
      <c r="AJ11" s="17">
        <v>3.7643646128794402E-2</v>
      </c>
      <c r="AK11" s="17">
        <v>1.8704347189235498E-2</v>
      </c>
      <c r="AL11" s="17">
        <v>2.3731255184716901E-2</v>
      </c>
      <c r="AM11" s="17">
        <v>2.5344255217344399E-2</v>
      </c>
      <c r="AN11" s="17">
        <v>3.1668089850624602E-2</v>
      </c>
      <c r="AO11" s="17">
        <v>3.9270929540339602E-2</v>
      </c>
      <c r="AP11" s="17">
        <v>7.0971637076225697E-2</v>
      </c>
      <c r="AQ11" s="17">
        <v>7.6154201007783306E-2</v>
      </c>
      <c r="AR11" s="17">
        <v>4.9841754319454902E-2</v>
      </c>
      <c r="AS11" s="17"/>
      <c r="AT11" s="17">
        <v>4.2163500947174297E-2</v>
      </c>
      <c r="AU11" s="17">
        <v>2.9802594810880201E-2</v>
      </c>
      <c r="AV11" s="17">
        <v>3.2219111761399501E-2</v>
      </c>
      <c r="AW11" s="17">
        <v>2.9002025727220101E-2</v>
      </c>
      <c r="AX11" s="17">
        <v>2.1295343725839602E-2</v>
      </c>
      <c r="AY11" s="17">
        <v>3.96193133587497E-2</v>
      </c>
      <c r="AZ11" s="17"/>
      <c r="BA11" s="17">
        <v>3.7304096024056897E-2</v>
      </c>
      <c r="BB11" s="17">
        <v>2.01138271954142E-2</v>
      </c>
      <c r="BC11" s="17">
        <v>3.2025111672494902E-2</v>
      </c>
      <c r="BD11" s="17">
        <v>5.3897999120737498E-2</v>
      </c>
      <c r="BE11" s="17">
        <v>2.3380676189992899E-2</v>
      </c>
      <c r="BF11" s="17"/>
      <c r="BG11" s="17">
        <v>2.8366073932333102E-2</v>
      </c>
      <c r="BH11" s="17">
        <v>3.7508075664773002E-2</v>
      </c>
      <c r="BI11" s="17">
        <v>3.1045403931612699E-2</v>
      </c>
      <c r="BJ11" s="17">
        <v>3.1777039947747499E-2</v>
      </c>
      <c r="BK11" s="17">
        <v>5.2770484632773201E-2</v>
      </c>
      <c r="BL11" s="17"/>
      <c r="BM11" s="17">
        <v>3.8551160495989702E-2</v>
      </c>
      <c r="BN11" s="17">
        <v>2.3210759896061001E-2</v>
      </c>
      <c r="BO11" s="17">
        <v>3.62420812189444E-2</v>
      </c>
      <c r="BP11" s="17"/>
      <c r="BQ11" s="17">
        <v>5.8320117838863102E-2</v>
      </c>
      <c r="BR11" s="17">
        <v>1.8014568465368599E-2</v>
      </c>
      <c r="BS11" s="17"/>
      <c r="BT11" s="17">
        <v>3.7961550127932703E-2</v>
      </c>
      <c r="BU11" s="17">
        <v>2.6051845207277699E-2</v>
      </c>
    </row>
    <row r="12" spans="2:73" x14ac:dyDescent="0.3">
      <c r="B12" s="18" t="s">
        <v>92</v>
      </c>
      <c r="C12" s="19">
        <v>0.18301074564768599</v>
      </c>
      <c r="D12" s="19">
        <v>0.16683127561960201</v>
      </c>
      <c r="E12" s="19">
        <v>0.198045281223409</v>
      </c>
      <c r="F12" s="19"/>
      <c r="G12" s="19">
        <v>0.190338527784743</v>
      </c>
      <c r="H12" s="19">
        <v>0.144878005563812</v>
      </c>
      <c r="I12" s="19">
        <v>0.16492651946887901</v>
      </c>
      <c r="J12" s="19">
        <v>0.16315966936160101</v>
      </c>
      <c r="K12" s="19">
        <v>0.229798005150779</v>
      </c>
      <c r="L12" s="19">
        <v>0.20761066372011799</v>
      </c>
      <c r="M12" s="19"/>
      <c r="N12" s="19">
        <v>0.141613358296938</v>
      </c>
      <c r="O12" s="19">
        <v>0.174337028164254</v>
      </c>
      <c r="P12" s="19">
        <v>0.173863592069431</v>
      </c>
      <c r="Q12" s="19">
        <v>0.24291978774115799</v>
      </c>
      <c r="R12" s="19"/>
      <c r="S12" s="19">
        <v>0.16908947273048899</v>
      </c>
      <c r="T12" s="19">
        <v>0.17229699611558499</v>
      </c>
      <c r="U12" s="19">
        <v>0.20555594085884901</v>
      </c>
      <c r="V12" s="19">
        <v>0.20819951350801399</v>
      </c>
      <c r="W12" s="19">
        <v>0.148462717447258</v>
      </c>
      <c r="X12" s="19">
        <v>0.192179699546768</v>
      </c>
      <c r="Y12" s="19">
        <v>0.19500208031605401</v>
      </c>
      <c r="Z12" s="19">
        <v>0.19084642352911799</v>
      </c>
      <c r="AA12" s="19">
        <v>0.17859041389083499</v>
      </c>
      <c r="AB12" s="19"/>
      <c r="AC12" s="19">
        <v>0.344717345052173</v>
      </c>
      <c r="AD12" s="19">
        <v>0.30249528523590202</v>
      </c>
      <c r="AE12" s="19">
        <v>0.24589814420643299</v>
      </c>
      <c r="AF12" s="19">
        <v>0.223321283342929</v>
      </c>
      <c r="AG12" s="19">
        <v>0.20138860354367499</v>
      </c>
      <c r="AH12" s="19">
        <v>0.16913653122362099</v>
      </c>
      <c r="AI12" s="19">
        <v>0.164392379004136</v>
      </c>
      <c r="AJ12" s="19">
        <v>0.178496371983453</v>
      </c>
      <c r="AK12" s="19">
        <v>0.16787736828775399</v>
      </c>
      <c r="AL12" s="19">
        <v>0.156014909592009</v>
      </c>
      <c r="AM12" s="19">
        <v>0.16779207503211499</v>
      </c>
      <c r="AN12" s="19">
        <v>0.15336041202982001</v>
      </c>
      <c r="AO12" s="19">
        <v>9.7378972694290494E-2</v>
      </c>
      <c r="AP12" s="19">
        <v>9.9685317554758804E-2</v>
      </c>
      <c r="AQ12" s="19">
        <v>7.1199472847765705E-2</v>
      </c>
      <c r="AR12" s="19">
        <v>9.9928767650666495E-2</v>
      </c>
      <c r="AS12" s="19"/>
      <c r="AT12" s="19">
        <v>0.170155319349062</v>
      </c>
      <c r="AU12" s="19">
        <v>0.20099876746010101</v>
      </c>
      <c r="AV12" s="19">
        <v>0.16654865367987801</v>
      </c>
      <c r="AW12" s="19">
        <v>0.18509103506754301</v>
      </c>
      <c r="AX12" s="19">
        <v>0.18517060073438699</v>
      </c>
      <c r="AY12" s="19">
        <v>0.17470430235773601</v>
      </c>
      <c r="AZ12" s="19"/>
      <c r="BA12" s="19">
        <v>0.23821527989574601</v>
      </c>
      <c r="BB12" s="19">
        <v>0.18802475830327001</v>
      </c>
      <c r="BC12" s="19">
        <v>0.164688423131157</v>
      </c>
      <c r="BD12" s="19">
        <v>0.111317695724303</v>
      </c>
      <c r="BE12" s="19">
        <v>8.8539274938067195E-2</v>
      </c>
      <c r="BF12" s="19"/>
      <c r="BG12" s="19">
        <v>0.17172999487051899</v>
      </c>
      <c r="BH12" s="19">
        <v>0.16024145278049001</v>
      </c>
      <c r="BI12" s="19">
        <v>0.18677070518434999</v>
      </c>
      <c r="BJ12" s="19">
        <v>0.16047207828778201</v>
      </c>
      <c r="BK12" s="19">
        <v>0.18742660565896699</v>
      </c>
      <c r="BL12" s="19"/>
      <c r="BM12" s="19">
        <v>0.158354567265935</v>
      </c>
      <c r="BN12" s="19">
        <v>0.21033693671405901</v>
      </c>
      <c r="BO12" s="19">
        <v>0.19081834611337301</v>
      </c>
      <c r="BP12" s="19"/>
      <c r="BQ12" s="19">
        <v>0.12457869092302901</v>
      </c>
      <c r="BR12" s="19">
        <v>0.205612314471181</v>
      </c>
      <c r="BS12" s="19"/>
      <c r="BT12" s="19">
        <v>0.13875507954027899</v>
      </c>
      <c r="BU12" s="19">
        <v>0.21814689824032901</v>
      </c>
    </row>
    <row r="13" spans="2:73" x14ac:dyDescent="0.3">
      <c r="B13" s="16" t="s">
        <v>197</v>
      </c>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U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370</v>
      </c>
      <c r="C9" s="17">
        <v>0.31309154556711899</v>
      </c>
      <c r="D9" s="17">
        <v>0.30727056013353099</v>
      </c>
      <c r="E9" s="17">
        <v>0.31705030662420403</v>
      </c>
      <c r="F9" s="17"/>
      <c r="G9" s="17">
        <v>0.352511574612423</v>
      </c>
      <c r="H9" s="17">
        <v>0.28861610207351202</v>
      </c>
      <c r="I9" s="17">
        <v>0.352235389579314</v>
      </c>
      <c r="J9" s="17">
        <v>0.29184982079374</v>
      </c>
      <c r="K9" s="17">
        <v>0.32192142258526901</v>
      </c>
      <c r="L9" s="17">
        <v>0.286413818019914</v>
      </c>
      <c r="M9" s="17"/>
      <c r="N9" s="17">
        <v>0.30377378370763702</v>
      </c>
      <c r="O9" s="17">
        <v>0.314828901248072</v>
      </c>
      <c r="P9" s="17">
        <v>0.32285759439245498</v>
      </c>
      <c r="Q9" s="17">
        <v>0.30985861079556298</v>
      </c>
      <c r="R9" s="17"/>
      <c r="S9" s="17">
        <v>0.34726098700665903</v>
      </c>
      <c r="T9" s="17">
        <v>0.29622786471978801</v>
      </c>
      <c r="U9" s="17">
        <v>0.32153997721643102</v>
      </c>
      <c r="V9" s="17">
        <v>0.29535638782329099</v>
      </c>
      <c r="W9" s="17">
        <v>0.29339934494866299</v>
      </c>
      <c r="X9" s="17">
        <v>0.33184500364318698</v>
      </c>
      <c r="Y9" s="17">
        <v>0.24536001145176201</v>
      </c>
      <c r="Z9" s="17">
        <v>0.32149114752017099</v>
      </c>
      <c r="AA9" s="17">
        <v>0.34821872551135502</v>
      </c>
      <c r="AB9" s="17"/>
      <c r="AC9" s="17">
        <v>0.26116288275979699</v>
      </c>
      <c r="AD9" s="17">
        <v>0.34238463817172898</v>
      </c>
      <c r="AE9" s="17">
        <v>0.314125331267889</v>
      </c>
      <c r="AF9" s="17">
        <v>0.29129829144849301</v>
      </c>
      <c r="AG9" s="17">
        <v>0.32986558981845399</v>
      </c>
      <c r="AH9" s="17">
        <v>0.35488266863924001</v>
      </c>
      <c r="AI9" s="17">
        <v>0.332477013849037</v>
      </c>
      <c r="AJ9" s="17">
        <v>0.27356243420274501</v>
      </c>
      <c r="AK9" s="17">
        <v>0.37632975874790298</v>
      </c>
      <c r="AL9" s="17">
        <v>0.29298989582348001</v>
      </c>
      <c r="AM9" s="17">
        <v>0.33323469899893798</v>
      </c>
      <c r="AN9" s="17">
        <v>0.31351305113778</v>
      </c>
      <c r="AO9" s="17">
        <v>0.27519143596406997</v>
      </c>
      <c r="AP9" s="17">
        <v>0.25378988095334098</v>
      </c>
      <c r="AQ9" s="17">
        <v>0.26130034754203901</v>
      </c>
      <c r="AR9" s="17">
        <v>0.30071135336826499</v>
      </c>
      <c r="AS9" s="17"/>
      <c r="AT9" s="17">
        <v>0.35418009808391898</v>
      </c>
      <c r="AU9" s="17">
        <v>0.30621413229293698</v>
      </c>
      <c r="AV9" s="17">
        <v>0.31078820449102001</v>
      </c>
      <c r="AW9" s="17">
        <v>0.32036244293860999</v>
      </c>
      <c r="AX9" s="17">
        <v>0.269557185350151</v>
      </c>
      <c r="AY9" s="17">
        <v>0.224234743646019</v>
      </c>
      <c r="AZ9" s="17"/>
      <c r="BA9" s="17">
        <v>0.28186595800426201</v>
      </c>
      <c r="BB9" s="17">
        <v>0.33019083621956802</v>
      </c>
      <c r="BC9" s="17">
        <v>0.32191329872879498</v>
      </c>
      <c r="BD9" s="17">
        <v>0.33887564097102701</v>
      </c>
      <c r="BE9" s="17">
        <v>0.296041012887584</v>
      </c>
      <c r="BF9" s="17"/>
      <c r="BG9" s="17">
        <v>0.260171232025938</v>
      </c>
      <c r="BH9" s="17">
        <v>0.34214152725689401</v>
      </c>
      <c r="BI9" s="17">
        <v>0.31238921589642399</v>
      </c>
      <c r="BJ9" s="17">
        <v>0.26705510305624403</v>
      </c>
      <c r="BK9" s="17">
        <v>0.48491032860306998</v>
      </c>
      <c r="BL9" s="17"/>
      <c r="BM9" s="17">
        <v>0.29027813357371801</v>
      </c>
      <c r="BN9" s="17">
        <v>0.32385321548219498</v>
      </c>
      <c r="BO9" s="17">
        <v>0.35499281563850299</v>
      </c>
      <c r="BP9" s="17"/>
      <c r="BQ9" s="17">
        <v>0.35051164055360501</v>
      </c>
      <c r="BR9" s="17">
        <v>0.290427211443959</v>
      </c>
      <c r="BS9" s="17"/>
      <c r="BT9" s="17">
        <v>0.34820871040354101</v>
      </c>
      <c r="BU9" s="17">
        <v>0.26527857693303297</v>
      </c>
    </row>
    <row r="10" spans="2:73" ht="28.8" x14ac:dyDescent="0.3">
      <c r="B10" s="18" t="s">
        <v>371</v>
      </c>
      <c r="C10" s="17">
        <v>0.29955461206624201</v>
      </c>
      <c r="D10" s="17">
        <v>0.320691750750284</v>
      </c>
      <c r="E10" s="17">
        <v>0.279881286546796</v>
      </c>
      <c r="F10" s="17"/>
      <c r="G10" s="17">
        <v>0.24916932171254699</v>
      </c>
      <c r="H10" s="17">
        <v>0.30256898146088601</v>
      </c>
      <c r="I10" s="17">
        <v>0.249293719238979</v>
      </c>
      <c r="J10" s="17">
        <v>0.27928842774817098</v>
      </c>
      <c r="K10" s="17">
        <v>0.31558170809415997</v>
      </c>
      <c r="L10" s="17">
        <v>0.377073407161302</v>
      </c>
      <c r="M10" s="17"/>
      <c r="N10" s="17">
        <v>0.31242240379033498</v>
      </c>
      <c r="O10" s="17">
        <v>0.26479114235014101</v>
      </c>
      <c r="P10" s="17">
        <v>0.29590945546296099</v>
      </c>
      <c r="Q10" s="17">
        <v>0.32967387567082002</v>
      </c>
      <c r="R10" s="17"/>
      <c r="S10" s="17">
        <v>0.25643282983124699</v>
      </c>
      <c r="T10" s="17">
        <v>0.30071800533733301</v>
      </c>
      <c r="U10" s="17">
        <v>0.244898315267846</v>
      </c>
      <c r="V10" s="17">
        <v>0.31679839614300098</v>
      </c>
      <c r="W10" s="17">
        <v>0.29859517772876998</v>
      </c>
      <c r="X10" s="17">
        <v>0.28580372888653899</v>
      </c>
      <c r="Y10" s="17">
        <v>0.35093087833282</v>
      </c>
      <c r="Z10" s="17">
        <v>0.36514497490818798</v>
      </c>
      <c r="AA10" s="17">
        <v>0.32529831632697997</v>
      </c>
      <c r="AB10" s="17"/>
      <c r="AC10" s="17">
        <v>0.37711115835601799</v>
      </c>
      <c r="AD10" s="17">
        <v>0.24588251643072701</v>
      </c>
      <c r="AE10" s="17">
        <v>0.29574074893897201</v>
      </c>
      <c r="AF10" s="17">
        <v>0.336609144908326</v>
      </c>
      <c r="AG10" s="17">
        <v>0.30599376240569198</v>
      </c>
      <c r="AH10" s="17">
        <v>0.29174077209139498</v>
      </c>
      <c r="AI10" s="17">
        <v>0.27702847558537502</v>
      </c>
      <c r="AJ10" s="17">
        <v>0.30395172603309401</v>
      </c>
      <c r="AK10" s="17">
        <v>0.25012913076759902</v>
      </c>
      <c r="AL10" s="17">
        <v>0.31623548862022499</v>
      </c>
      <c r="AM10" s="17">
        <v>0.27529456327858998</v>
      </c>
      <c r="AN10" s="17">
        <v>0.32044663637890097</v>
      </c>
      <c r="AO10" s="17">
        <v>0.30003857043293097</v>
      </c>
      <c r="AP10" s="17">
        <v>0.25721397896948001</v>
      </c>
      <c r="AQ10" s="17">
        <v>0.39131976316585099</v>
      </c>
      <c r="AR10" s="17">
        <v>0.379325839128617</v>
      </c>
      <c r="AS10" s="17"/>
      <c r="AT10" s="17">
        <v>0.27713277528262298</v>
      </c>
      <c r="AU10" s="17">
        <v>0.31466756324948097</v>
      </c>
      <c r="AV10" s="17">
        <v>0.28973663170390801</v>
      </c>
      <c r="AW10" s="17">
        <v>0.29734440102846399</v>
      </c>
      <c r="AX10" s="17">
        <v>0.32244558811254997</v>
      </c>
      <c r="AY10" s="17">
        <v>0.30773216412663001</v>
      </c>
      <c r="AZ10" s="17"/>
      <c r="BA10" s="17">
        <v>0.3303193295106</v>
      </c>
      <c r="BB10" s="17">
        <v>0.26931017393815099</v>
      </c>
      <c r="BC10" s="17">
        <v>0.26633175640023499</v>
      </c>
      <c r="BD10" s="17">
        <v>0.30252075782905002</v>
      </c>
      <c r="BE10" s="17">
        <v>0.26174309442742999</v>
      </c>
      <c r="BF10" s="17"/>
      <c r="BG10" s="17">
        <v>0.33851553352147201</v>
      </c>
      <c r="BH10" s="17">
        <v>0.28761507535818298</v>
      </c>
      <c r="BI10" s="17">
        <v>0.27455363523420001</v>
      </c>
      <c r="BJ10" s="17">
        <v>0.35692429131370801</v>
      </c>
      <c r="BK10" s="17">
        <v>0.205328259703769</v>
      </c>
      <c r="BL10" s="17"/>
      <c r="BM10" s="17">
        <v>0.33405478936543398</v>
      </c>
      <c r="BN10" s="17">
        <v>0.273974277914873</v>
      </c>
      <c r="BO10" s="17">
        <v>0.25868547532519398</v>
      </c>
      <c r="BP10" s="17"/>
      <c r="BQ10" s="17">
        <v>0.25189087254259002</v>
      </c>
      <c r="BR10" s="17">
        <v>0.33124023898834998</v>
      </c>
      <c r="BS10" s="17"/>
      <c r="BT10" s="17">
        <v>0.26026604570307299</v>
      </c>
      <c r="BU10" s="17">
        <v>0.35764199012042103</v>
      </c>
    </row>
    <row r="11" spans="2:73" x14ac:dyDescent="0.3">
      <c r="B11" s="18" t="s">
        <v>372</v>
      </c>
      <c r="C11" s="17">
        <v>0.25090344350541999</v>
      </c>
      <c r="D11" s="17">
        <v>0.25645508175097897</v>
      </c>
      <c r="E11" s="17">
        <v>0.245483242364473</v>
      </c>
      <c r="F11" s="17"/>
      <c r="G11" s="17">
        <v>0.30707612364245901</v>
      </c>
      <c r="H11" s="17">
        <v>0.309484860587739</v>
      </c>
      <c r="I11" s="17">
        <v>0.26027239294875998</v>
      </c>
      <c r="J11" s="17">
        <v>0.24974914558667799</v>
      </c>
      <c r="K11" s="17">
        <v>0.21433454641288999</v>
      </c>
      <c r="L11" s="17">
        <v>0.18393871676777299</v>
      </c>
      <c r="M11" s="17"/>
      <c r="N11" s="17">
        <v>0.25746851638749302</v>
      </c>
      <c r="O11" s="17">
        <v>0.26970522101931599</v>
      </c>
      <c r="P11" s="17">
        <v>0.24338539542172699</v>
      </c>
      <c r="Q11" s="17">
        <v>0.22635469123663601</v>
      </c>
      <c r="R11" s="17"/>
      <c r="S11" s="17">
        <v>0.39707891540956097</v>
      </c>
      <c r="T11" s="17">
        <v>0.23291871145781801</v>
      </c>
      <c r="U11" s="17">
        <v>0.172243374351019</v>
      </c>
      <c r="V11" s="17">
        <v>0.18355823359395201</v>
      </c>
      <c r="W11" s="17">
        <v>0.22117922310626001</v>
      </c>
      <c r="X11" s="17">
        <v>0.26663967486010398</v>
      </c>
      <c r="Y11" s="17">
        <v>0.190856404912706</v>
      </c>
      <c r="Z11" s="17">
        <v>0.219848096551684</v>
      </c>
      <c r="AA11" s="17">
        <v>0.27708773652714302</v>
      </c>
      <c r="AB11" s="17"/>
      <c r="AC11" s="17">
        <v>9.0065043961773894E-2</v>
      </c>
      <c r="AD11" s="17">
        <v>0.35216860381454501</v>
      </c>
      <c r="AE11" s="17">
        <v>0.242449616108592</v>
      </c>
      <c r="AF11" s="17">
        <v>0.23603584623256199</v>
      </c>
      <c r="AG11" s="17">
        <v>0.24083821571629299</v>
      </c>
      <c r="AH11" s="17">
        <v>0.21627443893818399</v>
      </c>
      <c r="AI11" s="17">
        <v>0.24307269882676399</v>
      </c>
      <c r="AJ11" s="17">
        <v>0.28744289433550502</v>
      </c>
      <c r="AK11" s="17">
        <v>0.27138311778865398</v>
      </c>
      <c r="AL11" s="17">
        <v>0.24162685017955901</v>
      </c>
      <c r="AM11" s="17">
        <v>0.28337834140996798</v>
      </c>
      <c r="AN11" s="17">
        <v>0.224292257319814</v>
      </c>
      <c r="AO11" s="17">
        <v>0.33082077185285502</v>
      </c>
      <c r="AP11" s="17">
        <v>0.23787670359631199</v>
      </c>
      <c r="AQ11" s="17">
        <v>0.22423248080295299</v>
      </c>
      <c r="AR11" s="17">
        <v>0.242314292136701</v>
      </c>
      <c r="AS11" s="17"/>
      <c r="AT11" s="17">
        <v>0.36117857617938398</v>
      </c>
      <c r="AU11" s="17">
        <v>0.242121766541257</v>
      </c>
      <c r="AV11" s="17">
        <v>0.26853962012902599</v>
      </c>
      <c r="AW11" s="17">
        <v>0.19812018518274399</v>
      </c>
      <c r="AX11" s="17">
        <v>0.153018676448335</v>
      </c>
      <c r="AY11" s="17">
        <v>0.13133464433386899</v>
      </c>
      <c r="AZ11" s="17"/>
      <c r="BA11" s="17">
        <v>0.19523489528770499</v>
      </c>
      <c r="BB11" s="17">
        <v>0.267472985781124</v>
      </c>
      <c r="BC11" s="17">
        <v>0.30031366191093201</v>
      </c>
      <c r="BD11" s="17">
        <v>0.27526225967639001</v>
      </c>
      <c r="BE11" s="17">
        <v>0.22656211505468901</v>
      </c>
      <c r="BF11" s="17"/>
      <c r="BG11" s="17">
        <v>0.19322072904975199</v>
      </c>
      <c r="BH11" s="17">
        <v>0.28801836133840403</v>
      </c>
      <c r="BI11" s="17">
        <v>0.22282087237170201</v>
      </c>
      <c r="BJ11" s="17">
        <v>0.222036583037139</v>
      </c>
      <c r="BK11" s="17">
        <v>0.36401510734943698</v>
      </c>
      <c r="BL11" s="17"/>
      <c r="BM11" s="17">
        <v>0.233600862077504</v>
      </c>
      <c r="BN11" s="17">
        <v>0.24789698249281</v>
      </c>
      <c r="BO11" s="17">
        <v>0.30968361907009501</v>
      </c>
      <c r="BP11" s="17"/>
      <c r="BQ11" s="17">
        <v>0.304079852534825</v>
      </c>
      <c r="BR11" s="17">
        <v>0.223591766228255</v>
      </c>
      <c r="BS11" s="17"/>
      <c r="BT11" s="17">
        <v>0.26674210242267399</v>
      </c>
      <c r="BU11" s="17">
        <v>0.234292062353845</v>
      </c>
    </row>
    <row r="12" spans="2:73" x14ac:dyDescent="0.3">
      <c r="B12" s="18" t="s">
        <v>373</v>
      </c>
      <c r="C12" s="17">
        <v>0.206601478980867</v>
      </c>
      <c r="D12" s="17">
        <v>0.208960946052412</v>
      </c>
      <c r="E12" s="17">
        <v>0.20335199967380499</v>
      </c>
      <c r="F12" s="17"/>
      <c r="G12" s="17">
        <v>0.17583344176955401</v>
      </c>
      <c r="H12" s="17">
        <v>0.18181447825174701</v>
      </c>
      <c r="I12" s="17">
        <v>0.18963619755547201</v>
      </c>
      <c r="J12" s="17">
        <v>0.20554577622454301</v>
      </c>
      <c r="K12" s="17">
        <v>0.24645533005623399</v>
      </c>
      <c r="L12" s="17">
        <v>0.23502907902939499</v>
      </c>
      <c r="M12" s="17"/>
      <c r="N12" s="17">
        <v>0.194298530815426</v>
      </c>
      <c r="O12" s="17">
        <v>0.202850722067273</v>
      </c>
      <c r="P12" s="17">
        <v>0.216960360454342</v>
      </c>
      <c r="Q12" s="17">
        <v>0.21228522410159301</v>
      </c>
      <c r="R12" s="17"/>
      <c r="S12" s="17">
        <v>0.18756172031467599</v>
      </c>
      <c r="T12" s="17">
        <v>0.25071209484883</v>
      </c>
      <c r="U12" s="17">
        <v>0.28628682053260002</v>
      </c>
      <c r="V12" s="17">
        <v>0.25139679418140098</v>
      </c>
      <c r="W12" s="17">
        <v>0.16168907428562199</v>
      </c>
      <c r="X12" s="17">
        <v>0.19653813322569699</v>
      </c>
      <c r="Y12" s="17">
        <v>0.15462474834286599</v>
      </c>
      <c r="Z12" s="17">
        <v>0.15611785707503401</v>
      </c>
      <c r="AA12" s="17">
        <v>0.174540734145471</v>
      </c>
      <c r="AB12" s="17"/>
      <c r="AC12" s="17">
        <v>0.14837418575126499</v>
      </c>
      <c r="AD12" s="17">
        <v>0.18813665159699799</v>
      </c>
      <c r="AE12" s="17">
        <v>0.21215550765830099</v>
      </c>
      <c r="AF12" s="17">
        <v>0.217858000222068</v>
      </c>
      <c r="AG12" s="17">
        <v>0.20904220705068199</v>
      </c>
      <c r="AH12" s="17">
        <v>0.24423245370225499</v>
      </c>
      <c r="AI12" s="17">
        <v>0.22439214758957199</v>
      </c>
      <c r="AJ12" s="17">
        <v>0.24166657631730001</v>
      </c>
      <c r="AK12" s="17">
        <v>0.27832493553992799</v>
      </c>
      <c r="AL12" s="17">
        <v>0.204390084131439</v>
      </c>
      <c r="AM12" s="17">
        <v>0.19354215843167699</v>
      </c>
      <c r="AN12" s="17">
        <v>0.15201244618006399</v>
      </c>
      <c r="AO12" s="17">
        <v>0.16898048564665</v>
      </c>
      <c r="AP12" s="17">
        <v>0.19605900801125101</v>
      </c>
      <c r="AQ12" s="17">
        <v>0.16309546969838601</v>
      </c>
      <c r="AR12" s="17">
        <v>0.138015457430017</v>
      </c>
      <c r="AS12" s="17"/>
      <c r="AT12" s="17">
        <v>0.16949747540521601</v>
      </c>
      <c r="AU12" s="17">
        <v>0.16865673001784201</v>
      </c>
      <c r="AV12" s="17">
        <v>0.249800052793757</v>
      </c>
      <c r="AW12" s="17">
        <v>0.24286946753526401</v>
      </c>
      <c r="AX12" s="17">
        <v>0.25505316954658602</v>
      </c>
      <c r="AY12" s="17">
        <v>0.236757758883724</v>
      </c>
      <c r="AZ12" s="17"/>
      <c r="BA12" s="17">
        <v>0.18615921301534399</v>
      </c>
      <c r="BB12" s="17">
        <v>0.20739875585370299</v>
      </c>
      <c r="BC12" s="17">
        <v>0.237393962659459</v>
      </c>
      <c r="BD12" s="17">
        <v>0.202004535579002</v>
      </c>
      <c r="BE12" s="17">
        <v>0.161457240613711</v>
      </c>
      <c r="BF12" s="17"/>
      <c r="BG12" s="17">
        <v>0.198043735491649</v>
      </c>
      <c r="BH12" s="17">
        <v>0.20730507674375101</v>
      </c>
      <c r="BI12" s="17">
        <v>0.24543231883871799</v>
      </c>
      <c r="BJ12" s="17">
        <v>0.20770746536503201</v>
      </c>
      <c r="BK12" s="17">
        <v>0.34475171956880701</v>
      </c>
      <c r="BL12" s="17"/>
      <c r="BM12" s="17">
        <v>0.20247525415763701</v>
      </c>
      <c r="BN12" s="17">
        <v>0.20814498754697999</v>
      </c>
      <c r="BO12" s="17">
        <v>0.215154219487563</v>
      </c>
      <c r="BP12" s="17"/>
      <c r="BQ12" s="17">
        <v>0.229647627495836</v>
      </c>
      <c r="BR12" s="17">
        <v>0.19719211356659899</v>
      </c>
      <c r="BS12" s="17"/>
      <c r="BT12" s="17">
        <v>0.238245264058881</v>
      </c>
      <c r="BU12" s="17">
        <v>0.16187482518780399</v>
      </c>
    </row>
    <row r="13" spans="2:73" x14ac:dyDescent="0.3">
      <c r="B13" s="18" t="s">
        <v>374</v>
      </c>
      <c r="C13" s="17">
        <v>0.185357737400316</v>
      </c>
      <c r="D13" s="17">
        <v>0.175058703167255</v>
      </c>
      <c r="E13" s="17">
        <v>0.195592419673627</v>
      </c>
      <c r="F13" s="17"/>
      <c r="G13" s="17">
        <v>0.207698712838739</v>
      </c>
      <c r="H13" s="17">
        <v>0.15145927705621001</v>
      </c>
      <c r="I13" s="17">
        <v>0.16080263987312801</v>
      </c>
      <c r="J13" s="17">
        <v>0.26179046455798299</v>
      </c>
      <c r="K13" s="17">
        <v>0.18190105896094699</v>
      </c>
      <c r="L13" s="17">
        <v>0.15819509134901499</v>
      </c>
      <c r="M13" s="17"/>
      <c r="N13" s="17">
        <v>0.19451577138038201</v>
      </c>
      <c r="O13" s="17">
        <v>0.197033601243085</v>
      </c>
      <c r="P13" s="17">
        <v>0.198694496587313</v>
      </c>
      <c r="Q13" s="17">
        <v>0.14830020663273499</v>
      </c>
      <c r="R13" s="17"/>
      <c r="S13" s="17">
        <v>9.4662974304168507E-2</v>
      </c>
      <c r="T13" s="17">
        <v>0.20230773813243599</v>
      </c>
      <c r="U13" s="17">
        <v>0.23167821357736501</v>
      </c>
      <c r="V13" s="17">
        <v>0.22067436459397499</v>
      </c>
      <c r="W13" s="17">
        <v>0.30046563621799399</v>
      </c>
      <c r="X13" s="17">
        <v>0.248636147254712</v>
      </c>
      <c r="Y13" s="17">
        <v>0.18018841720213999</v>
      </c>
      <c r="Z13" s="17">
        <v>0.117338988856605</v>
      </c>
      <c r="AA13" s="17">
        <v>0.112468215101158</v>
      </c>
      <c r="AB13" s="17"/>
      <c r="AC13" s="17">
        <v>7.4833751682819499E-2</v>
      </c>
      <c r="AD13" s="17">
        <v>0.18549379748570299</v>
      </c>
      <c r="AE13" s="17">
        <v>0.13792333711295901</v>
      </c>
      <c r="AF13" s="17">
        <v>0.20162496138778299</v>
      </c>
      <c r="AG13" s="17">
        <v>0.171330807733861</v>
      </c>
      <c r="AH13" s="17">
        <v>0.154790859924786</v>
      </c>
      <c r="AI13" s="17">
        <v>0.22586625999823001</v>
      </c>
      <c r="AJ13" s="17">
        <v>0.18815693488899701</v>
      </c>
      <c r="AK13" s="17">
        <v>0.18218710946712599</v>
      </c>
      <c r="AL13" s="17">
        <v>0.22363276864970799</v>
      </c>
      <c r="AM13" s="17">
        <v>0.207456087912745</v>
      </c>
      <c r="AN13" s="17">
        <v>0.25619093968018197</v>
      </c>
      <c r="AO13" s="17">
        <v>0.17033541095958099</v>
      </c>
      <c r="AP13" s="17">
        <v>0.24923267384873299</v>
      </c>
      <c r="AQ13" s="17">
        <v>0.16529197613743901</v>
      </c>
      <c r="AR13" s="17">
        <v>0.15188038191363401</v>
      </c>
      <c r="AS13" s="17"/>
      <c r="AT13" s="17">
        <v>0.137732022233199</v>
      </c>
      <c r="AU13" s="17">
        <v>0.15361341987253699</v>
      </c>
      <c r="AV13" s="17">
        <v>0.19939652740433</v>
      </c>
      <c r="AW13" s="17">
        <v>0.21819750793908099</v>
      </c>
      <c r="AX13" s="17">
        <v>0.280357816182568</v>
      </c>
      <c r="AY13" s="17">
        <v>0.230781799994557</v>
      </c>
      <c r="AZ13" s="17"/>
      <c r="BA13" s="17">
        <v>0.15331212664664801</v>
      </c>
      <c r="BB13" s="17">
        <v>0.19653328835391901</v>
      </c>
      <c r="BC13" s="17">
        <v>0.219391728480371</v>
      </c>
      <c r="BD13" s="17">
        <v>0.17128584989461401</v>
      </c>
      <c r="BE13" s="17">
        <v>0.21390423971213399</v>
      </c>
      <c r="BF13" s="17"/>
      <c r="BG13" s="17">
        <v>0.202517427105354</v>
      </c>
      <c r="BH13" s="17">
        <v>0.17205976950417201</v>
      </c>
      <c r="BI13" s="17">
        <v>0.250102064662996</v>
      </c>
      <c r="BJ13" s="17">
        <v>0.17177833234992401</v>
      </c>
      <c r="BK13" s="17">
        <v>0.26434528735457402</v>
      </c>
      <c r="BL13" s="17"/>
      <c r="BM13" s="17">
        <v>0.17576954412243401</v>
      </c>
      <c r="BN13" s="17">
        <v>0.192873327209446</v>
      </c>
      <c r="BO13" s="17">
        <v>0.195733538515489</v>
      </c>
      <c r="BP13" s="17"/>
      <c r="BQ13" s="17">
        <v>0.208761735268752</v>
      </c>
      <c r="BR13" s="17">
        <v>0.172962023099235</v>
      </c>
      <c r="BS13" s="17"/>
      <c r="BT13" s="17">
        <v>0.20507119329648801</v>
      </c>
      <c r="BU13" s="17">
        <v>0.161641473270346</v>
      </c>
    </row>
    <row r="14" spans="2:73" x14ac:dyDescent="0.3">
      <c r="B14" s="18" t="s">
        <v>375</v>
      </c>
      <c r="C14" s="17">
        <v>0.12787415389249701</v>
      </c>
      <c r="D14" s="17">
        <v>0.13855081115915999</v>
      </c>
      <c r="E14" s="17">
        <v>0.117080123750056</v>
      </c>
      <c r="F14" s="17"/>
      <c r="G14" s="17">
        <v>0.145449887308675</v>
      </c>
      <c r="H14" s="17">
        <v>0.131311652506165</v>
      </c>
      <c r="I14" s="17">
        <v>0.128994542669399</v>
      </c>
      <c r="J14" s="17">
        <v>0.14190332364826899</v>
      </c>
      <c r="K14" s="17">
        <v>0.107126335628938</v>
      </c>
      <c r="L14" s="17">
        <v>0.115037809226835</v>
      </c>
      <c r="M14" s="17"/>
      <c r="N14" s="17">
        <v>0.143569293665575</v>
      </c>
      <c r="O14" s="17">
        <v>0.14682105441020399</v>
      </c>
      <c r="P14" s="17">
        <v>0.120050116704963</v>
      </c>
      <c r="Q14" s="17">
        <v>9.4007940747231705E-2</v>
      </c>
      <c r="R14" s="17"/>
      <c r="S14" s="17">
        <v>0.124024883495554</v>
      </c>
      <c r="T14" s="17">
        <v>0.157150805463524</v>
      </c>
      <c r="U14" s="17">
        <v>0.165586282646663</v>
      </c>
      <c r="V14" s="17">
        <v>0.141986542056459</v>
      </c>
      <c r="W14" s="17">
        <v>0.11384686912287501</v>
      </c>
      <c r="X14" s="17">
        <v>0.119711939902912</v>
      </c>
      <c r="Y14" s="17">
        <v>9.1297788745316494E-2</v>
      </c>
      <c r="Z14" s="17">
        <v>0.13494143134793499</v>
      </c>
      <c r="AA14" s="17">
        <v>9.6886691629719607E-2</v>
      </c>
      <c r="AB14" s="17"/>
      <c r="AC14" s="17">
        <v>0.14902733371618501</v>
      </c>
      <c r="AD14" s="17">
        <v>0.102994484683457</v>
      </c>
      <c r="AE14" s="17">
        <v>0.101687546085932</v>
      </c>
      <c r="AF14" s="17">
        <v>0.11541564558654301</v>
      </c>
      <c r="AG14" s="17">
        <v>0.12962795494736401</v>
      </c>
      <c r="AH14" s="17">
        <v>0.13656898290730901</v>
      </c>
      <c r="AI14" s="17">
        <v>0.13069532068448</v>
      </c>
      <c r="AJ14" s="17">
        <v>0.112520836128744</v>
      </c>
      <c r="AK14" s="17">
        <v>0.20921298480617601</v>
      </c>
      <c r="AL14" s="17">
        <v>0.130924910542809</v>
      </c>
      <c r="AM14" s="17">
        <v>0.119592330510809</v>
      </c>
      <c r="AN14" s="17">
        <v>0.118872886642996</v>
      </c>
      <c r="AO14" s="17">
        <v>0.13099309104807699</v>
      </c>
      <c r="AP14" s="17">
        <v>0.100576752570338</v>
      </c>
      <c r="AQ14" s="17">
        <v>0.121295252051889</v>
      </c>
      <c r="AR14" s="17">
        <v>0.14440318107825101</v>
      </c>
      <c r="AS14" s="17"/>
      <c r="AT14" s="17">
        <v>0.116865637389324</v>
      </c>
      <c r="AU14" s="17">
        <v>0.141308987389614</v>
      </c>
      <c r="AV14" s="17">
        <v>0.12242818211908001</v>
      </c>
      <c r="AW14" s="17">
        <v>0.117173671427553</v>
      </c>
      <c r="AX14" s="17">
        <v>0.144676547350302</v>
      </c>
      <c r="AY14" s="17">
        <v>0.116341787101333</v>
      </c>
      <c r="AZ14" s="17"/>
      <c r="BA14" s="17">
        <v>6.5252579020976406E-2</v>
      </c>
      <c r="BB14" s="17">
        <v>0.138721090735134</v>
      </c>
      <c r="BC14" s="17">
        <v>0.17321994333787</v>
      </c>
      <c r="BD14" s="17">
        <v>0.16263812902361999</v>
      </c>
      <c r="BE14" s="17">
        <v>0.16194937646406499</v>
      </c>
      <c r="BF14" s="17"/>
      <c r="BG14" s="17">
        <v>0.11450035831609399</v>
      </c>
      <c r="BH14" s="17">
        <v>0.123936198651262</v>
      </c>
      <c r="BI14" s="17">
        <v>0.17825935984212399</v>
      </c>
      <c r="BJ14" s="17">
        <v>0.106229255282068</v>
      </c>
      <c r="BK14" s="17">
        <v>0.30787997000205702</v>
      </c>
      <c r="BL14" s="17"/>
      <c r="BM14" s="17">
        <v>0.120178370379758</v>
      </c>
      <c r="BN14" s="17">
        <v>0.14159164099090801</v>
      </c>
      <c r="BO14" s="17">
        <v>0.117622551137985</v>
      </c>
      <c r="BP14" s="17"/>
      <c r="BQ14" s="17">
        <v>0.15526719249888099</v>
      </c>
      <c r="BR14" s="17">
        <v>0.110613537660801</v>
      </c>
      <c r="BS14" s="17"/>
      <c r="BT14" s="17">
        <v>0.137280904186871</v>
      </c>
      <c r="BU14" s="17">
        <v>0.12068507263978299</v>
      </c>
    </row>
    <row r="15" spans="2:73" x14ac:dyDescent="0.3">
      <c r="B15" s="18" t="s">
        <v>92</v>
      </c>
      <c r="C15" s="17">
        <v>0.106047934612712</v>
      </c>
      <c r="D15" s="17">
        <v>8.0993923615855307E-2</v>
      </c>
      <c r="E15" s="17">
        <v>0.13038380692535201</v>
      </c>
      <c r="F15" s="17"/>
      <c r="G15" s="17">
        <v>7.6079878917471797E-2</v>
      </c>
      <c r="H15" s="17">
        <v>0.112400676385569</v>
      </c>
      <c r="I15" s="17">
        <v>0.140760013774651</v>
      </c>
      <c r="J15" s="17">
        <v>0.10946455680799699</v>
      </c>
      <c r="K15" s="17">
        <v>0.10621458839589699</v>
      </c>
      <c r="L15" s="17">
        <v>8.9626156829614598E-2</v>
      </c>
      <c r="M15" s="17"/>
      <c r="N15" s="17">
        <v>7.0213382046277001E-2</v>
      </c>
      <c r="O15" s="17">
        <v>0.12235899496279901</v>
      </c>
      <c r="P15" s="17">
        <v>0.104952541656053</v>
      </c>
      <c r="Q15" s="17">
        <v>0.128212744021375</v>
      </c>
      <c r="R15" s="17"/>
      <c r="S15" s="17">
        <v>8.6092995967809796E-2</v>
      </c>
      <c r="T15" s="17">
        <v>9.0423837984059702E-2</v>
      </c>
      <c r="U15" s="17">
        <v>0.102871103125716</v>
      </c>
      <c r="V15" s="17">
        <v>0.10204951643047599</v>
      </c>
      <c r="W15" s="17">
        <v>0.123276724552926</v>
      </c>
      <c r="X15" s="17">
        <v>0.114542957395367</v>
      </c>
      <c r="Y15" s="17">
        <v>0.121632877923586</v>
      </c>
      <c r="Z15" s="17">
        <v>0.11649574230678</v>
      </c>
      <c r="AA15" s="17">
        <v>0.121273357075628</v>
      </c>
      <c r="AB15" s="17"/>
      <c r="AC15" s="17">
        <v>0.205700335549826</v>
      </c>
      <c r="AD15" s="17">
        <v>0.11351865865432099</v>
      </c>
      <c r="AE15" s="17">
        <v>0.14325720782363999</v>
      </c>
      <c r="AF15" s="17">
        <v>0.100413831842757</v>
      </c>
      <c r="AG15" s="17">
        <v>0.13382482301786999</v>
      </c>
      <c r="AH15" s="17">
        <v>0.104658605811216</v>
      </c>
      <c r="AI15" s="17">
        <v>8.1473074976419202E-2</v>
      </c>
      <c r="AJ15" s="17">
        <v>0.105591574265068</v>
      </c>
      <c r="AK15" s="17">
        <v>8.9207600795914305E-2</v>
      </c>
      <c r="AL15" s="17">
        <v>8.9027388441859506E-2</v>
      </c>
      <c r="AM15" s="17">
        <v>0.10764708306427299</v>
      </c>
      <c r="AN15" s="17">
        <v>7.48079049118614E-2</v>
      </c>
      <c r="AO15" s="17">
        <v>7.2126014782091602E-2</v>
      </c>
      <c r="AP15" s="17">
        <v>0.11183573611344</v>
      </c>
      <c r="AQ15" s="17">
        <v>6.8059997578900605E-2</v>
      </c>
      <c r="AR15" s="17">
        <v>3.1656560764673901E-2</v>
      </c>
      <c r="AS15" s="17"/>
      <c r="AT15" s="17">
        <v>7.7217544168268107E-2</v>
      </c>
      <c r="AU15" s="17">
        <v>0.127835179675135</v>
      </c>
      <c r="AV15" s="17">
        <v>0.101556675975062</v>
      </c>
      <c r="AW15" s="17">
        <v>0.101188590936845</v>
      </c>
      <c r="AX15" s="17">
        <v>0.114674935812596</v>
      </c>
      <c r="AY15" s="17">
        <v>0.12812418135092599</v>
      </c>
      <c r="AZ15" s="17"/>
      <c r="BA15" s="17">
        <v>0.14833837098061001</v>
      </c>
      <c r="BB15" s="17">
        <v>9.7599699857818398E-2</v>
      </c>
      <c r="BC15" s="17">
        <v>8.9331275393259094E-2</v>
      </c>
      <c r="BD15" s="17">
        <v>7.7981199832072398E-2</v>
      </c>
      <c r="BE15" s="17">
        <v>1.74263018131166E-2</v>
      </c>
      <c r="BF15" s="17"/>
      <c r="BG15" s="17">
        <v>8.2545321273118602E-2</v>
      </c>
      <c r="BH15" s="17">
        <v>0.10606554736572101</v>
      </c>
      <c r="BI15" s="17">
        <v>6.9615779714624307E-2</v>
      </c>
      <c r="BJ15" s="17">
        <v>6.5951701476138103E-2</v>
      </c>
      <c r="BK15" s="17">
        <v>7.9652731973024096E-2</v>
      </c>
      <c r="BL15" s="17"/>
      <c r="BM15" s="17">
        <v>8.6630169147785194E-2</v>
      </c>
      <c r="BN15" s="17">
        <v>0.12103409223039201</v>
      </c>
      <c r="BO15" s="17">
        <v>0.12762699441709699</v>
      </c>
      <c r="BP15" s="17"/>
      <c r="BQ15" s="17">
        <v>6.1937746278618901E-2</v>
      </c>
      <c r="BR15" s="17">
        <v>0.12335227087853901</v>
      </c>
      <c r="BS15" s="17"/>
      <c r="BT15" s="17">
        <v>6.9714474833526704E-2</v>
      </c>
      <c r="BU15" s="17">
        <v>0.14216568396616799</v>
      </c>
    </row>
    <row r="16" spans="2:73" x14ac:dyDescent="0.3">
      <c r="B16" s="18" t="s">
        <v>376</v>
      </c>
      <c r="C16" s="17">
        <v>9.9821897093016795E-2</v>
      </c>
      <c r="D16" s="17">
        <v>9.5274986641868203E-2</v>
      </c>
      <c r="E16" s="17">
        <v>0.103773626945074</v>
      </c>
      <c r="F16" s="17"/>
      <c r="G16" s="17">
        <v>6.2451040694062203E-2</v>
      </c>
      <c r="H16" s="17">
        <v>7.7452266017370194E-2</v>
      </c>
      <c r="I16" s="17">
        <v>8.7387910928818799E-2</v>
      </c>
      <c r="J16" s="17">
        <v>0.119438734635378</v>
      </c>
      <c r="K16" s="17">
        <v>0.129047641604979</v>
      </c>
      <c r="L16" s="17">
        <v>0.11728654935663101</v>
      </c>
      <c r="M16" s="17"/>
      <c r="N16" s="17">
        <v>0.10018461765230199</v>
      </c>
      <c r="O16" s="17">
        <v>9.4676821472837597E-2</v>
      </c>
      <c r="P16" s="17">
        <v>0.110900274522316</v>
      </c>
      <c r="Q16" s="17">
        <v>9.3258274227683194E-2</v>
      </c>
      <c r="R16" s="17"/>
      <c r="S16" s="17">
        <v>4.3310239230720499E-2</v>
      </c>
      <c r="T16" s="17">
        <v>0.14629259032002401</v>
      </c>
      <c r="U16" s="17">
        <v>0.229673202790867</v>
      </c>
      <c r="V16" s="17">
        <v>0.13465924033801999</v>
      </c>
      <c r="W16" s="17">
        <v>5.7866543399270401E-2</v>
      </c>
      <c r="X16" s="17">
        <v>8.8568921296932196E-3</v>
      </c>
      <c r="Y16" s="17">
        <v>9.2038345488284296E-2</v>
      </c>
      <c r="Z16" s="17">
        <v>0.16683490187932201</v>
      </c>
      <c r="AA16" s="17">
        <v>6.1898246199890601E-2</v>
      </c>
      <c r="AB16" s="17"/>
      <c r="AC16" s="17">
        <v>3.2844502473672398E-2</v>
      </c>
      <c r="AD16" s="17">
        <v>8.5301531111506901E-2</v>
      </c>
      <c r="AE16" s="17">
        <v>9.8358952389759502E-2</v>
      </c>
      <c r="AF16" s="17">
        <v>7.0339542659496199E-2</v>
      </c>
      <c r="AG16" s="17">
        <v>8.8263115645227597E-2</v>
      </c>
      <c r="AH16" s="17">
        <v>0.110486649062738</v>
      </c>
      <c r="AI16" s="17">
        <v>0.13855171234292199</v>
      </c>
      <c r="AJ16" s="17">
        <v>0.10190148652372701</v>
      </c>
      <c r="AK16" s="17">
        <v>0.10054898128947801</v>
      </c>
      <c r="AL16" s="17">
        <v>0.10104224883870799</v>
      </c>
      <c r="AM16" s="17">
        <v>0.13735745467280799</v>
      </c>
      <c r="AN16" s="17">
        <v>0.138085923058681</v>
      </c>
      <c r="AO16" s="17">
        <v>6.5340869512524005E-2</v>
      </c>
      <c r="AP16" s="17">
        <v>0.13242630227545299</v>
      </c>
      <c r="AQ16" s="17">
        <v>3.0239877485120699E-2</v>
      </c>
      <c r="AR16" s="17">
        <v>8.1895025330315799E-2</v>
      </c>
      <c r="AS16" s="17"/>
      <c r="AT16" s="17">
        <v>6.5721844378595698E-2</v>
      </c>
      <c r="AU16" s="17">
        <v>7.31654602895426E-2</v>
      </c>
      <c r="AV16" s="17">
        <v>0.12907918781182801</v>
      </c>
      <c r="AW16" s="17">
        <v>0.13514161211164999</v>
      </c>
      <c r="AX16" s="17">
        <v>0.142933742528631</v>
      </c>
      <c r="AY16" s="17">
        <v>0.103949978089851</v>
      </c>
      <c r="AZ16" s="17"/>
      <c r="BA16" s="17">
        <v>0.10427981100662501</v>
      </c>
      <c r="BB16" s="17">
        <v>0.114140372910087</v>
      </c>
      <c r="BC16" s="17">
        <v>7.7643307497868602E-2</v>
      </c>
      <c r="BD16" s="17">
        <v>8.5584825517283997E-2</v>
      </c>
      <c r="BE16" s="17">
        <v>0.18334310562270101</v>
      </c>
      <c r="BF16" s="17"/>
      <c r="BG16" s="17">
        <v>0.12982385789196099</v>
      </c>
      <c r="BH16" s="17">
        <v>9.1763700384372898E-2</v>
      </c>
      <c r="BI16" s="17">
        <v>0.101174388903519</v>
      </c>
      <c r="BJ16" s="17">
        <v>9.0031188028224005E-2</v>
      </c>
      <c r="BK16" s="17">
        <v>0.12374259211871599</v>
      </c>
      <c r="BL16" s="17"/>
      <c r="BM16" s="17">
        <v>0.104083018312022</v>
      </c>
      <c r="BN16" s="17">
        <v>0.10179147816720201</v>
      </c>
      <c r="BO16" s="17">
        <v>8.2374441287285105E-2</v>
      </c>
      <c r="BP16" s="17"/>
      <c r="BQ16" s="17">
        <v>0.12600479158508199</v>
      </c>
      <c r="BR16" s="17">
        <v>8.9290267940593901E-2</v>
      </c>
      <c r="BS16" s="17"/>
      <c r="BT16" s="17">
        <v>0.14129201344140899</v>
      </c>
      <c r="BU16" s="17">
        <v>4.2792492914290901E-2</v>
      </c>
    </row>
    <row r="17" spans="2:73" x14ac:dyDescent="0.3">
      <c r="B17" s="18" t="s">
        <v>377</v>
      </c>
      <c r="C17" s="17">
        <v>6.7330658602444401E-2</v>
      </c>
      <c r="D17" s="17">
        <v>7.0914921585745694E-2</v>
      </c>
      <c r="E17" s="17">
        <v>6.3676792648998198E-2</v>
      </c>
      <c r="F17" s="17"/>
      <c r="G17" s="17">
        <v>8.7759315005786695E-2</v>
      </c>
      <c r="H17" s="17">
        <v>0.102227495418104</v>
      </c>
      <c r="I17" s="17">
        <v>7.5986460268131203E-2</v>
      </c>
      <c r="J17" s="17">
        <v>6.3061725103515001E-2</v>
      </c>
      <c r="K17" s="17">
        <v>4.58707457807511E-2</v>
      </c>
      <c r="L17" s="17">
        <v>3.62717429784504E-2</v>
      </c>
      <c r="M17" s="17"/>
      <c r="N17" s="17">
        <v>8.74410257698892E-2</v>
      </c>
      <c r="O17" s="17">
        <v>6.95367059497147E-2</v>
      </c>
      <c r="P17" s="17">
        <v>6.4826168294946404E-2</v>
      </c>
      <c r="Q17" s="17">
        <v>4.2930307091101801E-2</v>
      </c>
      <c r="R17" s="17"/>
      <c r="S17" s="17">
        <v>9.3916875509280101E-2</v>
      </c>
      <c r="T17" s="17">
        <v>6.27154640356333E-2</v>
      </c>
      <c r="U17" s="17">
        <v>5.6246892496390803E-2</v>
      </c>
      <c r="V17" s="17">
        <v>7.4333224845431006E-2</v>
      </c>
      <c r="W17" s="17">
        <v>7.0968117988953194E-2</v>
      </c>
      <c r="X17" s="17">
        <v>5.07222638704313E-2</v>
      </c>
      <c r="Y17" s="17">
        <v>6.2659337212595298E-2</v>
      </c>
      <c r="Z17" s="17">
        <v>8.3225399128448202E-2</v>
      </c>
      <c r="AA17" s="17">
        <v>5.0612251980299401E-2</v>
      </c>
      <c r="AB17" s="17"/>
      <c r="AC17" s="17">
        <v>3.8768989749086803E-2</v>
      </c>
      <c r="AD17" s="17">
        <v>5.2885627076521897E-2</v>
      </c>
      <c r="AE17" s="17">
        <v>6.7183555454813096E-2</v>
      </c>
      <c r="AF17" s="17">
        <v>4.31379986511689E-2</v>
      </c>
      <c r="AG17" s="17">
        <v>6.7276665255686194E-2</v>
      </c>
      <c r="AH17" s="17">
        <v>6.8528530970743795E-2</v>
      </c>
      <c r="AI17" s="17">
        <v>6.7003495215395406E-2</v>
      </c>
      <c r="AJ17" s="17">
        <v>7.2964066418259005E-2</v>
      </c>
      <c r="AK17" s="17">
        <v>8.1992863009984804E-2</v>
      </c>
      <c r="AL17" s="17">
        <v>6.6422468940652193E-2</v>
      </c>
      <c r="AM17" s="17">
        <v>7.1653731246667102E-2</v>
      </c>
      <c r="AN17" s="17">
        <v>5.7199070291211303E-2</v>
      </c>
      <c r="AO17" s="17">
        <v>8.1699030959554803E-2</v>
      </c>
      <c r="AP17" s="17">
        <v>6.1140930826556701E-2</v>
      </c>
      <c r="AQ17" s="17">
        <v>5.5621711803228203E-2</v>
      </c>
      <c r="AR17" s="17">
        <v>0.11562489619810799</v>
      </c>
      <c r="AS17" s="17"/>
      <c r="AT17" s="17">
        <v>9.67233124999623E-2</v>
      </c>
      <c r="AU17" s="17">
        <v>5.8418464562450097E-2</v>
      </c>
      <c r="AV17" s="17">
        <v>4.3659231403001701E-2</v>
      </c>
      <c r="AW17" s="17">
        <v>6.31236892845706E-2</v>
      </c>
      <c r="AX17" s="17">
        <v>8.2720950568532903E-2</v>
      </c>
      <c r="AY17" s="17">
        <v>3.46471703723331E-2</v>
      </c>
      <c r="AZ17" s="17"/>
      <c r="BA17" s="17">
        <v>5.1299524134701902E-2</v>
      </c>
      <c r="BB17" s="17">
        <v>5.1991529250003402E-2</v>
      </c>
      <c r="BC17" s="17">
        <v>7.3417841194225397E-2</v>
      </c>
      <c r="BD17" s="17">
        <v>0.103195090538549</v>
      </c>
      <c r="BE17" s="17">
        <v>0.13359776100957799</v>
      </c>
      <c r="BF17" s="17"/>
      <c r="BG17" s="17">
        <v>6.4017568616694401E-2</v>
      </c>
      <c r="BH17" s="17">
        <v>7.6105420121723596E-2</v>
      </c>
      <c r="BI17" s="17">
        <v>3.3827704944373801E-2</v>
      </c>
      <c r="BJ17" s="17">
        <v>7.6562645438797802E-2</v>
      </c>
      <c r="BK17" s="17">
        <v>0.11868731953400601</v>
      </c>
      <c r="BL17" s="17"/>
      <c r="BM17" s="17">
        <v>7.1887151982509501E-2</v>
      </c>
      <c r="BN17" s="17">
        <v>6.2028664297329603E-2</v>
      </c>
      <c r="BO17" s="17">
        <v>6.6583329563520505E-2</v>
      </c>
      <c r="BP17" s="17"/>
      <c r="BQ17" s="17">
        <v>0.11225270621911899</v>
      </c>
      <c r="BR17" s="17">
        <v>4.4075248453676497E-2</v>
      </c>
      <c r="BS17" s="17"/>
      <c r="BT17" s="17">
        <v>7.7266630198254499E-2</v>
      </c>
      <c r="BU17" s="17">
        <v>5.3567424638225801E-2</v>
      </c>
    </row>
    <row r="18" spans="2:73" x14ac:dyDescent="0.3">
      <c r="B18" s="18" t="s">
        <v>378</v>
      </c>
      <c r="C18" s="17">
        <v>5.6258012184910403E-2</v>
      </c>
      <c r="D18" s="17">
        <v>6.4033037756438996E-2</v>
      </c>
      <c r="E18" s="17">
        <v>4.8855026536034199E-2</v>
      </c>
      <c r="F18" s="17"/>
      <c r="G18" s="17">
        <v>7.0820876180081496E-2</v>
      </c>
      <c r="H18" s="17">
        <v>7.1290122394115404E-2</v>
      </c>
      <c r="I18" s="17">
        <v>5.6119470446796597E-2</v>
      </c>
      <c r="J18" s="17">
        <v>4.4439558051021601E-2</v>
      </c>
      <c r="K18" s="17">
        <v>5.2430685569889598E-2</v>
      </c>
      <c r="L18" s="17">
        <v>4.6689749258498503E-2</v>
      </c>
      <c r="M18" s="17"/>
      <c r="N18" s="17">
        <v>7.6148035165680805E-2</v>
      </c>
      <c r="O18" s="17">
        <v>4.6227623464759802E-2</v>
      </c>
      <c r="P18" s="17">
        <v>5.7474114994651403E-2</v>
      </c>
      <c r="Q18" s="17">
        <v>4.1290499143546502E-2</v>
      </c>
      <c r="R18" s="17"/>
      <c r="S18" s="17">
        <v>6.91175091713183E-2</v>
      </c>
      <c r="T18" s="17">
        <v>4.6169749043505702E-2</v>
      </c>
      <c r="U18" s="17">
        <v>6.8275713458094703E-2</v>
      </c>
      <c r="V18" s="17">
        <v>8.0796797930713302E-2</v>
      </c>
      <c r="W18" s="17">
        <v>4.6084777443463502E-2</v>
      </c>
      <c r="X18" s="17">
        <v>4.3606925716153003E-2</v>
      </c>
      <c r="Y18" s="17">
        <v>1.6546323135706999E-2</v>
      </c>
      <c r="Z18" s="17">
        <v>6.0960247050998902E-2</v>
      </c>
      <c r="AA18" s="17">
        <v>6.8263183388457105E-2</v>
      </c>
      <c r="AB18" s="17"/>
      <c r="AC18" s="17">
        <v>0</v>
      </c>
      <c r="AD18" s="17">
        <v>5.7081240105055303E-2</v>
      </c>
      <c r="AE18" s="17">
        <v>2.9074007794004299E-2</v>
      </c>
      <c r="AF18" s="17">
        <v>4.8856579414045302E-2</v>
      </c>
      <c r="AG18" s="17">
        <v>6.4360202479219794E-2</v>
      </c>
      <c r="AH18" s="17">
        <v>5.7180664397200397E-2</v>
      </c>
      <c r="AI18" s="17">
        <v>4.63064440655638E-2</v>
      </c>
      <c r="AJ18" s="17">
        <v>4.4679807582631799E-2</v>
      </c>
      <c r="AK18" s="17">
        <v>6.4359664364552205E-2</v>
      </c>
      <c r="AL18" s="17">
        <v>9.5720498377661903E-2</v>
      </c>
      <c r="AM18" s="17">
        <v>6.2318436309637799E-2</v>
      </c>
      <c r="AN18" s="17">
        <v>6.2200403754559298E-2</v>
      </c>
      <c r="AO18" s="17">
        <v>7.7421028256836097E-2</v>
      </c>
      <c r="AP18" s="17">
        <v>6.3584671319741701E-2</v>
      </c>
      <c r="AQ18" s="17">
        <v>4.8538224164848903E-2</v>
      </c>
      <c r="AR18" s="17">
        <v>8.0067067535582404E-2</v>
      </c>
      <c r="AS18" s="17"/>
      <c r="AT18" s="17">
        <v>7.9389100078611094E-2</v>
      </c>
      <c r="AU18" s="17">
        <v>5.1383765412289603E-2</v>
      </c>
      <c r="AV18" s="17">
        <v>2.6045429301023298E-2</v>
      </c>
      <c r="AW18" s="17">
        <v>4.6500050059509301E-2</v>
      </c>
      <c r="AX18" s="17">
        <v>6.6904213024413198E-2</v>
      </c>
      <c r="AY18" s="17">
        <v>8.0376302857322002E-2</v>
      </c>
      <c r="AZ18" s="17"/>
      <c r="BA18" s="17">
        <v>2.2790691998320602E-2</v>
      </c>
      <c r="BB18" s="17">
        <v>6.0288173812037098E-2</v>
      </c>
      <c r="BC18" s="17">
        <v>6.7024214588740305E-2</v>
      </c>
      <c r="BD18" s="17">
        <v>9.0207263485558895E-2</v>
      </c>
      <c r="BE18" s="17">
        <v>5.2935348768047799E-2</v>
      </c>
      <c r="BF18" s="17"/>
      <c r="BG18" s="17">
        <v>5.79324100498868E-2</v>
      </c>
      <c r="BH18" s="17">
        <v>7.1124890997847301E-2</v>
      </c>
      <c r="BI18" s="17">
        <v>4.0043388059351301E-2</v>
      </c>
      <c r="BJ18" s="17">
        <v>3.2278222036358398E-2</v>
      </c>
      <c r="BK18" s="17">
        <v>0.13492131034014601</v>
      </c>
      <c r="BL18" s="17"/>
      <c r="BM18" s="17">
        <v>5.67258639185153E-2</v>
      </c>
      <c r="BN18" s="17">
        <v>5.3575884794740097E-2</v>
      </c>
      <c r="BO18" s="17">
        <v>6.1349370824055803E-2</v>
      </c>
      <c r="BP18" s="17"/>
      <c r="BQ18" s="17">
        <v>9.1785483327717701E-2</v>
      </c>
      <c r="BR18" s="17">
        <v>3.5959320546406402E-2</v>
      </c>
      <c r="BS18" s="17"/>
      <c r="BT18" s="17">
        <v>6.5265594487742995E-2</v>
      </c>
      <c r="BU18" s="17">
        <v>4.7440527681653397E-2</v>
      </c>
    </row>
    <row r="19" spans="2:73" x14ac:dyDescent="0.3">
      <c r="B19" s="18" t="s">
        <v>379</v>
      </c>
      <c r="C19" s="19">
        <v>2.4902387522773E-2</v>
      </c>
      <c r="D19" s="19">
        <v>2.67127572402809E-2</v>
      </c>
      <c r="E19" s="19">
        <v>2.3215064746779399E-2</v>
      </c>
      <c r="F19" s="19"/>
      <c r="G19" s="19">
        <v>3.4705178660164503E-2</v>
      </c>
      <c r="H19" s="19">
        <v>2.6134311360612599E-2</v>
      </c>
      <c r="I19" s="19">
        <v>2.6658341199266002E-2</v>
      </c>
      <c r="J19" s="19">
        <v>3.1671800727994401E-2</v>
      </c>
      <c r="K19" s="19">
        <v>2.4726939522835899E-2</v>
      </c>
      <c r="L19" s="19">
        <v>1.05878201632203E-2</v>
      </c>
      <c r="M19" s="19"/>
      <c r="N19" s="19">
        <v>3.51520184626192E-2</v>
      </c>
      <c r="O19" s="19">
        <v>2.35820237862405E-2</v>
      </c>
      <c r="P19" s="19">
        <v>1.9741720741626102E-2</v>
      </c>
      <c r="Q19" s="19">
        <v>1.6456887638209801E-2</v>
      </c>
      <c r="R19" s="19"/>
      <c r="S19" s="19">
        <v>4.1858864551873098E-2</v>
      </c>
      <c r="T19" s="19">
        <v>2.0070186389306601E-2</v>
      </c>
      <c r="U19" s="19">
        <v>2.75552960720007E-2</v>
      </c>
      <c r="V19" s="19">
        <v>4.6642536344005302E-2</v>
      </c>
      <c r="W19" s="19">
        <v>1.58360516206482E-2</v>
      </c>
      <c r="X19" s="19">
        <v>1.2208420958647799E-2</v>
      </c>
      <c r="Y19" s="19">
        <v>7.9994266265299707E-3</v>
      </c>
      <c r="Z19" s="19">
        <v>1.9626351022988299E-2</v>
      </c>
      <c r="AA19" s="19">
        <v>2.05658947241385E-2</v>
      </c>
      <c r="AB19" s="19"/>
      <c r="AC19" s="19">
        <v>0</v>
      </c>
      <c r="AD19" s="19">
        <v>2.9565069838992E-2</v>
      </c>
      <c r="AE19" s="19">
        <v>2.7846767430244002E-2</v>
      </c>
      <c r="AF19" s="19">
        <v>8.8164082771969004E-3</v>
      </c>
      <c r="AG19" s="19">
        <v>2.4260576421218601E-2</v>
      </c>
      <c r="AH19" s="19">
        <v>1.55879526783305E-2</v>
      </c>
      <c r="AI19" s="19">
        <v>3.39313952580814E-2</v>
      </c>
      <c r="AJ19" s="19">
        <v>2.7335469262701299E-2</v>
      </c>
      <c r="AK19" s="19">
        <v>3.53569096560018E-2</v>
      </c>
      <c r="AL19" s="19">
        <v>3.86425838972006E-2</v>
      </c>
      <c r="AM19" s="19">
        <v>4.2489244900033897E-2</v>
      </c>
      <c r="AN19" s="19">
        <v>1.97035561726688E-2</v>
      </c>
      <c r="AO19" s="19">
        <v>1.67263813159549E-2</v>
      </c>
      <c r="AP19" s="19">
        <v>2.04018346107405E-2</v>
      </c>
      <c r="AQ19" s="19">
        <v>8.7458305113745395E-3</v>
      </c>
      <c r="AR19" s="19">
        <v>3.5826541816377101E-2</v>
      </c>
      <c r="AS19" s="19"/>
      <c r="AT19" s="19">
        <v>2.8667280008670401E-2</v>
      </c>
      <c r="AU19" s="19">
        <v>2.0215800071639801E-2</v>
      </c>
      <c r="AV19" s="19">
        <v>2.3281478703129601E-2</v>
      </c>
      <c r="AW19" s="19">
        <v>2.5513612849511501E-2</v>
      </c>
      <c r="AX19" s="19">
        <v>2.5013898903390001E-2</v>
      </c>
      <c r="AY19" s="19">
        <v>3.7447373128108301E-2</v>
      </c>
      <c r="AZ19" s="19"/>
      <c r="BA19" s="19">
        <v>5.5108963636528903E-3</v>
      </c>
      <c r="BB19" s="19">
        <v>2.5934882786152899E-2</v>
      </c>
      <c r="BC19" s="19">
        <v>2.6364101841520399E-2</v>
      </c>
      <c r="BD19" s="19">
        <v>4.3577953503182103E-2</v>
      </c>
      <c r="BE19" s="19">
        <v>5.8397211473431403E-2</v>
      </c>
      <c r="BF19" s="19"/>
      <c r="BG19" s="19">
        <v>2.0699495038345499E-2</v>
      </c>
      <c r="BH19" s="19">
        <v>3.5424546095830199E-2</v>
      </c>
      <c r="BI19" s="19">
        <v>2.0948896043640901E-2</v>
      </c>
      <c r="BJ19" s="19">
        <v>1.3118311895676299E-2</v>
      </c>
      <c r="BK19" s="19">
        <v>5.4621017676101502E-2</v>
      </c>
      <c r="BL19" s="19"/>
      <c r="BM19" s="19">
        <v>3.0800729982428401E-2</v>
      </c>
      <c r="BN19" s="19">
        <v>1.7421346497404198E-2</v>
      </c>
      <c r="BO19" s="19">
        <v>2.54281929610519E-2</v>
      </c>
      <c r="BP19" s="19"/>
      <c r="BQ19" s="19">
        <v>4.1931895288941298E-2</v>
      </c>
      <c r="BR19" s="19">
        <v>1.61771274702023E-2</v>
      </c>
      <c r="BS19" s="19"/>
      <c r="BT19" s="19">
        <v>2.98660462386937E-2</v>
      </c>
      <c r="BU19" s="19">
        <v>1.8473496575780301E-2</v>
      </c>
    </row>
    <row r="20" spans="2:73" x14ac:dyDescent="0.3">
      <c r="B20" s="16"/>
    </row>
    <row r="21" spans="2:73" x14ac:dyDescent="0.3">
      <c r="B21" t="s">
        <v>95</v>
      </c>
    </row>
    <row r="22" spans="2:73" x14ac:dyDescent="0.3">
      <c r="B22" t="s">
        <v>96</v>
      </c>
    </row>
    <row r="24" spans="2:73" x14ac:dyDescent="0.3">
      <c r="B24"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U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381</v>
      </c>
      <c r="C9" s="17">
        <v>0.447306428680523</v>
      </c>
      <c r="D9" s="17">
        <v>0.45375039844762199</v>
      </c>
      <c r="E9" s="17">
        <v>0.43973525121437601</v>
      </c>
      <c r="F9" s="17"/>
      <c r="G9" s="17">
        <v>0.45711024335093697</v>
      </c>
      <c r="H9" s="17">
        <v>0.37087771215905802</v>
      </c>
      <c r="I9" s="17">
        <v>0.47019490325604402</v>
      </c>
      <c r="J9" s="17">
        <v>0.435596019302389</v>
      </c>
      <c r="K9" s="17">
        <v>0.50307743599431798</v>
      </c>
      <c r="L9" s="17">
        <v>0.45642803878291399</v>
      </c>
      <c r="M9" s="17"/>
      <c r="N9" s="17">
        <v>0.40870471729049002</v>
      </c>
      <c r="O9" s="17">
        <v>0.459051180151059</v>
      </c>
      <c r="P9" s="17">
        <v>0.46490541576953898</v>
      </c>
      <c r="Q9" s="17">
        <v>0.45831373105463102</v>
      </c>
      <c r="R9" s="17"/>
      <c r="S9" s="17">
        <v>0.473454255529621</v>
      </c>
      <c r="T9" s="17">
        <v>0.41116156746073201</v>
      </c>
      <c r="U9" s="17">
        <v>0.39914973742590099</v>
      </c>
      <c r="V9" s="17">
        <v>0.39245218436224399</v>
      </c>
      <c r="W9" s="17">
        <v>0.46501590403735898</v>
      </c>
      <c r="X9" s="17">
        <v>0.48302796403507098</v>
      </c>
      <c r="Y9" s="17">
        <v>0.45169572859391399</v>
      </c>
      <c r="Z9" s="17">
        <v>0.54549030723091996</v>
      </c>
      <c r="AA9" s="17">
        <v>0.46222829019747302</v>
      </c>
      <c r="AB9" s="17"/>
      <c r="AC9" s="17">
        <v>0.37604301222384001</v>
      </c>
      <c r="AD9" s="17">
        <v>0.48807235392624998</v>
      </c>
      <c r="AE9" s="17">
        <v>0.486984340102458</v>
      </c>
      <c r="AF9" s="17">
        <v>0.455164812461609</v>
      </c>
      <c r="AG9" s="17">
        <v>0.43448248523337601</v>
      </c>
      <c r="AH9" s="17">
        <v>0.46724493592444299</v>
      </c>
      <c r="AI9" s="17">
        <v>0.45947904223721098</v>
      </c>
      <c r="AJ9" s="17">
        <v>0.425824733476177</v>
      </c>
      <c r="AK9" s="17">
        <v>0.52059624213778199</v>
      </c>
      <c r="AL9" s="17">
        <v>0.39621344175307199</v>
      </c>
      <c r="AM9" s="17">
        <v>0.47460621989076601</v>
      </c>
      <c r="AN9" s="17">
        <v>0.42700792121846698</v>
      </c>
      <c r="AO9" s="17">
        <v>0.34975547528582901</v>
      </c>
      <c r="AP9" s="17">
        <v>0.46693488466456101</v>
      </c>
      <c r="AQ9" s="17">
        <v>0.50584390572978399</v>
      </c>
      <c r="AR9" s="17">
        <v>0.39830734265979401</v>
      </c>
      <c r="AS9" s="17"/>
      <c r="AT9" s="17">
        <v>0.46438986701028201</v>
      </c>
      <c r="AU9" s="17">
        <v>0.483370278228343</v>
      </c>
      <c r="AV9" s="17">
        <v>0.46387130011313199</v>
      </c>
      <c r="AW9" s="17">
        <v>0.42491938287810099</v>
      </c>
      <c r="AX9" s="17">
        <v>0.35543551034925303</v>
      </c>
      <c r="AY9" s="17">
        <v>0.38176312470104001</v>
      </c>
      <c r="AZ9" s="17"/>
      <c r="BA9" s="17">
        <v>0.45989200681375503</v>
      </c>
      <c r="BB9" s="17">
        <v>0.44869505368381601</v>
      </c>
      <c r="BC9" s="17">
        <v>0.46531624130661797</v>
      </c>
      <c r="BD9" s="17">
        <v>0.40423916001399801</v>
      </c>
      <c r="BE9" s="17">
        <v>0.30329991377929599</v>
      </c>
      <c r="BF9" s="17"/>
      <c r="BG9" s="17">
        <v>0.42156599906282899</v>
      </c>
      <c r="BH9" s="17">
        <v>0.41655389538174697</v>
      </c>
      <c r="BI9" s="17">
        <v>0.50075897146892301</v>
      </c>
      <c r="BJ9" s="17">
        <v>0.42341009403764501</v>
      </c>
      <c r="BK9" s="17">
        <v>0.55848875008592103</v>
      </c>
      <c r="BL9" s="17"/>
      <c r="BM9" s="17">
        <v>0.43898405551369302</v>
      </c>
      <c r="BN9" s="17">
        <v>0.44157265512937699</v>
      </c>
      <c r="BO9" s="17">
        <v>0.485944889962242</v>
      </c>
      <c r="BP9" s="17"/>
      <c r="BQ9" s="17">
        <v>0.44480049808925998</v>
      </c>
      <c r="BR9" s="17">
        <v>0.45159699515227197</v>
      </c>
      <c r="BS9" s="17"/>
      <c r="BT9" s="17">
        <v>0.43386000745097197</v>
      </c>
      <c r="BU9" s="17">
        <v>0.48353890900278201</v>
      </c>
    </row>
    <row r="10" spans="2:73" x14ac:dyDescent="0.3">
      <c r="B10" s="18" t="s">
        <v>382</v>
      </c>
      <c r="C10" s="17">
        <v>0.30844108795847403</v>
      </c>
      <c r="D10" s="17">
        <v>0.31571956704356302</v>
      </c>
      <c r="E10" s="17">
        <v>0.30074763171290902</v>
      </c>
      <c r="F10" s="17"/>
      <c r="G10" s="17">
        <v>0.30516469128685197</v>
      </c>
      <c r="H10" s="17">
        <v>0.35578875205932797</v>
      </c>
      <c r="I10" s="17">
        <v>0.31519216333267702</v>
      </c>
      <c r="J10" s="17">
        <v>0.32994468203371702</v>
      </c>
      <c r="K10" s="17">
        <v>0.311037103855411</v>
      </c>
      <c r="L10" s="17">
        <v>0.24738609866534</v>
      </c>
      <c r="M10" s="17"/>
      <c r="N10" s="17">
        <v>0.309394458753803</v>
      </c>
      <c r="O10" s="17">
        <v>0.33774496550771599</v>
      </c>
      <c r="P10" s="17">
        <v>0.31005145811901602</v>
      </c>
      <c r="Q10" s="17">
        <v>0.27527055335095502</v>
      </c>
      <c r="R10" s="17"/>
      <c r="S10" s="17">
        <v>0.32798938977571801</v>
      </c>
      <c r="T10" s="17">
        <v>0.30303599895906602</v>
      </c>
      <c r="U10" s="17">
        <v>0.311625810065074</v>
      </c>
      <c r="V10" s="17">
        <v>0.31128679707218398</v>
      </c>
      <c r="W10" s="17">
        <v>0.29943909030795901</v>
      </c>
      <c r="X10" s="17">
        <v>0.29119255832200303</v>
      </c>
      <c r="Y10" s="17">
        <v>0.29709922635053698</v>
      </c>
      <c r="Z10" s="17">
        <v>0.33193586224087901</v>
      </c>
      <c r="AA10" s="17">
        <v>0.30532132295488501</v>
      </c>
      <c r="AB10" s="17"/>
      <c r="AC10" s="17">
        <v>0.18246466975866901</v>
      </c>
      <c r="AD10" s="17">
        <v>0.32993456081553102</v>
      </c>
      <c r="AE10" s="17">
        <v>0.239985767334811</v>
      </c>
      <c r="AF10" s="17">
        <v>0.22194952361918899</v>
      </c>
      <c r="AG10" s="17">
        <v>0.29936368539962899</v>
      </c>
      <c r="AH10" s="17">
        <v>0.30472168726874899</v>
      </c>
      <c r="AI10" s="17">
        <v>0.34172896313824802</v>
      </c>
      <c r="AJ10" s="17">
        <v>0.31554221761838902</v>
      </c>
      <c r="AK10" s="17">
        <v>0.380177634677965</v>
      </c>
      <c r="AL10" s="17">
        <v>0.306258305806416</v>
      </c>
      <c r="AM10" s="17">
        <v>0.33697831211698498</v>
      </c>
      <c r="AN10" s="17">
        <v>0.355745551257871</v>
      </c>
      <c r="AO10" s="17">
        <v>0.29206906710700797</v>
      </c>
      <c r="AP10" s="17">
        <v>0.35127237374675102</v>
      </c>
      <c r="AQ10" s="17">
        <v>0.29348265958497799</v>
      </c>
      <c r="AR10" s="17">
        <v>0.32312460412146399</v>
      </c>
      <c r="AS10" s="17"/>
      <c r="AT10" s="17">
        <v>0.35711991608299898</v>
      </c>
      <c r="AU10" s="17">
        <v>0.30032920404660501</v>
      </c>
      <c r="AV10" s="17">
        <v>0.27363035197123597</v>
      </c>
      <c r="AW10" s="17">
        <v>0.31159952789670597</v>
      </c>
      <c r="AX10" s="17">
        <v>0.29517608612736401</v>
      </c>
      <c r="AY10" s="17">
        <v>0.23983725152902499</v>
      </c>
      <c r="AZ10" s="17"/>
      <c r="BA10" s="17">
        <v>0.26975771213628102</v>
      </c>
      <c r="BB10" s="17">
        <v>0.32301551458293498</v>
      </c>
      <c r="BC10" s="17">
        <v>0.34663139610243399</v>
      </c>
      <c r="BD10" s="17">
        <v>0.334890159452508</v>
      </c>
      <c r="BE10" s="17">
        <v>0.28511989245379799</v>
      </c>
      <c r="BF10" s="17"/>
      <c r="BG10" s="17">
        <v>0.24102452120099099</v>
      </c>
      <c r="BH10" s="17">
        <v>0.34454021678862301</v>
      </c>
      <c r="BI10" s="17">
        <v>0.29860040950155198</v>
      </c>
      <c r="BJ10" s="17">
        <v>0.29474034075988098</v>
      </c>
      <c r="BK10" s="17">
        <v>0.443684107322809</v>
      </c>
      <c r="BL10" s="17"/>
      <c r="BM10" s="17">
        <v>0.29464364920503699</v>
      </c>
      <c r="BN10" s="17">
        <v>0.31533359705673802</v>
      </c>
      <c r="BO10" s="17">
        <v>0.332854656253673</v>
      </c>
      <c r="BP10" s="17"/>
      <c r="BQ10" s="17">
        <v>0.34859488107213898</v>
      </c>
      <c r="BR10" s="17">
        <v>0.28842946075855802</v>
      </c>
      <c r="BS10" s="17"/>
      <c r="BT10" s="17">
        <v>0.33698011882310303</v>
      </c>
      <c r="BU10" s="17">
        <v>0.27671454481034502</v>
      </c>
    </row>
    <row r="11" spans="2:73" x14ac:dyDescent="0.3">
      <c r="B11" s="18" t="s">
        <v>383</v>
      </c>
      <c r="C11" s="17">
        <v>0.27769599397751299</v>
      </c>
      <c r="D11" s="17">
        <v>0.28262437824617898</v>
      </c>
      <c r="E11" s="17">
        <v>0.27259238830879901</v>
      </c>
      <c r="F11" s="17"/>
      <c r="G11" s="17">
        <v>0.31143928464063803</v>
      </c>
      <c r="H11" s="17">
        <v>0.32484425028768099</v>
      </c>
      <c r="I11" s="17">
        <v>0.32475496453894798</v>
      </c>
      <c r="J11" s="17">
        <v>0.28031618075393799</v>
      </c>
      <c r="K11" s="17">
        <v>0.23860869588272299</v>
      </c>
      <c r="L11" s="17">
        <v>0.202866105074161</v>
      </c>
      <c r="M11" s="17"/>
      <c r="N11" s="17">
        <v>0.32487238474220298</v>
      </c>
      <c r="O11" s="17">
        <v>0.269662065723555</v>
      </c>
      <c r="P11" s="17">
        <v>0.26502500962730102</v>
      </c>
      <c r="Q11" s="17">
        <v>0.24798874783001701</v>
      </c>
      <c r="R11" s="17"/>
      <c r="S11" s="17">
        <v>0.35201145524219801</v>
      </c>
      <c r="T11" s="17">
        <v>0.253866952358829</v>
      </c>
      <c r="U11" s="17">
        <v>0.28041351869974401</v>
      </c>
      <c r="V11" s="17">
        <v>0.27082138574072301</v>
      </c>
      <c r="W11" s="17">
        <v>0.23423993226951401</v>
      </c>
      <c r="X11" s="17">
        <v>0.29070421096904803</v>
      </c>
      <c r="Y11" s="17">
        <v>0.25720184317067202</v>
      </c>
      <c r="Z11" s="17">
        <v>0.26955237526563303</v>
      </c>
      <c r="AA11" s="17">
        <v>0.25811250933932001</v>
      </c>
      <c r="AB11" s="17"/>
      <c r="AC11" s="17">
        <v>8.6858886879221803E-2</v>
      </c>
      <c r="AD11" s="17">
        <v>0.28698923974756302</v>
      </c>
      <c r="AE11" s="17">
        <v>0.25050172728197101</v>
      </c>
      <c r="AF11" s="17">
        <v>0.20627942646546399</v>
      </c>
      <c r="AG11" s="17">
        <v>0.28208348330312299</v>
      </c>
      <c r="AH11" s="17">
        <v>0.28286562830618001</v>
      </c>
      <c r="AI11" s="17">
        <v>0.28732985932662503</v>
      </c>
      <c r="AJ11" s="17">
        <v>0.31930360656185902</v>
      </c>
      <c r="AK11" s="17">
        <v>0.293307448765736</v>
      </c>
      <c r="AL11" s="17">
        <v>0.238854564456564</v>
      </c>
      <c r="AM11" s="17">
        <v>0.29396181651307501</v>
      </c>
      <c r="AN11" s="17">
        <v>0.237361502686675</v>
      </c>
      <c r="AO11" s="17">
        <v>0.32206555171433499</v>
      </c>
      <c r="AP11" s="17">
        <v>0.26170864262764698</v>
      </c>
      <c r="AQ11" s="17">
        <v>0.34674505348322299</v>
      </c>
      <c r="AR11" s="17">
        <v>0.370162798497011</v>
      </c>
      <c r="AS11" s="17"/>
      <c r="AT11" s="17">
        <v>0.34929001286075301</v>
      </c>
      <c r="AU11" s="17">
        <v>0.24949077111739201</v>
      </c>
      <c r="AV11" s="17">
        <v>0.251644195418877</v>
      </c>
      <c r="AW11" s="17">
        <v>0.29515968696599798</v>
      </c>
      <c r="AX11" s="17">
        <v>0.22255071546810601</v>
      </c>
      <c r="AY11" s="17">
        <v>0.22743928273179301</v>
      </c>
      <c r="AZ11" s="17"/>
      <c r="BA11" s="17">
        <v>0.21742137571534201</v>
      </c>
      <c r="BB11" s="17">
        <v>0.27669329509601098</v>
      </c>
      <c r="BC11" s="17">
        <v>0.31872413126771698</v>
      </c>
      <c r="BD11" s="17">
        <v>0.33658812141139799</v>
      </c>
      <c r="BE11" s="17">
        <v>0.34819720918296199</v>
      </c>
      <c r="BF11" s="17"/>
      <c r="BG11" s="17">
        <v>0.21895952695835999</v>
      </c>
      <c r="BH11" s="17">
        <v>0.290600802639016</v>
      </c>
      <c r="BI11" s="17">
        <v>0.31627186238973898</v>
      </c>
      <c r="BJ11" s="17">
        <v>0.22989994100715</v>
      </c>
      <c r="BK11" s="17">
        <v>0.37209180397568198</v>
      </c>
      <c r="BL11" s="17"/>
      <c r="BM11" s="17">
        <v>0.28961358874996901</v>
      </c>
      <c r="BN11" s="17">
        <v>0.26165296743812499</v>
      </c>
      <c r="BO11" s="17">
        <v>0.28100089211768597</v>
      </c>
      <c r="BP11" s="17"/>
      <c r="BQ11" s="17">
        <v>0.32388357361834802</v>
      </c>
      <c r="BR11" s="17">
        <v>0.25144126538002098</v>
      </c>
      <c r="BS11" s="17"/>
      <c r="BT11" s="17">
        <v>0.29322022751760501</v>
      </c>
      <c r="BU11" s="17">
        <v>0.26346675630279398</v>
      </c>
    </row>
    <row r="12" spans="2:73" x14ac:dyDescent="0.3">
      <c r="B12" s="18" t="s">
        <v>384</v>
      </c>
      <c r="C12" s="17">
        <v>0.23574161898211099</v>
      </c>
      <c r="D12" s="17">
        <v>0.23630035860903201</v>
      </c>
      <c r="E12" s="17">
        <v>0.23476667233968601</v>
      </c>
      <c r="F12" s="17"/>
      <c r="G12" s="17">
        <v>0.20588359910429199</v>
      </c>
      <c r="H12" s="17">
        <v>0.24952543654633699</v>
      </c>
      <c r="I12" s="17">
        <v>0.240885807513635</v>
      </c>
      <c r="J12" s="17">
        <v>0.19855557032719601</v>
      </c>
      <c r="K12" s="17">
        <v>0.27413658357978499</v>
      </c>
      <c r="L12" s="17">
        <v>0.24461866073046501</v>
      </c>
      <c r="M12" s="17"/>
      <c r="N12" s="17">
        <v>0.22309822086876399</v>
      </c>
      <c r="O12" s="17">
        <v>0.23205052806128501</v>
      </c>
      <c r="P12" s="17">
        <v>0.27132467270974397</v>
      </c>
      <c r="Q12" s="17">
        <v>0.22156061946932501</v>
      </c>
      <c r="R12" s="17"/>
      <c r="S12" s="17">
        <v>0.21852499005683801</v>
      </c>
      <c r="T12" s="17">
        <v>0.24924838821487899</v>
      </c>
      <c r="U12" s="17">
        <v>0.41014180867440903</v>
      </c>
      <c r="V12" s="17">
        <v>0.213300379302647</v>
      </c>
      <c r="W12" s="17">
        <v>0.20448291093326099</v>
      </c>
      <c r="X12" s="17">
        <v>0.19118917748542799</v>
      </c>
      <c r="Y12" s="17">
        <v>0.202904019215392</v>
      </c>
      <c r="Z12" s="17">
        <v>0.20712225961032801</v>
      </c>
      <c r="AA12" s="17">
        <v>0.21713219995340199</v>
      </c>
      <c r="AB12" s="17"/>
      <c r="AC12" s="17">
        <v>0.115871440543279</v>
      </c>
      <c r="AD12" s="17">
        <v>0.24248404568829399</v>
      </c>
      <c r="AE12" s="17">
        <v>0.240665204633015</v>
      </c>
      <c r="AF12" s="17">
        <v>0.22643031211214901</v>
      </c>
      <c r="AG12" s="17">
        <v>0.23909426979975501</v>
      </c>
      <c r="AH12" s="17">
        <v>0.26099814433995799</v>
      </c>
      <c r="AI12" s="17">
        <v>0.23528870131764601</v>
      </c>
      <c r="AJ12" s="17">
        <v>0.29090869715682099</v>
      </c>
      <c r="AK12" s="17">
        <v>0.213352801990154</v>
      </c>
      <c r="AL12" s="17">
        <v>0.18228980629432801</v>
      </c>
      <c r="AM12" s="17">
        <v>0.26154428720329598</v>
      </c>
      <c r="AN12" s="17">
        <v>0.216852701820237</v>
      </c>
      <c r="AO12" s="17">
        <v>0.23019971926764299</v>
      </c>
      <c r="AP12" s="17">
        <v>0.220283936739542</v>
      </c>
      <c r="AQ12" s="17">
        <v>0.203348399455339</v>
      </c>
      <c r="AR12" s="17">
        <v>0.25284186125922797</v>
      </c>
      <c r="AS12" s="17"/>
      <c r="AT12" s="17">
        <v>0.27056948548840298</v>
      </c>
      <c r="AU12" s="17">
        <v>0.20609687402479099</v>
      </c>
      <c r="AV12" s="17">
        <v>0.196193368860451</v>
      </c>
      <c r="AW12" s="17">
        <v>0.249212573331028</v>
      </c>
      <c r="AX12" s="17">
        <v>0.23397907754688901</v>
      </c>
      <c r="AY12" s="17">
        <v>0.31331791549028698</v>
      </c>
      <c r="AZ12" s="17"/>
      <c r="BA12" s="17">
        <v>0.207500808224136</v>
      </c>
      <c r="BB12" s="17">
        <v>0.23861678627066299</v>
      </c>
      <c r="BC12" s="17">
        <v>0.24137238857085899</v>
      </c>
      <c r="BD12" s="17">
        <v>0.22391817602174799</v>
      </c>
      <c r="BE12" s="17">
        <v>0.28091736802054001</v>
      </c>
      <c r="BF12" s="17"/>
      <c r="BG12" s="17">
        <v>0.230653934645175</v>
      </c>
      <c r="BH12" s="17">
        <v>0.24995575486846799</v>
      </c>
      <c r="BI12" s="17">
        <v>0.23234300845096201</v>
      </c>
      <c r="BJ12" s="17">
        <v>0.21360999513204601</v>
      </c>
      <c r="BK12" s="17">
        <v>0.23357018172837901</v>
      </c>
      <c r="BL12" s="17"/>
      <c r="BM12" s="17">
        <v>0.245349818306419</v>
      </c>
      <c r="BN12" s="17">
        <v>0.21932048541115301</v>
      </c>
      <c r="BO12" s="17">
        <v>0.24683596281451201</v>
      </c>
      <c r="BP12" s="17"/>
      <c r="BQ12" s="17">
        <v>0.27321192089017199</v>
      </c>
      <c r="BR12" s="17">
        <v>0.21762255069112699</v>
      </c>
      <c r="BS12" s="17"/>
      <c r="BT12" s="17">
        <v>0.29765980920659302</v>
      </c>
      <c r="BU12" s="17">
        <v>0.15462670561976699</v>
      </c>
    </row>
    <row r="13" spans="2:73" ht="28.8" x14ac:dyDescent="0.3">
      <c r="B13" s="18" t="s">
        <v>385</v>
      </c>
      <c r="C13" s="17">
        <v>0.21365574276502</v>
      </c>
      <c r="D13" s="17">
        <v>0.219887124321583</v>
      </c>
      <c r="E13" s="17">
        <v>0.206345499654675</v>
      </c>
      <c r="F13" s="17"/>
      <c r="G13" s="17">
        <v>0.17021406311569101</v>
      </c>
      <c r="H13" s="17">
        <v>0.25216222078474698</v>
      </c>
      <c r="I13" s="17">
        <v>0.24465219130537499</v>
      </c>
      <c r="J13" s="17">
        <v>0.245578623452712</v>
      </c>
      <c r="K13" s="17">
        <v>0.19786169110943</v>
      </c>
      <c r="L13" s="17">
        <v>0.170555795500579</v>
      </c>
      <c r="M13" s="17"/>
      <c r="N13" s="17">
        <v>0.21331246658351299</v>
      </c>
      <c r="O13" s="17">
        <v>0.21600992004476</v>
      </c>
      <c r="P13" s="17">
        <v>0.20599433387381799</v>
      </c>
      <c r="Q13" s="17">
        <v>0.21220697262305599</v>
      </c>
      <c r="R13" s="17"/>
      <c r="S13" s="17">
        <v>0.18782420335828801</v>
      </c>
      <c r="T13" s="17">
        <v>0.21905762005023199</v>
      </c>
      <c r="U13" s="17">
        <v>0.25035125055700103</v>
      </c>
      <c r="V13" s="17">
        <v>0.189323532300575</v>
      </c>
      <c r="W13" s="17">
        <v>0.195943854388407</v>
      </c>
      <c r="X13" s="17">
        <v>0.20035594213194199</v>
      </c>
      <c r="Y13" s="17">
        <v>0.21295379977911899</v>
      </c>
      <c r="Z13" s="17">
        <v>0.28646693184837402</v>
      </c>
      <c r="AA13" s="17">
        <v>0.226148182586694</v>
      </c>
      <c r="AB13" s="17"/>
      <c r="AC13" s="17">
        <v>0.107411192471807</v>
      </c>
      <c r="AD13" s="17">
        <v>0.171276702851795</v>
      </c>
      <c r="AE13" s="17">
        <v>0.18972124646242</v>
      </c>
      <c r="AF13" s="17">
        <v>0.16310563239478601</v>
      </c>
      <c r="AG13" s="17">
        <v>0.23643999854057601</v>
      </c>
      <c r="AH13" s="17">
        <v>0.25035889168483499</v>
      </c>
      <c r="AI13" s="17">
        <v>0.227761972195375</v>
      </c>
      <c r="AJ13" s="17">
        <v>0.172551907669691</v>
      </c>
      <c r="AK13" s="17">
        <v>0.28457889916275098</v>
      </c>
      <c r="AL13" s="17">
        <v>0.26713660193772898</v>
      </c>
      <c r="AM13" s="17">
        <v>0.19735315114198401</v>
      </c>
      <c r="AN13" s="17">
        <v>0.16732032258099699</v>
      </c>
      <c r="AO13" s="17">
        <v>0.198541780006109</v>
      </c>
      <c r="AP13" s="17">
        <v>0.26132463323035299</v>
      </c>
      <c r="AQ13" s="17">
        <v>0.232123641027382</v>
      </c>
      <c r="AR13" s="17">
        <v>0.19122347559625899</v>
      </c>
      <c r="AS13" s="17"/>
      <c r="AT13" s="17">
        <v>0.193201551149425</v>
      </c>
      <c r="AU13" s="17">
        <v>0.215371540527902</v>
      </c>
      <c r="AV13" s="17">
        <v>0.226035417492084</v>
      </c>
      <c r="AW13" s="17">
        <v>0.235102807852236</v>
      </c>
      <c r="AX13" s="17">
        <v>0.20675096848229901</v>
      </c>
      <c r="AY13" s="17">
        <v>0.19839808272397999</v>
      </c>
      <c r="AZ13" s="17"/>
      <c r="BA13" s="17">
        <v>0.18539534438114799</v>
      </c>
      <c r="BB13" s="17">
        <v>0.23090984657118999</v>
      </c>
      <c r="BC13" s="17">
        <v>0.230853693081053</v>
      </c>
      <c r="BD13" s="17">
        <v>0.19985610970570999</v>
      </c>
      <c r="BE13" s="17">
        <v>0.15706599438837099</v>
      </c>
      <c r="BF13" s="17"/>
      <c r="BG13" s="17">
        <v>0.17367345405387699</v>
      </c>
      <c r="BH13" s="17">
        <v>0.221659227683834</v>
      </c>
      <c r="BI13" s="17">
        <v>0.23551994639920101</v>
      </c>
      <c r="BJ13" s="17">
        <v>0.26016015805575998</v>
      </c>
      <c r="BK13" s="17">
        <v>0.253820800410682</v>
      </c>
      <c r="BL13" s="17"/>
      <c r="BM13" s="17">
        <v>0.20106339064833001</v>
      </c>
      <c r="BN13" s="17">
        <v>0.22557390746634501</v>
      </c>
      <c r="BO13" s="17">
        <v>0.222331788300281</v>
      </c>
      <c r="BP13" s="17"/>
      <c r="BQ13" s="17">
        <v>0.22577735751678699</v>
      </c>
      <c r="BR13" s="17">
        <v>0.205880020415556</v>
      </c>
      <c r="BS13" s="17"/>
      <c r="BT13" s="17">
        <v>0.22943615877236101</v>
      </c>
      <c r="BU13" s="17">
        <v>0.192324232479612</v>
      </c>
    </row>
    <row r="14" spans="2:73" x14ac:dyDescent="0.3">
      <c r="B14" s="18" t="s">
        <v>386</v>
      </c>
      <c r="C14" s="17">
        <v>0.209658320324875</v>
      </c>
      <c r="D14" s="17">
        <v>0.22399360962767501</v>
      </c>
      <c r="E14" s="17">
        <v>0.194875003232755</v>
      </c>
      <c r="F14" s="17"/>
      <c r="G14" s="17">
        <v>0.19860782244809599</v>
      </c>
      <c r="H14" s="17">
        <v>0.245803497019497</v>
      </c>
      <c r="I14" s="17">
        <v>0.22534552889284101</v>
      </c>
      <c r="J14" s="17">
        <v>0.21542728994080901</v>
      </c>
      <c r="K14" s="17">
        <v>0.214252601413327</v>
      </c>
      <c r="L14" s="17">
        <v>0.167060785068398</v>
      </c>
      <c r="M14" s="17"/>
      <c r="N14" s="17">
        <v>0.23954089254906</v>
      </c>
      <c r="O14" s="17">
        <v>0.19471652644715901</v>
      </c>
      <c r="P14" s="17">
        <v>0.219600862109988</v>
      </c>
      <c r="Q14" s="17">
        <v>0.18185485394876899</v>
      </c>
      <c r="R14" s="17"/>
      <c r="S14" s="17">
        <v>0.28859751618303298</v>
      </c>
      <c r="T14" s="17">
        <v>0.18215094581726299</v>
      </c>
      <c r="U14" s="17">
        <v>0.16510140937398701</v>
      </c>
      <c r="V14" s="17">
        <v>0.22875453623643599</v>
      </c>
      <c r="W14" s="17">
        <v>0.191620985270749</v>
      </c>
      <c r="X14" s="17">
        <v>0.191417086864685</v>
      </c>
      <c r="Y14" s="17">
        <v>0.16896562050474601</v>
      </c>
      <c r="Z14" s="17">
        <v>0.18459335630929199</v>
      </c>
      <c r="AA14" s="17">
        <v>0.231864816972496</v>
      </c>
      <c r="AB14" s="17"/>
      <c r="AC14" s="17">
        <v>4.8089897130135E-2</v>
      </c>
      <c r="AD14" s="17">
        <v>0.20006360645344201</v>
      </c>
      <c r="AE14" s="17">
        <v>0.19737563866853</v>
      </c>
      <c r="AF14" s="17">
        <v>0.15857517165314899</v>
      </c>
      <c r="AG14" s="17">
        <v>0.20294959200012799</v>
      </c>
      <c r="AH14" s="17">
        <v>0.23046951100612301</v>
      </c>
      <c r="AI14" s="17">
        <v>0.24320060389811399</v>
      </c>
      <c r="AJ14" s="17">
        <v>0.22519052497793801</v>
      </c>
      <c r="AK14" s="17">
        <v>0.20144609769296201</v>
      </c>
      <c r="AL14" s="17">
        <v>0.232728859886774</v>
      </c>
      <c r="AM14" s="17">
        <v>0.224556979929498</v>
      </c>
      <c r="AN14" s="17">
        <v>0.192192501320678</v>
      </c>
      <c r="AO14" s="17">
        <v>0.21530698617531499</v>
      </c>
      <c r="AP14" s="17">
        <v>0.258197668577969</v>
      </c>
      <c r="AQ14" s="17">
        <v>0.21371890750196701</v>
      </c>
      <c r="AR14" s="17">
        <v>0.234412939217401</v>
      </c>
      <c r="AS14" s="17"/>
      <c r="AT14" s="17">
        <v>0.27653884789220801</v>
      </c>
      <c r="AU14" s="17">
        <v>0.20806798519321401</v>
      </c>
      <c r="AV14" s="17">
        <v>0.21252365555689601</v>
      </c>
      <c r="AW14" s="17">
        <v>0.16812758797727201</v>
      </c>
      <c r="AX14" s="17">
        <v>0.12607523774315901</v>
      </c>
      <c r="AY14" s="17">
        <v>0.22042518475172199</v>
      </c>
      <c r="AZ14" s="17"/>
      <c r="BA14" s="17">
        <v>0.165610342297421</v>
      </c>
      <c r="BB14" s="17">
        <v>0.193377144698991</v>
      </c>
      <c r="BC14" s="17">
        <v>0.26411598668605502</v>
      </c>
      <c r="BD14" s="17">
        <v>0.208631479840034</v>
      </c>
      <c r="BE14" s="17">
        <v>0.232010812535794</v>
      </c>
      <c r="BF14" s="17"/>
      <c r="BG14" s="17">
        <v>0.20172120034011601</v>
      </c>
      <c r="BH14" s="17">
        <v>0.23377509387768799</v>
      </c>
      <c r="BI14" s="17">
        <v>0.21432533581417501</v>
      </c>
      <c r="BJ14" s="17">
        <v>0.19576456328656999</v>
      </c>
      <c r="BK14" s="17">
        <v>0.22254607012609801</v>
      </c>
      <c r="BL14" s="17"/>
      <c r="BM14" s="17">
        <v>0.207951044067473</v>
      </c>
      <c r="BN14" s="17">
        <v>0.20919665349384101</v>
      </c>
      <c r="BO14" s="17">
        <v>0.215857195658683</v>
      </c>
      <c r="BP14" s="17"/>
      <c r="BQ14" s="17">
        <v>0.25709038051869798</v>
      </c>
      <c r="BR14" s="17">
        <v>0.18722703255339099</v>
      </c>
      <c r="BS14" s="17"/>
      <c r="BT14" s="17">
        <v>0.22219793059375401</v>
      </c>
      <c r="BU14" s="17">
        <v>0.20665303156184001</v>
      </c>
    </row>
    <row r="15" spans="2:73" x14ac:dyDescent="0.3">
      <c r="B15" s="18" t="s">
        <v>92</v>
      </c>
      <c r="C15" s="17">
        <v>0.19012466026351499</v>
      </c>
      <c r="D15" s="17">
        <v>0.161559979736632</v>
      </c>
      <c r="E15" s="17">
        <v>0.21814102414523501</v>
      </c>
      <c r="F15" s="17"/>
      <c r="G15" s="17">
        <v>0.21009012832058599</v>
      </c>
      <c r="H15" s="17">
        <v>0.16106744719131699</v>
      </c>
      <c r="I15" s="17">
        <v>0.184315407294146</v>
      </c>
      <c r="J15" s="17">
        <v>0.208436490992296</v>
      </c>
      <c r="K15" s="17">
        <v>0.1785040624708</v>
      </c>
      <c r="L15" s="17">
        <v>0.198143385985114</v>
      </c>
      <c r="M15" s="17"/>
      <c r="N15" s="17">
        <v>0.173050639481172</v>
      </c>
      <c r="O15" s="17">
        <v>0.196902795257164</v>
      </c>
      <c r="P15" s="17">
        <v>0.169442261073493</v>
      </c>
      <c r="Q15" s="17">
        <v>0.22063663730479999</v>
      </c>
      <c r="R15" s="17"/>
      <c r="S15" s="17">
        <v>0.14790259270810899</v>
      </c>
      <c r="T15" s="17">
        <v>0.21218452574989899</v>
      </c>
      <c r="U15" s="17">
        <v>0.17234642741299899</v>
      </c>
      <c r="V15" s="17">
        <v>0.22806114486017301</v>
      </c>
      <c r="W15" s="17">
        <v>0.18807777102946899</v>
      </c>
      <c r="X15" s="17">
        <v>0.20650528171770999</v>
      </c>
      <c r="Y15" s="17">
        <v>0.18259854645220699</v>
      </c>
      <c r="Z15" s="17">
        <v>0.16439646990282999</v>
      </c>
      <c r="AA15" s="17">
        <v>0.201018879849514</v>
      </c>
      <c r="AB15" s="17"/>
      <c r="AC15" s="17">
        <v>0.47244352391987599</v>
      </c>
      <c r="AD15" s="17">
        <v>0.23928011115275499</v>
      </c>
      <c r="AE15" s="17">
        <v>0.21049167566868399</v>
      </c>
      <c r="AF15" s="17">
        <v>0.226282058197216</v>
      </c>
      <c r="AG15" s="17">
        <v>0.190736041310065</v>
      </c>
      <c r="AH15" s="17">
        <v>0.17014265123655101</v>
      </c>
      <c r="AI15" s="17">
        <v>0.155198938494955</v>
      </c>
      <c r="AJ15" s="17">
        <v>0.165557888967792</v>
      </c>
      <c r="AK15" s="17">
        <v>0.113445863800896</v>
      </c>
      <c r="AL15" s="17">
        <v>0.22783516162970299</v>
      </c>
      <c r="AM15" s="17">
        <v>0.197421271010461</v>
      </c>
      <c r="AN15" s="17">
        <v>0.182480481543911</v>
      </c>
      <c r="AO15" s="17">
        <v>0.14459809103844801</v>
      </c>
      <c r="AP15" s="17">
        <v>0.160714189988095</v>
      </c>
      <c r="AQ15" s="17">
        <v>0.14411345570133999</v>
      </c>
      <c r="AR15" s="17">
        <v>0.16148841321240101</v>
      </c>
      <c r="AS15" s="17"/>
      <c r="AT15" s="17">
        <v>0.15368006598938799</v>
      </c>
      <c r="AU15" s="17">
        <v>0.20252618860931301</v>
      </c>
      <c r="AV15" s="17">
        <v>0.200199521654393</v>
      </c>
      <c r="AW15" s="17">
        <v>0.19290493884871801</v>
      </c>
      <c r="AX15" s="17">
        <v>0.22767246472598901</v>
      </c>
      <c r="AY15" s="17">
        <v>0.17123088533006001</v>
      </c>
      <c r="AZ15" s="17"/>
      <c r="BA15" s="17">
        <v>0.24129054528184399</v>
      </c>
      <c r="BB15" s="17">
        <v>0.18219539394731801</v>
      </c>
      <c r="BC15" s="17">
        <v>0.168242794888604</v>
      </c>
      <c r="BD15" s="17">
        <v>0.173265411847459</v>
      </c>
      <c r="BE15" s="17">
        <v>0.12491464867737299</v>
      </c>
      <c r="BF15" s="17"/>
      <c r="BG15" s="17">
        <v>0.21223609213860101</v>
      </c>
      <c r="BH15" s="17">
        <v>0.18741523670507301</v>
      </c>
      <c r="BI15" s="17">
        <v>0.13479545517463901</v>
      </c>
      <c r="BJ15" s="17">
        <v>0.151634086844187</v>
      </c>
      <c r="BK15" s="17">
        <v>0.140446978178384</v>
      </c>
      <c r="BL15" s="17"/>
      <c r="BM15" s="17">
        <v>0.161170500451186</v>
      </c>
      <c r="BN15" s="17">
        <v>0.21871341414401799</v>
      </c>
      <c r="BO15" s="17">
        <v>0.207209593231236</v>
      </c>
      <c r="BP15" s="17"/>
      <c r="BQ15" s="17">
        <v>0.13299599462783601</v>
      </c>
      <c r="BR15" s="17">
        <v>0.21684031850851701</v>
      </c>
      <c r="BS15" s="17"/>
      <c r="BT15" s="17">
        <v>0.15018921123795301</v>
      </c>
      <c r="BU15" s="17">
        <v>0.22382965570281599</v>
      </c>
    </row>
    <row r="16" spans="2:73" x14ac:dyDescent="0.3">
      <c r="B16" s="18" t="s">
        <v>387</v>
      </c>
      <c r="C16" s="17">
        <v>0.116060398177063</v>
      </c>
      <c r="D16" s="17">
        <v>0.122570117123775</v>
      </c>
      <c r="E16" s="17">
        <v>0.10965934081923499</v>
      </c>
      <c r="F16" s="17"/>
      <c r="G16" s="17">
        <v>8.1376875382402805E-2</v>
      </c>
      <c r="H16" s="17">
        <v>0.121162303176446</v>
      </c>
      <c r="I16" s="17">
        <v>0.144203733632041</v>
      </c>
      <c r="J16" s="17">
        <v>0.120568724131126</v>
      </c>
      <c r="K16" s="17">
        <v>0.119917197753591</v>
      </c>
      <c r="L16" s="17">
        <v>0.105753202867124</v>
      </c>
      <c r="M16" s="17"/>
      <c r="N16" s="17">
        <v>0.14513391852784199</v>
      </c>
      <c r="O16" s="17">
        <v>0.102921140411544</v>
      </c>
      <c r="P16" s="17">
        <v>0.11551198749599401</v>
      </c>
      <c r="Q16" s="17">
        <v>9.84864979892216E-2</v>
      </c>
      <c r="R16" s="17"/>
      <c r="S16" s="17">
        <v>9.0849463753250301E-2</v>
      </c>
      <c r="T16" s="17">
        <v>8.5915099504604603E-2</v>
      </c>
      <c r="U16" s="17">
        <v>0.15760432968740301</v>
      </c>
      <c r="V16" s="17">
        <v>0.14466044828147001</v>
      </c>
      <c r="W16" s="17">
        <v>0.13361163513270399</v>
      </c>
      <c r="X16" s="17">
        <v>0.11320876991734601</v>
      </c>
      <c r="Y16" s="17">
        <v>0.111221871852532</v>
      </c>
      <c r="Z16" s="17">
        <v>0.14603188074722101</v>
      </c>
      <c r="AA16" s="17">
        <v>0.110272367788017</v>
      </c>
      <c r="AB16" s="17"/>
      <c r="AC16" s="17">
        <v>3.54887094272349E-2</v>
      </c>
      <c r="AD16" s="17">
        <v>6.9737556979445503E-2</v>
      </c>
      <c r="AE16" s="17">
        <v>0.116034755829357</v>
      </c>
      <c r="AF16" s="17">
        <v>5.7136037111683802E-2</v>
      </c>
      <c r="AG16" s="17">
        <v>0.103328269849674</v>
      </c>
      <c r="AH16" s="17">
        <v>0.121783778481091</v>
      </c>
      <c r="AI16" s="17">
        <v>0.124086215921777</v>
      </c>
      <c r="AJ16" s="17">
        <v>0.16328290664403899</v>
      </c>
      <c r="AK16" s="17">
        <v>0.190010671705617</v>
      </c>
      <c r="AL16" s="17">
        <v>7.5849888899452794E-2</v>
      </c>
      <c r="AM16" s="17">
        <v>0.10314603205395401</v>
      </c>
      <c r="AN16" s="17">
        <v>0.11343914147525801</v>
      </c>
      <c r="AO16" s="17">
        <v>0.14130928668943299</v>
      </c>
      <c r="AP16" s="17">
        <v>0.159486438551179</v>
      </c>
      <c r="AQ16" s="17">
        <v>7.4569941623109606E-2</v>
      </c>
      <c r="AR16" s="17">
        <v>0.15308393346249599</v>
      </c>
      <c r="AS16" s="17"/>
      <c r="AT16" s="17">
        <v>9.5402749705230494E-2</v>
      </c>
      <c r="AU16" s="17">
        <v>9.4419319741852706E-2</v>
      </c>
      <c r="AV16" s="17">
        <v>0.123136935480622</v>
      </c>
      <c r="AW16" s="17">
        <v>0.138416628702903</v>
      </c>
      <c r="AX16" s="17">
        <v>0.15215844441783799</v>
      </c>
      <c r="AY16" s="17">
        <v>0.16283943475238</v>
      </c>
      <c r="AZ16" s="17"/>
      <c r="BA16" s="17">
        <v>8.9706669916896201E-2</v>
      </c>
      <c r="BB16" s="17">
        <v>0.11288572471923899</v>
      </c>
      <c r="BC16" s="17">
        <v>0.12963826540507101</v>
      </c>
      <c r="BD16" s="17">
        <v>0.126753568273752</v>
      </c>
      <c r="BE16" s="17">
        <v>0.21029510329922901</v>
      </c>
      <c r="BF16" s="17"/>
      <c r="BG16" s="17">
        <v>0.102864286781282</v>
      </c>
      <c r="BH16" s="17">
        <v>0.13472795428279899</v>
      </c>
      <c r="BI16" s="17">
        <v>0.144726694014504</v>
      </c>
      <c r="BJ16" s="17">
        <v>0.108791892185528</v>
      </c>
      <c r="BK16" s="17">
        <v>0.19900379560961701</v>
      </c>
      <c r="BL16" s="17"/>
      <c r="BM16" s="17">
        <v>0.121979081935036</v>
      </c>
      <c r="BN16" s="17">
        <v>0.11223376114490199</v>
      </c>
      <c r="BO16" s="17">
        <v>0.107690896413139</v>
      </c>
      <c r="BP16" s="17"/>
      <c r="BQ16" s="17">
        <v>0.137570880628331</v>
      </c>
      <c r="BR16" s="17">
        <v>0.10582391073050899</v>
      </c>
      <c r="BS16" s="17"/>
      <c r="BT16" s="17">
        <v>0.132249091173194</v>
      </c>
      <c r="BU16" s="17">
        <v>9.9472504010008206E-2</v>
      </c>
    </row>
    <row r="17" spans="2:73" x14ac:dyDescent="0.3">
      <c r="B17" s="18" t="s">
        <v>212</v>
      </c>
      <c r="C17" s="19">
        <v>1.6078291371193699E-2</v>
      </c>
      <c r="D17" s="19">
        <v>1.8617884120033699E-2</v>
      </c>
      <c r="E17" s="19">
        <v>1.3653130479804199E-2</v>
      </c>
      <c r="F17" s="19"/>
      <c r="G17" s="19">
        <v>5.5058033312601297E-3</v>
      </c>
      <c r="H17" s="19">
        <v>1.80413276073179E-2</v>
      </c>
      <c r="I17" s="19">
        <v>8.3221856884021801E-3</v>
      </c>
      <c r="J17" s="19">
        <v>1.6525562393414399E-2</v>
      </c>
      <c r="K17" s="19">
        <v>2.03365236939951E-2</v>
      </c>
      <c r="L17" s="19">
        <v>2.4568393118742801E-2</v>
      </c>
      <c r="M17" s="19"/>
      <c r="N17" s="19">
        <v>1.7737073106897601E-2</v>
      </c>
      <c r="O17" s="19">
        <v>1.3810138560752401E-2</v>
      </c>
      <c r="P17" s="19">
        <v>1.56382433472824E-2</v>
      </c>
      <c r="Q17" s="19">
        <v>1.48870977863995E-2</v>
      </c>
      <c r="R17" s="19"/>
      <c r="S17" s="19">
        <v>1.1474329926621099E-2</v>
      </c>
      <c r="T17" s="19">
        <v>2.2020260594172999E-2</v>
      </c>
      <c r="U17" s="19">
        <v>1.8178340588234799E-2</v>
      </c>
      <c r="V17" s="19">
        <v>3.31241867826646E-2</v>
      </c>
      <c r="W17" s="19">
        <v>1.66483695369706E-2</v>
      </c>
      <c r="X17" s="19">
        <v>1.0842385391595599E-2</v>
      </c>
      <c r="Y17" s="19">
        <v>1.34749408924446E-2</v>
      </c>
      <c r="Z17" s="19">
        <v>2.0184900163433502E-2</v>
      </c>
      <c r="AA17" s="19">
        <v>2.4317462502749698E-3</v>
      </c>
      <c r="AB17" s="19"/>
      <c r="AC17" s="19">
        <v>0</v>
      </c>
      <c r="AD17" s="19">
        <v>2.8445272139525999E-2</v>
      </c>
      <c r="AE17" s="19">
        <v>0</v>
      </c>
      <c r="AF17" s="19">
        <v>3.0246860962560899E-2</v>
      </c>
      <c r="AG17" s="19">
        <v>1.9959203745300001E-2</v>
      </c>
      <c r="AH17" s="19">
        <v>0</v>
      </c>
      <c r="AI17" s="19">
        <v>2.1291247257335499E-2</v>
      </c>
      <c r="AJ17" s="19">
        <v>5.32585860690941E-3</v>
      </c>
      <c r="AK17" s="19">
        <v>1.67149079315718E-2</v>
      </c>
      <c r="AL17" s="19">
        <v>3.8160559325907797E-2</v>
      </c>
      <c r="AM17" s="19">
        <v>2.8531717815866098E-2</v>
      </c>
      <c r="AN17" s="19">
        <v>1.53655745324253E-2</v>
      </c>
      <c r="AO17" s="19">
        <v>1.33150012239643E-2</v>
      </c>
      <c r="AP17" s="19">
        <v>9.3873528151070997E-3</v>
      </c>
      <c r="AQ17" s="19">
        <v>4.4529753085357903E-3</v>
      </c>
      <c r="AR17" s="19">
        <v>9.5573162211404303E-3</v>
      </c>
      <c r="AS17" s="19"/>
      <c r="AT17" s="19">
        <v>7.0736635046800703E-3</v>
      </c>
      <c r="AU17" s="19">
        <v>1.139983052574E-2</v>
      </c>
      <c r="AV17" s="19">
        <v>1.5131470267072801E-2</v>
      </c>
      <c r="AW17" s="19">
        <v>2.2782521494271402E-2</v>
      </c>
      <c r="AX17" s="19">
        <v>2.4764716116129501E-2</v>
      </c>
      <c r="AY17" s="19">
        <v>4.6413131652473801E-2</v>
      </c>
      <c r="AZ17" s="19"/>
      <c r="BA17" s="19">
        <v>1.54794300856155E-2</v>
      </c>
      <c r="BB17" s="19">
        <v>1.7090261559712699E-2</v>
      </c>
      <c r="BC17" s="19">
        <v>9.9465854257499101E-3</v>
      </c>
      <c r="BD17" s="19">
        <v>2.24962477823702E-2</v>
      </c>
      <c r="BE17" s="19">
        <v>2.88055853801557E-2</v>
      </c>
      <c r="BF17" s="19"/>
      <c r="BG17" s="19">
        <v>2.3709936190320999E-2</v>
      </c>
      <c r="BH17" s="19">
        <v>8.7744229145356196E-3</v>
      </c>
      <c r="BI17" s="19">
        <v>1.05572475208923E-2</v>
      </c>
      <c r="BJ17" s="19">
        <v>3.1523538142459E-2</v>
      </c>
      <c r="BK17" s="19">
        <v>2.38125266745744E-2</v>
      </c>
      <c r="BL17" s="19"/>
      <c r="BM17" s="19">
        <v>1.56243141146865E-2</v>
      </c>
      <c r="BN17" s="19">
        <v>1.6927230080856399E-2</v>
      </c>
      <c r="BO17" s="19">
        <v>1.5377474275980201E-2</v>
      </c>
      <c r="BP17" s="19"/>
      <c r="BQ17" s="19">
        <v>1.2564192818718199E-2</v>
      </c>
      <c r="BR17" s="19">
        <v>1.62776105782741E-2</v>
      </c>
      <c r="BS17" s="19"/>
      <c r="BT17" s="19">
        <v>1.47087081946545E-2</v>
      </c>
      <c r="BU17" s="19">
        <v>1.6847508237570401E-2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U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382</v>
      </c>
      <c r="C9" s="17">
        <v>0.32509311581325001</v>
      </c>
      <c r="D9" s="17">
        <v>0.33861684375786699</v>
      </c>
      <c r="E9" s="17">
        <v>0.31097563729689998</v>
      </c>
      <c r="F9" s="17"/>
      <c r="G9" s="17">
        <v>0.35783948143975303</v>
      </c>
      <c r="H9" s="17">
        <v>0.34624567633937198</v>
      </c>
      <c r="I9" s="17">
        <v>0.38213115979673601</v>
      </c>
      <c r="J9" s="17">
        <v>0.31229421604537899</v>
      </c>
      <c r="K9" s="17">
        <v>0.31744058443883499</v>
      </c>
      <c r="L9" s="17">
        <v>0.25538949919028903</v>
      </c>
      <c r="M9" s="17"/>
      <c r="N9" s="17">
        <v>0.35928759496683099</v>
      </c>
      <c r="O9" s="17">
        <v>0.32964025398744301</v>
      </c>
      <c r="P9" s="17">
        <v>0.31442291764878399</v>
      </c>
      <c r="Q9" s="17">
        <v>0.28986069357151001</v>
      </c>
      <c r="R9" s="17"/>
      <c r="S9" s="17">
        <v>0.35141557559726899</v>
      </c>
      <c r="T9" s="17">
        <v>0.31132546682027801</v>
      </c>
      <c r="U9" s="17">
        <v>0.34778859962375402</v>
      </c>
      <c r="V9" s="17">
        <v>0.32019071640978097</v>
      </c>
      <c r="W9" s="17">
        <v>0.332147371518903</v>
      </c>
      <c r="X9" s="17">
        <v>0.32622617534673498</v>
      </c>
      <c r="Y9" s="17">
        <v>0.29353369479608998</v>
      </c>
      <c r="Z9" s="17">
        <v>0.314791517554106</v>
      </c>
      <c r="AA9" s="17">
        <v>0.31874267804725398</v>
      </c>
      <c r="AB9" s="17"/>
      <c r="AC9" s="17">
        <v>0.27751456533253599</v>
      </c>
      <c r="AD9" s="17">
        <v>0.31300054531032601</v>
      </c>
      <c r="AE9" s="17">
        <v>0.234576721906018</v>
      </c>
      <c r="AF9" s="17">
        <v>0.26265830640382698</v>
      </c>
      <c r="AG9" s="17">
        <v>0.27932802649205501</v>
      </c>
      <c r="AH9" s="17">
        <v>0.33855510175395698</v>
      </c>
      <c r="AI9" s="17">
        <v>0.32166203181528502</v>
      </c>
      <c r="AJ9" s="17">
        <v>0.340561849320695</v>
      </c>
      <c r="AK9" s="17">
        <v>0.447618487098002</v>
      </c>
      <c r="AL9" s="17">
        <v>0.31134880789765801</v>
      </c>
      <c r="AM9" s="17">
        <v>0.38093752139577203</v>
      </c>
      <c r="AN9" s="17">
        <v>0.29969103325531299</v>
      </c>
      <c r="AO9" s="17">
        <v>0.30942097218916398</v>
      </c>
      <c r="AP9" s="17">
        <v>0.42702175538987902</v>
      </c>
      <c r="AQ9" s="17">
        <v>0.32383511235885698</v>
      </c>
      <c r="AR9" s="17">
        <v>0.40622837461081002</v>
      </c>
      <c r="AS9" s="17"/>
      <c r="AT9" s="17">
        <v>0.35489194164794902</v>
      </c>
      <c r="AU9" s="17">
        <v>0.31932543191773</v>
      </c>
      <c r="AV9" s="17">
        <v>0.33020276546945898</v>
      </c>
      <c r="AW9" s="17">
        <v>0.30317675506855002</v>
      </c>
      <c r="AX9" s="17">
        <v>0.29272306208003601</v>
      </c>
      <c r="AY9" s="17">
        <v>0.355587774380074</v>
      </c>
      <c r="AZ9" s="17"/>
      <c r="BA9" s="17">
        <v>0.28100392307287703</v>
      </c>
      <c r="BB9" s="17">
        <v>0.30565261181673198</v>
      </c>
      <c r="BC9" s="17">
        <v>0.40061501282470202</v>
      </c>
      <c r="BD9" s="17">
        <v>0.36657431923706102</v>
      </c>
      <c r="BE9" s="17">
        <v>0.28778349630151401</v>
      </c>
      <c r="BF9" s="17"/>
      <c r="BG9" s="17">
        <v>0.27416950552140301</v>
      </c>
      <c r="BH9" s="17">
        <v>0.35939403841620898</v>
      </c>
      <c r="BI9" s="17">
        <v>0.293755378859063</v>
      </c>
      <c r="BJ9" s="17">
        <v>0.32951497047259498</v>
      </c>
      <c r="BK9" s="17">
        <v>0.46437109287258899</v>
      </c>
      <c r="BL9" s="17"/>
      <c r="BM9" s="17">
        <v>0.309121120825678</v>
      </c>
      <c r="BN9" s="17">
        <v>0.34214970962447699</v>
      </c>
      <c r="BO9" s="17">
        <v>0.33140829367392499</v>
      </c>
      <c r="BP9" s="17"/>
      <c r="BQ9" s="17">
        <v>0.39624810171409203</v>
      </c>
      <c r="BR9" s="17">
        <v>0.28708864639863702</v>
      </c>
      <c r="BS9" s="17"/>
      <c r="BT9" s="17">
        <v>0.35665642630286398</v>
      </c>
      <c r="BU9" s="17">
        <v>0.28749024388886901</v>
      </c>
    </row>
    <row r="10" spans="2:73" x14ac:dyDescent="0.3">
      <c r="B10" s="18" t="s">
        <v>92</v>
      </c>
      <c r="C10" s="17">
        <v>0.29196395860353502</v>
      </c>
      <c r="D10" s="17">
        <v>0.24627431647784201</v>
      </c>
      <c r="E10" s="17">
        <v>0.33661357993288399</v>
      </c>
      <c r="F10" s="17"/>
      <c r="G10" s="17">
        <v>0.199412616337722</v>
      </c>
      <c r="H10" s="17">
        <v>0.24271201539470399</v>
      </c>
      <c r="I10" s="17">
        <v>0.289528201964872</v>
      </c>
      <c r="J10" s="17">
        <v>0.32978573809224898</v>
      </c>
      <c r="K10" s="17">
        <v>0.29853829065701498</v>
      </c>
      <c r="L10" s="17">
        <v>0.36010501221297198</v>
      </c>
      <c r="M10" s="17"/>
      <c r="N10" s="17">
        <v>0.23333843014220401</v>
      </c>
      <c r="O10" s="17">
        <v>0.30629550797149502</v>
      </c>
      <c r="P10" s="17">
        <v>0.27025174766653998</v>
      </c>
      <c r="Q10" s="17">
        <v>0.36282203491741799</v>
      </c>
      <c r="R10" s="17"/>
      <c r="S10" s="17">
        <v>0.243455407641753</v>
      </c>
      <c r="T10" s="17">
        <v>0.30668237268950699</v>
      </c>
      <c r="U10" s="17">
        <v>0.27260099182904302</v>
      </c>
      <c r="V10" s="17">
        <v>0.27991588656249999</v>
      </c>
      <c r="W10" s="17">
        <v>0.31823841394264302</v>
      </c>
      <c r="X10" s="17">
        <v>0.27617012978198202</v>
      </c>
      <c r="Y10" s="17">
        <v>0.33630619355348801</v>
      </c>
      <c r="Z10" s="17">
        <v>0.29919676187945599</v>
      </c>
      <c r="AA10" s="17">
        <v>0.31588845307856001</v>
      </c>
      <c r="AB10" s="17"/>
      <c r="AC10" s="17">
        <v>0.49162661403395302</v>
      </c>
      <c r="AD10" s="17">
        <v>0.27055575270554799</v>
      </c>
      <c r="AE10" s="17">
        <v>0.34988868159730002</v>
      </c>
      <c r="AF10" s="17">
        <v>0.39039888617308899</v>
      </c>
      <c r="AG10" s="17">
        <v>0.307273058466149</v>
      </c>
      <c r="AH10" s="17">
        <v>0.29003673896111298</v>
      </c>
      <c r="AI10" s="17">
        <v>0.28423962451066798</v>
      </c>
      <c r="AJ10" s="17">
        <v>0.29979902857482499</v>
      </c>
      <c r="AK10" s="17">
        <v>0.17630282947735201</v>
      </c>
      <c r="AL10" s="17">
        <v>0.33924968921006798</v>
      </c>
      <c r="AM10" s="17">
        <v>0.210316114825159</v>
      </c>
      <c r="AN10" s="17">
        <v>0.30884362807837201</v>
      </c>
      <c r="AO10" s="17">
        <v>0.24433211758308701</v>
      </c>
      <c r="AP10" s="17">
        <v>0.23701597870303101</v>
      </c>
      <c r="AQ10" s="17">
        <v>0.25569829582071701</v>
      </c>
      <c r="AR10" s="17">
        <v>0.210707744109355</v>
      </c>
      <c r="AS10" s="17"/>
      <c r="AT10" s="17">
        <v>0.247227327501474</v>
      </c>
      <c r="AU10" s="17">
        <v>0.31299343540708302</v>
      </c>
      <c r="AV10" s="17">
        <v>0.26543624895756102</v>
      </c>
      <c r="AW10" s="17">
        <v>0.31859151979695499</v>
      </c>
      <c r="AX10" s="17">
        <v>0.35247353441329798</v>
      </c>
      <c r="AY10" s="17">
        <v>0.232002304545911</v>
      </c>
      <c r="AZ10" s="17"/>
      <c r="BA10" s="17">
        <v>0.37830257826493102</v>
      </c>
      <c r="BB10" s="17">
        <v>0.29059212742221802</v>
      </c>
      <c r="BC10" s="17">
        <v>0.252885872614732</v>
      </c>
      <c r="BD10" s="17">
        <v>0.218955104712273</v>
      </c>
      <c r="BE10" s="17">
        <v>0.20497254107978299</v>
      </c>
      <c r="BF10" s="17"/>
      <c r="BG10" s="17">
        <v>0.33978348215311499</v>
      </c>
      <c r="BH10" s="17">
        <v>0.25258894115249297</v>
      </c>
      <c r="BI10" s="17">
        <v>0.298287987739845</v>
      </c>
      <c r="BJ10" s="17">
        <v>0.25795629551743898</v>
      </c>
      <c r="BK10" s="17">
        <v>0.12966408547016001</v>
      </c>
      <c r="BL10" s="17"/>
      <c r="BM10" s="17">
        <v>0.274056828364172</v>
      </c>
      <c r="BN10" s="17">
        <v>0.31072567882028401</v>
      </c>
      <c r="BO10" s="17">
        <v>0.29991801819821301</v>
      </c>
      <c r="BP10" s="17"/>
      <c r="BQ10" s="17">
        <v>0.183884239028303</v>
      </c>
      <c r="BR10" s="17">
        <v>0.347976579656334</v>
      </c>
      <c r="BS10" s="17"/>
      <c r="BT10" s="17">
        <v>0.234870965430097</v>
      </c>
      <c r="BU10" s="17">
        <v>0.353360593006739</v>
      </c>
    </row>
    <row r="11" spans="2:73" x14ac:dyDescent="0.3">
      <c r="B11" s="18" t="s">
        <v>381</v>
      </c>
      <c r="C11" s="17">
        <v>0.25696117997891299</v>
      </c>
      <c r="D11" s="17">
        <v>0.26014788424898999</v>
      </c>
      <c r="E11" s="17">
        <v>0.25390642983505601</v>
      </c>
      <c r="F11" s="17"/>
      <c r="G11" s="17">
        <v>0.28647608392929302</v>
      </c>
      <c r="H11" s="17">
        <v>0.27485163258847001</v>
      </c>
      <c r="I11" s="17">
        <v>0.27051745173229402</v>
      </c>
      <c r="J11" s="17">
        <v>0.263041125722144</v>
      </c>
      <c r="K11" s="17">
        <v>0.261380627948405</v>
      </c>
      <c r="L11" s="17">
        <v>0.20392765587998499</v>
      </c>
      <c r="M11" s="17"/>
      <c r="N11" s="17">
        <v>0.26681373191431401</v>
      </c>
      <c r="O11" s="17">
        <v>0.26571475974692599</v>
      </c>
      <c r="P11" s="17">
        <v>0.263936062231864</v>
      </c>
      <c r="Q11" s="17">
        <v>0.22695202417802901</v>
      </c>
      <c r="R11" s="17"/>
      <c r="S11" s="17">
        <v>0.30119673577585299</v>
      </c>
      <c r="T11" s="17">
        <v>0.24080490046647501</v>
      </c>
      <c r="U11" s="17">
        <v>0.21797410381075699</v>
      </c>
      <c r="V11" s="17">
        <v>0.25229313454894697</v>
      </c>
      <c r="W11" s="17">
        <v>0.23869965382642999</v>
      </c>
      <c r="X11" s="17">
        <v>0.247389988127554</v>
      </c>
      <c r="Y11" s="17">
        <v>0.21924627205674799</v>
      </c>
      <c r="Z11" s="17">
        <v>0.30359097841006</v>
      </c>
      <c r="AA11" s="17">
        <v>0.28734905852485398</v>
      </c>
      <c r="AB11" s="17"/>
      <c r="AC11" s="17">
        <v>0.20931867025689499</v>
      </c>
      <c r="AD11" s="17">
        <v>0.30641936646154</v>
      </c>
      <c r="AE11" s="17">
        <v>0.225045306292248</v>
      </c>
      <c r="AF11" s="17">
        <v>0.24363703274602599</v>
      </c>
      <c r="AG11" s="17">
        <v>0.24521418919579799</v>
      </c>
      <c r="AH11" s="17">
        <v>0.28034852657305498</v>
      </c>
      <c r="AI11" s="17">
        <v>0.23875852226623201</v>
      </c>
      <c r="AJ11" s="17">
        <v>0.20884197951854599</v>
      </c>
      <c r="AK11" s="17">
        <v>0.31987444742201399</v>
      </c>
      <c r="AL11" s="17">
        <v>0.30013383727645498</v>
      </c>
      <c r="AM11" s="17">
        <v>0.29755544973556902</v>
      </c>
      <c r="AN11" s="17">
        <v>0.272239749459673</v>
      </c>
      <c r="AO11" s="17">
        <v>0.27008452510809</v>
      </c>
      <c r="AP11" s="17">
        <v>0.184147555357492</v>
      </c>
      <c r="AQ11" s="17">
        <v>0.24257060785524001</v>
      </c>
      <c r="AR11" s="17">
        <v>0.24362870910819301</v>
      </c>
      <c r="AS11" s="17"/>
      <c r="AT11" s="17">
        <v>0.27908144455807499</v>
      </c>
      <c r="AU11" s="17">
        <v>0.29662034724105901</v>
      </c>
      <c r="AV11" s="17">
        <v>0.28425087711713398</v>
      </c>
      <c r="AW11" s="17">
        <v>0.21449692108207699</v>
      </c>
      <c r="AX11" s="17">
        <v>0.159966395467113</v>
      </c>
      <c r="AY11" s="17">
        <v>0.19973552208666501</v>
      </c>
      <c r="AZ11" s="17"/>
      <c r="BA11" s="17">
        <v>0.21021061758998599</v>
      </c>
      <c r="BB11" s="17">
        <v>0.27901615497056198</v>
      </c>
      <c r="BC11" s="17">
        <v>0.260649902616722</v>
      </c>
      <c r="BD11" s="17">
        <v>0.30525730026131598</v>
      </c>
      <c r="BE11" s="17">
        <v>0.235562648165456</v>
      </c>
      <c r="BF11" s="17"/>
      <c r="BG11" s="17">
        <v>0.20374344215964901</v>
      </c>
      <c r="BH11" s="17">
        <v>0.28558472879556202</v>
      </c>
      <c r="BI11" s="17">
        <v>0.22126449601524201</v>
      </c>
      <c r="BJ11" s="17">
        <v>0.25388452620958302</v>
      </c>
      <c r="BK11" s="17">
        <v>0.31342612931505998</v>
      </c>
      <c r="BL11" s="17"/>
      <c r="BM11" s="17">
        <v>0.25882245679592802</v>
      </c>
      <c r="BN11" s="17">
        <v>0.23825399931176999</v>
      </c>
      <c r="BO11" s="17">
        <v>0.296645706240943</v>
      </c>
      <c r="BP11" s="17"/>
      <c r="BQ11" s="17">
        <v>0.28190012589756602</v>
      </c>
      <c r="BR11" s="17">
        <v>0.245795084671451</v>
      </c>
      <c r="BS11" s="17"/>
      <c r="BT11" s="17">
        <v>0.26923423652779999</v>
      </c>
      <c r="BU11" s="17">
        <v>0.24753171218143499</v>
      </c>
    </row>
    <row r="12" spans="2:73" ht="28.8" x14ac:dyDescent="0.3">
      <c r="B12" s="18" t="s">
        <v>385</v>
      </c>
      <c r="C12" s="17">
        <v>0.25510831834278602</v>
      </c>
      <c r="D12" s="17">
        <v>0.25749182030254902</v>
      </c>
      <c r="E12" s="17">
        <v>0.25165149179336099</v>
      </c>
      <c r="F12" s="17"/>
      <c r="G12" s="17">
        <v>0.32416664904972697</v>
      </c>
      <c r="H12" s="17">
        <v>0.26017441952397802</v>
      </c>
      <c r="I12" s="17">
        <v>0.262585114430267</v>
      </c>
      <c r="J12" s="17">
        <v>0.28503275963156999</v>
      </c>
      <c r="K12" s="17">
        <v>0.22573404555850299</v>
      </c>
      <c r="L12" s="17">
        <v>0.19453015577194599</v>
      </c>
      <c r="M12" s="17"/>
      <c r="N12" s="17">
        <v>0.28042117357427598</v>
      </c>
      <c r="O12" s="17">
        <v>0.25130444294112703</v>
      </c>
      <c r="P12" s="17">
        <v>0.27146957709354202</v>
      </c>
      <c r="Q12" s="17">
        <v>0.215992007262237</v>
      </c>
      <c r="R12" s="17"/>
      <c r="S12" s="17">
        <v>0.27069304321634902</v>
      </c>
      <c r="T12" s="17">
        <v>0.21981831722450099</v>
      </c>
      <c r="U12" s="17">
        <v>0.24000163764576099</v>
      </c>
      <c r="V12" s="17">
        <v>0.27398099508683799</v>
      </c>
      <c r="W12" s="17">
        <v>0.26330734584681598</v>
      </c>
      <c r="X12" s="17">
        <v>0.29998662966206502</v>
      </c>
      <c r="Y12" s="17">
        <v>0.222906131289756</v>
      </c>
      <c r="Z12" s="17">
        <v>0.28228659927284899</v>
      </c>
      <c r="AA12" s="17">
        <v>0.24905701042973699</v>
      </c>
      <c r="AB12" s="17"/>
      <c r="AC12" s="17">
        <v>0.16642577351665799</v>
      </c>
      <c r="AD12" s="17">
        <v>0.26690470638476199</v>
      </c>
      <c r="AE12" s="17">
        <v>0.21226067798882101</v>
      </c>
      <c r="AF12" s="17">
        <v>0.19960098811538499</v>
      </c>
      <c r="AG12" s="17">
        <v>0.22263766608395399</v>
      </c>
      <c r="AH12" s="17">
        <v>0.30072446587158802</v>
      </c>
      <c r="AI12" s="17">
        <v>0.28342558028027398</v>
      </c>
      <c r="AJ12" s="17">
        <v>0.26039713900179201</v>
      </c>
      <c r="AK12" s="17">
        <v>0.32704999155376802</v>
      </c>
      <c r="AL12" s="17">
        <v>0.251050252948954</v>
      </c>
      <c r="AM12" s="17">
        <v>0.27574563731524798</v>
      </c>
      <c r="AN12" s="17">
        <v>0.205630904980314</v>
      </c>
      <c r="AO12" s="17">
        <v>0.24900289837001399</v>
      </c>
      <c r="AP12" s="17">
        <v>0.279856448624558</v>
      </c>
      <c r="AQ12" s="17">
        <v>0.22705200504841</v>
      </c>
      <c r="AR12" s="17">
        <v>0.24593502929206101</v>
      </c>
      <c r="AS12" s="17"/>
      <c r="AT12" s="17">
        <v>0.26758991364190898</v>
      </c>
      <c r="AU12" s="17">
        <v>0.25990914804867399</v>
      </c>
      <c r="AV12" s="17">
        <v>0.24351169358977401</v>
      </c>
      <c r="AW12" s="17">
        <v>0.25151363205021898</v>
      </c>
      <c r="AX12" s="17">
        <v>0.228605290953249</v>
      </c>
      <c r="AY12" s="17">
        <v>0.266669303310276</v>
      </c>
      <c r="AZ12" s="17"/>
      <c r="BA12" s="17">
        <v>0.20268471927440801</v>
      </c>
      <c r="BB12" s="17">
        <v>0.27591630260264899</v>
      </c>
      <c r="BC12" s="17">
        <v>0.29413060119448597</v>
      </c>
      <c r="BD12" s="17">
        <v>0.25106294720921302</v>
      </c>
      <c r="BE12" s="17">
        <v>0.17689669295108501</v>
      </c>
      <c r="BF12" s="17"/>
      <c r="BG12" s="17">
        <v>0.177116997115606</v>
      </c>
      <c r="BH12" s="17">
        <v>0.271804945240889</v>
      </c>
      <c r="BI12" s="17">
        <v>0.236432867688252</v>
      </c>
      <c r="BJ12" s="17">
        <v>0.29707891115345197</v>
      </c>
      <c r="BK12" s="17">
        <v>0.42203639499539802</v>
      </c>
      <c r="BL12" s="17"/>
      <c r="BM12" s="17">
        <v>0.25072435009448601</v>
      </c>
      <c r="BN12" s="17">
        <v>0.258668828996025</v>
      </c>
      <c r="BO12" s="17">
        <v>0.25955216421032701</v>
      </c>
      <c r="BP12" s="17"/>
      <c r="BQ12" s="17">
        <v>0.281420224302313</v>
      </c>
      <c r="BR12" s="17">
        <v>0.241497706752415</v>
      </c>
      <c r="BS12" s="17"/>
      <c r="BT12" s="17">
        <v>0.26511417224620898</v>
      </c>
      <c r="BU12" s="17">
        <v>0.24696117513823501</v>
      </c>
    </row>
    <row r="13" spans="2:73" x14ac:dyDescent="0.3">
      <c r="B13" s="18" t="s">
        <v>383</v>
      </c>
      <c r="C13" s="17">
        <v>0.21200476843378399</v>
      </c>
      <c r="D13" s="17">
        <v>0.23446881884020801</v>
      </c>
      <c r="E13" s="17">
        <v>0.190025988340915</v>
      </c>
      <c r="F13" s="17"/>
      <c r="G13" s="17">
        <v>0.24548323052771201</v>
      </c>
      <c r="H13" s="17">
        <v>0.24578051909767201</v>
      </c>
      <c r="I13" s="17">
        <v>0.25209990449509301</v>
      </c>
      <c r="J13" s="17">
        <v>0.195394052670502</v>
      </c>
      <c r="K13" s="17">
        <v>0.20747722301843499</v>
      </c>
      <c r="L13" s="17">
        <v>0.146330471043435</v>
      </c>
      <c r="M13" s="17"/>
      <c r="N13" s="17">
        <v>0.24038628839301601</v>
      </c>
      <c r="O13" s="17">
        <v>0.215368697409901</v>
      </c>
      <c r="P13" s="17">
        <v>0.199051976873071</v>
      </c>
      <c r="Q13" s="17">
        <v>0.18554711574483601</v>
      </c>
      <c r="R13" s="17"/>
      <c r="S13" s="17">
        <v>0.288188553420125</v>
      </c>
      <c r="T13" s="17">
        <v>0.164764607526347</v>
      </c>
      <c r="U13" s="17">
        <v>0.19003543011906601</v>
      </c>
      <c r="V13" s="17">
        <v>0.24415253019611199</v>
      </c>
      <c r="W13" s="17">
        <v>0.186590543087164</v>
      </c>
      <c r="X13" s="17">
        <v>0.22183430349951999</v>
      </c>
      <c r="Y13" s="17">
        <v>0.20345536239425799</v>
      </c>
      <c r="Z13" s="17">
        <v>0.15581691467182901</v>
      </c>
      <c r="AA13" s="17">
        <v>0.20424554453322299</v>
      </c>
      <c r="AB13" s="17"/>
      <c r="AC13" s="17">
        <v>0.122918744925075</v>
      </c>
      <c r="AD13" s="17">
        <v>0.19816268912380799</v>
      </c>
      <c r="AE13" s="17">
        <v>0.175121250617226</v>
      </c>
      <c r="AF13" s="17">
        <v>0.12681914213429701</v>
      </c>
      <c r="AG13" s="17">
        <v>0.184488991469556</v>
      </c>
      <c r="AH13" s="17">
        <v>0.22434151288908</v>
      </c>
      <c r="AI13" s="17">
        <v>0.20053887762369099</v>
      </c>
      <c r="AJ13" s="17">
        <v>0.257204531934144</v>
      </c>
      <c r="AK13" s="17">
        <v>0.243521169708796</v>
      </c>
      <c r="AL13" s="17">
        <v>0.24658656624191699</v>
      </c>
      <c r="AM13" s="17">
        <v>0.26599286500353397</v>
      </c>
      <c r="AN13" s="17">
        <v>0.21138192832039801</v>
      </c>
      <c r="AO13" s="17">
        <v>0.26920437006796399</v>
      </c>
      <c r="AP13" s="17">
        <v>0.22191196290144199</v>
      </c>
      <c r="AQ13" s="17">
        <v>0.217023332146318</v>
      </c>
      <c r="AR13" s="17">
        <v>0.25421323793626799</v>
      </c>
      <c r="AS13" s="17"/>
      <c r="AT13" s="17">
        <v>0.26357694496060402</v>
      </c>
      <c r="AU13" s="17">
        <v>0.196257637251885</v>
      </c>
      <c r="AV13" s="17">
        <v>0.232180553436026</v>
      </c>
      <c r="AW13" s="17">
        <v>0.19968179993197099</v>
      </c>
      <c r="AX13" s="17">
        <v>0.148461364334743</v>
      </c>
      <c r="AY13" s="17">
        <v>0.18123144670802899</v>
      </c>
      <c r="AZ13" s="17"/>
      <c r="BA13" s="17">
        <v>0.14873567630384399</v>
      </c>
      <c r="BB13" s="17">
        <v>0.20018990608458201</v>
      </c>
      <c r="BC13" s="17">
        <v>0.25981314076981799</v>
      </c>
      <c r="BD13" s="17">
        <v>0.25919017873512701</v>
      </c>
      <c r="BE13" s="17">
        <v>0.243866973418007</v>
      </c>
      <c r="BF13" s="17"/>
      <c r="BG13" s="17">
        <v>0.17184464165989499</v>
      </c>
      <c r="BH13" s="17">
        <v>0.25379860316341102</v>
      </c>
      <c r="BI13" s="17">
        <v>0.19637345021599301</v>
      </c>
      <c r="BJ13" s="17">
        <v>0.176027867645771</v>
      </c>
      <c r="BK13" s="17">
        <v>0.29125364307361701</v>
      </c>
      <c r="BL13" s="17"/>
      <c r="BM13" s="17">
        <v>0.21282058944978899</v>
      </c>
      <c r="BN13" s="17">
        <v>0.215093573246602</v>
      </c>
      <c r="BO13" s="17">
        <v>0.20210859344438201</v>
      </c>
      <c r="BP13" s="17"/>
      <c r="BQ13" s="17">
        <v>0.26601199084594701</v>
      </c>
      <c r="BR13" s="17">
        <v>0.18107776415093099</v>
      </c>
      <c r="BS13" s="17"/>
      <c r="BT13" s="17">
        <v>0.22180614695421</v>
      </c>
      <c r="BU13" s="17">
        <v>0.205272217435684</v>
      </c>
    </row>
    <row r="14" spans="2:73" x14ac:dyDescent="0.3">
      <c r="B14" s="18" t="s">
        <v>384</v>
      </c>
      <c r="C14" s="17">
        <v>0.15683921426199801</v>
      </c>
      <c r="D14" s="17">
        <v>0.15953068680165999</v>
      </c>
      <c r="E14" s="17">
        <v>0.153913246721682</v>
      </c>
      <c r="F14" s="17"/>
      <c r="G14" s="17">
        <v>0.21057123050051199</v>
      </c>
      <c r="H14" s="17">
        <v>0.152783085332517</v>
      </c>
      <c r="I14" s="17">
        <v>0.16068993971755899</v>
      </c>
      <c r="J14" s="17">
        <v>0.12546539274162599</v>
      </c>
      <c r="K14" s="17">
        <v>0.17283460587822599</v>
      </c>
      <c r="L14" s="17">
        <v>0.13620394560044</v>
      </c>
      <c r="M14" s="17"/>
      <c r="N14" s="17">
        <v>0.15352731701136901</v>
      </c>
      <c r="O14" s="17">
        <v>0.16377440502503801</v>
      </c>
      <c r="P14" s="17">
        <v>0.17788017428862499</v>
      </c>
      <c r="Q14" s="17">
        <v>0.13137392829766201</v>
      </c>
      <c r="R14" s="17"/>
      <c r="S14" s="17">
        <v>0.169638396059965</v>
      </c>
      <c r="T14" s="17">
        <v>0.15759525733874999</v>
      </c>
      <c r="U14" s="17">
        <v>0.260218350702412</v>
      </c>
      <c r="V14" s="17">
        <v>0.150538570798501</v>
      </c>
      <c r="W14" s="17">
        <v>0.169971691422901</v>
      </c>
      <c r="X14" s="17">
        <v>0.107753600561504</v>
      </c>
      <c r="Y14" s="17">
        <v>0.101618359618695</v>
      </c>
      <c r="Z14" s="17">
        <v>0.16049187337809101</v>
      </c>
      <c r="AA14" s="17">
        <v>0.135561232152242</v>
      </c>
      <c r="AB14" s="17"/>
      <c r="AC14" s="17">
        <v>7.7321034285866605E-2</v>
      </c>
      <c r="AD14" s="17">
        <v>0.198325711516009</v>
      </c>
      <c r="AE14" s="17">
        <v>0.11638219667726001</v>
      </c>
      <c r="AF14" s="17">
        <v>0.115222362392778</v>
      </c>
      <c r="AG14" s="17">
        <v>0.13035387287664299</v>
      </c>
      <c r="AH14" s="17">
        <v>0.17925688756036001</v>
      </c>
      <c r="AI14" s="17">
        <v>0.146292267107484</v>
      </c>
      <c r="AJ14" s="17">
        <v>0.20164610090645299</v>
      </c>
      <c r="AK14" s="17">
        <v>0.210883901150067</v>
      </c>
      <c r="AL14" s="17">
        <v>0.129555528935349</v>
      </c>
      <c r="AM14" s="17">
        <v>0.195860872420588</v>
      </c>
      <c r="AN14" s="17">
        <v>0.11612987682592001</v>
      </c>
      <c r="AO14" s="17">
        <v>0.17878765078124301</v>
      </c>
      <c r="AP14" s="17">
        <v>0.15789767570937999</v>
      </c>
      <c r="AQ14" s="17">
        <v>0.213093230293387</v>
      </c>
      <c r="AR14" s="17">
        <v>0.131056873615983</v>
      </c>
      <c r="AS14" s="17"/>
      <c r="AT14" s="17">
        <v>0.17774093096316501</v>
      </c>
      <c r="AU14" s="17">
        <v>0.147724231096488</v>
      </c>
      <c r="AV14" s="17">
        <v>0.14230075190182701</v>
      </c>
      <c r="AW14" s="17">
        <v>0.14294996260781301</v>
      </c>
      <c r="AX14" s="17">
        <v>0.13628401385392799</v>
      </c>
      <c r="AY14" s="17">
        <v>0.24661594083129201</v>
      </c>
      <c r="AZ14" s="17"/>
      <c r="BA14" s="17">
        <v>0.130110670066409</v>
      </c>
      <c r="BB14" s="17">
        <v>0.15121049386858401</v>
      </c>
      <c r="BC14" s="17">
        <v>0.16090933637715901</v>
      </c>
      <c r="BD14" s="17">
        <v>0.166636718519767</v>
      </c>
      <c r="BE14" s="17">
        <v>0.22459727555931899</v>
      </c>
      <c r="BF14" s="17"/>
      <c r="BG14" s="17">
        <v>0.13025024574257801</v>
      </c>
      <c r="BH14" s="17">
        <v>0.17960564361780601</v>
      </c>
      <c r="BI14" s="17">
        <v>0.18564898205934699</v>
      </c>
      <c r="BJ14" s="17">
        <v>0.13386321072575499</v>
      </c>
      <c r="BK14" s="17">
        <v>0.16785319239056201</v>
      </c>
      <c r="BL14" s="17"/>
      <c r="BM14" s="17">
        <v>0.160539664672984</v>
      </c>
      <c r="BN14" s="17">
        <v>0.14789165263960799</v>
      </c>
      <c r="BO14" s="17">
        <v>0.16745381375906401</v>
      </c>
      <c r="BP14" s="17"/>
      <c r="BQ14" s="17">
        <v>0.201784509479429</v>
      </c>
      <c r="BR14" s="17">
        <v>0.13419501269159401</v>
      </c>
      <c r="BS14" s="17"/>
      <c r="BT14" s="17">
        <v>0.20823923796656399</v>
      </c>
      <c r="BU14" s="17">
        <v>8.7974485963179402E-2</v>
      </c>
    </row>
    <row r="15" spans="2:73" x14ac:dyDescent="0.3">
      <c r="B15" s="18" t="s">
        <v>389</v>
      </c>
      <c r="C15" s="17">
        <v>0.15385871181951299</v>
      </c>
      <c r="D15" s="17">
        <v>0.17281671367889201</v>
      </c>
      <c r="E15" s="17">
        <v>0.134331015623226</v>
      </c>
      <c r="F15" s="17"/>
      <c r="G15" s="17">
        <v>0.12430685198486401</v>
      </c>
      <c r="H15" s="17">
        <v>0.16805575627403599</v>
      </c>
      <c r="I15" s="17">
        <v>0.15056399842075399</v>
      </c>
      <c r="J15" s="17">
        <v>0.16553804850280701</v>
      </c>
      <c r="K15" s="17">
        <v>0.15267832478832999</v>
      </c>
      <c r="L15" s="17">
        <v>0.15585966104967899</v>
      </c>
      <c r="M15" s="17"/>
      <c r="N15" s="17">
        <v>0.17322653318474299</v>
      </c>
      <c r="O15" s="17">
        <v>0.138569626643744</v>
      </c>
      <c r="P15" s="17">
        <v>0.161684878910415</v>
      </c>
      <c r="Q15" s="17">
        <v>0.13955937158482201</v>
      </c>
      <c r="R15" s="17"/>
      <c r="S15" s="17">
        <v>0.125318419745344</v>
      </c>
      <c r="T15" s="17">
        <v>0.12652666380799901</v>
      </c>
      <c r="U15" s="17">
        <v>0.20382295150499799</v>
      </c>
      <c r="V15" s="17">
        <v>0.21803067138653001</v>
      </c>
      <c r="W15" s="17">
        <v>0.13528476728335201</v>
      </c>
      <c r="X15" s="17">
        <v>0.13294453286194299</v>
      </c>
      <c r="Y15" s="17">
        <v>0.14915464622792299</v>
      </c>
      <c r="Z15" s="17">
        <v>0.19652467920356001</v>
      </c>
      <c r="AA15" s="17">
        <v>0.14598892049325199</v>
      </c>
      <c r="AB15" s="17"/>
      <c r="AC15" s="17">
        <v>3.8768989749086803E-2</v>
      </c>
      <c r="AD15" s="17">
        <v>0.14720441534321399</v>
      </c>
      <c r="AE15" s="17">
        <v>0.122668181148279</v>
      </c>
      <c r="AF15" s="17">
        <v>0.10844032735614501</v>
      </c>
      <c r="AG15" s="17">
        <v>0.162393071672495</v>
      </c>
      <c r="AH15" s="17">
        <v>0.16829006030617499</v>
      </c>
      <c r="AI15" s="17">
        <v>0.14080758317707301</v>
      </c>
      <c r="AJ15" s="17">
        <v>0.182904791701194</v>
      </c>
      <c r="AK15" s="17">
        <v>0.22730083997259801</v>
      </c>
      <c r="AL15" s="17">
        <v>0.131774489057356</v>
      </c>
      <c r="AM15" s="17">
        <v>0.17658275365661899</v>
      </c>
      <c r="AN15" s="17">
        <v>0.126234997362736</v>
      </c>
      <c r="AO15" s="17">
        <v>0.13505157673530799</v>
      </c>
      <c r="AP15" s="17">
        <v>0.155632798102252</v>
      </c>
      <c r="AQ15" s="17">
        <v>0.182558441668493</v>
      </c>
      <c r="AR15" s="17">
        <v>0.18093208743981001</v>
      </c>
      <c r="AS15" s="17"/>
      <c r="AT15" s="17">
        <v>0.171247878850247</v>
      </c>
      <c r="AU15" s="17">
        <v>0.115511336645954</v>
      </c>
      <c r="AV15" s="17">
        <v>0.144788257955453</v>
      </c>
      <c r="AW15" s="17">
        <v>0.17187736478987301</v>
      </c>
      <c r="AX15" s="17">
        <v>0.16946044393609899</v>
      </c>
      <c r="AY15" s="17">
        <v>0.227124013182811</v>
      </c>
      <c r="AZ15" s="17"/>
      <c r="BA15" s="17">
        <v>0.12195272481179099</v>
      </c>
      <c r="BB15" s="17">
        <v>0.13788814723576301</v>
      </c>
      <c r="BC15" s="17">
        <v>0.18904293235039399</v>
      </c>
      <c r="BD15" s="17">
        <v>0.16983651157697299</v>
      </c>
      <c r="BE15" s="17">
        <v>0.188868723357214</v>
      </c>
      <c r="BF15" s="17"/>
      <c r="BG15" s="17">
        <v>0.12773060161563499</v>
      </c>
      <c r="BH15" s="17">
        <v>0.165481949080476</v>
      </c>
      <c r="BI15" s="17">
        <v>0.20456450068347801</v>
      </c>
      <c r="BJ15" s="17">
        <v>0.14711078357381299</v>
      </c>
      <c r="BK15" s="17">
        <v>0.25232778883573997</v>
      </c>
      <c r="BL15" s="17"/>
      <c r="BM15" s="17">
        <v>0.16641289771012099</v>
      </c>
      <c r="BN15" s="17">
        <v>0.13724030019992001</v>
      </c>
      <c r="BO15" s="17">
        <v>0.156659430694678</v>
      </c>
      <c r="BP15" s="17"/>
      <c r="BQ15" s="17">
        <v>0.18260109162812299</v>
      </c>
      <c r="BR15" s="17">
        <v>0.13907072268484699</v>
      </c>
      <c r="BS15" s="17"/>
      <c r="BT15" s="17">
        <v>0.18653195573138101</v>
      </c>
      <c r="BU15" s="17">
        <v>0.11353152914727301</v>
      </c>
    </row>
    <row r="16" spans="2:73" x14ac:dyDescent="0.3">
      <c r="B16" s="18" t="s">
        <v>386</v>
      </c>
      <c r="C16" s="17">
        <v>0.15293510109854899</v>
      </c>
      <c r="D16" s="17">
        <v>0.16580777297667401</v>
      </c>
      <c r="E16" s="17">
        <v>0.14012062340529</v>
      </c>
      <c r="F16" s="17"/>
      <c r="G16" s="17">
        <v>0.12278627814378799</v>
      </c>
      <c r="H16" s="17">
        <v>0.18568899587830301</v>
      </c>
      <c r="I16" s="17">
        <v>0.18189208578671101</v>
      </c>
      <c r="J16" s="17">
        <v>0.189407032514188</v>
      </c>
      <c r="K16" s="17">
        <v>0.132690227483998</v>
      </c>
      <c r="L16" s="17">
        <v>0.106649810044186</v>
      </c>
      <c r="M16" s="17"/>
      <c r="N16" s="17">
        <v>0.17738372328945301</v>
      </c>
      <c r="O16" s="17">
        <v>0.16162082102647299</v>
      </c>
      <c r="P16" s="17">
        <v>0.14827560517521701</v>
      </c>
      <c r="Q16" s="17">
        <v>0.11951419126811</v>
      </c>
      <c r="R16" s="17"/>
      <c r="S16" s="17">
        <v>0.19051820298795599</v>
      </c>
      <c r="T16" s="17">
        <v>0.128748117022838</v>
      </c>
      <c r="U16" s="17">
        <v>0.13328958006237299</v>
      </c>
      <c r="V16" s="17">
        <v>0.17174246288279399</v>
      </c>
      <c r="W16" s="17">
        <v>0.14306062203557099</v>
      </c>
      <c r="X16" s="17">
        <v>0.179364862877993</v>
      </c>
      <c r="Y16" s="17">
        <v>0.110484419294565</v>
      </c>
      <c r="Z16" s="17">
        <v>0.126604883416092</v>
      </c>
      <c r="AA16" s="17">
        <v>0.16483890061147599</v>
      </c>
      <c r="AB16" s="17"/>
      <c r="AC16" s="17">
        <v>8.7430035497839897E-2</v>
      </c>
      <c r="AD16" s="17">
        <v>0.148774912032797</v>
      </c>
      <c r="AE16" s="17">
        <v>0.114126249727933</v>
      </c>
      <c r="AF16" s="17">
        <v>0.14220794102332501</v>
      </c>
      <c r="AG16" s="17">
        <v>0.142514265623924</v>
      </c>
      <c r="AH16" s="17">
        <v>0.13979975188715299</v>
      </c>
      <c r="AI16" s="17">
        <v>0.203113713655799</v>
      </c>
      <c r="AJ16" s="17">
        <v>0.130512871644826</v>
      </c>
      <c r="AK16" s="17">
        <v>0.18362993302316299</v>
      </c>
      <c r="AL16" s="17">
        <v>0.16323691152051201</v>
      </c>
      <c r="AM16" s="17">
        <v>0.17563441224488999</v>
      </c>
      <c r="AN16" s="17">
        <v>0.13037234464966599</v>
      </c>
      <c r="AO16" s="17">
        <v>0.16812039645660401</v>
      </c>
      <c r="AP16" s="17">
        <v>0.19904486362523199</v>
      </c>
      <c r="AQ16" s="17">
        <v>0.13801906808617301</v>
      </c>
      <c r="AR16" s="17">
        <v>0.18808770853978299</v>
      </c>
      <c r="AS16" s="17"/>
      <c r="AT16" s="17">
        <v>0.157999671731306</v>
      </c>
      <c r="AU16" s="17">
        <v>0.168756267797876</v>
      </c>
      <c r="AV16" s="17">
        <v>0.18158906804854399</v>
      </c>
      <c r="AW16" s="17">
        <v>0.14372549565437701</v>
      </c>
      <c r="AX16" s="17">
        <v>8.0023083720367399E-2</v>
      </c>
      <c r="AY16" s="17">
        <v>0.13811471568182901</v>
      </c>
      <c r="AZ16" s="17"/>
      <c r="BA16" s="17">
        <v>9.7904358435944194E-2</v>
      </c>
      <c r="BB16" s="17">
        <v>0.16285229533308301</v>
      </c>
      <c r="BC16" s="17">
        <v>0.17305743170226201</v>
      </c>
      <c r="BD16" s="17">
        <v>0.20442184072713701</v>
      </c>
      <c r="BE16" s="17">
        <v>9.5116291853761095E-2</v>
      </c>
      <c r="BF16" s="17"/>
      <c r="BG16" s="17">
        <v>0.139569793289303</v>
      </c>
      <c r="BH16" s="17">
        <v>0.16885119925152001</v>
      </c>
      <c r="BI16" s="17">
        <v>0.15773223594958699</v>
      </c>
      <c r="BJ16" s="17">
        <v>0.133999314318796</v>
      </c>
      <c r="BK16" s="17">
        <v>0.20040180824263801</v>
      </c>
      <c r="BL16" s="17"/>
      <c r="BM16" s="17">
        <v>0.15719022431007701</v>
      </c>
      <c r="BN16" s="17">
        <v>0.13352055858703801</v>
      </c>
      <c r="BO16" s="17">
        <v>0.187202949476859</v>
      </c>
      <c r="BP16" s="17"/>
      <c r="BQ16" s="17">
        <v>0.18877430551750099</v>
      </c>
      <c r="BR16" s="17">
        <v>0.13687503323022901</v>
      </c>
      <c r="BS16" s="17"/>
      <c r="BT16" s="17">
        <v>0.16826429635460899</v>
      </c>
      <c r="BU16" s="17">
        <v>0.13664606851209599</v>
      </c>
    </row>
    <row r="17" spans="2:73" x14ac:dyDescent="0.3">
      <c r="B17" s="18" t="s">
        <v>212</v>
      </c>
      <c r="C17" s="19">
        <v>2.5492893434983399E-2</v>
      </c>
      <c r="D17" s="19">
        <v>2.67551179198325E-2</v>
      </c>
      <c r="E17" s="19">
        <v>2.4341547125553802E-2</v>
      </c>
      <c r="F17" s="19"/>
      <c r="G17" s="19">
        <v>9.9285342655334296E-3</v>
      </c>
      <c r="H17" s="19">
        <v>8.9203291832610308E-3</v>
      </c>
      <c r="I17" s="19">
        <v>5.74605391828115E-3</v>
      </c>
      <c r="J17" s="19">
        <v>3.1767281870997102E-2</v>
      </c>
      <c r="K17" s="19">
        <v>4.1544673582758498E-2</v>
      </c>
      <c r="L17" s="19">
        <v>4.9446424706826697E-2</v>
      </c>
      <c r="M17" s="19"/>
      <c r="N17" s="19">
        <v>2.766583030816E-2</v>
      </c>
      <c r="O17" s="19">
        <v>1.41546679509352E-2</v>
      </c>
      <c r="P17" s="19">
        <v>2.4087170166081699E-2</v>
      </c>
      <c r="Q17" s="19">
        <v>3.4228782029185202E-2</v>
      </c>
      <c r="R17" s="19"/>
      <c r="S17" s="19">
        <v>1.3027974108562599E-2</v>
      </c>
      <c r="T17" s="19">
        <v>4.3274928597303301E-2</v>
      </c>
      <c r="U17" s="19">
        <v>3.8509093764536803E-2</v>
      </c>
      <c r="V17" s="19">
        <v>3.0117586016688701E-2</v>
      </c>
      <c r="W17" s="19">
        <v>2.2164716293728199E-2</v>
      </c>
      <c r="X17" s="19">
        <v>1.98516805871038E-2</v>
      </c>
      <c r="Y17" s="19">
        <v>1.98977821178032E-2</v>
      </c>
      <c r="Z17" s="19">
        <v>2.6433456536312801E-2</v>
      </c>
      <c r="AA17" s="19">
        <v>1.55776657180539E-2</v>
      </c>
      <c r="AB17" s="19"/>
      <c r="AC17" s="19">
        <v>0</v>
      </c>
      <c r="AD17" s="19">
        <v>3.1642887034426602E-2</v>
      </c>
      <c r="AE17" s="19">
        <v>1.51292376688045E-2</v>
      </c>
      <c r="AF17" s="19">
        <v>4.8640890023640998E-2</v>
      </c>
      <c r="AG17" s="19">
        <v>2.11841073057767E-2</v>
      </c>
      <c r="AH17" s="19">
        <v>2.06291567125815E-2</v>
      </c>
      <c r="AI17" s="19">
        <v>2.76464219395571E-2</v>
      </c>
      <c r="AJ17" s="19">
        <v>1.2470799739185801E-2</v>
      </c>
      <c r="AK17" s="19">
        <v>2.3173676008582701E-2</v>
      </c>
      <c r="AL17" s="19">
        <v>1.83152072970293E-2</v>
      </c>
      <c r="AM17" s="19">
        <v>3.1856353531567003E-2</v>
      </c>
      <c r="AN17" s="19">
        <v>2.4333228509884602E-2</v>
      </c>
      <c r="AO17" s="19">
        <v>1.8724535762345999E-2</v>
      </c>
      <c r="AP17" s="19">
        <v>2.59170858366733E-2</v>
      </c>
      <c r="AQ17" s="19">
        <v>1.2372896810372999E-2</v>
      </c>
      <c r="AR17" s="19">
        <v>2.50174584547108E-2</v>
      </c>
      <c r="AS17" s="19"/>
      <c r="AT17" s="19">
        <v>1.0400439808464199E-2</v>
      </c>
      <c r="AU17" s="19">
        <v>2.2252270688002701E-2</v>
      </c>
      <c r="AV17" s="19">
        <v>2.8912486944989602E-2</v>
      </c>
      <c r="AW17" s="19">
        <v>3.00594163463823E-2</v>
      </c>
      <c r="AX17" s="19">
        <v>4.8274951694408701E-2</v>
      </c>
      <c r="AY17" s="19">
        <v>4.1582529280148703E-2</v>
      </c>
      <c r="AZ17" s="19"/>
      <c r="BA17" s="19">
        <v>2.3703955488173601E-2</v>
      </c>
      <c r="BB17" s="19">
        <v>2.6235880836697201E-2</v>
      </c>
      <c r="BC17" s="19">
        <v>1.9385742774262499E-2</v>
      </c>
      <c r="BD17" s="19">
        <v>2.7911935578217601E-2</v>
      </c>
      <c r="BE17" s="19">
        <v>3.44717306570472E-2</v>
      </c>
      <c r="BF17" s="19"/>
      <c r="BG17" s="19">
        <v>4.6513399042290501E-2</v>
      </c>
      <c r="BH17" s="19">
        <v>1.6320906283705298E-2</v>
      </c>
      <c r="BI17" s="19">
        <v>2.8929440932136698E-2</v>
      </c>
      <c r="BJ17" s="19">
        <v>3.6766002792251701E-2</v>
      </c>
      <c r="BK17" s="19">
        <v>2.29913369624422E-2</v>
      </c>
      <c r="BL17" s="19"/>
      <c r="BM17" s="19">
        <v>2.6667397085854201E-2</v>
      </c>
      <c r="BN17" s="19">
        <v>2.8168180343494598E-2</v>
      </c>
      <c r="BO17" s="19">
        <v>1.5528582258877901E-2</v>
      </c>
      <c r="BP17" s="19"/>
      <c r="BQ17" s="19">
        <v>1.8097015650518002E-2</v>
      </c>
      <c r="BR17" s="19">
        <v>3.0344979715234598E-2</v>
      </c>
      <c r="BS17" s="19"/>
      <c r="BT17" s="19">
        <v>2.5278901150364099E-2</v>
      </c>
      <c r="BU17" s="19">
        <v>2.7071852681363199E-2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1144</v>
      </c>
      <c r="D7" s="10">
        <v>481</v>
      </c>
      <c r="E7" s="10">
        <v>661</v>
      </c>
      <c r="F7" s="10"/>
      <c r="G7" s="10">
        <v>112</v>
      </c>
      <c r="H7" s="10">
        <v>129</v>
      </c>
      <c r="I7" s="10">
        <v>214</v>
      </c>
      <c r="J7" s="10">
        <v>262</v>
      </c>
      <c r="K7" s="10">
        <v>184</v>
      </c>
      <c r="L7" s="10">
        <v>243</v>
      </c>
      <c r="M7" s="10"/>
      <c r="N7" s="10">
        <v>293</v>
      </c>
      <c r="O7" s="10">
        <v>288</v>
      </c>
      <c r="P7" s="10">
        <v>263</v>
      </c>
      <c r="Q7" s="10">
        <v>298</v>
      </c>
      <c r="R7" s="10"/>
      <c r="S7" s="10">
        <v>159</v>
      </c>
      <c r="T7" s="10">
        <v>184</v>
      </c>
      <c r="U7" s="10">
        <v>132</v>
      </c>
      <c r="V7" s="10">
        <v>132</v>
      </c>
      <c r="W7" s="10">
        <v>93</v>
      </c>
      <c r="X7" s="10">
        <v>128</v>
      </c>
      <c r="Y7" s="10">
        <v>113</v>
      </c>
      <c r="Z7" s="10">
        <v>58</v>
      </c>
      <c r="AA7" s="10">
        <v>145</v>
      </c>
      <c r="AB7" s="10"/>
      <c r="AC7" s="10">
        <v>8</v>
      </c>
      <c r="AD7" s="10">
        <v>47</v>
      </c>
      <c r="AE7" s="10">
        <v>70</v>
      </c>
      <c r="AF7" s="10">
        <v>84</v>
      </c>
      <c r="AG7" s="10">
        <v>115</v>
      </c>
      <c r="AH7" s="10">
        <v>130</v>
      </c>
      <c r="AI7" s="10">
        <v>97</v>
      </c>
      <c r="AJ7" s="10">
        <v>79</v>
      </c>
      <c r="AK7" s="10">
        <v>65</v>
      </c>
      <c r="AL7" s="10">
        <v>65</v>
      </c>
      <c r="AM7" s="10">
        <v>83</v>
      </c>
      <c r="AN7" s="10">
        <v>71</v>
      </c>
      <c r="AO7" s="10">
        <v>44</v>
      </c>
      <c r="AP7" s="10">
        <v>29</v>
      </c>
      <c r="AQ7" s="10">
        <v>34</v>
      </c>
      <c r="AR7" s="10">
        <v>63</v>
      </c>
      <c r="AS7" s="10"/>
      <c r="AT7" s="10">
        <v>247</v>
      </c>
      <c r="AU7" s="10">
        <v>321</v>
      </c>
      <c r="AV7" s="10">
        <v>165</v>
      </c>
      <c r="AW7" s="10">
        <v>229</v>
      </c>
      <c r="AX7" s="10">
        <v>124</v>
      </c>
      <c r="AY7" s="10">
        <v>58</v>
      </c>
      <c r="AZ7" s="10"/>
      <c r="BA7" s="10">
        <v>293</v>
      </c>
      <c r="BB7" s="10">
        <v>282</v>
      </c>
      <c r="BC7" s="10">
        <v>241</v>
      </c>
      <c r="BD7" s="10">
        <v>146</v>
      </c>
      <c r="BE7" s="10">
        <v>17</v>
      </c>
      <c r="BF7" s="10"/>
      <c r="BG7" s="10">
        <v>217</v>
      </c>
      <c r="BH7" s="10">
        <v>374</v>
      </c>
      <c r="BI7" s="10">
        <v>97</v>
      </c>
      <c r="BJ7" s="10">
        <v>165</v>
      </c>
      <c r="BK7" s="10">
        <v>56</v>
      </c>
      <c r="BL7" s="10"/>
      <c r="BM7" s="10">
        <v>515</v>
      </c>
      <c r="BN7" s="10">
        <v>436</v>
      </c>
      <c r="BO7" s="10">
        <v>193</v>
      </c>
      <c r="BP7" s="10"/>
      <c r="BQ7" s="10">
        <v>390</v>
      </c>
      <c r="BR7" s="10">
        <v>682</v>
      </c>
      <c r="BS7" s="10"/>
      <c r="BT7" s="10">
        <v>678</v>
      </c>
      <c r="BU7" s="10">
        <v>409</v>
      </c>
    </row>
    <row r="8" spans="2:73" ht="30" customHeight="1" x14ac:dyDescent="0.3">
      <c r="B8" s="11" t="s">
        <v>19</v>
      </c>
      <c r="C8" s="11">
        <v>1142</v>
      </c>
      <c r="D8" s="11">
        <v>560</v>
      </c>
      <c r="E8" s="11">
        <v>581</v>
      </c>
      <c r="F8" s="11"/>
      <c r="G8" s="11">
        <v>167</v>
      </c>
      <c r="H8" s="11">
        <v>165</v>
      </c>
      <c r="I8" s="11">
        <v>205</v>
      </c>
      <c r="J8" s="11">
        <v>204</v>
      </c>
      <c r="K8" s="11">
        <v>177</v>
      </c>
      <c r="L8" s="11">
        <v>225</v>
      </c>
      <c r="M8" s="11"/>
      <c r="N8" s="11">
        <v>285</v>
      </c>
      <c r="O8" s="11">
        <v>303</v>
      </c>
      <c r="P8" s="11">
        <v>259</v>
      </c>
      <c r="Q8" s="11">
        <v>293</v>
      </c>
      <c r="R8" s="11"/>
      <c r="S8" s="11">
        <v>160</v>
      </c>
      <c r="T8" s="11">
        <v>184</v>
      </c>
      <c r="U8" s="11">
        <v>130</v>
      </c>
      <c r="V8" s="11">
        <v>132</v>
      </c>
      <c r="W8" s="11">
        <v>91</v>
      </c>
      <c r="X8" s="11">
        <v>130</v>
      </c>
      <c r="Y8" s="11">
        <v>111</v>
      </c>
      <c r="Z8" s="11">
        <v>56</v>
      </c>
      <c r="AA8" s="11">
        <v>148</v>
      </c>
      <c r="AB8" s="11"/>
      <c r="AC8" s="11">
        <v>12</v>
      </c>
      <c r="AD8" s="11">
        <v>50</v>
      </c>
      <c r="AE8" s="11">
        <v>72</v>
      </c>
      <c r="AF8" s="11">
        <v>83</v>
      </c>
      <c r="AG8" s="11">
        <v>113</v>
      </c>
      <c r="AH8" s="11">
        <v>128</v>
      </c>
      <c r="AI8" s="11">
        <v>97</v>
      </c>
      <c r="AJ8" s="11">
        <v>76</v>
      </c>
      <c r="AK8" s="11">
        <v>65</v>
      </c>
      <c r="AL8" s="11">
        <v>64</v>
      </c>
      <c r="AM8" s="11">
        <v>83</v>
      </c>
      <c r="AN8" s="11">
        <v>69</v>
      </c>
      <c r="AO8" s="11">
        <v>47</v>
      </c>
      <c r="AP8" s="11">
        <v>32</v>
      </c>
      <c r="AQ8" s="11">
        <v>33</v>
      </c>
      <c r="AR8" s="11">
        <v>61</v>
      </c>
      <c r="AS8" s="11"/>
      <c r="AT8" s="11">
        <v>267</v>
      </c>
      <c r="AU8" s="11">
        <v>316</v>
      </c>
      <c r="AV8" s="11">
        <v>166</v>
      </c>
      <c r="AW8" s="11">
        <v>222</v>
      </c>
      <c r="AX8" s="11">
        <v>117</v>
      </c>
      <c r="AY8" s="11">
        <v>54</v>
      </c>
      <c r="AZ8" s="11"/>
      <c r="BA8" s="11">
        <v>291</v>
      </c>
      <c r="BB8" s="11">
        <v>282</v>
      </c>
      <c r="BC8" s="11">
        <v>254</v>
      </c>
      <c r="BD8" s="11">
        <v>140</v>
      </c>
      <c r="BE8" s="11">
        <v>15</v>
      </c>
      <c r="BF8" s="11"/>
      <c r="BG8" s="11">
        <v>210</v>
      </c>
      <c r="BH8" s="11">
        <v>375</v>
      </c>
      <c r="BI8" s="11">
        <v>93</v>
      </c>
      <c r="BJ8" s="11">
        <v>159</v>
      </c>
      <c r="BK8" s="11">
        <v>60</v>
      </c>
      <c r="BL8" s="11"/>
      <c r="BM8" s="11">
        <v>523</v>
      </c>
      <c r="BN8" s="11">
        <v>432</v>
      </c>
      <c r="BO8" s="11">
        <v>187</v>
      </c>
      <c r="BP8" s="11"/>
      <c r="BQ8" s="11">
        <v>412</v>
      </c>
      <c r="BR8" s="11">
        <v>653</v>
      </c>
      <c r="BS8" s="11"/>
      <c r="BT8" s="11">
        <v>681</v>
      </c>
      <c r="BU8" s="11">
        <v>403</v>
      </c>
    </row>
    <row r="9" spans="2:73" ht="43.2" x14ac:dyDescent="0.3">
      <c r="B9" s="18" t="s">
        <v>391</v>
      </c>
      <c r="C9" s="17">
        <v>0.14643553696428899</v>
      </c>
      <c r="D9" s="17">
        <v>0.162914353953345</v>
      </c>
      <c r="E9" s="17">
        <v>0.12975199231374401</v>
      </c>
      <c r="F9" s="17"/>
      <c r="G9" s="17">
        <v>0.20993148506130099</v>
      </c>
      <c r="H9" s="17">
        <v>0.213360401932743</v>
      </c>
      <c r="I9" s="17">
        <v>0.13141856357597201</v>
      </c>
      <c r="J9" s="17">
        <v>0.137778832662209</v>
      </c>
      <c r="K9" s="17">
        <v>0.101565473114549</v>
      </c>
      <c r="L9" s="17">
        <v>0.10709524483305299</v>
      </c>
      <c r="M9" s="17"/>
      <c r="N9" s="17">
        <v>0.12390535919947</v>
      </c>
      <c r="O9" s="17">
        <v>0.13148125489134599</v>
      </c>
      <c r="P9" s="17">
        <v>0.14977653777896699</v>
      </c>
      <c r="Q9" s="17">
        <v>0.181876808817903</v>
      </c>
      <c r="R9" s="17"/>
      <c r="S9" s="17">
        <v>0.114589960137091</v>
      </c>
      <c r="T9" s="17">
        <v>0.13709795670313399</v>
      </c>
      <c r="U9" s="17">
        <v>0.15277699355132801</v>
      </c>
      <c r="V9" s="17">
        <v>0.17977587264664899</v>
      </c>
      <c r="W9" s="17">
        <v>0.18685877407878501</v>
      </c>
      <c r="X9" s="17">
        <v>0.178218732387976</v>
      </c>
      <c r="Y9" s="17">
        <v>8.8357802703747504E-2</v>
      </c>
      <c r="Z9" s="17">
        <v>0.130297356971002</v>
      </c>
      <c r="AA9" s="17">
        <v>0.15433300458027099</v>
      </c>
      <c r="AB9" s="17"/>
      <c r="AC9" s="17">
        <v>0.211530477040871</v>
      </c>
      <c r="AD9" s="17">
        <v>0.142432123415942</v>
      </c>
      <c r="AE9" s="17">
        <v>0.16881802913008601</v>
      </c>
      <c r="AF9" s="17">
        <v>0.210376209078006</v>
      </c>
      <c r="AG9" s="17">
        <v>0.19352441662904499</v>
      </c>
      <c r="AH9" s="17">
        <v>0.16076275533176901</v>
      </c>
      <c r="AI9" s="17">
        <v>9.1859053425314502E-2</v>
      </c>
      <c r="AJ9" s="17">
        <v>0.11344106401809299</v>
      </c>
      <c r="AK9" s="17">
        <v>0.14671333185514299</v>
      </c>
      <c r="AL9" s="17">
        <v>7.9646660431489297E-2</v>
      </c>
      <c r="AM9" s="17">
        <v>0.159495188943231</v>
      </c>
      <c r="AN9" s="17">
        <v>0.108568342770091</v>
      </c>
      <c r="AO9" s="17">
        <v>0.157027868561853</v>
      </c>
      <c r="AP9" s="17">
        <v>0.16256582376135401</v>
      </c>
      <c r="AQ9" s="17">
        <v>0.13833295516301999</v>
      </c>
      <c r="AR9" s="17">
        <v>0.11025188339891</v>
      </c>
      <c r="AS9" s="17"/>
      <c r="AT9" s="17">
        <v>0.14559281452339701</v>
      </c>
      <c r="AU9" s="17">
        <v>0.123807236044625</v>
      </c>
      <c r="AV9" s="17">
        <v>0.17688005227126499</v>
      </c>
      <c r="AW9" s="17">
        <v>0.16844696757053301</v>
      </c>
      <c r="AX9" s="17">
        <v>0.12589629651763101</v>
      </c>
      <c r="AY9" s="17">
        <v>0.14377429272622499</v>
      </c>
      <c r="AZ9" s="17"/>
      <c r="BA9" s="17">
        <v>0.17482035808003801</v>
      </c>
      <c r="BB9" s="17">
        <v>0.142686507875952</v>
      </c>
      <c r="BC9" s="17">
        <v>0.11505589774026</v>
      </c>
      <c r="BD9" s="17">
        <v>0.18302476775360499</v>
      </c>
      <c r="BE9" s="17">
        <v>0.229995234499629</v>
      </c>
      <c r="BF9" s="17"/>
      <c r="BG9" s="17">
        <v>0.161867011726123</v>
      </c>
      <c r="BH9" s="17">
        <v>0.122283239299829</v>
      </c>
      <c r="BI9" s="17">
        <v>8.80582607152256E-2</v>
      </c>
      <c r="BJ9" s="17">
        <v>0.175647405782868</v>
      </c>
      <c r="BK9" s="17">
        <v>0.10606530642892301</v>
      </c>
      <c r="BL9" s="17"/>
      <c r="BM9" s="17">
        <v>0.146441266582683</v>
      </c>
      <c r="BN9" s="17">
        <v>0.13917280447289701</v>
      </c>
      <c r="BO9" s="17">
        <v>0.16318773041396001</v>
      </c>
      <c r="BP9" s="17"/>
      <c r="BQ9" s="17">
        <v>0.17104325821031999</v>
      </c>
      <c r="BR9" s="17">
        <v>0.131466904047325</v>
      </c>
      <c r="BS9" s="17"/>
      <c r="BT9" s="17">
        <v>0.13004087830119501</v>
      </c>
      <c r="BU9" s="17">
        <v>0.181485093970118</v>
      </c>
    </row>
    <row r="10" spans="2:73" ht="28.8" x14ac:dyDescent="0.3">
      <c r="B10" s="18" t="s">
        <v>392</v>
      </c>
      <c r="C10" s="17">
        <v>0.77351258098143805</v>
      </c>
      <c r="D10" s="17">
        <v>0.76435710604555296</v>
      </c>
      <c r="E10" s="17">
        <v>0.78296762455244795</v>
      </c>
      <c r="F10" s="17"/>
      <c r="G10" s="17">
        <v>0.69177428743866098</v>
      </c>
      <c r="H10" s="17">
        <v>0.691928399331462</v>
      </c>
      <c r="I10" s="17">
        <v>0.793450084828768</v>
      </c>
      <c r="J10" s="17">
        <v>0.79471601987750695</v>
      </c>
      <c r="K10" s="17">
        <v>0.84383637534047695</v>
      </c>
      <c r="L10" s="17">
        <v>0.80125001680860297</v>
      </c>
      <c r="M10" s="17"/>
      <c r="N10" s="17">
        <v>0.84835727344215395</v>
      </c>
      <c r="O10" s="17">
        <v>0.76570206432961696</v>
      </c>
      <c r="P10" s="17">
        <v>0.76646222102344497</v>
      </c>
      <c r="Q10" s="17">
        <v>0.71354304405504798</v>
      </c>
      <c r="R10" s="17"/>
      <c r="S10" s="17">
        <v>0.76123968903157302</v>
      </c>
      <c r="T10" s="17">
        <v>0.796126041452491</v>
      </c>
      <c r="U10" s="17">
        <v>0.76638167204258301</v>
      </c>
      <c r="V10" s="17">
        <v>0.73258141183936998</v>
      </c>
      <c r="W10" s="17">
        <v>0.67359175099271595</v>
      </c>
      <c r="X10" s="17">
        <v>0.75420564780364496</v>
      </c>
      <c r="Y10" s="17">
        <v>0.86182025380449101</v>
      </c>
      <c r="Z10" s="17">
        <v>0.80844610489639901</v>
      </c>
      <c r="AA10" s="17">
        <v>0.79960898431279903</v>
      </c>
      <c r="AB10" s="17"/>
      <c r="AC10" s="17">
        <v>0.4564738218237</v>
      </c>
      <c r="AD10" s="17">
        <v>0.73565604404960805</v>
      </c>
      <c r="AE10" s="17">
        <v>0.72191952697699402</v>
      </c>
      <c r="AF10" s="17">
        <v>0.71707994774167905</v>
      </c>
      <c r="AG10" s="17">
        <v>0.71417404293947095</v>
      </c>
      <c r="AH10" s="17">
        <v>0.80618459161135403</v>
      </c>
      <c r="AI10" s="17">
        <v>0.831301735347862</v>
      </c>
      <c r="AJ10" s="17">
        <v>0.83578968334947201</v>
      </c>
      <c r="AK10" s="17">
        <v>0.75269216272155803</v>
      </c>
      <c r="AL10" s="17">
        <v>0.84540908653138902</v>
      </c>
      <c r="AM10" s="17">
        <v>0.76448313815934898</v>
      </c>
      <c r="AN10" s="17">
        <v>0.83453058046344597</v>
      </c>
      <c r="AO10" s="17">
        <v>0.82493124146464802</v>
      </c>
      <c r="AP10" s="17">
        <v>0.74114570045859496</v>
      </c>
      <c r="AQ10" s="17">
        <v>0.77439556239557195</v>
      </c>
      <c r="AR10" s="17">
        <v>0.81615448003621405</v>
      </c>
      <c r="AS10" s="17"/>
      <c r="AT10" s="17">
        <v>0.78775176310143902</v>
      </c>
      <c r="AU10" s="17">
        <v>0.79332703704725704</v>
      </c>
      <c r="AV10" s="17">
        <v>0.74008405161595203</v>
      </c>
      <c r="AW10" s="17">
        <v>0.72629263241306896</v>
      </c>
      <c r="AX10" s="17">
        <v>0.79838261972126601</v>
      </c>
      <c r="AY10" s="17">
        <v>0.829994728223995</v>
      </c>
      <c r="AZ10" s="17"/>
      <c r="BA10" s="17">
        <v>0.72604462976929196</v>
      </c>
      <c r="BB10" s="17">
        <v>0.762522013197934</v>
      </c>
      <c r="BC10" s="17">
        <v>0.80187494142660998</v>
      </c>
      <c r="BD10" s="17">
        <v>0.788298469748968</v>
      </c>
      <c r="BE10" s="17">
        <v>0.713092596487091</v>
      </c>
      <c r="BF10" s="17"/>
      <c r="BG10" s="17">
        <v>0.78233424856589295</v>
      </c>
      <c r="BH10" s="17">
        <v>0.79041509695373002</v>
      </c>
      <c r="BI10" s="17">
        <v>0.89149034436191499</v>
      </c>
      <c r="BJ10" s="17">
        <v>0.79164267136772004</v>
      </c>
      <c r="BK10" s="17">
        <v>0.83442970433755803</v>
      </c>
      <c r="BL10" s="17"/>
      <c r="BM10" s="17">
        <v>0.78092304312323901</v>
      </c>
      <c r="BN10" s="17">
        <v>0.77466720022687996</v>
      </c>
      <c r="BO10" s="17">
        <v>0.75014953751534796</v>
      </c>
      <c r="BP10" s="17"/>
      <c r="BQ10" s="17">
        <v>0.77817669643027298</v>
      </c>
      <c r="BR10" s="17">
        <v>0.78042679612761701</v>
      </c>
      <c r="BS10" s="17"/>
      <c r="BT10" s="17">
        <v>0.80534955582872303</v>
      </c>
      <c r="BU10" s="17">
        <v>0.73660163264090595</v>
      </c>
    </row>
    <row r="11" spans="2:73" x14ac:dyDescent="0.3">
      <c r="B11" s="18" t="s">
        <v>92</v>
      </c>
      <c r="C11" s="19">
        <v>8.0051882054272397E-2</v>
      </c>
      <c r="D11" s="19">
        <v>7.2728540001102002E-2</v>
      </c>
      <c r="E11" s="19">
        <v>8.7280383133808107E-2</v>
      </c>
      <c r="F11" s="19"/>
      <c r="G11" s="19">
        <v>9.82942275000383E-2</v>
      </c>
      <c r="H11" s="19">
        <v>9.4711198735794505E-2</v>
      </c>
      <c r="I11" s="19">
        <v>7.5131351595259799E-2</v>
      </c>
      <c r="J11" s="19">
        <v>6.7505147460284007E-2</v>
      </c>
      <c r="K11" s="19">
        <v>5.4598151544973897E-2</v>
      </c>
      <c r="L11" s="19">
        <v>9.1654738358344007E-2</v>
      </c>
      <c r="M11" s="19"/>
      <c r="N11" s="19">
        <v>2.77373673583764E-2</v>
      </c>
      <c r="O11" s="19">
        <v>0.102816680779037</v>
      </c>
      <c r="P11" s="19">
        <v>8.3761241197588404E-2</v>
      </c>
      <c r="Q11" s="19">
        <v>0.10458014712704999</v>
      </c>
      <c r="R11" s="19"/>
      <c r="S11" s="19">
        <v>0.124170350831337</v>
      </c>
      <c r="T11" s="19">
        <v>6.6776001844374905E-2</v>
      </c>
      <c r="U11" s="19">
        <v>8.0841334406089399E-2</v>
      </c>
      <c r="V11" s="19">
        <v>8.7642715513980396E-2</v>
      </c>
      <c r="W11" s="19">
        <v>0.13954947492849901</v>
      </c>
      <c r="X11" s="19">
        <v>6.7575619808378895E-2</v>
      </c>
      <c r="Y11" s="19">
        <v>4.9821943491761E-2</v>
      </c>
      <c r="Z11" s="19">
        <v>6.1256538132599597E-2</v>
      </c>
      <c r="AA11" s="19">
        <v>4.6058011106930398E-2</v>
      </c>
      <c r="AB11" s="19"/>
      <c r="AC11" s="19">
        <v>0.33199570113542898</v>
      </c>
      <c r="AD11" s="19">
        <v>0.12191183253445</v>
      </c>
      <c r="AE11" s="19">
        <v>0.10926244389292</v>
      </c>
      <c r="AF11" s="19">
        <v>7.2543843180314205E-2</v>
      </c>
      <c r="AG11" s="19">
        <v>9.2301540431484502E-2</v>
      </c>
      <c r="AH11" s="19">
        <v>3.3052653056877303E-2</v>
      </c>
      <c r="AI11" s="19">
        <v>7.6839211226823301E-2</v>
      </c>
      <c r="AJ11" s="19">
        <v>5.0769252632435001E-2</v>
      </c>
      <c r="AK11" s="19">
        <v>0.10059450542329899</v>
      </c>
      <c r="AL11" s="19">
        <v>7.4944253037121697E-2</v>
      </c>
      <c r="AM11" s="19">
        <v>7.6021672897420095E-2</v>
      </c>
      <c r="AN11" s="19">
        <v>5.6901076766462798E-2</v>
      </c>
      <c r="AO11" s="19">
        <v>1.8040889973499199E-2</v>
      </c>
      <c r="AP11" s="19">
        <v>9.6288475780051494E-2</v>
      </c>
      <c r="AQ11" s="19">
        <v>8.72714824414077E-2</v>
      </c>
      <c r="AR11" s="19">
        <v>7.3593636564876302E-2</v>
      </c>
      <c r="AS11" s="19"/>
      <c r="AT11" s="19">
        <v>6.6655422375164794E-2</v>
      </c>
      <c r="AU11" s="19">
        <v>8.2865726908118303E-2</v>
      </c>
      <c r="AV11" s="19">
        <v>8.3035896112783697E-2</v>
      </c>
      <c r="AW11" s="19">
        <v>0.105260400016397</v>
      </c>
      <c r="AX11" s="19">
        <v>7.5721083761103897E-2</v>
      </c>
      <c r="AY11" s="19">
        <v>2.6230979049780698E-2</v>
      </c>
      <c r="AZ11" s="19"/>
      <c r="BA11" s="19">
        <v>9.9135012150670498E-2</v>
      </c>
      <c r="BB11" s="19">
        <v>9.4791478926113504E-2</v>
      </c>
      <c r="BC11" s="19">
        <v>8.3069160833129999E-2</v>
      </c>
      <c r="BD11" s="19">
        <v>2.86767624974275E-2</v>
      </c>
      <c r="BE11" s="19">
        <v>5.6912169013280299E-2</v>
      </c>
      <c r="BF11" s="19"/>
      <c r="BG11" s="19">
        <v>5.5798739707984102E-2</v>
      </c>
      <c r="BH11" s="19">
        <v>8.7301663746441605E-2</v>
      </c>
      <c r="BI11" s="19">
        <v>2.0451394922858999E-2</v>
      </c>
      <c r="BJ11" s="19">
        <v>3.2709922849412001E-2</v>
      </c>
      <c r="BK11" s="19">
        <v>5.9504989233518303E-2</v>
      </c>
      <c r="BL11" s="19"/>
      <c r="BM11" s="19">
        <v>7.2635690294077002E-2</v>
      </c>
      <c r="BN11" s="19">
        <v>8.6159995300223405E-2</v>
      </c>
      <c r="BO11" s="19">
        <v>8.6662732070692403E-2</v>
      </c>
      <c r="BP11" s="19"/>
      <c r="BQ11" s="19">
        <v>5.0780045359407E-2</v>
      </c>
      <c r="BR11" s="19">
        <v>8.8106299825057896E-2</v>
      </c>
      <c r="BS11" s="19"/>
      <c r="BT11" s="19">
        <v>6.4609565870081695E-2</v>
      </c>
      <c r="BU11" s="19">
        <v>8.1913273388975902E-2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1136</v>
      </c>
      <c r="D7" s="10">
        <v>474</v>
      </c>
      <c r="E7" s="10">
        <v>659</v>
      </c>
      <c r="F7" s="10"/>
      <c r="G7" s="10">
        <v>113</v>
      </c>
      <c r="H7" s="10">
        <v>144</v>
      </c>
      <c r="I7" s="10">
        <v>204</v>
      </c>
      <c r="J7" s="10">
        <v>237</v>
      </c>
      <c r="K7" s="10">
        <v>168</v>
      </c>
      <c r="L7" s="10">
        <v>270</v>
      </c>
      <c r="M7" s="10"/>
      <c r="N7" s="10">
        <v>332</v>
      </c>
      <c r="O7" s="10">
        <v>267</v>
      </c>
      <c r="P7" s="10">
        <v>234</v>
      </c>
      <c r="Q7" s="10">
        <v>298</v>
      </c>
      <c r="R7" s="10"/>
      <c r="S7" s="10">
        <v>161</v>
      </c>
      <c r="T7" s="10">
        <v>189</v>
      </c>
      <c r="U7" s="10">
        <v>101</v>
      </c>
      <c r="V7" s="10">
        <v>122</v>
      </c>
      <c r="W7" s="10">
        <v>88</v>
      </c>
      <c r="X7" s="10">
        <v>120</v>
      </c>
      <c r="Y7" s="10">
        <v>135</v>
      </c>
      <c r="Z7" s="10">
        <v>70</v>
      </c>
      <c r="AA7" s="10">
        <v>150</v>
      </c>
      <c r="AB7" s="10"/>
      <c r="AC7" s="10">
        <v>7</v>
      </c>
      <c r="AD7" s="10">
        <v>42</v>
      </c>
      <c r="AE7" s="10">
        <v>74</v>
      </c>
      <c r="AF7" s="10">
        <v>72</v>
      </c>
      <c r="AG7" s="10">
        <v>120</v>
      </c>
      <c r="AH7" s="10">
        <v>130</v>
      </c>
      <c r="AI7" s="10">
        <v>87</v>
      </c>
      <c r="AJ7" s="10">
        <v>84</v>
      </c>
      <c r="AK7" s="10">
        <v>73</v>
      </c>
      <c r="AL7" s="10">
        <v>57</v>
      </c>
      <c r="AM7" s="10">
        <v>87</v>
      </c>
      <c r="AN7" s="10">
        <v>79</v>
      </c>
      <c r="AO7" s="10">
        <v>55</v>
      </c>
      <c r="AP7" s="10">
        <v>26</v>
      </c>
      <c r="AQ7" s="10">
        <v>33</v>
      </c>
      <c r="AR7" s="10">
        <v>61</v>
      </c>
      <c r="AS7" s="10"/>
      <c r="AT7" s="10">
        <v>248</v>
      </c>
      <c r="AU7" s="10">
        <v>329</v>
      </c>
      <c r="AV7" s="10">
        <v>150</v>
      </c>
      <c r="AW7" s="10">
        <v>205</v>
      </c>
      <c r="AX7" s="10">
        <v>136</v>
      </c>
      <c r="AY7" s="10">
        <v>67</v>
      </c>
      <c r="AZ7" s="10"/>
      <c r="BA7" s="10">
        <v>278</v>
      </c>
      <c r="BB7" s="10">
        <v>270</v>
      </c>
      <c r="BC7" s="10">
        <v>247</v>
      </c>
      <c r="BD7" s="10">
        <v>155</v>
      </c>
      <c r="BE7" s="10">
        <v>26</v>
      </c>
      <c r="BF7" s="10"/>
      <c r="BG7" s="10">
        <v>234</v>
      </c>
      <c r="BH7" s="10">
        <v>365</v>
      </c>
      <c r="BI7" s="10">
        <v>103</v>
      </c>
      <c r="BJ7" s="10">
        <v>145</v>
      </c>
      <c r="BK7" s="10">
        <v>61</v>
      </c>
      <c r="BL7" s="10"/>
      <c r="BM7" s="10">
        <v>510</v>
      </c>
      <c r="BN7" s="10">
        <v>439</v>
      </c>
      <c r="BO7" s="10">
        <v>187</v>
      </c>
      <c r="BP7" s="10"/>
      <c r="BQ7" s="10">
        <v>390</v>
      </c>
      <c r="BR7" s="10">
        <v>703</v>
      </c>
      <c r="BS7" s="10"/>
      <c r="BT7" s="10">
        <v>660</v>
      </c>
      <c r="BU7" s="10">
        <v>427</v>
      </c>
    </row>
    <row r="8" spans="2:73" ht="30" customHeight="1" x14ac:dyDescent="0.3">
      <c r="B8" s="11" t="s">
        <v>19</v>
      </c>
      <c r="C8" s="11">
        <v>1141</v>
      </c>
      <c r="D8" s="11">
        <v>554</v>
      </c>
      <c r="E8" s="11">
        <v>585</v>
      </c>
      <c r="F8" s="11"/>
      <c r="G8" s="11">
        <v>164</v>
      </c>
      <c r="H8" s="11">
        <v>189</v>
      </c>
      <c r="I8" s="11">
        <v>190</v>
      </c>
      <c r="J8" s="11">
        <v>185</v>
      </c>
      <c r="K8" s="11">
        <v>161</v>
      </c>
      <c r="L8" s="11">
        <v>251</v>
      </c>
      <c r="M8" s="11"/>
      <c r="N8" s="11">
        <v>324</v>
      </c>
      <c r="O8" s="11">
        <v>289</v>
      </c>
      <c r="P8" s="11">
        <v>235</v>
      </c>
      <c r="Q8" s="11">
        <v>289</v>
      </c>
      <c r="R8" s="11"/>
      <c r="S8" s="11">
        <v>158</v>
      </c>
      <c r="T8" s="11">
        <v>189</v>
      </c>
      <c r="U8" s="11">
        <v>103</v>
      </c>
      <c r="V8" s="11">
        <v>125</v>
      </c>
      <c r="W8" s="11">
        <v>85</v>
      </c>
      <c r="X8" s="11">
        <v>122</v>
      </c>
      <c r="Y8" s="11">
        <v>135</v>
      </c>
      <c r="Z8" s="11">
        <v>69</v>
      </c>
      <c r="AA8" s="11">
        <v>155</v>
      </c>
      <c r="AB8" s="11"/>
      <c r="AC8" s="11">
        <v>8</v>
      </c>
      <c r="AD8" s="11">
        <v>45</v>
      </c>
      <c r="AE8" s="11">
        <v>71</v>
      </c>
      <c r="AF8" s="11">
        <v>68</v>
      </c>
      <c r="AG8" s="11">
        <v>120</v>
      </c>
      <c r="AH8" s="11">
        <v>130</v>
      </c>
      <c r="AI8" s="11">
        <v>88</v>
      </c>
      <c r="AJ8" s="11">
        <v>83</v>
      </c>
      <c r="AK8" s="11">
        <v>79</v>
      </c>
      <c r="AL8" s="11">
        <v>55</v>
      </c>
      <c r="AM8" s="11">
        <v>87</v>
      </c>
      <c r="AN8" s="11">
        <v>81</v>
      </c>
      <c r="AO8" s="11">
        <v>53</v>
      </c>
      <c r="AP8" s="11">
        <v>27</v>
      </c>
      <c r="AQ8" s="11">
        <v>35</v>
      </c>
      <c r="AR8" s="11">
        <v>65</v>
      </c>
      <c r="AS8" s="11"/>
      <c r="AT8" s="11">
        <v>265</v>
      </c>
      <c r="AU8" s="11">
        <v>323</v>
      </c>
      <c r="AV8" s="11">
        <v>155</v>
      </c>
      <c r="AW8" s="11">
        <v>202</v>
      </c>
      <c r="AX8" s="11">
        <v>129</v>
      </c>
      <c r="AY8" s="11">
        <v>66</v>
      </c>
      <c r="AZ8" s="11"/>
      <c r="BA8" s="11">
        <v>274</v>
      </c>
      <c r="BB8" s="11">
        <v>278</v>
      </c>
      <c r="BC8" s="11">
        <v>257</v>
      </c>
      <c r="BD8" s="11">
        <v>158</v>
      </c>
      <c r="BE8" s="11">
        <v>24</v>
      </c>
      <c r="BF8" s="11"/>
      <c r="BG8" s="11">
        <v>225</v>
      </c>
      <c r="BH8" s="11">
        <v>383</v>
      </c>
      <c r="BI8" s="11">
        <v>101</v>
      </c>
      <c r="BJ8" s="11">
        <v>145</v>
      </c>
      <c r="BK8" s="11">
        <v>63</v>
      </c>
      <c r="BL8" s="11"/>
      <c r="BM8" s="11">
        <v>526</v>
      </c>
      <c r="BN8" s="11">
        <v>443</v>
      </c>
      <c r="BO8" s="11">
        <v>171</v>
      </c>
      <c r="BP8" s="11"/>
      <c r="BQ8" s="11">
        <v>415</v>
      </c>
      <c r="BR8" s="11">
        <v>681</v>
      </c>
      <c r="BS8" s="11"/>
      <c r="BT8" s="11">
        <v>665</v>
      </c>
      <c r="BU8" s="11">
        <v>422</v>
      </c>
    </row>
    <row r="9" spans="2:73" ht="43.2" x14ac:dyDescent="0.3">
      <c r="B9" s="18" t="s">
        <v>394</v>
      </c>
      <c r="C9" s="17">
        <v>0.180669942443107</v>
      </c>
      <c r="D9" s="17">
        <v>0.18614126600014799</v>
      </c>
      <c r="E9" s="17">
        <v>0.174984496506461</v>
      </c>
      <c r="F9" s="17"/>
      <c r="G9" s="17">
        <v>0.26870658026542898</v>
      </c>
      <c r="H9" s="17">
        <v>0.21625629917376299</v>
      </c>
      <c r="I9" s="17">
        <v>0.232405065053261</v>
      </c>
      <c r="J9" s="17">
        <v>0.15744696656599899</v>
      </c>
      <c r="K9" s="17">
        <v>0.13497793676814901</v>
      </c>
      <c r="L9" s="17">
        <v>0.103694402901664</v>
      </c>
      <c r="M9" s="17"/>
      <c r="N9" s="17">
        <v>0.13359266352781299</v>
      </c>
      <c r="O9" s="17">
        <v>0.182329846098222</v>
      </c>
      <c r="P9" s="17">
        <v>0.20567197636055101</v>
      </c>
      <c r="Q9" s="17">
        <v>0.20750175120153899</v>
      </c>
      <c r="R9" s="17"/>
      <c r="S9" s="17">
        <v>0.190307317650041</v>
      </c>
      <c r="T9" s="17">
        <v>0.14688112554076299</v>
      </c>
      <c r="U9" s="17">
        <v>0.14841128141766399</v>
      </c>
      <c r="V9" s="17">
        <v>0.27069390015443201</v>
      </c>
      <c r="W9" s="17">
        <v>0.14066582802894001</v>
      </c>
      <c r="X9" s="17">
        <v>0.18449791849740499</v>
      </c>
      <c r="Y9" s="17">
        <v>0.204740768741836</v>
      </c>
      <c r="Z9" s="17">
        <v>0.14566849546670199</v>
      </c>
      <c r="AA9" s="17">
        <v>0.174512291807673</v>
      </c>
      <c r="AB9" s="17"/>
      <c r="AC9" s="17">
        <v>0</v>
      </c>
      <c r="AD9" s="17">
        <v>0.26876134425639903</v>
      </c>
      <c r="AE9" s="17">
        <v>0.27306775786070903</v>
      </c>
      <c r="AF9" s="17">
        <v>0.127886236309454</v>
      </c>
      <c r="AG9" s="17">
        <v>0.26640152078546597</v>
      </c>
      <c r="AH9" s="17">
        <v>0.23736844417070399</v>
      </c>
      <c r="AI9" s="17">
        <v>0.126302962895425</v>
      </c>
      <c r="AJ9" s="17">
        <v>0.168383339134242</v>
      </c>
      <c r="AK9" s="17">
        <v>0.16804698582043601</v>
      </c>
      <c r="AL9" s="17">
        <v>0.15312526049947001</v>
      </c>
      <c r="AM9" s="17">
        <v>0.18718102072162199</v>
      </c>
      <c r="AN9" s="17">
        <v>9.6688361175741006E-2</v>
      </c>
      <c r="AO9" s="17">
        <v>9.9110828866223494E-2</v>
      </c>
      <c r="AP9" s="17">
        <v>0.13333429542806799</v>
      </c>
      <c r="AQ9" s="17">
        <v>0.25084532260027398</v>
      </c>
      <c r="AR9" s="17">
        <v>0.12198492203806501</v>
      </c>
      <c r="AS9" s="17"/>
      <c r="AT9" s="17">
        <v>0.23639216596304699</v>
      </c>
      <c r="AU9" s="17">
        <v>0.158976806478136</v>
      </c>
      <c r="AV9" s="17">
        <v>0.205812956487361</v>
      </c>
      <c r="AW9" s="17">
        <v>0.16578971800811401</v>
      </c>
      <c r="AX9" s="17">
        <v>0.11658249216663499</v>
      </c>
      <c r="AY9" s="17">
        <v>0.17698945039641201</v>
      </c>
      <c r="AZ9" s="17"/>
      <c r="BA9" s="17">
        <v>0.17210614615973099</v>
      </c>
      <c r="BB9" s="17">
        <v>0.18854971471433399</v>
      </c>
      <c r="BC9" s="17">
        <v>0.18271643091859699</v>
      </c>
      <c r="BD9" s="17">
        <v>0.14156843079451001</v>
      </c>
      <c r="BE9" s="17">
        <v>0.25416134224309</v>
      </c>
      <c r="BF9" s="17"/>
      <c r="BG9" s="17">
        <v>0.165176573620647</v>
      </c>
      <c r="BH9" s="17">
        <v>0.18513671509906299</v>
      </c>
      <c r="BI9" s="17">
        <v>0.112761603713583</v>
      </c>
      <c r="BJ9" s="17">
        <v>0.16155227390181801</v>
      </c>
      <c r="BK9" s="17">
        <v>0.152827323247613</v>
      </c>
      <c r="BL9" s="17"/>
      <c r="BM9" s="17">
        <v>0.165886789806651</v>
      </c>
      <c r="BN9" s="17">
        <v>0.18406506489185101</v>
      </c>
      <c r="BO9" s="17">
        <v>0.21728910408422999</v>
      </c>
      <c r="BP9" s="17"/>
      <c r="BQ9" s="17">
        <v>0.18683946064919801</v>
      </c>
      <c r="BR9" s="17">
        <v>0.17652857936223201</v>
      </c>
      <c r="BS9" s="17"/>
      <c r="BT9" s="17">
        <v>0.16444075461115701</v>
      </c>
      <c r="BU9" s="17">
        <v>0.20026134886980301</v>
      </c>
    </row>
    <row r="10" spans="2:73" ht="28.8" x14ac:dyDescent="0.3">
      <c r="B10" s="18" t="s">
        <v>392</v>
      </c>
      <c r="C10" s="17">
        <v>0.75395158607334201</v>
      </c>
      <c r="D10" s="17">
        <v>0.75463811275635795</v>
      </c>
      <c r="E10" s="17">
        <v>0.75361026150410404</v>
      </c>
      <c r="F10" s="17"/>
      <c r="G10" s="17">
        <v>0.66951994634904299</v>
      </c>
      <c r="H10" s="17">
        <v>0.735535241964412</v>
      </c>
      <c r="I10" s="17">
        <v>0.71017776335053795</v>
      </c>
      <c r="J10" s="17">
        <v>0.76715723783247003</v>
      </c>
      <c r="K10" s="17">
        <v>0.79972359508507895</v>
      </c>
      <c r="L10" s="17">
        <v>0.81697440122991305</v>
      </c>
      <c r="M10" s="17"/>
      <c r="N10" s="17">
        <v>0.81460838119229895</v>
      </c>
      <c r="O10" s="17">
        <v>0.77115960079855195</v>
      </c>
      <c r="P10" s="17">
        <v>0.72344128120793605</v>
      </c>
      <c r="Q10" s="17">
        <v>0.696357022460386</v>
      </c>
      <c r="R10" s="17"/>
      <c r="S10" s="17">
        <v>0.72030593412422705</v>
      </c>
      <c r="T10" s="17">
        <v>0.78827971128541696</v>
      </c>
      <c r="U10" s="17">
        <v>0.76957158030296902</v>
      </c>
      <c r="V10" s="17">
        <v>0.67851696455991795</v>
      </c>
      <c r="W10" s="17">
        <v>0.81698507224408901</v>
      </c>
      <c r="X10" s="17">
        <v>0.75453550319444196</v>
      </c>
      <c r="Y10" s="17">
        <v>0.73245567436131398</v>
      </c>
      <c r="Z10" s="17">
        <v>0.78748171379704102</v>
      </c>
      <c r="AA10" s="17">
        <v>0.765497912627358</v>
      </c>
      <c r="AB10" s="17"/>
      <c r="AC10" s="17">
        <v>0.66929877124267001</v>
      </c>
      <c r="AD10" s="17">
        <v>0.66166256365227105</v>
      </c>
      <c r="AE10" s="17">
        <v>0.626216919611009</v>
      </c>
      <c r="AF10" s="17">
        <v>0.74530337700831095</v>
      </c>
      <c r="AG10" s="17">
        <v>0.65138581510239901</v>
      </c>
      <c r="AH10" s="17">
        <v>0.71358327927133502</v>
      </c>
      <c r="AI10" s="17">
        <v>0.82683652461583901</v>
      </c>
      <c r="AJ10" s="17">
        <v>0.79848755348304001</v>
      </c>
      <c r="AK10" s="17">
        <v>0.76880914781946397</v>
      </c>
      <c r="AL10" s="17">
        <v>0.769509547897823</v>
      </c>
      <c r="AM10" s="17">
        <v>0.76620805714625595</v>
      </c>
      <c r="AN10" s="17">
        <v>0.85080899581732805</v>
      </c>
      <c r="AO10" s="17">
        <v>0.88471618073026803</v>
      </c>
      <c r="AP10" s="17">
        <v>0.78952304828609199</v>
      </c>
      <c r="AQ10" s="17">
        <v>0.70359405227538596</v>
      </c>
      <c r="AR10" s="17">
        <v>0.84937619699515698</v>
      </c>
      <c r="AS10" s="17"/>
      <c r="AT10" s="17">
        <v>0.69841268935176004</v>
      </c>
      <c r="AU10" s="17">
        <v>0.76579777912056801</v>
      </c>
      <c r="AV10" s="17">
        <v>0.76149961921864295</v>
      </c>
      <c r="AW10" s="17">
        <v>0.75922100712393503</v>
      </c>
      <c r="AX10" s="17">
        <v>0.80286364227455997</v>
      </c>
      <c r="AY10" s="17">
        <v>0.78637108639404396</v>
      </c>
      <c r="AZ10" s="17"/>
      <c r="BA10" s="17">
        <v>0.74114253023526599</v>
      </c>
      <c r="BB10" s="17">
        <v>0.76373523169926705</v>
      </c>
      <c r="BC10" s="17">
        <v>0.74848169054199498</v>
      </c>
      <c r="BD10" s="17">
        <v>0.79002878344813998</v>
      </c>
      <c r="BE10" s="17">
        <v>0.67354068908846498</v>
      </c>
      <c r="BF10" s="17"/>
      <c r="BG10" s="17">
        <v>0.79275417934875103</v>
      </c>
      <c r="BH10" s="17">
        <v>0.74104809564807805</v>
      </c>
      <c r="BI10" s="17">
        <v>0.85109815701038105</v>
      </c>
      <c r="BJ10" s="17">
        <v>0.78499361082276398</v>
      </c>
      <c r="BK10" s="17">
        <v>0.81008947505989604</v>
      </c>
      <c r="BL10" s="17"/>
      <c r="BM10" s="17">
        <v>0.78051461988140303</v>
      </c>
      <c r="BN10" s="17">
        <v>0.74684773515706804</v>
      </c>
      <c r="BO10" s="17">
        <v>0.69074554808434596</v>
      </c>
      <c r="BP10" s="17"/>
      <c r="BQ10" s="17">
        <v>0.76144229199179903</v>
      </c>
      <c r="BR10" s="17">
        <v>0.75544267375677798</v>
      </c>
      <c r="BS10" s="17"/>
      <c r="BT10" s="17">
        <v>0.77772651856611497</v>
      </c>
      <c r="BU10" s="17">
        <v>0.72672849980802601</v>
      </c>
    </row>
    <row r="11" spans="2:73" x14ac:dyDescent="0.3">
      <c r="B11" s="18" t="s">
        <v>92</v>
      </c>
      <c r="C11" s="19">
        <v>6.5378471483550901E-2</v>
      </c>
      <c r="D11" s="19">
        <v>5.9220621243494302E-2</v>
      </c>
      <c r="E11" s="19">
        <v>7.1405241989435E-2</v>
      </c>
      <c r="F11" s="19"/>
      <c r="G11" s="19">
        <v>6.1773473385527897E-2</v>
      </c>
      <c r="H11" s="19">
        <v>4.8208458861825697E-2</v>
      </c>
      <c r="I11" s="19">
        <v>5.74171715962008E-2</v>
      </c>
      <c r="J11" s="19">
        <v>7.5395795601530896E-2</v>
      </c>
      <c r="K11" s="19">
        <v>6.5298468146771496E-2</v>
      </c>
      <c r="L11" s="19">
        <v>7.9331195868423396E-2</v>
      </c>
      <c r="M11" s="19"/>
      <c r="N11" s="19">
        <v>5.1798955279889099E-2</v>
      </c>
      <c r="O11" s="19">
        <v>4.6510553103226403E-2</v>
      </c>
      <c r="P11" s="19">
        <v>7.0886742431512995E-2</v>
      </c>
      <c r="Q11" s="19">
        <v>9.6141226338074204E-2</v>
      </c>
      <c r="R11" s="19"/>
      <c r="S11" s="19">
        <v>8.9386748225731893E-2</v>
      </c>
      <c r="T11" s="19">
        <v>6.4839163173820297E-2</v>
      </c>
      <c r="U11" s="19">
        <v>8.2017138279367297E-2</v>
      </c>
      <c r="V11" s="19">
        <v>5.0789135285649503E-2</v>
      </c>
      <c r="W11" s="19">
        <v>4.2349099726971699E-2</v>
      </c>
      <c r="X11" s="19">
        <v>6.0966578308152802E-2</v>
      </c>
      <c r="Y11" s="19">
        <v>6.2803556896849896E-2</v>
      </c>
      <c r="Z11" s="19">
        <v>6.6849790736257506E-2</v>
      </c>
      <c r="AA11" s="19">
        <v>5.9989795564968397E-2</v>
      </c>
      <c r="AB11" s="19"/>
      <c r="AC11" s="19">
        <v>0.33070122875732999</v>
      </c>
      <c r="AD11" s="19">
        <v>6.9576092091330602E-2</v>
      </c>
      <c r="AE11" s="19">
        <v>0.100715322528282</v>
      </c>
      <c r="AF11" s="19">
        <v>0.12681038668223499</v>
      </c>
      <c r="AG11" s="19">
        <v>8.22126641121355E-2</v>
      </c>
      <c r="AH11" s="19">
        <v>4.90482765579612E-2</v>
      </c>
      <c r="AI11" s="19">
        <v>4.6860512488735899E-2</v>
      </c>
      <c r="AJ11" s="19">
        <v>3.3129107382718397E-2</v>
      </c>
      <c r="AK11" s="19">
        <v>6.3143866360099998E-2</v>
      </c>
      <c r="AL11" s="19">
        <v>7.7365191602706801E-2</v>
      </c>
      <c r="AM11" s="19">
        <v>4.6610922132121702E-2</v>
      </c>
      <c r="AN11" s="19">
        <v>5.2502643006931297E-2</v>
      </c>
      <c r="AO11" s="19">
        <v>1.6172990403508801E-2</v>
      </c>
      <c r="AP11" s="19">
        <v>7.7142656285840105E-2</v>
      </c>
      <c r="AQ11" s="19">
        <v>4.55606251243404E-2</v>
      </c>
      <c r="AR11" s="19">
        <v>2.86388809667774E-2</v>
      </c>
      <c r="AS11" s="19"/>
      <c r="AT11" s="19">
        <v>6.5195144685192705E-2</v>
      </c>
      <c r="AU11" s="19">
        <v>7.5225414401295307E-2</v>
      </c>
      <c r="AV11" s="19">
        <v>3.2687424293996001E-2</v>
      </c>
      <c r="AW11" s="19">
        <v>7.4989274867950997E-2</v>
      </c>
      <c r="AX11" s="19">
        <v>8.0553865558805102E-2</v>
      </c>
      <c r="AY11" s="19">
        <v>3.6639463209543602E-2</v>
      </c>
      <c r="AZ11" s="19"/>
      <c r="BA11" s="19">
        <v>8.6751323605003802E-2</v>
      </c>
      <c r="BB11" s="19">
        <v>4.7715053586398999E-2</v>
      </c>
      <c r="BC11" s="19">
        <v>6.8801878539407293E-2</v>
      </c>
      <c r="BD11" s="19">
        <v>6.8402785757349496E-2</v>
      </c>
      <c r="BE11" s="19">
        <v>7.2297968668444804E-2</v>
      </c>
      <c r="BF11" s="19"/>
      <c r="BG11" s="19">
        <v>4.2069247030602303E-2</v>
      </c>
      <c r="BH11" s="19">
        <v>7.381518925286E-2</v>
      </c>
      <c r="BI11" s="19">
        <v>3.6140239276036698E-2</v>
      </c>
      <c r="BJ11" s="19">
        <v>5.3454115275417498E-2</v>
      </c>
      <c r="BK11" s="19">
        <v>3.70832016924907E-2</v>
      </c>
      <c r="BL11" s="19"/>
      <c r="BM11" s="19">
        <v>5.35985903119462E-2</v>
      </c>
      <c r="BN11" s="19">
        <v>6.9087199951080994E-2</v>
      </c>
      <c r="BO11" s="19">
        <v>9.1965347831424293E-2</v>
      </c>
      <c r="BP11" s="19"/>
      <c r="BQ11" s="19">
        <v>5.1718247359002503E-2</v>
      </c>
      <c r="BR11" s="19">
        <v>6.8028746880990101E-2</v>
      </c>
      <c r="BS11" s="19"/>
      <c r="BT11" s="19">
        <v>5.7832726822727602E-2</v>
      </c>
      <c r="BU11" s="19">
        <v>7.3010151322171396E-2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1223</v>
      </c>
      <c r="D7" s="10">
        <v>523</v>
      </c>
      <c r="E7" s="10">
        <v>697</v>
      </c>
      <c r="F7" s="10"/>
      <c r="G7" s="10">
        <v>106</v>
      </c>
      <c r="H7" s="10">
        <v>165</v>
      </c>
      <c r="I7" s="10">
        <v>222</v>
      </c>
      <c r="J7" s="10">
        <v>262</v>
      </c>
      <c r="K7" s="10">
        <v>196</v>
      </c>
      <c r="L7" s="10">
        <v>272</v>
      </c>
      <c r="M7" s="10"/>
      <c r="N7" s="10">
        <v>341</v>
      </c>
      <c r="O7" s="10">
        <v>312</v>
      </c>
      <c r="P7" s="10">
        <v>266</v>
      </c>
      <c r="Q7" s="10">
        <v>296</v>
      </c>
      <c r="R7" s="10"/>
      <c r="S7" s="10">
        <v>195</v>
      </c>
      <c r="T7" s="10">
        <v>198</v>
      </c>
      <c r="U7" s="10">
        <v>132</v>
      </c>
      <c r="V7" s="10">
        <v>124</v>
      </c>
      <c r="W7" s="10">
        <v>100</v>
      </c>
      <c r="X7" s="10">
        <v>123</v>
      </c>
      <c r="Y7" s="10">
        <v>122</v>
      </c>
      <c r="Z7" s="10">
        <v>72</v>
      </c>
      <c r="AA7" s="10">
        <v>157</v>
      </c>
      <c r="AB7" s="10"/>
      <c r="AC7" s="10">
        <v>15</v>
      </c>
      <c r="AD7" s="10">
        <v>41</v>
      </c>
      <c r="AE7" s="10">
        <v>74</v>
      </c>
      <c r="AF7" s="10">
        <v>103</v>
      </c>
      <c r="AG7" s="10">
        <v>114</v>
      </c>
      <c r="AH7" s="10">
        <v>129</v>
      </c>
      <c r="AI7" s="10">
        <v>110</v>
      </c>
      <c r="AJ7" s="10">
        <v>86</v>
      </c>
      <c r="AK7" s="10">
        <v>68</v>
      </c>
      <c r="AL7" s="10">
        <v>67</v>
      </c>
      <c r="AM7" s="10">
        <v>87</v>
      </c>
      <c r="AN7" s="10">
        <v>67</v>
      </c>
      <c r="AO7" s="10">
        <v>49</v>
      </c>
      <c r="AP7" s="10">
        <v>40</v>
      </c>
      <c r="AQ7" s="10">
        <v>35</v>
      </c>
      <c r="AR7" s="10">
        <v>80</v>
      </c>
      <c r="AS7" s="10"/>
      <c r="AT7" s="10">
        <v>259</v>
      </c>
      <c r="AU7" s="10">
        <v>381</v>
      </c>
      <c r="AV7" s="10">
        <v>177</v>
      </c>
      <c r="AW7" s="10">
        <v>212</v>
      </c>
      <c r="AX7" s="10">
        <v>131</v>
      </c>
      <c r="AY7" s="10">
        <v>63</v>
      </c>
      <c r="AZ7" s="10"/>
      <c r="BA7" s="10">
        <v>303</v>
      </c>
      <c r="BB7" s="10">
        <v>259</v>
      </c>
      <c r="BC7" s="10">
        <v>294</v>
      </c>
      <c r="BD7" s="10">
        <v>151</v>
      </c>
      <c r="BE7" s="10">
        <v>27</v>
      </c>
      <c r="BF7" s="10"/>
      <c r="BG7" s="10">
        <v>240</v>
      </c>
      <c r="BH7" s="10">
        <v>431</v>
      </c>
      <c r="BI7" s="10">
        <v>116</v>
      </c>
      <c r="BJ7" s="10">
        <v>147</v>
      </c>
      <c r="BK7" s="10">
        <v>64</v>
      </c>
      <c r="BL7" s="10"/>
      <c r="BM7" s="10">
        <v>562</v>
      </c>
      <c r="BN7" s="10">
        <v>460</v>
      </c>
      <c r="BO7" s="10">
        <v>201</v>
      </c>
      <c r="BP7" s="10"/>
      <c r="BQ7" s="10">
        <v>405</v>
      </c>
      <c r="BR7" s="10">
        <v>760</v>
      </c>
      <c r="BS7" s="10"/>
      <c r="BT7" s="10">
        <v>698</v>
      </c>
      <c r="BU7" s="10">
        <v>482</v>
      </c>
    </row>
    <row r="8" spans="2:73" ht="30" customHeight="1" x14ac:dyDescent="0.3">
      <c r="B8" s="11" t="s">
        <v>19</v>
      </c>
      <c r="C8" s="11">
        <v>1214</v>
      </c>
      <c r="D8" s="11">
        <v>593</v>
      </c>
      <c r="E8" s="11">
        <v>619</v>
      </c>
      <c r="F8" s="11"/>
      <c r="G8" s="11">
        <v>156</v>
      </c>
      <c r="H8" s="11">
        <v>203</v>
      </c>
      <c r="I8" s="11">
        <v>213</v>
      </c>
      <c r="J8" s="11">
        <v>201</v>
      </c>
      <c r="K8" s="11">
        <v>187</v>
      </c>
      <c r="L8" s="11">
        <v>253</v>
      </c>
      <c r="M8" s="11"/>
      <c r="N8" s="11">
        <v>327</v>
      </c>
      <c r="O8" s="11">
        <v>333</v>
      </c>
      <c r="P8" s="11">
        <v>259</v>
      </c>
      <c r="Q8" s="11">
        <v>286</v>
      </c>
      <c r="R8" s="11"/>
      <c r="S8" s="11">
        <v>197</v>
      </c>
      <c r="T8" s="11">
        <v>193</v>
      </c>
      <c r="U8" s="11">
        <v>134</v>
      </c>
      <c r="V8" s="11">
        <v>121</v>
      </c>
      <c r="W8" s="11">
        <v>103</v>
      </c>
      <c r="X8" s="11">
        <v>119</v>
      </c>
      <c r="Y8" s="11">
        <v>118</v>
      </c>
      <c r="Z8" s="11">
        <v>71</v>
      </c>
      <c r="AA8" s="11">
        <v>158</v>
      </c>
      <c r="AB8" s="11"/>
      <c r="AC8" s="11">
        <v>17</v>
      </c>
      <c r="AD8" s="11">
        <v>47</v>
      </c>
      <c r="AE8" s="11">
        <v>71</v>
      </c>
      <c r="AF8" s="11">
        <v>99</v>
      </c>
      <c r="AG8" s="11">
        <v>108</v>
      </c>
      <c r="AH8" s="11">
        <v>129</v>
      </c>
      <c r="AI8" s="11">
        <v>112</v>
      </c>
      <c r="AJ8" s="11">
        <v>78</v>
      </c>
      <c r="AK8" s="11">
        <v>74</v>
      </c>
      <c r="AL8" s="11">
        <v>65</v>
      </c>
      <c r="AM8" s="11">
        <v>87</v>
      </c>
      <c r="AN8" s="11">
        <v>65</v>
      </c>
      <c r="AO8" s="11">
        <v>51</v>
      </c>
      <c r="AP8" s="11">
        <v>42</v>
      </c>
      <c r="AQ8" s="11">
        <v>33</v>
      </c>
      <c r="AR8" s="11">
        <v>82</v>
      </c>
      <c r="AS8" s="11"/>
      <c r="AT8" s="11">
        <v>270</v>
      </c>
      <c r="AU8" s="11">
        <v>374</v>
      </c>
      <c r="AV8" s="11">
        <v>176</v>
      </c>
      <c r="AW8" s="11">
        <v>207</v>
      </c>
      <c r="AX8" s="11">
        <v>122</v>
      </c>
      <c r="AY8" s="11">
        <v>65</v>
      </c>
      <c r="AZ8" s="11"/>
      <c r="BA8" s="11">
        <v>291</v>
      </c>
      <c r="BB8" s="11">
        <v>275</v>
      </c>
      <c r="BC8" s="11">
        <v>289</v>
      </c>
      <c r="BD8" s="11">
        <v>151</v>
      </c>
      <c r="BE8" s="11">
        <v>23</v>
      </c>
      <c r="BF8" s="11"/>
      <c r="BG8" s="11">
        <v>232</v>
      </c>
      <c r="BH8" s="11">
        <v>436</v>
      </c>
      <c r="BI8" s="11">
        <v>110</v>
      </c>
      <c r="BJ8" s="11">
        <v>146</v>
      </c>
      <c r="BK8" s="11">
        <v>62</v>
      </c>
      <c r="BL8" s="11"/>
      <c r="BM8" s="11">
        <v>564</v>
      </c>
      <c r="BN8" s="11">
        <v>455</v>
      </c>
      <c r="BO8" s="11">
        <v>195</v>
      </c>
      <c r="BP8" s="11"/>
      <c r="BQ8" s="11">
        <v>432</v>
      </c>
      <c r="BR8" s="11">
        <v>719</v>
      </c>
      <c r="BS8" s="11"/>
      <c r="BT8" s="11">
        <v>699</v>
      </c>
      <c r="BU8" s="11">
        <v>472</v>
      </c>
    </row>
    <row r="9" spans="2:73" ht="43.2" x14ac:dyDescent="0.3">
      <c r="B9" s="18" t="s">
        <v>396</v>
      </c>
      <c r="C9" s="17">
        <v>0.200854073402086</v>
      </c>
      <c r="D9" s="17">
        <v>0.225036275172037</v>
      </c>
      <c r="E9" s="17">
        <v>0.177364726372085</v>
      </c>
      <c r="F9" s="17"/>
      <c r="G9" s="17">
        <v>0.32602925021894802</v>
      </c>
      <c r="H9" s="17">
        <v>0.25413694878076598</v>
      </c>
      <c r="I9" s="17">
        <v>0.19479461996501801</v>
      </c>
      <c r="J9" s="17">
        <v>0.17126582495586401</v>
      </c>
      <c r="K9" s="17">
        <v>0.14020107965470999</v>
      </c>
      <c r="L9" s="17">
        <v>0.15409494846909499</v>
      </c>
      <c r="M9" s="17"/>
      <c r="N9" s="17">
        <v>0.20991736367671601</v>
      </c>
      <c r="O9" s="17">
        <v>0.193967027665535</v>
      </c>
      <c r="P9" s="17">
        <v>0.16413908233987601</v>
      </c>
      <c r="Q9" s="17">
        <v>0.22611804556191401</v>
      </c>
      <c r="R9" s="17"/>
      <c r="S9" s="17">
        <v>0.20347651678259801</v>
      </c>
      <c r="T9" s="17">
        <v>0.19567385108247001</v>
      </c>
      <c r="U9" s="17">
        <v>0.18951579720352499</v>
      </c>
      <c r="V9" s="17">
        <v>0.23885964719151001</v>
      </c>
      <c r="W9" s="17">
        <v>0.16185314040203699</v>
      </c>
      <c r="X9" s="17">
        <v>0.18236833945559</v>
      </c>
      <c r="Y9" s="17">
        <v>0.23962392356803999</v>
      </c>
      <c r="Z9" s="17">
        <v>0.14907204185404199</v>
      </c>
      <c r="AA9" s="17">
        <v>0.21809793496090099</v>
      </c>
      <c r="AB9" s="17"/>
      <c r="AC9" s="17">
        <v>0.37096940380991</v>
      </c>
      <c r="AD9" s="17">
        <v>0.37148774758370101</v>
      </c>
      <c r="AE9" s="17">
        <v>0.18693323411492699</v>
      </c>
      <c r="AF9" s="17">
        <v>0.216063731950105</v>
      </c>
      <c r="AG9" s="17">
        <v>0.191572063256052</v>
      </c>
      <c r="AH9" s="17">
        <v>0.22936902087675801</v>
      </c>
      <c r="AI9" s="17">
        <v>0.216896117401809</v>
      </c>
      <c r="AJ9" s="17">
        <v>0.124096525057138</v>
      </c>
      <c r="AK9" s="17">
        <v>0.28304332851252101</v>
      </c>
      <c r="AL9" s="17">
        <v>0.20630888895517199</v>
      </c>
      <c r="AM9" s="17">
        <v>0.13753997747154101</v>
      </c>
      <c r="AN9" s="17">
        <v>0.110502699824608</v>
      </c>
      <c r="AO9" s="17">
        <v>0.220335407468851</v>
      </c>
      <c r="AP9" s="17">
        <v>0.15288696586549999</v>
      </c>
      <c r="AQ9" s="17">
        <v>0.22365024540548001</v>
      </c>
      <c r="AR9" s="17">
        <v>0.188429154504617</v>
      </c>
      <c r="AS9" s="17"/>
      <c r="AT9" s="17">
        <v>0.23847984541752501</v>
      </c>
      <c r="AU9" s="17">
        <v>0.18923160717200599</v>
      </c>
      <c r="AV9" s="17">
        <v>0.193273002249083</v>
      </c>
      <c r="AW9" s="17">
        <v>0.18199299354361101</v>
      </c>
      <c r="AX9" s="17">
        <v>0.15809143803954001</v>
      </c>
      <c r="AY9" s="17">
        <v>0.27223004804509598</v>
      </c>
      <c r="AZ9" s="17"/>
      <c r="BA9" s="17">
        <v>0.17320699745354101</v>
      </c>
      <c r="BB9" s="17">
        <v>0.25488993350807099</v>
      </c>
      <c r="BC9" s="17">
        <v>0.18695910061161999</v>
      </c>
      <c r="BD9" s="17">
        <v>0.23460415905996301</v>
      </c>
      <c r="BE9" s="17">
        <v>0.22859852903588401</v>
      </c>
      <c r="BF9" s="17"/>
      <c r="BG9" s="17">
        <v>0.19981364540243199</v>
      </c>
      <c r="BH9" s="17">
        <v>0.21825040439605001</v>
      </c>
      <c r="BI9" s="17">
        <v>0.119127352930851</v>
      </c>
      <c r="BJ9" s="17">
        <v>0.164533896586327</v>
      </c>
      <c r="BK9" s="17">
        <v>0.16017872751746601</v>
      </c>
      <c r="BL9" s="17"/>
      <c r="BM9" s="17">
        <v>0.198238053534915</v>
      </c>
      <c r="BN9" s="17">
        <v>0.199407149048315</v>
      </c>
      <c r="BO9" s="17">
        <v>0.211789334655197</v>
      </c>
      <c r="BP9" s="17"/>
      <c r="BQ9" s="17">
        <v>0.22334746856318299</v>
      </c>
      <c r="BR9" s="17">
        <v>0.184809310566348</v>
      </c>
      <c r="BS9" s="17"/>
      <c r="BT9" s="17">
        <v>0.192775465724039</v>
      </c>
      <c r="BU9" s="17">
        <v>0.22087197293879501</v>
      </c>
    </row>
    <row r="10" spans="2:73" ht="28.8" x14ac:dyDescent="0.3">
      <c r="B10" s="18" t="s">
        <v>392</v>
      </c>
      <c r="C10" s="17">
        <v>0.72581503534331504</v>
      </c>
      <c r="D10" s="17">
        <v>0.71280216073873703</v>
      </c>
      <c r="E10" s="17">
        <v>0.73838697972749101</v>
      </c>
      <c r="F10" s="17"/>
      <c r="G10" s="17">
        <v>0.62777261802274698</v>
      </c>
      <c r="H10" s="17">
        <v>0.67383812498795603</v>
      </c>
      <c r="I10" s="17">
        <v>0.74752636095616398</v>
      </c>
      <c r="J10" s="17">
        <v>0.75337141413254205</v>
      </c>
      <c r="K10" s="17">
        <v>0.752264094418026</v>
      </c>
      <c r="L10" s="17">
        <v>0.76844491128728398</v>
      </c>
      <c r="M10" s="17"/>
      <c r="N10" s="17">
        <v>0.73434348873843203</v>
      </c>
      <c r="O10" s="17">
        <v>0.76762094402213399</v>
      </c>
      <c r="P10" s="17">
        <v>0.738613352464497</v>
      </c>
      <c r="Q10" s="17">
        <v>0.66247796900165001</v>
      </c>
      <c r="R10" s="17"/>
      <c r="S10" s="17">
        <v>0.74902929176301103</v>
      </c>
      <c r="T10" s="17">
        <v>0.72021642772906302</v>
      </c>
      <c r="U10" s="17">
        <v>0.75250799492849896</v>
      </c>
      <c r="V10" s="17">
        <v>0.64166337283550501</v>
      </c>
      <c r="W10" s="17">
        <v>0.722610684178704</v>
      </c>
      <c r="X10" s="17">
        <v>0.71366151905272002</v>
      </c>
      <c r="Y10" s="17">
        <v>0.71045167598749703</v>
      </c>
      <c r="Z10" s="17">
        <v>0.83711977128015602</v>
      </c>
      <c r="AA10" s="17">
        <v>0.71808902340970504</v>
      </c>
      <c r="AB10" s="17"/>
      <c r="AC10" s="17">
        <v>0.359318769819294</v>
      </c>
      <c r="AD10" s="17">
        <v>0.56847781090801197</v>
      </c>
      <c r="AE10" s="17">
        <v>0.690212442488216</v>
      </c>
      <c r="AF10" s="17">
        <v>0.66839222470836501</v>
      </c>
      <c r="AG10" s="17">
        <v>0.72895778725688998</v>
      </c>
      <c r="AH10" s="17">
        <v>0.69412851914015194</v>
      </c>
      <c r="AI10" s="17">
        <v>0.75512146513032397</v>
      </c>
      <c r="AJ10" s="17">
        <v>0.800305902409713</v>
      </c>
      <c r="AK10" s="17">
        <v>0.67397495192343204</v>
      </c>
      <c r="AL10" s="17">
        <v>0.73982337639342499</v>
      </c>
      <c r="AM10" s="17">
        <v>0.79098504497462596</v>
      </c>
      <c r="AN10" s="17">
        <v>0.80804081244306702</v>
      </c>
      <c r="AO10" s="17">
        <v>0.727567997340404</v>
      </c>
      <c r="AP10" s="17">
        <v>0.81548199230504503</v>
      </c>
      <c r="AQ10" s="17">
        <v>0.74391647047342502</v>
      </c>
      <c r="AR10" s="17">
        <v>0.76796415407950502</v>
      </c>
      <c r="AS10" s="17"/>
      <c r="AT10" s="17">
        <v>0.71407521754094705</v>
      </c>
      <c r="AU10" s="17">
        <v>0.74433836857315905</v>
      </c>
      <c r="AV10" s="17">
        <v>0.72391161975959195</v>
      </c>
      <c r="AW10" s="17">
        <v>0.70122442479330505</v>
      </c>
      <c r="AX10" s="17">
        <v>0.76621960870850403</v>
      </c>
      <c r="AY10" s="17">
        <v>0.67536228081749705</v>
      </c>
      <c r="AZ10" s="17"/>
      <c r="BA10" s="17">
        <v>0.72419019435296395</v>
      </c>
      <c r="BB10" s="17">
        <v>0.67178018560161501</v>
      </c>
      <c r="BC10" s="17">
        <v>0.75449798125918699</v>
      </c>
      <c r="BD10" s="17">
        <v>0.72206951970961097</v>
      </c>
      <c r="BE10" s="17">
        <v>0.65734758475974198</v>
      </c>
      <c r="BF10" s="17"/>
      <c r="BG10" s="17">
        <v>0.76826336623954705</v>
      </c>
      <c r="BH10" s="17">
        <v>0.705389639000922</v>
      </c>
      <c r="BI10" s="17">
        <v>0.83358228301294901</v>
      </c>
      <c r="BJ10" s="17">
        <v>0.77489505585276797</v>
      </c>
      <c r="BK10" s="17">
        <v>0.82055440401889801</v>
      </c>
      <c r="BL10" s="17"/>
      <c r="BM10" s="17">
        <v>0.74474436368058095</v>
      </c>
      <c r="BN10" s="17">
        <v>0.72620851310934698</v>
      </c>
      <c r="BO10" s="17">
        <v>0.67016974813362995</v>
      </c>
      <c r="BP10" s="17"/>
      <c r="BQ10" s="17">
        <v>0.73025243392960304</v>
      </c>
      <c r="BR10" s="17">
        <v>0.73066393909029004</v>
      </c>
      <c r="BS10" s="17"/>
      <c r="BT10" s="17">
        <v>0.74539280075178405</v>
      </c>
      <c r="BU10" s="17">
        <v>0.69737882751471503</v>
      </c>
    </row>
    <row r="11" spans="2:73" x14ac:dyDescent="0.3">
      <c r="B11" s="18" t="s">
        <v>92</v>
      </c>
      <c r="C11" s="19">
        <v>7.3330891254599406E-2</v>
      </c>
      <c r="D11" s="19">
        <v>6.21615640892259E-2</v>
      </c>
      <c r="E11" s="19">
        <v>8.4248293900423904E-2</v>
      </c>
      <c r="F11" s="19"/>
      <c r="G11" s="19">
        <v>4.61981317583052E-2</v>
      </c>
      <c r="H11" s="19">
        <v>7.2024926231278097E-2</v>
      </c>
      <c r="I11" s="19">
        <v>5.7679019078817499E-2</v>
      </c>
      <c r="J11" s="19">
        <v>7.5362760911594204E-2</v>
      </c>
      <c r="K11" s="19">
        <v>0.107534825927263</v>
      </c>
      <c r="L11" s="19">
        <v>7.7460140243620301E-2</v>
      </c>
      <c r="M11" s="19"/>
      <c r="N11" s="19">
        <v>5.5739147584852003E-2</v>
      </c>
      <c r="O11" s="19">
        <v>3.8412028312330503E-2</v>
      </c>
      <c r="P11" s="19">
        <v>9.72475651956273E-2</v>
      </c>
      <c r="Q11" s="19">
        <v>0.111403985436436</v>
      </c>
      <c r="R11" s="19"/>
      <c r="S11" s="19">
        <v>4.74941914543906E-2</v>
      </c>
      <c r="T11" s="19">
        <v>8.4109721188466893E-2</v>
      </c>
      <c r="U11" s="19">
        <v>5.7976207867976699E-2</v>
      </c>
      <c r="V11" s="19">
        <v>0.119476979972985</v>
      </c>
      <c r="W11" s="19">
        <v>0.11553617541925899</v>
      </c>
      <c r="X11" s="19">
        <v>0.103970141491691</v>
      </c>
      <c r="Y11" s="19">
        <v>4.9924400444462801E-2</v>
      </c>
      <c r="Z11" s="19">
        <v>1.38081868658027E-2</v>
      </c>
      <c r="AA11" s="19">
        <v>6.3813041629393205E-2</v>
      </c>
      <c r="AB11" s="19"/>
      <c r="AC11" s="19">
        <v>0.26971182637079699</v>
      </c>
      <c r="AD11" s="19">
        <v>6.0034441508286698E-2</v>
      </c>
      <c r="AE11" s="19">
        <v>0.12285432339685699</v>
      </c>
      <c r="AF11" s="19">
        <v>0.115544043341531</v>
      </c>
      <c r="AG11" s="19">
        <v>7.9470149487057606E-2</v>
      </c>
      <c r="AH11" s="19">
        <v>7.6502459983089494E-2</v>
      </c>
      <c r="AI11" s="19">
        <v>2.7982417467867299E-2</v>
      </c>
      <c r="AJ11" s="19">
        <v>7.5597572533149193E-2</v>
      </c>
      <c r="AK11" s="19">
        <v>4.2981719564046797E-2</v>
      </c>
      <c r="AL11" s="19">
        <v>5.38677346514028E-2</v>
      </c>
      <c r="AM11" s="19">
        <v>7.1474977553833002E-2</v>
      </c>
      <c r="AN11" s="19">
        <v>8.1456487732325999E-2</v>
      </c>
      <c r="AO11" s="19">
        <v>5.2096595190745103E-2</v>
      </c>
      <c r="AP11" s="19">
        <v>3.16310418294551E-2</v>
      </c>
      <c r="AQ11" s="19">
        <v>3.2433284121095897E-2</v>
      </c>
      <c r="AR11" s="19">
        <v>4.3606691415878099E-2</v>
      </c>
      <c r="AS11" s="19"/>
      <c r="AT11" s="19">
        <v>4.7444937041527802E-2</v>
      </c>
      <c r="AU11" s="19">
        <v>6.6430024254835199E-2</v>
      </c>
      <c r="AV11" s="19">
        <v>8.2815377991325795E-2</v>
      </c>
      <c r="AW11" s="19">
        <v>0.116782581663084</v>
      </c>
      <c r="AX11" s="19">
        <v>7.5688953251955807E-2</v>
      </c>
      <c r="AY11" s="19">
        <v>5.2407671137407401E-2</v>
      </c>
      <c r="AZ11" s="19"/>
      <c r="BA11" s="19">
        <v>0.102602808193495</v>
      </c>
      <c r="BB11" s="19">
        <v>7.3329880890314197E-2</v>
      </c>
      <c r="BC11" s="19">
        <v>5.8542918129193003E-2</v>
      </c>
      <c r="BD11" s="19">
        <v>4.3326321230425201E-2</v>
      </c>
      <c r="BE11" s="19">
        <v>0.114053886204373</v>
      </c>
      <c r="BF11" s="19"/>
      <c r="BG11" s="19">
        <v>3.1922988358021299E-2</v>
      </c>
      <c r="BH11" s="19">
        <v>7.6359956603027995E-2</v>
      </c>
      <c r="BI11" s="19">
        <v>4.7290364056199297E-2</v>
      </c>
      <c r="BJ11" s="19">
        <v>6.0571047560905103E-2</v>
      </c>
      <c r="BK11" s="19">
        <v>1.92668684636359E-2</v>
      </c>
      <c r="BL11" s="19"/>
      <c r="BM11" s="19">
        <v>5.7017582784504597E-2</v>
      </c>
      <c r="BN11" s="19">
        <v>7.4384337842338097E-2</v>
      </c>
      <c r="BO11" s="19">
        <v>0.118040917211173</v>
      </c>
      <c r="BP11" s="19"/>
      <c r="BQ11" s="19">
        <v>4.6400097507214397E-2</v>
      </c>
      <c r="BR11" s="19">
        <v>8.4526750343361906E-2</v>
      </c>
      <c r="BS11" s="19"/>
      <c r="BT11" s="19">
        <v>6.1831733524176098E-2</v>
      </c>
      <c r="BU11" s="19">
        <v>8.1749199546489196E-2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1185</v>
      </c>
      <c r="D7" s="10">
        <v>486</v>
      </c>
      <c r="E7" s="10">
        <v>695</v>
      </c>
      <c r="F7" s="10"/>
      <c r="G7" s="10">
        <v>120</v>
      </c>
      <c r="H7" s="10">
        <v>160</v>
      </c>
      <c r="I7" s="10">
        <v>210</v>
      </c>
      <c r="J7" s="10">
        <v>273</v>
      </c>
      <c r="K7" s="10">
        <v>170</v>
      </c>
      <c r="L7" s="10">
        <v>252</v>
      </c>
      <c r="M7" s="10"/>
      <c r="N7" s="10">
        <v>330</v>
      </c>
      <c r="O7" s="10">
        <v>273</v>
      </c>
      <c r="P7" s="10">
        <v>274</v>
      </c>
      <c r="Q7" s="10">
        <v>301</v>
      </c>
      <c r="R7" s="10"/>
      <c r="S7" s="10">
        <v>196</v>
      </c>
      <c r="T7" s="10">
        <v>197</v>
      </c>
      <c r="U7" s="10">
        <v>129</v>
      </c>
      <c r="V7" s="10">
        <v>111</v>
      </c>
      <c r="W7" s="10">
        <v>105</v>
      </c>
      <c r="X7" s="10">
        <v>119</v>
      </c>
      <c r="Y7" s="10">
        <v>118</v>
      </c>
      <c r="Z7" s="10">
        <v>55</v>
      </c>
      <c r="AA7" s="10">
        <v>155</v>
      </c>
      <c r="AB7" s="10"/>
      <c r="AC7" s="10">
        <v>12</v>
      </c>
      <c r="AD7" s="10">
        <v>53</v>
      </c>
      <c r="AE7" s="10">
        <v>84</v>
      </c>
      <c r="AF7" s="10">
        <v>78</v>
      </c>
      <c r="AG7" s="10">
        <v>107</v>
      </c>
      <c r="AH7" s="10">
        <v>120</v>
      </c>
      <c r="AI7" s="10">
        <v>114</v>
      </c>
      <c r="AJ7" s="10">
        <v>97</v>
      </c>
      <c r="AK7" s="10">
        <v>70</v>
      </c>
      <c r="AL7" s="10">
        <v>62</v>
      </c>
      <c r="AM7" s="10">
        <v>91</v>
      </c>
      <c r="AN7" s="10">
        <v>65</v>
      </c>
      <c r="AO7" s="10">
        <v>55</v>
      </c>
      <c r="AP7" s="10">
        <v>29</v>
      </c>
      <c r="AQ7" s="10">
        <v>31</v>
      </c>
      <c r="AR7" s="10">
        <v>68</v>
      </c>
      <c r="AS7" s="10"/>
      <c r="AT7" s="10">
        <v>250</v>
      </c>
      <c r="AU7" s="10">
        <v>345</v>
      </c>
      <c r="AV7" s="10">
        <v>177</v>
      </c>
      <c r="AW7" s="10">
        <v>220</v>
      </c>
      <c r="AX7" s="10">
        <v>130</v>
      </c>
      <c r="AY7" s="10">
        <v>63</v>
      </c>
      <c r="AZ7" s="10"/>
      <c r="BA7" s="10">
        <v>306</v>
      </c>
      <c r="BB7" s="10">
        <v>248</v>
      </c>
      <c r="BC7" s="10">
        <v>284</v>
      </c>
      <c r="BD7" s="10">
        <v>152</v>
      </c>
      <c r="BE7" s="10">
        <v>19</v>
      </c>
      <c r="BF7" s="10"/>
      <c r="BG7" s="10">
        <v>237</v>
      </c>
      <c r="BH7" s="10">
        <v>370</v>
      </c>
      <c r="BI7" s="10">
        <v>115</v>
      </c>
      <c r="BJ7" s="10">
        <v>176</v>
      </c>
      <c r="BK7" s="10">
        <v>56</v>
      </c>
      <c r="BL7" s="10"/>
      <c r="BM7" s="10">
        <v>547</v>
      </c>
      <c r="BN7" s="10">
        <v>429</v>
      </c>
      <c r="BO7" s="10">
        <v>209</v>
      </c>
      <c r="BP7" s="10"/>
      <c r="BQ7" s="10">
        <v>396</v>
      </c>
      <c r="BR7" s="10">
        <v>729</v>
      </c>
      <c r="BS7" s="10"/>
      <c r="BT7" s="10">
        <v>674</v>
      </c>
      <c r="BU7" s="10">
        <v>459</v>
      </c>
    </row>
    <row r="8" spans="2:73" ht="30" customHeight="1" x14ac:dyDescent="0.3">
      <c r="B8" s="11" t="s">
        <v>19</v>
      </c>
      <c r="C8" s="11">
        <v>1171</v>
      </c>
      <c r="D8" s="11">
        <v>553</v>
      </c>
      <c r="E8" s="11">
        <v>616</v>
      </c>
      <c r="F8" s="11"/>
      <c r="G8" s="11">
        <v>166</v>
      </c>
      <c r="H8" s="11">
        <v>203</v>
      </c>
      <c r="I8" s="11">
        <v>200</v>
      </c>
      <c r="J8" s="11">
        <v>208</v>
      </c>
      <c r="K8" s="11">
        <v>161</v>
      </c>
      <c r="L8" s="11">
        <v>233</v>
      </c>
      <c r="M8" s="11"/>
      <c r="N8" s="11">
        <v>302</v>
      </c>
      <c r="O8" s="11">
        <v>294</v>
      </c>
      <c r="P8" s="11">
        <v>269</v>
      </c>
      <c r="Q8" s="11">
        <v>299</v>
      </c>
      <c r="R8" s="11"/>
      <c r="S8" s="11">
        <v>194</v>
      </c>
      <c r="T8" s="11">
        <v>199</v>
      </c>
      <c r="U8" s="11">
        <v>122</v>
      </c>
      <c r="V8" s="11">
        <v>110</v>
      </c>
      <c r="W8" s="11">
        <v>105</v>
      </c>
      <c r="X8" s="11">
        <v>116</v>
      </c>
      <c r="Y8" s="11">
        <v>118</v>
      </c>
      <c r="Z8" s="11">
        <v>54</v>
      </c>
      <c r="AA8" s="11">
        <v>153</v>
      </c>
      <c r="AB8" s="11"/>
      <c r="AC8" s="11">
        <v>13</v>
      </c>
      <c r="AD8" s="11">
        <v>58</v>
      </c>
      <c r="AE8" s="11">
        <v>81</v>
      </c>
      <c r="AF8" s="11">
        <v>80</v>
      </c>
      <c r="AG8" s="11">
        <v>103</v>
      </c>
      <c r="AH8" s="11">
        <v>119</v>
      </c>
      <c r="AI8" s="11">
        <v>116</v>
      </c>
      <c r="AJ8" s="11">
        <v>94</v>
      </c>
      <c r="AK8" s="11">
        <v>70</v>
      </c>
      <c r="AL8" s="11">
        <v>62</v>
      </c>
      <c r="AM8" s="11">
        <v>92</v>
      </c>
      <c r="AN8" s="11">
        <v>61</v>
      </c>
      <c r="AO8" s="11">
        <v>54</v>
      </c>
      <c r="AP8" s="11">
        <v>30</v>
      </c>
      <c r="AQ8" s="11">
        <v>30</v>
      </c>
      <c r="AR8" s="11">
        <v>63</v>
      </c>
      <c r="AS8" s="11"/>
      <c r="AT8" s="11">
        <v>264</v>
      </c>
      <c r="AU8" s="11">
        <v>326</v>
      </c>
      <c r="AV8" s="11">
        <v>177</v>
      </c>
      <c r="AW8" s="11">
        <v>218</v>
      </c>
      <c r="AX8" s="11">
        <v>126</v>
      </c>
      <c r="AY8" s="11">
        <v>60</v>
      </c>
      <c r="AZ8" s="11"/>
      <c r="BA8" s="11">
        <v>297</v>
      </c>
      <c r="BB8" s="11">
        <v>248</v>
      </c>
      <c r="BC8" s="11">
        <v>291</v>
      </c>
      <c r="BD8" s="11">
        <v>150</v>
      </c>
      <c r="BE8" s="11">
        <v>14</v>
      </c>
      <c r="BF8" s="11"/>
      <c r="BG8" s="11">
        <v>223</v>
      </c>
      <c r="BH8" s="11">
        <v>365</v>
      </c>
      <c r="BI8" s="11">
        <v>109</v>
      </c>
      <c r="BJ8" s="11">
        <v>178</v>
      </c>
      <c r="BK8" s="11">
        <v>58</v>
      </c>
      <c r="BL8" s="11"/>
      <c r="BM8" s="11">
        <v>546</v>
      </c>
      <c r="BN8" s="11">
        <v>428</v>
      </c>
      <c r="BO8" s="11">
        <v>197</v>
      </c>
      <c r="BP8" s="11"/>
      <c r="BQ8" s="11">
        <v>413</v>
      </c>
      <c r="BR8" s="11">
        <v>692</v>
      </c>
      <c r="BS8" s="11"/>
      <c r="BT8" s="11">
        <v>664</v>
      </c>
      <c r="BU8" s="11">
        <v>451</v>
      </c>
    </row>
    <row r="9" spans="2:73" ht="43.2" x14ac:dyDescent="0.3">
      <c r="B9" s="18" t="s">
        <v>398</v>
      </c>
      <c r="C9" s="17">
        <v>0.22549632124968999</v>
      </c>
      <c r="D9" s="17">
        <v>0.21724105488923501</v>
      </c>
      <c r="E9" s="17">
        <v>0.231806339423518</v>
      </c>
      <c r="F9" s="17"/>
      <c r="G9" s="17">
        <v>0.37803442641712398</v>
      </c>
      <c r="H9" s="17">
        <v>0.243849443920896</v>
      </c>
      <c r="I9" s="17">
        <v>0.20968419153013801</v>
      </c>
      <c r="J9" s="17">
        <v>0.20022948581488501</v>
      </c>
      <c r="K9" s="17">
        <v>0.17063261921294301</v>
      </c>
      <c r="L9" s="17">
        <v>0.174588347632534</v>
      </c>
      <c r="M9" s="17"/>
      <c r="N9" s="17">
        <v>0.16956741676748399</v>
      </c>
      <c r="O9" s="17">
        <v>0.21830133944024099</v>
      </c>
      <c r="P9" s="17">
        <v>0.27731379016443097</v>
      </c>
      <c r="Q9" s="17">
        <v>0.24044058358388401</v>
      </c>
      <c r="R9" s="17"/>
      <c r="S9" s="17">
        <v>0.19795390053867101</v>
      </c>
      <c r="T9" s="17">
        <v>0.26338816985269098</v>
      </c>
      <c r="U9" s="17">
        <v>0.21078449685393499</v>
      </c>
      <c r="V9" s="17">
        <v>0.22870977774818799</v>
      </c>
      <c r="W9" s="17">
        <v>0.17353237544507799</v>
      </c>
      <c r="X9" s="17">
        <v>0.227844885064165</v>
      </c>
      <c r="Y9" s="17">
        <v>0.25551148437328902</v>
      </c>
      <c r="Z9" s="17">
        <v>0.14969370015914901</v>
      </c>
      <c r="AA9" s="17">
        <v>0.25795363813434702</v>
      </c>
      <c r="AB9" s="17"/>
      <c r="AC9" s="17">
        <v>0.42735238994124602</v>
      </c>
      <c r="AD9" s="17">
        <v>0.25519696695454203</v>
      </c>
      <c r="AE9" s="17">
        <v>0.310893755012975</v>
      </c>
      <c r="AF9" s="17">
        <v>0.290586058171941</v>
      </c>
      <c r="AG9" s="17">
        <v>0.25847997022535202</v>
      </c>
      <c r="AH9" s="17">
        <v>0.18108114379952001</v>
      </c>
      <c r="AI9" s="17">
        <v>0.19901085094891</v>
      </c>
      <c r="AJ9" s="17">
        <v>0.31110074871383597</v>
      </c>
      <c r="AK9" s="17">
        <v>0.149325221283305</v>
      </c>
      <c r="AL9" s="17">
        <v>0.20839950961579901</v>
      </c>
      <c r="AM9" s="17">
        <v>0.15727954261462401</v>
      </c>
      <c r="AN9" s="17">
        <v>0.199519877870697</v>
      </c>
      <c r="AO9" s="17">
        <v>0.20411615428670199</v>
      </c>
      <c r="AP9" s="17">
        <v>0.20334234827151801</v>
      </c>
      <c r="AQ9" s="17">
        <v>0.29174590756375501</v>
      </c>
      <c r="AR9" s="17">
        <v>0.15097828544040601</v>
      </c>
      <c r="AS9" s="17"/>
      <c r="AT9" s="17">
        <v>0.226684032079841</v>
      </c>
      <c r="AU9" s="17">
        <v>0.226521697113202</v>
      </c>
      <c r="AV9" s="17">
        <v>0.31114086325222201</v>
      </c>
      <c r="AW9" s="17">
        <v>0.21318568498940099</v>
      </c>
      <c r="AX9" s="17">
        <v>0.14596326843340099</v>
      </c>
      <c r="AY9" s="17">
        <v>0.175059863068349</v>
      </c>
      <c r="AZ9" s="17"/>
      <c r="BA9" s="17">
        <v>0.243349613730202</v>
      </c>
      <c r="BB9" s="17">
        <v>0.246709188358405</v>
      </c>
      <c r="BC9" s="17">
        <v>0.22262664932193599</v>
      </c>
      <c r="BD9" s="17">
        <v>0.19852492854913101</v>
      </c>
      <c r="BE9" s="17">
        <v>0.28291438975678401</v>
      </c>
      <c r="BF9" s="17"/>
      <c r="BG9" s="17">
        <v>0.151958397819007</v>
      </c>
      <c r="BH9" s="17">
        <v>0.27702322252238099</v>
      </c>
      <c r="BI9" s="17">
        <v>0.107969379170443</v>
      </c>
      <c r="BJ9" s="17">
        <v>0.23527182352737899</v>
      </c>
      <c r="BK9" s="17">
        <v>0.27884079920320598</v>
      </c>
      <c r="BL9" s="17"/>
      <c r="BM9" s="17">
        <v>0.211202922825973</v>
      </c>
      <c r="BN9" s="17">
        <v>0.22589797710833601</v>
      </c>
      <c r="BO9" s="17">
        <v>0.26421386978418299</v>
      </c>
      <c r="BP9" s="17"/>
      <c r="BQ9" s="17">
        <v>0.23285867579536701</v>
      </c>
      <c r="BR9" s="17">
        <v>0.221717266479631</v>
      </c>
      <c r="BS9" s="17"/>
      <c r="BT9" s="17">
        <v>0.22429892666104301</v>
      </c>
      <c r="BU9" s="17">
        <v>0.236081374716334</v>
      </c>
    </row>
    <row r="10" spans="2:73" ht="28.8" x14ac:dyDescent="0.3">
      <c r="B10" s="18" t="s">
        <v>392</v>
      </c>
      <c r="C10" s="17">
        <v>0.71200975249366205</v>
      </c>
      <c r="D10" s="17">
        <v>0.72553212233659503</v>
      </c>
      <c r="E10" s="17">
        <v>0.70073706621369602</v>
      </c>
      <c r="F10" s="17"/>
      <c r="G10" s="17">
        <v>0.59488935841399104</v>
      </c>
      <c r="H10" s="17">
        <v>0.69477943368941897</v>
      </c>
      <c r="I10" s="17">
        <v>0.70319419294456798</v>
      </c>
      <c r="J10" s="17">
        <v>0.74507981661232103</v>
      </c>
      <c r="K10" s="17">
        <v>0.77624640068246598</v>
      </c>
      <c r="L10" s="17">
        <v>0.744371797852316</v>
      </c>
      <c r="M10" s="17"/>
      <c r="N10" s="17">
        <v>0.80329937532576001</v>
      </c>
      <c r="O10" s="17">
        <v>0.73866973621300602</v>
      </c>
      <c r="P10" s="17">
        <v>0.62679796344621896</v>
      </c>
      <c r="Q10" s="17">
        <v>0.67074268896129396</v>
      </c>
      <c r="R10" s="17"/>
      <c r="S10" s="17">
        <v>0.72170572705314895</v>
      </c>
      <c r="T10" s="17">
        <v>0.67639788947413804</v>
      </c>
      <c r="U10" s="17">
        <v>0.71067503301296198</v>
      </c>
      <c r="V10" s="17">
        <v>0.70540533824694096</v>
      </c>
      <c r="W10" s="17">
        <v>0.76009051225312396</v>
      </c>
      <c r="X10" s="17">
        <v>0.70002284145288796</v>
      </c>
      <c r="Y10" s="17">
        <v>0.70638644740453904</v>
      </c>
      <c r="Z10" s="17">
        <v>0.80011121109829497</v>
      </c>
      <c r="AA10" s="17">
        <v>0.70114092996188604</v>
      </c>
      <c r="AB10" s="17"/>
      <c r="AC10" s="17">
        <v>0.40251789741844002</v>
      </c>
      <c r="AD10" s="17">
        <v>0.64951490125424705</v>
      </c>
      <c r="AE10" s="17">
        <v>0.58173725010627697</v>
      </c>
      <c r="AF10" s="17">
        <v>0.661224947707438</v>
      </c>
      <c r="AG10" s="17">
        <v>0.64217434319496203</v>
      </c>
      <c r="AH10" s="17">
        <v>0.76296139664307805</v>
      </c>
      <c r="AI10" s="17">
        <v>0.748010144122638</v>
      </c>
      <c r="AJ10" s="17">
        <v>0.65530329165191803</v>
      </c>
      <c r="AK10" s="17">
        <v>0.81930707967035699</v>
      </c>
      <c r="AL10" s="17">
        <v>0.76439247134983701</v>
      </c>
      <c r="AM10" s="17">
        <v>0.77051342679667201</v>
      </c>
      <c r="AN10" s="17">
        <v>0.77577751276832696</v>
      </c>
      <c r="AO10" s="17">
        <v>0.71505436934205002</v>
      </c>
      <c r="AP10" s="17">
        <v>0.77036342683972303</v>
      </c>
      <c r="AQ10" s="17">
        <v>0.59449280631320101</v>
      </c>
      <c r="AR10" s="17">
        <v>0.84902171455959397</v>
      </c>
      <c r="AS10" s="17"/>
      <c r="AT10" s="17">
        <v>0.70779035867265105</v>
      </c>
      <c r="AU10" s="17">
        <v>0.69952118846086997</v>
      </c>
      <c r="AV10" s="17">
        <v>0.64610224787496395</v>
      </c>
      <c r="AW10" s="17">
        <v>0.728611699085149</v>
      </c>
      <c r="AX10" s="17">
        <v>0.79602523933807401</v>
      </c>
      <c r="AY10" s="17">
        <v>0.754877960361242</v>
      </c>
      <c r="AZ10" s="17"/>
      <c r="BA10" s="17">
        <v>0.66748056078951001</v>
      </c>
      <c r="BB10" s="17">
        <v>0.70065830998459</v>
      </c>
      <c r="BC10" s="17">
        <v>0.71999078987623799</v>
      </c>
      <c r="BD10" s="17">
        <v>0.76475635221301297</v>
      </c>
      <c r="BE10" s="17">
        <v>0.59957976786151301</v>
      </c>
      <c r="BF10" s="17"/>
      <c r="BG10" s="17">
        <v>0.80739236804502801</v>
      </c>
      <c r="BH10" s="17">
        <v>0.66626027437704605</v>
      </c>
      <c r="BI10" s="17">
        <v>0.85601135004311402</v>
      </c>
      <c r="BJ10" s="17">
        <v>0.72293271793387504</v>
      </c>
      <c r="BK10" s="17">
        <v>0.62922561568211499</v>
      </c>
      <c r="BL10" s="17"/>
      <c r="BM10" s="17">
        <v>0.739519310282585</v>
      </c>
      <c r="BN10" s="17">
        <v>0.70210933515972196</v>
      </c>
      <c r="BO10" s="17">
        <v>0.65729313457476901</v>
      </c>
      <c r="BP10" s="17"/>
      <c r="BQ10" s="17">
        <v>0.71612427558390102</v>
      </c>
      <c r="BR10" s="17">
        <v>0.71873723384593202</v>
      </c>
      <c r="BS10" s="17"/>
      <c r="BT10" s="17">
        <v>0.72365419121445196</v>
      </c>
      <c r="BU10" s="17">
        <v>0.70371632671167605</v>
      </c>
    </row>
    <row r="11" spans="2:73" x14ac:dyDescent="0.3">
      <c r="B11" s="18" t="s">
        <v>92</v>
      </c>
      <c r="C11" s="19">
        <v>6.2493926256648097E-2</v>
      </c>
      <c r="D11" s="19">
        <v>5.7226822774170398E-2</v>
      </c>
      <c r="E11" s="19">
        <v>6.7456594362785796E-2</v>
      </c>
      <c r="F11" s="19"/>
      <c r="G11" s="19">
        <v>2.7076215168884799E-2</v>
      </c>
      <c r="H11" s="19">
        <v>6.1371122389685097E-2</v>
      </c>
      <c r="I11" s="19">
        <v>8.7121615525294099E-2</v>
      </c>
      <c r="J11" s="19">
        <v>5.4690697572794197E-2</v>
      </c>
      <c r="K11" s="19">
        <v>5.3120980104591001E-2</v>
      </c>
      <c r="L11" s="19">
        <v>8.1039854515149806E-2</v>
      </c>
      <c r="M11" s="19"/>
      <c r="N11" s="19">
        <v>2.7133207906755399E-2</v>
      </c>
      <c r="O11" s="19">
        <v>4.30289243467522E-2</v>
      </c>
      <c r="P11" s="19">
        <v>9.5888246389350604E-2</v>
      </c>
      <c r="Q11" s="19">
        <v>8.8816727454822095E-2</v>
      </c>
      <c r="R11" s="19"/>
      <c r="S11" s="19">
        <v>8.0340372408179594E-2</v>
      </c>
      <c r="T11" s="19">
        <v>6.0213940673170999E-2</v>
      </c>
      <c r="U11" s="19">
        <v>7.8540470133103293E-2</v>
      </c>
      <c r="V11" s="19">
        <v>6.5884884004870803E-2</v>
      </c>
      <c r="W11" s="19">
        <v>6.6377112301798602E-2</v>
      </c>
      <c r="X11" s="19">
        <v>7.2132273482947207E-2</v>
      </c>
      <c r="Y11" s="19">
        <v>3.8102068222172401E-2</v>
      </c>
      <c r="Z11" s="19">
        <v>5.0195088742555599E-2</v>
      </c>
      <c r="AA11" s="19">
        <v>4.0905431903766699E-2</v>
      </c>
      <c r="AB11" s="19"/>
      <c r="AC11" s="19">
        <v>0.17012971264031401</v>
      </c>
      <c r="AD11" s="19">
        <v>9.5288131791210595E-2</v>
      </c>
      <c r="AE11" s="19">
        <v>0.107368994880747</v>
      </c>
      <c r="AF11" s="19">
        <v>4.8188994120620901E-2</v>
      </c>
      <c r="AG11" s="19">
        <v>9.9345686579685205E-2</v>
      </c>
      <c r="AH11" s="19">
        <v>5.5957459557402299E-2</v>
      </c>
      <c r="AI11" s="19">
        <v>5.2979004928451201E-2</v>
      </c>
      <c r="AJ11" s="19">
        <v>3.3595959634245297E-2</v>
      </c>
      <c r="AK11" s="19">
        <v>3.1367699046337898E-2</v>
      </c>
      <c r="AL11" s="19">
        <v>2.72080190343638E-2</v>
      </c>
      <c r="AM11" s="19">
        <v>7.2207030588704202E-2</v>
      </c>
      <c r="AN11" s="19">
        <v>2.47026093609755E-2</v>
      </c>
      <c r="AO11" s="19">
        <v>8.0829476371247502E-2</v>
      </c>
      <c r="AP11" s="19">
        <v>2.6294224888758998E-2</v>
      </c>
      <c r="AQ11" s="19">
        <v>0.11376128612304399</v>
      </c>
      <c r="AR11" s="19">
        <v>0</v>
      </c>
      <c r="AS11" s="19"/>
      <c r="AT11" s="19">
        <v>6.5525609247507902E-2</v>
      </c>
      <c r="AU11" s="19">
        <v>7.3957114425927506E-2</v>
      </c>
      <c r="AV11" s="19">
        <v>4.2756888872814203E-2</v>
      </c>
      <c r="AW11" s="19">
        <v>5.8202615925450403E-2</v>
      </c>
      <c r="AX11" s="19">
        <v>5.8011492228524898E-2</v>
      </c>
      <c r="AY11" s="19">
        <v>7.0062176570408696E-2</v>
      </c>
      <c r="AZ11" s="19"/>
      <c r="BA11" s="19">
        <v>8.91698254802884E-2</v>
      </c>
      <c r="BB11" s="19">
        <v>5.2632501657005698E-2</v>
      </c>
      <c r="BC11" s="19">
        <v>5.7382560801826299E-2</v>
      </c>
      <c r="BD11" s="19">
        <v>3.6718719237855503E-2</v>
      </c>
      <c r="BE11" s="19">
        <v>0.117505842381703</v>
      </c>
      <c r="BF11" s="19"/>
      <c r="BG11" s="19">
        <v>4.0649234135965599E-2</v>
      </c>
      <c r="BH11" s="19">
        <v>5.6716503100573003E-2</v>
      </c>
      <c r="BI11" s="19">
        <v>3.6019270786442903E-2</v>
      </c>
      <c r="BJ11" s="19">
        <v>4.1795458538745903E-2</v>
      </c>
      <c r="BK11" s="19">
        <v>9.19335851146795E-2</v>
      </c>
      <c r="BL11" s="19"/>
      <c r="BM11" s="19">
        <v>4.9277766891442601E-2</v>
      </c>
      <c r="BN11" s="19">
        <v>7.1992687731941798E-2</v>
      </c>
      <c r="BO11" s="19">
        <v>7.8492995641048405E-2</v>
      </c>
      <c r="BP11" s="19"/>
      <c r="BQ11" s="19">
        <v>5.1017048620732398E-2</v>
      </c>
      <c r="BR11" s="19">
        <v>5.9545499674436897E-2</v>
      </c>
      <c r="BS11" s="19"/>
      <c r="BT11" s="19">
        <v>5.20468821245045E-2</v>
      </c>
      <c r="BU11" s="19">
        <v>6.02022985719897E-2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1153</v>
      </c>
      <c r="D7" s="10">
        <v>464</v>
      </c>
      <c r="E7" s="10">
        <v>685</v>
      </c>
      <c r="F7" s="10"/>
      <c r="G7" s="10">
        <v>110</v>
      </c>
      <c r="H7" s="10">
        <v>171</v>
      </c>
      <c r="I7" s="10">
        <v>198</v>
      </c>
      <c r="J7" s="10">
        <v>272</v>
      </c>
      <c r="K7" s="10">
        <v>153</v>
      </c>
      <c r="L7" s="10">
        <v>249</v>
      </c>
      <c r="M7" s="10"/>
      <c r="N7" s="10">
        <v>324</v>
      </c>
      <c r="O7" s="10">
        <v>277</v>
      </c>
      <c r="P7" s="10">
        <v>265</v>
      </c>
      <c r="Q7" s="10">
        <v>282</v>
      </c>
      <c r="R7" s="10"/>
      <c r="S7" s="10">
        <v>183</v>
      </c>
      <c r="T7" s="10">
        <v>191</v>
      </c>
      <c r="U7" s="10">
        <v>121</v>
      </c>
      <c r="V7" s="10">
        <v>133</v>
      </c>
      <c r="W7" s="10">
        <v>106</v>
      </c>
      <c r="X7" s="10">
        <v>108</v>
      </c>
      <c r="Y7" s="10">
        <v>103</v>
      </c>
      <c r="Z7" s="10">
        <v>56</v>
      </c>
      <c r="AA7" s="10">
        <v>152</v>
      </c>
      <c r="AB7" s="10"/>
      <c r="AC7" s="10">
        <v>12</v>
      </c>
      <c r="AD7" s="10">
        <v>43</v>
      </c>
      <c r="AE7" s="10">
        <v>69</v>
      </c>
      <c r="AF7" s="10">
        <v>86</v>
      </c>
      <c r="AG7" s="10">
        <v>101</v>
      </c>
      <c r="AH7" s="10">
        <v>126</v>
      </c>
      <c r="AI7" s="10">
        <v>101</v>
      </c>
      <c r="AJ7" s="10">
        <v>91</v>
      </c>
      <c r="AK7" s="10">
        <v>66</v>
      </c>
      <c r="AL7" s="10">
        <v>56</v>
      </c>
      <c r="AM7" s="10">
        <v>100</v>
      </c>
      <c r="AN7" s="10">
        <v>69</v>
      </c>
      <c r="AO7" s="10">
        <v>47</v>
      </c>
      <c r="AP7" s="10">
        <v>30</v>
      </c>
      <c r="AQ7" s="10">
        <v>32</v>
      </c>
      <c r="AR7" s="10">
        <v>63</v>
      </c>
      <c r="AS7" s="10"/>
      <c r="AT7" s="10">
        <v>251</v>
      </c>
      <c r="AU7" s="10">
        <v>324</v>
      </c>
      <c r="AV7" s="10">
        <v>173</v>
      </c>
      <c r="AW7" s="10">
        <v>222</v>
      </c>
      <c r="AX7" s="10">
        <v>117</v>
      </c>
      <c r="AY7" s="10">
        <v>66</v>
      </c>
      <c r="AZ7" s="10"/>
      <c r="BA7" s="10">
        <v>291</v>
      </c>
      <c r="BB7" s="10">
        <v>278</v>
      </c>
      <c r="BC7" s="10">
        <v>276</v>
      </c>
      <c r="BD7" s="10">
        <v>133</v>
      </c>
      <c r="BE7" s="10">
        <v>19</v>
      </c>
      <c r="BF7" s="10"/>
      <c r="BG7" s="10">
        <v>224</v>
      </c>
      <c r="BH7" s="10">
        <v>359</v>
      </c>
      <c r="BI7" s="10">
        <v>112</v>
      </c>
      <c r="BJ7" s="10">
        <v>170</v>
      </c>
      <c r="BK7" s="10">
        <v>52</v>
      </c>
      <c r="BL7" s="10"/>
      <c r="BM7" s="10">
        <v>526</v>
      </c>
      <c r="BN7" s="10">
        <v>428</v>
      </c>
      <c r="BO7" s="10">
        <v>199</v>
      </c>
      <c r="BP7" s="10"/>
      <c r="BQ7" s="10">
        <v>389</v>
      </c>
      <c r="BR7" s="10">
        <v>702</v>
      </c>
      <c r="BS7" s="10"/>
      <c r="BT7" s="10">
        <v>652</v>
      </c>
      <c r="BU7" s="10">
        <v>448</v>
      </c>
    </row>
    <row r="8" spans="2:73" ht="30" customHeight="1" x14ac:dyDescent="0.3">
      <c r="B8" s="11" t="s">
        <v>19</v>
      </c>
      <c r="C8" s="11">
        <v>1146</v>
      </c>
      <c r="D8" s="11">
        <v>536</v>
      </c>
      <c r="E8" s="11">
        <v>608</v>
      </c>
      <c r="F8" s="11"/>
      <c r="G8" s="11">
        <v>154</v>
      </c>
      <c r="H8" s="11">
        <v>213</v>
      </c>
      <c r="I8" s="11">
        <v>191</v>
      </c>
      <c r="J8" s="11">
        <v>207</v>
      </c>
      <c r="K8" s="11">
        <v>149</v>
      </c>
      <c r="L8" s="11">
        <v>232</v>
      </c>
      <c r="M8" s="11"/>
      <c r="N8" s="11">
        <v>312</v>
      </c>
      <c r="O8" s="11">
        <v>304</v>
      </c>
      <c r="P8" s="11">
        <v>253</v>
      </c>
      <c r="Q8" s="11">
        <v>273</v>
      </c>
      <c r="R8" s="11"/>
      <c r="S8" s="11">
        <v>178</v>
      </c>
      <c r="T8" s="11">
        <v>189</v>
      </c>
      <c r="U8" s="11">
        <v>120</v>
      </c>
      <c r="V8" s="11">
        <v>132</v>
      </c>
      <c r="W8" s="11">
        <v>104</v>
      </c>
      <c r="X8" s="11">
        <v>107</v>
      </c>
      <c r="Y8" s="11">
        <v>105</v>
      </c>
      <c r="Z8" s="11">
        <v>56</v>
      </c>
      <c r="AA8" s="11">
        <v>155</v>
      </c>
      <c r="AB8" s="11"/>
      <c r="AC8" s="11">
        <v>13</v>
      </c>
      <c r="AD8" s="11">
        <v>42</v>
      </c>
      <c r="AE8" s="11">
        <v>70</v>
      </c>
      <c r="AF8" s="11">
        <v>87</v>
      </c>
      <c r="AG8" s="11">
        <v>99</v>
      </c>
      <c r="AH8" s="11">
        <v>123</v>
      </c>
      <c r="AI8" s="11">
        <v>100</v>
      </c>
      <c r="AJ8" s="11">
        <v>90</v>
      </c>
      <c r="AK8" s="11">
        <v>70</v>
      </c>
      <c r="AL8" s="11">
        <v>57</v>
      </c>
      <c r="AM8" s="11">
        <v>96</v>
      </c>
      <c r="AN8" s="11">
        <v>68</v>
      </c>
      <c r="AO8" s="11">
        <v>49</v>
      </c>
      <c r="AP8" s="11">
        <v>34</v>
      </c>
      <c r="AQ8" s="11">
        <v>31</v>
      </c>
      <c r="AR8" s="11">
        <v>62</v>
      </c>
      <c r="AS8" s="11"/>
      <c r="AT8" s="11">
        <v>262</v>
      </c>
      <c r="AU8" s="11">
        <v>322</v>
      </c>
      <c r="AV8" s="11">
        <v>174</v>
      </c>
      <c r="AW8" s="11">
        <v>216</v>
      </c>
      <c r="AX8" s="11">
        <v>111</v>
      </c>
      <c r="AY8" s="11">
        <v>62</v>
      </c>
      <c r="AZ8" s="11"/>
      <c r="BA8" s="11">
        <v>283</v>
      </c>
      <c r="BB8" s="11">
        <v>278</v>
      </c>
      <c r="BC8" s="11">
        <v>280</v>
      </c>
      <c r="BD8" s="11">
        <v>139</v>
      </c>
      <c r="BE8" s="11">
        <v>17</v>
      </c>
      <c r="BF8" s="11"/>
      <c r="BG8" s="11">
        <v>219</v>
      </c>
      <c r="BH8" s="11">
        <v>358</v>
      </c>
      <c r="BI8" s="11">
        <v>108</v>
      </c>
      <c r="BJ8" s="11">
        <v>168</v>
      </c>
      <c r="BK8" s="11">
        <v>53</v>
      </c>
      <c r="BL8" s="11"/>
      <c r="BM8" s="11">
        <v>537</v>
      </c>
      <c r="BN8" s="11">
        <v>424</v>
      </c>
      <c r="BO8" s="11">
        <v>185</v>
      </c>
      <c r="BP8" s="11"/>
      <c r="BQ8" s="11">
        <v>410</v>
      </c>
      <c r="BR8" s="11">
        <v>672</v>
      </c>
      <c r="BS8" s="11"/>
      <c r="BT8" s="11">
        <v>645</v>
      </c>
      <c r="BU8" s="11">
        <v>448</v>
      </c>
    </row>
    <row r="9" spans="2:73" ht="43.2" x14ac:dyDescent="0.3">
      <c r="B9" s="18" t="s">
        <v>400</v>
      </c>
      <c r="C9" s="17">
        <v>0.24233109279187601</v>
      </c>
      <c r="D9" s="17">
        <v>0.255543146846338</v>
      </c>
      <c r="E9" s="17">
        <v>0.23063414503414101</v>
      </c>
      <c r="F9" s="17"/>
      <c r="G9" s="17">
        <v>0.33569963470682601</v>
      </c>
      <c r="H9" s="17">
        <v>0.25701998474013998</v>
      </c>
      <c r="I9" s="17">
        <v>0.27507962499908201</v>
      </c>
      <c r="J9" s="17">
        <v>0.25136092838110902</v>
      </c>
      <c r="K9" s="17">
        <v>0.19856723593637099</v>
      </c>
      <c r="L9" s="17">
        <v>0.15977939945137201</v>
      </c>
      <c r="M9" s="17"/>
      <c r="N9" s="17">
        <v>0.23932350229844401</v>
      </c>
      <c r="O9" s="17">
        <v>0.23797640245430199</v>
      </c>
      <c r="P9" s="17">
        <v>0.19618591565778301</v>
      </c>
      <c r="Q9" s="17">
        <v>0.29764895380200201</v>
      </c>
      <c r="R9" s="17"/>
      <c r="S9" s="17">
        <v>0.244170503048804</v>
      </c>
      <c r="T9" s="17">
        <v>0.25230716997012398</v>
      </c>
      <c r="U9" s="17">
        <v>0.20054679091981201</v>
      </c>
      <c r="V9" s="17">
        <v>0.26679827596230199</v>
      </c>
      <c r="W9" s="17">
        <v>0.23022569139961299</v>
      </c>
      <c r="X9" s="17">
        <v>0.21560718149407199</v>
      </c>
      <c r="Y9" s="17">
        <v>0.27247591040142499</v>
      </c>
      <c r="Z9" s="17">
        <v>0.25762923692988698</v>
      </c>
      <c r="AA9" s="17">
        <v>0.240164427337417</v>
      </c>
      <c r="AB9" s="17"/>
      <c r="AC9" s="17">
        <v>0.39152137119361002</v>
      </c>
      <c r="AD9" s="17">
        <v>0.20060421327345601</v>
      </c>
      <c r="AE9" s="17">
        <v>0.28572782740997099</v>
      </c>
      <c r="AF9" s="17">
        <v>0.31417331499024498</v>
      </c>
      <c r="AG9" s="17">
        <v>0.30609511384833599</v>
      </c>
      <c r="AH9" s="17">
        <v>0.22369776234758601</v>
      </c>
      <c r="AI9" s="17">
        <v>0.20143111089005</v>
      </c>
      <c r="AJ9" s="17">
        <v>0.19796844074005801</v>
      </c>
      <c r="AK9" s="17">
        <v>0.25695020594746398</v>
      </c>
      <c r="AL9" s="17">
        <v>0.17836167011762699</v>
      </c>
      <c r="AM9" s="17">
        <v>0.26386934192767703</v>
      </c>
      <c r="AN9" s="17">
        <v>0.232640208577022</v>
      </c>
      <c r="AO9" s="17">
        <v>0.23864554143486699</v>
      </c>
      <c r="AP9" s="17">
        <v>0.19915372959955799</v>
      </c>
      <c r="AQ9" s="17">
        <v>0.34793409287881399</v>
      </c>
      <c r="AR9" s="17">
        <v>0.25197530258846601</v>
      </c>
      <c r="AS9" s="17"/>
      <c r="AT9" s="17">
        <v>0.24196624453194401</v>
      </c>
      <c r="AU9" s="17">
        <v>0.28535957358314801</v>
      </c>
      <c r="AV9" s="17">
        <v>0.28008727723958099</v>
      </c>
      <c r="AW9" s="17">
        <v>0.21501379713754301</v>
      </c>
      <c r="AX9" s="17">
        <v>0.160634424551194</v>
      </c>
      <c r="AY9" s="17">
        <v>0.154906799171529</v>
      </c>
      <c r="AZ9" s="17"/>
      <c r="BA9" s="17">
        <v>0.25232686894669498</v>
      </c>
      <c r="BB9" s="17">
        <v>0.21502543297019899</v>
      </c>
      <c r="BC9" s="17">
        <v>0.28458797234626698</v>
      </c>
      <c r="BD9" s="17">
        <v>0.20294004516990599</v>
      </c>
      <c r="BE9" s="17">
        <v>0.39974591410900501</v>
      </c>
      <c r="BF9" s="17"/>
      <c r="BG9" s="17">
        <v>0.21030844838962501</v>
      </c>
      <c r="BH9" s="17">
        <v>0.25213197584965202</v>
      </c>
      <c r="BI9" s="17">
        <v>0.19083329097965199</v>
      </c>
      <c r="BJ9" s="17">
        <v>0.248632127983544</v>
      </c>
      <c r="BK9" s="17">
        <v>0.14072270870793599</v>
      </c>
      <c r="BL9" s="17"/>
      <c r="BM9" s="17">
        <v>0.242420073503164</v>
      </c>
      <c r="BN9" s="17">
        <v>0.237976689959292</v>
      </c>
      <c r="BO9" s="17">
        <v>0.25205292765183102</v>
      </c>
      <c r="BP9" s="17"/>
      <c r="BQ9" s="17">
        <v>0.261028708746875</v>
      </c>
      <c r="BR9" s="17">
        <v>0.23503640183343</v>
      </c>
      <c r="BS9" s="17"/>
      <c r="BT9" s="17">
        <v>0.21599812074066599</v>
      </c>
      <c r="BU9" s="17">
        <v>0.27862185514038201</v>
      </c>
    </row>
    <row r="10" spans="2:73" ht="28.8" x14ac:dyDescent="0.3">
      <c r="B10" s="18" t="s">
        <v>392</v>
      </c>
      <c r="C10" s="17">
        <v>0.67616479800294804</v>
      </c>
      <c r="D10" s="17">
        <v>0.678093960786467</v>
      </c>
      <c r="E10" s="17">
        <v>0.67420004247114296</v>
      </c>
      <c r="F10" s="17"/>
      <c r="G10" s="17">
        <v>0.57943060667619395</v>
      </c>
      <c r="H10" s="17">
        <v>0.68184706478604895</v>
      </c>
      <c r="I10" s="17">
        <v>0.651743086965615</v>
      </c>
      <c r="J10" s="17">
        <v>0.65032894219377302</v>
      </c>
      <c r="K10" s="17">
        <v>0.71825926618654501</v>
      </c>
      <c r="L10" s="17">
        <v>0.75144380823795498</v>
      </c>
      <c r="M10" s="17"/>
      <c r="N10" s="17">
        <v>0.70543841207132896</v>
      </c>
      <c r="O10" s="17">
        <v>0.69311543690787503</v>
      </c>
      <c r="P10" s="17">
        <v>0.69048826933435004</v>
      </c>
      <c r="Q10" s="17">
        <v>0.608115069146141</v>
      </c>
      <c r="R10" s="17"/>
      <c r="S10" s="17">
        <v>0.67470213386149303</v>
      </c>
      <c r="T10" s="17">
        <v>0.65869973216925304</v>
      </c>
      <c r="U10" s="17">
        <v>0.69588872859746898</v>
      </c>
      <c r="V10" s="17">
        <v>0.65386640510860095</v>
      </c>
      <c r="W10" s="17">
        <v>0.66611775477732604</v>
      </c>
      <c r="X10" s="17">
        <v>0.67952608641114698</v>
      </c>
      <c r="Y10" s="17">
        <v>0.66283730826069198</v>
      </c>
      <c r="Z10" s="17">
        <v>0.66454902719938502</v>
      </c>
      <c r="AA10" s="17">
        <v>0.720500551586015</v>
      </c>
      <c r="AB10" s="17"/>
      <c r="AC10" s="17">
        <v>0.14182739387989701</v>
      </c>
      <c r="AD10" s="17">
        <v>0.60375419999257396</v>
      </c>
      <c r="AE10" s="17">
        <v>0.64941475099104795</v>
      </c>
      <c r="AF10" s="17">
        <v>0.62858838845044895</v>
      </c>
      <c r="AG10" s="17">
        <v>0.58513948235520896</v>
      </c>
      <c r="AH10" s="17">
        <v>0.707282582035068</v>
      </c>
      <c r="AI10" s="17">
        <v>0.72368760086133199</v>
      </c>
      <c r="AJ10" s="17">
        <v>0.76021577525269901</v>
      </c>
      <c r="AK10" s="17">
        <v>0.68965392353987398</v>
      </c>
      <c r="AL10" s="17">
        <v>0.76166346724773804</v>
      </c>
      <c r="AM10" s="17">
        <v>0.65880413744594102</v>
      </c>
      <c r="AN10" s="17">
        <v>0.73265208705764695</v>
      </c>
      <c r="AO10" s="17">
        <v>0.73637381271782099</v>
      </c>
      <c r="AP10" s="17">
        <v>0.68294417051573297</v>
      </c>
      <c r="AQ10" s="17">
        <v>0.62672177843801002</v>
      </c>
      <c r="AR10" s="17">
        <v>0.68707082325351498</v>
      </c>
      <c r="AS10" s="17"/>
      <c r="AT10" s="17">
        <v>0.69909422261712195</v>
      </c>
      <c r="AU10" s="17">
        <v>0.63138367180694099</v>
      </c>
      <c r="AV10" s="17">
        <v>0.65618365990537697</v>
      </c>
      <c r="AW10" s="17">
        <v>0.66520850557857103</v>
      </c>
      <c r="AX10" s="17">
        <v>0.75012014468309796</v>
      </c>
      <c r="AY10" s="17">
        <v>0.77428604707711801</v>
      </c>
      <c r="AZ10" s="17"/>
      <c r="BA10" s="17">
        <v>0.65412014153226705</v>
      </c>
      <c r="BB10" s="17">
        <v>0.71774586982998301</v>
      </c>
      <c r="BC10" s="17">
        <v>0.62719831501659995</v>
      </c>
      <c r="BD10" s="17">
        <v>0.74606620088099596</v>
      </c>
      <c r="BE10" s="17">
        <v>0.46272313740297299</v>
      </c>
      <c r="BF10" s="17"/>
      <c r="BG10" s="17">
        <v>0.73974508281762896</v>
      </c>
      <c r="BH10" s="17">
        <v>0.67501348789906501</v>
      </c>
      <c r="BI10" s="17">
        <v>0.75336467070546997</v>
      </c>
      <c r="BJ10" s="17">
        <v>0.67528671366027704</v>
      </c>
      <c r="BK10" s="17">
        <v>0.80165286412491499</v>
      </c>
      <c r="BL10" s="17"/>
      <c r="BM10" s="17">
        <v>0.69176910856218199</v>
      </c>
      <c r="BN10" s="17">
        <v>0.68591826336262096</v>
      </c>
      <c r="BO10" s="17">
        <v>0.60846344660159501</v>
      </c>
      <c r="BP10" s="17"/>
      <c r="BQ10" s="17">
        <v>0.68516481985530697</v>
      </c>
      <c r="BR10" s="17">
        <v>0.66990317457842197</v>
      </c>
      <c r="BS10" s="17"/>
      <c r="BT10" s="17">
        <v>0.71502510928429397</v>
      </c>
      <c r="BU10" s="17">
        <v>0.62977996634242295</v>
      </c>
    </row>
    <row r="11" spans="2:73" x14ac:dyDescent="0.3">
      <c r="B11" s="18" t="s">
        <v>92</v>
      </c>
      <c r="C11" s="19">
        <v>8.15041092051767E-2</v>
      </c>
      <c r="D11" s="19">
        <v>6.6362892367194407E-2</v>
      </c>
      <c r="E11" s="19">
        <v>9.5165812494715799E-2</v>
      </c>
      <c r="F11" s="19"/>
      <c r="G11" s="19">
        <v>8.4869758616979998E-2</v>
      </c>
      <c r="H11" s="19">
        <v>6.1132950473811801E-2</v>
      </c>
      <c r="I11" s="19">
        <v>7.3177288035303406E-2</v>
      </c>
      <c r="J11" s="19">
        <v>9.8310129425117604E-2</v>
      </c>
      <c r="K11" s="19">
        <v>8.3173497877083905E-2</v>
      </c>
      <c r="L11" s="19">
        <v>8.8776792310673106E-2</v>
      </c>
      <c r="M11" s="19"/>
      <c r="N11" s="19">
        <v>5.5238085630226703E-2</v>
      </c>
      <c r="O11" s="19">
        <v>6.8908160637822694E-2</v>
      </c>
      <c r="P11" s="19">
        <v>0.113325815007867</v>
      </c>
      <c r="Q11" s="19">
        <v>9.4235977051857198E-2</v>
      </c>
      <c r="R11" s="19"/>
      <c r="S11" s="19">
        <v>8.1127363089702698E-2</v>
      </c>
      <c r="T11" s="19">
        <v>8.8993097860623302E-2</v>
      </c>
      <c r="U11" s="19">
        <v>0.103564480482719</v>
      </c>
      <c r="V11" s="19">
        <v>7.9335318929097107E-2</v>
      </c>
      <c r="W11" s="19">
        <v>0.10365655382306101</v>
      </c>
      <c r="X11" s="19">
        <v>0.10486673209478101</v>
      </c>
      <c r="Y11" s="19">
        <v>6.4686781337883401E-2</v>
      </c>
      <c r="Z11" s="19">
        <v>7.7821735870727701E-2</v>
      </c>
      <c r="AA11" s="19">
        <v>3.9335021076568E-2</v>
      </c>
      <c r="AB11" s="19"/>
      <c r="AC11" s="19">
        <v>0.46665123492649202</v>
      </c>
      <c r="AD11" s="19">
        <v>0.19564158673397</v>
      </c>
      <c r="AE11" s="19">
        <v>6.4857421598980905E-2</v>
      </c>
      <c r="AF11" s="19">
        <v>5.7238296559306102E-2</v>
      </c>
      <c r="AG11" s="19">
        <v>0.108765403796455</v>
      </c>
      <c r="AH11" s="19">
        <v>6.9019655617346007E-2</v>
      </c>
      <c r="AI11" s="19">
        <v>7.4881288248617894E-2</v>
      </c>
      <c r="AJ11" s="19">
        <v>4.1815784007242701E-2</v>
      </c>
      <c r="AK11" s="19">
        <v>5.3395870512661703E-2</v>
      </c>
      <c r="AL11" s="19">
        <v>5.9974862634634897E-2</v>
      </c>
      <c r="AM11" s="19">
        <v>7.7326520626381706E-2</v>
      </c>
      <c r="AN11" s="19">
        <v>3.4707704365330702E-2</v>
      </c>
      <c r="AO11" s="19">
        <v>2.4980645847311599E-2</v>
      </c>
      <c r="AP11" s="19">
        <v>0.117902099884708</v>
      </c>
      <c r="AQ11" s="19">
        <v>2.5344128683175999E-2</v>
      </c>
      <c r="AR11" s="19">
        <v>6.0953874158018201E-2</v>
      </c>
      <c r="AS11" s="19"/>
      <c r="AT11" s="19">
        <v>5.8939532850934097E-2</v>
      </c>
      <c r="AU11" s="19">
        <v>8.3256754609911096E-2</v>
      </c>
      <c r="AV11" s="19">
        <v>6.3729062855041402E-2</v>
      </c>
      <c r="AW11" s="19">
        <v>0.119777697283886</v>
      </c>
      <c r="AX11" s="19">
        <v>8.9245430765707803E-2</v>
      </c>
      <c r="AY11" s="19">
        <v>7.0807153751353602E-2</v>
      </c>
      <c r="AZ11" s="19"/>
      <c r="BA11" s="19">
        <v>9.3552989521038799E-2</v>
      </c>
      <c r="BB11" s="19">
        <v>6.7228697199818693E-2</v>
      </c>
      <c r="BC11" s="19">
        <v>8.8213712637133193E-2</v>
      </c>
      <c r="BD11" s="19">
        <v>5.0993753949097997E-2</v>
      </c>
      <c r="BE11" s="19">
        <v>0.137530948488021</v>
      </c>
      <c r="BF11" s="19"/>
      <c r="BG11" s="19">
        <v>4.99464687927458E-2</v>
      </c>
      <c r="BH11" s="19">
        <v>7.2854536251282895E-2</v>
      </c>
      <c r="BI11" s="19">
        <v>5.5802038314878302E-2</v>
      </c>
      <c r="BJ11" s="19">
        <v>7.6081158356179596E-2</v>
      </c>
      <c r="BK11" s="19">
        <v>5.7624427167149397E-2</v>
      </c>
      <c r="BL11" s="19"/>
      <c r="BM11" s="19">
        <v>6.5810817934654001E-2</v>
      </c>
      <c r="BN11" s="19">
        <v>7.6105046678086694E-2</v>
      </c>
      <c r="BO11" s="19">
        <v>0.139483625746573</v>
      </c>
      <c r="BP11" s="19"/>
      <c r="BQ11" s="19">
        <v>5.3806471397817399E-2</v>
      </c>
      <c r="BR11" s="19">
        <v>9.5060423588148202E-2</v>
      </c>
      <c r="BS11" s="19"/>
      <c r="BT11" s="19">
        <v>6.8976769975039806E-2</v>
      </c>
      <c r="BU11" s="19">
        <v>9.15981785171949E-2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1118</v>
      </c>
      <c r="D7" s="10">
        <v>451</v>
      </c>
      <c r="E7" s="10">
        <v>664</v>
      </c>
      <c r="F7" s="10"/>
      <c r="G7" s="10">
        <v>103</v>
      </c>
      <c r="H7" s="10">
        <v>154</v>
      </c>
      <c r="I7" s="10">
        <v>187</v>
      </c>
      <c r="J7" s="10">
        <v>249</v>
      </c>
      <c r="K7" s="10">
        <v>160</v>
      </c>
      <c r="L7" s="10">
        <v>265</v>
      </c>
      <c r="M7" s="10"/>
      <c r="N7" s="10">
        <v>323</v>
      </c>
      <c r="O7" s="10">
        <v>271</v>
      </c>
      <c r="P7" s="10">
        <v>243</v>
      </c>
      <c r="Q7" s="10">
        <v>272</v>
      </c>
      <c r="R7" s="10"/>
      <c r="S7" s="10">
        <v>180</v>
      </c>
      <c r="T7" s="10">
        <v>184</v>
      </c>
      <c r="U7" s="10">
        <v>102</v>
      </c>
      <c r="V7" s="10">
        <v>129</v>
      </c>
      <c r="W7" s="10">
        <v>99</v>
      </c>
      <c r="X7" s="10">
        <v>128</v>
      </c>
      <c r="Y7" s="10">
        <v>106</v>
      </c>
      <c r="Z7" s="10">
        <v>53</v>
      </c>
      <c r="AA7" s="10">
        <v>137</v>
      </c>
      <c r="AB7" s="10"/>
      <c r="AC7" s="10">
        <v>1</v>
      </c>
      <c r="AD7" s="10">
        <v>40</v>
      </c>
      <c r="AE7" s="10">
        <v>67</v>
      </c>
      <c r="AF7" s="10">
        <v>79</v>
      </c>
      <c r="AG7" s="10">
        <v>99</v>
      </c>
      <c r="AH7" s="10">
        <v>117</v>
      </c>
      <c r="AI7" s="10">
        <v>106</v>
      </c>
      <c r="AJ7" s="10">
        <v>88</v>
      </c>
      <c r="AK7" s="10">
        <v>81</v>
      </c>
      <c r="AL7" s="10">
        <v>64</v>
      </c>
      <c r="AM7" s="10">
        <v>91</v>
      </c>
      <c r="AN7" s="10">
        <v>59</v>
      </c>
      <c r="AO7" s="10">
        <v>54</v>
      </c>
      <c r="AP7" s="10">
        <v>33</v>
      </c>
      <c r="AQ7" s="10">
        <v>37</v>
      </c>
      <c r="AR7" s="10">
        <v>54</v>
      </c>
      <c r="AS7" s="10"/>
      <c r="AT7" s="10">
        <v>227</v>
      </c>
      <c r="AU7" s="10">
        <v>373</v>
      </c>
      <c r="AV7" s="10">
        <v>153</v>
      </c>
      <c r="AW7" s="10">
        <v>205</v>
      </c>
      <c r="AX7" s="10">
        <v>113</v>
      </c>
      <c r="AY7" s="10">
        <v>46</v>
      </c>
      <c r="AZ7" s="10"/>
      <c r="BA7" s="10">
        <v>280</v>
      </c>
      <c r="BB7" s="10">
        <v>238</v>
      </c>
      <c r="BC7" s="10">
        <v>283</v>
      </c>
      <c r="BD7" s="10">
        <v>130</v>
      </c>
      <c r="BE7" s="10">
        <v>17</v>
      </c>
      <c r="BF7" s="10"/>
      <c r="BG7" s="10">
        <v>230</v>
      </c>
      <c r="BH7" s="10">
        <v>367</v>
      </c>
      <c r="BI7" s="10">
        <v>108</v>
      </c>
      <c r="BJ7" s="10">
        <v>151</v>
      </c>
      <c r="BK7" s="10">
        <v>61</v>
      </c>
      <c r="BL7" s="10"/>
      <c r="BM7" s="10">
        <v>512</v>
      </c>
      <c r="BN7" s="10">
        <v>429</v>
      </c>
      <c r="BO7" s="10">
        <v>177</v>
      </c>
      <c r="BP7" s="10"/>
      <c r="BQ7" s="10">
        <v>385</v>
      </c>
      <c r="BR7" s="10">
        <v>672</v>
      </c>
      <c r="BS7" s="10"/>
      <c r="BT7" s="10">
        <v>637</v>
      </c>
      <c r="BU7" s="10">
        <v>423</v>
      </c>
    </row>
    <row r="8" spans="2:73" ht="30" customHeight="1" x14ac:dyDescent="0.3">
      <c r="B8" s="11" t="s">
        <v>19</v>
      </c>
      <c r="C8" s="11">
        <v>1107</v>
      </c>
      <c r="D8" s="11">
        <v>517</v>
      </c>
      <c r="E8" s="11">
        <v>588</v>
      </c>
      <c r="F8" s="11"/>
      <c r="G8" s="11">
        <v>145</v>
      </c>
      <c r="H8" s="11">
        <v>189</v>
      </c>
      <c r="I8" s="11">
        <v>184</v>
      </c>
      <c r="J8" s="11">
        <v>190</v>
      </c>
      <c r="K8" s="11">
        <v>154</v>
      </c>
      <c r="L8" s="11">
        <v>246</v>
      </c>
      <c r="M8" s="11"/>
      <c r="N8" s="11">
        <v>310</v>
      </c>
      <c r="O8" s="11">
        <v>289</v>
      </c>
      <c r="P8" s="11">
        <v>239</v>
      </c>
      <c r="Q8" s="11">
        <v>260</v>
      </c>
      <c r="R8" s="11"/>
      <c r="S8" s="11">
        <v>175</v>
      </c>
      <c r="T8" s="11">
        <v>183</v>
      </c>
      <c r="U8" s="11">
        <v>102</v>
      </c>
      <c r="V8" s="11">
        <v>130</v>
      </c>
      <c r="W8" s="11">
        <v>101</v>
      </c>
      <c r="X8" s="11">
        <v>123</v>
      </c>
      <c r="Y8" s="11">
        <v>108</v>
      </c>
      <c r="Z8" s="11">
        <v>52</v>
      </c>
      <c r="AA8" s="11">
        <v>134</v>
      </c>
      <c r="AB8" s="11"/>
      <c r="AC8" s="11">
        <v>2</v>
      </c>
      <c r="AD8" s="11">
        <v>42</v>
      </c>
      <c r="AE8" s="11">
        <v>66</v>
      </c>
      <c r="AF8" s="11">
        <v>79</v>
      </c>
      <c r="AG8" s="11">
        <v>95</v>
      </c>
      <c r="AH8" s="11">
        <v>113</v>
      </c>
      <c r="AI8" s="11">
        <v>107</v>
      </c>
      <c r="AJ8" s="11">
        <v>87</v>
      </c>
      <c r="AK8" s="11">
        <v>82</v>
      </c>
      <c r="AL8" s="11">
        <v>65</v>
      </c>
      <c r="AM8" s="11">
        <v>91</v>
      </c>
      <c r="AN8" s="11">
        <v>59</v>
      </c>
      <c r="AO8" s="11">
        <v>52</v>
      </c>
      <c r="AP8" s="11">
        <v>36</v>
      </c>
      <c r="AQ8" s="11">
        <v>37</v>
      </c>
      <c r="AR8" s="11">
        <v>50</v>
      </c>
      <c r="AS8" s="11"/>
      <c r="AT8" s="11">
        <v>228</v>
      </c>
      <c r="AU8" s="11">
        <v>367</v>
      </c>
      <c r="AV8" s="11">
        <v>156</v>
      </c>
      <c r="AW8" s="11">
        <v>210</v>
      </c>
      <c r="AX8" s="11">
        <v>103</v>
      </c>
      <c r="AY8" s="11">
        <v>42</v>
      </c>
      <c r="AZ8" s="11"/>
      <c r="BA8" s="11">
        <v>270</v>
      </c>
      <c r="BB8" s="11">
        <v>242</v>
      </c>
      <c r="BC8" s="11">
        <v>289</v>
      </c>
      <c r="BD8" s="11">
        <v>126</v>
      </c>
      <c r="BE8" s="11">
        <v>17</v>
      </c>
      <c r="BF8" s="11"/>
      <c r="BG8" s="11">
        <v>224</v>
      </c>
      <c r="BH8" s="11">
        <v>367</v>
      </c>
      <c r="BI8" s="11">
        <v>104</v>
      </c>
      <c r="BJ8" s="11">
        <v>151</v>
      </c>
      <c r="BK8" s="11">
        <v>61</v>
      </c>
      <c r="BL8" s="11"/>
      <c r="BM8" s="11">
        <v>520</v>
      </c>
      <c r="BN8" s="11">
        <v>422</v>
      </c>
      <c r="BO8" s="11">
        <v>166</v>
      </c>
      <c r="BP8" s="11"/>
      <c r="BQ8" s="11">
        <v>407</v>
      </c>
      <c r="BR8" s="11">
        <v>637</v>
      </c>
      <c r="BS8" s="11"/>
      <c r="BT8" s="11">
        <v>640</v>
      </c>
      <c r="BU8" s="11">
        <v>410</v>
      </c>
    </row>
    <row r="9" spans="2:73" ht="43.2" x14ac:dyDescent="0.3">
      <c r="B9" s="18" t="s">
        <v>402</v>
      </c>
      <c r="C9" s="17">
        <v>0.29983149085947802</v>
      </c>
      <c r="D9" s="17">
        <v>0.31389137014428897</v>
      </c>
      <c r="E9" s="17">
        <v>0.28727428683228701</v>
      </c>
      <c r="F9" s="17"/>
      <c r="G9" s="17">
        <v>0.37149046023392401</v>
      </c>
      <c r="H9" s="17">
        <v>0.29920174695791002</v>
      </c>
      <c r="I9" s="17">
        <v>0.31697931067051699</v>
      </c>
      <c r="J9" s="17">
        <v>0.320067336445574</v>
      </c>
      <c r="K9" s="17">
        <v>0.23689391492398501</v>
      </c>
      <c r="L9" s="17">
        <v>0.26923233003962499</v>
      </c>
      <c r="M9" s="17"/>
      <c r="N9" s="17">
        <v>0.315929806207977</v>
      </c>
      <c r="O9" s="17">
        <v>0.28469243566145902</v>
      </c>
      <c r="P9" s="17">
        <v>0.28365313870188003</v>
      </c>
      <c r="Q9" s="17">
        <v>0.31510759920207698</v>
      </c>
      <c r="R9" s="17"/>
      <c r="S9" s="17">
        <v>0.28788229285522299</v>
      </c>
      <c r="T9" s="17">
        <v>0.25849012991770998</v>
      </c>
      <c r="U9" s="17">
        <v>0.26916934467869902</v>
      </c>
      <c r="V9" s="17">
        <v>0.35239220021617601</v>
      </c>
      <c r="W9" s="17">
        <v>0.277510736068946</v>
      </c>
      <c r="X9" s="17">
        <v>0.28302782405490201</v>
      </c>
      <c r="Y9" s="17">
        <v>0.417373678905266</v>
      </c>
      <c r="Z9" s="17">
        <v>0.24799240474891501</v>
      </c>
      <c r="AA9" s="17">
        <v>0.30199658736004498</v>
      </c>
      <c r="AB9" s="17"/>
      <c r="AC9" s="17">
        <v>0</v>
      </c>
      <c r="AD9" s="17">
        <v>0.37571087725726199</v>
      </c>
      <c r="AE9" s="17">
        <v>0.379864547831259</v>
      </c>
      <c r="AF9" s="17">
        <v>0.27507037184633298</v>
      </c>
      <c r="AG9" s="17">
        <v>0.31615201922205899</v>
      </c>
      <c r="AH9" s="17">
        <v>0.350537646617471</v>
      </c>
      <c r="AI9" s="17">
        <v>0.292129529441636</v>
      </c>
      <c r="AJ9" s="17">
        <v>0.303587708067665</v>
      </c>
      <c r="AK9" s="17">
        <v>0.31773339135424</v>
      </c>
      <c r="AL9" s="17">
        <v>0.362622093179781</v>
      </c>
      <c r="AM9" s="17">
        <v>0.289751553290233</v>
      </c>
      <c r="AN9" s="17">
        <v>0.20284586831912799</v>
      </c>
      <c r="AO9" s="17">
        <v>0.161841016667025</v>
      </c>
      <c r="AP9" s="17">
        <v>0.15385061150516499</v>
      </c>
      <c r="AQ9" s="17">
        <v>0.33358351908737199</v>
      </c>
      <c r="AR9" s="17">
        <v>0.36259669384426202</v>
      </c>
      <c r="AS9" s="17"/>
      <c r="AT9" s="17">
        <v>0.32538376563170801</v>
      </c>
      <c r="AU9" s="17">
        <v>0.29255759276250098</v>
      </c>
      <c r="AV9" s="17">
        <v>0.29136710689932199</v>
      </c>
      <c r="AW9" s="17">
        <v>0.30326887043699402</v>
      </c>
      <c r="AX9" s="17">
        <v>0.27263370267366799</v>
      </c>
      <c r="AY9" s="17">
        <v>0.29073348952676897</v>
      </c>
      <c r="AZ9" s="17"/>
      <c r="BA9" s="17">
        <v>0.26995258206518702</v>
      </c>
      <c r="BB9" s="17">
        <v>0.30674844639883803</v>
      </c>
      <c r="BC9" s="17">
        <v>0.30714181359468001</v>
      </c>
      <c r="BD9" s="17">
        <v>0.29935844654899302</v>
      </c>
      <c r="BE9" s="17">
        <v>0.252486793506567</v>
      </c>
      <c r="BF9" s="17"/>
      <c r="BG9" s="17">
        <v>0.28205353164375102</v>
      </c>
      <c r="BH9" s="17">
        <v>0.29040154531667001</v>
      </c>
      <c r="BI9" s="17">
        <v>0.380193201249095</v>
      </c>
      <c r="BJ9" s="17">
        <v>0.32500607679277999</v>
      </c>
      <c r="BK9" s="17">
        <v>0.32298922621950799</v>
      </c>
      <c r="BL9" s="17"/>
      <c r="BM9" s="17">
        <v>0.27819891571185501</v>
      </c>
      <c r="BN9" s="17">
        <v>0.288149280713144</v>
      </c>
      <c r="BO9" s="17">
        <v>0.39703279287953502</v>
      </c>
      <c r="BP9" s="17"/>
      <c r="BQ9" s="17">
        <v>0.29866921719778999</v>
      </c>
      <c r="BR9" s="17">
        <v>0.29913576281130499</v>
      </c>
      <c r="BS9" s="17"/>
      <c r="BT9" s="17">
        <v>0.27429481210866902</v>
      </c>
      <c r="BU9" s="17">
        <v>0.33223924793637</v>
      </c>
    </row>
    <row r="10" spans="2:73" ht="28.8" x14ac:dyDescent="0.3">
      <c r="B10" s="18" t="s">
        <v>392</v>
      </c>
      <c r="C10" s="17">
        <v>0.62363527677971098</v>
      </c>
      <c r="D10" s="17">
        <v>0.62071757102125902</v>
      </c>
      <c r="E10" s="17">
        <v>0.62616894721612504</v>
      </c>
      <c r="F10" s="17"/>
      <c r="G10" s="17">
        <v>0.57604504511983801</v>
      </c>
      <c r="H10" s="17">
        <v>0.65614217836760602</v>
      </c>
      <c r="I10" s="17">
        <v>0.60802813669087397</v>
      </c>
      <c r="J10" s="17">
        <v>0.56971221898995195</v>
      </c>
      <c r="K10" s="17">
        <v>0.67426963892807601</v>
      </c>
      <c r="L10" s="17">
        <v>0.64818549885590804</v>
      </c>
      <c r="M10" s="17"/>
      <c r="N10" s="17">
        <v>0.64513180992772701</v>
      </c>
      <c r="O10" s="17">
        <v>0.63746619000627502</v>
      </c>
      <c r="P10" s="17">
        <v>0.64053068490355103</v>
      </c>
      <c r="Q10" s="17">
        <v>0.56161200434828595</v>
      </c>
      <c r="R10" s="17"/>
      <c r="S10" s="17">
        <v>0.64038603498817603</v>
      </c>
      <c r="T10" s="17">
        <v>0.67614439009999305</v>
      </c>
      <c r="U10" s="17">
        <v>0.64018259207744699</v>
      </c>
      <c r="V10" s="17">
        <v>0.54951360256562998</v>
      </c>
      <c r="W10" s="17">
        <v>0.65582013618025303</v>
      </c>
      <c r="X10" s="17">
        <v>0.61210787502307396</v>
      </c>
      <c r="Y10" s="17">
        <v>0.51787402455405296</v>
      </c>
      <c r="Z10" s="17">
        <v>0.69202271701703999</v>
      </c>
      <c r="AA10" s="17">
        <v>0.63428939305979004</v>
      </c>
      <c r="AB10" s="17"/>
      <c r="AC10" s="17">
        <v>1</v>
      </c>
      <c r="AD10" s="17">
        <v>0.43194226209678099</v>
      </c>
      <c r="AE10" s="17">
        <v>0.50489587835427996</v>
      </c>
      <c r="AF10" s="17">
        <v>0.684032100016296</v>
      </c>
      <c r="AG10" s="17">
        <v>0.56546405636230801</v>
      </c>
      <c r="AH10" s="17">
        <v>0.56194883872207302</v>
      </c>
      <c r="AI10" s="17">
        <v>0.61760058532955897</v>
      </c>
      <c r="AJ10" s="17">
        <v>0.603057068966942</v>
      </c>
      <c r="AK10" s="17">
        <v>0.655316856803426</v>
      </c>
      <c r="AL10" s="17">
        <v>0.57550200210459601</v>
      </c>
      <c r="AM10" s="17">
        <v>0.65922202826315801</v>
      </c>
      <c r="AN10" s="17">
        <v>0.73193217771032204</v>
      </c>
      <c r="AO10" s="17">
        <v>0.79855314204823402</v>
      </c>
      <c r="AP10" s="17">
        <v>0.84614938849483501</v>
      </c>
      <c r="AQ10" s="17">
        <v>0.64670631304880299</v>
      </c>
      <c r="AR10" s="17">
        <v>0.61207770075350298</v>
      </c>
      <c r="AS10" s="17"/>
      <c r="AT10" s="17">
        <v>0.59538573886442103</v>
      </c>
      <c r="AU10" s="17">
        <v>0.63223253777022304</v>
      </c>
      <c r="AV10" s="17">
        <v>0.64860563926463699</v>
      </c>
      <c r="AW10" s="17">
        <v>0.59257702509418697</v>
      </c>
      <c r="AX10" s="17">
        <v>0.66149092060070103</v>
      </c>
      <c r="AY10" s="17">
        <v>0.68513618478963201</v>
      </c>
      <c r="AZ10" s="17"/>
      <c r="BA10" s="17">
        <v>0.62979244060205297</v>
      </c>
      <c r="BB10" s="17">
        <v>0.62395712246415402</v>
      </c>
      <c r="BC10" s="17">
        <v>0.64124118633301397</v>
      </c>
      <c r="BD10" s="17">
        <v>0.59719410993794397</v>
      </c>
      <c r="BE10" s="17">
        <v>0.747513206493433</v>
      </c>
      <c r="BF10" s="17"/>
      <c r="BG10" s="17">
        <v>0.648375278650836</v>
      </c>
      <c r="BH10" s="17">
        <v>0.63912285590166695</v>
      </c>
      <c r="BI10" s="17">
        <v>0.58361413589628397</v>
      </c>
      <c r="BJ10" s="17">
        <v>0.61229933004995796</v>
      </c>
      <c r="BK10" s="17">
        <v>0.59102855784355302</v>
      </c>
      <c r="BL10" s="17"/>
      <c r="BM10" s="17">
        <v>0.654085412402588</v>
      </c>
      <c r="BN10" s="17">
        <v>0.63154278655817397</v>
      </c>
      <c r="BO10" s="17">
        <v>0.50845602319829997</v>
      </c>
      <c r="BP10" s="17"/>
      <c r="BQ10" s="17">
        <v>0.65560830764146505</v>
      </c>
      <c r="BR10" s="17">
        <v>0.60311777472000005</v>
      </c>
      <c r="BS10" s="17"/>
      <c r="BT10" s="17">
        <v>0.66340713507103899</v>
      </c>
      <c r="BU10" s="17">
        <v>0.59250085470700797</v>
      </c>
    </row>
    <row r="11" spans="2:73" x14ac:dyDescent="0.3">
      <c r="B11" s="18" t="s">
        <v>92</v>
      </c>
      <c r="C11" s="19">
        <v>7.6533232360811096E-2</v>
      </c>
      <c r="D11" s="19">
        <v>6.5391058834452107E-2</v>
      </c>
      <c r="E11" s="19">
        <v>8.6556765951588094E-2</v>
      </c>
      <c r="F11" s="19"/>
      <c r="G11" s="19">
        <v>5.2464494646238598E-2</v>
      </c>
      <c r="H11" s="19">
        <v>4.4656074674484403E-2</v>
      </c>
      <c r="I11" s="19">
        <v>7.4992552638608698E-2</v>
      </c>
      <c r="J11" s="19">
        <v>0.110220444564474</v>
      </c>
      <c r="K11" s="19">
        <v>8.8836446147938397E-2</v>
      </c>
      <c r="L11" s="19">
        <v>8.2582171104467597E-2</v>
      </c>
      <c r="M11" s="19"/>
      <c r="N11" s="19">
        <v>3.8938383864296003E-2</v>
      </c>
      <c r="O11" s="19">
        <v>7.7841374332266705E-2</v>
      </c>
      <c r="P11" s="19">
        <v>7.5816176394569001E-2</v>
      </c>
      <c r="Q11" s="19">
        <v>0.12328039644963699</v>
      </c>
      <c r="R11" s="19"/>
      <c r="S11" s="19">
        <v>7.1731672156601298E-2</v>
      </c>
      <c r="T11" s="19">
        <v>6.5365479982297095E-2</v>
      </c>
      <c r="U11" s="19">
        <v>9.0648063243853397E-2</v>
      </c>
      <c r="V11" s="19">
        <v>9.8094197218192999E-2</v>
      </c>
      <c r="W11" s="19">
        <v>6.6669127750801097E-2</v>
      </c>
      <c r="X11" s="19">
        <v>0.10486430092202501</v>
      </c>
      <c r="Y11" s="19">
        <v>6.4752296540681598E-2</v>
      </c>
      <c r="Z11" s="19">
        <v>5.9984878234045601E-2</v>
      </c>
      <c r="AA11" s="19">
        <v>6.3714019580164594E-2</v>
      </c>
      <c r="AB11" s="19"/>
      <c r="AC11" s="19">
        <v>0</v>
      </c>
      <c r="AD11" s="19">
        <v>0.19234686064595699</v>
      </c>
      <c r="AE11" s="19">
        <v>0.115239573814462</v>
      </c>
      <c r="AF11" s="19">
        <v>4.0897528137371401E-2</v>
      </c>
      <c r="AG11" s="19">
        <v>0.118383924415633</v>
      </c>
      <c r="AH11" s="19">
        <v>8.7513514660456398E-2</v>
      </c>
      <c r="AI11" s="19">
        <v>9.0269885228805205E-2</v>
      </c>
      <c r="AJ11" s="19">
        <v>9.3355222965393794E-2</v>
      </c>
      <c r="AK11" s="19">
        <v>2.6949751842333801E-2</v>
      </c>
      <c r="AL11" s="19">
        <v>6.1875904715623202E-2</v>
      </c>
      <c r="AM11" s="19">
        <v>5.1026418446608997E-2</v>
      </c>
      <c r="AN11" s="19">
        <v>6.5221953970549598E-2</v>
      </c>
      <c r="AO11" s="19">
        <v>3.9605841284741101E-2</v>
      </c>
      <c r="AP11" s="19">
        <v>0</v>
      </c>
      <c r="AQ11" s="19">
        <v>1.9710167863825501E-2</v>
      </c>
      <c r="AR11" s="19">
        <v>2.53256054022344E-2</v>
      </c>
      <c r="AS11" s="19"/>
      <c r="AT11" s="19">
        <v>7.9230495503871207E-2</v>
      </c>
      <c r="AU11" s="19">
        <v>7.5209869467275203E-2</v>
      </c>
      <c r="AV11" s="19">
        <v>6.0027253836041301E-2</v>
      </c>
      <c r="AW11" s="19">
        <v>0.10415410446881899</v>
      </c>
      <c r="AX11" s="19">
        <v>6.5875376725630694E-2</v>
      </c>
      <c r="AY11" s="19">
        <v>2.4130325683599501E-2</v>
      </c>
      <c r="AZ11" s="19"/>
      <c r="BA11" s="19">
        <v>0.10025497733276</v>
      </c>
      <c r="BB11" s="19">
        <v>6.92944311370077E-2</v>
      </c>
      <c r="BC11" s="19">
        <v>5.1617000072306199E-2</v>
      </c>
      <c r="BD11" s="19">
        <v>0.10344744351306299</v>
      </c>
      <c r="BE11" s="19">
        <v>0</v>
      </c>
      <c r="BF11" s="19"/>
      <c r="BG11" s="19">
        <v>6.9571189705412997E-2</v>
      </c>
      <c r="BH11" s="19">
        <v>7.0475598781663401E-2</v>
      </c>
      <c r="BI11" s="19">
        <v>3.6192662854620403E-2</v>
      </c>
      <c r="BJ11" s="19">
        <v>6.2694593157262501E-2</v>
      </c>
      <c r="BK11" s="19">
        <v>8.5982215936938597E-2</v>
      </c>
      <c r="BL11" s="19"/>
      <c r="BM11" s="19">
        <v>6.7715671885557702E-2</v>
      </c>
      <c r="BN11" s="19">
        <v>8.0307932728682002E-2</v>
      </c>
      <c r="BO11" s="19">
        <v>9.4511183922164801E-2</v>
      </c>
      <c r="BP11" s="19"/>
      <c r="BQ11" s="19">
        <v>4.5722475160744999E-2</v>
      </c>
      <c r="BR11" s="19">
        <v>9.7746462468695103E-2</v>
      </c>
      <c r="BS11" s="19"/>
      <c r="BT11" s="19">
        <v>6.2298052820291903E-2</v>
      </c>
      <c r="BU11" s="19">
        <v>7.5259897356622002E-2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1197</v>
      </c>
      <c r="D7" s="10">
        <v>531</v>
      </c>
      <c r="E7" s="10">
        <v>664</v>
      </c>
      <c r="F7" s="10"/>
      <c r="G7" s="10">
        <v>122</v>
      </c>
      <c r="H7" s="10">
        <v>144</v>
      </c>
      <c r="I7" s="10">
        <v>214</v>
      </c>
      <c r="J7" s="10">
        <v>276</v>
      </c>
      <c r="K7" s="10">
        <v>168</v>
      </c>
      <c r="L7" s="10">
        <v>273</v>
      </c>
      <c r="M7" s="10"/>
      <c r="N7" s="10">
        <v>334</v>
      </c>
      <c r="O7" s="10">
        <v>269</v>
      </c>
      <c r="P7" s="10">
        <v>268</v>
      </c>
      <c r="Q7" s="10">
        <v>320</v>
      </c>
      <c r="R7" s="10"/>
      <c r="S7" s="10">
        <v>217</v>
      </c>
      <c r="T7" s="10">
        <v>176</v>
      </c>
      <c r="U7" s="10">
        <v>120</v>
      </c>
      <c r="V7" s="10">
        <v>138</v>
      </c>
      <c r="W7" s="10">
        <v>118</v>
      </c>
      <c r="X7" s="10">
        <v>109</v>
      </c>
      <c r="Y7" s="10">
        <v>110</v>
      </c>
      <c r="Z7" s="10">
        <v>49</v>
      </c>
      <c r="AA7" s="10">
        <v>160</v>
      </c>
      <c r="AB7" s="10"/>
      <c r="AC7" s="10">
        <v>11</v>
      </c>
      <c r="AD7" s="10">
        <v>53</v>
      </c>
      <c r="AE7" s="10">
        <v>85</v>
      </c>
      <c r="AF7" s="10">
        <v>71</v>
      </c>
      <c r="AG7" s="10">
        <v>99</v>
      </c>
      <c r="AH7" s="10">
        <v>127</v>
      </c>
      <c r="AI7" s="10">
        <v>90</v>
      </c>
      <c r="AJ7" s="10">
        <v>98</v>
      </c>
      <c r="AK7" s="10">
        <v>69</v>
      </c>
      <c r="AL7" s="10">
        <v>63</v>
      </c>
      <c r="AM7" s="10">
        <v>109</v>
      </c>
      <c r="AN7" s="10">
        <v>69</v>
      </c>
      <c r="AO7" s="10">
        <v>44</v>
      </c>
      <c r="AP7" s="10">
        <v>37</v>
      </c>
      <c r="AQ7" s="10">
        <v>38</v>
      </c>
      <c r="AR7" s="10">
        <v>82</v>
      </c>
      <c r="AS7" s="10"/>
      <c r="AT7" s="10">
        <v>253</v>
      </c>
      <c r="AU7" s="10">
        <v>367</v>
      </c>
      <c r="AV7" s="10">
        <v>173</v>
      </c>
      <c r="AW7" s="10">
        <v>224</v>
      </c>
      <c r="AX7" s="10">
        <v>121</v>
      </c>
      <c r="AY7" s="10">
        <v>58</v>
      </c>
      <c r="AZ7" s="10"/>
      <c r="BA7" s="10">
        <v>288</v>
      </c>
      <c r="BB7" s="10">
        <v>262</v>
      </c>
      <c r="BC7" s="10">
        <v>307</v>
      </c>
      <c r="BD7" s="10">
        <v>137</v>
      </c>
      <c r="BE7" s="10">
        <v>27</v>
      </c>
      <c r="BF7" s="10"/>
      <c r="BG7" s="10">
        <v>237</v>
      </c>
      <c r="BH7" s="10">
        <v>403</v>
      </c>
      <c r="BI7" s="10">
        <v>111</v>
      </c>
      <c r="BJ7" s="10">
        <v>158</v>
      </c>
      <c r="BK7" s="10">
        <v>57</v>
      </c>
      <c r="BL7" s="10"/>
      <c r="BM7" s="10">
        <v>551</v>
      </c>
      <c r="BN7" s="10">
        <v>462</v>
      </c>
      <c r="BO7" s="10">
        <v>184</v>
      </c>
      <c r="BP7" s="10"/>
      <c r="BQ7" s="10">
        <v>403</v>
      </c>
      <c r="BR7" s="10">
        <v>727</v>
      </c>
      <c r="BS7" s="10"/>
      <c r="BT7" s="10">
        <v>688</v>
      </c>
      <c r="BU7" s="10">
        <v>457</v>
      </c>
    </row>
    <row r="8" spans="2:73" ht="30" customHeight="1" x14ac:dyDescent="0.3">
      <c r="B8" s="11" t="s">
        <v>19</v>
      </c>
      <c r="C8" s="11">
        <v>1190</v>
      </c>
      <c r="D8" s="11">
        <v>607</v>
      </c>
      <c r="E8" s="11">
        <v>582</v>
      </c>
      <c r="F8" s="11"/>
      <c r="G8" s="11">
        <v>171</v>
      </c>
      <c r="H8" s="11">
        <v>186</v>
      </c>
      <c r="I8" s="11">
        <v>208</v>
      </c>
      <c r="J8" s="11">
        <v>213</v>
      </c>
      <c r="K8" s="11">
        <v>158</v>
      </c>
      <c r="L8" s="11">
        <v>253</v>
      </c>
      <c r="M8" s="11"/>
      <c r="N8" s="11">
        <v>322</v>
      </c>
      <c r="O8" s="11">
        <v>283</v>
      </c>
      <c r="P8" s="11">
        <v>265</v>
      </c>
      <c r="Q8" s="11">
        <v>313</v>
      </c>
      <c r="R8" s="11"/>
      <c r="S8" s="11">
        <v>220</v>
      </c>
      <c r="T8" s="11">
        <v>175</v>
      </c>
      <c r="U8" s="11">
        <v>123</v>
      </c>
      <c r="V8" s="11">
        <v>135</v>
      </c>
      <c r="W8" s="11">
        <v>115</v>
      </c>
      <c r="X8" s="11">
        <v>105</v>
      </c>
      <c r="Y8" s="11">
        <v>107</v>
      </c>
      <c r="Z8" s="11">
        <v>47</v>
      </c>
      <c r="AA8" s="11">
        <v>162</v>
      </c>
      <c r="AB8" s="11"/>
      <c r="AC8" s="11">
        <v>13</v>
      </c>
      <c r="AD8" s="11">
        <v>54</v>
      </c>
      <c r="AE8" s="11">
        <v>84</v>
      </c>
      <c r="AF8" s="11">
        <v>71</v>
      </c>
      <c r="AG8" s="11">
        <v>100</v>
      </c>
      <c r="AH8" s="11">
        <v>125</v>
      </c>
      <c r="AI8" s="11">
        <v>89</v>
      </c>
      <c r="AJ8" s="11">
        <v>94</v>
      </c>
      <c r="AK8" s="11">
        <v>72</v>
      </c>
      <c r="AL8" s="11">
        <v>63</v>
      </c>
      <c r="AM8" s="11">
        <v>103</v>
      </c>
      <c r="AN8" s="11">
        <v>67</v>
      </c>
      <c r="AO8" s="11">
        <v>44</v>
      </c>
      <c r="AP8" s="11">
        <v>39</v>
      </c>
      <c r="AQ8" s="11">
        <v>42</v>
      </c>
      <c r="AR8" s="11">
        <v>82</v>
      </c>
      <c r="AS8" s="11"/>
      <c r="AT8" s="11">
        <v>269</v>
      </c>
      <c r="AU8" s="11">
        <v>358</v>
      </c>
      <c r="AV8" s="11">
        <v>171</v>
      </c>
      <c r="AW8" s="11">
        <v>219</v>
      </c>
      <c r="AX8" s="11">
        <v>115</v>
      </c>
      <c r="AY8" s="11">
        <v>56</v>
      </c>
      <c r="AZ8" s="11"/>
      <c r="BA8" s="11">
        <v>281</v>
      </c>
      <c r="BB8" s="11">
        <v>265</v>
      </c>
      <c r="BC8" s="11">
        <v>311</v>
      </c>
      <c r="BD8" s="11">
        <v>137</v>
      </c>
      <c r="BE8" s="11">
        <v>25</v>
      </c>
      <c r="BF8" s="11"/>
      <c r="BG8" s="11">
        <v>224</v>
      </c>
      <c r="BH8" s="11">
        <v>413</v>
      </c>
      <c r="BI8" s="11">
        <v>106</v>
      </c>
      <c r="BJ8" s="11">
        <v>158</v>
      </c>
      <c r="BK8" s="11">
        <v>57</v>
      </c>
      <c r="BL8" s="11"/>
      <c r="BM8" s="11">
        <v>547</v>
      </c>
      <c r="BN8" s="11">
        <v>466</v>
      </c>
      <c r="BO8" s="11">
        <v>177</v>
      </c>
      <c r="BP8" s="11"/>
      <c r="BQ8" s="11">
        <v>425</v>
      </c>
      <c r="BR8" s="11">
        <v>695</v>
      </c>
      <c r="BS8" s="11"/>
      <c r="BT8" s="11">
        <v>687</v>
      </c>
      <c r="BU8" s="11">
        <v>448</v>
      </c>
    </row>
    <row r="9" spans="2:73" ht="43.2" x14ac:dyDescent="0.3">
      <c r="B9" s="18" t="s">
        <v>404</v>
      </c>
      <c r="C9" s="17">
        <v>0.36056407664675999</v>
      </c>
      <c r="D9" s="17">
        <v>0.37461053826634999</v>
      </c>
      <c r="E9" s="17">
        <v>0.34558087902096402</v>
      </c>
      <c r="F9" s="17"/>
      <c r="G9" s="17">
        <v>0.43208196299426199</v>
      </c>
      <c r="H9" s="17">
        <v>0.34568394497410498</v>
      </c>
      <c r="I9" s="17">
        <v>0.36016018029747499</v>
      </c>
      <c r="J9" s="17">
        <v>0.37562053444360799</v>
      </c>
      <c r="K9" s="17">
        <v>0.35895780531924998</v>
      </c>
      <c r="L9" s="17">
        <v>0.31170567168497498</v>
      </c>
      <c r="M9" s="17"/>
      <c r="N9" s="17">
        <v>0.32702615734655799</v>
      </c>
      <c r="O9" s="17">
        <v>0.33928897169234001</v>
      </c>
      <c r="P9" s="17">
        <v>0.35918978245641903</v>
      </c>
      <c r="Q9" s="17">
        <v>0.41526398952029803</v>
      </c>
      <c r="R9" s="17"/>
      <c r="S9" s="17">
        <v>0.30111934231856002</v>
      </c>
      <c r="T9" s="17">
        <v>0.42335086633790803</v>
      </c>
      <c r="U9" s="17">
        <v>0.26616037752689797</v>
      </c>
      <c r="V9" s="17">
        <v>0.36736843755189502</v>
      </c>
      <c r="W9" s="17">
        <v>0.35122744367734199</v>
      </c>
      <c r="X9" s="17">
        <v>0.39616418378095603</v>
      </c>
      <c r="Y9" s="17">
        <v>0.39270953721949298</v>
      </c>
      <c r="Z9" s="17">
        <v>0.377478877665409</v>
      </c>
      <c r="AA9" s="17">
        <v>0.396487855583955</v>
      </c>
      <c r="AB9" s="17"/>
      <c r="AC9" s="17">
        <v>0.39511748147597903</v>
      </c>
      <c r="AD9" s="17">
        <v>0.38207224393075501</v>
      </c>
      <c r="AE9" s="17">
        <v>0.39649183679663402</v>
      </c>
      <c r="AF9" s="17">
        <v>0.37969304030999301</v>
      </c>
      <c r="AG9" s="17">
        <v>0.453030697347861</v>
      </c>
      <c r="AH9" s="17">
        <v>0.36531492102770402</v>
      </c>
      <c r="AI9" s="17">
        <v>0.35406519096783201</v>
      </c>
      <c r="AJ9" s="17">
        <v>0.30358734637143497</v>
      </c>
      <c r="AK9" s="17">
        <v>0.27383952804815098</v>
      </c>
      <c r="AL9" s="17">
        <v>0.37786720638915899</v>
      </c>
      <c r="AM9" s="17">
        <v>0.36355246989602702</v>
      </c>
      <c r="AN9" s="17">
        <v>0.38679158019987298</v>
      </c>
      <c r="AO9" s="17">
        <v>0.39731309489519001</v>
      </c>
      <c r="AP9" s="17">
        <v>0.28616604196529699</v>
      </c>
      <c r="AQ9" s="17">
        <v>0.49789563507928303</v>
      </c>
      <c r="AR9" s="17">
        <v>0.22698675598978901</v>
      </c>
      <c r="AS9" s="17"/>
      <c r="AT9" s="17">
        <v>0.33025506968778101</v>
      </c>
      <c r="AU9" s="17">
        <v>0.379328938540824</v>
      </c>
      <c r="AV9" s="17">
        <v>0.39105415811847599</v>
      </c>
      <c r="AW9" s="17">
        <v>0.37104372231482202</v>
      </c>
      <c r="AX9" s="17">
        <v>0.31601473649409201</v>
      </c>
      <c r="AY9" s="17">
        <v>0.33395000444633999</v>
      </c>
      <c r="AZ9" s="17"/>
      <c r="BA9" s="17">
        <v>0.373718260090045</v>
      </c>
      <c r="BB9" s="17">
        <v>0.42341534793313401</v>
      </c>
      <c r="BC9" s="17">
        <v>0.34948120434922397</v>
      </c>
      <c r="BD9" s="17">
        <v>0.28651389362470298</v>
      </c>
      <c r="BE9" s="17">
        <v>0.38511861265865799</v>
      </c>
      <c r="BF9" s="17"/>
      <c r="BG9" s="17">
        <v>0.34466973751378399</v>
      </c>
      <c r="BH9" s="17">
        <v>0.34594711010301499</v>
      </c>
      <c r="BI9" s="17">
        <v>0.32764741985124601</v>
      </c>
      <c r="BJ9" s="17">
        <v>0.39303241255215998</v>
      </c>
      <c r="BK9" s="17">
        <v>0.31377119587126301</v>
      </c>
      <c r="BL9" s="17"/>
      <c r="BM9" s="17">
        <v>0.316745536084304</v>
      </c>
      <c r="BN9" s="17">
        <v>0.386289743609318</v>
      </c>
      <c r="BO9" s="17">
        <v>0.42850335196212702</v>
      </c>
      <c r="BP9" s="17"/>
      <c r="BQ9" s="17">
        <v>0.30709110723312399</v>
      </c>
      <c r="BR9" s="17">
        <v>0.390547657351074</v>
      </c>
      <c r="BS9" s="17"/>
      <c r="BT9" s="17">
        <v>0.32849952735079702</v>
      </c>
      <c r="BU9" s="17">
        <v>0.395271020106365</v>
      </c>
    </row>
    <row r="10" spans="2:73" ht="28.8" x14ac:dyDescent="0.3">
      <c r="B10" s="18" t="s">
        <v>392</v>
      </c>
      <c r="C10" s="17">
        <v>0.56116511480583298</v>
      </c>
      <c r="D10" s="17">
        <v>0.54784519010843702</v>
      </c>
      <c r="E10" s="17">
        <v>0.57523145181042001</v>
      </c>
      <c r="F10" s="17"/>
      <c r="G10" s="17">
        <v>0.510368801255905</v>
      </c>
      <c r="H10" s="17">
        <v>0.59990833554803902</v>
      </c>
      <c r="I10" s="17">
        <v>0.552068291876601</v>
      </c>
      <c r="J10" s="17">
        <v>0.53986467093358104</v>
      </c>
      <c r="K10" s="17">
        <v>0.51427128430425795</v>
      </c>
      <c r="L10" s="17">
        <v>0.62185979434307703</v>
      </c>
      <c r="M10" s="17"/>
      <c r="N10" s="17">
        <v>0.62773270973199902</v>
      </c>
      <c r="O10" s="17">
        <v>0.58202379602327203</v>
      </c>
      <c r="P10" s="17">
        <v>0.56126179774731499</v>
      </c>
      <c r="Q10" s="17">
        <v>0.47521537304073502</v>
      </c>
      <c r="R10" s="17"/>
      <c r="S10" s="17">
        <v>0.60236482351193499</v>
      </c>
      <c r="T10" s="17">
        <v>0.510602878625804</v>
      </c>
      <c r="U10" s="17">
        <v>0.68335010206757896</v>
      </c>
      <c r="V10" s="17">
        <v>0.53155476639544297</v>
      </c>
      <c r="W10" s="17">
        <v>0.54321022729981905</v>
      </c>
      <c r="X10" s="17">
        <v>0.54791509542711603</v>
      </c>
      <c r="Y10" s="17">
        <v>0.54217377359075802</v>
      </c>
      <c r="Z10" s="17">
        <v>0.51398731736020598</v>
      </c>
      <c r="AA10" s="17">
        <v>0.53960789380650898</v>
      </c>
      <c r="AB10" s="17"/>
      <c r="AC10" s="17">
        <v>0.406399605888496</v>
      </c>
      <c r="AD10" s="17">
        <v>0.49983930591160802</v>
      </c>
      <c r="AE10" s="17">
        <v>0.45898179270134398</v>
      </c>
      <c r="AF10" s="17">
        <v>0.52943782803799699</v>
      </c>
      <c r="AG10" s="17">
        <v>0.44959922807900699</v>
      </c>
      <c r="AH10" s="17">
        <v>0.59043679169970198</v>
      </c>
      <c r="AI10" s="17">
        <v>0.58560886732472595</v>
      </c>
      <c r="AJ10" s="17">
        <v>0.58818908151956395</v>
      </c>
      <c r="AK10" s="17">
        <v>0.69473226867411397</v>
      </c>
      <c r="AL10" s="17">
        <v>0.59412973783371503</v>
      </c>
      <c r="AM10" s="17">
        <v>0.54945725892717601</v>
      </c>
      <c r="AN10" s="17">
        <v>0.542249341060833</v>
      </c>
      <c r="AO10" s="17">
        <v>0.50271493529675804</v>
      </c>
      <c r="AP10" s="17">
        <v>0.63538155459578904</v>
      </c>
      <c r="AQ10" s="17">
        <v>0.46526399672924901</v>
      </c>
      <c r="AR10" s="17">
        <v>0.75892528798382697</v>
      </c>
      <c r="AS10" s="17"/>
      <c r="AT10" s="17">
        <v>0.59626290255371095</v>
      </c>
      <c r="AU10" s="17">
        <v>0.55232266171342403</v>
      </c>
      <c r="AV10" s="17">
        <v>0.55046836462487003</v>
      </c>
      <c r="AW10" s="17">
        <v>0.52317304781988405</v>
      </c>
      <c r="AX10" s="17">
        <v>0.56649449933539497</v>
      </c>
      <c r="AY10" s="17">
        <v>0.62822993858129506</v>
      </c>
      <c r="AZ10" s="17"/>
      <c r="BA10" s="17">
        <v>0.53442303331977503</v>
      </c>
      <c r="BB10" s="17">
        <v>0.51025204647342404</v>
      </c>
      <c r="BC10" s="17">
        <v>0.56479578787397999</v>
      </c>
      <c r="BD10" s="17">
        <v>0.65652766698611298</v>
      </c>
      <c r="BE10" s="17">
        <v>0.49946003723745203</v>
      </c>
      <c r="BF10" s="17"/>
      <c r="BG10" s="17">
        <v>0.60221809639137802</v>
      </c>
      <c r="BH10" s="17">
        <v>0.58424069994497396</v>
      </c>
      <c r="BI10" s="17">
        <v>0.61831180096503002</v>
      </c>
      <c r="BJ10" s="17">
        <v>0.54072219045762104</v>
      </c>
      <c r="BK10" s="17">
        <v>0.651649234539184</v>
      </c>
      <c r="BL10" s="17"/>
      <c r="BM10" s="17">
        <v>0.61887211546431897</v>
      </c>
      <c r="BN10" s="17">
        <v>0.53272491829829005</v>
      </c>
      <c r="BO10" s="17">
        <v>0.457345090028626</v>
      </c>
      <c r="BP10" s="17"/>
      <c r="BQ10" s="17">
        <v>0.64570114833094705</v>
      </c>
      <c r="BR10" s="17">
        <v>0.51817656477732299</v>
      </c>
      <c r="BS10" s="17"/>
      <c r="BT10" s="17">
        <v>0.61937849996257999</v>
      </c>
      <c r="BU10" s="17">
        <v>0.49454120726062201</v>
      </c>
    </row>
    <row r="11" spans="2:73" x14ac:dyDescent="0.3">
      <c r="B11" s="18" t="s">
        <v>92</v>
      </c>
      <c r="C11" s="19">
        <v>7.8270808547407297E-2</v>
      </c>
      <c r="D11" s="19">
        <v>7.7544271625213101E-2</v>
      </c>
      <c r="E11" s="19">
        <v>7.9187669168615901E-2</v>
      </c>
      <c r="F11" s="19"/>
      <c r="G11" s="19">
        <v>5.7549235749833803E-2</v>
      </c>
      <c r="H11" s="19">
        <v>5.4407719477855901E-2</v>
      </c>
      <c r="I11" s="19">
        <v>8.7771527825923401E-2</v>
      </c>
      <c r="J11" s="19">
        <v>8.4514794622810793E-2</v>
      </c>
      <c r="K11" s="19">
        <v>0.12677091037649199</v>
      </c>
      <c r="L11" s="19">
        <v>6.6434533971948304E-2</v>
      </c>
      <c r="M11" s="19"/>
      <c r="N11" s="19">
        <v>4.52411329214428E-2</v>
      </c>
      <c r="O11" s="19">
        <v>7.8687232284387995E-2</v>
      </c>
      <c r="P11" s="19">
        <v>7.9548419796266007E-2</v>
      </c>
      <c r="Q11" s="19">
        <v>0.10952063743896701</v>
      </c>
      <c r="R11" s="19"/>
      <c r="S11" s="19">
        <v>9.6515834169504294E-2</v>
      </c>
      <c r="T11" s="19">
        <v>6.6046255036288595E-2</v>
      </c>
      <c r="U11" s="19">
        <v>5.0489520405523701E-2</v>
      </c>
      <c r="V11" s="19">
        <v>0.101076796052662</v>
      </c>
      <c r="W11" s="19">
        <v>0.105562329022839</v>
      </c>
      <c r="X11" s="19">
        <v>5.5920720791927399E-2</v>
      </c>
      <c r="Y11" s="19">
        <v>6.5116689189749305E-2</v>
      </c>
      <c r="Z11" s="19">
        <v>0.108533804974385</v>
      </c>
      <c r="AA11" s="19">
        <v>6.3904250609535695E-2</v>
      </c>
      <c r="AB11" s="19"/>
      <c r="AC11" s="19">
        <v>0.19848291263552501</v>
      </c>
      <c r="AD11" s="19">
        <v>0.118088450157637</v>
      </c>
      <c r="AE11" s="19">
        <v>0.14452637050202199</v>
      </c>
      <c r="AF11" s="19">
        <v>9.0869131652010299E-2</v>
      </c>
      <c r="AG11" s="19">
        <v>9.7370074573132404E-2</v>
      </c>
      <c r="AH11" s="19">
        <v>4.4248287272593501E-2</v>
      </c>
      <c r="AI11" s="19">
        <v>6.0325941707441801E-2</v>
      </c>
      <c r="AJ11" s="19">
        <v>0.10822357210900101</v>
      </c>
      <c r="AK11" s="19">
        <v>3.1428203277735503E-2</v>
      </c>
      <c r="AL11" s="19">
        <v>2.8003055777125901E-2</v>
      </c>
      <c r="AM11" s="19">
        <v>8.6990271176796405E-2</v>
      </c>
      <c r="AN11" s="19">
        <v>7.0959078739294107E-2</v>
      </c>
      <c r="AO11" s="19">
        <v>9.9971969808051897E-2</v>
      </c>
      <c r="AP11" s="19">
        <v>7.8452403438914603E-2</v>
      </c>
      <c r="AQ11" s="19">
        <v>3.6840368191468298E-2</v>
      </c>
      <c r="AR11" s="19">
        <v>1.40879560263846E-2</v>
      </c>
      <c r="AS11" s="19"/>
      <c r="AT11" s="19">
        <v>7.3482027758508206E-2</v>
      </c>
      <c r="AU11" s="19">
        <v>6.8348399745751298E-2</v>
      </c>
      <c r="AV11" s="19">
        <v>5.8477477256654302E-2</v>
      </c>
      <c r="AW11" s="19">
        <v>0.105783229865294</v>
      </c>
      <c r="AX11" s="19">
        <v>0.117490764170514</v>
      </c>
      <c r="AY11" s="19">
        <v>3.7820056972365103E-2</v>
      </c>
      <c r="AZ11" s="19"/>
      <c r="BA11" s="19">
        <v>9.185870659018E-2</v>
      </c>
      <c r="BB11" s="19">
        <v>6.6332605593442798E-2</v>
      </c>
      <c r="BC11" s="19">
        <v>8.5723007776795507E-2</v>
      </c>
      <c r="BD11" s="19">
        <v>5.6958439389184198E-2</v>
      </c>
      <c r="BE11" s="19">
        <v>0.11542135010389</v>
      </c>
      <c r="BF11" s="19"/>
      <c r="BG11" s="19">
        <v>5.3112166094838799E-2</v>
      </c>
      <c r="BH11" s="19">
        <v>6.9812189952010106E-2</v>
      </c>
      <c r="BI11" s="19">
        <v>5.4040779183724498E-2</v>
      </c>
      <c r="BJ11" s="19">
        <v>6.6245396990219502E-2</v>
      </c>
      <c r="BK11" s="19">
        <v>3.4579569589552599E-2</v>
      </c>
      <c r="BL11" s="19"/>
      <c r="BM11" s="19">
        <v>6.4382348451377802E-2</v>
      </c>
      <c r="BN11" s="19">
        <v>8.0985338092392403E-2</v>
      </c>
      <c r="BO11" s="19">
        <v>0.11415155800924701</v>
      </c>
      <c r="BP11" s="19"/>
      <c r="BQ11" s="19">
        <v>4.7207744435928602E-2</v>
      </c>
      <c r="BR11" s="19">
        <v>9.1275777871603098E-2</v>
      </c>
      <c r="BS11" s="19"/>
      <c r="BT11" s="19">
        <v>5.2121972686623302E-2</v>
      </c>
      <c r="BU11" s="19">
        <v>0.11018777263301301</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1132</v>
      </c>
      <c r="D7" s="10">
        <v>483</v>
      </c>
      <c r="E7" s="10">
        <v>646</v>
      </c>
      <c r="F7" s="10"/>
      <c r="G7" s="10">
        <v>116</v>
      </c>
      <c r="H7" s="10">
        <v>143</v>
      </c>
      <c r="I7" s="10">
        <v>187</v>
      </c>
      <c r="J7" s="10">
        <v>247</v>
      </c>
      <c r="K7" s="10">
        <v>175</v>
      </c>
      <c r="L7" s="10">
        <v>264</v>
      </c>
      <c r="M7" s="10"/>
      <c r="N7" s="10">
        <v>284</v>
      </c>
      <c r="O7" s="10">
        <v>282</v>
      </c>
      <c r="P7" s="10">
        <v>277</v>
      </c>
      <c r="Q7" s="10">
        <v>287</v>
      </c>
      <c r="R7" s="10"/>
      <c r="S7" s="10">
        <v>192</v>
      </c>
      <c r="T7" s="10">
        <v>181</v>
      </c>
      <c r="U7" s="10">
        <v>115</v>
      </c>
      <c r="V7" s="10">
        <v>117</v>
      </c>
      <c r="W7" s="10">
        <v>120</v>
      </c>
      <c r="X7" s="10">
        <v>107</v>
      </c>
      <c r="Y7" s="10">
        <v>107</v>
      </c>
      <c r="Z7" s="10">
        <v>46</v>
      </c>
      <c r="AA7" s="10">
        <v>147</v>
      </c>
      <c r="AB7" s="10"/>
      <c r="AC7" s="10">
        <v>7</v>
      </c>
      <c r="AD7" s="10">
        <v>37</v>
      </c>
      <c r="AE7" s="10">
        <v>82</v>
      </c>
      <c r="AF7" s="10">
        <v>72</v>
      </c>
      <c r="AG7" s="10">
        <v>91</v>
      </c>
      <c r="AH7" s="10">
        <v>132</v>
      </c>
      <c r="AI7" s="10">
        <v>100</v>
      </c>
      <c r="AJ7" s="10">
        <v>83</v>
      </c>
      <c r="AK7" s="10">
        <v>82</v>
      </c>
      <c r="AL7" s="10">
        <v>76</v>
      </c>
      <c r="AM7" s="10">
        <v>95</v>
      </c>
      <c r="AN7" s="10">
        <v>53</v>
      </c>
      <c r="AO7" s="10">
        <v>49</v>
      </c>
      <c r="AP7" s="10">
        <v>31</v>
      </c>
      <c r="AQ7" s="10">
        <v>31</v>
      </c>
      <c r="AR7" s="10">
        <v>53</v>
      </c>
      <c r="AS7" s="10"/>
      <c r="AT7" s="10">
        <v>250</v>
      </c>
      <c r="AU7" s="10">
        <v>326</v>
      </c>
      <c r="AV7" s="10">
        <v>169</v>
      </c>
      <c r="AW7" s="10">
        <v>211</v>
      </c>
      <c r="AX7" s="10">
        <v>127</v>
      </c>
      <c r="AY7" s="10">
        <v>49</v>
      </c>
      <c r="AZ7" s="10"/>
      <c r="BA7" s="10">
        <v>295</v>
      </c>
      <c r="BB7" s="10">
        <v>245</v>
      </c>
      <c r="BC7" s="10">
        <v>269</v>
      </c>
      <c r="BD7" s="10">
        <v>140</v>
      </c>
      <c r="BE7" s="10">
        <v>21</v>
      </c>
      <c r="BF7" s="10"/>
      <c r="BG7" s="10">
        <v>222</v>
      </c>
      <c r="BH7" s="10">
        <v>368</v>
      </c>
      <c r="BI7" s="10">
        <v>112</v>
      </c>
      <c r="BJ7" s="10">
        <v>143</v>
      </c>
      <c r="BK7" s="10">
        <v>59</v>
      </c>
      <c r="BL7" s="10"/>
      <c r="BM7" s="10">
        <v>544</v>
      </c>
      <c r="BN7" s="10">
        <v>422</v>
      </c>
      <c r="BO7" s="10">
        <v>166</v>
      </c>
      <c r="BP7" s="10"/>
      <c r="BQ7" s="10">
        <v>396</v>
      </c>
      <c r="BR7" s="10">
        <v>667</v>
      </c>
      <c r="BS7" s="10"/>
      <c r="BT7" s="10">
        <v>661</v>
      </c>
      <c r="BU7" s="10">
        <v>425</v>
      </c>
    </row>
    <row r="8" spans="2:73" ht="30" customHeight="1" x14ac:dyDescent="0.3">
      <c r="B8" s="11" t="s">
        <v>19</v>
      </c>
      <c r="C8" s="11">
        <v>1141</v>
      </c>
      <c r="D8" s="11">
        <v>567</v>
      </c>
      <c r="E8" s="11">
        <v>572</v>
      </c>
      <c r="F8" s="11"/>
      <c r="G8" s="11">
        <v>175</v>
      </c>
      <c r="H8" s="11">
        <v>187</v>
      </c>
      <c r="I8" s="11">
        <v>178</v>
      </c>
      <c r="J8" s="11">
        <v>188</v>
      </c>
      <c r="K8" s="11">
        <v>167</v>
      </c>
      <c r="L8" s="11">
        <v>245</v>
      </c>
      <c r="M8" s="11"/>
      <c r="N8" s="11">
        <v>278</v>
      </c>
      <c r="O8" s="11">
        <v>310</v>
      </c>
      <c r="P8" s="11">
        <v>275</v>
      </c>
      <c r="Q8" s="11">
        <v>277</v>
      </c>
      <c r="R8" s="11"/>
      <c r="S8" s="11">
        <v>200</v>
      </c>
      <c r="T8" s="11">
        <v>177</v>
      </c>
      <c r="U8" s="11">
        <v>115</v>
      </c>
      <c r="V8" s="11">
        <v>116</v>
      </c>
      <c r="W8" s="11">
        <v>119</v>
      </c>
      <c r="X8" s="11">
        <v>105</v>
      </c>
      <c r="Y8" s="11">
        <v>110</v>
      </c>
      <c r="Z8" s="11">
        <v>48</v>
      </c>
      <c r="AA8" s="11">
        <v>152</v>
      </c>
      <c r="AB8" s="11"/>
      <c r="AC8" s="11">
        <v>9</v>
      </c>
      <c r="AD8" s="11">
        <v>38</v>
      </c>
      <c r="AE8" s="11">
        <v>79</v>
      </c>
      <c r="AF8" s="11">
        <v>74</v>
      </c>
      <c r="AG8" s="11">
        <v>87</v>
      </c>
      <c r="AH8" s="11">
        <v>132</v>
      </c>
      <c r="AI8" s="11">
        <v>102</v>
      </c>
      <c r="AJ8" s="11">
        <v>84</v>
      </c>
      <c r="AK8" s="11">
        <v>89</v>
      </c>
      <c r="AL8" s="11">
        <v>77</v>
      </c>
      <c r="AM8" s="11">
        <v>102</v>
      </c>
      <c r="AN8" s="11">
        <v>53</v>
      </c>
      <c r="AO8" s="11">
        <v>47</v>
      </c>
      <c r="AP8" s="11">
        <v>34</v>
      </c>
      <c r="AQ8" s="11">
        <v>28</v>
      </c>
      <c r="AR8" s="11">
        <v>51</v>
      </c>
      <c r="AS8" s="11"/>
      <c r="AT8" s="11">
        <v>275</v>
      </c>
      <c r="AU8" s="11">
        <v>323</v>
      </c>
      <c r="AV8" s="11">
        <v>174</v>
      </c>
      <c r="AW8" s="11">
        <v>203</v>
      </c>
      <c r="AX8" s="11">
        <v>120</v>
      </c>
      <c r="AY8" s="11">
        <v>46</v>
      </c>
      <c r="AZ8" s="11"/>
      <c r="BA8" s="11">
        <v>290</v>
      </c>
      <c r="BB8" s="11">
        <v>250</v>
      </c>
      <c r="BC8" s="11">
        <v>288</v>
      </c>
      <c r="BD8" s="11">
        <v>137</v>
      </c>
      <c r="BE8" s="11">
        <v>20</v>
      </c>
      <c r="BF8" s="11"/>
      <c r="BG8" s="11">
        <v>214</v>
      </c>
      <c r="BH8" s="11">
        <v>380</v>
      </c>
      <c r="BI8" s="11">
        <v>110</v>
      </c>
      <c r="BJ8" s="11">
        <v>139</v>
      </c>
      <c r="BK8" s="11">
        <v>60</v>
      </c>
      <c r="BL8" s="11"/>
      <c r="BM8" s="11">
        <v>563</v>
      </c>
      <c r="BN8" s="11">
        <v>420</v>
      </c>
      <c r="BO8" s="11">
        <v>158</v>
      </c>
      <c r="BP8" s="11"/>
      <c r="BQ8" s="11">
        <v>424</v>
      </c>
      <c r="BR8" s="11">
        <v>641</v>
      </c>
      <c r="BS8" s="11"/>
      <c r="BT8" s="11">
        <v>670</v>
      </c>
      <c r="BU8" s="11">
        <v>422</v>
      </c>
    </row>
    <row r="9" spans="2:73" ht="43.2" x14ac:dyDescent="0.3">
      <c r="B9" s="18" t="s">
        <v>406</v>
      </c>
      <c r="C9" s="17">
        <v>0.42577686734625098</v>
      </c>
      <c r="D9" s="17">
        <v>0.45424928773853002</v>
      </c>
      <c r="E9" s="17">
        <v>0.39676309503616303</v>
      </c>
      <c r="F9" s="17"/>
      <c r="G9" s="17">
        <v>0.490695525397221</v>
      </c>
      <c r="H9" s="17">
        <v>0.49177832427169599</v>
      </c>
      <c r="I9" s="17">
        <v>0.47455271627301898</v>
      </c>
      <c r="J9" s="17">
        <v>0.36609413595552798</v>
      </c>
      <c r="K9" s="17">
        <v>0.39471020081775199</v>
      </c>
      <c r="L9" s="17">
        <v>0.36056863262093503</v>
      </c>
      <c r="M9" s="17"/>
      <c r="N9" s="17">
        <v>0.41971454342623099</v>
      </c>
      <c r="O9" s="17">
        <v>0.48718367181352701</v>
      </c>
      <c r="P9" s="17">
        <v>0.40532934348454502</v>
      </c>
      <c r="Q9" s="17">
        <v>0.38280616553874203</v>
      </c>
      <c r="R9" s="17"/>
      <c r="S9" s="17">
        <v>0.38866381093330499</v>
      </c>
      <c r="T9" s="17">
        <v>0.48131561866199102</v>
      </c>
      <c r="U9" s="17">
        <v>0.41389644575475298</v>
      </c>
      <c r="V9" s="17">
        <v>0.38984951895161801</v>
      </c>
      <c r="W9" s="17">
        <v>0.347663499410441</v>
      </c>
      <c r="X9" s="17">
        <v>0.40737082185670498</v>
      </c>
      <c r="Y9" s="17">
        <v>0.44874687581825501</v>
      </c>
      <c r="Z9" s="17">
        <v>0.60733798700262398</v>
      </c>
      <c r="AA9" s="17">
        <v>0.44659034811368598</v>
      </c>
      <c r="AB9" s="17"/>
      <c r="AC9" s="17">
        <v>0.406177286137551</v>
      </c>
      <c r="AD9" s="17">
        <v>0.27832051461430601</v>
      </c>
      <c r="AE9" s="17">
        <v>0.48652947324586099</v>
      </c>
      <c r="AF9" s="17">
        <v>0.46217539546771003</v>
      </c>
      <c r="AG9" s="17">
        <v>0.46063322615034502</v>
      </c>
      <c r="AH9" s="17">
        <v>0.41805147118600799</v>
      </c>
      <c r="AI9" s="17">
        <v>0.41702769254704702</v>
      </c>
      <c r="AJ9" s="17">
        <v>0.53139790427170197</v>
      </c>
      <c r="AK9" s="17">
        <v>0.49504271903680303</v>
      </c>
      <c r="AL9" s="17">
        <v>0.39409028767202398</v>
      </c>
      <c r="AM9" s="17">
        <v>0.53934525260781097</v>
      </c>
      <c r="AN9" s="17">
        <v>0.34134168885532801</v>
      </c>
      <c r="AO9" s="17">
        <v>0.3778749642507</v>
      </c>
      <c r="AP9" s="17">
        <v>0.35507365118068801</v>
      </c>
      <c r="AQ9" s="17">
        <v>0.28936745531324898</v>
      </c>
      <c r="AR9" s="17">
        <v>0.40461073711404599</v>
      </c>
      <c r="AS9" s="17"/>
      <c r="AT9" s="17">
        <v>0.48150636518957202</v>
      </c>
      <c r="AU9" s="17">
        <v>0.40438767533548398</v>
      </c>
      <c r="AV9" s="17">
        <v>0.42549297859003299</v>
      </c>
      <c r="AW9" s="17">
        <v>0.45751401654858798</v>
      </c>
      <c r="AX9" s="17">
        <v>0.35682885037705497</v>
      </c>
      <c r="AY9" s="17">
        <v>0.28321592618656699</v>
      </c>
      <c r="AZ9" s="17"/>
      <c r="BA9" s="17">
        <v>0.392919249428267</v>
      </c>
      <c r="BB9" s="17">
        <v>0.49205164133759799</v>
      </c>
      <c r="BC9" s="17">
        <v>0.46565400397650802</v>
      </c>
      <c r="BD9" s="17">
        <v>0.37772422757781599</v>
      </c>
      <c r="BE9" s="17">
        <v>0.30514676943096403</v>
      </c>
      <c r="BF9" s="17"/>
      <c r="BG9" s="17">
        <v>0.39456796567269597</v>
      </c>
      <c r="BH9" s="17">
        <v>0.42559735479076899</v>
      </c>
      <c r="BI9" s="17">
        <v>0.42028224432495997</v>
      </c>
      <c r="BJ9" s="17">
        <v>0.37485245649346399</v>
      </c>
      <c r="BK9" s="17">
        <v>0.436615164132446</v>
      </c>
      <c r="BL9" s="17"/>
      <c r="BM9" s="17">
        <v>0.39168935587189901</v>
      </c>
      <c r="BN9" s="17">
        <v>0.45464611426985002</v>
      </c>
      <c r="BO9" s="17">
        <v>0.47054902296642598</v>
      </c>
      <c r="BP9" s="17"/>
      <c r="BQ9" s="17">
        <v>0.40844478453941502</v>
      </c>
      <c r="BR9" s="17">
        <v>0.43737456942643099</v>
      </c>
      <c r="BS9" s="17"/>
      <c r="BT9" s="17">
        <v>0.41624823249590598</v>
      </c>
      <c r="BU9" s="17">
        <v>0.44471832253726401</v>
      </c>
    </row>
    <row r="10" spans="2:73" ht="28.8" x14ac:dyDescent="0.3">
      <c r="B10" s="18" t="s">
        <v>392</v>
      </c>
      <c r="C10" s="17">
        <v>0.49255379886426698</v>
      </c>
      <c r="D10" s="17">
        <v>0.48362463981224102</v>
      </c>
      <c r="E10" s="17">
        <v>0.50290564038782104</v>
      </c>
      <c r="F10" s="17"/>
      <c r="G10" s="17">
        <v>0.43544507305396701</v>
      </c>
      <c r="H10" s="17">
        <v>0.45784710745234197</v>
      </c>
      <c r="I10" s="17">
        <v>0.47047357874803403</v>
      </c>
      <c r="J10" s="17">
        <v>0.52595842950097704</v>
      </c>
      <c r="K10" s="17">
        <v>0.50025423234481803</v>
      </c>
      <c r="L10" s="17">
        <v>0.54500002952454796</v>
      </c>
      <c r="M10" s="17"/>
      <c r="N10" s="17">
        <v>0.54373218499801002</v>
      </c>
      <c r="O10" s="17">
        <v>0.46842858107905999</v>
      </c>
      <c r="P10" s="17">
        <v>0.47313985449311302</v>
      </c>
      <c r="Q10" s="17">
        <v>0.48759388192907699</v>
      </c>
      <c r="R10" s="17"/>
      <c r="S10" s="17">
        <v>0.53527685277397496</v>
      </c>
      <c r="T10" s="17">
        <v>0.43506748858145899</v>
      </c>
      <c r="U10" s="17">
        <v>0.53966611692126598</v>
      </c>
      <c r="V10" s="17">
        <v>0.53168674762748402</v>
      </c>
      <c r="W10" s="17">
        <v>0.57208146733361898</v>
      </c>
      <c r="X10" s="17">
        <v>0.48794411300476398</v>
      </c>
      <c r="Y10" s="17">
        <v>0.453741934660775</v>
      </c>
      <c r="Z10" s="17">
        <v>0.31882867291380601</v>
      </c>
      <c r="AA10" s="17">
        <v>0.46143227191321501</v>
      </c>
      <c r="AB10" s="17"/>
      <c r="AC10" s="17">
        <v>0.25100899951919298</v>
      </c>
      <c r="AD10" s="17">
        <v>0.57719446188857504</v>
      </c>
      <c r="AE10" s="17">
        <v>0.39944097059863798</v>
      </c>
      <c r="AF10" s="17">
        <v>0.46001979074199001</v>
      </c>
      <c r="AG10" s="17">
        <v>0.38533933516713598</v>
      </c>
      <c r="AH10" s="17">
        <v>0.52439150114233801</v>
      </c>
      <c r="AI10" s="17">
        <v>0.50873378295049998</v>
      </c>
      <c r="AJ10" s="17">
        <v>0.40515883786620999</v>
      </c>
      <c r="AK10" s="17">
        <v>0.46130385659449502</v>
      </c>
      <c r="AL10" s="17">
        <v>0.51593543142091502</v>
      </c>
      <c r="AM10" s="17">
        <v>0.40358310381222201</v>
      </c>
      <c r="AN10" s="17">
        <v>0.60866390706608997</v>
      </c>
      <c r="AO10" s="17">
        <v>0.587166120253515</v>
      </c>
      <c r="AP10" s="17">
        <v>0.64492634881931199</v>
      </c>
      <c r="AQ10" s="17">
        <v>0.62600034965169504</v>
      </c>
      <c r="AR10" s="17">
        <v>0.55048816878658002</v>
      </c>
      <c r="AS10" s="17"/>
      <c r="AT10" s="17">
        <v>0.445840720448543</v>
      </c>
      <c r="AU10" s="17">
        <v>0.51625430904837999</v>
      </c>
      <c r="AV10" s="17">
        <v>0.49955394943401399</v>
      </c>
      <c r="AW10" s="17">
        <v>0.44437790709806801</v>
      </c>
      <c r="AX10" s="17">
        <v>0.547394975800084</v>
      </c>
      <c r="AY10" s="17">
        <v>0.64886548765153695</v>
      </c>
      <c r="AZ10" s="17"/>
      <c r="BA10" s="17">
        <v>0.49159507551683701</v>
      </c>
      <c r="BB10" s="17">
        <v>0.42860673685788803</v>
      </c>
      <c r="BC10" s="17">
        <v>0.48877421220891798</v>
      </c>
      <c r="BD10" s="17">
        <v>0.545649507516062</v>
      </c>
      <c r="BE10" s="17">
        <v>0.58670990410874302</v>
      </c>
      <c r="BF10" s="17"/>
      <c r="BG10" s="17">
        <v>0.53751915526808203</v>
      </c>
      <c r="BH10" s="17">
        <v>0.49790297613404999</v>
      </c>
      <c r="BI10" s="17">
        <v>0.50886468261888596</v>
      </c>
      <c r="BJ10" s="17">
        <v>0.55260136578721097</v>
      </c>
      <c r="BK10" s="17">
        <v>0.509969375260105</v>
      </c>
      <c r="BL10" s="17"/>
      <c r="BM10" s="17">
        <v>0.54094292555789003</v>
      </c>
      <c r="BN10" s="17">
        <v>0.45752939415704302</v>
      </c>
      <c r="BO10" s="17">
        <v>0.413160112692119</v>
      </c>
      <c r="BP10" s="17"/>
      <c r="BQ10" s="17">
        <v>0.52388291336413895</v>
      </c>
      <c r="BR10" s="17">
        <v>0.48041692674153202</v>
      </c>
      <c r="BS10" s="17"/>
      <c r="BT10" s="17">
        <v>0.51332347380704402</v>
      </c>
      <c r="BU10" s="17">
        <v>0.46260729959289698</v>
      </c>
    </row>
    <row r="11" spans="2:73" x14ac:dyDescent="0.3">
      <c r="B11" s="18" t="s">
        <v>92</v>
      </c>
      <c r="C11" s="19">
        <v>8.1669333789481602E-2</v>
      </c>
      <c r="D11" s="19">
        <v>6.2126072449228902E-2</v>
      </c>
      <c r="E11" s="19">
        <v>0.100331264576016</v>
      </c>
      <c r="F11" s="19"/>
      <c r="G11" s="19">
        <v>7.3859401548811696E-2</v>
      </c>
      <c r="H11" s="19">
        <v>5.0374568275961401E-2</v>
      </c>
      <c r="I11" s="19">
        <v>5.49737049789467E-2</v>
      </c>
      <c r="J11" s="19">
        <v>0.10794743454349499</v>
      </c>
      <c r="K11" s="19">
        <v>0.10503556683743</v>
      </c>
      <c r="L11" s="19">
        <v>9.4431337854517294E-2</v>
      </c>
      <c r="M11" s="19"/>
      <c r="N11" s="19">
        <v>3.6553271575759501E-2</v>
      </c>
      <c r="O11" s="19">
        <v>4.4387747107412501E-2</v>
      </c>
      <c r="P11" s="19">
        <v>0.121530802022342</v>
      </c>
      <c r="Q11" s="19">
        <v>0.12959995253218101</v>
      </c>
      <c r="R11" s="19"/>
      <c r="S11" s="19">
        <v>7.60593362927202E-2</v>
      </c>
      <c r="T11" s="19">
        <v>8.3616892756550307E-2</v>
      </c>
      <c r="U11" s="19">
        <v>4.6437437323981298E-2</v>
      </c>
      <c r="V11" s="19">
        <v>7.8463733420898296E-2</v>
      </c>
      <c r="W11" s="19">
        <v>8.0255033255940494E-2</v>
      </c>
      <c r="X11" s="19">
        <v>0.104685065138532</v>
      </c>
      <c r="Y11" s="19">
        <v>9.7511189520969599E-2</v>
      </c>
      <c r="Z11" s="19">
        <v>7.3833340083570398E-2</v>
      </c>
      <c r="AA11" s="19">
        <v>9.1977379973099002E-2</v>
      </c>
      <c r="AB11" s="19"/>
      <c r="AC11" s="19">
        <v>0.34281371434325703</v>
      </c>
      <c r="AD11" s="19">
        <v>0.144485023497119</v>
      </c>
      <c r="AE11" s="19">
        <v>0.11402955615550001</v>
      </c>
      <c r="AF11" s="19">
        <v>7.7804813790300104E-2</v>
      </c>
      <c r="AG11" s="19">
        <v>0.154027438682519</v>
      </c>
      <c r="AH11" s="19">
        <v>5.7557027671654597E-2</v>
      </c>
      <c r="AI11" s="19">
        <v>7.4238524502453399E-2</v>
      </c>
      <c r="AJ11" s="19">
        <v>6.3443257862088404E-2</v>
      </c>
      <c r="AK11" s="19">
        <v>4.3653424368701899E-2</v>
      </c>
      <c r="AL11" s="19">
        <v>8.99742809070605E-2</v>
      </c>
      <c r="AM11" s="19">
        <v>5.7071643579967302E-2</v>
      </c>
      <c r="AN11" s="19">
        <v>4.99944040785818E-2</v>
      </c>
      <c r="AO11" s="19">
        <v>3.4958915495784698E-2</v>
      </c>
      <c r="AP11" s="19">
        <v>0</v>
      </c>
      <c r="AQ11" s="19">
        <v>8.4632195035056396E-2</v>
      </c>
      <c r="AR11" s="19">
        <v>4.4901094099374102E-2</v>
      </c>
      <c r="AS11" s="19"/>
      <c r="AT11" s="19">
        <v>7.2652914361885507E-2</v>
      </c>
      <c r="AU11" s="19">
        <v>7.9358015616135494E-2</v>
      </c>
      <c r="AV11" s="19">
        <v>7.4953071975952301E-2</v>
      </c>
      <c r="AW11" s="19">
        <v>9.8108076353343995E-2</v>
      </c>
      <c r="AX11" s="19">
        <v>9.5776173822860397E-2</v>
      </c>
      <c r="AY11" s="19">
        <v>6.7918586161895195E-2</v>
      </c>
      <c r="AZ11" s="19"/>
      <c r="BA11" s="19">
        <v>0.115485675054896</v>
      </c>
      <c r="BB11" s="19">
        <v>7.9341621804513707E-2</v>
      </c>
      <c r="BC11" s="19">
        <v>4.5571783814574399E-2</v>
      </c>
      <c r="BD11" s="19">
        <v>7.6626264906122302E-2</v>
      </c>
      <c r="BE11" s="19">
        <v>0.108143326460293</v>
      </c>
      <c r="BF11" s="19"/>
      <c r="BG11" s="19">
        <v>6.7912879059222206E-2</v>
      </c>
      <c r="BH11" s="19">
        <v>7.6499669075181395E-2</v>
      </c>
      <c r="BI11" s="19">
        <v>7.0853073056154195E-2</v>
      </c>
      <c r="BJ11" s="19">
        <v>7.2546177719324603E-2</v>
      </c>
      <c r="BK11" s="19">
        <v>5.34154606074487E-2</v>
      </c>
      <c r="BL11" s="19"/>
      <c r="BM11" s="19">
        <v>6.7367718570211593E-2</v>
      </c>
      <c r="BN11" s="19">
        <v>8.7824491573106497E-2</v>
      </c>
      <c r="BO11" s="19">
        <v>0.116290864341454</v>
      </c>
      <c r="BP11" s="19"/>
      <c r="BQ11" s="19">
        <v>6.7672302096446799E-2</v>
      </c>
      <c r="BR11" s="19">
        <v>8.2208503832036303E-2</v>
      </c>
      <c r="BS11" s="19"/>
      <c r="BT11" s="19">
        <v>7.0428293697050295E-2</v>
      </c>
      <c r="BU11" s="19">
        <v>9.26743778698388E-2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1112</v>
      </c>
      <c r="D7" s="10">
        <v>479</v>
      </c>
      <c r="E7" s="10">
        <v>630</v>
      </c>
      <c r="F7" s="10"/>
      <c r="G7" s="10">
        <v>113</v>
      </c>
      <c r="H7" s="10">
        <v>154</v>
      </c>
      <c r="I7" s="10">
        <v>186</v>
      </c>
      <c r="J7" s="10">
        <v>252</v>
      </c>
      <c r="K7" s="10">
        <v>154</v>
      </c>
      <c r="L7" s="10">
        <v>253</v>
      </c>
      <c r="M7" s="10"/>
      <c r="N7" s="10">
        <v>315</v>
      </c>
      <c r="O7" s="10">
        <v>237</v>
      </c>
      <c r="P7" s="10">
        <v>250</v>
      </c>
      <c r="Q7" s="10">
        <v>304</v>
      </c>
      <c r="R7" s="10"/>
      <c r="S7" s="10">
        <v>174</v>
      </c>
      <c r="T7" s="10">
        <v>194</v>
      </c>
      <c r="U7" s="10">
        <v>97</v>
      </c>
      <c r="V7" s="10">
        <v>130</v>
      </c>
      <c r="W7" s="10">
        <v>101</v>
      </c>
      <c r="X7" s="10">
        <v>122</v>
      </c>
      <c r="Y7" s="10">
        <v>112</v>
      </c>
      <c r="Z7" s="10">
        <v>55</v>
      </c>
      <c r="AA7" s="10">
        <v>127</v>
      </c>
      <c r="AB7" s="10"/>
      <c r="AC7" s="10">
        <v>8</v>
      </c>
      <c r="AD7" s="10">
        <v>51</v>
      </c>
      <c r="AE7" s="10">
        <v>67</v>
      </c>
      <c r="AF7" s="10">
        <v>86</v>
      </c>
      <c r="AG7" s="10">
        <v>96</v>
      </c>
      <c r="AH7" s="10">
        <v>119</v>
      </c>
      <c r="AI7" s="10">
        <v>93</v>
      </c>
      <c r="AJ7" s="10">
        <v>71</v>
      </c>
      <c r="AK7" s="10">
        <v>74</v>
      </c>
      <c r="AL7" s="10">
        <v>64</v>
      </c>
      <c r="AM7" s="10">
        <v>86</v>
      </c>
      <c r="AN7" s="10">
        <v>77</v>
      </c>
      <c r="AO7" s="10">
        <v>52</v>
      </c>
      <c r="AP7" s="10">
        <v>29</v>
      </c>
      <c r="AQ7" s="10">
        <v>28</v>
      </c>
      <c r="AR7" s="10">
        <v>61</v>
      </c>
      <c r="AS7" s="10"/>
      <c r="AT7" s="10">
        <v>256</v>
      </c>
      <c r="AU7" s="10">
        <v>303</v>
      </c>
      <c r="AV7" s="10">
        <v>160</v>
      </c>
      <c r="AW7" s="10">
        <v>221</v>
      </c>
      <c r="AX7" s="10">
        <v>119</v>
      </c>
      <c r="AY7" s="10">
        <v>53</v>
      </c>
      <c r="AZ7" s="10"/>
      <c r="BA7" s="10">
        <v>296</v>
      </c>
      <c r="BB7" s="10">
        <v>236</v>
      </c>
      <c r="BC7" s="10">
        <v>276</v>
      </c>
      <c r="BD7" s="10">
        <v>127</v>
      </c>
      <c r="BE7" s="10">
        <v>19</v>
      </c>
      <c r="BF7" s="10"/>
      <c r="BG7" s="10">
        <v>235</v>
      </c>
      <c r="BH7" s="10">
        <v>353</v>
      </c>
      <c r="BI7" s="10">
        <v>106</v>
      </c>
      <c r="BJ7" s="10">
        <v>163</v>
      </c>
      <c r="BK7" s="10">
        <v>50</v>
      </c>
      <c r="BL7" s="10"/>
      <c r="BM7" s="10">
        <v>495</v>
      </c>
      <c r="BN7" s="10">
        <v>433</v>
      </c>
      <c r="BO7" s="10">
        <v>184</v>
      </c>
      <c r="BP7" s="10"/>
      <c r="BQ7" s="10">
        <v>381</v>
      </c>
      <c r="BR7" s="10">
        <v>673</v>
      </c>
      <c r="BS7" s="10"/>
      <c r="BT7" s="10">
        <v>632</v>
      </c>
      <c r="BU7" s="10">
        <v>428</v>
      </c>
    </row>
    <row r="8" spans="2:73" ht="30" customHeight="1" x14ac:dyDescent="0.3">
      <c r="B8" s="11" t="s">
        <v>19</v>
      </c>
      <c r="C8" s="11">
        <v>1119</v>
      </c>
      <c r="D8" s="11">
        <v>561</v>
      </c>
      <c r="E8" s="11">
        <v>556</v>
      </c>
      <c r="F8" s="11"/>
      <c r="G8" s="11">
        <v>169</v>
      </c>
      <c r="H8" s="11">
        <v>197</v>
      </c>
      <c r="I8" s="11">
        <v>178</v>
      </c>
      <c r="J8" s="11">
        <v>192</v>
      </c>
      <c r="K8" s="11">
        <v>147</v>
      </c>
      <c r="L8" s="11">
        <v>235</v>
      </c>
      <c r="M8" s="11"/>
      <c r="N8" s="11">
        <v>305</v>
      </c>
      <c r="O8" s="11">
        <v>264</v>
      </c>
      <c r="P8" s="11">
        <v>249</v>
      </c>
      <c r="Q8" s="11">
        <v>295</v>
      </c>
      <c r="R8" s="11"/>
      <c r="S8" s="11">
        <v>180</v>
      </c>
      <c r="T8" s="11">
        <v>188</v>
      </c>
      <c r="U8" s="11">
        <v>101</v>
      </c>
      <c r="V8" s="11">
        <v>128</v>
      </c>
      <c r="W8" s="11">
        <v>99</v>
      </c>
      <c r="X8" s="11">
        <v>126</v>
      </c>
      <c r="Y8" s="11">
        <v>113</v>
      </c>
      <c r="Z8" s="11">
        <v>54</v>
      </c>
      <c r="AA8" s="11">
        <v>129</v>
      </c>
      <c r="AB8" s="11"/>
      <c r="AC8" s="11">
        <v>9</v>
      </c>
      <c r="AD8" s="11">
        <v>52</v>
      </c>
      <c r="AE8" s="11">
        <v>67</v>
      </c>
      <c r="AF8" s="11">
        <v>85</v>
      </c>
      <c r="AG8" s="11">
        <v>96</v>
      </c>
      <c r="AH8" s="11">
        <v>121</v>
      </c>
      <c r="AI8" s="11">
        <v>98</v>
      </c>
      <c r="AJ8" s="11">
        <v>68</v>
      </c>
      <c r="AK8" s="11">
        <v>80</v>
      </c>
      <c r="AL8" s="11">
        <v>66</v>
      </c>
      <c r="AM8" s="11">
        <v>86</v>
      </c>
      <c r="AN8" s="11">
        <v>80</v>
      </c>
      <c r="AO8" s="11">
        <v>52</v>
      </c>
      <c r="AP8" s="11">
        <v>31</v>
      </c>
      <c r="AQ8" s="11">
        <v>27</v>
      </c>
      <c r="AR8" s="11">
        <v>56</v>
      </c>
      <c r="AS8" s="11"/>
      <c r="AT8" s="11">
        <v>273</v>
      </c>
      <c r="AU8" s="11">
        <v>301</v>
      </c>
      <c r="AV8" s="11">
        <v>158</v>
      </c>
      <c r="AW8" s="11">
        <v>221</v>
      </c>
      <c r="AX8" s="11">
        <v>113</v>
      </c>
      <c r="AY8" s="11">
        <v>52</v>
      </c>
      <c r="AZ8" s="11"/>
      <c r="BA8" s="11">
        <v>292</v>
      </c>
      <c r="BB8" s="11">
        <v>246</v>
      </c>
      <c r="BC8" s="11">
        <v>280</v>
      </c>
      <c r="BD8" s="11">
        <v>129</v>
      </c>
      <c r="BE8" s="11">
        <v>17</v>
      </c>
      <c r="BF8" s="11"/>
      <c r="BG8" s="11">
        <v>223</v>
      </c>
      <c r="BH8" s="11">
        <v>370</v>
      </c>
      <c r="BI8" s="11">
        <v>103</v>
      </c>
      <c r="BJ8" s="11">
        <v>162</v>
      </c>
      <c r="BK8" s="11">
        <v>49</v>
      </c>
      <c r="BL8" s="11"/>
      <c r="BM8" s="11">
        <v>504</v>
      </c>
      <c r="BN8" s="11">
        <v>436</v>
      </c>
      <c r="BO8" s="11">
        <v>179</v>
      </c>
      <c r="BP8" s="11"/>
      <c r="BQ8" s="11">
        <v>406</v>
      </c>
      <c r="BR8" s="11">
        <v>650</v>
      </c>
      <c r="BS8" s="11"/>
      <c r="BT8" s="11">
        <v>633</v>
      </c>
      <c r="BU8" s="11">
        <v>432</v>
      </c>
    </row>
    <row r="9" spans="2:73" ht="43.2" x14ac:dyDescent="0.3">
      <c r="B9" s="18" t="s">
        <v>408</v>
      </c>
      <c r="C9" s="17">
        <v>0.49606028385941098</v>
      </c>
      <c r="D9" s="17">
        <v>0.55014209638714096</v>
      </c>
      <c r="E9" s="17">
        <v>0.43997842876542198</v>
      </c>
      <c r="F9" s="17"/>
      <c r="G9" s="17">
        <v>0.53873457335312103</v>
      </c>
      <c r="H9" s="17">
        <v>0.50531152003156099</v>
      </c>
      <c r="I9" s="17">
        <v>0.53758598621393705</v>
      </c>
      <c r="J9" s="17">
        <v>0.53388543704576297</v>
      </c>
      <c r="K9" s="17">
        <v>0.39935329872719399</v>
      </c>
      <c r="L9" s="17">
        <v>0.45574676783073198</v>
      </c>
      <c r="M9" s="17"/>
      <c r="N9" s="17">
        <v>0.50466569529069905</v>
      </c>
      <c r="O9" s="17">
        <v>0.50946327120295598</v>
      </c>
      <c r="P9" s="17">
        <v>0.488694703072865</v>
      </c>
      <c r="Q9" s="17">
        <v>0.47760621912808698</v>
      </c>
      <c r="R9" s="17"/>
      <c r="S9" s="17">
        <v>0.45369717812356197</v>
      </c>
      <c r="T9" s="17">
        <v>0.48567467400858799</v>
      </c>
      <c r="U9" s="17">
        <v>0.53351160920644103</v>
      </c>
      <c r="V9" s="17">
        <v>0.49200593041882901</v>
      </c>
      <c r="W9" s="17">
        <v>0.43787500354873599</v>
      </c>
      <c r="X9" s="17">
        <v>0.50920725664427502</v>
      </c>
      <c r="Y9" s="17">
        <v>0.56564000603241105</v>
      </c>
      <c r="Z9" s="17">
        <v>0.51809615393197195</v>
      </c>
      <c r="AA9" s="17">
        <v>0.50707671696329903</v>
      </c>
      <c r="AB9" s="17"/>
      <c r="AC9" s="17">
        <v>0.37657167929313001</v>
      </c>
      <c r="AD9" s="17">
        <v>0.45790776630534102</v>
      </c>
      <c r="AE9" s="17">
        <v>0.60291471747330405</v>
      </c>
      <c r="AF9" s="17">
        <v>0.46530300892321902</v>
      </c>
      <c r="AG9" s="17">
        <v>0.53757019884080004</v>
      </c>
      <c r="AH9" s="17">
        <v>0.491068932066556</v>
      </c>
      <c r="AI9" s="17">
        <v>0.48317697763053602</v>
      </c>
      <c r="AJ9" s="17">
        <v>0.48495250221998998</v>
      </c>
      <c r="AK9" s="17">
        <v>0.47420024413474599</v>
      </c>
      <c r="AL9" s="17">
        <v>0.47611689508594102</v>
      </c>
      <c r="AM9" s="17">
        <v>0.551962952539652</v>
      </c>
      <c r="AN9" s="17">
        <v>0.56379505113985295</v>
      </c>
      <c r="AO9" s="17">
        <v>0.58827651957314697</v>
      </c>
      <c r="AP9" s="17">
        <v>0.52696122196050499</v>
      </c>
      <c r="AQ9" s="17">
        <v>0.49811656543218003</v>
      </c>
      <c r="AR9" s="17">
        <v>0.36885120705777003</v>
      </c>
      <c r="AS9" s="17"/>
      <c r="AT9" s="17">
        <v>0.55323237151333304</v>
      </c>
      <c r="AU9" s="17">
        <v>0.49108134481395999</v>
      </c>
      <c r="AV9" s="17">
        <v>0.473701213607995</v>
      </c>
      <c r="AW9" s="17">
        <v>0.452234200054282</v>
      </c>
      <c r="AX9" s="17">
        <v>0.49322351414624399</v>
      </c>
      <c r="AY9" s="17">
        <v>0.48502981308825099</v>
      </c>
      <c r="AZ9" s="17"/>
      <c r="BA9" s="17">
        <v>0.49429594482317102</v>
      </c>
      <c r="BB9" s="17">
        <v>0.45501392012050201</v>
      </c>
      <c r="BC9" s="17">
        <v>0.57660788780320305</v>
      </c>
      <c r="BD9" s="17">
        <v>0.46329622361072598</v>
      </c>
      <c r="BE9" s="17">
        <v>0.40491116264622501</v>
      </c>
      <c r="BF9" s="17"/>
      <c r="BG9" s="17">
        <v>0.47505330952516001</v>
      </c>
      <c r="BH9" s="17">
        <v>0.51747197308572701</v>
      </c>
      <c r="BI9" s="17">
        <v>0.43613875604435698</v>
      </c>
      <c r="BJ9" s="17">
        <v>0.46526555988780099</v>
      </c>
      <c r="BK9" s="17">
        <v>0.56417207488389598</v>
      </c>
      <c r="BL9" s="17"/>
      <c r="BM9" s="17">
        <v>0.491325615889802</v>
      </c>
      <c r="BN9" s="17">
        <v>0.49770564755047902</v>
      </c>
      <c r="BO9" s="17">
        <v>0.50538591521519804</v>
      </c>
      <c r="BP9" s="17"/>
      <c r="BQ9" s="17">
        <v>0.46692101804069103</v>
      </c>
      <c r="BR9" s="17">
        <v>0.51828625541338003</v>
      </c>
      <c r="BS9" s="17"/>
      <c r="BT9" s="17">
        <v>0.48182825937366403</v>
      </c>
      <c r="BU9" s="17">
        <v>0.52817355680454703</v>
      </c>
    </row>
    <row r="10" spans="2:73" ht="28.8" x14ac:dyDescent="0.3">
      <c r="B10" s="18" t="s">
        <v>392</v>
      </c>
      <c r="C10" s="17">
        <v>0.42392547167921002</v>
      </c>
      <c r="D10" s="17">
        <v>0.37541008760328798</v>
      </c>
      <c r="E10" s="17">
        <v>0.47414926210354003</v>
      </c>
      <c r="F10" s="17"/>
      <c r="G10" s="17">
        <v>0.37366143478320701</v>
      </c>
      <c r="H10" s="17">
        <v>0.42330560364315201</v>
      </c>
      <c r="I10" s="17">
        <v>0.412105605260218</v>
      </c>
      <c r="J10" s="17">
        <v>0.39362402362552501</v>
      </c>
      <c r="K10" s="17">
        <v>0.46393215384839598</v>
      </c>
      <c r="L10" s="17">
        <v>0.46928469846034598</v>
      </c>
      <c r="M10" s="17"/>
      <c r="N10" s="17">
        <v>0.45052317466040498</v>
      </c>
      <c r="O10" s="17">
        <v>0.41723097431199202</v>
      </c>
      <c r="P10" s="17">
        <v>0.39735177997079602</v>
      </c>
      <c r="Q10" s="17">
        <v>0.42695579960445101</v>
      </c>
      <c r="R10" s="17"/>
      <c r="S10" s="17">
        <v>0.44819447443339899</v>
      </c>
      <c r="T10" s="17">
        <v>0.44235036085648299</v>
      </c>
      <c r="U10" s="17">
        <v>0.425594310965967</v>
      </c>
      <c r="V10" s="17">
        <v>0.41067950743474602</v>
      </c>
      <c r="W10" s="17">
        <v>0.46173476964343102</v>
      </c>
      <c r="X10" s="17">
        <v>0.42118650252919898</v>
      </c>
      <c r="Y10" s="17">
        <v>0.346996538317351</v>
      </c>
      <c r="Z10" s="17">
        <v>0.39685385797600697</v>
      </c>
      <c r="AA10" s="17">
        <v>0.42706459560424298</v>
      </c>
      <c r="AB10" s="17"/>
      <c r="AC10" s="17">
        <v>0.30710051073255201</v>
      </c>
      <c r="AD10" s="17">
        <v>0.35936235382912601</v>
      </c>
      <c r="AE10" s="17">
        <v>0.296763957574048</v>
      </c>
      <c r="AF10" s="17">
        <v>0.440102104259953</v>
      </c>
      <c r="AG10" s="17">
        <v>0.39280279344790803</v>
      </c>
      <c r="AH10" s="17">
        <v>0.45528645904653697</v>
      </c>
      <c r="AI10" s="17">
        <v>0.47766729987710199</v>
      </c>
      <c r="AJ10" s="17">
        <v>0.44337263012844202</v>
      </c>
      <c r="AK10" s="17">
        <v>0.420714994093841</v>
      </c>
      <c r="AL10" s="17">
        <v>0.40182553610581601</v>
      </c>
      <c r="AM10" s="17">
        <v>0.41481221438084398</v>
      </c>
      <c r="AN10" s="17">
        <v>0.34342205745991899</v>
      </c>
      <c r="AO10" s="17">
        <v>0.395451948367393</v>
      </c>
      <c r="AP10" s="17">
        <v>0.44990105423878102</v>
      </c>
      <c r="AQ10" s="17">
        <v>0.44359112012523</v>
      </c>
      <c r="AR10" s="17">
        <v>0.62350512480430398</v>
      </c>
      <c r="AS10" s="17"/>
      <c r="AT10" s="17">
        <v>0.39636526366128699</v>
      </c>
      <c r="AU10" s="17">
        <v>0.42851450389839402</v>
      </c>
      <c r="AV10" s="17">
        <v>0.44793884417316099</v>
      </c>
      <c r="AW10" s="17">
        <v>0.44253382698940102</v>
      </c>
      <c r="AX10" s="17">
        <v>0.37540404711983899</v>
      </c>
      <c r="AY10" s="17">
        <v>0.49548765432083097</v>
      </c>
      <c r="AZ10" s="17"/>
      <c r="BA10" s="17">
        <v>0.39105725141271303</v>
      </c>
      <c r="BB10" s="17">
        <v>0.48726364146432399</v>
      </c>
      <c r="BC10" s="17">
        <v>0.355328257089572</v>
      </c>
      <c r="BD10" s="17">
        <v>0.46382946494537602</v>
      </c>
      <c r="BE10" s="17">
        <v>0.52448888032069196</v>
      </c>
      <c r="BF10" s="17"/>
      <c r="BG10" s="17">
        <v>0.45131105271711802</v>
      </c>
      <c r="BH10" s="17">
        <v>0.41067180303440398</v>
      </c>
      <c r="BI10" s="17">
        <v>0.49847184216545898</v>
      </c>
      <c r="BJ10" s="17">
        <v>0.46492810803398998</v>
      </c>
      <c r="BK10" s="17">
        <v>0.32524810150382899</v>
      </c>
      <c r="BL10" s="17"/>
      <c r="BM10" s="17">
        <v>0.43023326683302399</v>
      </c>
      <c r="BN10" s="17">
        <v>0.41986344377390999</v>
      </c>
      <c r="BO10" s="17">
        <v>0.41606743777643701</v>
      </c>
      <c r="BP10" s="17"/>
      <c r="BQ10" s="17">
        <v>0.47176320548258599</v>
      </c>
      <c r="BR10" s="17">
        <v>0.39913784876547598</v>
      </c>
      <c r="BS10" s="17"/>
      <c r="BT10" s="17">
        <v>0.45931165181242101</v>
      </c>
      <c r="BU10" s="17">
        <v>0.38148418706172799</v>
      </c>
    </row>
    <row r="11" spans="2:73" x14ac:dyDescent="0.3">
      <c r="B11" s="18" t="s">
        <v>92</v>
      </c>
      <c r="C11" s="19">
        <v>8.00142444613791E-2</v>
      </c>
      <c r="D11" s="19">
        <v>7.4447816009570997E-2</v>
      </c>
      <c r="E11" s="19">
        <v>8.5872309131038299E-2</v>
      </c>
      <c r="F11" s="19"/>
      <c r="G11" s="19">
        <v>8.7603991863672195E-2</v>
      </c>
      <c r="H11" s="19">
        <v>7.1382876325286296E-2</v>
      </c>
      <c r="I11" s="19">
        <v>5.0308408525844402E-2</v>
      </c>
      <c r="J11" s="19">
        <v>7.2490539328711495E-2</v>
      </c>
      <c r="K11" s="19">
        <v>0.13671454742441</v>
      </c>
      <c r="L11" s="19">
        <v>7.4968533708921301E-2</v>
      </c>
      <c r="M11" s="19"/>
      <c r="N11" s="19">
        <v>4.4811130048896697E-2</v>
      </c>
      <c r="O11" s="19">
        <v>7.3305754485052305E-2</v>
      </c>
      <c r="P11" s="19">
        <v>0.113953516956339</v>
      </c>
      <c r="Q11" s="19">
        <v>9.5437981267461905E-2</v>
      </c>
      <c r="R11" s="19"/>
      <c r="S11" s="19">
        <v>9.8108347443039298E-2</v>
      </c>
      <c r="T11" s="19">
        <v>7.1974965134928903E-2</v>
      </c>
      <c r="U11" s="19">
        <v>4.0894079827592397E-2</v>
      </c>
      <c r="V11" s="19">
        <v>9.7314562146424893E-2</v>
      </c>
      <c r="W11" s="19">
        <v>0.10039022680783299</v>
      </c>
      <c r="X11" s="19">
        <v>6.9606240826526194E-2</v>
      </c>
      <c r="Y11" s="19">
        <v>8.7363455650237898E-2</v>
      </c>
      <c r="Z11" s="19">
        <v>8.5049988092021106E-2</v>
      </c>
      <c r="AA11" s="19">
        <v>6.5858687432457902E-2</v>
      </c>
      <c r="AB11" s="19"/>
      <c r="AC11" s="19">
        <v>0.31632780997431797</v>
      </c>
      <c r="AD11" s="19">
        <v>0.18272987986553299</v>
      </c>
      <c r="AE11" s="19">
        <v>0.10032132495264701</v>
      </c>
      <c r="AF11" s="19">
        <v>9.4594886816828594E-2</v>
      </c>
      <c r="AG11" s="19">
        <v>6.9627007711291503E-2</v>
      </c>
      <c r="AH11" s="19">
        <v>5.3644608886906801E-2</v>
      </c>
      <c r="AI11" s="19">
        <v>3.9155722492362398E-2</v>
      </c>
      <c r="AJ11" s="19">
        <v>7.1674867651567498E-2</v>
      </c>
      <c r="AK11" s="19">
        <v>0.105084761771413</v>
      </c>
      <c r="AL11" s="19">
        <v>0.12205756880824301</v>
      </c>
      <c r="AM11" s="19">
        <v>3.32248330795046E-2</v>
      </c>
      <c r="AN11" s="19">
        <v>9.2782891400227704E-2</v>
      </c>
      <c r="AO11" s="19">
        <v>1.62715320594604E-2</v>
      </c>
      <c r="AP11" s="19">
        <v>2.31377238007138E-2</v>
      </c>
      <c r="AQ11" s="19">
        <v>5.8292314442590698E-2</v>
      </c>
      <c r="AR11" s="19">
        <v>7.6436681379261099E-3</v>
      </c>
      <c r="AS11" s="19"/>
      <c r="AT11" s="19">
        <v>5.04023648253797E-2</v>
      </c>
      <c r="AU11" s="19">
        <v>8.04041512876464E-2</v>
      </c>
      <c r="AV11" s="19">
        <v>7.8359942218843903E-2</v>
      </c>
      <c r="AW11" s="19">
        <v>0.105231972956317</v>
      </c>
      <c r="AX11" s="19">
        <v>0.13137243873391699</v>
      </c>
      <c r="AY11" s="19">
        <v>1.94825325909182E-2</v>
      </c>
      <c r="AZ11" s="19"/>
      <c r="BA11" s="19">
        <v>0.114646803764116</v>
      </c>
      <c r="BB11" s="19">
        <v>5.7722438415174403E-2</v>
      </c>
      <c r="BC11" s="19">
        <v>6.8063855107225693E-2</v>
      </c>
      <c r="BD11" s="19">
        <v>7.2874311443897499E-2</v>
      </c>
      <c r="BE11" s="19">
        <v>7.0599957033082902E-2</v>
      </c>
      <c r="BF11" s="19"/>
      <c r="BG11" s="19">
        <v>7.36356377577215E-2</v>
      </c>
      <c r="BH11" s="19">
        <v>7.1856223879869396E-2</v>
      </c>
      <c r="BI11" s="19">
        <v>6.5389401790184196E-2</v>
      </c>
      <c r="BJ11" s="19">
        <v>6.9806332078209105E-2</v>
      </c>
      <c r="BK11" s="19">
        <v>0.110579823612275</v>
      </c>
      <c r="BL11" s="19"/>
      <c r="BM11" s="19">
        <v>7.8441117277174094E-2</v>
      </c>
      <c r="BN11" s="19">
        <v>8.2430908675611606E-2</v>
      </c>
      <c r="BO11" s="19">
        <v>7.8546647008364501E-2</v>
      </c>
      <c r="BP11" s="19"/>
      <c r="BQ11" s="19">
        <v>6.1315776476722102E-2</v>
      </c>
      <c r="BR11" s="19">
        <v>8.2575895821143205E-2</v>
      </c>
      <c r="BS11" s="19"/>
      <c r="BT11" s="19">
        <v>5.8860088813915003E-2</v>
      </c>
      <c r="BU11" s="19">
        <v>9.0342256133725304E-2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1056</v>
      </c>
      <c r="D7" s="10">
        <v>478</v>
      </c>
      <c r="E7" s="10">
        <v>577</v>
      </c>
      <c r="F7" s="10"/>
      <c r="G7" s="10">
        <v>109</v>
      </c>
      <c r="H7" s="10">
        <v>144</v>
      </c>
      <c r="I7" s="10">
        <v>182</v>
      </c>
      <c r="J7" s="10">
        <v>232</v>
      </c>
      <c r="K7" s="10">
        <v>132</v>
      </c>
      <c r="L7" s="10">
        <v>257</v>
      </c>
      <c r="M7" s="10"/>
      <c r="N7" s="10">
        <v>294</v>
      </c>
      <c r="O7" s="10">
        <v>228</v>
      </c>
      <c r="P7" s="10">
        <v>230</v>
      </c>
      <c r="Q7" s="10">
        <v>298</v>
      </c>
      <c r="R7" s="10"/>
      <c r="S7" s="10">
        <v>141</v>
      </c>
      <c r="T7" s="10">
        <v>166</v>
      </c>
      <c r="U7" s="10">
        <v>109</v>
      </c>
      <c r="V7" s="10">
        <v>132</v>
      </c>
      <c r="W7" s="10">
        <v>106</v>
      </c>
      <c r="X7" s="10">
        <v>90</v>
      </c>
      <c r="Y7" s="10">
        <v>104</v>
      </c>
      <c r="Z7" s="10">
        <v>64</v>
      </c>
      <c r="AA7" s="10">
        <v>144</v>
      </c>
      <c r="AB7" s="10"/>
      <c r="AC7" s="10">
        <v>9</v>
      </c>
      <c r="AD7" s="10">
        <v>43</v>
      </c>
      <c r="AE7" s="10">
        <v>74</v>
      </c>
      <c r="AF7" s="10">
        <v>87</v>
      </c>
      <c r="AG7" s="10">
        <v>102</v>
      </c>
      <c r="AH7" s="10">
        <v>106</v>
      </c>
      <c r="AI7" s="10">
        <v>78</v>
      </c>
      <c r="AJ7" s="10">
        <v>63</v>
      </c>
      <c r="AK7" s="10">
        <v>74</v>
      </c>
      <c r="AL7" s="10">
        <v>56</v>
      </c>
      <c r="AM7" s="10">
        <v>79</v>
      </c>
      <c r="AN7" s="10">
        <v>57</v>
      </c>
      <c r="AO7" s="10">
        <v>45</v>
      </c>
      <c r="AP7" s="10">
        <v>34</v>
      </c>
      <c r="AQ7" s="10">
        <v>33</v>
      </c>
      <c r="AR7" s="10">
        <v>63</v>
      </c>
      <c r="AS7" s="10"/>
      <c r="AT7" s="10">
        <v>229</v>
      </c>
      <c r="AU7" s="10">
        <v>303</v>
      </c>
      <c r="AV7" s="10">
        <v>155</v>
      </c>
      <c r="AW7" s="10">
        <v>199</v>
      </c>
      <c r="AX7" s="10">
        <v>120</v>
      </c>
      <c r="AY7" s="10">
        <v>49</v>
      </c>
      <c r="AZ7" s="10"/>
      <c r="BA7" s="10">
        <v>262</v>
      </c>
      <c r="BB7" s="10">
        <v>222</v>
      </c>
      <c r="BC7" s="10">
        <v>261</v>
      </c>
      <c r="BD7" s="10">
        <v>119</v>
      </c>
      <c r="BE7" s="10">
        <v>22</v>
      </c>
      <c r="BF7" s="10"/>
      <c r="BG7" s="10">
        <v>188</v>
      </c>
      <c r="BH7" s="10">
        <v>362</v>
      </c>
      <c r="BI7" s="10">
        <v>96</v>
      </c>
      <c r="BJ7" s="10">
        <v>154</v>
      </c>
      <c r="BK7" s="10">
        <v>52</v>
      </c>
      <c r="BL7" s="10"/>
      <c r="BM7" s="10">
        <v>494</v>
      </c>
      <c r="BN7" s="10">
        <v>390</v>
      </c>
      <c r="BO7" s="10">
        <v>172</v>
      </c>
      <c r="BP7" s="10"/>
      <c r="BQ7" s="10">
        <v>345</v>
      </c>
      <c r="BR7" s="10">
        <v>659</v>
      </c>
      <c r="BS7" s="10"/>
      <c r="BT7" s="10">
        <v>612</v>
      </c>
      <c r="BU7" s="10">
        <v>402</v>
      </c>
    </row>
    <row r="8" spans="2:73" ht="30" customHeight="1" x14ac:dyDescent="0.3">
      <c r="B8" s="11" t="s">
        <v>19</v>
      </c>
      <c r="C8" s="11">
        <v>1072</v>
      </c>
      <c r="D8" s="11">
        <v>559</v>
      </c>
      <c r="E8" s="11">
        <v>512</v>
      </c>
      <c r="F8" s="11"/>
      <c r="G8" s="11">
        <v>169</v>
      </c>
      <c r="H8" s="11">
        <v>181</v>
      </c>
      <c r="I8" s="11">
        <v>180</v>
      </c>
      <c r="J8" s="11">
        <v>179</v>
      </c>
      <c r="K8" s="11">
        <v>125</v>
      </c>
      <c r="L8" s="11">
        <v>238</v>
      </c>
      <c r="M8" s="11"/>
      <c r="N8" s="11">
        <v>286</v>
      </c>
      <c r="O8" s="11">
        <v>252</v>
      </c>
      <c r="P8" s="11">
        <v>231</v>
      </c>
      <c r="Q8" s="11">
        <v>297</v>
      </c>
      <c r="R8" s="11"/>
      <c r="S8" s="11">
        <v>147</v>
      </c>
      <c r="T8" s="11">
        <v>169</v>
      </c>
      <c r="U8" s="11">
        <v>108</v>
      </c>
      <c r="V8" s="11">
        <v>137</v>
      </c>
      <c r="W8" s="11">
        <v>107</v>
      </c>
      <c r="X8" s="11">
        <v>90</v>
      </c>
      <c r="Y8" s="11">
        <v>105</v>
      </c>
      <c r="Z8" s="11">
        <v>62</v>
      </c>
      <c r="AA8" s="11">
        <v>147</v>
      </c>
      <c r="AB8" s="11"/>
      <c r="AC8" s="11">
        <v>12</v>
      </c>
      <c r="AD8" s="11">
        <v>45</v>
      </c>
      <c r="AE8" s="11">
        <v>77</v>
      </c>
      <c r="AF8" s="11">
        <v>84</v>
      </c>
      <c r="AG8" s="11">
        <v>99</v>
      </c>
      <c r="AH8" s="11">
        <v>106</v>
      </c>
      <c r="AI8" s="11">
        <v>85</v>
      </c>
      <c r="AJ8" s="11">
        <v>64</v>
      </c>
      <c r="AK8" s="11">
        <v>82</v>
      </c>
      <c r="AL8" s="11">
        <v>58</v>
      </c>
      <c r="AM8" s="11">
        <v>79</v>
      </c>
      <c r="AN8" s="11">
        <v>58</v>
      </c>
      <c r="AO8" s="11">
        <v>48</v>
      </c>
      <c r="AP8" s="11">
        <v>35</v>
      </c>
      <c r="AQ8" s="11">
        <v>31</v>
      </c>
      <c r="AR8" s="11">
        <v>57</v>
      </c>
      <c r="AS8" s="11"/>
      <c r="AT8" s="11">
        <v>251</v>
      </c>
      <c r="AU8" s="11">
        <v>296</v>
      </c>
      <c r="AV8" s="11">
        <v>164</v>
      </c>
      <c r="AW8" s="11">
        <v>198</v>
      </c>
      <c r="AX8" s="11">
        <v>115</v>
      </c>
      <c r="AY8" s="11">
        <v>46</v>
      </c>
      <c r="AZ8" s="11"/>
      <c r="BA8" s="11">
        <v>262</v>
      </c>
      <c r="BB8" s="11">
        <v>232</v>
      </c>
      <c r="BC8" s="11">
        <v>275</v>
      </c>
      <c r="BD8" s="11">
        <v>115</v>
      </c>
      <c r="BE8" s="11">
        <v>19</v>
      </c>
      <c r="BF8" s="11"/>
      <c r="BG8" s="11">
        <v>183</v>
      </c>
      <c r="BH8" s="11">
        <v>370</v>
      </c>
      <c r="BI8" s="11">
        <v>93</v>
      </c>
      <c r="BJ8" s="11">
        <v>160</v>
      </c>
      <c r="BK8" s="11">
        <v>55</v>
      </c>
      <c r="BL8" s="11"/>
      <c r="BM8" s="11">
        <v>507</v>
      </c>
      <c r="BN8" s="11">
        <v>397</v>
      </c>
      <c r="BO8" s="11">
        <v>167</v>
      </c>
      <c r="BP8" s="11"/>
      <c r="BQ8" s="11">
        <v>378</v>
      </c>
      <c r="BR8" s="11">
        <v>634</v>
      </c>
      <c r="BS8" s="11"/>
      <c r="BT8" s="11">
        <v>623</v>
      </c>
      <c r="BU8" s="11">
        <v>405</v>
      </c>
    </row>
    <row r="9" spans="2:73" ht="43.2" x14ac:dyDescent="0.3">
      <c r="B9" s="18" t="s">
        <v>410</v>
      </c>
      <c r="C9" s="17">
        <v>0.56413385625650203</v>
      </c>
      <c r="D9" s="17">
        <v>0.60878062201892602</v>
      </c>
      <c r="E9" s="17">
        <v>0.51476729394143905</v>
      </c>
      <c r="F9" s="17"/>
      <c r="G9" s="17">
        <v>0.61416449838303999</v>
      </c>
      <c r="H9" s="17">
        <v>0.62068322167252898</v>
      </c>
      <c r="I9" s="17">
        <v>0.58300756891526995</v>
      </c>
      <c r="J9" s="17">
        <v>0.568141276058444</v>
      </c>
      <c r="K9" s="17">
        <v>0.551638963620942</v>
      </c>
      <c r="L9" s="17">
        <v>0.47493424012294899</v>
      </c>
      <c r="M9" s="17"/>
      <c r="N9" s="17">
        <v>0.58243877003275502</v>
      </c>
      <c r="O9" s="17">
        <v>0.56701806008311095</v>
      </c>
      <c r="P9" s="17">
        <v>0.57305450783350598</v>
      </c>
      <c r="Q9" s="17">
        <v>0.54166151687910902</v>
      </c>
      <c r="R9" s="17"/>
      <c r="S9" s="17">
        <v>0.55104205633991399</v>
      </c>
      <c r="T9" s="17">
        <v>0.56720265946781001</v>
      </c>
      <c r="U9" s="17">
        <v>0.46526318681564899</v>
      </c>
      <c r="V9" s="17">
        <v>0.55806349719213399</v>
      </c>
      <c r="W9" s="17">
        <v>0.54340849641937605</v>
      </c>
      <c r="X9" s="17">
        <v>0.57304443415481898</v>
      </c>
      <c r="Y9" s="17">
        <v>0.60303887542533896</v>
      </c>
      <c r="Z9" s="17">
        <v>0.59929987084507597</v>
      </c>
      <c r="AA9" s="17">
        <v>0.61910074879158095</v>
      </c>
      <c r="AB9" s="17"/>
      <c r="AC9" s="17">
        <v>0.575133733820411</v>
      </c>
      <c r="AD9" s="17">
        <v>0.494521218321612</v>
      </c>
      <c r="AE9" s="17">
        <v>0.65045371854190503</v>
      </c>
      <c r="AF9" s="17">
        <v>0.56061458269595399</v>
      </c>
      <c r="AG9" s="17">
        <v>0.47327778949119498</v>
      </c>
      <c r="AH9" s="17">
        <v>0.57158246040469196</v>
      </c>
      <c r="AI9" s="17">
        <v>0.60591706869115403</v>
      </c>
      <c r="AJ9" s="17">
        <v>0.52407016330314704</v>
      </c>
      <c r="AK9" s="17">
        <v>0.589417205319409</v>
      </c>
      <c r="AL9" s="17">
        <v>0.57359332943797503</v>
      </c>
      <c r="AM9" s="17">
        <v>0.65261862397512205</v>
      </c>
      <c r="AN9" s="17">
        <v>0.52306843716973805</v>
      </c>
      <c r="AO9" s="17">
        <v>0.55907980319271999</v>
      </c>
      <c r="AP9" s="17">
        <v>0.64318844937620101</v>
      </c>
      <c r="AQ9" s="17">
        <v>0.73925417164812002</v>
      </c>
      <c r="AR9" s="17">
        <v>0.58424254496886197</v>
      </c>
      <c r="AS9" s="17"/>
      <c r="AT9" s="17">
        <v>0.59079849816597196</v>
      </c>
      <c r="AU9" s="17">
        <v>0.59250043844886702</v>
      </c>
      <c r="AV9" s="17">
        <v>0.62356615846638097</v>
      </c>
      <c r="AW9" s="17">
        <v>0.493800641764918</v>
      </c>
      <c r="AX9" s="17">
        <v>0.48057196524902601</v>
      </c>
      <c r="AY9" s="17">
        <v>0.54665578371884405</v>
      </c>
      <c r="AZ9" s="17"/>
      <c r="BA9" s="17">
        <v>0.54914987206908605</v>
      </c>
      <c r="BB9" s="17">
        <v>0.578792758840452</v>
      </c>
      <c r="BC9" s="17">
        <v>0.61130321548365096</v>
      </c>
      <c r="BD9" s="17">
        <v>0.56563570175228695</v>
      </c>
      <c r="BE9" s="17">
        <v>0.50996032090762899</v>
      </c>
      <c r="BF9" s="17"/>
      <c r="BG9" s="17">
        <v>0.52759269742055004</v>
      </c>
      <c r="BH9" s="17">
        <v>0.59615571564744896</v>
      </c>
      <c r="BI9" s="17">
        <v>0.54747182643676295</v>
      </c>
      <c r="BJ9" s="17">
        <v>0.60587957192367103</v>
      </c>
      <c r="BK9" s="17">
        <v>0.43003047240292203</v>
      </c>
      <c r="BL9" s="17"/>
      <c r="BM9" s="17">
        <v>0.54244573040317901</v>
      </c>
      <c r="BN9" s="17">
        <v>0.56638469834710403</v>
      </c>
      <c r="BO9" s="17">
        <v>0.62447861400276805</v>
      </c>
      <c r="BP9" s="17"/>
      <c r="BQ9" s="17">
        <v>0.55985748840485206</v>
      </c>
      <c r="BR9" s="17">
        <v>0.57672710987998699</v>
      </c>
      <c r="BS9" s="17"/>
      <c r="BT9" s="17">
        <v>0.54901767132466195</v>
      </c>
      <c r="BU9" s="17">
        <v>0.587805476781876</v>
      </c>
    </row>
    <row r="10" spans="2:73" ht="28.8" x14ac:dyDescent="0.3">
      <c r="B10" s="18" t="s">
        <v>392</v>
      </c>
      <c r="C10" s="17">
        <v>0.36108045786071802</v>
      </c>
      <c r="D10" s="17">
        <v>0.34073933163298298</v>
      </c>
      <c r="E10" s="17">
        <v>0.38377243108175602</v>
      </c>
      <c r="F10" s="17"/>
      <c r="G10" s="17">
        <v>0.34038516682446401</v>
      </c>
      <c r="H10" s="17">
        <v>0.331537113639499</v>
      </c>
      <c r="I10" s="17">
        <v>0.34325773115371699</v>
      </c>
      <c r="J10" s="17">
        <v>0.34310165335519899</v>
      </c>
      <c r="K10" s="17">
        <v>0.36621719272658099</v>
      </c>
      <c r="L10" s="17">
        <v>0.42247942050144599</v>
      </c>
      <c r="M10" s="17"/>
      <c r="N10" s="17">
        <v>0.36006793260084002</v>
      </c>
      <c r="O10" s="17">
        <v>0.37661154181307499</v>
      </c>
      <c r="P10" s="17">
        <v>0.32362646998924199</v>
      </c>
      <c r="Q10" s="17">
        <v>0.37498567547501599</v>
      </c>
      <c r="R10" s="17"/>
      <c r="S10" s="17">
        <v>0.37785886817275899</v>
      </c>
      <c r="T10" s="17">
        <v>0.34332046266350602</v>
      </c>
      <c r="U10" s="17">
        <v>0.46778503770459301</v>
      </c>
      <c r="V10" s="17">
        <v>0.38064167227007001</v>
      </c>
      <c r="W10" s="17">
        <v>0.34724483612666601</v>
      </c>
      <c r="X10" s="17">
        <v>0.33476716125348299</v>
      </c>
      <c r="Y10" s="17">
        <v>0.36891699401122902</v>
      </c>
      <c r="Z10" s="17">
        <v>0.30023352889463001</v>
      </c>
      <c r="AA10" s="17">
        <v>0.31405048523686802</v>
      </c>
      <c r="AB10" s="17"/>
      <c r="AC10" s="17">
        <v>0.367340201604832</v>
      </c>
      <c r="AD10" s="17">
        <v>0.39409779346549401</v>
      </c>
      <c r="AE10" s="17">
        <v>0.25458270907901598</v>
      </c>
      <c r="AF10" s="17">
        <v>0.39948546712591898</v>
      </c>
      <c r="AG10" s="17">
        <v>0.43654349414428301</v>
      </c>
      <c r="AH10" s="17">
        <v>0.35771163821295598</v>
      </c>
      <c r="AI10" s="17">
        <v>0.34229377660606303</v>
      </c>
      <c r="AJ10" s="17">
        <v>0.363957000614338</v>
      </c>
      <c r="AK10" s="17">
        <v>0.377373654887867</v>
      </c>
      <c r="AL10" s="17">
        <v>0.33163400142988497</v>
      </c>
      <c r="AM10" s="17">
        <v>0.30895945461650598</v>
      </c>
      <c r="AN10" s="17">
        <v>0.37159652047720398</v>
      </c>
      <c r="AO10" s="17">
        <v>0.41040804519369201</v>
      </c>
      <c r="AP10" s="17">
        <v>0.28750434471869102</v>
      </c>
      <c r="AQ10" s="17">
        <v>0.20061481839547299</v>
      </c>
      <c r="AR10" s="17">
        <v>0.39242450240643301</v>
      </c>
      <c r="AS10" s="17"/>
      <c r="AT10" s="17">
        <v>0.34369630099279103</v>
      </c>
      <c r="AU10" s="17">
        <v>0.33390643478065501</v>
      </c>
      <c r="AV10" s="17">
        <v>0.33305398902723599</v>
      </c>
      <c r="AW10" s="17">
        <v>0.40297334926078798</v>
      </c>
      <c r="AX10" s="17">
        <v>0.40114577076604202</v>
      </c>
      <c r="AY10" s="17">
        <v>0.43729044933459899</v>
      </c>
      <c r="AZ10" s="17"/>
      <c r="BA10" s="17">
        <v>0.37131678009569602</v>
      </c>
      <c r="BB10" s="17">
        <v>0.35596076546143102</v>
      </c>
      <c r="BC10" s="17">
        <v>0.31807909394302097</v>
      </c>
      <c r="BD10" s="17">
        <v>0.34455457482990598</v>
      </c>
      <c r="BE10" s="17">
        <v>0.44337990186018</v>
      </c>
      <c r="BF10" s="17"/>
      <c r="BG10" s="17">
        <v>0.39641671962282599</v>
      </c>
      <c r="BH10" s="17">
        <v>0.33064320738770298</v>
      </c>
      <c r="BI10" s="17">
        <v>0.36877262317994097</v>
      </c>
      <c r="BJ10" s="17">
        <v>0.34872487697291998</v>
      </c>
      <c r="BK10" s="17">
        <v>0.48522301567228199</v>
      </c>
      <c r="BL10" s="17"/>
      <c r="BM10" s="17">
        <v>0.385869062869105</v>
      </c>
      <c r="BN10" s="17">
        <v>0.34095781237681899</v>
      </c>
      <c r="BO10" s="17">
        <v>0.33377431196787199</v>
      </c>
      <c r="BP10" s="17"/>
      <c r="BQ10" s="17">
        <v>0.38745860926534698</v>
      </c>
      <c r="BR10" s="17">
        <v>0.34032340817342599</v>
      </c>
      <c r="BS10" s="17"/>
      <c r="BT10" s="17">
        <v>0.386225750181176</v>
      </c>
      <c r="BU10" s="17">
        <v>0.32577039272970998</v>
      </c>
    </row>
    <row r="11" spans="2:73" x14ac:dyDescent="0.3">
      <c r="B11" s="18" t="s">
        <v>92</v>
      </c>
      <c r="C11" s="19">
        <v>7.4785685882780298E-2</v>
      </c>
      <c r="D11" s="19">
        <v>5.0480046348091501E-2</v>
      </c>
      <c r="E11" s="19">
        <v>0.101460274976806</v>
      </c>
      <c r="F11" s="19"/>
      <c r="G11" s="19">
        <v>4.5450334792496397E-2</v>
      </c>
      <c r="H11" s="19">
        <v>4.7779664687972602E-2</v>
      </c>
      <c r="I11" s="19">
        <v>7.3734699931013503E-2</v>
      </c>
      <c r="J11" s="19">
        <v>8.8757070586356998E-2</v>
      </c>
      <c r="K11" s="19">
        <v>8.2143843652476595E-2</v>
      </c>
      <c r="L11" s="19">
        <v>0.102586339375605</v>
      </c>
      <c r="M11" s="19"/>
      <c r="N11" s="19">
        <v>5.7493297366404197E-2</v>
      </c>
      <c r="O11" s="19">
        <v>5.63703981038143E-2</v>
      </c>
      <c r="P11" s="19">
        <v>0.103319022177252</v>
      </c>
      <c r="Q11" s="19">
        <v>8.3352807645874494E-2</v>
      </c>
      <c r="R11" s="19"/>
      <c r="S11" s="19">
        <v>7.1099075487327204E-2</v>
      </c>
      <c r="T11" s="19">
        <v>8.9476877868683705E-2</v>
      </c>
      <c r="U11" s="19">
        <v>6.6951775479757697E-2</v>
      </c>
      <c r="V11" s="19">
        <v>6.1294830537795698E-2</v>
      </c>
      <c r="W11" s="19">
        <v>0.109346667453958</v>
      </c>
      <c r="X11" s="19">
        <v>9.2188404591698095E-2</v>
      </c>
      <c r="Y11" s="19">
        <v>2.8044130563431999E-2</v>
      </c>
      <c r="Z11" s="19">
        <v>0.100466600260294</v>
      </c>
      <c r="AA11" s="19">
        <v>6.6848765971551302E-2</v>
      </c>
      <c r="AB11" s="19"/>
      <c r="AC11" s="19">
        <v>5.7526064574757098E-2</v>
      </c>
      <c r="AD11" s="19">
        <v>0.11138098821289399</v>
      </c>
      <c r="AE11" s="19">
        <v>9.4963572379078307E-2</v>
      </c>
      <c r="AF11" s="19">
        <v>3.9899950178126899E-2</v>
      </c>
      <c r="AG11" s="19">
        <v>9.0178716364522293E-2</v>
      </c>
      <c r="AH11" s="19">
        <v>7.0705901382352096E-2</v>
      </c>
      <c r="AI11" s="19">
        <v>5.1789154702782697E-2</v>
      </c>
      <c r="AJ11" s="19">
        <v>0.111972836082515</v>
      </c>
      <c r="AK11" s="19">
        <v>3.3209139792724197E-2</v>
      </c>
      <c r="AL11" s="19">
        <v>9.47726691321399E-2</v>
      </c>
      <c r="AM11" s="19">
        <v>3.8421921408371799E-2</v>
      </c>
      <c r="AN11" s="19">
        <v>0.105335042353058</v>
      </c>
      <c r="AO11" s="19">
        <v>3.0512151613587599E-2</v>
      </c>
      <c r="AP11" s="19">
        <v>6.9307205905107999E-2</v>
      </c>
      <c r="AQ11" s="19">
        <v>6.0131009956406703E-2</v>
      </c>
      <c r="AR11" s="19">
        <v>2.3332952624704799E-2</v>
      </c>
      <c r="AS11" s="19"/>
      <c r="AT11" s="19">
        <v>6.5505200841237496E-2</v>
      </c>
      <c r="AU11" s="19">
        <v>7.3593126770478301E-2</v>
      </c>
      <c r="AV11" s="19">
        <v>4.3379852506382301E-2</v>
      </c>
      <c r="AW11" s="19">
        <v>0.103226008974294</v>
      </c>
      <c r="AX11" s="19">
        <v>0.118282263984932</v>
      </c>
      <c r="AY11" s="19">
        <v>1.6053766946556899E-2</v>
      </c>
      <c r="AZ11" s="19"/>
      <c r="BA11" s="19">
        <v>7.9533347835218496E-2</v>
      </c>
      <c r="BB11" s="19">
        <v>6.5246475698116604E-2</v>
      </c>
      <c r="BC11" s="19">
        <v>7.0617690573328104E-2</v>
      </c>
      <c r="BD11" s="19">
        <v>8.9809723417807297E-2</v>
      </c>
      <c r="BE11" s="19">
        <v>4.6659777232190801E-2</v>
      </c>
      <c r="BF11" s="19"/>
      <c r="BG11" s="19">
        <v>7.5990582956623795E-2</v>
      </c>
      <c r="BH11" s="19">
        <v>7.32010769648474E-2</v>
      </c>
      <c r="BI11" s="19">
        <v>8.3755550383296601E-2</v>
      </c>
      <c r="BJ11" s="19">
        <v>4.5395551103409301E-2</v>
      </c>
      <c r="BK11" s="19">
        <v>8.4746511924796097E-2</v>
      </c>
      <c r="BL11" s="19"/>
      <c r="BM11" s="19">
        <v>7.1685206727715806E-2</v>
      </c>
      <c r="BN11" s="19">
        <v>9.2657489276077906E-2</v>
      </c>
      <c r="BO11" s="19">
        <v>4.1747074029359101E-2</v>
      </c>
      <c r="BP11" s="19"/>
      <c r="BQ11" s="19">
        <v>5.2683902329801802E-2</v>
      </c>
      <c r="BR11" s="19">
        <v>8.2949481946587397E-2</v>
      </c>
      <c r="BS11" s="19"/>
      <c r="BT11" s="19">
        <v>6.4756578494162803E-2</v>
      </c>
      <c r="BU11" s="19">
        <v>8.64241304884142E-2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F19"/>
  <sheetViews>
    <sheetView showGridLines="0" workbookViewId="0">
      <pane xSplit="2" topLeftCell="C1" activePane="topRight" state="frozen"/>
      <selection pane="topRight" activeCell="E6" sqref="E6"/>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420</v>
      </c>
      <c r="E2" s="26"/>
      <c r="F2" s="26"/>
    </row>
    <row r="6" spans="2:6" ht="49.95" customHeight="1" x14ac:dyDescent="0.3">
      <c r="B6" s="20" t="s">
        <v>14</v>
      </c>
      <c r="C6" s="20" t="s">
        <v>412</v>
      </c>
      <c r="D6" s="20" t="s">
        <v>413</v>
      </c>
      <c r="E6" s="20" t="s">
        <v>414</v>
      </c>
    </row>
    <row r="7" spans="2:6" x14ac:dyDescent="0.3">
      <c r="B7" s="18" t="s">
        <v>415</v>
      </c>
      <c r="C7" s="17">
        <v>0.63967032486937603</v>
      </c>
      <c r="D7" s="17">
        <v>0.56943938370376201</v>
      </c>
      <c r="E7" s="17">
        <v>0.177660966933578</v>
      </c>
    </row>
    <row r="8" spans="2:6" x14ac:dyDescent="0.3">
      <c r="B8" s="18" t="s">
        <v>416</v>
      </c>
      <c r="C8" s="17">
        <v>0.25623244634207498</v>
      </c>
      <c r="D8" s="17">
        <v>0.32149021169282399</v>
      </c>
      <c r="E8" s="17">
        <v>0.15559892694001901</v>
      </c>
    </row>
    <row r="9" spans="2:6" x14ac:dyDescent="0.3">
      <c r="B9" s="18" t="s">
        <v>417</v>
      </c>
      <c r="C9" s="17">
        <v>7.4227194703141902E-2</v>
      </c>
      <c r="D9" s="17">
        <v>4.73131651135517E-2</v>
      </c>
      <c r="E9" s="17">
        <v>3.2150180293773097E-2</v>
      </c>
    </row>
    <row r="10" spans="2:6" x14ac:dyDescent="0.3">
      <c r="B10" s="18" t="s">
        <v>418</v>
      </c>
      <c r="C10" s="17">
        <v>1.1334695833281999E-2</v>
      </c>
      <c r="D10" s="17">
        <v>3.65765575105945E-2</v>
      </c>
      <c r="E10" s="17">
        <v>0.43769429617821998</v>
      </c>
    </row>
    <row r="11" spans="2:6" x14ac:dyDescent="0.3">
      <c r="B11" s="18" t="s">
        <v>419</v>
      </c>
      <c r="C11" s="17">
        <v>3.7727377747022498E-3</v>
      </c>
      <c r="D11" s="17">
        <v>6.3942531244950904E-3</v>
      </c>
      <c r="E11" s="17">
        <v>0.116669958538466</v>
      </c>
    </row>
    <row r="12" spans="2:6" x14ac:dyDescent="0.3">
      <c r="B12" s="18" t="s">
        <v>92</v>
      </c>
      <c r="C12" s="17">
        <v>1.47626004774223E-2</v>
      </c>
      <c r="D12" s="17">
        <v>1.8786428854772198E-2</v>
      </c>
      <c r="E12" s="17">
        <v>8.0225671115944794E-2</v>
      </c>
    </row>
    <row r="13" spans="2:6" x14ac:dyDescent="0.3">
      <c r="B13" s="16"/>
      <c r="C13" s="16"/>
      <c r="D13" s="16"/>
      <c r="E13" s="16"/>
    </row>
    <row r="14" spans="2:6" x14ac:dyDescent="0.3">
      <c r="B14" t="s">
        <v>95</v>
      </c>
    </row>
    <row r="15" spans="2:6" x14ac:dyDescent="0.3">
      <c r="B15" t="s">
        <v>96</v>
      </c>
    </row>
    <row r="19" spans="2:2" x14ac:dyDescent="0.3">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415</v>
      </c>
      <c r="C9" s="17">
        <v>0.63967032486937603</v>
      </c>
      <c r="D9" s="17">
        <v>0.63477654837919995</v>
      </c>
      <c r="E9" s="17">
        <v>0.64483307169070803</v>
      </c>
      <c r="F9" s="17"/>
      <c r="G9" s="17">
        <v>0.48735091094091698</v>
      </c>
      <c r="H9" s="17">
        <v>0.54018521647248696</v>
      </c>
      <c r="I9" s="17">
        <v>0.61816385155086695</v>
      </c>
      <c r="J9" s="17">
        <v>0.68425543889014395</v>
      </c>
      <c r="K9" s="17">
        <v>0.70722994623111202</v>
      </c>
      <c r="L9" s="17">
        <v>0.75729926456362995</v>
      </c>
      <c r="M9" s="17"/>
      <c r="N9" s="17">
        <v>0.61250502356802605</v>
      </c>
      <c r="O9" s="17">
        <v>0.63862740833114995</v>
      </c>
      <c r="P9" s="17">
        <v>0.71061322895660695</v>
      </c>
      <c r="Q9" s="17">
        <v>0.60695842791091503</v>
      </c>
      <c r="R9" s="17"/>
      <c r="S9" s="17">
        <v>0.40484623236057998</v>
      </c>
      <c r="T9" s="17">
        <v>0.70359022378458802</v>
      </c>
      <c r="U9" s="17">
        <v>0.68701257927525405</v>
      </c>
      <c r="V9" s="17">
        <v>0.68511465100105295</v>
      </c>
      <c r="W9" s="17">
        <v>0.76004610119618499</v>
      </c>
      <c r="X9" s="17">
        <v>0.68126360793045604</v>
      </c>
      <c r="Y9" s="17">
        <v>0.68648632118696795</v>
      </c>
      <c r="Z9" s="17">
        <v>0.673204268999817</v>
      </c>
      <c r="AA9" s="17">
        <v>0.61115914205258304</v>
      </c>
      <c r="AB9" s="17"/>
      <c r="AC9" s="17">
        <v>0.30383481599845003</v>
      </c>
      <c r="AD9" s="17">
        <v>0.48481233692445302</v>
      </c>
      <c r="AE9" s="17">
        <v>0.55824497468866496</v>
      </c>
      <c r="AF9" s="17">
        <v>0.59082555535269898</v>
      </c>
      <c r="AG9" s="17">
        <v>0.62246442331816199</v>
      </c>
      <c r="AH9" s="17">
        <v>0.66482771064454504</v>
      </c>
      <c r="AI9" s="17">
        <v>0.68264768939512799</v>
      </c>
      <c r="AJ9" s="17">
        <v>0.68509506356592698</v>
      </c>
      <c r="AK9" s="17">
        <v>0.66486182066266697</v>
      </c>
      <c r="AL9" s="17">
        <v>0.68816398881780205</v>
      </c>
      <c r="AM9" s="17">
        <v>0.65323386418328</v>
      </c>
      <c r="AN9" s="17">
        <v>0.65294092273192506</v>
      </c>
      <c r="AO9" s="17">
        <v>0.652870350951269</v>
      </c>
      <c r="AP9" s="17">
        <v>0.79225281035064599</v>
      </c>
      <c r="AQ9" s="17">
        <v>0.62639956096434701</v>
      </c>
      <c r="AR9" s="17">
        <v>0.57542881644324195</v>
      </c>
      <c r="AS9" s="17"/>
      <c r="AT9" s="17">
        <v>0.41353970173027799</v>
      </c>
      <c r="AU9" s="17">
        <v>0.67869731717447301</v>
      </c>
      <c r="AV9" s="17">
        <v>0.66282298192179001</v>
      </c>
      <c r="AW9" s="17">
        <v>0.71234141588944799</v>
      </c>
      <c r="AX9" s="17">
        <v>0.82206639936924797</v>
      </c>
      <c r="AY9" s="17">
        <v>0.75548233627591999</v>
      </c>
      <c r="AZ9" s="17"/>
      <c r="BA9" s="17">
        <v>0.67750475324216497</v>
      </c>
      <c r="BB9" s="17">
        <v>0.67236040746098702</v>
      </c>
      <c r="BC9" s="17">
        <v>0.58824745584617699</v>
      </c>
      <c r="BD9" s="17">
        <v>0.52841793725608899</v>
      </c>
      <c r="BE9" s="17">
        <v>0.52369656629663297</v>
      </c>
      <c r="BF9" s="17"/>
      <c r="BG9" s="17">
        <v>0.74461991985381404</v>
      </c>
      <c r="BH9" s="17">
        <v>0.57814840467462703</v>
      </c>
      <c r="BI9" s="17">
        <v>0.70069204346673497</v>
      </c>
      <c r="BJ9" s="17">
        <v>0.76905276556129298</v>
      </c>
      <c r="BK9" s="17">
        <v>0.49222096309775598</v>
      </c>
      <c r="BL9" s="17"/>
      <c r="BM9" s="17">
        <v>0.64337660638050698</v>
      </c>
      <c r="BN9" s="17">
        <v>0.66359235612169998</v>
      </c>
      <c r="BO9" s="17">
        <v>0.57080328147153903</v>
      </c>
      <c r="BP9" s="17"/>
      <c r="BQ9" s="17">
        <v>0.53216325921208196</v>
      </c>
      <c r="BR9" s="17">
        <v>0.71206529107157701</v>
      </c>
      <c r="BS9" s="17"/>
      <c r="BT9" s="17">
        <v>0.60528202276242005</v>
      </c>
      <c r="BU9" s="17">
        <v>0.68785676283688402</v>
      </c>
    </row>
    <row r="10" spans="2:73" x14ac:dyDescent="0.3">
      <c r="B10" s="18" t="s">
        <v>416</v>
      </c>
      <c r="C10" s="17">
        <v>0.25623244634207498</v>
      </c>
      <c r="D10" s="17">
        <v>0.25525142617267099</v>
      </c>
      <c r="E10" s="17">
        <v>0.256823080068597</v>
      </c>
      <c r="F10" s="17"/>
      <c r="G10" s="17">
        <v>0.36733740084208899</v>
      </c>
      <c r="H10" s="17">
        <v>0.32895677499168202</v>
      </c>
      <c r="I10" s="17">
        <v>0.26996140133528002</v>
      </c>
      <c r="J10" s="17">
        <v>0.23214127921014799</v>
      </c>
      <c r="K10" s="17">
        <v>0.20428681012487901</v>
      </c>
      <c r="L10" s="17">
        <v>0.166824430974469</v>
      </c>
      <c r="M10" s="17"/>
      <c r="N10" s="17">
        <v>0.28550600939390097</v>
      </c>
      <c r="O10" s="17">
        <v>0.281920899408722</v>
      </c>
      <c r="P10" s="17">
        <v>0.188800728684972</v>
      </c>
      <c r="Q10" s="17">
        <v>0.25962270794464498</v>
      </c>
      <c r="R10" s="17"/>
      <c r="S10" s="17">
        <v>0.42826429335607102</v>
      </c>
      <c r="T10" s="17">
        <v>0.23246201502337099</v>
      </c>
      <c r="U10" s="17">
        <v>0.22296737880967599</v>
      </c>
      <c r="V10" s="17">
        <v>0.23483038463609901</v>
      </c>
      <c r="W10" s="17">
        <v>0.125779501158335</v>
      </c>
      <c r="X10" s="17">
        <v>0.225435303239439</v>
      </c>
      <c r="Y10" s="17">
        <v>0.22251774816997</v>
      </c>
      <c r="Z10" s="17">
        <v>0.19302370370945099</v>
      </c>
      <c r="AA10" s="17">
        <v>0.281455385107096</v>
      </c>
      <c r="AB10" s="17"/>
      <c r="AC10" s="17">
        <v>0.53832723866554</v>
      </c>
      <c r="AD10" s="17">
        <v>0.29682339917099998</v>
      </c>
      <c r="AE10" s="17">
        <v>0.275626074269745</v>
      </c>
      <c r="AF10" s="17">
        <v>0.29406137566760099</v>
      </c>
      <c r="AG10" s="17">
        <v>0.241198302066502</v>
      </c>
      <c r="AH10" s="17">
        <v>0.26040583034324499</v>
      </c>
      <c r="AI10" s="17">
        <v>0.21583928109978701</v>
      </c>
      <c r="AJ10" s="17">
        <v>0.212449676745366</v>
      </c>
      <c r="AK10" s="17">
        <v>0.273409913288722</v>
      </c>
      <c r="AL10" s="17">
        <v>0.236096424541272</v>
      </c>
      <c r="AM10" s="17">
        <v>0.25453361203335501</v>
      </c>
      <c r="AN10" s="17">
        <v>0.29848602978077798</v>
      </c>
      <c r="AO10" s="17">
        <v>0.28887103952217402</v>
      </c>
      <c r="AP10" s="17">
        <v>0.176380257804886</v>
      </c>
      <c r="AQ10" s="17">
        <v>0.22697354449000301</v>
      </c>
      <c r="AR10" s="17">
        <v>0.30515260838944902</v>
      </c>
      <c r="AS10" s="17"/>
      <c r="AT10" s="17">
        <v>0.41644022386827401</v>
      </c>
      <c r="AU10" s="17">
        <v>0.23150193678658301</v>
      </c>
      <c r="AV10" s="17">
        <v>0.25505314482908298</v>
      </c>
      <c r="AW10" s="17">
        <v>0.198569965758114</v>
      </c>
      <c r="AX10" s="17">
        <v>0.102779132176529</v>
      </c>
      <c r="AY10" s="17">
        <v>0.18585859195277299</v>
      </c>
      <c r="AZ10" s="17"/>
      <c r="BA10" s="17">
        <v>0.208698538631125</v>
      </c>
      <c r="BB10" s="17">
        <v>0.254409823587113</v>
      </c>
      <c r="BC10" s="17">
        <v>0.29843524274959299</v>
      </c>
      <c r="BD10" s="17">
        <v>0.340089678553605</v>
      </c>
      <c r="BE10" s="17">
        <v>0.30257788768849903</v>
      </c>
      <c r="BF10" s="17"/>
      <c r="BG10" s="17">
        <v>0.196124096497234</v>
      </c>
      <c r="BH10" s="17">
        <v>0.30392829283533901</v>
      </c>
      <c r="BI10" s="17">
        <v>0.20032692415695399</v>
      </c>
      <c r="BJ10" s="17">
        <v>0.148672562131866</v>
      </c>
      <c r="BK10" s="17">
        <v>0.384463845408895</v>
      </c>
      <c r="BL10" s="17"/>
      <c r="BM10" s="17">
        <v>0.268288869177503</v>
      </c>
      <c r="BN10" s="17">
        <v>0.22932587665013399</v>
      </c>
      <c r="BO10" s="17">
        <v>0.285387327152899</v>
      </c>
      <c r="BP10" s="17"/>
      <c r="BQ10" s="17">
        <v>0.32006859560017498</v>
      </c>
      <c r="BR10" s="17">
        <v>0.21480972360256301</v>
      </c>
      <c r="BS10" s="17"/>
      <c r="BT10" s="17">
        <v>0.28002146870836198</v>
      </c>
      <c r="BU10" s="17">
        <v>0.226671454865435</v>
      </c>
    </row>
    <row r="11" spans="2:73" x14ac:dyDescent="0.3">
      <c r="B11" s="18" t="s">
        <v>417</v>
      </c>
      <c r="C11" s="17">
        <v>7.4227194703141902E-2</v>
      </c>
      <c r="D11" s="17">
        <v>8.2000785951483801E-2</v>
      </c>
      <c r="E11" s="17">
        <v>6.6531316963889697E-2</v>
      </c>
      <c r="F11" s="17"/>
      <c r="G11" s="17">
        <v>0.101491359302064</v>
      </c>
      <c r="H11" s="17">
        <v>8.7192790766091696E-2</v>
      </c>
      <c r="I11" s="17">
        <v>7.4090880390279307E-2</v>
      </c>
      <c r="J11" s="17">
        <v>5.71588771495391E-2</v>
      </c>
      <c r="K11" s="17">
        <v>6.0747220525965803E-2</v>
      </c>
      <c r="L11" s="17">
        <v>6.8676226455090403E-2</v>
      </c>
      <c r="M11" s="17"/>
      <c r="N11" s="17">
        <v>6.0246555753940903E-2</v>
      </c>
      <c r="O11" s="17">
        <v>6.39761299214366E-2</v>
      </c>
      <c r="P11" s="17">
        <v>7.0165270497571597E-2</v>
      </c>
      <c r="Q11" s="17">
        <v>0.102540968421917</v>
      </c>
      <c r="R11" s="17"/>
      <c r="S11" s="17">
        <v>0.10605451556430601</v>
      </c>
      <c r="T11" s="17">
        <v>5.19128752143619E-2</v>
      </c>
      <c r="U11" s="17">
        <v>5.2346127048967198E-2</v>
      </c>
      <c r="V11" s="17">
        <v>6.1538368402743002E-2</v>
      </c>
      <c r="W11" s="17">
        <v>9.3766415777523898E-2</v>
      </c>
      <c r="X11" s="17">
        <v>5.8381297743009999E-2</v>
      </c>
      <c r="Y11" s="17">
        <v>7.1744314962474395E-2</v>
      </c>
      <c r="Z11" s="17">
        <v>9.4879048889117495E-2</v>
      </c>
      <c r="AA11" s="17">
        <v>8.2760958484792702E-2</v>
      </c>
      <c r="AB11" s="17"/>
      <c r="AC11" s="17">
        <v>0.108362855163882</v>
      </c>
      <c r="AD11" s="17">
        <v>0.14615005299217301</v>
      </c>
      <c r="AE11" s="17">
        <v>0.12496837374743899</v>
      </c>
      <c r="AF11" s="17">
        <v>8.9084170762755502E-2</v>
      </c>
      <c r="AG11" s="17">
        <v>9.6265465016249205E-2</v>
      </c>
      <c r="AH11" s="17">
        <v>6.12942254089004E-2</v>
      </c>
      <c r="AI11" s="17">
        <v>9.4839095910288093E-2</v>
      </c>
      <c r="AJ11" s="17">
        <v>8.3733267753242094E-2</v>
      </c>
      <c r="AK11" s="17">
        <v>5.7987285728496901E-2</v>
      </c>
      <c r="AL11" s="17">
        <v>5.4990362785767001E-2</v>
      </c>
      <c r="AM11" s="17">
        <v>6.7157483882421695E-2</v>
      </c>
      <c r="AN11" s="17">
        <v>3.3831078879517598E-2</v>
      </c>
      <c r="AO11" s="17">
        <v>4.1999122704455903E-2</v>
      </c>
      <c r="AP11" s="17">
        <v>3.1366931844467497E-2</v>
      </c>
      <c r="AQ11" s="17">
        <v>3.6982912017388798E-2</v>
      </c>
      <c r="AR11" s="17">
        <v>4.8185560893525901E-2</v>
      </c>
      <c r="AS11" s="17"/>
      <c r="AT11" s="17">
        <v>0.11400317539704501</v>
      </c>
      <c r="AU11" s="17">
        <v>5.80897151298157E-2</v>
      </c>
      <c r="AV11" s="17">
        <v>6.69261045245238E-2</v>
      </c>
      <c r="AW11" s="17">
        <v>7.4888820672291898E-2</v>
      </c>
      <c r="AX11" s="17">
        <v>5.6583533496104899E-2</v>
      </c>
      <c r="AY11" s="17">
        <v>3.7340556408314102E-2</v>
      </c>
      <c r="AZ11" s="17"/>
      <c r="BA11" s="17">
        <v>9.0292837405630294E-2</v>
      </c>
      <c r="BB11" s="17">
        <v>5.2801675836652399E-2</v>
      </c>
      <c r="BC11" s="17">
        <v>7.2393504755386195E-2</v>
      </c>
      <c r="BD11" s="17">
        <v>9.3509069585869603E-2</v>
      </c>
      <c r="BE11" s="17">
        <v>9.5475770216419897E-2</v>
      </c>
      <c r="BF11" s="17"/>
      <c r="BG11" s="17">
        <v>4.3694828654984502E-2</v>
      </c>
      <c r="BH11" s="17">
        <v>8.3277764127427295E-2</v>
      </c>
      <c r="BI11" s="17">
        <v>6.31047429438331E-2</v>
      </c>
      <c r="BJ11" s="17">
        <v>6.6264357975807001E-2</v>
      </c>
      <c r="BK11" s="17">
        <v>6.2495362825235302E-2</v>
      </c>
      <c r="BL11" s="17"/>
      <c r="BM11" s="17">
        <v>5.7030274421522399E-2</v>
      </c>
      <c r="BN11" s="17">
        <v>7.7481269152808493E-2</v>
      </c>
      <c r="BO11" s="17">
        <v>0.11755757085111999</v>
      </c>
      <c r="BP11" s="17"/>
      <c r="BQ11" s="17">
        <v>0.106427778792233</v>
      </c>
      <c r="BR11" s="17">
        <v>5.2468818288909903E-2</v>
      </c>
      <c r="BS11" s="17"/>
      <c r="BT11" s="17">
        <v>8.2957716581896698E-2</v>
      </c>
      <c r="BU11" s="17">
        <v>6.3322235940599006E-2</v>
      </c>
    </row>
    <row r="12" spans="2:73" x14ac:dyDescent="0.3">
      <c r="B12" s="18" t="s">
        <v>418</v>
      </c>
      <c r="C12" s="17">
        <v>1.1334695833281999E-2</v>
      </c>
      <c r="D12" s="17">
        <v>1.21168201172279E-2</v>
      </c>
      <c r="E12" s="17">
        <v>1.06075089459473E-2</v>
      </c>
      <c r="F12" s="17"/>
      <c r="G12" s="17">
        <v>2.3977680998701699E-2</v>
      </c>
      <c r="H12" s="17">
        <v>2.2162983503015501E-2</v>
      </c>
      <c r="I12" s="17">
        <v>1.9221261441326399E-2</v>
      </c>
      <c r="J12" s="17">
        <v>4.0291371588202602E-3</v>
      </c>
      <c r="K12" s="17">
        <v>0</v>
      </c>
      <c r="L12" s="17">
        <v>1.3001166875091E-3</v>
      </c>
      <c r="M12" s="17"/>
      <c r="N12" s="17">
        <v>2.4940084474588901E-2</v>
      </c>
      <c r="O12" s="17">
        <v>3.6808250223548502E-3</v>
      </c>
      <c r="P12" s="17">
        <v>4.7269962084041904E-3</v>
      </c>
      <c r="Q12" s="17">
        <v>1.0634435973485601E-2</v>
      </c>
      <c r="R12" s="17"/>
      <c r="S12" s="17">
        <v>3.40479303627566E-2</v>
      </c>
      <c r="T12" s="17">
        <v>5.2581181804892702E-3</v>
      </c>
      <c r="U12" s="17">
        <v>6.5081331355888597E-3</v>
      </c>
      <c r="V12" s="17">
        <v>3.2689384815092599E-3</v>
      </c>
      <c r="W12" s="17">
        <v>6.1548193345628303E-3</v>
      </c>
      <c r="X12" s="17">
        <v>4.7649172489319398E-3</v>
      </c>
      <c r="Y12" s="17">
        <v>6.3199768681169097E-3</v>
      </c>
      <c r="Z12" s="17">
        <v>2.6143053312640101E-2</v>
      </c>
      <c r="AA12" s="17">
        <v>8.1743235425571197E-3</v>
      </c>
      <c r="AB12" s="17"/>
      <c r="AC12" s="17">
        <v>0</v>
      </c>
      <c r="AD12" s="17">
        <v>1.1418611250327801E-2</v>
      </c>
      <c r="AE12" s="17">
        <v>1.91113207891026E-2</v>
      </c>
      <c r="AF12" s="17">
        <v>1.0032275531980101E-2</v>
      </c>
      <c r="AG12" s="17">
        <v>1.1079195789523899E-2</v>
      </c>
      <c r="AH12" s="17">
        <v>4.5345690692731597E-3</v>
      </c>
      <c r="AI12" s="17">
        <v>0</v>
      </c>
      <c r="AJ12" s="17">
        <v>0</v>
      </c>
      <c r="AK12" s="17">
        <v>0</v>
      </c>
      <c r="AL12" s="17">
        <v>9.5192011672164505E-3</v>
      </c>
      <c r="AM12" s="17">
        <v>8.7287171803958393E-3</v>
      </c>
      <c r="AN12" s="17">
        <v>6.6001215786910504E-3</v>
      </c>
      <c r="AO12" s="17">
        <v>0</v>
      </c>
      <c r="AP12" s="17">
        <v>0</v>
      </c>
      <c r="AQ12" s="17">
        <v>7.5557672015341804E-2</v>
      </c>
      <c r="AR12" s="17">
        <v>6.1079653121913199E-2</v>
      </c>
      <c r="AS12" s="17"/>
      <c r="AT12" s="17">
        <v>3.1407620021273903E-2</v>
      </c>
      <c r="AU12" s="17">
        <v>8.5031017281909406E-3</v>
      </c>
      <c r="AV12" s="17">
        <v>5.3477931514626697E-3</v>
      </c>
      <c r="AW12" s="17">
        <v>2.4566730690024599E-3</v>
      </c>
      <c r="AX12" s="17">
        <v>0</v>
      </c>
      <c r="AY12" s="17">
        <v>7.9350500030183901E-3</v>
      </c>
      <c r="AZ12" s="17"/>
      <c r="BA12" s="17">
        <v>5.0275822872252697E-3</v>
      </c>
      <c r="BB12" s="17">
        <v>4.4188011152999701E-3</v>
      </c>
      <c r="BC12" s="17">
        <v>1.9893398471307899E-2</v>
      </c>
      <c r="BD12" s="17">
        <v>1.7696000963023401E-2</v>
      </c>
      <c r="BE12" s="17">
        <v>7.8249775798448398E-2</v>
      </c>
      <c r="BF12" s="17"/>
      <c r="BG12" s="17">
        <v>0</v>
      </c>
      <c r="BH12" s="17">
        <v>1.8005250772426699E-2</v>
      </c>
      <c r="BI12" s="17">
        <v>2.6051042849545802E-2</v>
      </c>
      <c r="BJ12" s="17">
        <v>4.59331335566619E-3</v>
      </c>
      <c r="BK12" s="17">
        <v>1.9426886761083E-2</v>
      </c>
      <c r="BL12" s="17"/>
      <c r="BM12" s="17">
        <v>1.55561883050438E-2</v>
      </c>
      <c r="BN12" s="17">
        <v>1.0824596927276201E-2</v>
      </c>
      <c r="BO12" s="17">
        <v>0</v>
      </c>
      <c r="BP12" s="17"/>
      <c r="BQ12" s="17">
        <v>2.49371311324314E-2</v>
      </c>
      <c r="BR12" s="17">
        <v>2.9350672950858702E-3</v>
      </c>
      <c r="BS12" s="17"/>
      <c r="BT12" s="17">
        <v>1.53882146694791E-2</v>
      </c>
      <c r="BU12" s="17">
        <v>5.7706454190989201E-3</v>
      </c>
    </row>
    <row r="13" spans="2:73" x14ac:dyDescent="0.3">
      <c r="B13" s="18" t="s">
        <v>419</v>
      </c>
      <c r="C13" s="17">
        <v>3.7727377747022498E-3</v>
      </c>
      <c r="D13" s="17">
        <v>5.4472880431031398E-3</v>
      </c>
      <c r="E13" s="17">
        <v>2.1525698747765702E-3</v>
      </c>
      <c r="F13" s="17"/>
      <c r="G13" s="17">
        <v>9.2814377665946298E-3</v>
      </c>
      <c r="H13" s="17">
        <v>4.9917098915645899E-3</v>
      </c>
      <c r="I13" s="17">
        <v>4.2514914370104604E-3</v>
      </c>
      <c r="J13" s="17">
        <v>0</v>
      </c>
      <c r="K13" s="17">
        <v>4.5069206124356102E-3</v>
      </c>
      <c r="L13" s="17">
        <v>1.32056969756598E-3</v>
      </c>
      <c r="M13" s="17"/>
      <c r="N13" s="17">
        <v>8.5476073023429792E-3</v>
      </c>
      <c r="O13" s="17">
        <v>0</v>
      </c>
      <c r="P13" s="17">
        <v>2.93913833898646E-3</v>
      </c>
      <c r="Q13" s="17">
        <v>2.0908762169007502E-3</v>
      </c>
      <c r="R13" s="17"/>
      <c r="S13" s="17">
        <v>8.3178802943390702E-3</v>
      </c>
      <c r="T13" s="17">
        <v>3.0712583508389398E-3</v>
      </c>
      <c r="U13" s="17">
        <v>3.3004759849842402E-3</v>
      </c>
      <c r="V13" s="17">
        <v>2.9222887324484499E-3</v>
      </c>
      <c r="W13" s="17">
        <v>0</v>
      </c>
      <c r="X13" s="17">
        <v>0</v>
      </c>
      <c r="Y13" s="17">
        <v>7.1016100013482197E-3</v>
      </c>
      <c r="Z13" s="17">
        <v>6.2400773227049003E-3</v>
      </c>
      <c r="AA13" s="17">
        <v>2.1291220180750998E-3</v>
      </c>
      <c r="AB13" s="17"/>
      <c r="AC13" s="17">
        <v>0</v>
      </c>
      <c r="AD13" s="17">
        <v>0</v>
      </c>
      <c r="AE13" s="17">
        <v>0</v>
      </c>
      <c r="AF13" s="17">
        <v>4.4612735543165197E-3</v>
      </c>
      <c r="AG13" s="17">
        <v>3.1132585599844701E-3</v>
      </c>
      <c r="AH13" s="17">
        <v>0</v>
      </c>
      <c r="AI13" s="17">
        <v>6.6739335947970596E-3</v>
      </c>
      <c r="AJ13" s="17">
        <v>4.45029716087779E-3</v>
      </c>
      <c r="AK13" s="17">
        <v>0</v>
      </c>
      <c r="AL13" s="17">
        <v>0</v>
      </c>
      <c r="AM13" s="17">
        <v>6.5189086426445204E-3</v>
      </c>
      <c r="AN13" s="17">
        <v>0</v>
      </c>
      <c r="AO13" s="17">
        <v>1.6259486822100998E-2</v>
      </c>
      <c r="AP13" s="17">
        <v>0</v>
      </c>
      <c r="AQ13" s="17">
        <v>1.6332806952258399E-2</v>
      </c>
      <c r="AR13" s="17">
        <v>1.0153361151870099E-2</v>
      </c>
      <c r="AS13" s="17"/>
      <c r="AT13" s="17">
        <v>7.6517786349667404E-3</v>
      </c>
      <c r="AU13" s="17">
        <v>4.1425057850896004E-3</v>
      </c>
      <c r="AV13" s="17">
        <v>0</v>
      </c>
      <c r="AW13" s="17">
        <v>2.6741376778600802E-3</v>
      </c>
      <c r="AX13" s="17">
        <v>0</v>
      </c>
      <c r="AY13" s="17">
        <v>6.4963723458115602E-3</v>
      </c>
      <c r="AZ13" s="17"/>
      <c r="BA13" s="17">
        <v>1.9939816999661802E-3</v>
      </c>
      <c r="BB13" s="17">
        <v>3.12914741566803E-3</v>
      </c>
      <c r="BC13" s="17">
        <v>5.9276137677503199E-3</v>
      </c>
      <c r="BD13" s="17">
        <v>9.0975159110473595E-3</v>
      </c>
      <c r="BE13" s="17">
        <v>0</v>
      </c>
      <c r="BF13" s="17"/>
      <c r="BG13" s="17">
        <v>7.8206082029762102E-3</v>
      </c>
      <c r="BH13" s="17">
        <v>4.1842817704379797E-3</v>
      </c>
      <c r="BI13" s="17">
        <v>0</v>
      </c>
      <c r="BJ13" s="17">
        <v>2.6815193005429302E-3</v>
      </c>
      <c r="BK13" s="17">
        <v>1.0047575317744801E-2</v>
      </c>
      <c r="BL13" s="17"/>
      <c r="BM13" s="17">
        <v>6.8385879754100801E-3</v>
      </c>
      <c r="BN13" s="17">
        <v>1.5578339541037799E-3</v>
      </c>
      <c r="BO13" s="17">
        <v>0</v>
      </c>
      <c r="BP13" s="17"/>
      <c r="BQ13" s="17">
        <v>8.3339465355759396E-3</v>
      </c>
      <c r="BR13" s="17">
        <v>8.4184436883489395E-4</v>
      </c>
      <c r="BS13" s="17"/>
      <c r="BT13" s="17">
        <v>5.9750209539375203E-3</v>
      </c>
      <c r="BU13" s="17">
        <v>8.3188012810768701E-4</v>
      </c>
    </row>
    <row r="14" spans="2:73" x14ac:dyDescent="0.3">
      <c r="B14" s="18" t="s">
        <v>92</v>
      </c>
      <c r="C14" s="19">
        <v>1.47626004774223E-2</v>
      </c>
      <c r="D14" s="19">
        <v>1.04071313363132E-2</v>
      </c>
      <c r="E14" s="19">
        <v>1.9052452456081E-2</v>
      </c>
      <c r="F14" s="19"/>
      <c r="G14" s="19">
        <v>1.0561210149632801E-2</v>
      </c>
      <c r="H14" s="19">
        <v>1.6510524375159E-2</v>
      </c>
      <c r="I14" s="19">
        <v>1.43111138452366E-2</v>
      </c>
      <c r="J14" s="19">
        <v>2.2415267591348601E-2</v>
      </c>
      <c r="K14" s="19">
        <v>2.32291025056067E-2</v>
      </c>
      <c r="L14" s="19">
        <v>4.5793916217348697E-3</v>
      </c>
      <c r="M14" s="19"/>
      <c r="N14" s="19">
        <v>8.2547195071999806E-3</v>
      </c>
      <c r="O14" s="19">
        <v>1.17947373163368E-2</v>
      </c>
      <c r="P14" s="19">
        <v>2.2754637313458601E-2</v>
      </c>
      <c r="Q14" s="19">
        <v>1.8152583532136401E-2</v>
      </c>
      <c r="R14" s="19"/>
      <c r="S14" s="19">
        <v>1.84691480619468E-2</v>
      </c>
      <c r="T14" s="19">
        <v>3.7055094463511102E-3</v>
      </c>
      <c r="U14" s="19">
        <v>2.78653057455302E-2</v>
      </c>
      <c r="V14" s="19">
        <v>1.23253687461473E-2</v>
      </c>
      <c r="W14" s="19">
        <v>1.42531625333931E-2</v>
      </c>
      <c r="X14" s="19">
        <v>3.0154873838162299E-2</v>
      </c>
      <c r="Y14" s="19">
        <v>5.8300288111231601E-3</v>
      </c>
      <c r="Z14" s="19">
        <v>6.50984776626937E-3</v>
      </c>
      <c r="AA14" s="19">
        <v>1.43210687948961E-2</v>
      </c>
      <c r="AB14" s="19"/>
      <c r="AC14" s="19">
        <v>4.9475090172127797E-2</v>
      </c>
      <c r="AD14" s="19">
        <v>6.0795599662046097E-2</v>
      </c>
      <c r="AE14" s="19">
        <v>2.2049256505048399E-2</v>
      </c>
      <c r="AF14" s="19">
        <v>1.1535349130647301E-2</v>
      </c>
      <c r="AG14" s="19">
        <v>2.5879355249578E-2</v>
      </c>
      <c r="AH14" s="19">
        <v>8.9376645340367E-3</v>
      </c>
      <c r="AI14" s="19">
        <v>0</v>
      </c>
      <c r="AJ14" s="19">
        <v>1.42716947745872E-2</v>
      </c>
      <c r="AK14" s="19">
        <v>3.7409803201137E-3</v>
      </c>
      <c r="AL14" s="19">
        <v>1.12300226879432E-2</v>
      </c>
      <c r="AM14" s="19">
        <v>9.8274140779037004E-3</v>
      </c>
      <c r="AN14" s="19">
        <v>8.1418470290878907E-3</v>
      </c>
      <c r="AO14" s="19">
        <v>0</v>
      </c>
      <c r="AP14" s="19">
        <v>0</v>
      </c>
      <c r="AQ14" s="19">
        <v>1.7753503560660799E-2</v>
      </c>
      <c r="AR14" s="19">
        <v>0</v>
      </c>
      <c r="AS14" s="19"/>
      <c r="AT14" s="19">
        <v>1.6957500348163099E-2</v>
      </c>
      <c r="AU14" s="19">
        <v>1.90654233958478E-2</v>
      </c>
      <c r="AV14" s="19">
        <v>9.84997557314061E-3</v>
      </c>
      <c r="AW14" s="19">
        <v>9.0689869332831706E-3</v>
      </c>
      <c r="AX14" s="19">
        <v>1.85709349581176E-2</v>
      </c>
      <c r="AY14" s="19">
        <v>6.8870930141628596E-3</v>
      </c>
      <c r="AZ14" s="19"/>
      <c r="BA14" s="19">
        <v>1.6482306733888601E-2</v>
      </c>
      <c r="BB14" s="19">
        <v>1.2880144584279401E-2</v>
      </c>
      <c r="BC14" s="19">
        <v>1.5102784409785399E-2</v>
      </c>
      <c r="BD14" s="19">
        <v>1.1189797730366101E-2</v>
      </c>
      <c r="BE14" s="19">
        <v>0</v>
      </c>
      <c r="BF14" s="19"/>
      <c r="BG14" s="19">
        <v>7.7405467909912101E-3</v>
      </c>
      <c r="BH14" s="19">
        <v>1.2456005819741401E-2</v>
      </c>
      <c r="BI14" s="19">
        <v>9.8252465829324898E-3</v>
      </c>
      <c r="BJ14" s="19">
        <v>8.7354816748247601E-3</v>
      </c>
      <c r="BK14" s="19">
        <v>3.1345366589285897E-2</v>
      </c>
      <c r="BL14" s="19"/>
      <c r="BM14" s="19">
        <v>8.9094737400145993E-3</v>
      </c>
      <c r="BN14" s="19">
        <v>1.7218067193977601E-2</v>
      </c>
      <c r="BO14" s="19">
        <v>2.6251820524441999E-2</v>
      </c>
      <c r="BP14" s="19"/>
      <c r="BQ14" s="19">
        <v>8.0692887275030396E-3</v>
      </c>
      <c r="BR14" s="19">
        <v>1.6879255373029999E-2</v>
      </c>
      <c r="BS14" s="19"/>
      <c r="BT14" s="19">
        <v>1.0375556323904399E-2</v>
      </c>
      <c r="BU14" s="19">
        <v>1.55470208098758E-2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415</v>
      </c>
      <c r="C9" s="17">
        <v>0.56943938370376201</v>
      </c>
      <c r="D9" s="17">
        <v>0.54869286182416599</v>
      </c>
      <c r="E9" s="17">
        <v>0.59061799915455104</v>
      </c>
      <c r="F9" s="17"/>
      <c r="G9" s="17">
        <v>0.42300332332762602</v>
      </c>
      <c r="H9" s="17">
        <v>0.45076306086654599</v>
      </c>
      <c r="I9" s="17">
        <v>0.54447546778207001</v>
      </c>
      <c r="J9" s="17">
        <v>0.62771389176123205</v>
      </c>
      <c r="K9" s="17">
        <v>0.63770016452610601</v>
      </c>
      <c r="L9" s="17">
        <v>0.68997223617555603</v>
      </c>
      <c r="M9" s="17"/>
      <c r="N9" s="17">
        <v>0.542811704920516</v>
      </c>
      <c r="O9" s="17">
        <v>0.56000999684165997</v>
      </c>
      <c r="P9" s="17">
        <v>0.64315569809975903</v>
      </c>
      <c r="Q9" s="17">
        <v>0.54264584236669</v>
      </c>
      <c r="R9" s="17"/>
      <c r="S9" s="17">
        <v>0.32115842973783998</v>
      </c>
      <c r="T9" s="17">
        <v>0.66337142175045904</v>
      </c>
      <c r="U9" s="17">
        <v>0.620745365164598</v>
      </c>
      <c r="V9" s="17">
        <v>0.615543827235703</v>
      </c>
      <c r="W9" s="17">
        <v>0.70329828944864103</v>
      </c>
      <c r="X9" s="17">
        <v>0.62891343292651203</v>
      </c>
      <c r="Y9" s="17">
        <v>0.599499506260189</v>
      </c>
      <c r="Z9" s="17">
        <v>0.580633566696801</v>
      </c>
      <c r="AA9" s="17">
        <v>0.51529172471207496</v>
      </c>
      <c r="AB9" s="17"/>
      <c r="AC9" s="17">
        <v>0.25574491886831502</v>
      </c>
      <c r="AD9" s="17">
        <v>0.43768570990060401</v>
      </c>
      <c r="AE9" s="17">
        <v>0.51856299679998696</v>
      </c>
      <c r="AF9" s="17">
        <v>0.54110532591233595</v>
      </c>
      <c r="AG9" s="17">
        <v>0.56755771612571004</v>
      </c>
      <c r="AH9" s="17">
        <v>0.59901956033413295</v>
      </c>
      <c r="AI9" s="17">
        <v>0.64198426095029504</v>
      </c>
      <c r="AJ9" s="17">
        <v>0.59509586436607398</v>
      </c>
      <c r="AK9" s="17">
        <v>0.52778328840806699</v>
      </c>
      <c r="AL9" s="17">
        <v>0.63734897595898898</v>
      </c>
      <c r="AM9" s="17">
        <v>0.59695024585127598</v>
      </c>
      <c r="AN9" s="17">
        <v>0.57112992164734799</v>
      </c>
      <c r="AO9" s="17">
        <v>0.59230389463302602</v>
      </c>
      <c r="AP9" s="17">
        <v>0.58581541464782805</v>
      </c>
      <c r="AQ9" s="17">
        <v>0.542694193854661</v>
      </c>
      <c r="AR9" s="17">
        <v>0.49025732210177903</v>
      </c>
      <c r="AS9" s="17"/>
      <c r="AT9" s="17">
        <v>0.37142848914559801</v>
      </c>
      <c r="AU9" s="17">
        <v>0.59899747892586597</v>
      </c>
      <c r="AV9" s="17">
        <v>0.56173625522650295</v>
      </c>
      <c r="AW9" s="17">
        <v>0.63220274916222696</v>
      </c>
      <c r="AX9" s="17">
        <v>0.76074720163936405</v>
      </c>
      <c r="AY9" s="17">
        <v>0.71843976257897002</v>
      </c>
      <c r="AZ9" s="17"/>
      <c r="BA9" s="17">
        <v>0.62995970155547099</v>
      </c>
      <c r="BB9" s="17">
        <v>0.58306192916636501</v>
      </c>
      <c r="BC9" s="17">
        <v>0.50325734087605201</v>
      </c>
      <c r="BD9" s="17">
        <v>0.44243972481337202</v>
      </c>
      <c r="BE9" s="17">
        <v>0.53771161069724804</v>
      </c>
      <c r="BF9" s="17"/>
      <c r="BG9" s="17">
        <v>0.653321237671324</v>
      </c>
      <c r="BH9" s="17">
        <v>0.48060729659635298</v>
      </c>
      <c r="BI9" s="17">
        <v>0.67616822976563196</v>
      </c>
      <c r="BJ9" s="17">
        <v>0.70324223145707598</v>
      </c>
      <c r="BK9" s="17">
        <v>0.44640538057385698</v>
      </c>
      <c r="BL9" s="17"/>
      <c r="BM9" s="17">
        <v>0.57814855825264699</v>
      </c>
      <c r="BN9" s="17">
        <v>0.58250926897792599</v>
      </c>
      <c r="BO9" s="17">
        <v>0.511913862218494</v>
      </c>
      <c r="BP9" s="17"/>
      <c r="BQ9" s="17">
        <v>0.47371549025352699</v>
      </c>
      <c r="BR9" s="17">
        <v>0.63441291370004305</v>
      </c>
      <c r="BS9" s="17"/>
      <c r="BT9" s="17">
        <v>0.52714800802638695</v>
      </c>
      <c r="BU9" s="17">
        <v>0.62739878635037105</v>
      </c>
    </row>
    <row r="10" spans="2:73" x14ac:dyDescent="0.3">
      <c r="B10" s="18" t="s">
        <v>416</v>
      </c>
      <c r="C10" s="17">
        <v>0.32149021169282399</v>
      </c>
      <c r="D10" s="17">
        <v>0.341031527434007</v>
      </c>
      <c r="E10" s="17">
        <v>0.30114949168246302</v>
      </c>
      <c r="F10" s="17"/>
      <c r="G10" s="17">
        <v>0.38516896237775999</v>
      </c>
      <c r="H10" s="17">
        <v>0.37831506081359501</v>
      </c>
      <c r="I10" s="17">
        <v>0.34318689789124102</v>
      </c>
      <c r="J10" s="17">
        <v>0.29231689384382697</v>
      </c>
      <c r="K10" s="17">
        <v>0.28506348267411202</v>
      </c>
      <c r="L10" s="17">
        <v>0.26366712197763198</v>
      </c>
      <c r="M10" s="17"/>
      <c r="N10" s="17">
        <v>0.33508778742381901</v>
      </c>
      <c r="O10" s="17">
        <v>0.349718658425757</v>
      </c>
      <c r="P10" s="17">
        <v>0.27322858105456899</v>
      </c>
      <c r="Q10" s="17">
        <v>0.323621939577591</v>
      </c>
      <c r="R10" s="17"/>
      <c r="S10" s="17">
        <v>0.51187538582637804</v>
      </c>
      <c r="T10" s="17">
        <v>0.26567983072255502</v>
      </c>
      <c r="U10" s="17">
        <v>0.27593712704406098</v>
      </c>
      <c r="V10" s="17">
        <v>0.29020295197875001</v>
      </c>
      <c r="W10" s="17">
        <v>0.19550135054492901</v>
      </c>
      <c r="X10" s="17">
        <v>0.26204065196521198</v>
      </c>
      <c r="Y10" s="17">
        <v>0.33566267811607198</v>
      </c>
      <c r="Z10" s="17">
        <v>0.30916247439149902</v>
      </c>
      <c r="AA10" s="17">
        <v>0.34403380541745598</v>
      </c>
      <c r="AB10" s="17"/>
      <c r="AC10" s="17">
        <v>0.44287591178423102</v>
      </c>
      <c r="AD10" s="17">
        <v>0.38180777308306302</v>
      </c>
      <c r="AE10" s="17">
        <v>0.32856770710227401</v>
      </c>
      <c r="AF10" s="17">
        <v>0.32243301732683699</v>
      </c>
      <c r="AG10" s="17">
        <v>0.33638127865008</v>
      </c>
      <c r="AH10" s="17">
        <v>0.31615860911502403</v>
      </c>
      <c r="AI10" s="17">
        <v>0.26743861626520399</v>
      </c>
      <c r="AJ10" s="17">
        <v>0.334564976983105</v>
      </c>
      <c r="AK10" s="17">
        <v>0.36655971916021002</v>
      </c>
      <c r="AL10" s="17">
        <v>0.264924843348047</v>
      </c>
      <c r="AM10" s="17">
        <v>0.338419163090249</v>
      </c>
      <c r="AN10" s="17">
        <v>0.34591468885739901</v>
      </c>
      <c r="AO10" s="17">
        <v>0.34035273794177001</v>
      </c>
      <c r="AP10" s="17">
        <v>0.36001193788448399</v>
      </c>
      <c r="AQ10" s="17">
        <v>0.27804481901297401</v>
      </c>
      <c r="AR10" s="17">
        <v>0.31289884052635802</v>
      </c>
      <c r="AS10" s="17"/>
      <c r="AT10" s="17">
        <v>0.45425347628084001</v>
      </c>
      <c r="AU10" s="17">
        <v>0.30842524552602402</v>
      </c>
      <c r="AV10" s="17">
        <v>0.320054964771816</v>
      </c>
      <c r="AW10" s="17">
        <v>0.28060535590247299</v>
      </c>
      <c r="AX10" s="17">
        <v>0.19658761291540899</v>
      </c>
      <c r="AY10" s="17">
        <v>0.18931207811784501</v>
      </c>
      <c r="AZ10" s="17"/>
      <c r="BA10" s="17">
        <v>0.26819824752548699</v>
      </c>
      <c r="BB10" s="17">
        <v>0.33225069346163399</v>
      </c>
      <c r="BC10" s="17">
        <v>0.37233569704526198</v>
      </c>
      <c r="BD10" s="17">
        <v>0.38653571974766598</v>
      </c>
      <c r="BE10" s="17">
        <v>0.33806322554736701</v>
      </c>
      <c r="BF10" s="17"/>
      <c r="BG10" s="17">
        <v>0.26482808375915701</v>
      </c>
      <c r="BH10" s="17">
        <v>0.37986726574028701</v>
      </c>
      <c r="BI10" s="17">
        <v>0.268326874540945</v>
      </c>
      <c r="BJ10" s="17">
        <v>0.229013912561743</v>
      </c>
      <c r="BK10" s="17">
        <v>0.41575134543164799</v>
      </c>
      <c r="BL10" s="17"/>
      <c r="BM10" s="17">
        <v>0.31787873411613699</v>
      </c>
      <c r="BN10" s="17">
        <v>0.30729717380994798</v>
      </c>
      <c r="BO10" s="17">
        <v>0.36655456641095602</v>
      </c>
      <c r="BP10" s="17"/>
      <c r="BQ10" s="17">
        <v>0.36880706573251498</v>
      </c>
      <c r="BR10" s="17">
        <v>0.29271189746759302</v>
      </c>
      <c r="BS10" s="17"/>
      <c r="BT10" s="17">
        <v>0.35581979605811398</v>
      </c>
      <c r="BU10" s="17">
        <v>0.27848112718836499</v>
      </c>
    </row>
    <row r="11" spans="2:73" x14ac:dyDescent="0.3">
      <c r="B11" s="18" t="s">
        <v>417</v>
      </c>
      <c r="C11" s="17">
        <v>4.73131651135517E-2</v>
      </c>
      <c r="D11" s="17">
        <v>5.2312870099938798E-2</v>
      </c>
      <c r="E11" s="17">
        <v>4.25870625323315E-2</v>
      </c>
      <c r="F11" s="17"/>
      <c r="G11" s="17">
        <v>8.3512227232323502E-2</v>
      </c>
      <c r="H11" s="17">
        <v>5.0961260266773202E-2</v>
      </c>
      <c r="I11" s="17">
        <v>4.5486487673092602E-2</v>
      </c>
      <c r="J11" s="17">
        <v>3.7935050466358998E-2</v>
      </c>
      <c r="K11" s="17">
        <v>4.4747311255622299E-2</v>
      </c>
      <c r="L11" s="17">
        <v>3.1205943472770399E-2</v>
      </c>
      <c r="M11" s="17"/>
      <c r="N11" s="17">
        <v>3.8316378098535497E-2</v>
      </c>
      <c r="O11" s="17">
        <v>3.26750097063866E-2</v>
      </c>
      <c r="P11" s="17">
        <v>3.4179673074908302E-2</v>
      </c>
      <c r="Q11" s="17">
        <v>8.0639042844722994E-2</v>
      </c>
      <c r="R11" s="17"/>
      <c r="S11" s="17">
        <v>6.1044340633825099E-2</v>
      </c>
      <c r="T11" s="17">
        <v>3.3275002714494503E-2</v>
      </c>
      <c r="U11" s="17">
        <v>3.40557790864712E-2</v>
      </c>
      <c r="V11" s="17">
        <v>3.5654138155420602E-2</v>
      </c>
      <c r="W11" s="17">
        <v>5.3601138556553601E-2</v>
      </c>
      <c r="X11" s="17">
        <v>4.8724698292502797E-2</v>
      </c>
      <c r="Y11" s="17">
        <v>4.47482912292025E-2</v>
      </c>
      <c r="Z11" s="17">
        <v>3.6181690689467701E-2</v>
      </c>
      <c r="AA11" s="17">
        <v>6.8602334988940195E-2</v>
      </c>
      <c r="AB11" s="17"/>
      <c r="AC11" s="17">
        <v>0.26261017959836802</v>
      </c>
      <c r="AD11" s="17">
        <v>0.121044482021908</v>
      </c>
      <c r="AE11" s="17">
        <v>6.2537699600526103E-2</v>
      </c>
      <c r="AF11" s="17">
        <v>9.16739728216346E-2</v>
      </c>
      <c r="AG11" s="17">
        <v>4.6568402143629603E-2</v>
      </c>
      <c r="AH11" s="17">
        <v>3.74908370577276E-2</v>
      </c>
      <c r="AI11" s="17">
        <v>4.5536228132348103E-2</v>
      </c>
      <c r="AJ11" s="17">
        <v>3.8206806040427102E-2</v>
      </c>
      <c r="AK11" s="17">
        <v>3.6378866486882502E-2</v>
      </c>
      <c r="AL11" s="17">
        <v>3.3933569945425499E-2</v>
      </c>
      <c r="AM11" s="17">
        <v>2.5507188264646301E-2</v>
      </c>
      <c r="AN11" s="17">
        <v>1.7666876161354199E-2</v>
      </c>
      <c r="AO11" s="17">
        <v>2.7887147370777601E-2</v>
      </c>
      <c r="AP11" s="17">
        <v>0</v>
      </c>
      <c r="AQ11" s="17">
        <v>5.5826048819828798E-2</v>
      </c>
      <c r="AR11" s="17">
        <v>5.6830588005309303E-2</v>
      </c>
      <c r="AS11" s="17"/>
      <c r="AT11" s="17">
        <v>6.7448326453120405E-2</v>
      </c>
      <c r="AU11" s="17">
        <v>3.8110530793572503E-2</v>
      </c>
      <c r="AV11" s="17">
        <v>6.6056751653444296E-2</v>
      </c>
      <c r="AW11" s="17">
        <v>4.01824992778416E-2</v>
      </c>
      <c r="AX11" s="17">
        <v>2.51971533475134E-2</v>
      </c>
      <c r="AY11" s="17">
        <v>2.38531184235437E-2</v>
      </c>
      <c r="AZ11" s="17"/>
      <c r="BA11" s="17">
        <v>6.8397274395360405E-2</v>
      </c>
      <c r="BB11" s="17">
        <v>3.0734171436113698E-2</v>
      </c>
      <c r="BC11" s="17">
        <v>4.8303458834792701E-2</v>
      </c>
      <c r="BD11" s="17">
        <v>5.2057049451161699E-2</v>
      </c>
      <c r="BE11" s="17">
        <v>3.2170518683120299E-2</v>
      </c>
      <c r="BF11" s="17"/>
      <c r="BG11" s="17">
        <v>2.3504638215374001E-2</v>
      </c>
      <c r="BH11" s="17">
        <v>6.4733961744620094E-2</v>
      </c>
      <c r="BI11" s="17">
        <v>3.41464158654173E-2</v>
      </c>
      <c r="BJ11" s="17">
        <v>2.67589986124263E-2</v>
      </c>
      <c r="BK11" s="17">
        <v>4.8405858596910198E-2</v>
      </c>
      <c r="BL11" s="17"/>
      <c r="BM11" s="17">
        <v>3.6038637024992201E-2</v>
      </c>
      <c r="BN11" s="17">
        <v>5.3431598836735303E-2</v>
      </c>
      <c r="BO11" s="17">
        <v>6.6087099749894906E-2</v>
      </c>
      <c r="BP11" s="17"/>
      <c r="BQ11" s="17">
        <v>6.6059801956142597E-2</v>
      </c>
      <c r="BR11" s="17">
        <v>3.31596410587537E-2</v>
      </c>
      <c r="BS11" s="17"/>
      <c r="BT11" s="17">
        <v>5.3255326923048601E-2</v>
      </c>
      <c r="BU11" s="17">
        <v>4.0425889457460999E-2</v>
      </c>
    </row>
    <row r="12" spans="2:73" x14ac:dyDescent="0.3">
      <c r="B12" s="18" t="s">
        <v>418</v>
      </c>
      <c r="C12" s="17">
        <v>3.65765575105945E-2</v>
      </c>
      <c r="D12" s="17">
        <v>3.4741226785401001E-2</v>
      </c>
      <c r="E12" s="17">
        <v>3.847790442376E-2</v>
      </c>
      <c r="F12" s="17"/>
      <c r="G12" s="17">
        <v>6.7894598540105294E-2</v>
      </c>
      <c r="H12" s="17">
        <v>7.6368722277533899E-2</v>
      </c>
      <c r="I12" s="17">
        <v>5.0796478872892903E-2</v>
      </c>
      <c r="J12" s="17">
        <v>1.7766895286275401E-2</v>
      </c>
      <c r="K12" s="17">
        <v>1.13106484169322E-2</v>
      </c>
      <c r="L12" s="17">
        <v>4.1897209826355199E-3</v>
      </c>
      <c r="M12" s="17"/>
      <c r="N12" s="17">
        <v>7.0233172612309699E-2</v>
      </c>
      <c r="O12" s="17">
        <v>3.2831949555534902E-2</v>
      </c>
      <c r="P12" s="17">
        <v>2.153726753478E-2</v>
      </c>
      <c r="Q12" s="17">
        <v>1.8048029126737399E-2</v>
      </c>
      <c r="R12" s="17"/>
      <c r="S12" s="17">
        <v>7.1024808897102304E-2</v>
      </c>
      <c r="T12" s="17">
        <v>1.7922119885296801E-2</v>
      </c>
      <c r="U12" s="17">
        <v>3.0546104311940801E-2</v>
      </c>
      <c r="V12" s="17">
        <v>4.3044020532287001E-2</v>
      </c>
      <c r="W12" s="17">
        <v>1.9600014718475799E-2</v>
      </c>
      <c r="X12" s="17">
        <v>3.4836210294434899E-2</v>
      </c>
      <c r="Y12" s="17">
        <v>1.24796431972045E-2</v>
      </c>
      <c r="Z12" s="17">
        <v>3.5349268064361998E-2</v>
      </c>
      <c r="AA12" s="17">
        <v>4.8337538532618803E-2</v>
      </c>
      <c r="AB12" s="17"/>
      <c r="AC12" s="17">
        <v>3.8768989749086803E-2</v>
      </c>
      <c r="AD12" s="17">
        <v>0</v>
      </c>
      <c r="AE12" s="17">
        <v>5.4472528944235002E-2</v>
      </c>
      <c r="AF12" s="17">
        <v>1.4077112101216699E-2</v>
      </c>
      <c r="AG12" s="17">
        <v>1.2911230202634899E-2</v>
      </c>
      <c r="AH12" s="17">
        <v>2.3796537686005099E-2</v>
      </c>
      <c r="AI12" s="17">
        <v>3.2636628779630097E-2</v>
      </c>
      <c r="AJ12" s="17">
        <v>1.30416528985098E-2</v>
      </c>
      <c r="AK12" s="17">
        <v>4.1136457229143497E-2</v>
      </c>
      <c r="AL12" s="17">
        <v>5.6815854130791002E-2</v>
      </c>
      <c r="AM12" s="17">
        <v>2.5031150966289099E-2</v>
      </c>
      <c r="AN12" s="17">
        <v>4.7525916750677098E-2</v>
      </c>
      <c r="AO12" s="17">
        <v>3.9456220054427199E-2</v>
      </c>
      <c r="AP12" s="17">
        <v>5.4172647467688302E-2</v>
      </c>
      <c r="AQ12" s="17">
        <v>8.9348627799617206E-2</v>
      </c>
      <c r="AR12" s="17">
        <v>0.123485030649473</v>
      </c>
      <c r="AS12" s="17"/>
      <c r="AT12" s="17">
        <v>7.9212762389695393E-2</v>
      </c>
      <c r="AU12" s="17">
        <v>2.8585625824597501E-2</v>
      </c>
      <c r="AV12" s="17">
        <v>2.2661277168696502E-2</v>
      </c>
      <c r="AW12" s="17">
        <v>2.4489171271799798E-2</v>
      </c>
      <c r="AX12" s="17">
        <v>0</v>
      </c>
      <c r="AY12" s="17">
        <v>4.56171096652907E-2</v>
      </c>
      <c r="AZ12" s="17"/>
      <c r="BA12" s="17">
        <v>1.51502862151897E-2</v>
      </c>
      <c r="BB12" s="17">
        <v>2.38350592118638E-2</v>
      </c>
      <c r="BC12" s="17">
        <v>5.1707294705848297E-2</v>
      </c>
      <c r="BD12" s="17">
        <v>9.2004887599285198E-2</v>
      </c>
      <c r="BE12" s="17">
        <v>5.7733567293248002E-2</v>
      </c>
      <c r="BF12" s="17"/>
      <c r="BG12" s="17">
        <v>3.1988843594718298E-2</v>
      </c>
      <c r="BH12" s="17">
        <v>5.16899412309084E-2</v>
      </c>
      <c r="BI12" s="17">
        <v>1.4536730349952599E-2</v>
      </c>
      <c r="BJ12" s="17">
        <v>2.9869525014554799E-2</v>
      </c>
      <c r="BK12" s="17">
        <v>5.2732197803411103E-2</v>
      </c>
      <c r="BL12" s="17"/>
      <c r="BM12" s="17">
        <v>4.5129373033667597E-2</v>
      </c>
      <c r="BN12" s="17">
        <v>2.8387657895926999E-2</v>
      </c>
      <c r="BO12" s="17">
        <v>3.0910968987098501E-2</v>
      </c>
      <c r="BP12" s="17"/>
      <c r="BQ12" s="17">
        <v>6.9131051008027605E-2</v>
      </c>
      <c r="BR12" s="17">
        <v>1.7389426898345599E-2</v>
      </c>
      <c r="BS12" s="17"/>
      <c r="BT12" s="17">
        <v>3.9618685088196298E-2</v>
      </c>
      <c r="BU12" s="17">
        <v>3.1431657519790102E-2</v>
      </c>
    </row>
    <row r="13" spans="2:73" x14ac:dyDescent="0.3">
      <c r="B13" s="18" t="s">
        <v>419</v>
      </c>
      <c r="C13" s="17">
        <v>6.3942531244950904E-3</v>
      </c>
      <c r="D13" s="17">
        <v>6.23028900510798E-3</v>
      </c>
      <c r="E13" s="17">
        <v>6.5737624204114196E-3</v>
      </c>
      <c r="F13" s="17"/>
      <c r="G13" s="17">
        <v>1.44856782707697E-2</v>
      </c>
      <c r="H13" s="17">
        <v>1.6919051128634101E-2</v>
      </c>
      <c r="I13" s="17">
        <v>4.3835783011759999E-3</v>
      </c>
      <c r="J13" s="17">
        <v>1.44753047741634E-3</v>
      </c>
      <c r="K13" s="17">
        <v>2.22052900959853E-3</v>
      </c>
      <c r="L13" s="17">
        <v>9.3965829687743898E-4</v>
      </c>
      <c r="M13" s="17"/>
      <c r="N13" s="17">
        <v>8.5576852825542497E-3</v>
      </c>
      <c r="O13" s="17">
        <v>4.7193641720430597E-3</v>
      </c>
      <c r="P13" s="17">
        <v>4.4220828117246301E-3</v>
      </c>
      <c r="Q13" s="17">
        <v>6.4060386142352002E-3</v>
      </c>
      <c r="R13" s="17"/>
      <c r="S13" s="17">
        <v>1.8505935543908801E-2</v>
      </c>
      <c r="T13" s="17">
        <v>5.8923749980325504E-3</v>
      </c>
      <c r="U13" s="17">
        <v>0</v>
      </c>
      <c r="V13" s="17">
        <v>6.89793242910176E-3</v>
      </c>
      <c r="W13" s="17">
        <v>4.5849907189400201E-3</v>
      </c>
      <c r="X13" s="17">
        <v>6.0538586021402496E-3</v>
      </c>
      <c r="Y13" s="17">
        <v>3.9997133132649897E-3</v>
      </c>
      <c r="Z13" s="17">
        <v>6.2400773227049003E-3</v>
      </c>
      <c r="AA13" s="17">
        <v>0</v>
      </c>
      <c r="AB13" s="17"/>
      <c r="AC13" s="17">
        <v>0</v>
      </c>
      <c r="AD13" s="17">
        <v>9.7543380790537995E-3</v>
      </c>
      <c r="AE13" s="17">
        <v>6.5792180168909899E-3</v>
      </c>
      <c r="AF13" s="17">
        <v>9.3195121439429898E-3</v>
      </c>
      <c r="AG13" s="17">
        <v>0</v>
      </c>
      <c r="AH13" s="17">
        <v>6.1236912829047904E-3</v>
      </c>
      <c r="AI13" s="17">
        <v>1.2404265872522901E-2</v>
      </c>
      <c r="AJ13" s="17">
        <v>4.8466270219900999E-3</v>
      </c>
      <c r="AK13" s="17">
        <v>5.4451738214750904E-3</v>
      </c>
      <c r="AL13" s="17">
        <v>0</v>
      </c>
      <c r="AM13" s="17">
        <v>0</v>
      </c>
      <c r="AN13" s="17">
        <v>9.6207495541333603E-3</v>
      </c>
      <c r="AO13" s="17">
        <v>0</v>
      </c>
      <c r="AP13" s="17">
        <v>0</v>
      </c>
      <c r="AQ13" s="17">
        <v>1.6332806952258399E-2</v>
      </c>
      <c r="AR13" s="17">
        <v>1.65282187170816E-2</v>
      </c>
      <c r="AS13" s="17"/>
      <c r="AT13" s="17">
        <v>1.15463587401019E-2</v>
      </c>
      <c r="AU13" s="17">
        <v>2.7276780325791502E-3</v>
      </c>
      <c r="AV13" s="17">
        <v>9.1626324994653792E-3</v>
      </c>
      <c r="AW13" s="17">
        <v>4.5788615568392301E-3</v>
      </c>
      <c r="AX13" s="17">
        <v>0</v>
      </c>
      <c r="AY13" s="17">
        <v>1.5890838200187701E-2</v>
      </c>
      <c r="AZ13" s="17"/>
      <c r="BA13" s="17">
        <v>2.2523201159236799E-3</v>
      </c>
      <c r="BB13" s="17">
        <v>7.1812407636546701E-3</v>
      </c>
      <c r="BC13" s="17">
        <v>6.8903687333799497E-3</v>
      </c>
      <c r="BD13" s="17">
        <v>1.3901646404257201E-2</v>
      </c>
      <c r="BE13" s="17">
        <v>3.4321077779016503E-2</v>
      </c>
      <c r="BF13" s="17"/>
      <c r="BG13" s="17">
        <v>6.96003828048424E-3</v>
      </c>
      <c r="BH13" s="17">
        <v>1.0902236060701001E-2</v>
      </c>
      <c r="BI13" s="17">
        <v>0</v>
      </c>
      <c r="BJ13" s="17">
        <v>1.44088504485523E-3</v>
      </c>
      <c r="BK13" s="17">
        <v>1.6915056057045599E-2</v>
      </c>
      <c r="BL13" s="17"/>
      <c r="BM13" s="17">
        <v>9.5922249470406992E-3</v>
      </c>
      <c r="BN13" s="17">
        <v>5.1010105661265003E-3</v>
      </c>
      <c r="BO13" s="17">
        <v>0</v>
      </c>
      <c r="BP13" s="17"/>
      <c r="BQ13" s="17">
        <v>1.3311087936768599E-2</v>
      </c>
      <c r="BR13" s="17">
        <v>1.2643759514671599E-3</v>
      </c>
      <c r="BS13" s="17"/>
      <c r="BT13" s="17">
        <v>1.0501521456643299E-2</v>
      </c>
      <c r="BU13" s="17">
        <v>8.3188012810768701E-4</v>
      </c>
    </row>
    <row r="14" spans="2:73" x14ac:dyDescent="0.3">
      <c r="B14" s="18" t="s">
        <v>92</v>
      </c>
      <c r="C14" s="19">
        <v>1.8786428854772198E-2</v>
      </c>
      <c r="D14" s="19">
        <v>1.69912248513788E-2</v>
      </c>
      <c r="E14" s="19">
        <v>2.0593779786482701E-2</v>
      </c>
      <c r="F14" s="19"/>
      <c r="G14" s="19">
        <v>2.5935210251415399E-2</v>
      </c>
      <c r="H14" s="19">
        <v>2.6672844646918301E-2</v>
      </c>
      <c r="I14" s="19">
        <v>1.1671089479527301E-2</v>
      </c>
      <c r="J14" s="19">
        <v>2.2819738164889702E-2</v>
      </c>
      <c r="K14" s="19">
        <v>1.8957864117629002E-2</v>
      </c>
      <c r="L14" s="19">
        <v>1.0025319094529301E-2</v>
      </c>
      <c r="M14" s="19"/>
      <c r="N14" s="19">
        <v>4.9932716622664401E-3</v>
      </c>
      <c r="O14" s="19">
        <v>2.0045021298619001E-2</v>
      </c>
      <c r="P14" s="19">
        <v>2.34766974242589E-2</v>
      </c>
      <c r="Q14" s="19">
        <v>2.8639107470023E-2</v>
      </c>
      <c r="R14" s="19"/>
      <c r="S14" s="19">
        <v>1.6391099360946099E-2</v>
      </c>
      <c r="T14" s="19">
        <v>1.38592499291621E-2</v>
      </c>
      <c r="U14" s="19">
        <v>3.8715624392928902E-2</v>
      </c>
      <c r="V14" s="19">
        <v>8.6571296687376603E-3</v>
      </c>
      <c r="W14" s="19">
        <v>2.3414216012460801E-2</v>
      </c>
      <c r="X14" s="19">
        <v>1.94311479191977E-2</v>
      </c>
      <c r="Y14" s="19">
        <v>3.61016788406656E-3</v>
      </c>
      <c r="Z14" s="19">
        <v>3.2432922835165599E-2</v>
      </c>
      <c r="AA14" s="19">
        <v>2.3734596348910501E-2</v>
      </c>
      <c r="AB14" s="19"/>
      <c r="AC14" s="19">
        <v>0</v>
      </c>
      <c r="AD14" s="19">
        <v>4.97076969153709E-2</v>
      </c>
      <c r="AE14" s="19">
        <v>2.9279849536086599E-2</v>
      </c>
      <c r="AF14" s="19">
        <v>2.13910596940333E-2</v>
      </c>
      <c r="AG14" s="19">
        <v>3.6581372877944697E-2</v>
      </c>
      <c r="AH14" s="19">
        <v>1.7410764524205601E-2</v>
      </c>
      <c r="AI14" s="19">
        <v>0</v>
      </c>
      <c r="AJ14" s="19">
        <v>1.4244072689894E-2</v>
      </c>
      <c r="AK14" s="19">
        <v>2.26964948942226E-2</v>
      </c>
      <c r="AL14" s="19">
        <v>6.9767566167474801E-3</v>
      </c>
      <c r="AM14" s="19">
        <v>1.40922518275402E-2</v>
      </c>
      <c r="AN14" s="19">
        <v>8.1418470290878907E-3</v>
      </c>
      <c r="AO14" s="19">
        <v>0</v>
      </c>
      <c r="AP14" s="19">
        <v>0</v>
      </c>
      <c r="AQ14" s="19">
        <v>1.7753503560660799E-2</v>
      </c>
      <c r="AR14" s="19">
        <v>0</v>
      </c>
      <c r="AS14" s="19"/>
      <c r="AT14" s="19">
        <v>1.6110586990644001E-2</v>
      </c>
      <c r="AU14" s="19">
        <v>2.3153440897360999E-2</v>
      </c>
      <c r="AV14" s="19">
        <v>2.0328118680074499E-2</v>
      </c>
      <c r="AW14" s="19">
        <v>1.7941362828820102E-2</v>
      </c>
      <c r="AX14" s="19">
        <v>1.74680320977138E-2</v>
      </c>
      <c r="AY14" s="19">
        <v>6.8870930141628596E-3</v>
      </c>
      <c r="AZ14" s="19"/>
      <c r="BA14" s="19">
        <v>1.6042170192567699E-2</v>
      </c>
      <c r="BB14" s="19">
        <v>2.29369059603685E-2</v>
      </c>
      <c r="BC14" s="19">
        <v>1.7505839804664702E-2</v>
      </c>
      <c r="BD14" s="19">
        <v>1.3060971984257199E-2</v>
      </c>
      <c r="BE14" s="19">
        <v>0</v>
      </c>
      <c r="BF14" s="19"/>
      <c r="BG14" s="19">
        <v>1.9397158478942501E-2</v>
      </c>
      <c r="BH14" s="19">
        <v>1.21992986271304E-2</v>
      </c>
      <c r="BI14" s="19">
        <v>6.82174947805342E-3</v>
      </c>
      <c r="BJ14" s="19">
        <v>9.6744473093446897E-3</v>
      </c>
      <c r="BK14" s="19">
        <v>1.9790161537127999E-2</v>
      </c>
      <c r="BL14" s="19"/>
      <c r="BM14" s="19">
        <v>1.3212472625515901E-2</v>
      </c>
      <c r="BN14" s="19">
        <v>2.3273289913337498E-2</v>
      </c>
      <c r="BO14" s="19">
        <v>2.45335026335574E-2</v>
      </c>
      <c r="BP14" s="19"/>
      <c r="BQ14" s="19">
        <v>8.9755031130196901E-3</v>
      </c>
      <c r="BR14" s="19">
        <v>2.1061744923797199E-2</v>
      </c>
      <c r="BS14" s="19"/>
      <c r="BT14" s="19">
        <v>1.36566624476101E-2</v>
      </c>
      <c r="BU14" s="19">
        <v>2.1430659355905299E-2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U19"/>
  <sheetViews>
    <sheetView showGridLines="0" workbookViewId="0">
      <pane xSplit="2" topLeftCell="C1" activePane="topRight" state="frozen"/>
      <selection pane="topRight" activeCell="D2" sqref="D2:BL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415</v>
      </c>
      <c r="C9" s="17">
        <v>0.177660966933578</v>
      </c>
      <c r="D9" s="17">
        <v>0.183827283611329</v>
      </c>
      <c r="E9" s="17">
        <v>0.17181067346142601</v>
      </c>
      <c r="F9" s="17"/>
      <c r="G9" s="17">
        <v>0.158952437488313</v>
      </c>
      <c r="H9" s="17">
        <v>0.16587030400063699</v>
      </c>
      <c r="I9" s="17">
        <v>0.19630611482135901</v>
      </c>
      <c r="J9" s="17">
        <v>0.20580723116184699</v>
      </c>
      <c r="K9" s="17">
        <v>0.177415141728447</v>
      </c>
      <c r="L9" s="17">
        <v>0.161742702121284</v>
      </c>
      <c r="M9" s="17"/>
      <c r="N9" s="17">
        <v>0.20007688502408699</v>
      </c>
      <c r="O9" s="17">
        <v>0.15028685397588201</v>
      </c>
      <c r="P9" s="17">
        <v>0.206705665819338</v>
      </c>
      <c r="Q9" s="17">
        <v>0.15706406596318401</v>
      </c>
      <c r="R9" s="17"/>
      <c r="S9" s="17">
        <v>0.100717892706379</v>
      </c>
      <c r="T9" s="17">
        <v>0.19351898123431799</v>
      </c>
      <c r="U9" s="17">
        <v>0.218048626284674</v>
      </c>
      <c r="V9" s="17">
        <v>0.20260808133250499</v>
      </c>
      <c r="W9" s="17">
        <v>0.24450223585487599</v>
      </c>
      <c r="X9" s="17">
        <v>0.18152843516175901</v>
      </c>
      <c r="Y9" s="17">
        <v>0.158101706123776</v>
      </c>
      <c r="Z9" s="17">
        <v>0.168178284254482</v>
      </c>
      <c r="AA9" s="17">
        <v>0.17016565889852101</v>
      </c>
      <c r="AB9" s="17"/>
      <c r="AC9" s="17">
        <v>0.13731207916046101</v>
      </c>
      <c r="AD9" s="17">
        <v>0.130620966243613</v>
      </c>
      <c r="AE9" s="17">
        <v>0.17523803008309</v>
      </c>
      <c r="AF9" s="17">
        <v>0.102686912623904</v>
      </c>
      <c r="AG9" s="17">
        <v>0.186862878559587</v>
      </c>
      <c r="AH9" s="17">
        <v>0.17912226814384599</v>
      </c>
      <c r="AI9" s="17">
        <v>0.155568070274575</v>
      </c>
      <c r="AJ9" s="17">
        <v>0.16501293900229999</v>
      </c>
      <c r="AK9" s="17">
        <v>0.20002890858811201</v>
      </c>
      <c r="AL9" s="17">
        <v>0.15247577008124</v>
      </c>
      <c r="AM9" s="17">
        <v>0.18527828487415099</v>
      </c>
      <c r="AN9" s="17">
        <v>0.2248595003562</v>
      </c>
      <c r="AO9" s="17">
        <v>0.232099570072344</v>
      </c>
      <c r="AP9" s="17">
        <v>0.227188103713797</v>
      </c>
      <c r="AQ9" s="17">
        <v>0.22635953492958399</v>
      </c>
      <c r="AR9" s="17">
        <v>0.20262878158325401</v>
      </c>
      <c r="AS9" s="17"/>
      <c r="AT9" s="17">
        <v>0.12644880451399701</v>
      </c>
      <c r="AU9" s="17">
        <v>0.16785831964644199</v>
      </c>
      <c r="AV9" s="17">
        <v>0.165471794912466</v>
      </c>
      <c r="AW9" s="17">
        <v>0.20849774274065799</v>
      </c>
      <c r="AX9" s="17">
        <v>0.24916968558476699</v>
      </c>
      <c r="AY9" s="17">
        <v>0.25099679824283</v>
      </c>
      <c r="AZ9" s="17"/>
      <c r="BA9" s="17">
        <v>0.16899889935930501</v>
      </c>
      <c r="BB9" s="17">
        <v>0.17337999820347699</v>
      </c>
      <c r="BC9" s="17">
        <v>0.15743690466813701</v>
      </c>
      <c r="BD9" s="17">
        <v>0.17134090614733499</v>
      </c>
      <c r="BE9" s="17">
        <v>0.26996119448599298</v>
      </c>
      <c r="BF9" s="17"/>
      <c r="BG9" s="17">
        <v>0.230052529921596</v>
      </c>
      <c r="BH9" s="17">
        <v>0.16516345172050501</v>
      </c>
      <c r="BI9" s="17">
        <v>0.17097274522827899</v>
      </c>
      <c r="BJ9" s="17">
        <v>0.203756429737004</v>
      </c>
      <c r="BK9" s="17">
        <v>9.9664261763078799E-2</v>
      </c>
      <c r="BL9" s="17"/>
      <c r="BM9" s="17">
        <v>0.17507533976148101</v>
      </c>
      <c r="BN9" s="17">
        <v>0.18114868696206399</v>
      </c>
      <c r="BO9" s="17">
        <v>0.176926910637526</v>
      </c>
      <c r="BP9" s="17"/>
      <c r="BQ9" s="17">
        <v>0.18693420024719901</v>
      </c>
      <c r="BR9" s="17">
        <v>0.17716239829918601</v>
      </c>
      <c r="BS9" s="17"/>
      <c r="BT9" s="17">
        <v>0.17878397246750899</v>
      </c>
      <c r="BU9" s="17">
        <v>0.17515551815389599</v>
      </c>
    </row>
    <row r="10" spans="2:73" x14ac:dyDescent="0.3">
      <c r="B10" s="18" t="s">
        <v>416</v>
      </c>
      <c r="C10" s="17">
        <v>0.15559892694001901</v>
      </c>
      <c r="D10" s="17">
        <v>0.17197278874573599</v>
      </c>
      <c r="E10" s="17">
        <v>0.13859828404090799</v>
      </c>
      <c r="F10" s="17"/>
      <c r="G10" s="17">
        <v>0.206881129716183</v>
      </c>
      <c r="H10" s="17">
        <v>0.17674802294469999</v>
      </c>
      <c r="I10" s="17">
        <v>0.170868343647221</v>
      </c>
      <c r="J10" s="17">
        <v>0.12891043934610499</v>
      </c>
      <c r="K10" s="17">
        <v>0.136815545349178</v>
      </c>
      <c r="L10" s="17">
        <v>0.12634974125377599</v>
      </c>
      <c r="M10" s="17"/>
      <c r="N10" s="17">
        <v>0.16907121112214701</v>
      </c>
      <c r="O10" s="17">
        <v>0.16388692200680799</v>
      </c>
      <c r="P10" s="17">
        <v>0.13779223580862199</v>
      </c>
      <c r="Q10" s="17">
        <v>0.14817100712898201</v>
      </c>
      <c r="R10" s="17"/>
      <c r="S10" s="17">
        <v>0.26051017987478903</v>
      </c>
      <c r="T10" s="17">
        <v>0.134590650525371</v>
      </c>
      <c r="U10" s="17">
        <v>0.118488450171944</v>
      </c>
      <c r="V10" s="17">
        <v>0.21546268573560901</v>
      </c>
      <c r="W10" s="17">
        <v>0.13822209253662901</v>
      </c>
      <c r="X10" s="17">
        <v>0.152623300112043</v>
      </c>
      <c r="Y10" s="17">
        <v>0.10243078042833099</v>
      </c>
      <c r="Z10" s="17">
        <v>9.0458570890537604E-2</v>
      </c>
      <c r="AA10" s="17">
        <v>0.110331126725429</v>
      </c>
      <c r="AB10" s="17"/>
      <c r="AC10" s="17">
        <v>0.26273618910788799</v>
      </c>
      <c r="AD10" s="17">
        <v>0.186409937999088</v>
      </c>
      <c r="AE10" s="17">
        <v>0.159082137942614</v>
      </c>
      <c r="AF10" s="17">
        <v>0.14412490951444601</v>
      </c>
      <c r="AG10" s="17">
        <v>0.160682374237994</v>
      </c>
      <c r="AH10" s="17">
        <v>0.16358156955307199</v>
      </c>
      <c r="AI10" s="17">
        <v>0.14072326778802799</v>
      </c>
      <c r="AJ10" s="17">
        <v>0.18667574554078101</v>
      </c>
      <c r="AK10" s="17">
        <v>0.11503765112846701</v>
      </c>
      <c r="AL10" s="17">
        <v>0.108567567014002</v>
      </c>
      <c r="AM10" s="17">
        <v>0.16949764595253999</v>
      </c>
      <c r="AN10" s="17">
        <v>0.101745471977575</v>
      </c>
      <c r="AO10" s="17">
        <v>0.19217988308918699</v>
      </c>
      <c r="AP10" s="17">
        <v>0.19036463486957</v>
      </c>
      <c r="AQ10" s="17">
        <v>0.18213650310426599</v>
      </c>
      <c r="AR10" s="17">
        <v>0.177288443269286</v>
      </c>
      <c r="AS10" s="17"/>
      <c r="AT10" s="17">
        <v>0.20150121658058301</v>
      </c>
      <c r="AU10" s="17">
        <v>0.14315349061466601</v>
      </c>
      <c r="AV10" s="17">
        <v>0.143340744689089</v>
      </c>
      <c r="AW10" s="17">
        <v>0.15285671720706401</v>
      </c>
      <c r="AX10" s="17">
        <v>0.11910639754543501</v>
      </c>
      <c r="AY10" s="17">
        <v>0.13553311432027901</v>
      </c>
      <c r="AZ10" s="17"/>
      <c r="BA10" s="17">
        <v>0.138593878468764</v>
      </c>
      <c r="BB10" s="17">
        <v>0.13499106146770901</v>
      </c>
      <c r="BC10" s="17">
        <v>0.17376281721578099</v>
      </c>
      <c r="BD10" s="17">
        <v>0.22297719485413101</v>
      </c>
      <c r="BE10" s="17">
        <v>0.104544551048507</v>
      </c>
      <c r="BF10" s="17"/>
      <c r="BG10" s="17">
        <v>0.123767269655726</v>
      </c>
      <c r="BH10" s="17">
        <v>0.16884491367767199</v>
      </c>
      <c r="BI10" s="17">
        <v>0.15846695414991199</v>
      </c>
      <c r="BJ10" s="17">
        <v>0.105658071326842</v>
      </c>
      <c r="BK10" s="17">
        <v>0.27636968658212302</v>
      </c>
      <c r="BL10" s="17"/>
      <c r="BM10" s="17">
        <v>0.16359753627623999</v>
      </c>
      <c r="BN10" s="17">
        <v>0.146525236940969</v>
      </c>
      <c r="BO10" s="17">
        <v>0.153722312724862</v>
      </c>
      <c r="BP10" s="17"/>
      <c r="BQ10" s="17">
        <v>0.19131068371915499</v>
      </c>
      <c r="BR10" s="17">
        <v>0.13387774815740899</v>
      </c>
      <c r="BS10" s="17"/>
      <c r="BT10" s="17">
        <v>0.177208671188537</v>
      </c>
      <c r="BU10" s="17">
        <v>0.130131384337799</v>
      </c>
    </row>
    <row r="11" spans="2:73" x14ac:dyDescent="0.3">
      <c r="B11" s="18" t="s">
        <v>417</v>
      </c>
      <c r="C11" s="17">
        <v>3.2150180293773097E-2</v>
      </c>
      <c r="D11" s="17">
        <v>3.4347944948206803E-2</v>
      </c>
      <c r="E11" s="17">
        <v>3.0107714318774102E-2</v>
      </c>
      <c r="F11" s="17"/>
      <c r="G11" s="17">
        <v>7.10347819166193E-2</v>
      </c>
      <c r="H11" s="17">
        <v>3.25872907392286E-2</v>
      </c>
      <c r="I11" s="17">
        <v>4.30733233161349E-2</v>
      </c>
      <c r="J11" s="17">
        <v>1.81945783526027E-2</v>
      </c>
      <c r="K11" s="17">
        <v>1.79389877694844E-2</v>
      </c>
      <c r="L11" s="17">
        <v>1.8054046686087899E-2</v>
      </c>
      <c r="M11" s="17"/>
      <c r="N11" s="17">
        <v>2.2587088342085698E-2</v>
      </c>
      <c r="O11" s="17">
        <v>3.5494744802100402E-2</v>
      </c>
      <c r="P11" s="17">
        <v>3.0185714593890502E-2</v>
      </c>
      <c r="Q11" s="17">
        <v>3.7677303007451597E-2</v>
      </c>
      <c r="R11" s="17"/>
      <c r="S11" s="17">
        <v>5.6131611840763498E-2</v>
      </c>
      <c r="T11" s="17">
        <v>3.0068700406242502E-2</v>
      </c>
      <c r="U11" s="17">
        <v>2.63664978013235E-2</v>
      </c>
      <c r="V11" s="17">
        <v>2.1999689185039702E-2</v>
      </c>
      <c r="W11" s="17">
        <v>1.7603109979940999E-2</v>
      </c>
      <c r="X11" s="17">
        <v>4.69684468746637E-2</v>
      </c>
      <c r="Y11" s="17">
        <v>2.9555643516870601E-2</v>
      </c>
      <c r="Z11" s="17">
        <v>3.2377574210697098E-2</v>
      </c>
      <c r="AA11" s="17">
        <v>1.8764253839399801E-2</v>
      </c>
      <c r="AB11" s="17"/>
      <c r="AC11" s="17">
        <v>8.7725422146713097E-2</v>
      </c>
      <c r="AD11" s="17">
        <v>9.3081350683821396E-2</v>
      </c>
      <c r="AE11" s="17">
        <v>5.0256921456852698E-2</v>
      </c>
      <c r="AF11" s="17">
        <v>3.1351057970407402E-2</v>
      </c>
      <c r="AG11" s="17">
        <v>2.3795840024319202E-2</v>
      </c>
      <c r="AH11" s="17">
        <v>3.2059937344931198E-2</v>
      </c>
      <c r="AI11" s="17">
        <v>5.5032206272818997E-2</v>
      </c>
      <c r="AJ11" s="17">
        <v>2.4863278076443899E-2</v>
      </c>
      <c r="AK11" s="17">
        <v>2.91820749459577E-2</v>
      </c>
      <c r="AL11" s="17">
        <v>3.0545151565040601E-2</v>
      </c>
      <c r="AM11" s="17">
        <v>2.2536957984965501E-2</v>
      </c>
      <c r="AN11" s="17">
        <v>2.0715563184506E-2</v>
      </c>
      <c r="AO11" s="17">
        <v>1.61062747321426E-2</v>
      </c>
      <c r="AP11" s="17">
        <v>0</v>
      </c>
      <c r="AQ11" s="17">
        <v>2.44327949108866E-2</v>
      </c>
      <c r="AR11" s="17">
        <v>2.3915210811281999E-2</v>
      </c>
      <c r="AS11" s="17"/>
      <c r="AT11" s="17">
        <v>5.1583605211394601E-2</v>
      </c>
      <c r="AU11" s="17">
        <v>2.5857770669550698E-2</v>
      </c>
      <c r="AV11" s="17">
        <v>3.9678597067974997E-2</v>
      </c>
      <c r="AW11" s="17">
        <v>2.0926655884708E-2</v>
      </c>
      <c r="AX11" s="17">
        <v>2.39095435417747E-2</v>
      </c>
      <c r="AY11" s="17">
        <v>1.44314223488299E-2</v>
      </c>
      <c r="AZ11" s="17"/>
      <c r="BA11" s="17">
        <v>4.0035795041446401E-2</v>
      </c>
      <c r="BB11" s="17">
        <v>2.7311111789409901E-2</v>
      </c>
      <c r="BC11" s="17">
        <v>2.4139999042738301E-2</v>
      </c>
      <c r="BD11" s="17">
        <v>3.4872687183560201E-2</v>
      </c>
      <c r="BE11" s="17">
        <v>4.7845434660526598E-2</v>
      </c>
      <c r="BF11" s="17"/>
      <c r="BG11" s="17">
        <v>1.9537819686174102E-2</v>
      </c>
      <c r="BH11" s="17">
        <v>3.5666362313868397E-2</v>
      </c>
      <c r="BI11" s="17">
        <v>3.6427889685413502E-2</v>
      </c>
      <c r="BJ11" s="17">
        <v>2.73540691927543E-2</v>
      </c>
      <c r="BK11" s="17">
        <v>3.9792968501791599E-2</v>
      </c>
      <c r="BL11" s="17"/>
      <c r="BM11" s="17">
        <v>2.5077088494443799E-2</v>
      </c>
      <c r="BN11" s="17">
        <v>3.2929459754137101E-2</v>
      </c>
      <c r="BO11" s="17">
        <v>5.1323670129208097E-2</v>
      </c>
      <c r="BP11" s="17"/>
      <c r="BQ11" s="17">
        <v>4.6973957234963698E-2</v>
      </c>
      <c r="BR11" s="17">
        <v>2.2013488229400399E-2</v>
      </c>
      <c r="BS11" s="17"/>
      <c r="BT11" s="17">
        <v>3.3426952339243997E-2</v>
      </c>
      <c r="BU11" s="17">
        <v>2.9169473719659601E-2</v>
      </c>
    </row>
    <row r="12" spans="2:73" x14ac:dyDescent="0.3">
      <c r="B12" s="18" t="s">
        <v>418</v>
      </c>
      <c r="C12" s="17">
        <v>0.43769429617821998</v>
      </c>
      <c r="D12" s="17">
        <v>0.44081594491588899</v>
      </c>
      <c r="E12" s="17">
        <v>0.43518138587958299</v>
      </c>
      <c r="F12" s="17"/>
      <c r="G12" s="17">
        <v>0.41131436052141501</v>
      </c>
      <c r="H12" s="17">
        <v>0.517993346804557</v>
      </c>
      <c r="I12" s="17">
        <v>0.44370475252242803</v>
      </c>
      <c r="J12" s="17">
        <v>0.450964913641479</v>
      </c>
      <c r="K12" s="17">
        <v>0.42196435889991701</v>
      </c>
      <c r="L12" s="17">
        <v>0.38476168079016299</v>
      </c>
      <c r="M12" s="17"/>
      <c r="N12" s="17">
        <v>0.49337433051250701</v>
      </c>
      <c r="O12" s="17">
        <v>0.47032419783816498</v>
      </c>
      <c r="P12" s="17">
        <v>0.38560980619464003</v>
      </c>
      <c r="Q12" s="17">
        <v>0.39155224327837002</v>
      </c>
      <c r="R12" s="17"/>
      <c r="S12" s="17">
        <v>0.47955205349490798</v>
      </c>
      <c r="T12" s="17">
        <v>0.42623020073339102</v>
      </c>
      <c r="U12" s="17">
        <v>0.38157248241064201</v>
      </c>
      <c r="V12" s="17">
        <v>0.34356475402393899</v>
      </c>
      <c r="W12" s="17">
        <v>0.38398317666523701</v>
      </c>
      <c r="X12" s="17">
        <v>0.40089555881655398</v>
      </c>
      <c r="Y12" s="17">
        <v>0.47453204514321401</v>
      </c>
      <c r="Z12" s="17">
        <v>0.52047445837256401</v>
      </c>
      <c r="AA12" s="17">
        <v>0.52851216459400496</v>
      </c>
      <c r="AB12" s="17"/>
      <c r="AC12" s="17">
        <v>0.289601028842149</v>
      </c>
      <c r="AD12" s="17">
        <v>0.33725905466802403</v>
      </c>
      <c r="AE12" s="17">
        <v>0.33389097797801898</v>
      </c>
      <c r="AF12" s="17">
        <v>0.41402996024088001</v>
      </c>
      <c r="AG12" s="17">
        <v>0.36634183201043302</v>
      </c>
      <c r="AH12" s="17">
        <v>0.398523650691611</v>
      </c>
      <c r="AI12" s="17">
        <v>0.43665499169167299</v>
      </c>
      <c r="AJ12" s="17">
        <v>0.45814195553312098</v>
      </c>
      <c r="AK12" s="17">
        <v>0.46648841600406699</v>
      </c>
      <c r="AL12" s="17">
        <v>0.54577552205919999</v>
      </c>
      <c r="AM12" s="17">
        <v>0.48512964286761101</v>
      </c>
      <c r="AN12" s="17">
        <v>0.50934267062391603</v>
      </c>
      <c r="AO12" s="17">
        <v>0.440426249325019</v>
      </c>
      <c r="AP12" s="17">
        <v>0.484481311479385</v>
      </c>
      <c r="AQ12" s="17">
        <v>0.51397885388512099</v>
      </c>
      <c r="AR12" s="17">
        <v>0.52550207909521696</v>
      </c>
      <c r="AS12" s="17"/>
      <c r="AT12" s="17">
        <v>0.50880169634786698</v>
      </c>
      <c r="AU12" s="17">
        <v>0.45005246074840299</v>
      </c>
      <c r="AV12" s="17">
        <v>0.42181795117626703</v>
      </c>
      <c r="AW12" s="17">
        <v>0.39988296828952402</v>
      </c>
      <c r="AX12" s="17">
        <v>0.365871968364817</v>
      </c>
      <c r="AY12" s="17">
        <v>0.36284297324546</v>
      </c>
      <c r="AZ12" s="17"/>
      <c r="BA12" s="17">
        <v>0.41925321687647998</v>
      </c>
      <c r="BB12" s="17">
        <v>0.42177050855310599</v>
      </c>
      <c r="BC12" s="17">
        <v>0.49672735668235302</v>
      </c>
      <c r="BD12" s="17">
        <v>0.46643307690193903</v>
      </c>
      <c r="BE12" s="17">
        <v>0.45012320739440198</v>
      </c>
      <c r="BF12" s="17"/>
      <c r="BG12" s="17">
        <v>0.42452705191325601</v>
      </c>
      <c r="BH12" s="17">
        <v>0.46341861138511198</v>
      </c>
      <c r="BI12" s="17">
        <v>0.41241496610397399</v>
      </c>
      <c r="BJ12" s="17">
        <v>0.433106754257789</v>
      </c>
      <c r="BK12" s="17">
        <v>0.33670568208145402</v>
      </c>
      <c r="BL12" s="17"/>
      <c r="BM12" s="17">
        <v>0.47994137024022399</v>
      </c>
      <c r="BN12" s="17">
        <v>0.41565932632174901</v>
      </c>
      <c r="BO12" s="17">
        <v>0.36519057608097399</v>
      </c>
      <c r="BP12" s="17"/>
      <c r="BQ12" s="17">
        <v>0.44402107465565099</v>
      </c>
      <c r="BR12" s="17">
        <v>0.43910203386179603</v>
      </c>
      <c r="BS12" s="17"/>
      <c r="BT12" s="17">
        <v>0.440293328633655</v>
      </c>
      <c r="BU12" s="17">
        <v>0.43886933608164602</v>
      </c>
    </row>
    <row r="13" spans="2:73" x14ac:dyDescent="0.3">
      <c r="B13" s="18" t="s">
        <v>419</v>
      </c>
      <c r="C13" s="17">
        <v>0.116669958538466</v>
      </c>
      <c r="D13" s="17">
        <v>0.103467692629893</v>
      </c>
      <c r="E13" s="17">
        <v>0.12989524863916699</v>
      </c>
      <c r="F13" s="17"/>
      <c r="G13" s="17">
        <v>0.101295839573553</v>
      </c>
      <c r="H13" s="17">
        <v>6.3681210682954195E-2</v>
      </c>
      <c r="I13" s="17">
        <v>8.6329654297791103E-2</v>
      </c>
      <c r="J13" s="17">
        <v>0.13287294302526401</v>
      </c>
      <c r="K13" s="17">
        <v>0.133415276502099</v>
      </c>
      <c r="L13" s="17">
        <v>0.17016978213655701</v>
      </c>
      <c r="M13" s="17"/>
      <c r="N13" s="17">
        <v>8.7265585895612702E-2</v>
      </c>
      <c r="O13" s="17">
        <v>0.106383439051893</v>
      </c>
      <c r="P13" s="17">
        <v>0.144611172496795</v>
      </c>
      <c r="Q13" s="17">
        <v>0.135797877742557</v>
      </c>
      <c r="R13" s="17"/>
      <c r="S13" s="17">
        <v>6.1206460523496903E-2</v>
      </c>
      <c r="T13" s="17">
        <v>0.12170318942926101</v>
      </c>
      <c r="U13" s="17">
        <v>0.16094831577975199</v>
      </c>
      <c r="V13" s="17">
        <v>0.1188603249751</v>
      </c>
      <c r="W13" s="17">
        <v>0.110415871471525</v>
      </c>
      <c r="X13" s="17">
        <v>0.12607787059919501</v>
      </c>
      <c r="Y13" s="17">
        <v>0.156196424341149</v>
      </c>
      <c r="Z13" s="17">
        <v>0.12286659551443301</v>
      </c>
      <c r="AA13" s="17">
        <v>0.10717779793943399</v>
      </c>
      <c r="AB13" s="17"/>
      <c r="AC13" s="17">
        <v>0.107188795855284</v>
      </c>
      <c r="AD13" s="17">
        <v>0.103030330878554</v>
      </c>
      <c r="AE13" s="17">
        <v>0.126335615068638</v>
      </c>
      <c r="AF13" s="17">
        <v>0.18058098855277099</v>
      </c>
      <c r="AG13" s="17">
        <v>0.12612364298004899</v>
      </c>
      <c r="AH13" s="17">
        <v>0.159387241682894</v>
      </c>
      <c r="AI13" s="17">
        <v>0.14586221783687001</v>
      </c>
      <c r="AJ13" s="17">
        <v>9.7532091208561295E-2</v>
      </c>
      <c r="AK13" s="17">
        <v>0.1231199572049</v>
      </c>
      <c r="AL13" s="17">
        <v>0.111514413520023</v>
      </c>
      <c r="AM13" s="17">
        <v>9.5525810807785799E-2</v>
      </c>
      <c r="AN13" s="17">
        <v>0.10286259940742599</v>
      </c>
      <c r="AO13" s="17">
        <v>8.3994334751543401E-2</v>
      </c>
      <c r="AP13" s="17">
        <v>7.6364252046678793E-2</v>
      </c>
      <c r="AQ13" s="17">
        <v>2.6592979098106501E-2</v>
      </c>
      <c r="AR13" s="17">
        <v>6.1662458722791302E-2</v>
      </c>
      <c r="AS13" s="17"/>
      <c r="AT13" s="17">
        <v>6.3164814771852804E-2</v>
      </c>
      <c r="AU13" s="17">
        <v>0.11776317552361699</v>
      </c>
      <c r="AV13" s="17">
        <v>0.164265385391554</v>
      </c>
      <c r="AW13" s="17">
        <v>0.12203608409475999</v>
      </c>
      <c r="AX13" s="17">
        <v>0.13919054263851999</v>
      </c>
      <c r="AY13" s="17">
        <v>0.156428156551912</v>
      </c>
      <c r="AZ13" s="17"/>
      <c r="BA13" s="17">
        <v>0.11842116194881799</v>
      </c>
      <c r="BB13" s="17">
        <v>0.16200073239250801</v>
      </c>
      <c r="BC13" s="17">
        <v>8.9613121877457902E-2</v>
      </c>
      <c r="BD13" s="17">
        <v>6.4478151101997797E-2</v>
      </c>
      <c r="BE13" s="17">
        <v>0.108683633266049</v>
      </c>
      <c r="BF13" s="17"/>
      <c r="BG13" s="17">
        <v>0.126127547950241</v>
      </c>
      <c r="BH13" s="17">
        <v>0.113255455193723</v>
      </c>
      <c r="BI13" s="17">
        <v>0.139292450637822</v>
      </c>
      <c r="BJ13" s="17">
        <v>0.135499487817275</v>
      </c>
      <c r="BK13" s="17">
        <v>0.13504808936541901</v>
      </c>
      <c r="BL13" s="17"/>
      <c r="BM13" s="17">
        <v>9.7976427825330295E-2</v>
      </c>
      <c r="BN13" s="17">
        <v>0.12959367365583199</v>
      </c>
      <c r="BO13" s="17">
        <v>0.14107896712850901</v>
      </c>
      <c r="BP13" s="17"/>
      <c r="BQ13" s="17">
        <v>0.102216011573578</v>
      </c>
      <c r="BR13" s="17">
        <v>0.123025040165336</v>
      </c>
      <c r="BS13" s="17"/>
      <c r="BT13" s="17">
        <v>0.119049790198797</v>
      </c>
      <c r="BU13" s="17">
        <v>0.117263121437975</v>
      </c>
    </row>
    <row r="14" spans="2:73" x14ac:dyDescent="0.3">
      <c r="B14" s="18" t="s">
        <v>92</v>
      </c>
      <c r="C14" s="19">
        <v>8.0225671115944794E-2</v>
      </c>
      <c r="D14" s="19">
        <v>6.5568345148945203E-2</v>
      </c>
      <c r="E14" s="19">
        <v>9.4406693660141205E-2</v>
      </c>
      <c r="F14" s="19"/>
      <c r="G14" s="19">
        <v>5.0521450783917503E-2</v>
      </c>
      <c r="H14" s="19">
        <v>4.3119824827923703E-2</v>
      </c>
      <c r="I14" s="19">
        <v>5.9717811395065601E-2</v>
      </c>
      <c r="J14" s="19">
        <v>6.3249894472702101E-2</v>
      </c>
      <c r="K14" s="19">
        <v>0.11245068975087499</v>
      </c>
      <c r="L14" s="19">
        <v>0.13892204701213301</v>
      </c>
      <c r="M14" s="19"/>
      <c r="N14" s="19">
        <v>2.7624899103560401E-2</v>
      </c>
      <c r="O14" s="19">
        <v>7.3623842325152705E-2</v>
      </c>
      <c r="P14" s="19">
        <v>9.5095405086714699E-2</v>
      </c>
      <c r="Q14" s="19">
        <v>0.12973750287945501</v>
      </c>
      <c r="R14" s="19"/>
      <c r="S14" s="19">
        <v>4.1881801559663201E-2</v>
      </c>
      <c r="T14" s="19">
        <v>9.3888277671416998E-2</v>
      </c>
      <c r="U14" s="19">
        <v>9.4575627551665098E-2</v>
      </c>
      <c r="V14" s="19">
        <v>9.7504464747806704E-2</v>
      </c>
      <c r="W14" s="19">
        <v>0.105273513491792</v>
      </c>
      <c r="X14" s="19">
        <v>9.1906388435784997E-2</v>
      </c>
      <c r="Y14" s="19">
        <v>7.91834004466591E-2</v>
      </c>
      <c r="Z14" s="19">
        <v>6.5644516757286095E-2</v>
      </c>
      <c r="AA14" s="19">
        <v>6.5048998003210207E-2</v>
      </c>
      <c r="AB14" s="19"/>
      <c r="AC14" s="19">
        <v>0.11543648488750501</v>
      </c>
      <c r="AD14" s="19">
        <v>0.14959835952689901</v>
      </c>
      <c r="AE14" s="19">
        <v>0.15519631747078599</v>
      </c>
      <c r="AF14" s="19">
        <v>0.12722617109759099</v>
      </c>
      <c r="AG14" s="19">
        <v>0.13619343218761801</v>
      </c>
      <c r="AH14" s="19">
        <v>6.7325332583645495E-2</v>
      </c>
      <c r="AI14" s="19">
        <v>6.6159246136036104E-2</v>
      </c>
      <c r="AJ14" s="19">
        <v>6.7773990638792997E-2</v>
      </c>
      <c r="AK14" s="19">
        <v>6.61429921284966E-2</v>
      </c>
      <c r="AL14" s="19">
        <v>5.1121575760494302E-2</v>
      </c>
      <c r="AM14" s="19">
        <v>4.2031657512946803E-2</v>
      </c>
      <c r="AN14" s="19">
        <v>4.0474194450376998E-2</v>
      </c>
      <c r="AO14" s="19">
        <v>3.5193688029764997E-2</v>
      </c>
      <c r="AP14" s="19">
        <v>2.16016978905695E-2</v>
      </c>
      <c r="AQ14" s="19">
        <v>2.6499334072035301E-2</v>
      </c>
      <c r="AR14" s="19">
        <v>9.00302651816977E-3</v>
      </c>
      <c r="AS14" s="19"/>
      <c r="AT14" s="19">
        <v>4.84998625743061E-2</v>
      </c>
      <c r="AU14" s="19">
        <v>9.5314782797321904E-2</v>
      </c>
      <c r="AV14" s="19">
        <v>6.5425526762649303E-2</v>
      </c>
      <c r="AW14" s="19">
        <v>9.5799831783285605E-2</v>
      </c>
      <c r="AX14" s="19">
        <v>0.102751862324686</v>
      </c>
      <c r="AY14" s="19">
        <v>7.9767535290688599E-2</v>
      </c>
      <c r="AZ14" s="19"/>
      <c r="BA14" s="19">
        <v>0.114697048305186</v>
      </c>
      <c r="BB14" s="19">
        <v>8.0546587593789104E-2</v>
      </c>
      <c r="BC14" s="19">
        <v>5.8319800513533603E-2</v>
      </c>
      <c r="BD14" s="19">
        <v>3.9897983811037402E-2</v>
      </c>
      <c r="BE14" s="19">
        <v>1.8841979144522999E-2</v>
      </c>
      <c r="BF14" s="19"/>
      <c r="BG14" s="19">
        <v>7.59877808730062E-2</v>
      </c>
      <c r="BH14" s="19">
        <v>5.36512057091207E-2</v>
      </c>
      <c r="BI14" s="19">
        <v>8.2424994194598894E-2</v>
      </c>
      <c r="BJ14" s="19">
        <v>9.4625187668335303E-2</v>
      </c>
      <c r="BK14" s="19">
        <v>0.11241931170613401</v>
      </c>
      <c r="BL14" s="19"/>
      <c r="BM14" s="19">
        <v>5.8332237402280801E-2</v>
      </c>
      <c r="BN14" s="19">
        <v>9.4143616365249802E-2</v>
      </c>
      <c r="BO14" s="19">
        <v>0.111757563298921</v>
      </c>
      <c r="BP14" s="19"/>
      <c r="BQ14" s="19">
        <v>2.8544072569452999E-2</v>
      </c>
      <c r="BR14" s="19">
        <v>0.10481929128687199</v>
      </c>
      <c r="BS14" s="19"/>
      <c r="BT14" s="19">
        <v>5.1237285172257702E-2</v>
      </c>
      <c r="BU14" s="19">
        <v>0.109411166269024</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U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424</v>
      </c>
      <c r="C9" s="17">
        <v>0.60910442809443199</v>
      </c>
      <c r="D9" s="17">
        <v>0.60900546488092999</v>
      </c>
      <c r="E9" s="17">
        <v>0.60840842804112705</v>
      </c>
      <c r="F9" s="17"/>
      <c r="G9" s="17">
        <v>0.58506956985157199</v>
      </c>
      <c r="H9" s="17">
        <v>0.56787440794880095</v>
      </c>
      <c r="I9" s="17">
        <v>0.65067186168295399</v>
      </c>
      <c r="J9" s="17">
        <v>0.65064663189393301</v>
      </c>
      <c r="K9" s="17">
        <v>0.60209712620810396</v>
      </c>
      <c r="L9" s="17">
        <v>0.595653100859733</v>
      </c>
      <c r="M9" s="17"/>
      <c r="N9" s="17">
        <v>0.53048725903162297</v>
      </c>
      <c r="O9" s="17">
        <v>0.65928418434313896</v>
      </c>
      <c r="P9" s="17">
        <v>0.61746557470896601</v>
      </c>
      <c r="Q9" s="17">
        <v>0.63398553476738895</v>
      </c>
      <c r="R9" s="17"/>
      <c r="S9" s="17">
        <v>0.57466406664611203</v>
      </c>
      <c r="T9" s="17">
        <v>0.61688283662357102</v>
      </c>
      <c r="U9" s="17">
        <v>0.55828337631365899</v>
      </c>
      <c r="V9" s="17">
        <v>0.59145746357651796</v>
      </c>
      <c r="W9" s="17">
        <v>0.59332327055494605</v>
      </c>
      <c r="X9" s="17">
        <v>0.65101867598952301</v>
      </c>
      <c r="Y9" s="17">
        <v>0.63201477671242601</v>
      </c>
      <c r="Z9" s="17">
        <v>0.70881468947997806</v>
      </c>
      <c r="AA9" s="17">
        <v>0.61867277666466902</v>
      </c>
      <c r="AB9" s="17"/>
      <c r="AC9" s="17">
        <v>0.74643270477125501</v>
      </c>
      <c r="AD9" s="17">
        <v>0.63820074779546099</v>
      </c>
      <c r="AE9" s="17">
        <v>0.59603720545727801</v>
      </c>
      <c r="AF9" s="17">
        <v>0.67111126638441299</v>
      </c>
      <c r="AG9" s="17">
        <v>0.60993596990166599</v>
      </c>
      <c r="AH9" s="17">
        <v>0.64284074503196997</v>
      </c>
      <c r="AI9" s="17">
        <v>0.64447128051704905</v>
      </c>
      <c r="AJ9" s="17">
        <v>0.61738241266852301</v>
      </c>
      <c r="AK9" s="17">
        <v>0.62465842657538895</v>
      </c>
      <c r="AL9" s="17">
        <v>0.63860596582222995</v>
      </c>
      <c r="AM9" s="17">
        <v>0.66884514873956302</v>
      </c>
      <c r="AN9" s="17">
        <v>0.63733747705918598</v>
      </c>
      <c r="AO9" s="17">
        <v>0.56377683633746101</v>
      </c>
      <c r="AP9" s="17">
        <v>0.49141372584618598</v>
      </c>
      <c r="AQ9" s="17">
        <v>0.40338115037246303</v>
      </c>
      <c r="AR9" s="17">
        <v>0.41688855440586098</v>
      </c>
      <c r="AS9" s="17"/>
      <c r="AT9" s="17">
        <v>0.57874247915230004</v>
      </c>
      <c r="AU9" s="17">
        <v>0.62882424124622704</v>
      </c>
      <c r="AV9" s="17">
        <v>0.64016802102001602</v>
      </c>
      <c r="AW9" s="17">
        <v>0.63561893064988895</v>
      </c>
      <c r="AX9" s="17">
        <v>0.57222968966704801</v>
      </c>
      <c r="AY9" s="17">
        <v>0.51752090484142899</v>
      </c>
      <c r="AZ9" s="17"/>
      <c r="BA9" s="17">
        <v>0.63396536465617304</v>
      </c>
      <c r="BB9" s="17">
        <v>0.63058725574159502</v>
      </c>
      <c r="BC9" s="17">
        <v>0.59714805520424197</v>
      </c>
      <c r="BD9" s="17">
        <v>0.57221283538075196</v>
      </c>
      <c r="BE9" s="17">
        <v>0.46853768710668597</v>
      </c>
      <c r="BF9" s="17"/>
      <c r="BG9" s="17">
        <v>0.56144303510064897</v>
      </c>
      <c r="BH9" s="17">
        <v>0.60637309475651702</v>
      </c>
      <c r="BI9" s="17">
        <v>0.58688372535246403</v>
      </c>
      <c r="BJ9" s="17">
        <v>0.62879958333789499</v>
      </c>
      <c r="BK9" s="17">
        <v>0.58180119650371198</v>
      </c>
      <c r="BL9" s="17"/>
      <c r="BM9" s="17">
        <v>0.54378806860232798</v>
      </c>
      <c r="BN9" s="17">
        <v>0.64824706657403697</v>
      </c>
      <c r="BO9" s="17">
        <v>0.70892933814568104</v>
      </c>
      <c r="BP9" s="17"/>
      <c r="BQ9" s="17">
        <v>0.55810612331147103</v>
      </c>
      <c r="BR9" s="17">
        <v>0.63844379723760902</v>
      </c>
      <c r="BS9" s="17"/>
      <c r="BT9" s="17">
        <v>0.60104036426513996</v>
      </c>
      <c r="BU9" s="17">
        <v>0.62425976258404403</v>
      </c>
    </row>
    <row r="10" spans="2:73" x14ac:dyDescent="0.3">
      <c r="B10" s="18" t="s">
        <v>425</v>
      </c>
      <c r="C10" s="17">
        <v>0.59647089133771403</v>
      </c>
      <c r="D10" s="17">
        <v>0.58024811840268198</v>
      </c>
      <c r="E10" s="17">
        <v>0.61253234575979498</v>
      </c>
      <c r="F10" s="17"/>
      <c r="G10" s="17">
        <v>0.42041174454152702</v>
      </c>
      <c r="H10" s="17">
        <v>0.51043703671963803</v>
      </c>
      <c r="I10" s="17">
        <v>0.55439110295346905</v>
      </c>
      <c r="J10" s="17">
        <v>0.62766092846016397</v>
      </c>
      <c r="K10" s="17">
        <v>0.66908875855191796</v>
      </c>
      <c r="L10" s="17">
        <v>0.74312045843371</v>
      </c>
      <c r="M10" s="17"/>
      <c r="N10" s="17">
        <v>0.62747823255471402</v>
      </c>
      <c r="O10" s="17">
        <v>0.60780421848747901</v>
      </c>
      <c r="P10" s="17">
        <v>0.57260739288846896</v>
      </c>
      <c r="Q10" s="17">
        <v>0.56800942107815999</v>
      </c>
      <c r="R10" s="17"/>
      <c r="S10" s="17">
        <v>0.50982039573597904</v>
      </c>
      <c r="T10" s="17">
        <v>0.64746389914799296</v>
      </c>
      <c r="U10" s="17">
        <v>0.61780448360750895</v>
      </c>
      <c r="V10" s="17">
        <v>0.64720241978314796</v>
      </c>
      <c r="W10" s="17">
        <v>0.61703922286077395</v>
      </c>
      <c r="X10" s="17">
        <v>0.549153226571655</v>
      </c>
      <c r="Y10" s="17">
        <v>0.59416911117916005</v>
      </c>
      <c r="Z10" s="17">
        <v>0.59282489321265497</v>
      </c>
      <c r="AA10" s="17">
        <v>0.60641032208704504</v>
      </c>
      <c r="AB10" s="17"/>
      <c r="AC10" s="17">
        <v>0.287363195643138</v>
      </c>
      <c r="AD10" s="17">
        <v>0.50075281774309999</v>
      </c>
      <c r="AE10" s="17">
        <v>0.56468590123172702</v>
      </c>
      <c r="AF10" s="17">
        <v>0.58115729511870595</v>
      </c>
      <c r="AG10" s="17">
        <v>0.57661145125455304</v>
      </c>
      <c r="AH10" s="17">
        <v>0.61428213925735897</v>
      </c>
      <c r="AI10" s="17">
        <v>0.59304432017920505</v>
      </c>
      <c r="AJ10" s="17">
        <v>0.59255477541409995</v>
      </c>
      <c r="AK10" s="17">
        <v>0.60079554812930802</v>
      </c>
      <c r="AL10" s="17">
        <v>0.68138923158520304</v>
      </c>
      <c r="AM10" s="17">
        <v>0.62327286278566196</v>
      </c>
      <c r="AN10" s="17">
        <v>0.70477438749952503</v>
      </c>
      <c r="AO10" s="17">
        <v>0.521755503723353</v>
      </c>
      <c r="AP10" s="17">
        <v>0.58613840906104098</v>
      </c>
      <c r="AQ10" s="17">
        <v>0.63918587124571202</v>
      </c>
      <c r="AR10" s="17">
        <v>0.56041999539262999</v>
      </c>
      <c r="AS10" s="17"/>
      <c r="AT10" s="17">
        <v>0.51477782692752105</v>
      </c>
      <c r="AU10" s="17">
        <v>0.63764854701131102</v>
      </c>
      <c r="AV10" s="17">
        <v>0.56735391068831798</v>
      </c>
      <c r="AW10" s="17">
        <v>0.59046517741389004</v>
      </c>
      <c r="AX10" s="17">
        <v>0.69841974151624397</v>
      </c>
      <c r="AY10" s="17">
        <v>0.63343294703749897</v>
      </c>
      <c r="AZ10" s="17"/>
      <c r="BA10" s="17">
        <v>0.61078263178588899</v>
      </c>
      <c r="BB10" s="17">
        <v>0.595700870575957</v>
      </c>
      <c r="BC10" s="17">
        <v>0.55228671762938697</v>
      </c>
      <c r="BD10" s="17">
        <v>0.59521130532299005</v>
      </c>
      <c r="BE10" s="17">
        <v>0.63245930411471596</v>
      </c>
      <c r="BF10" s="17"/>
      <c r="BG10" s="17">
        <v>0.65285959199834198</v>
      </c>
      <c r="BH10" s="17">
        <v>0.56310917156700102</v>
      </c>
      <c r="BI10" s="17">
        <v>0.71435054271931098</v>
      </c>
      <c r="BJ10" s="17">
        <v>0.62781608321788496</v>
      </c>
      <c r="BK10" s="17">
        <v>0.58763543369993598</v>
      </c>
      <c r="BL10" s="17"/>
      <c r="BM10" s="17">
        <v>0.60500461878205902</v>
      </c>
      <c r="BN10" s="17">
        <v>0.60247612015684804</v>
      </c>
      <c r="BO10" s="17">
        <v>0.55654694293473705</v>
      </c>
      <c r="BP10" s="17"/>
      <c r="BQ10" s="17">
        <v>0.52690931862863699</v>
      </c>
      <c r="BR10" s="17">
        <v>0.64733182854996696</v>
      </c>
      <c r="BS10" s="17"/>
      <c r="BT10" s="17">
        <v>0.58163711479191305</v>
      </c>
      <c r="BU10" s="17">
        <v>0.62519539250141798</v>
      </c>
    </row>
    <row r="11" spans="2:73" x14ac:dyDescent="0.3">
      <c r="B11" s="18" t="s">
        <v>426</v>
      </c>
      <c r="C11" s="17">
        <v>0.51693143840584099</v>
      </c>
      <c r="D11" s="17">
        <v>0.51042147682982597</v>
      </c>
      <c r="E11" s="17">
        <v>0.52256723637470703</v>
      </c>
      <c r="F11" s="17"/>
      <c r="G11" s="17">
        <v>0.58350372838387798</v>
      </c>
      <c r="H11" s="17">
        <v>0.54198171353921498</v>
      </c>
      <c r="I11" s="17">
        <v>0.54114200744437602</v>
      </c>
      <c r="J11" s="17">
        <v>0.54694489401868995</v>
      </c>
      <c r="K11" s="17">
        <v>0.463849657255956</v>
      </c>
      <c r="L11" s="17">
        <v>0.443994794785326</v>
      </c>
      <c r="M11" s="17"/>
      <c r="N11" s="17">
        <v>0.53884175487660702</v>
      </c>
      <c r="O11" s="17">
        <v>0.561842655788097</v>
      </c>
      <c r="P11" s="17">
        <v>0.46825415415059701</v>
      </c>
      <c r="Q11" s="17">
        <v>0.487334929450015</v>
      </c>
      <c r="R11" s="17"/>
      <c r="S11" s="17">
        <v>0.55468348028300096</v>
      </c>
      <c r="T11" s="17">
        <v>0.52407730040788203</v>
      </c>
      <c r="U11" s="17">
        <v>0.53533124385201103</v>
      </c>
      <c r="V11" s="17">
        <v>0.47268484178352299</v>
      </c>
      <c r="W11" s="17">
        <v>0.490103115257016</v>
      </c>
      <c r="X11" s="17">
        <v>0.50732072545035001</v>
      </c>
      <c r="Y11" s="17">
        <v>0.52710136118999795</v>
      </c>
      <c r="Z11" s="17">
        <v>0.53604508687732</v>
      </c>
      <c r="AA11" s="17">
        <v>0.49568920715160297</v>
      </c>
      <c r="AB11" s="17"/>
      <c r="AC11" s="17">
        <v>0.53477217462038096</v>
      </c>
      <c r="AD11" s="17">
        <v>0.43457715725795298</v>
      </c>
      <c r="AE11" s="17">
        <v>0.44096537317091999</v>
      </c>
      <c r="AF11" s="17">
        <v>0.48680263491411202</v>
      </c>
      <c r="AG11" s="17">
        <v>0.48350854892805301</v>
      </c>
      <c r="AH11" s="17">
        <v>0.48310589464700798</v>
      </c>
      <c r="AI11" s="17">
        <v>0.50587202113741803</v>
      </c>
      <c r="AJ11" s="17">
        <v>0.48819324697531002</v>
      </c>
      <c r="AK11" s="17">
        <v>0.546895578578103</v>
      </c>
      <c r="AL11" s="17">
        <v>0.57016863030649501</v>
      </c>
      <c r="AM11" s="17">
        <v>0.56429261482355197</v>
      </c>
      <c r="AN11" s="17">
        <v>0.60039860027566805</v>
      </c>
      <c r="AO11" s="17">
        <v>0.49669770678457997</v>
      </c>
      <c r="AP11" s="17">
        <v>0.56177412631617696</v>
      </c>
      <c r="AQ11" s="17">
        <v>0.47832702796842202</v>
      </c>
      <c r="AR11" s="17">
        <v>0.61674680422327399</v>
      </c>
      <c r="AS11" s="17"/>
      <c r="AT11" s="17">
        <v>0.52818707531451203</v>
      </c>
      <c r="AU11" s="17">
        <v>0.51235072055285302</v>
      </c>
      <c r="AV11" s="17">
        <v>0.49733898458266401</v>
      </c>
      <c r="AW11" s="17">
        <v>0.53280734943136898</v>
      </c>
      <c r="AX11" s="17">
        <v>0.49565976006783902</v>
      </c>
      <c r="AY11" s="17">
        <v>0.530951750623464</v>
      </c>
      <c r="AZ11" s="17"/>
      <c r="BA11" s="17">
        <v>0.49682500636781202</v>
      </c>
      <c r="BB11" s="17">
        <v>0.51977090393557501</v>
      </c>
      <c r="BC11" s="17">
        <v>0.56496398586822505</v>
      </c>
      <c r="BD11" s="17">
        <v>0.56312422098499604</v>
      </c>
      <c r="BE11" s="17">
        <v>0.39412007207279198</v>
      </c>
      <c r="BF11" s="17"/>
      <c r="BG11" s="17">
        <v>0.48649339709157902</v>
      </c>
      <c r="BH11" s="17">
        <v>0.524878372685459</v>
      </c>
      <c r="BI11" s="17">
        <v>0.546137286077645</v>
      </c>
      <c r="BJ11" s="17">
        <v>0.50316581149934603</v>
      </c>
      <c r="BK11" s="17">
        <v>0.55273675787193899</v>
      </c>
      <c r="BL11" s="17"/>
      <c r="BM11" s="17">
        <v>0.54055336271271504</v>
      </c>
      <c r="BN11" s="17">
        <v>0.504771324106144</v>
      </c>
      <c r="BO11" s="17">
        <v>0.47600395596666401</v>
      </c>
      <c r="BP11" s="17"/>
      <c r="BQ11" s="17">
        <v>0.52062779864803999</v>
      </c>
      <c r="BR11" s="17">
        <v>0.52128888735732903</v>
      </c>
      <c r="BS11" s="17"/>
      <c r="BT11" s="17">
        <v>0.52181058338124797</v>
      </c>
      <c r="BU11" s="17">
        <v>0.52094500423588896</v>
      </c>
    </row>
    <row r="12" spans="2:73" x14ac:dyDescent="0.3">
      <c r="B12" s="18" t="s">
        <v>427</v>
      </c>
      <c r="C12" s="17">
        <v>0.46851815889935999</v>
      </c>
      <c r="D12" s="17">
        <v>0.45497852476648398</v>
      </c>
      <c r="E12" s="17">
        <v>0.48274415850545899</v>
      </c>
      <c r="F12" s="17"/>
      <c r="G12" s="17">
        <v>0.42962544972538602</v>
      </c>
      <c r="H12" s="17">
        <v>0.467173216879674</v>
      </c>
      <c r="I12" s="17">
        <v>0.47032538792550399</v>
      </c>
      <c r="J12" s="17">
        <v>0.47148717182107802</v>
      </c>
      <c r="K12" s="17">
        <v>0.48314957618245602</v>
      </c>
      <c r="L12" s="17">
        <v>0.48166827169427201</v>
      </c>
      <c r="M12" s="17"/>
      <c r="N12" s="17">
        <v>0.47035507304519297</v>
      </c>
      <c r="O12" s="17">
        <v>0.446421787489587</v>
      </c>
      <c r="P12" s="17">
        <v>0.48509428751714201</v>
      </c>
      <c r="Q12" s="17">
        <v>0.47717674683353101</v>
      </c>
      <c r="R12" s="17"/>
      <c r="S12" s="17">
        <v>0.43910542205276898</v>
      </c>
      <c r="T12" s="17">
        <v>0.47318573840518202</v>
      </c>
      <c r="U12" s="17">
        <v>0.49679469328229298</v>
      </c>
      <c r="V12" s="17">
        <v>0.51118088337254397</v>
      </c>
      <c r="W12" s="17">
        <v>0.45610888926380599</v>
      </c>
      <c r="X12" s="17">
        <v>0.431886509983756</v>
      </c>
      <c r="Y12" s="17">
        <v>0.47273210052238601</v>
      </c>
      <c r="Z12" s="17">
        <v>0.50909427004377905</v>
      </c>
      <c r="AA12" s="17">
        <v>0.45902494063051702</v>
      </c>
      <c r="AB12" s="17"/>
      <c r="AC12" s="17">
        <v>0.44600971533400202</v>
      </c>
      <c r="AD12" s="17">
        <v>0.350542914248899</v>
      </c>
      <c r="AE12" s="17">
        <v>0.43892515022102402</v>
      </c>
      <c r="AF12" s="17">
        <v>0.48433947766927798</v>
      </c>
      <c r="AG12" s="17">
        <v>0.45965877844915698</v>
      </c>
      <c r="AH12" s="17">
        <v>0.53781318848293602</v>
      </c>
      <c r="AI12" s="17">
        <v>0.44999075427037799</v>
      </c>
      <c r="AJ12" s="17">
        <v>0.50446698192662698</v>
      </c>
      <c r="AK12" s="17">
        <v>0.423210848663851</v>
      </c>
      <c r="AL12" s="17">
        <v>0.41702366092528498</v>
      </c>
      <c r="AM12" s="17">
        <v>0.44668915369887902</v>
      </c>
      <c r="AN12" s="17">
        <v>0.460622793309025</v>
      </c>
      <c r="AO12" s="17">
        <v>0.51248917845453401</v>
      </c>
      <c r="AP12" s="17">
        <v>0.50193646714976403</v>
      </c>
      <c r="AQ12" s="17">
        <v>0.57886611345384498</v>
      </c>
      <c r="AR12" s="17">
        <v>0.55453929221908305</v>
      </c>
      <c r="AS12" s="17"/>
      <c r="AT12" s="17">
        <v>0.44435889800119499</v>
      </c>
      <c r="AU12" s="17">
        <v>0.47952310510455998</v>
      </c>
      <c r="AV12" s="17">
        <v>0.48121284723727997</v>
      </c>
      <c r="AW12" s="17">
        <v>0.45923441076350702</v>
      </c>
      <c r="AX12" s="17">
        <v>0.486546755499707</v>
      </c>
      <c r="AY12" s="17">
        <v>0.48032675655038298</v>
      </c>
      <c r="AZ12" s="17"/>
      <c r="BA12" s="17">
        <v>0.48483026059548201</v>
      </c>
      <c r="BB12" s="17">
        <v>0.45940252091223599</v>
      </c>
      <c r="BC12" s="17">
        <v>0.47054984674602401</v>
      </c>
      <c r="BD12" s="17">
        <v>0.42741912012148298</v>
      </c>
      <c r="BE12" s="17">
        <v>0.44170715588555298</v>
      </c>
      <c r="BF12" s="17"/>
      <c r="BG12" s="17">
        <v>0.55263493695695298</v>
      </c>
      <c r="BH12" s="17">
        <v>0.45408001461489</v>
      </c>
      <c r="BI12" s="17">
        <v>0.425334711848599</v>
      </c>
      <c r="BJ12" s="17">
        <v>0.47968006026059301</v>
      </c>
      <c r="BK12" s="17">
        <v>0.39010760244006698</v>
      </c>
      <c r="BL12" s="17"/>
      <c r="BM12" s="17">
        <v>0.49302166078195803</v>
      </c>
      <c r="BN12" s="17">
        <v>0.46236135839635201</v>
      </c>
      <c r="BO12" s="17">
        <v>0.41045272972018398</v>
      </c>
      <c r="BP12" s="17"/>
      <c r="BQ12" s="17">
        <v>0.48391440726714602</v>
      </c>
      <c r="BR12" s="17">
        <v>0.46795053957174798</v>
      </c>
      <c r="BS12" s="17"/>
      <c r="BT12" s="17">
        <v>0.48722941008102499</v>
      </c>
      <c r="BU12" s="17">
        <v>0.44604023039004498</v>
      </c>
    </row>
    <row r="13" spans="2:73" x14ac:dyDescent="0.3">
      <c r="B13" s="18" t="s">
        <v>428</v>
      </c>
      <c r="C13" s="17">
        <v>0.273349681997752</v>
      </c>
      <c r="D13" s="17">
        <v>0.26797405770695099</v>
      </c>
      <c r="E13" s="17">
        <v>0.27869386254119699</v>
      </c>
      <c r="F13" s="17"/>
      <c r="G13" s="17">
        <v>0.30927238076385499</v>
      </c>
      <c r="H13" s="17">
        <v>0.373803746992448</v>
      </c>
      <c r="I13" s="17">
        <v>0.26385174386524801</v>
      </c>
      <c r="J13" s="17">
        <v>0.21656758084778199</v>
      </c>
      <c r="K13" s="17">
        <v>0.25690712856548498</v>
      </c>
      <c r="L13" s="17">
        <v>0.232853417241008</v>
      </c>
      <c r="M13" s="17"/>
      <c r="N13" s="17">
        <v>0.301943426040027</v>
      </c>
      <c r="O13" s="17">
        <v>0.23382818474313899</v>
      </c>
      <c r="P13" s="17">
        <v>0.292766969971404</v>
      </c>
      <c r="Q13" s="17">
        <v>0.26694991098203802</v>
      </c>
      <c r="R13" s="17"/>
      <c r="S13" s="17">
        <v>0.35437066100902398</v>
      </c>
      <c r="T13" s="17">
        <v>0.198679070417285</v>
      </c>
      <c r="U13" s="17">
        <v>0.25834037992782999</v>
      </c>
      <c r="V13" s="17">
        <v>0.28846835185046099</v>
      </c>
      <c r="W13" s="17">
        <v>0.24307234272046699</v>
      </c>
      <c r="X13" s="17">
        <v>0.26928163119641402</v>
      </c>
      <c r="Y13" s="17">
        <v>0.250628967875209</v>
      </c>
      <c r="Z13" s="17">
        <v>0.20805845036380999</v>
      </c>
      <c r="AA13" s="17">
        <v>0.330946110552294</v>
      </c>
      <c r="AB13" s="17"/>
      <c r="AC13" s="17">
        <v>0.34422391970098198</v>
      </c>
      <c r="AD13" s="17">
        <v>0.357180364689546</v>
      </c>
      <c r="AE13" s="17">
        <v>0.29712609393828898</v>
      </c>
      <c r="AF13" s="17">
        <v>0.26896406712611698</v>
      </c>
      <c r="AG13" s="17">
        <v>0.28628719747170001</v>
      </c>
      <c r="AH13" s="17">
        <v>0.24162573709040999</v>
      </c>
      <c r="AI13" s="17">
        <v>0.29715413398045298</v>
      </c>
      <c r="AJ13" s="17">
        <v>0.250490087341673</v>
      </c>
      <c r="AK13" s="17">
        <v>0.27932242079025899</v>
      </c>
      <c r="AL13" s="17">
        <v>0.20065273088948801</v>
      </c>
      <c r="AM13" s="17">
        <v>0.20298717487322299</v>
      </c>
      <c r="AN13" s="17">
        <v>0.24832302357573599</v>
      </c>
      <c r="AO13" s="17">
        <v>0.28717864313229802</v>
      </c>
      <c r="AP13" s="17">
        <v>0.31019583907680898</v>
      </c>
      <c r="AQ13" s="17">
        <v>0.33185030303285201</v>
      </c>
      <c r="AR13" s="17">
        <v>0.31804860235424198</v>
      </c>
      <c r="AS13" s="17"/>
      <c r="AT13" s="17">
        <v>0.37275232957702997</v>
      </c>
      <c r="AU13" s="17">
        <v>0.256834378266249</v>
      </c>
      <c r="AV13" s="17">
        <v>0.28758738381854498</v>
      </c>
      <c r="AW13" s="17">
        <v>0.212097547212974</v>
      </c>
      <c r="AX13" s="17">
        <v>0.21385217176545299</v>
      </c>
      <c r="AY13" s="17">
        <v>0.21381691104880399</v>
      </c>
      <c r="AZ13" s="17"/>
      <c r="BA13" s="17">
        <v>0.24212467145532701</v>
      </c>
      <c r="BB13" s="17">
        <v>0.24468102126587499</v>
      </c>
      <c r="BC13" s="17">
        <v>0.29683550194666902</v>
      </c>
      <c r="BD13" s="17">
        <v>0.33226558744874302</v>
      </c>
      <c r="BE13" s="17">
        <v>0.46635056053089902</v>
      </c>
      <c r="BF13" s="17"/>
      <c r="BG13" s="17">
        <v>0.25396349842678401</v>
      </c>
      <c r="BH13" s="17">
        <v>0.310061078278208</v>
      </c>
      <c r="BI13" s="17">
        <v>0.251142730009703</v>
      </c>
      <c r="BJ13" s="17">
        <v>0.232224533402143</v>
      </c>
      <c r="BK13" s="17">
        <v>0.25725180393909702</v>
      </c>
      <c r="BL13" s="17"/>
      <c r="BM13" s="17">
        <v>0.27389563450029902</v>
      </c>
      <c r="BN13" s="17">
        <v>0.26750263643876299</v>
      </c>
      <c r="BO13" s="17">
        <v>0.285859911553135</v>
      </c>
      <c r="BP13" s="17"/>
      <c r="BQ13" s="17">
        <v>0.35505537398550302</v>
      </c>
      <c r="BR13" s="17">
        <v>0.22357404746724399</v>
      </c>
      <c r="BS13" s="17"/>
      <c r="BT13" s="17">
        <v>0.298476014073218</v>
      </c>
      <c r="BU13" s="17">
        <v>0.23595008655149799</v>
      </c>
    </row>
    <row r="14" spans="2:73" x14ac:dyDescent="0.3">
      <c r="B14" s="18" t="s">
        <v>429</v>
      </c>
      <c r="C14" s="17">
        <v>0.131409933965627</v>
      </c>
      <c r="D14" s="17">
        <v>0.149143107086428</v>
      </c>
      <c r="E14" s="17">
        <v>0.11453486190894301</v>
      </c>
      <c r="F14" s="17"/>
      <c r="G14" s="17">
        <v>0.15129738595397099</v>
      </c>
      <c r="H14" s="17">
        <v>0.15595524722217899</v>
      </c>
      <c r="I14" s="17">
        <v>0.10334424188176999</v>
      </c>
      <c r="J14" s="17">
        <v>0.11075045267699</v>
      </c>
      <c r="K14" s="17">
        <v>0.13228774933991799</v>
      </c>
      <c r="L14" s="17">
        <v>0.13731821966000801</v>
      </c>
      <c r="M14" s="17"/>
      <c r="N14" s="17">
        <v>0.13015744563746501</v>
      </c>
      <c r="O14" s="17">
        <v>9.8747668832683905E-2</v>
      </c>
      <c r="P14" s="17">
        <v>0.16718266571627299</v>
      </c>
      <c r="Q14" s="17">
        <v>0.133724136130838</v>
      </c>
      <c r="R14" s="17"/>
      <c r="S14" s="17">
        <v>0.11760723955713499</v>
      </c>
      <c r="T14" s="17">
        <v>0.118759819500347</v>
      </c>
      <c r="U14" s="17">
        <v>0.13399801644916801</v>
      </c>
      <c r="V14" s="17">
        <v>0.14927811945976599</v>
      </c>
      <c r="W14" s="17">
        <v>0.20033475703884501</v>
      </c>
      <c r="X14" s="17">
        <v>0.13702607113806101</v>
      </c>
      <c r="Y14" s="17">
        <v>0.12859562302017</v>
      </c>
      <c r="Z14" s="17">
        <v>0.11045772535922301</v>
      </c>
      <c r="AA14" s="17">
        <v>0.10513202693819899</v>
      </c>
      <c r="AB14" s="17"/>
      <c r="AC14" s="17">
        <v>0.10971179749990501</v>
      </c>
      <c r="AD14" s="17">
        <v>0.14009622239893399</v>
      </c>
      <c r="AE14" s="17">
        <v>0.160285445089796</v>
      </c>
      <c r="AF14" s="17">
        <v>0.10515753147029</v>
      </c>
      <c r="AG14" s="17">
        <v>0.14455498799706301</v>
      </c>
      <c r="AH14" s="17">
        <v>0.14399884553756701</v>
      </c>
      <c r="AI14" s="17">
        <v>0.15683919998632201</v>
      </c>
      <c r="AJ14" s="17">
        <v>0.109288799533792</v>
      </c>
      <c r="AK14" s="17">
        <v>0.130904883731778</v>
      </c>
      <c r="AL14" s="17">
        <v>0.14009851645404001</v>
      </c>
      <c r="AM14" s="17">
        <v>0.11747660894560399</v>
      </c>
      <c r="AN14" s="17">
        <v>6.74837802660717E-2</v>
      </c>
      <c r="AO14" s="17">
        <v>0.163997865553208</v>
      </c>
      <c r="AP14" s="17">
        <v>0.143890617136123</v>
      </c>
      <c r="AQ14" s="17">
        <v>8.9395684833897399E-2</v>
      </c>
      <c r="AR14" s="17">
        <v>0.15463446779985501</v>
      </c>
      <c r="AS14" s="17"/>
      <c r="AT14" s="17">
        <v>0.12419914893598601</v>
      </c>
      <c r="AU14" s="17">
        <v>0.12298600770505499</v>
      </c>
      <c r="AV14" s="17">
        <v>0.110465751505458</v>
      </c>
      <c r="AW14" s="17">
        <v>0.13596690898323099</v>
      </c>
      <c r="AX14" s="17">
        <v>0.16219443161335301</v>
      </c>
      <c r="AY14" s="17">
        <v>0.19787295701659399</v>
      </c>
      <c r="AZ14" s="17"/>
      <c r="BA14" s="17">
        <v>0.12270915423777699</v>
      </c>
      <c r="BB14" s="17">
        <v>0.126858488457361</v>
      </c>
      <c r="BC14" s="17">
        <v>0.129668629943159</v>
      </c>
      <c r="BD14" s="17">
        <v>0.11966499802380801</v>
      </c>
      <c r="BE14" s="17">
        <v>0.165510525614224</v>
      </c>
      <c r="BF14" s="17"/>
      <c r="BG14" s="17">
        <v>0.14578232215028</v>
      </c>
      <c r="BH14" s="17">
        <v>0.129418053274724</v>
      </c>
      <c r="BI14" s="17">
        <v>0.107012134882487</v>
      </c>
      <c r="BJ14" s="17">
        <v>0.16574557284460201</v>
      </c>
      <c r="BK14" s="17">
        <v>6.6459985501448701E-2</v>
      </c>
      <c r="BL14" s="17"/>
      <c r="BM14" s="17">
        <v>0.137246135520326</v>
      </c>
      <c r="BN14" s="17">
        <v>0.12361654558360601</v>
      </c>
      <c r="BO14" s="17">
        <v>0.13287585950506001</v>
      </c>
      <c r="BP14" s="17"/>
      <c r="BQ14" s="17">
        <v>0.14974448106400801</v>
      </c>
      <c r="BR14" s="17">
        <v>0.11808635980285399</v>
      </c>
      <c r="BS14" s="17"/>
      <c r="BT14" s="17">
        <v>0.130925666532926</v>
      </c>
      <c r="BU14" s="17">
        <v>0.13131704291426199</v>
      </c>
    </row>
    <row r="15" spans="2:73" x14ac:dyDescent="0.3">
      <c r="B15" s="18" t="s">
        <v>430</v>
      </c>
      <c r="C15" s="17">
        <v>9.5187178703983993E-2</v>
      </c>
      <c r="D15" s="17">
        <v>0.10840886620935899</v>
      </c>
      <c r="E15" s="17">
        <v>8.1459798947546E-2</v>
      </c>
      <c r="F15" s="17"/>
      <c r="G15" s="17">
        <v>0.12046502998105001</v>
      </c>
      <c r="H15" s="17">
        <v>0.125599808511414</v>
      </c>
      <c r="I15" s="17">
        <v>0.103908359207596</v>
      </c>
      <c r="J15" s="17">
        <v>8.5880869020074593E-2</v>
      </c>
      <c r="K15" s="17">
        <v>8.1832378083427998E-2</v>
      </c>
      <c r="L15" s="17">
        <v>6.3166105993199995E-2</v>
      </c>
      <c r="M15" s="17"/>
      <c r="N15" s="17">
        <v>0.118162657412621</v>
      </c>
      <c r="O15" s="17">
        <v>9.4176073443331607E-2</v>
      </c>
      <c r="P15" s="17">
        <v>7.8567822294619796E-2</v>
      </c>
      <c r="Q15" s="17">
        <v>8.6668366715897893E-2</v>
      </c>
      <c r="R15" s="17"/>
      <c r="S15" s="17">
        <v>0.12821927225909299</v>
      </c>
      <c r="T15" s="17">
        <v>7.7514289181875695E-2</v>
      </c>
      <c r="U15" s="17">
        <v>0.102245238498977</v>
      </c>
      <c r="V15" s="17">
        <v>9.4971446732591502E-2</v>
      </c>
      <c r="W15" s="17">
        <v>6.7803724532161699E-2</v>
      </c>
      <c r="X15" s="17">
        <v>0.117587237644582</v>
      </c>
      <c r="Y15" s="17">
        <v>9.4723192217419899E-2</v>
      </c>
      <c r="Z15" s="17">
        <v>6.7123337502727407E-2</v>
      </c>
      <c r="AA15" s="17">
        <v>8.3847879290812902E-2</v>
      </c>
      <c r="AB15" s="17"/>
      <c r="AC15" s="17">
        <v>0</v>
      </c>
      <c r="AD15" s="17">
        <v>0.12570089978269</v>
      </c>
      <c r="AE15" s="17">
        <v>9.8514258826544299E-2</v>
      </c>
      <c r="AF15" s="17">
        <v>6.3645875534839094E-2</v>
      </c>
      <c r="AG15" s="17">
        <v>8.3525498008068494E-2</v>
      </c>
      <c r="AH15" s="17">
        <v>0.10637773202782801</v>
      </c>
      <c r="AI15" s="17">
        <v>9.7797983454917498E-2</v>
      </c>
      <c r="AJ15" s="17">
        <v>9.37587503240494E-2</v>
      </c>
      <c r="AK15" s="17">
        <v>0.136322833416332</v>
      </c>
      <c r="AL15" s="17">
        <v>9.4624326212739293E-2</v>
      </c>
      <c r="AM15" s="17">
        <v>0.10004033103179399</v>
      </c>
      <c r="AN15" s="17">
        <v>4.5641753451966999E-2</v>
      </c>
      <c r="AO15" s="17">
        <v>9.9835056315640505E-2</v>
      </c>
      <c r="AP15" s="17">
        <v>6.5723938630203496E-2</v>
      </c>
      <c r="AQ15" s="17">
        <v>0.119092365714718</v>
      </c>
      <c r="AR15" s="17">
        <v>0.17040658149330501</v>
      </c>
      <c r="AS15" s="17"/>
      <c r="AT15" s="17">
        <v>0.14695767673926699</v>
      </c>
      <c r="AU15" s="17">
        <v>8.0042075599210394E-2</v>
      </c>
      <c r="AV15" s="17">
        <v>9.1424523892845194E-2</v>
      </c>
      <c r="AW15" s="17">
        <v>7.3061142025829404E-2</v>
      </c>
      <c r="AX15" s="17">
        <v>6.7802266439230693E-2</v>
      </c>
      <c r="AY15" s="17">
        <v>9.1924212147690601E-2</v>
      </c>
      <c r="AZ15" s="17"/>
      <c r="BA15" s="17">
        <v>5.5905264610147297E-2</v>
      </c>
      <c r="BB15" s="17">
        <v>0.102954696023786</v>
      </c>
      <c r="BC15" s="17">
        <v>8.8074450359895307E-2</v>
      </c>
      <c r="BD15" s="17">
        <v>0.16618525562261299</v>
      </c>
      <c r="BE15" s="17">
        <v>0.22887784792545901</v>
      </c>
      <c r="BF15" s="17"/>
      <c r="BG15" s="17">
        <v>6.3781218603092396E-2</v>
      </c>
      <c r="BH15" s="17">
        <v>0.12429067412277101</v>
      </c>
      <c r="BI15" s="17">
        <v>8.6089948167587804E-2</v>
      </c>
      <c r="BJ15" s="17">
        <v>5.7428621029185598E-2</v>
      </c>
      <c r="BK15" s="17">
        <v>0.26083910027531798</v>
      </c>
      <c r="BL15" s="17"/>
      <c r="BM15" s="17">
        <v>0.100803766505904</v>
      </c>
      <c r="BN15" s="17">
        <v>9.1182496366482998E-2</v>
      </c>
      <c r="BO15" s="17">
        <v>8.8147488581157493E-2</v>
      </c>
      <c r="BP15" s="17"/>
      <c r="BQ15" s="17">
        <v>0.13165007260626099</v>
      </c>
      <c r="BR15" s="17">
        <v>6.9074296699215595E-2</v>
      </c>
      <c r="BS15" s="17"/>
      <c r="BT15" s="17">
        <v>0.111080290837651</v>
      </c>
      <c r="BU15" s="17">
        <v>7.1446042091093898E-2</v>
      </c>
    </row>
    <row r="16" spans="2:73" x14ac:dyDescent="0.3">
      <c r="B16" s="18" t="s">
        <v>92</v>
      </c>
      <c r="C16" s="17">
        <v>5.4728320306889301E-3</v>
      </c>
      <c r="D16" s="17">
        <v>5.4309250888420601E-3</v>
      </c>
      <c r="E16" s="17">
        <v>5.5305563830654898E-3</v>
      </c>
      <c r="F16" s="17"/>
      <c r="G16" s="17">
        <v>2.6968058532393499E-3</v>
      </c>
      <c r="H16" s="17">
        <v>1.22989477185689E-2</v>
      </c>
      <c r="I16" s="17">
        <v>4.5118629780587097E-3</v>
      </c>
      <c r="J16" s="17">
        <v>3.8150763023882899E-3</v>
      </c>
      <c r="K16" s="17">
        <v>2.5724961042957201E-3</v>
      </c>
      <c r="L16" s="17">
        <v>5.8398244533611797E-3</v>
      </c>
      <c r="M16" s="17"/>
      <c r="N16" s="17">
        <v>1.33627651828214E-3</v>
      </c>
      <c r="O16" s="17">
        <v>7.1021340910197598E-3</v>
      </c>
      <c r="P16" s="17">
        <v>6.9558901153772496E-3</v>
      </c>
      <c r="Q16" s="17">
        <v>7.0535463720350104E-3</v>
      </c>
      <c r="R16" s="17"/>
      <c r="S16" s="17">
        <v>1.1058286936731099E-2</v>
      </c>
      <c r="T16" s="17">
        <v>1.58304030724674E-3</v>
      </c>
      <c r="U16" s="17">
        <v>0</v>
      </c>
      <c r="V16" s="17">
        <v>2.1737983576780502E-3</v>
      </c>
      <c r="W16" s="17">
        <v>7.0972143996150304E-3</v>
      </c>
      <c r="X16" s="17">
        <v>1.10941769621215E-2</v>
      </c>
      <c r="Y16" s="17">
        <v>2.2875648142579E-3</v>
      </c>
      <c r="Z16" s="17">
        <v>1.9000285072454201E-2</v>
      </c>
      <c r="AA16" s="17">
        <v>2.1752153010026801E-3</v>
      </c>
      <c r="AB16" s="17"/>
      <c r="AC16" s="17">
        <v>0</v>
      </c>
      <c r="AD16" s="17">
        <v>8.9290144515748703E-3</v>
      </c>
      <c r="AE16" s="17">
        <v>4.0486067341269803E-3</v>
      </c>
      <c r="AF16" s="17">
        <v>0</v>
      </c>
      <c r="AG16" s="17">
        <v>1.3270451454154E-2</v>
      </c>
      <c r="AH16" s="17">
        <v>5.53424486257585E-3</v>
      </c>
      <c r="AI16" s="17">
        <v>0</v>
      </c>
      <c r="AJ16" s="17">
        <v>1.08108178438762E-2</v>
      </c>
      <c r="AK16" s="17">
        <v>0</v>
      </c>
      <c r="AL16" s="17">
        <v>3.9480249153789797E-3</v>
      </c>
      <c r="AM16" s="17">
        <v>0</v>
      </c>
      <c r="AN16" s="17">
        <v>4.1386954981544096E-3</v>
      </c>
      <c r="AO16" s="17">
        <v>0</v>
      </c>
      <c r="AP16" s="17">
        <v>0</v>
      </c>
      <c r="AQ16" s="17">
        <v>2.9685538555630199E-2</v>
      </c>
      <c r="AR16" s="17">
        <v>0</v>
      </c>
      <c r="AS16" s="17"/>
      <c r="AT16" s="17">
        <v>9.2042826169784001E-3</v>
      </c>
      <c r="AU16" s="17">
        <v>5.16592031734421E-3</v>
      </c>
      <c r="AV16" s="17">
        <v>6.2637978893826801E-3</v>
      </c>
      <c r="AW16" s="17">
        <v>1.3783496038434399E-3</v>
      </c>
      <c r="AX16" s="17">
        <v>6.7290606507604397E-3</v>
      </c>
      <c r="AY16" s="17">
        <v>0</v>
      </c>
      <c r="AZ16" s="17"/>
      <c r="BA16" s="17">
        <v>5.7566033257041398E-3</v>
      </c>
      <c r="BB16" s="17">
        <v>2.9521860860037101E-3</v>
      </c>
      <c r="BC16" s="17">
        <v>9.3405449373750501E-3</v>
      </c>
      <c r="BD16" s="17">
        <v>2.9032806507143199E-3</v>
      </c>
      <c r="BE16" s="17">
        <v>0</v>
      </c>
      <c r="BF16" s="17"/>
      <c r="BG16" s="17">
        <v>0</v>
      </c>
      <c r="BH16" s="17">
        <v>6.7717873082366103E-3</v>
      </c>
      <c r="BI16" s="17">
        <v>0</v>
      </c>
      <c r="BJ16" s="17">
        <v>2.3849643699824898E-3</v>
      </c>
      <c r="BK16" s="17">
        <v>1.02180259955112E-2</v>
      </c>
      <c r="BL16" s="17"/>
      <c r="BM16" s="17">
        <v>6.0305237959621498E-3</v>
      </c>
      <c r="BN16" s="17">
        <v>6.0598875599906597E-3</v>
      </c>
      <c r="BO16" s="17">
        <v>2.3932732463288601E-3</v>
      </c>
      <c r="BP16" s="17"/>
      <c r="BQ16" s="17">
        <v>0</v>
      </c>
      <c r="BR16" s="17">
        <v>7.04419889782821E-3</v>
      </c>
      <c r="BS16" s="17"/>
      <c r="BT16" s="17">
        <v>3.82282457159187E-3</v>
      </c>
      <c r="BU16" s="17">
        <v>4.5687265846243996E-3</v>
      </c>
    </row>
    <row r="17" spans="2:73" x14ac:dyDescent="0.3">
      <c r="B17" s="18" t="s">
        <v>165</v>
      </c>
      <c r="C17" s="19">
        <v>9.1098750337446806E-3</v>
      </c>
      <c r="D17" s="19">
        <v>7.3091104312979398E-3</v>
      </c>
      <c r="E17" s="19">
        <v>1.08927865355105E-2</v>
      </c>
      <c r="F17" s="19"/>
      <c r="G17" s="19">
        <v>2.9166563235713499E-3</v>
      </c>
      <c r="H17" s="19">
        <v>2.3400497029570501E-3</v>
      </c>
      <c r="I17" s="19">
        <v>8.9351893352897106E-3</v>
      </c>
      <c r="J17" s="19">
        <v>5.6594981749808499E-3</v>
      </c>
      <c r="K17" s="19">
        <v>1.8875540494795701E-2</v>
      </c>
      <c r="L17" s="19">
        <v>1.51100249637665E-2</v>
      </c>
      <c r="M17" s="19"/>
      <c r="N17" s="19">
        <v>8.0304462567604706E-3</v>
      </c>
      <c r="O17" s="19">
        <v>9.8351793674887594E-3</v>
      </c>
      <c r="P17" s="19">
        <v>6.62262336431971E-3</v>
      </c>
      <c r="Q17" s="19">
        <v>1.1892792741487E-2</v>
      </c>
      <c r="R17" s="19"/>
      <c r="S17" s="19">
        <v>0</v>
      </c>
      <c r="T17" s="19">
        <v>1.06914703828904E-2</v>
      </c>
      <c r="U17" s="19">
        <v>1.9470911808991499E-2</v>
      </c>
      <c r="V17" s="19">
        <v>9.8234496235895408E-3</v>
      </c>
      <c r="W17" s="19">
        <v>9.7931572255895508E-3</v>
      </c>
      <c r="X17" s="19">
        <v>7.3804655222552001E-3</v>
      </c>
      <c r="Y17" s="19">
        <v>1.2701444008067799E-2</v>
      </c>
      <c r="Z17" s="19">
        <v>4.7750834045483803E-3</v>
      </c>
      <c r="AA17" s="19">
        <v>9.5711620619542397E-3</v>
      </c>
      <c r="AB17" s="19"/>
      <c r="AC17" s="19">
        <v>0</v>
      </c>
      <c r="AD17" s="19">
        <v>1.3179077493347799E-2</v>
      </c>
      <c r="AE17" s="19">
        <v>2.0179365816469199E-2</v>
      </c>
      <c r="AF17" s="19">
        <v>2.1592049979674201E-2</v>
      </c>
      <c r="AG17" s="19">
        <v>1.40449700913351E-2</v>
      </c>
      <c r="AH17" s="19">
        <v>3.7326067061031602E-3</v>
      </c>
      <c r="AI17" s="19">
        <v>8.2413661761714108E-3</v>
      </c>
      <c r="AJ17" s="19">
        <v>3.8943113138207898E-3</v>
      </c>
      <c r="AK17" s="19">
        <v>4.3660508968715204E-3</v>
      </c>
      <c r="AL17" s="19">
        <v>0</v>
      </c>
      <c r="AM17" s="19">
        <v>7.5323383034991203E-3</v>
      </c>
      <c r="AN17" s="19">
        <v>0</v>
      </c>
      <c r="AO17" s="19">
        <v>0</v>
      </c>
      <c r="AP17" s="19">
        <v>0</v>
      </c>
      <c r="AQ17" s="19">
        <v>0</v>
      </c>
      <c r="AR17" s="19">
        <v>7.30394125870539E-3</v>
      </c>
      <c r="AS17" s="19"/>
      <c r="AT17" s="19">
        <v>0</v>
      </c>
      <c r="AU17" s="19">
        <v>1.06913648463476E-2</v>
      </c>
      <c r="AV17" s="19">
        <v>9.6579116266234093E-3</v>
      </c>
      <c r="AW17" s="19">
        <v>1.3527706168107299E-2</v>
      </c>
      <c r="AX17" s="19">
        <v>9.0039580966557193E-3</v>
      </c>
      <c r="AY17" s="19">
        <v>2.5167509950911601E-2</v>
      </c>
      <c r="AZ17" s="19"/>
      <c r="BA17" s="19">
        <v>1.09333921227122E-2</v>
      </c>
      <c r="BB17" s="19">
        <v>5.3861245173997497E-3</v>
      </c>
      <c r="BC17" s="19">
        <v>8.8591371188791596E-3</v>
      </c>
      <c r="BD17" s="19">
        <v>1.8495512368091899E-3</v>
      </c>
      <c r="BE17" s="19">
        <v>0</v>
      </c>
      <c r="BF17" s="19"/>
      <c r="BG17" s="19">
        <v>1.22365705881343E-2</v>
      </c>
      <c r="BH17" s="19">
        <v>3.67604671117504E-3</v>
      </c>
      <c r="BI17" s="19">
        <v>1.1697679319083099E-2</v>
      </c>
      <c r="BJ17" s="19">
        <v>1.03223897049499E-2</v>
      </c>
      <c r="BK17" s="19">
        <v>0</v>
      </c>
      <c r="BL17" s="19"/>
      <c r="BM17" s="19">
        <v>8.3417612290213501E-3</v>
      </c>
      <c r="BN17" s="19">
        <v>8.9771585100255104E-3</v>
      </c>
      <c r="BO17" s="19">
        <v>1.17174928033979E-2</v>
      </c>
      <c r="BP17" s="19"/>
      <c r="BQ17" s="19">
        <v>7.2555610978440903E-3</v>
      </c>
      <c r="BR17" s="19">
        <v>1.04367680797522E-2</v>
      </c>
      <c r="BS17" s="19"/>
      <c r="BT17" s="19">
        <v>6.1972365947939598E-3</v>
      </c>
      <c r="BU17" s="19">
        <v>1.31437727943516E-2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U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43.2" x14ac:dyDescent="0.3">
      <c r="B9" s="18" t="s">
        <v>432</v>
      </c>
      <c r="C9" s="17">
        <v>0.212806203094214</v>
      </c>
      <c r="D9" s="17">
        <v>0.19533372425683901</v>
      </c>
      <c r="E9" s="17">
        <v>0.230075637480192</v>
      </c>
      <c r="F9" s="17"/>
      <c r="G9" s="17">
        <v>0.15139281897572099</v>
      </c>
      <c r="H9" s="17">
        <v>0.12291429472465799</v>
      </c>
      <c r="I9" s="17">
        <v>0.19269237575635301</v>
      </c>
      <c r="J9" s="17">
        <v>0.24782632877802899</v>
      </c>
      <c r="K9" s="17">
        <v>0.28445975031250398</v>
      </c>
      <c r="L9" s="17">
        <v>0.266315808022488</v>
      </c>
      <c r="M9" s="17"/>
      <c r="N9" s="17">
        <v>0.18200999128179199</v>
      </c>
      <c r="O9" s="17">
        <v>0.200331768405137</v>
      </c>
      <c r="P9" s="17">
        <v>0.241644185203746</v>
      </c>
      <c r="Q9" s="17">
        <v>0.23259899746252</v>
      </c>
      <c r="R9" s="17"/>
      <c r="S9" s="17">
        <v>7.3380762586036805E-2</v>
      </c>
      <c r="T9" s="17">
        <v>0.214801035831203</v>
      </c>
      <c r="U9" s="17">
        <v>0.34860175072432398</v>
      </c>
      <c r="V9" s="17">
        <v>0.26510768311810901</v>
      </c>
      <c r="W9" s="17">
        <v>0.29063809101528498</v>
      </c>
      <c r="X9" s="17">
        <v>0.20738088331626101</v>
      </c>
      <c r="Y9" s="17">
        <v>0.214388671575199</v>
      </c>
      <c r="Z9" s="17">
        <v>0.169935132333735</v>
      </c>
      <c r="AA9" s="17">
        <v>0.19889772016760299</v>
      </c>
      <c r="AB9" s="17"/>
      <c r="AC9" s="17">
        <v>0.32226370272784399</v>
      </c>
      <c r="AD9" s="17">
        <v>0.202639600593987</v>
      </c>
      <c r="AE9" s="17">
        <v>0.22253481427272101</v>
      </c>
      <c r="AF9" s="17">
        <v>0.19309755481162899</v>
      </c>
      <c r="AG9" s="17">
        <v>0.19237784587478801</v>
      </c>
      <c r="AH9" s="17">
        <v>0.21638404405846901</v>
      </c>
      <c r="AI9" s="17">
        <v>0.24402087819078999</v>
      </c>
      <c r="AJ9" s="17">
        <v>0.20257584826140601</v>
      </c>
      <c r="AK9" s="17">
        <v>0.22476154986500901</v>
      </c>
      <c r="AL9" s="17">
        <v>0.21989359708550199</v>
      </c>
      <c r="AM9" s="17">
        <v>0.214145502282832</v>
      </c>
      <c r="AN9" s="17">
        <v>0.22381276931901001</v>
      </c>
      <c r="AO9" s="17">
        <v>0.228663084423226</v>
      </c>
      <c r="AP9" s="17">
        <v>0.189888796277602</v>
      </c>
      <c r="AQ9" s="17">
        <v>0.213982231687047</v>
      </c>
      <c r="AR9" s="17">
        <v>0.14411986401627999</v>
      </c>
      <c r="AS9" s="17"/>
      <c r="AT9" s="17">
        <v>0.10753979343140301</v>
      </c>
      <c r="AU9" s="17">
        <v>0.16593691622183501</v>
      </c>
      <c r="AV9" s="17">
        <v>0.19420037952834801</v>
      </c>
      <c r="AW9" s="17">
        <v>0.265097397219903</v>
      </c>
      <c r="AX9" s="17">
        <v>0.42853486081800701</v>
      </c>
      <c r="AY9" s="17">
        <v>0.394203962603631</v>
      </c>
      <c r="AZ9" s="17"/>
      <c r="BA9" s="17">
        <v>0.22111564461782299</v>
      </c>
      <c r="BB9" s="17">
        <v>0.23289238558599701</v>
      </c>
      <c r="BC9" s="17">
        <v>0.187632746898446</v>
      </c>
      <c r="BD9" s="17">
        <v>0.205141874119812</v>
      </c>
      <c r="BE9" s="17">
        <v>0.14747140584487001</v>
      </c>
      <c r="BF9" s="17"/>
      <c r="BG9" s="17">
        <v>0.23967610394215999</v>
      </c>
      <c r="BH9" s="17">
        <v>0.17901434108094999</v>
      </c>
      <c r="BI9" s="17">
        <v>0.23579936922532899</v>
      </c>
      <c r="BJ9" s="17">
        <v>0.26031067424316701</v>
      </c>
      <c r="BK9" s="17">
        <v>0.31128046605408599</v>
      </c>
      <c r="BL9" s="17"/>
      <c r="BM9" s="17">
        <v>0.190459334078975</v>
      </c>
      <c r="BN9" s="17">
        <v>0.22425146226266299</v>
      </c>
      <c r="BO9" s="17">
        <v>0.25166589902502101</v>
      </c>
      <c r="BP9" s="17"/>
      <c r="BQ9" s="17">
        <v>0.16010976953692499</v>
      </c>
      <c r="BR9" s="17">
        <v>0.249482069316772</v>
      </c>
      <c r="BS9" s="17"/>
      <c r="BT9" s="17">
        <v>0.19811259165162301</v>
      </c>
      <c r="BU9" s="17">
        <v>0.23846093428550899</v>
      </c>
    </row>
    <row r="10" spans="2:73" ht="57.6" x14ac:dyDescent="0.3">
      <c r="B10" s="18" t="s">
        <v>433</v>
      </c>
      <c r="C10" s="17">
        <v>0.50755145270515101</v>
      </c>
      <c r="D10" s="17">
        <v>0.518200986273745</v>
      </c>
      <c r="E10" s="17">
        <v>0.496473830838216</v>
      </c>
      <c r="F10" s="17"/>
      <c r="G10" s="17">
        <v>0.51337238077249503</v>
      </c>
      <c r="H10" s="17">
        <v>0.59831587460349001</v>
      </c>
      <c r="I10" s="17">
        <v>0.51114679871864199</v>
      </c>
      <c r="J10" s="17">
        <v>0.50932822093383801</v>
      </c>
      <c r="K10" s="17">
        <v>0.448792976324353</v>
      </c>
      <c r="L10" s="17">
        <v>0.46498492930162499</v>
      </c>
      <c r="M10" s="17"/>
      <c r="N10" s="17">
        <v>0.56851518853470495</v>
      </c>
      <c r="O10" s="17">
        <v>0.52431048382119105</v>
      </c>
      <c r="P10" s="17">
        <v>0.47486915940635999</v>
      </c>
      <c r="Q10" s="17">
        <v>0.45501668288108599</v>
      </c>
      <c r="R10" s="17"/>
      <c r="S10" s="17">
        <v>0.48605500171818899</v>
      </c>
      <c r="T10" s="17">
        <v>0.50733911203427595</v>
      </c>
      <c r="U10" s="17">
        <v>0.49846883211077397</v>
      </c>
      <c r="V10" s="17">
        <v>0.55200881016224501</v>
      </c>
      <c r="W10" s="17">
        <v>0.45593478991583403</v>
      </c>
      <c r="X10" s="17">
        <v>0.50488567846084098</v>
      </c>
      <c r="Y10" s="17">
        <v>0.495569925356112</v>
      </c>
      <c r="Z10" s="17">
        <v>0.51685216390134903</v>
      </c>
      <c r="AA10" s="17">
        <v>0.54699958183066399</v>
      </c>
      <c r="AB10" s="17"/>
      <c r="AC10" s="17">
        <v>0.44092512473164402</v>
      </c>
      <c r="AD10" s="17">
        <v>0.40459683906939697</v>
      </c>
      <c r="AE10" s="17">
        <v>0.45445989876072002</v>
      </c>
      <c r="AF10" s="17">
        <v>0.48336535496497401</v>
      </c>
      <c r="AG10" s="17">
        <v>0.53351985156312998</v>
      </c>
      <c r="AH10" s="17">
        <v>0.47213332946208902</v>
      </c>
      <c r="AI10" s="17">
        <v>0.51254017844354605</v>
      </c>
      <c r="AJ10" s="17">
        <v>0.55106449989852002</v>
      </c>
      <c r="AK10" s="17">
        <v>0.55332161988322404</v>
      </c>
      <c r="AL10" s="17">
        <v>0.53282699742223505</v>
      </c>
      <c r="AM10" s="17">
        <v>0.54274715074929003</v>
      </c>
      <c r="AN10" s="17">
        <v>0.56795308338626604</v>
      </c>
      <c r="AO10" s="17">
        <v>0.50004182781528805</v>
      </c>
      <c r="AP10" s="17">
        <v>0.50610718710128599</v>
      </c>
      <c r="AQ10" s="17">
        <v>0.54781742160541602</v>
      </c>
      <c r="AR10" s="17">
        <v>0.52941666453154301</v>
      </c>
      <c r="AS10" s="17"/>
      <c r="AT10" s="17">
        <v>0.538246543141358</v>
      </c>
      <c r="AU10" s="17">
        <v>0.51828232601039503</v>
      </c>
      <c r="AV10" s="17">
        <v>0.54121630135862597</v>
      </c>
      <c r="AW10" s="17">
        <v>0.50628489775368701</v>
      </c>
      <c r="AX10" s="17">
        <v>0.39173109147392199</v>
      </c>
      <c r="AY10" s="17">
        <v>0.447887464504791</v>
      </c>
      <c r="AZ10" s="17"/>
      <c r="BA10" s="17">
        <v>0.46554647118942899</v>
      </c>
      <c r="BB10" s="17">
        <v>0.48850047707046101</v>
      </c>
      <c r="BC10" s="17">
        <v>0.56264902579741805</v>
      </c>
      <c r="BD10" s="17">
        <v>0.51137605317569701</v>
      </c>
      <c r="BE10" s="17">
        <v>0.53835077602856796</v>
      </c>
      <c r="BF10" s="17"/>
      <c r="BG10" s="17">
        <v>0.47305211797513402</v>
      </c>
      <c r="BH10" s="17">
        <v>0.55767472846771804</v>
      </c>
      <c r="BI10" s="17">
        <v>0.51200908963654201</v>
      </c>
      <c r="BJ10" s="17">
        <v>0.46814185982497297</v>
      </c>
      <c r="BK10" s="17">
        <v>0.45933483847374601</v>
      </c>
      <c r="BL10" s="17"/>
      <c r="BM10" s="17">
        <v>0.51601604428251702</v>
      </c>
      <c r="BN10" s="17">
        <v>0.50643567492848396</v>
      </c>
      <c r="BO10" s="17">
        <v>0.485048805989858</v>
      </c>
      <c r="BP10" s="17"/>
      <c r="BQ10" s="17">
        <v>0.57353327874628801</v>
      </c>
      <c r="BR10" s="17">
        <v>0.47367165281678297</v>
      </c>
      <c r="BS10" s="17"/>
      <c r="BT10" s="17">
        <v>0.53459786622473204</v>
      </c>
      <c r="BU10" s="17">
        <v>0.47358564326372199</v>
      </c>
    </row>
    <row r="11" spans="2:73" ht="43.2" x14ac:dyDescent="0.3">
      <c r="B11" s="18" t="s">
        <v>434</v>
      </c>
      <c r="C11" s="17">
        <v>0.23610141426386899</v>
      </c>
      <c r="D11" s="17">
        <v>0.25581477502508698</v>
      </c>
      <c r="E11" s="17">
        <v>0.21761973419834801</v>
      </c>
      <c r="F11" s="17"/>
      <c r="G11" s="17">
        <v>0.28090841821284801</v>
      </c>
      <c r="H11" s="17">
        <v>0.23801891359316399</v>
      </c>
      <c r="I11" s="17">
        <v>0.23985508752728801</v>
      </c>
      <c r="J11" s="17">
        <v>0.19344610627424</v>
      </c>
      <c r="K11" s="17">
        <v>0.23251835797758599</v>
      </c>
      <c r="L11" s="17">
        <v>0.23892745986856201</v>
      </c>
      <c r="M11" s="17"/>
      <c r="N11" s="17">
        <v>0.22973340506627199</v>
      </c>
      <c r="O11" s="17">
        <v>0.23657383615816899</v>
      </c>
      <c r="P11" s="17">
        <v>0.21831277954020301</v>
      </c>
      <c r="Q11" s="17">
        <v>0.25632071308753501</v>
      </c>
      <c r="R11" s="17"/>
      <c r="S11" s="17">
        <v>0.42672010156060902</v>
      </c>
      <c r="T11" s="17">
        <v>0.242818187328246</v>
      </c>
      <c r="U11" s="17">
        <v>0.11432888959478001</v>
      </c>
      <c r="V11" s="17">
        <v>0.148539835299031</v>
      </c>
      <c r="W11" s="17">
        <v>0.18401090853466301</v>
      </c>
      <c r="X11" s="17">
        <v>0.21664562642683499</v>
      </c>
      <c r="Y11" s="17">
        <v>0.23371085528548499</v>
      </c>
      <c r="Z11" s="17">
        <v>0.26167874658229201</v>
      </c>
      <c r="AA11" s="17">
        <v>0.203913279324029</v>
      </c>
      <c r="AB11" s="17"/>
      <c r="AC11" s="17">
        <v>0.23681117254051201</v>
      </c>
      <c r="AD11" s="17">
        <v>0.29166692537643002</v>
      </c>
      <c r="AE11" s="17">
        <v>0.249973370345596</v>
      </c>
      <c r="AF11" s="17">
        <v>0.286592620764269</v>
      </c>
      <c r="AG11" s="17">
        <v>0.21216113774943501</v>
      </c>
      <c r="AH11" s="17">
        <v>0.25582174675955999</v>
      </c>
      <c r="AI11" s="17">
        <v>0.22084923303940501</v>
      </c>
      <c r="AJ11" s="17">
        <v>0.21299280112378599</v>
      </c>
      <c r="AK11" s="17">
        <v>0.20933553671166899</v>
      </c>
      <c r="AL11" s="17">
        <v>0.20757337198759199</v>
      </c>
      <c r="AM11" s="17">
        <v>0.22783418012470499</v>
      </c>
      <c r="AN11" s="17">
        <v>0.18171197143734999</v>
      </c>
      <c r="AO11" s="17">
        <v>0.21351740871168501</v>
      </c>
      <c r="AP11" s="17">
        <v>0.27666454243440403</v>
      </c>
      <c r="AQ11" s="17">
        <v>0.208832106104969</v>
      </c>
      <c r="AR11" s="17">
        <v>0.30980490403740502</v>
      </c>
      <c r="AS11" s="17"/>
      <c r="AT11" s="17">
        <v>0.32314228531321298</v>
      </c>
      <c r="AU11" s="17">
        <v>0.26774569488692002</v>
      </c>
      <c r="AV11" s="17">
        <v>0.21926556045926299</v>
      </c>
      <c r="AW11" s="17">
        <v>0.17590139596634799</v>
      </c>
      <c r="AX11" s="17">
        <v>0.13076817457288301</v>
      </c>
      <c r="AY11" s="17">
        <v>0.13311500944037399</v>
      </c>
      <c r="AZ11" s="17"/>
      <c r="BA11" s="17">
        <v>0.236722973397716</v>
      </c>
      <c r="BB11" s="17">
        <v>0.249225534584499</v>
      </c>
      <c r="BC11" s="17">
        <v>0.21112092114848199</v>
      </c>
      <c r="BD11" s="17">
        <v>0.26961534303385798</v>
      </c>
      <c r="BE11" s="17">
        <v>0.31417781812656198</v>
      </c>
      <c r="BF11" s="17"/>
      <c r="BG11" s="17">
        <v>0.25782638168130201</v>
      </c>
      <c r="BH11" s="17">
        <v>0.23377638486934699</v>
      </c>
      <c r="BI11" s="17">
        <v>0.22504463684731801</v>
      </c>
      <c r="BJ11" s="17">
        <v>0.22353483901854701</v>
      </c>
      <c r="BK11" s="17">
        <v>0.185546262147116</v>
      </c>
      <c r="BL11" s="17"/>
      <c r="BM11" s="17">
        <v>0.257627491860772</v>
      </c>
      <c r="BN11" s="17">
        <v>0.220493423713049</v>
      </c>
      <c r="BO11" s="17">
        <v>0.20974897501538001</v>
      </c>
      <c r="BP11" s="17"/>
      <c r="BQ11" s="17">
        <v>0.24721725884454601</v>
      </c>
      <c r="BR11" s="17">
        <v>0.22815609550156701</v>
      </c>
      <c r="BS11" s="17"/>
      <c r="BT11" s="17">
        <v>0.23861566716330301</v>
      </c>
      <c r="BU11" s="17">
        <v>0.23666133719812599</v>
      </c>
    </row>
    <row r="12" spans="2:73" x14ac:dyDescent="0.3">
      <c r="B12" s="18" t="s">
        <v>92</v>
      </c>
      <c r="C12" s="19">
        <v>4.3540929936765997E-2</v>
      </c>
      <c r="D12" s="19">
        <v>3.0650514444329199E-2</v>
      </c>
      <c r="E12" s="19">
        <v>5.5830797483244501E-2</v>
      </c>
      <c r="F12" s="19"/>
      <c r="G12" s="19">
        <v>5.4326382038936E-2</v>
      </c>
      <c r="H12" s="19">
        <v>4.0750917078687797E-2</v>
      </c>
      <c r="I12" s="19">
        <v>5.63057379977168E-2</v>
      </c>
      <c r="J12" s="19">
        <v>4.9399344013893398E-2</v>
      </c>
      <c r="K12" s="19">
        <v>3.4228915385556703E-2</v>
      </c>
      <c r="L12" s="19">
        <v>2.9771802807323701E-2</v>
      </c>
      <c r="M12" s="19"/>
      <c r="N12" s="19">
        <v>1.9741415117231799E-2</v>
      </c>
      <c r="O12" s="19">
        <v>3.87839116155025E-2</v>
      </c>
      <c r="P12" s="19">
        <v>6.5173875849691199E-2</v>
      </c>
      <c r="Q12" s="19">
        <v>5.6063606568859101E-2</v>
      </c>
      <c r="R12" s="19"/>
      <c r="S12" s="19">
        <v>1.3844134135165999E-2</v>
      </c>
      <c r="T12" s="19">
        <v>3.5041664806274797E-2</v>
      </c>
      <c r="U12" s="19">
        <v>3.8600527570121897E-2</v>
      </c>
      <c r="V12" s="19">
        <v>3.4343671420615403E-2</v>
      </c>
      <c r="W12" s="19">
        <v>6.9416210534217801E-2</v>
      </c>
      <c r="X12" s="19">
        <v>7.1087811796063605E-2</v>
      </c>
      <c r="Y12" s="19">
        <v>5.6330547783203802E-2</v>
      </c>
      <c r="Z12" s="19">
        <v>5.15339571826232E-2</v>
      </c>
      <c r="AA12" s="19">
        <v>5.0189418677705197E-2</v>
      </c>
      <c r="AB12" s="19"/>
      <c r="AC12" s="19">
        <v>0</v>
      </c>
      <c r="AD12" s="19">
        <v>0.101096634960187</v>
      </c>
      <c r="AE12" s="19">
        <v>7.3031916620963103E-2</v>
      </c>
      <c r="AF12" s="19">
        <v>3.6944469459126897E-2</v>
      </c>
      <c r="AG12" s="19">
        <v>6.1941164812646297E-2</v>
      </c>
      <c r="AH12" s="19">
        <v>5.5660879719881803E-2</v>
      </c>
      <c r="AI12" s="19">
        <v>2.25897103262594E-2</v>
      </c>
      <c r="AJ12" s="19">
        <v>3.3366850716288497E-2</v>
      </c>
      <c r="AK12" s="19">
        <v>1.2581293540098499E-2</v>
      </c>
      <c r="AL12" s="19">
        <v>3.9706033504671001E-2</v>
      </c>
      <c r="AM12" s="19">
        <v>1.5273166843172099E-2</v>
      </c>
      <c r="AN12" s="19">
        <v>2.6522175857373601E-2</v>
      </c>
      <c r="AO12" s="19">
        <v>5.7777679049800697E-2</v>
      </c>
      <c r="AP12" s="19">
        <v>2.73394741867071E-2</v>
      </c>
      <c r="AQ12" s="19">
        <v>2.9368240602567701E-2</v>
      </c>
      <c r="AR12" s="19">
        <v>1.6658567414771501E-2</v>
      </c>
      <c r="AS12" s="19"/>
      <c r="AT12" s="19">
        <v>3.1071378114026701E-2</v>
      </c>
      <c r="AU12" s="19">
        <v>4.8035062880849702E-2</v>
      </c>
      <c r="AV12" s="19">
        <v>4.5317758653763397E-2</v>
      </c>
      <c r="AW12" s="19">
        <v>5.2716309060062902E-2</v>
      </c>
      <c r="AX12" s="19">
        <v>4.8965873135188097E-2</v>
      </c>
      <c r="AY12" s="19">
        <v>2.4793563451204401E-2</v>
      </c>
      <c r="AZ12" s="19"/>
      <c r="BA12" s="19">
        <v>7.6614910795032395E-2</v>
      </c>
      <c r="BB12" s="19">
        <v>2.9381602759042801E-2</v>
      </c>
      <c r="BC12" s="19">
        <v>3.8597306155654001E-2</v>
      </c>
      <c r="BD12" s="19">
        <v>1.38667296706333E-2</v>
      </c>
      <c r="BE12" s="19">
        <v>0</v>
      </c>
      <c r="BF12" s="19"/>
      <c r="BG12" s="19">
        <v>2.9445396401403499E-2</v>
      </c>
      <c r="BH12" s="19">
        <v>2.9534545581984699E-2</v>
      </c>
      <c r="BI12" s="19">
        <v>2.71469042908104E-2</v>
      </c>
      <c r="BJ12" s="19">
        <v>4.80126269133129E-2</v>
      </c>
      <c r="BK12" s="19">
        <v>4.3838433325051697E-2</v>
      </c>
      <c r="BL12" s="19"/>
      <c r="BM12" s="19">
        <v>3.5897129777735501E-2</v>
      </c>
      <c r="BN12" s="19">
        <v>4.8819439095803899E-2</v>
      </c>
      <c r="BO12" s="19">
        <v>5.35363199697401E-2</v>
      </c>
      <c r="BP12" s="19"/>
      <c r="BQ12" s="19">
        <v>1.9139692872241199E-2</v>
      </c>
      <c r="BR12" s="19">
        <v>4.8690182364879098E-2</v>
      </c>
      <c r="BS12" s="19"/>
      <c r="BT12" s="19">
        <v>2.86738749603416E-2</v>
      </c>
      <c r="BU12" s="19">
        <v>5.12920852526427E-2</v>
      </c>
    </row>
    <row r="13" spans="2:73" x14ac:dyDescent="0.3">
      <c r="B13" s="16"/>
    </row>
    <row r="14" spans="2:73" x14ac:dyDescent="0.3">
      <c r="B14" t="s">
        <v>95</v>
      </c>
    </row>
    <row r="15" spans="2:73" x14ac:dyDescent="0.3">
      <c r="B15" t="s">
        <v>96</v>
      </c>
    </row>
    <row r="17" spans="2:2" x14ac:dyDescent="0.3">
      <c r="B1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436</v>
      </c>
      <c r="C9" s="17">
        <v>0.29516409139078398</v>
      </c>
      <c r="D9" s="17">
        <v>0.32919916487517897</v>
      </c>
      <c r="E9" s="17">
        <v>0.26175250894534902</v>
      </c>
      <c r="F9" s="17"/>
      <c r="G9" s="17">
        <v>0.29865145219586597</v>
      </c>
      <c r="H9" s="17">
        <v>0.35322472140482503</v>
      </c>
      <c r="I9" s="17">
        <v>0.28633222830592497</v>
      </c>
      <c r="J9" s="17">
        <v>0.31264952501871801</v>
      </c>
      <c r="K9" s="17">
        <v>0.247962193950932</v>
      </c>
      <c r="L9" s="17">
        <v>0.27029074148783</v>
      </c>
      <c r="M9" s="17"/>
      <c r="N9" s="17">
        <v>0.34575641659287398</v>
      </c>
      <c r="O9" s="17">
        <v>0.31652165986771302</v>
      </c>
      <c r="P9" s="17">
        <v>0.25908039978413799</v>
      </c>
      <c r="Q9" s="17">
        <v>0.250500529071227</v>
      </c>
      <c r="R9" s="17"/>
      <c r="S9" s="17">
        <v>0.367913988651144</v>
      </c>
      <c r="T9" s="17">
        <v>0.23268642521039201</v>
      </c>
      <c r="U9" s="17">
        <v>0.25120955355337599</v>
      </c>
      <c r="V9" s="17">
        <v>0.287712794989193</v>
      </c>
      <c r="W9" s="17">
        <v>0.27122298729564998</v>
      </c>
      <c r="X9" s="17">
        <v>0.24748163071002199</v>
      </c>
      <c r="Y9" s="17">
        <v>0.31439523100483002</v>
      </c>
      <c r="Z9" s="17">
        <v>0.33658770020621698</v>
      </c>
      <c r="AA9" s="17">
        <v>0.345243696428229</v>
      </c>
      <c r="AB9" s="17"/>
      <c r="AC9" s="17">
        <v>0.224333337684781</v>
      </c>
      <c r="AD9" s="17">
        <v>0.28397602481635797</v>
      </c>
      <c r="AE9" s="17">
        <v>0.24928457914617999</v>
      </c>
      <c r="AF9" s="17">
        <v>0.25901314772936801</v>
      </c>
      <c r="AG9" s="17">
        <v>0.23749705358718101</v>
      </c>
      <c r="AH9" s="17">
        <v>0.27334069484739298</v>
      </c>
      <c r="AI9" s="17">
        <v>0.31038482703118497</v>
      </c>
      <c r="AJ9" s="17">
        <v>0.249548639423365</v>
      </c>
      <c r="AK9" s="17">
        <v>0.30157722607350701</v>
      </c>
      <c r="AL9" s="17">
        <v>0.29860474582597502</v>
      </c>
      <c r="AM9" s="17">
        <v>0.31082559697836398</v>
      </c>
      <c r="AN9" s="17">
        <v>0.33756625783731797</v>
      </c>
      <c r="AO9" s="17">
        <v>0.318594457408301</v>
      </c>
      <c r="AP9" s="17">
        <v>0.42316202076173898</v>
      </c>
      <c r="AQ9" s="17">
        <v>0.31708630645251701</v>
      </c>
      <c r="AR9" s="17">
        <v>0.47155421981342999</v>
      </c>
      <c r="AS9" s="17"/>
      <c r="AT9" s="17">
        <v>0.40618084276787297</v>
      </c>
      <c r="AU9" s="17">
        <v>0.258553790099808</v>
      </c>
      <c r="AV9" s="17">
        <v>0.29562660680700897</v>
      </c>
      <c r="AW9" s="17">
        <v>0.22233776065586999</v>
      </c>
      <c r="AX9" s="17">
        <v>0.27919058377947698</v>
      </c>
      <c r="AY9" s="17">
        <v>0.28799490189687299</v>
      </c>
      <c r="AZ9" s="17"/>
      <c r="BA9" s="17">
        <v>0.22523074488863701</v>
      </c>
      <c r="BB9" s="17">
        <v>0.27376386772406602</v>
      </c>
      <c r="BC9" s="17">
        <v>0.35742068020051598</v>
      </c>
      <c r="BD9" s="17">
        <v>0.38866693614158598</v>
      </c>
      <c r="BE9" s="17">
        <v>0.46854558351130099</v>
      </c>
      <c r="BF9" s="17"/>
      <c r="BG9" s="17">
        <v>0.27274112539623802</v>
      </c>
      <c r="BH9" s="17">
        <v>0.36543557766694701</v>
      </c>
      <c r="BI9" s="17">
        <v>0.33137118065704302</v>
      </c>
      <c r="BJ9" s="17">
        <v>0.21583631597493799</v>
      </c>
      <c r="BK9" s="17">
        <v>0.28242687718718401</v>
      </c>
      <c r="BL9" s="17"/>
      <c r="BM9" s="17">
        <v>0.30995871103630401</v>
      </c>
      <c r="BN9" s="17">
        <v>0.28754558446715001</v>
      </c>
      <c r="BO9" s="17">
        <v>0.26953694030425501</v>
      </c>
      <c r="BP9" s="17"/>
      <c r="BQ9" s="17">
        <v>0.327328361042732</v>
      </c>
      <c r="BR9" s="17">
        <v>0.28692335042255102</v>
      </c>
      <c r="BS9" s="17"/>
      <c r="BT9" s="17">
        <v>0.32658392856986301</v>
      </c>
      <c r="BU9" s="17">
        <v>0.25538173371054101</v>
      </c>
    </row>
    <row r="10" spans="2:73" x14ac:dyDescent="0.3">
      <c r="B10" s="18" t="s">
        <v>437</v>
      </c>
      <c r="C10" s="17">
        <v>0.405808518291845</v>
      </c>
      <c r="D10" s="17">
        <v>0.40843163204521898</v>
      </c>
      <c r="E10" s="17">
        <v>0.40298077683139299</v>
      </c>
      <c r="F10" s="17"/>
      <c r="G10" s="17">
        <v>0.44694380154746499</v>
      </c>
      <c r="H10" s="17">
        <v>0.40413975044088202</v>
      </c>
      <c r="I10" s="17">
        <v>0.42029665352539802</v>
      </c>
      <c r="J10" s="17">
        <v>0.39120269211806202</v>
      </c>
      <c r="K10" s="17">
        <v>0.38831845645103402</v>
      </c>
      <c r="L10" s="17">
        <v>0.391766067513869</v>
      </c>
      <c r="M10" s="17"/>
      <c r="N10" s="17">
        <v>0.45415921154219302</v>
      </c>
      <c r="O10" s="17">
        <v>0.386137924229775</v>
      </c>
      <c r="P10" s="17">
        <v>0.428055709627505</v>
      </c>
      <c r="Q10" s="17">
        <v>0.35735774262825698</v>
      </c>
      <c r="R10" s="17"/>
      <c r="S10" s="17">
        <v>0.397052473855115</v>
      </c>
      <c r="T10" s="17">
        <v>0.43379052451024203</v>
      </c>
      <c r="U10" s="17">
        <v>0.44055446559981698</v>
      </c>
      <c r="V10" s="17">
        <v>0.42327330226205601</v>
      </c>
      <c r="W10" s="17">
        <v>0.41280970984747301</v>
      </c>
      <c r="X10" s="17">
        <v>0.40227017129162301</v>
      </c>
      <c r="Y10" s="17">
        <v>0.36062436498052097</v>
      </c>
      <c r="Z10" s="17">
        <v>0.37461744316203099</v>
      </c>
      <c r="AA10" s="17">
        <v>0.38515500326645502</v>
      </c>
      <c r="AB10" s="17"/>
      <c r="AC10" s="17">
        <v>0.31482409786031501</v>
      </c>
      <c r="AD10" s="17">
        <v>0.26340412821522502</v>
      </c>
      <c r="AE10" s="17">
        <v>0.36069488995451598</v>
      </c>
      <c r="AF10" s="17">
        <v>0.35957325363482001</v>
      </c>
      <c r="AG10" s="17">
        <v>0.37848216557277498</v>
      </c>
      <c r="AH10" s="17">
        <v>0.42539279962753102</v>
      </c>
      <c r="AI10" s="17">
        <v>0.43323690983778101</v>
      </c>
      <c r="AJ10" s="17">
        <v>0.433414879200619</v>
      </c>
      <c r="AK10" s="17">
        <v>0.41857846067446203</v>
      </c>
      <c r="AL10" s="17">
        <v>0.42484453750497903</v>
      </c>
      <c r="AM10" s="17">
        <v>0.458454281446247</v>
      </c>
      <c r="AN10" s="17">
        <v>0.51068290758266999</v>
      </c>
      <c r="AO10" s="17">
        <v>0.40270806377732499</v>
      </c>
      <c r="AP10" s="17">
        <v>0.35018208619919999</v>
      </c>
      <c r="AQ10" s="17">
        <v>0.45005753647081398</v>
      </c>
      <c r="AR10" s="17">
        <v>0.37947224446774303</v>
      </c>
      <c r="AS10" s="17"/>
      <c r="AT10" s="17">
        <v>0.38791397147518702</v>
      </c>
      <c r="AU10" s="17">
        <v>0.41474398293127701</v>
      </c>
      <c r="AV10" s="17">
        <v>0.40300529459405998</v>
      </c>
      <c r="AW10" s="17">
        <v>0.43479391979570697</v>
      </c>
      <c r="AX10" s="17">
        <v>0.39106095688797399</v>
      </c>
      <c r="AY10" s="17">
        <v>0.36956413774929298</v>
      </c>
      <c r="AZ10" s="17"/>
      <c r="BA10" s="17">
        <v>0.38673044271472201</v>
      </c>
      <c r="BB10" s="17">
        <v>0.40663401230397</v>
      </c>
      <c r="BC10" s="17">
        <v>0.41583530998860702</v>
      </c>
      <c r="BD10" s="17">
        <v>0.413884476965032</v>
      </c>
      <c r="BE10" s="17">
        <v>0.39339485147011599</v>
      </c>
      <c r="BF10" s="17"/>
      <c r="BG10" s="17">
        <v>0.41730736088991499</v>
      </c>
      <c r="BH10" s="17">
        <v>0.42149511771854198</v>
      </c>
      <c r="BI10" s="17">
        <v>0.43286795395252797</v>
      </c>
      <c r="BJ10" s="17">
        <v>0.395228999866227</v>
      </c>
      <c r="BK10" s="17">
        <v>0.43414723413238399</v>
      </c>
      <c r="BL10" s="17"/>
      <c r="BM10" s="17">
        <v>0.42306346674095602</v>
      </c>
      <c r="BN10" s="17">
        <v>0.39205059496095301</v>
      </c>
      <c r="BO10" s="17">
        <v>0.38769909258771001</v>
      </c>
      <c r="BP10" s="17"/>
      <c r="BQ10" s="17">
        <v>0.45131929952231897</v>
      </c>
      <c r="BR10" s="17">
        <v>0.37971609463275802</v>
      </c>
      <c r="BS10" s="17"/>
      <c r="BT10" s="17">
        <v>0.42285633727070399</v>
      </c>
      <c r="BU10" s="17">
        <v>0.39741699583485401</v>
      </c>
    </row>
    <row r="11" spans="2:73" x14ac:dyDescent="0.3">
      <c r="B11" s="18" t="s">
        <v>438</v>
      </c>
      <c r="C11" s="17">
        <v>0.19433421966917</v>
      </c>
      <c r="D11" s="17">
        <v>0.175225585484234</v>
      </c>
      <c r="E11" s="17">
        <v>0.213554765974276</v>
      </c>
      <c r="F11" s="17"/>
      <c r="G11" s="17">
        <v>0.19050761490304899</v>
      </c>
      <c r="H11" s="17">
        <v>0.16247710300385701</v>
      </c>
      <c r="I11" s="17">
        <v>0.176075863229465</v>
      </c>
      <c r="J11" s="17">
        <v>0.17220286645479499</v>
      </c>
      <c r="K11" s="17">
        <v>0.22337892823694899</v>
      </c>
      <c r="L11" s="17">
        <v>0.23612233400989099</v>
      </c>
      <c r="M11" s="17"/>
      <c r="N11" s="17">
        <v>0.13149429698920401</v>
      </c>
      <c r="O11" s="17">
        <v>0.201172801715093</v>
      </c>
      <c r="P11" s="17">
        <v>0.19821493044838701</v>
      </c>
      <c r="Q11" s="17">
        <v>0.25028979905568099</v>
      </c>
      <c r="R11" s="17"/>
      <c r="S11" s="17">
        <v>0.151465515001311</v>
      </c>
      <c r="T11" s="17">
        <v>0.20445992607865399</v>
      </c>
      <c r="U11" s="17">
        <v>0.20828970632162</v>
      </c>
      <c r="V11" s="17">
        <v>0.183107042392607</v>
      </c>
      <c r="W11" s="17">
        <v>0.19967196371934101</v>
      </c>
      <c r="X11" s="17">
        <v>0.201658642978189</v>
      </c>
      <c r="Y11" s="17">
        <v>0.20306790194861299</v>
      </c>
      <c r="Z11" s="17">
        <v>0.23052944161266001</v>
      </c>
      <c r="AA11" s="17">
        <v>0.20345389941880099</v>
      </c>
      <c r="AB11" s="17"/>
      <c r="AC11" s="17">
        <v>0.37728859410771798</v>
      </c>
      <c r="AD11" s="17">
        <v>0.27498750637139902</v>
      </c>
      <c r="AE11" s="17">
        <v>0.28311499957057901</v>
      </c>
      <c r="AF11" s="17">
        <v>0.25072995533519399</v>
      </c>
      <c r="AG11" s="17">
        <v>0.28151885284714101</v>
      </c>
      <c r="AH11" s="17">
        <v>0.193346951361452</v>
      </c>
      <c r="AI11" s="17">
        <v>0.185137422422851</v>
      </c>
      <c r="AJ11" s="17">
        <v>0.20590751704470001</v>
      </c>
      <c r="AK11" s="17">
        <v>0.17349642727867101</v>
      </c>
      <c r="AL11" s="17">
        <v>0.145798978092645</v>
      </c>
      <c r="AM11" s="17">
        <v>0.161638750307871</v>
      </c>
      <c r="AN11" s="17">
        <v>8.4120627204435999E-2</v>
      </c>
      <c r="AO11" s="17">
        <v>0.19054369516272099</v>
      </c>
      <c r="AP11" s="17">
        <v>0.122317954404454</v>
      </c>
      <c r="AQ11" s="17">
        <v>0.14551285224618901</v>
      </c>
      <c r="AR11" s="17">
        <v>0.102586093770086</v>
      </c>
      <c r="AS11" s="17"/>
      <c r="AT11" s="17">
        <v>0.14534030714052101</v>
      </c>
      <c r="AU11" s="17">
        <v>0.21098611858130301</v>
      </c>
      <c r="AV11" s="17">
        <v>0.198585852138387</v>
      </c>
      <c r="AW11" s="17">
        <v>0.20360046637756901</v>
      </c>
      <c r="AX11" s="17">
        <v>0.21797563349476001</v>
      </c>
      <c r="AY11" s="17">
        <v>0.23259202953143801</v>
      </c>
      <c r="AZ11" s="17"/>
      <c r="BA11" s="17">
        <v>0.26310564321608798</v>
      </c>
      <c r="BB11" s="17">
        <v>0.220798287754955</v>
      </c>
      <c r="BC11" s="17">
        <v>0.14415749839514899</v>
      </c>
      <c r="BD11" s="17">
        <v>0.113363839658604</v>
      </c>
      <c r="BE11" s="17">
        <v>0.13805956501858299</v>
      </c>
      <c r="BF11" s="17"/>
      <c r="BG11" s="17">
        <v>0.19596322840140301</v>
      </c>
      <c r="BH11" s="17">
        <v>0.14082259907453601</v>
      </c>
      <c r="BI11" s="17">
        <v>0.16028522333334899</v>
      </c>
      <c r="BJ11" s="17">
        <v>0.23486856675054199</v>
      </c>
      <c r="BK11" s="17">
        <v>0.15936730198202401</v>
      </c>
      <c r="BL11" s="17"/>
      <c r="BM11" s="17">
        <v>0.171566469734763</v>
      </c>
      <c r="BN11" s="17">
        <v>0.215747764816209</v>
      </c>
      <c r="BO11" s="17">
        <v>0.21034797810140499</v>
      </c>
      <c r="BP11" s="17"/>
      <c r="BQ11" s="17">
        <v>0.15063935158717101</v>
      </c>
      <c r="BR11" s="17">
        <v>0.21362620613293101</v>
      </c>
      <c r="BS11" s="17"/>
      <c r="BT11" s="17">
        <v>0.17385006908435</v>
      </c>
      <c r="BU11" s="17">
        <v>0.215441130601467</v>
      </c>
    </row>
    <row r="12" spans="2:73" x14ac:dyDescent="0.3">
      <c r="B12" s="18" t="s">
        <v>439</v>
      </c>
      <c r="C12" s="17">
        <v>4.1697790304857298E-2</v>
      </c>
      <c r="D12" s="17">
        <v>3.9796488140960602E-2</v>
      </c>
      <c r="E12" s="17">
        <v>4.36792269467376E-2</v>
      </c>
      <c r="F12" s="17"/>
      <c r="G12" s="17">
        <v>2.33667869614093E-2</v>
      </c>
      <c r="H12" s="17">
        <v>2.1818033341758601E-2</v>
      </c>
      <c r="I12" s="17">
        <v>5.6787739582644103E-2</v>
      </c>
      <c r="J12" s="17">
        <v>4.7707403989377901E-2</v>
      </c>
      <c r="K12" s="17">
        <v>5.9001982329826598E-2</v>
      </c>
      <c r="L12" s="17">
        <v>4.1228439642431197E-2</v>
      </c>
      <c r="M12" s="17"/>
      <c r="N12" s="17">
        <v>3.02357635908484E-2</v>
      </c>
      <c r="O12" s="17">
        <v>3.1885662552762303E-2</v>
      </c>
      <c r="P12" s="17">
        <v>5.2310469256082098E-2</v>
      </c>
      <c r="Q12" s="17">
        <v>5.5804555886472998E-2</v>
      </c>
      <c r="R12" s="17"/>
      <c r="S12" s="17">
        <v>3.8158994442966401E-2</v>
      </c>
      <c r="T12" s="17">
        <v>5.5669280189872598E-2</v>
      </c>
      <c r="U12" s="17">
        <v>3.3441619848184001E-2</v>
      </c>
      <c r="V12" s="17">
        <v>5.9058455888839297E-2</v>
      </c>
      <c r="W12" s="17">
        <v>5.8353159212938599E-2</v>
      </c>
      <c r="X12" s="17">
        <v>5.1322893740946798E-2</v>
      </c>
      <c r="Y12" s="17">
        <v>4.12516182805992E-2</v>
      </c>
      <c r="Z12" s="17">
        <v>1.5650131706729801E-2</v>
      </c>
      <c r="AA12" s="17">
        <v>1.1947129291432801E-2</v>
      </c>
      <c r="AB12" s="17"/>
      <c r="AC12" s="17">
        <v>0</v>
      </c>
      <c r="AD12" s="17">
        <v>6.5347803621980005E-2</v>
      </c>
      <c r="AE12" s="17">
        <v>4.3078968348786197E-2</v>
      </c>
      <c r="AF12" s="17">
        <v>3.3994830229390503E-2</v>
      </c>
      <c r="AG12" s="17">
        <v>5.6251875867349303E-2</v>
      </c>
      <c r="AH12" s="17">
        <v>3.26595151814702E-2</v>
      </c>
      <c r="AI12" s="17">
        <v>3.6400732428007801E-2</v>
      </c>
      <c r="AJ12" s="17">
        <v>6.1867214462422403E-2</v>
      </c>
      <c r="AK12" s="17">
        <v>3.9044228502795403E-2</v>
      </c>
      <c r="AL12" s="17">
        <v>6.8781525672826693E-2</v>
      </c>
      <c r="AM12" s="17">
        <v>4.2038356313086098E-2</v>
      </c>
      <c r="AN12" s="17">
        <v>3.75224806785103E-2</v>
      </c>
      <c r="AO12" s="17">
        <v>1.19367989629085E-2</v>
      </c>
      <c r="AP12" s="17">
        <v>1.5593282727424799E-2</v>
      </c>
      <c r="AQ12" s="17">
        <v>3.09397449131943E-2</v>
      </c>
      <c r="AR12" s="17">
        <v>3.0314137100130398E-2</v>
      </c>
      <c r="AS12" s="17"/>
      <c r="AT12" s="17">
        <v>2.3387737071033199E-2</v>
      </c>
      <c r="AU12" s="17">
        <v>3.59248494180354E-2</v>
      </c>
      <c r="AV12" s="17">
        <v>4.7098963825735897E-2</v>
      </c>
      <c r="AW12" s="17">
        <v>5.7588922764956599E-2</v>
      </c>
      <c r="AX12" s="17">
        <v>5.56582549645021E-2</v>
      </c>
      <c r="AY12" s="17">
        <v>5.8074628404525298E-2</v>
      </c>
      <c r="AZ12" s="17"/>
      <c r="BA12" s="17">
        <v>4.5083838988093199E-2</v>
      </c>
      <c r="BB12" s="17">
        <v>4.0651922815408699E-2</v>
      </c>
      <c r="BC12" s="17">
        <v>3.4897194818831002E-2</v>
      </c>
      <c r="BD12" s="17">
        <v>2.05119595676535E-2</v>
      </c>
      <c r="BE12" s="17">
        <v>0</v>
      </c>
      <c r="BF12" s="17"/>
      <c r="BG12" s="17">
        <v>4.41186214164506E-2</v>
      </c>
      <c r="BH12" s="17">
        <v>3.1042477371095899E-2</v>
      </c>
      <c r="BI12" s="17">
        <v>4.7633385166606701E-2</v>
      </c>
      <c r="BJ12" s="17">
        <v>7.9424888718332795E-2</v>
      </c>
      <c r="BK12" s="17">
        <v>3.6002739682419897E-2</v>
      </c>
      <c r="BL12" s="17"/>
      <c r="BM12" s="17">
        <v>3.8860707231800497E-2</v>
      </c>
      <c r="BN12" s="17">
        <v>4.2457915484320298E-2</v>
      </c>
      <c r="BO12" s="17">
        <v>4.8306478534376501E-2</v>
      </c>
      <c r="BP12" s="17"/>
      <c r="BQ12" s="17">
        <v>3.3982801923908297E-2</v>
      </c>
      <c r="BR12" s="17">
        <v>4.6739086238372099E-2</v>
      </c>
      <c r="BS12" s="17"/>
      <c r="BT12" s="17">
        <v>3.3819940278445697E-2</v>
      </c>
      <c r="BU12" s="17">
        <v>5.4052279704260797E-2</v>
      </c>
    </row>
    <row r="13" spans="2:73" x14ac:dyDescent="0.3">
      <c r="B13" s="18" t="s">
        <v>440</v>
      </c>
      <c r="C13" s="17">
        <v>1.7608282659478201E-2</v>
      </c>
      <c r="D13" s="17">
        <v>2.03345114795381E-2</v>
      </c>
      <c r="E13" s="17">
        <v>1.50059703501511E-2</v>
      </c>
      <c r="F13" s="17"/>
      <c r="G13" s="17">
        <v>1.0068632270526E-2</v>
      </c>
      <c r="H13" s="17">
        <v>1.9205944083661601E-2</v>
      </c>
      <c r="I13" s="17">
        <v>1.1916929408053001E-2</v>
      </c>
      <c r="J13" s="17">
        <v>2.0634080483270301E-2</v>
      </c>
      <c r="K13" s="17">
        <v>2.3604896298960398E-2</v>
      </c>
      <c r="L13" s="17">
        <v>1.9442123296477799E-2</v>
      </c>
      <c r="M13" s="17"/>
      <c r="N13" s="17">
        <v>1.12384434303733E-2</v>
      </c>
      <c r="O13" s="17">
        <v>1.2845717912752999E-2</v>
      </c>
      <c r="P13" s="17">
        <v>2.16943623456693E-2</v>
      </c>
      <c r="Q13" s="17">
        <v>2.36123260381025E-2</v>
      </c>
      <c r="R13" s="17"/>
      <c r="S13" s="17">
        <v>8.0995736558673002E-3</v>
      </c>
      <c r="T13" s="17">
        <v>1.77274003636998E-2</v>
      </c>
      <c r="U13" s="17">
        <v>2.3104090524939301E-2</v>
      </c>
      <c r="V13" s="17">
        <v>1.6597628628454E-2</v>
      </c>
      <c r="W13" s="17">
        <v>9.9753422338966693E-3</v>
      </c>
      <c r="X13" s="17">
        <v>2.2219668938401899E-2</v>
      </c>
      <c r="Y13" s="17">
        <v>3.0721575235401598E-2</v>
      </c>
      <c r="Z13" s="17">
        <v>1.79128619331483E-2</v>
      </c>
      <c r="AA13" s="17">
        <v>1.73372959566312E-2</v>
      </c>
      <c r="AB13" s="17"/>
      <c r="AC13" s="17">
        <v>0</v>
      </c>
      <c r="AD13" s="17">
        <v>2.02420402371742E-2</v>
      </c>
      <c r="AE13" s="17">
        <v>2.54800105724729E-2</v>
      </c>
      <c r="AF13" s="17">
        <v>2.1792701027389099E-2</v>
      </c>
      <c r="AG13" s="17">
        <v>9.2556516601378508E-3</v>
      </c>
      <c r="AH13" s="17">
        <v>3.5376776329374297E-2</v>
      </c>
      <c r="AI13" s="17">
        <v>1.59434757516244E-2</v>
      </c>
      <c r="AJ13" s="17">
        <v>1.1313022008886099E-2</v>
      </c>
      <c r="AK13" s="17">
        <v>4.67857748271639E-3</v>
      </c>
      <c r="AL13" s="17">
        <v>1.0831223058260101E-2</v>
      </c>
      <c r="AM13" s="17">
        <v>1.15144859728305E-2</v>
      </c>
      <c r="AN13" s="17">
        <v>9.2781414332313399E-3</v>
      </c>
      <c r="AO13" s="17">
        <v>5.1998631298757203E-2</v>
      </c>
      <c r="AP13" s="17">
        <v>1.0956789453089401E-2</v>
      </c>
      <c r="AQ13" s="17">
        <v>1.47595910943888E-2</v>
      </c>
      <c r="AR13" s="17">
        <v>1.0084492379310001E-2</v>
      </c>
      <c r="AS13" s="17"/>
      <c r="AT13" s="17">
        <v>3.8359789038018002E-3</v>
      </c>
      <c r="AU13" s="17">
        <v>2.0888784341549099E-2</v>
      </c>
      <c r="AV13" s="17">
        <v>1.7947811524798098E-2</v>
      </c>
      <c r="AW13" s="17">
        <v>2.8802104577376499E-2</v>
      </c>
      <c r="AX13" s="17">
        <v>1.8824804746056901E-2</v>
      </c>
      <c r="AY13" s="17">
        <v>1.7834470070523498E-2</v>
      </c>
      <c r="AZ13" s="17"/>
      <c r="BA13" s="17">
        <v>1.1989358030302001E-2</v>
      </c>
      <c r="BB13" s="17">
        <v>2.43043415316571E-2</v>
      </c>
      <c r="BC13" s="17">
        <v>1.2811557975535501E-2</v>
      </c>
      <c r="BD13" s="17">
        <v>1.4154497242222499E-2</v>
      </c>
      <c r="BE13" s="17">
        <v>0</v>
      </c>
      <c r="BF13" s="17"/>
      <c r="BG13" s="17">
        <v>2.2768011401303599E-2</v>
      </c>
      <c r="BH13" s="17">
        <v>6.9949401080876697E-3</v>
      </c>
      <c r="BI13" s="17">
        <v>6.6181127241367E-3</v>
      </c>
      <c r="BJ13" s="17">
        <v>4.0617691026700001E-2</v>
      </c>
      <c r="BK13" s="17">
        <v>2.7468555716933601E-2</v>
      </c>
      <c r="BL13" s="17"/>
      <c r="BM13" s="17">
        <v>1.5998911047497701E-2</v>
      </c>
      <c r="BN13" s="17">
        <v>1.62792203038074E-2</v>
      </c>
      <c r="BO13" s="17">
        <v>2.5612666643034101E-2</v>
      </c>
      <c r="BP13" s="17"/>
      <c r="BQ13" s="17">
        <v>1.76730531538851E-2</v>
      </c>
      <c r="BR13" s="17">
        <v>1.8843537373115098E-2</v>
      </c>
      <c r="BS13" s="17"/>
      <c r="BT13" s="17">
        <v>1.53676497470883E-2</v>
      </c>
      <c r="BU13" s="17">
        <v>2.2537654879216201E-2</v>
      </c>
    </row>
    <row r="14" spans="2:73" x14ac:dyDescent="0.3">
      <c r="B14" s="18" t="s">
        <v>92</v>
      </c>
      <c r="C14" s="17">
        <v>4.5387097683865701E-2</v>
      </c>
      <c r="D14" s="17">
        <v>2.701261797487E-2</v>
      </c>
      <c r="E14" s="17">
        <v>6.30267509520928E-2</v>
      </c>
      <c r="F14" s="17"/>
      <c r="G14" s="17">
        <v>3.0461712121683901E-2</v>
      </c>
      <c r="H14" s="17">
        <v>3.9134447725016501E-2</v>
      </c>
      <c r="I14" s="17">
        <v>4.8590585948515501E-2</v>
      </c>
      <c r="J14" s="17">
        <v>5.56034319357777E-2</v>
      </c>
      <c r="K14" s="17">
        <v>5.7733542732297201E-2</v>
      </c>
      <c r="L14" s="17">
        <v>4.1150294049501102E-2</v>
      </c>
      <c r="M14" s="17"/>
      <c r="N14" s="17">
        <v>2.7115867854507199E-2</v>
      </c>
      <c r="O14" s="17">
        <v>5.1436233721904E-2</v>
      </c>
      <c r="P14" s="17">
        <v>4.0644128538218402E-2</v>
      </c>
      <c r="Q14" s="17">
        <v>6.2435047320259E-2</v>
      </c>
      <c r="R14" s="17"/>
      <c r="S14" s="17">
        <v>3.7309454393596501E-2</v>
      </c>
      <c r="T14" s="17">
        <v>5.5666443647140101E-2</v>
      </c>
      <c r="U14" s="17">
        <v>4.3400564152064003E-2</v>
      </c>
      <c r="V14" s="17">
        <v>3.0250775838850601E-2</v>
      </c>
      <c r="W14" s="17">
        <v>4.79668376907001E-2</v>
      </c>
      <c r="X14" s="17">
        <v>7.5046992340817797E-2</v>
      </c>
      <c r="Y14" s="17">
        <v>4.99393085500347E-2</v>
      </c>
      <c r="Z14" s="17">
        <v>2.47024213792141E-2</v>
      </c>
      <c r="AA14" s="17">
        <v>3.6862975638452103E-2</v>
      </c>
      <c r="AB14" s="17"/>
      <c r="AC14" s="17">
        <v>8.3553970347185202E-2</v>
      </c>
      <c r="AD14" s="17">
        <v>9.2042496737863896E-2</v>
      </c>
      <c r="AE14" s="17">
        <v>3.8346552407466102E-2</v>
      </c>
      <c r="AF14" s="17">
        <v>7.48961120438386E-2</v>
      </c>
      <c r="AG14" s="17">
        <v>3.6994400465415397E-2</v>
      </c>
      <c r="AH14" s="17">
        <v>3.9883262652779403E-2</v>
      </c>
      <c r="AI14" s="17">
        <v>1.8896632528551002E-2</v>
      </c>
      <c r="AJ14" s="17">
        <v>3.7948727860008198E-2</v>
      </c>
      <c r="AK14" s="17">
        <v>6.2625079987848498E-2</v>
      </c>
      <c r="AL14" s="17">
        <v>5.1138989845314502E-2</v>
      </c>
      <c r="AM14" s="17">
        <v>1.55285289816013E-2</v>
      </c>
      <c r="AN14" s="17">
        <v>2.0829585263834799E-2</v>
      </c>
      <c r="AO14" s="17">
        <v>2.4218353389987599E-2</v>
      </c>
      <c r="AP14" s="17">
        <v>7.7787866454091803E-2</v>
      </c>
      <c r="AQ14" s="17">
        <v>4.1643968822896303E-2</v>
      </c>
      <c r="AR14" s="17">
        <v>5.98881246930014E-3</v>
      </c>
      <c r="AS14" s="17"/>
      <c r="AT14" s="17">
        <v>3.3341162641583801E-2</v>
      </c>
      <c r="AU14" s="17">
        <v>5.8902474628027703E-2</v>
      </c>
      <c r="AV14" s="17">
        <v>3.7735471110010299E-2</v>
      </c>
      <c r="AW14" s="17">
        <v>5.2876825828521698E-2</v>
      </c>
      <c r="AX14" s="17">
        <v>3.7289766127229902E-2</v>
      </c>
      <c r="AY14" s="17">
        <v>3.3939832347346703E-2</v>
      </c>
      <c r="AZ14" s="17"/>
      <c r="BA14" s="17">
        <v>6.7859972162158E-2</v>
      </c>
      <c r="BB14" s="17">
        <v>3.3847567869943203E-2</v>
      </c>
      <c r="BC14" s="17">
        <v>3.4877758621361901E-2</v>
      </c>
      <c r="BD14" s="17">
        <v>4.9418290424901597E-2</v>
      </c>
      <c r="BE14" s="17">
        <v>0</v>
      </c>
      <c r="BF14" s="17"/>
      <c r="BG14" s="17">
        <v>4.7101652494689998E-2</v>
      </c>
      <c r="BH14" s="17">
        <v>3.4209288060791702E-2</v>
      </c>
      <c r="BI14" s="17">
        <v>2.1224144166336299E-2</v>
      </c>
      <c r="BJ14" s="17">
        <v>3.4023537663260002E-2</v>
      </c>
      <c r="BK14" s="17">
        <v>6.0587291299054297E-2</v>
      </c>
      <c r="BL14" s="17"/>
      <c r="BM14" s="17">
        <v>4.0551734208678497E-2</v>
      </c>
      <c r="BN14" s="17">
        <v>4.5918919967560499E-2</v>
      </c>
      <c r="BO14" s="17">
        <v>5.84968438292187E-2</v>
      </c>
      <c r="BP14" s="17"/>
      <c r="BQ14" s="17">
        <v>1.9057132769984501E-2</v>
      </c>
      <c r="BR14" s="17">
        <v>5.41517252002729E-2</v>
      </c>
      <c r="BS14" s="17"/>
      <c r="BT14" s="17">
        <v>2.7522075049547901E-2</v>
      </c>
      <c r="BU14" s="17">
        <v>5.5170205269660898E-2</v>
      </c>
    </row>
    <row r="15" spans="2:73" x14ac:dyDescent="0.3">
      <c r="B15" s="18" t="s">
        <v>441</v>
      </c>
      <c r="C15" s="21">
        <v>0.70097260968262898</v>
      </c>
      <c r="D15" s="21">
        <v>0.73763079692039701</v>
      </c>
      <c r="E15" s="21">
        <v>0.66473328577674295</v>
      </c>
      <c r="F15" s="21"/>
      <c r="G15" s="21">
        <v>0.74559525374333102</v>
      </c>
      <c r="H15" s="21">
        <v>0.75736447184570699</v>
      </c>
      <c r="I15" s="21">
        <v>0.706628881831323</v>
      </c>
      <c r="J15" s="21">
        <v>0.70385221713677903</v>
      </c>
      <c r="K15" s="21">
        <v>0.63628065040196702</v>
      </c>
      <c r="L15" s="21">
        <v>0.66205680900169805</v>
      </c>
      <c r="M15" s="21"/>
      <c r="N15" s="21">
        <v>0.799915628135067</v>
      </c>
      <c r="O15" s="21">
        <v>0.70265958409748797</v>
      </c>
      <c r="P15" s="21">
        <v>0.68713610941164305</v>
      </c>
      <c r="Q15" s="21">
        <v>0.60785827169948403</v>
      </c>
      <c r="R15" s="21"/>
      <c r="S15" s="21">
        <v>0.76496646250625799</v>
      </c>
      <c r="T15" s="21">
        <v>0.66647694972063398</v>
      </c>
      <c r="U15" s="21">
        <v>0.69176401915319297</v>
      </c>
      <c r="V15" s="21">
        <v>0.71098609725124895</v>
      </c>
      <c r="W15" s="21">
        <v>0.68403269714312298</v>
      </c>
      <c r="X15" s="21">
        <v>0.64975180200164495</v>
      </c>
      <c r="Y15" s="21">
        <v>0.675019595985351</v>
      </c>
      <c r="Z15" s="21">
        <v>0.71120514336824803</v>
      </c>
      <c r="AA15" s="21">
        <v>0.73039869969468296</v>
      </c>
      <c r="AB15" s="21"/>
      <c r="AC15" s="21">
        <v>0.53915743554509599</v>
      </c>
      <c r="AD15" s="21">
        <v>0.54738015303158305</v>
      </c>
      <c r="AE15" s="21">
        <v>0.609979469100696</v>
      </c>
      <c r="AF15" s="21">
        <v>0.61858640136418797</v>
      </c>
      <c r="AG15" s="21">
        <v>0.61597921915995602</v>
      </c>
      <c r="AH15" s="21">
        <v>0.69873349447492406</v>
      </c>
      <c r="AI15" s="21">
        <v>0.74362173686896604</v>
      </c>
      <c r="AJ15" s="21">
        <v>0.68296351862398297</v>
      </c>
      <c r="AK15" s="21">
        <v>0.72015568674796904</v>
      </c>
      <c r="AL15" s="21">
        <v>0.72344928333095404</v>
      </c>
      <c r="AM15" s="21">
        <v>0.76927987842461099</v>
      </c>
      <c r="AN15" s="21">
        <v>0.84824916541998796</v>
      </c>
      <c r="AO15" s="21">
        <v>0.72130252118562599</v>
      </c>
      <c r="AP15" s="21">
        <v>0.77334410696093903</v>
      </c>
      <c r="AQ15" s="21">
        <v>0.76714384292333204</v>
      </c>
      <c r="AR15" s="21">
        <v>0.85102646428117401</v>
      </c>
      <c r="AS15" s="21"/>
      <c r="AT15" s="21">
        <v>0.79409481424306005</v>
      </c>
      <c r="AU15" s="21">
        <v>0.67329777303108396</v>
      </c>
      <c r="AV15" s="21">
        <v>0.69863190140106901</v>
      </c>
      <c r="AW15" s="21">
        <v>0.65713168045157699</v>
      </c>
      <c r="AX15" s="21">
        <v>0.67025154066745096</v>
      </c>
      <c r="AY15" s="21">
        <v>0.65755903964616602</v>
      </c>
      <c r="AZ15" s="21"/>
      <c r="BA15" s="21">
        <v>0.61196118760335905</v>
      </c>
      <c r="BB15" s="21">
        <v>0.68039788002803603</v>
      </c>
      <c r="BC15" s="21">
        <v>0.77325599018912305</v>
      </c>
      <c r="BD15" s="21">
        <v>0.80255141310661804</v>
      </c>
      <c r="BE15" s="21">
        <v>0.86194043498141704</v>
      </c>
      <c r="BF15" s="21"/>
      <c r="BG15" s="21">
        <v>0.69004848628615301</v>
      </c>
      <c r="BH15" s="21">
        <v>0.78693069538548899</v>
      </c>
      <c r="BI15" s="21">
        <v>0.76423913460957105</v>
      </c>
      <c r="BJ15" s="21">
        <v>0.61106531584116497</v>
      </c>
      <c r="BK15" s="21">
        <v>0.71657411131956805</v>
      </c>
      <c r="BL15" s="21"/>
      <c r="BM15" s="21">
        <v>0.73302217777725998</v>
      </c>
      <c r="BN15" s="21">
        <v>0.67959617942810302</v>
      </c>
      <c r="BO15" s="21">
        <v>0.65723603289196497</v>
      </c>
      <c r="BP15" s="21"/>
      <c r="BQ15" s="21">
        <v>0.77864766056505097</v>
      </c>
      <c r="BR15" s="21">
        <v>0.66663944505530903</v>
      </c>
      <c r="BS15" s="21"/>
      <c r="BT15" s="21">
        <v>0.749440265840568</v>
      </c>
      <c r="BU15" s="21">
        <v>0.65279872954539497</v>
      </c>
    </row>
    <row r="16" spans="2:73" x14ac:dyDescent="0.3">
      <c r="B16" s="18" t="s">
        <v>442</v>
      </c>
      <c r="C16" s="21">
        <v>5.9306072964335502E-2</v>
      </c>
      <c r="D16" s="21">
        <v>6.0130999620498803E-2</v>
      </c>
      <c r="E16" s="21">
        <v>5.8685197296888703E-2</v>
      </c>
      <c r="F16" s="21"/>
      <c r="G16" s="21">
        <v>3.3435419231935298E-2</v>
      </c>
      <c r="H16" s="21">
        <v>4.1023977425420202E-2</v>
      </c>
      <c r="I16" s="21">
        <v>6.8704668990697104E-2</v>
      </c>
      <c r="J16" s="21">
        <v>6.8341484472648206E-2</v>
      </c>
      <c r="K16" s="21">
        <v>8.2606878628787003E-2</v>
      </c>
      <c r="L16" s="21">
        <v>6.0670562938909003E-2</v>
      </c>
      <c r="M16" s="21"/>
      <c r="N16" s="21">
        <v>4.1474207021221697E-2</v>
      </c>
      <c r="O16" s="21">
        <v>4.4731380465515301E-2</v>
      </c>
      <c r="P16" s="21">
        <v>7.4004831601751406E-2</v>
      </c>
      <c r="Q16" s="21">
        <v>7.9416881924575494E-2</v>
      </c>
      <c r="R16" s="21"/>
      <c r="S16" s="21">
        <v>4.6258568098833698E-2</v>
      </c>
      <c r="T16" s="21">
        <v>7.3396680553572402E-2</v>
      </c>
      <c r="U16" s="21">
        <v>5.6545710373123302E-2</v>
      </c>
      <c r="V16" s="21">
        <v>7.5656084517293304E-2</v>
      </c>
      <c r="W16" s="21">
        <v>6.8328501446835194E-2</v>
      </c>
      <c r="X16" s="21">
        <v>7.3542562679348694E-2</v>
      </c>
      <c r="Y16" s="21">
        <v>7.1973193516000802E-2</v>
      </c>
      <c r="Z16" s="21">
        <v>3.3562993639878101E-2</v>
      </c>
      <c r="AA16" s="21">
        <v>2.9284425248063999E-2</v>
      </c>
      <c r="AB16" s="21"/>
      <c r="AC16" s="21">
        <v>0</v>
      </c>
      <c r="AD16" s="21">
        <v>8.5589843859154094E-2</v>
      </c>
      <c r="AE16" s="21">
        <v>6.8558978921259103E-2</v>
      </c>
      <c r="AF16" s="21">
        <v>5.5787531256779502E-2</v>
      </c>
      <c r="AG16" s="21">
        <v>6.5507527527487106E-2</v>
      </c>
      <c r="AH16" s="21">
        <v>6.8036291510844504E-2</v>
      </c>
      <c r="AI16" s="21">
        <v>5.2344208179632201E-2</v>
      </c>
      <c r="AJ16" s="21">
        <v>7.3180236471308599E-2</v>
      </c>
      <c r="AK16" s="21">
        <v>4.3722805985511801E-2</v>
      </c>
      <c r="AL16" s="21">
        <v>7.9612748731086799E-2</v>
      </c>
      <c r="AM16" s="21">
        <v>5.3552842285916599E-2</v>
      </c>
      <c r="AN16" s="21">
        <v>4.6800622111741602E-2</v>
      </c>
      <c r="AO16" s="21">
        <v>6.3935430261665704E-2</v>
      </c>
      <c r="AP16" s="21">
        <v>2.6550072180514198E-2</v>
      </c>
      <c r="AQ16" s="21">
        <v>4.5699336007583101E-2</v>
      </c>
      <c r="AR16" s="21">
        <v>4.03986294794405E-2</v>
      </c>
      <c r="AS16" s="21"/>
      <c r="AT16" s="21">
        <v>2.7223715974835E-2</v>
      </c>
      <c r="AU16" s="21">
        <v>5.6813633759584502E-2</v>
      </c>
      <c r="AV16" s="21">
        <v>6.5046775350534006E-2</v>
      </c>
      <c r="AW16" s="21">
        <v>8.6391027342333004E-2</v>
      </c>
      <c r="AX16" s="21">
        <v>7.4483059710559102E-2</v>
      </c>
      <c r="AY16" s="21">
        <v>7.59090984750488E-2</v>
      </c>
      <c r="AZ16" s="21"/>
      <c r="BA16" s="21">
        <v>5.7073197018395201E-2</v>
      </c>
      <c r="BB16" s="21">
        <v>6.4956264347065695E-2</v>
      </c>
      <c r="BC16" s="21">
        <v>4.7708752794366503E-2</v>
      </c>
      <c r="BD16" s="21">
        <v>3.4666456809875998E-2</v>
      </c>
      <c r="BE16" s="21">
        <v>0</v>
      </c>
      <c r="BF16" s="21"/>
      <c r="BG16" s="21">
        <v>6.6886632817754199E-2</v>
      </c>
      <c r="BH16" s="21">
        <v>3.8037417479183502E-2</v>
      </c>
      <c r="BI16" s="21">
        <v>5.4251497890743398E-2</v>
      </c>
      <c r="BJ16" s="21">
        <v>0.120042579745033</v>
      </c>
      <c r="BK16" s="21">
        <v>6.3471295399353506E-2</v>
      </c>
      <c r="BL16" s="21"/>
      <c r="BM16" s="21">
        <v>5.4859618279298202E-2</v>
      </c>
      <c r="BN16" s="21">
        <v>5.8737135788127698E-2</v>
      </c>
      <c r="BO16" s="21">
        <v>7.3919145177410606E-2</v>
      </c>
      <c r="BP16" s="21"/>
      <c r="BQ16" s="21">
        <v>5.1655855077793397E-2</v>
      </c>
      <c r="BR16" s="21">
        <v>6.5582623611487201E-2</v>
      </c>
      <c r="BS16" s="21"/>
      <c r="BT16" s="21">
        <v>4.9187590025534002E-2</v>
      </c>
      <c r="BU16" s="21">
        <v>7.6589934583476904E-2</v>
      </c>
    </row>
    <row r="17" spans="2:73" x14ac:dyDescent="0.3">
      <c r="B17" s="18" t="s">
        <v>443</v>
      </c>
      <c r="C17" s="22">
        <v>0.64166653671829399</v>
      </c>
      <c r="D17" s="22">
        <v>0.67749979729989895</v>
      </c>
      <c r="E17" s="22">
        <v>0.60604808847985403</v>
      </c>
      <c r="F17" s="22"/>
      <c r="G17" s="22">
        <v>0.71215983451139597</v>
      </c>
      <c r="H17" s="22">
        <v>0.71634049442028602</v>
      </c>
      <c r="I17" s="22">
        <v>0.63792421284062595</v>
      </c>
      <c r="J17" s="22">
        <v>0.63551073266413105</v>
      </c>
      <c r="K17" s="22">
        <v>0.55367377177318</v>
      </c>
      <c r="L17" s="22">
        <v>0.60138624606278901</v>
      </c>
      <c r="M17" s="22"/>
      <c r="N17" s="22">
        <v>0.75844142111384505</v>
      </c>
      <c r="O17" s="22">
        <v>0.65792820363197202</v>
      </c>
      <c r="P17" s="22">
        <v>0.61313127780989096</v>
      </c>
      <c r="Q17" s="22">
        <v>0.52844138977490895</v>
      </c>
      <c r="R17" s="22"/>
      <c r="S17" s="22">
        <v>0.718707894407425</v>
      </c>
      <c r="T17" s="22">
        <v>0.59308026916706102</v>
      </c>
      <c r="U17" s="22">
        <v>0.63521830878007002</v>
      </c>
      <c r="V17" s="22">
        <v>0.63533001273395495</v>
      </c>
      <c r="W17" s="22">
        <v>0.61570419569628798</v>
      </c>
      <c r="X17" s="22">
        <v>0.57620923932229595</v>
      </c>
      <c r="Y17" s="22">
        <v>0.60304640246935004</v>
      </c>
      <c r="Z17" s="22">
        <v>0.67764214972837</v>
      </c>
      <c r="AA17" s="22">
        <v>0.701114274446619</v>
      </c>
      <c r="AB17" s="22"/>
      <c r="AC17" s="22">
        <v>0.53915743554509599</v>
      </c>
      <c r="AD17" s="22">
        <v>0.46179030917242903</v>
      </c>
      <c r="AE17" s="22">
        <v>0.54142049017943705</v>
      </c>
      <c r="AF17" s="22">
        <v>0.56279887010740803</v>
      </c>
      <c r="AG17" s="22">
        <v>0.55047169163246901</v>
      </c>
      <c r="AH17" s="22">
        <v>0.63069720296407905</v>
      </c>
      <c r="AI17" s="22">
        <v>0.69127752868933401</v>
      </c>
      <c r="AJ17" s="22">
        <v>0.60978328215267497</v>
      </c>
      <c r="AK17" s="22">
        <v>0.676432880762457</v>
      </c>
      <c r="AL17" s="22">
        <v>0.64383653459986701</v>
      </c>
      <c r="AM17" s="22">
        <v>0.71572703613869404</v>
      </c>
      <c r="AN17" s="22">
        <v>0.801448543308246</v>
      </c>
      <c r="AO17" s="22">
        <v>0.65736709092395995</v>
      </c>
      <c r="AP17" s="22">
        <v>0.74679403478042505</v>
      </c>
      <c r="AQ17" s="22">
        <v>0.72144450691574902</v>
      </c>
      <c r="AR17" s="22">
        <v>0.81062783480173295</v>
      </c>
      <c r="AS17" s="22"/>
      <c r="AT17" s="22">
        <v>0.76687109826822497</v>
      </c>
      <c r="AU17" s="22">
        <v>0.61648413927150003</v>
      </c>
      <c r="AV17" s="22">
        <v>0.63358512605053496</v>
      </c>
      <c r="AW17" s="22">
        <v>0.57074065310924404</v>
      </c>
      <c r="AX17" s="22">
        <v>0.59576848095689205</v>
      </c>
      <c r="AY17" s="22">
        <v>0.58164994117111701</v>
      </c>
      <c r="AZ17" s="22"/>
      <c r="BA17" s="22">
        <v>0.55488799058496396</v>
      </c>
      <c r="BB17" s="22">
        <v>0.615441615680971</v>
      </c>
      <c r="BC17" s="22">
        <v>0.72554723739475702</v>
      </c>
      <c r="BD17" s="22">
        <v>0.76788495629674203</v>
      </c>
      <c r="BE17" s="22">
        <v>0.86194043498141704</v>
      </c>
      <c r="BF17" s="22"/>
      <c r="BG17" s="22">
        <v>0.62316185346839903</v>
      </c>
      <c r="BH17" s="22">
        <v>0.748893277906305</v>
      </c>
      <c r="BI17" s="22">
        <v>0.70998763671882803</v>
      </c>
      <c r="BJ17" s="22">
        <v>0.49102273609613201</v>
      </c>
      <c r="BK17" s="22">
        <v>0.65310281592021502</v>
      </c>
      <c r="BL17" s="22"/>
      <c r="BM17" s="22">
        <v>0.678162559497962</v>
      </c>
      <c r="BN17" s="22">
        <v>0.62085904363997502</v>
      </c>
      <c r="BO17" s="22">
        <v>0.58331688771455503</v>
      </c>
      <c r="BP17" s="22"/>
      <c r="BQ17" s="22">
        <v>0.72699180548725795</v>
      </c>
      <c r="BR17" s="22">
        <v>0.601056821443822</v>
      </c>
      <c r="BS17" s="22"/>
      <c r="BT17" s="22">
        <v>0.70025267581503403</v>
      </c>
      <c r="BU17" s="22">
        <v>0.57620879496191801</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U27"/>
  <sheetViews>
    <sheetView showGridLines="0" workbookViewId="0">
      <pane xSplit="2" topLeftCell="C1" activePane="topRight" state="frozen"/>
      <selection pane="topRight" activeCell="D2" sqref="D2:BL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445</v>
      </c>
      <c r="C9" s="17">
        <v>0.55033605793108198</v>
      </c>
      <c r="D9" s="17">
        <v>0.56760536712943299</v>
      </c>
      <c r="E9" s="17">
        <v>0.53324450461822603</v>
      </c>
      <c r="F9" s="17"/>
      <c r="G9" s="17">
        <v>0.41738120130679002</v>
      </c>
      <c r="H9" s="17">
        <v>0.46040413803564501</v>
      </c>
      <c r="I9" s="17">
        <v>0.50316597599501001</v>
      </c>
      <c r="J9" s="17">
        <v>0.58998475088426205</v>
      </c>
      <c r="K9" s="17">
        <v>0.60822218286013796</v>
      </c>
      <c r="L9" s="17">
        <v>0.67874395794106401</v>
      </c>
      <c r="M9" s="17"/>
      <c r="N9" s="17">
        <v>0.57390828516502501</v>
      </c>
      <c r="O9" s="17">
        <v>0.55285142027667999</v>
      </c>
      <c r="P9" s="17">
        <v>0.56636189609784604</v>
      </c>
      <c r="Q9" s="17">
        <v>0.50555726097310005</v>
      </c>
      <c r="R9" s="17"/>
      <c r="S9" s="17">
        <v>0.51218755997775001</v>
      </c>
      <c r="T9" s="17">
        <v>0.53393718981240101</v>
      </c>
      <c r="U9" s="17">
        <v>0.55952216551227796</v>
      </c>
      <c r="V9" s="17">
        <v>0.61136605299428204</v>
      </c>
      <c r="W9" s="17">
        <v>0.560177761143829</v>
      </c>
      <c r="X9" s="17">
        <v>0.496515702831268</v>
      </c>
      <c r="Y9" s="17">
        <v>0.60110947849204999</v>
      </c>
      <c r="Z9" s="17">
        <v>0.55187604797116496</v>
      </c>
      <c r="AA9" s="17">
        <v>0.55386035894028596</v>
      </c>
      <c r="AB9" s="17"/>
      <c r="AC9" s="17">
        <v>0.50876011189817505</v>
      </c>
      <c r="AD9" s="17">
        <v>0.365610941594397</v>
      </c>
      <c r="AE9" s="17">
        <v>0.60372359656671204</v>
      </c>
      <c r="AF9" s="17">
        <v>0.54492537016171405</v>
      </c>
      <c r="AG9" s="17">
        <v>0.50529701852925002</v>
      </c>
      <c r="AH9" s="17">
        <v>0.537201977893355</v>
      </c>
      <c r="AI9" s="17">
        <v>0.54943415000774598</v>
      </c>
      <c r="AJ9" s="17">
        <v>0.56651669161838003</v>
      </c>
      <c r="AK9" s="17">
        <v>0.57858314484871698</v>
      </c>
      <c r="AL9" s="17">
        <v>0.51681415801993202</v>
      </c>
      <c r="AM9" s="17">
        <v>0.573805256682553</v>
      </c>
      <c r="AN9" s="17">
        <v>0.65403528368626296</v>
      </c>
      <c r="AO9" s="17">
        <v>0.58410339896071095</v>
      </c>
      <c r="AP9" s="17">
        <v>0.65108354599403395</v>
      </c>
      <c r="AQ9" s="17">
        <v>0.52207409550783501</v>
      </c>
      <c r="AR9" s="17">
        <v>0.59628175130179295</v>
      </c>
      <c r="AS9" s="17"/>
      <c r="AT9" s="17">
        <v>0.52591756419342395</v>
      </c>
      <c r="AU9" s="17">
        <v>0.55825850706412505</v>
      </c>
      <c r="AV9" s="17">
        <v>0.55220399966234801</v>
      </c>
      <c r="AW9" s="17">
        <v>0.55686589705233203</v>
      </c>
      <c r="AX9" s="17">
        <v>0.597270633324267</v>
      </c>
      <c r="AY9" s="17">
        <v>0.48708014139380701</v>
      </c>
      <c r="AZ9" s="17"/>
      <c r="BA9" s="17">
        <v>0.52601875573701196</v>
      </c>
      <c r="BB9" s="17">
        <v>0.55144296258603698</v>
      </c>
      <c r="BC9" s="17">
        <v>0.56860021358980595</v>
      </c>
      <c r="BD9" s="17">
        <v>0.53790819482081798</v>
      </c>
      <c r="BE9" s="17">
        <v>0.63961082173366401</v>
      </c>
      <c r="BF9" s="17"/>
      <c r="BG9" s="17">
        <v>0.57539264988425198</v>
      </c>
      <c r="BH9" s="17">
        <v>0.54252708877454903</v>
      </c>
      <c r="BI9" s="17">
        <v>0.65927652263831804</v>
      </c>
      <c r="BJ9" s="17">
        <v>0.54899441158741302</v>
      </c>
      <c r="BK9" s="17">
        <v>0.611230638610048</v>
      </c>
      <c r="BL9" s="17"/>
      <c r="BM9" s="17">
        <v>0.56137121723973904</v>
      </c>
      <c r="BN9" s="17">
        <v>0.54630088706172197</v>
      </c>
      <c r="BO9" s="17">
        <v>0.527238335603046</v>
      </c>
      <c r="BP9" s="17"/>
      <c r="BQ9" s="17">
        <v>0.52951476889597404</v>
      </c>
      <c r="BR9" s="17">
        <v>0.57874187232331697</v>
      </c>
      <c r="BS9" s="17"/>
      <c r="BT9" s="17">
        <v>0.58384851070488797</v>
      </c>
      <c r="BU9" s="17">
        <v>0.51972577161178901</v>
      </c>
    </row>
    <row r="10" spans="2:73" ht="43.2" x14ac:dyDescent="0.3">
      <c r="B10" s="18" t="s">
        <v>446</v>
      </c>
      <c r="C10" s="17">
        <v>0.475992248310668</v>
      </c>
      <c r="D10" s="17">
        <v>0.497406274203541</v>
      </c>
      <c r="E10" s="17">
        <v>0.455501519402013</v>
      </c>
      <c r="F10" s="17"/>
      <c r="G10" s="17">
        <v>0.41965336127076802</v>
      </c>
      <c r="H10" s="17">
        <v>0.45574164122226002</v>
      </c>
      <c r="I10" s="17">
        <v>0.45908560581263902</v>
      </c>
      <c r="J10" s="17">
        <v>0.481619011681789</v>
      </c>
      <c r="K10" s="17">
        <v>0.49325447156051999</v>
      </c>
      <c r="L10" s="17">
        <v>0.52735396604889795</v>
      </c>
      <c r="M10" s="17"/>
      <c r="N10" s="17">
        <v>0.51268316345438503</v>
      </c>
      <c r="O10" s="17">
        <v>0.50367844791218996</v>
      </c>
      <c r="P10" s="17">
        <v>0.48310759242011397</v>
      </c>
      <c r="Q10" s="17">
        <v>0.39717090354177798</v>
      </c>
      <c r="R10" s="17"/>
      <c r="S10" s="17">
        <v>0.51080978586185199</v>
      </c>
      <c r="T10" s="17">
        <v>0.45181137252292902</v>
      </c>
      <c r="U10" s="17">
        <v>0.46910338834229398</v>
      </c>
      <c r="V10" s="17">
        <v>0.52015399324546296</v>
      </c>
      <c r="W10" s="17">
        <v>0.45469012682217502</v>
      </c>
      <c r="X10" s="17">
        <v>0.43595055938407801</v>
      </c>
      <c r="Y10" s="17">
        <v>0.49708833567350302</v>
      </c>
      <c r="Z10" s="17">
        <v>0.45337590767946301</v>
      </c>
      <c r="AA10" s="17">
        <v>0.468879592776206</v>
      </c>
      <c r="AB10" s="17"/>
      <c r="AC10" s="17">
        <v>0.40193685965480502</v>
      </c>
      <c r="AD10" s="17">
        <v>0.31381945276087903</v>
      </c>
      <c r="AE10" s="17">
        <v>0.449498170056786</v>
      </c>
      <c r="AF10" s="17">
        <v>0.496720652021231</v>
      </c>
      <c r="AG10" s="17">
        <v>0.40884850409297402</v>
      </c>
      <c r="AH10" s="17">
        <v>0.47234868212655901</v>
      </c>
      <c r="AI10" s="17">
        <v>0.453147299458108</v>
      </c>
      <c r="AJ10" s="17">
        <v>0.51337975518590595</v>
      </c>
      <c r="AK10" s="17">
        <v>0.50966188411713398</v>
      </c>
      <c r="AL10" s="17">
        <v>0.44157076996571198</v>
      </c>
      <c r="AM10" s="17">
        <v>0.529467636439519</v>
      </c>
      <c r="AN10" s="17">
        <v>0.55585599644862904</v>
      </c>
      <c r="AO10" s="17">
        <v>0.48943593415132902</v>
      </c>
      <c r="AP10" s="17">
        <v>0.56097281806592403</v>
      </c>
      <c r="AQ10" s="17">
        <v>0.49259940156474602</v>
      </c>
      <c r="AR10" s="17">
        <v>0.54824032059610806</v>
      </c>
      <c r="AS10" s="17"/>
      <c r="AT10" s="17">
        <v>0.48938023980010997</v>
      </c>
      <c r="AU10" s="17">
        <v>0.47739993800081498</v>
      </c>
      <c r="AV10" s="17">
        <v>0.43237638099807602</v>
      </c>
      <c r="AW10" s="17">
        <v>0.47669263661370997</v>
      </c>
      <c r="AX10" s="17">
        <v>0.496006479310242</v>
      </c>
      <c r="AY10" s="17">
        <v>0.48616858297013199</v>
      </c>
      <c r="AZ10" s="17"/>
      <c r="BA10" s="17">
        <v>0.42148149868477802</v>
      </c>
      <c r="BB10" s="17">
        <v>0.47289650819877299</v>
      </c>
      <c r="BC10" s="17">
        <v>0.50039392266871796</v>
      </c>
      <c r="BD10" s="17">
        <v>0.50810409794750799</v>
      </c>
      <c r="BE10" s="17">
        <v>0.62924826137097301</v>
      </c>
      <c r="BF10" s="17"/>
      <c r="BG10" s="17">
        <v>0.47698166049450902</v>
      </c>
      <c r="BH10" s="17">
        <v>0.47761024420137699</v>
      </c>
      <c r="BI10" s="17">
        <v>0.56618471140389803</v>
      </c>
      <c r="BJ10" s="17">
        <v>0.47358402610031702</v>
      </c>
      <c r="BK10" s="17">
        <v>0.47768497948198002</v>
      </c>
      <c r="BL10" s="17"/>
      <c r="BM10" s="17">
        <v>0.48330495045167599</v>
      </c>
      <c r="BN10" s="17">
        <v>0.472920181825287</v>
      </c>
      <c r="BO10" s="17">
        <v>0.46164836471029702</v>
      </c>
      <c r="BP10" s="17"/>
      <c r="BQ10" s="17">
        <v>0.46497017275166502</v>
      </c>
      <c r="BR10" s="17">
        <v>0.48642391012619002</v>
      </c>
      <c r="BS10" s="17"/>
      <c r="BT10" s="17">
        <v>0.50595699729535104</v>
      </c>
      <c r="BU10" s="17">
        <v>0.445666615676587</v>
      </c>
    </row>
    <row r="11" spans="2:73" ht="28.8" x14ac:dyDescent="0.3">
      <c r="B11" s="18" t="s">
        <v>447</v>
      </c>
      <c r="C11" s="17">
        <v>0.38435992400998398</v>
      </c>
      <c r="D11" s="17">
        <v>0.37371600345706002</v>
      </c>
      <c r="E11" s="17">
        <v>0.394330428110922</v>
      </c>
      <c r="F11" s="17"/>
      <c r="G11" s="17">
        <v>0.368890242358066</v>
      </c>
      <c r="H11" s="17">
        <v>0.40581745927888102</v>
      </c>
      <c r="I11" s="17">
        <v>0.39440377479088701</v>
      </c>
      <c r="J11" s="17">
        <v>0.41900016296595499</v>
      </c>
      <c r="K11" s="17">
        <v>0.34130735968439702</v>
      </c>
      <c r="L11" s="17">
        <v>0.369712595586491</v>
      </c>
      <c r="M11" s="17"/>
      <c r="N11" s="17">
        <v>0.41287119781859399</v>
      </c>
      <c r="O11" s="17">
        <v>0.38770616461169599</v>
      </c>
      <c r="P11" s="17">
        <v>0.36238270465957401</v>
      </c>
      <c r="Q11" s="17">
        <v>0.37193613096151601</v>
      </c>
      <c r="R11" s="17"/>
      <c r="S11" s="17">
        <v>0.40255525726651398</v>
      </c>
      <c r="T11" s="17">
        <v>0.36065104316669599</v>
      </c>
      <c r="U11" s="17">
        <v>0.37504026183461298</v>
      </c>
      <c r="V11" s="17">
        <v>0.359291977296395</v>
      </c>
      <c r="W11" s="17">
        <v>0.38329568649975099</v>
      </c>
      <c r="X11" s="17">
        <v>0.33686509871958498</v>
      </c>
      <c r="Y11" s="17">
        <v>0.407326923957267</v>
      </c>
      <c r="Z11" s="17">
        <v>0.3795452882839</v>
      </c>
      <c r="AA11" s="17">
        <v>0.44110972496705497</v>
      </c>
      <c r="AB11" s="17"/>
      <c r="AC11" s="17">
        <v>0.30215006523469101</v>
      </c>
      <c r="AD11" s="17">
        <v>0.31592300646619598</v>
      </c>
      <c r="AE11" s="17">
        <v>0.336259175572448</v>
      </c>
      <c r="AF11" s="17">
        <v>0.35592943821078799</v>
      </c>
      <c r="AG11" s="17">
        <v>0.38732245101018298</v>
      </c>
      <c r="AH11" s="17">
        <v>0.352436341344041</v>
      </c>
      <c r="AI11" s="17">
        <v>0.42284187767794101</v>
      </c>
      <c r="AJ11" s="17">
        <v>0.38137841442127901</v>
      </c>
      <c r="AK11" s="17">
        <v>0.33565468666627202</v>
      </c>
      <c r="AL11" s="17">
        <v>0.38580779577683</v>
      </c>
      <c r="AM11" s="17">
        <v>0.408384822540315</v>
      </c>
      <c r="AN11" s="17">
        <v>0.455499619110246</v>
      </c>
      <c r="AO11" s="17">
        <v>0.32099081367395199</v>
      </c>
      <c r="AP11" s="17">
        <v>0.52503799166244702</v>
      </c>
      <c r="AQ11" s="17">
        <v>0.30870081730890703</v>
      </c>
      <c r="AR11" s="17">
        <v>0.52293965018302402</v>
      </c>
      <c r="AS11" s="17"/>
      <c r="AT11" s="17">
        <v>0.44148762042435702</v>
      </c>
      <c r="AU11" s="17">
        <v>0.37548057467335899</v>
      </c>
      <c r="AV11" s="17">
        <v>0.396739339719204</v>
      </c>
      <c r="AW11" s="17">
        <v>0.34295505629494599</v>
      </c>
      <c r="AX11" s="17">
        <v>0.33455089457942699</v>
      </c>
      <c r="AY11" s="17">
        <v>0.386032968183324</v>
      </c>
      <c r="AZ11" s="17"/>
      <c r="BA11" s="17">
        <v>0.34815861395259801</v>
      </c>
      <c r="BB11" s="17">
        <v>0.37347552073346801</v>
      </c>
      <c r="BC11" s="17">
        <v>0.40295921837481202</v>
      </c>
      <c r="BD11" s="17">
        <v>0.45240413567486998</v>
      </c>
      <c r="BE11" s="17">
        <v>0.46396248889909503</v>
      </c>
      <c r="BF11" s="17"/>
      <c r="BG11" s="17">
        <v>0.35933963873122099</v>
      </c>
      <c r="BH11" s="17">
        <v>0.43140817041292401</v>
      </c>
      <c r="BI11" s="17">
        <v>0.42059294486818799</v>
      </c>
      <c r="BJ11" s="17">
        <v>0.28465622864999202</v>
      </c>
      <c r="BK11" s="17">
        <v>0.39925469447644302</v>
      </c>
      <c r="BL11" s="17"/>
      <c r="BM11" s="17">
        <v>0.396395569393243</v>
      </c>
      <c r="BN11" s="17">
        <v>0.37370821706684298</v>
      </c>
      <c r="BO11" s="17">
        <v>0.374279521166824</v>
      </c>
      <c r="BP11" s="17"/>
      <c r="BQ11" s="17">
        <v>0.37485333440306301</v>
      </c>
      <c r="BR11" s="17">
        <v>0.39219051018679701</v>
      </c>
      <c r="BS11" s="17"/>
      <c r="BT11" s="17">
        <v>0.40036483051080202</v>
      </c>
      <c r="BU11" s="17">
        <v>0.36841277686557999</v>
      </c>
    </row>
    <row r="12" spans="2:73" ht="28.8" x14ac:dyDescent="0.3">
      <c r="B12" s="18" t="s">
        <v>448</v>
      </c>
      <c r="C12" s="17">
        <v>0.383258825764768</v>
      </c>
      <c r="D12" s="17">
        <v>0.41177580119236401</v>
      </c>
      <c r="E12" s="17">
        <v>0.35514469357406597</v>
      </c>
      <c r="F12" s="17"/>
      <c r="G12" s="17">
        <v>0.31665374816257402</v>
      </c>
      <c r="H12" s="17">
        <v>0.35564262792988499</v>
      </c>
      <c r="I12" s="17">
        <v>0.353305905370497</v>
      </c>
      <c r="J12" s="17">
        <v>0.419772586979683</v>
      </c>
      <c r="K12" s="17">
        <v>0.35996508295150897</v>
      </c>
      <c r="L12" s="17">
        <v>0.46010794439666802</v>
      </c>
      <c r="M12" s="17"/>
      <c r="N12" s="17">
        <v>0.44054016287585501</v>
      </c>
      <c r="O12" s="17">
        <v>0.40864829340368403</v>
      </c>
      <c r="P12" s="17">
        <v>0.33562223494389098</v>
      </c>
      <c r="Q12" s="17">
        <v>0.335293751089488</v>
      </c>
      <c r="R12" s="17"/>
      <c r="S12" s="17">
        <v>0.40421504159933602</v>
      </c>
      <c r="T12" s="17">
        <v>0.37033590461751398</v>
      </c>
      <c r="U12" s="17">
        <v>0.40130423766391998</v>
      </c>
      <c r="V12" s="17">
        <v>0.35088513673884097</v>
      </c>
      <c r="W12" s="17">
        <v>0.40392021963522501</v>
      </c>
      <c r="X12" s="17">
        <v>0.35927074625793098</v>
      </c>
      <c r="Y12" s="17">
        <v>0.38432036493313299</v>
      </c>
      <c r="Z12" s="17">
        <v>0.38403354968290598</v>
      </c>
      <c r="AA12" s="17">
        <v>0.38996016155848701</v>
      </c>
      <c r="AB12" s="17"/>
      <c r="AC12" s="17">
        <v>0.42789313612949498</v>
      </c>
      <c r="AD12" s="17">
        <v>0.26001527158045301</v>
      </c>
      <c r="AE12" s="17">
        <v>0.39850209031742201</v>
      </c>
      <c r="AF12" s="17">
        <v>0.37542646866929102</v>
      </c>
      <c r="AG12" s="17">
        <v>0.30962683309045103</v>
      </c>
      <c r="AH12" s="17">
        <v>0.39029713683371697</v>
      </c>
      <c r="AI12" s="17">
        <v>0.38894905833292598</v>
      </c>
      <c r="AJ12" s="17">
        <v>0.369526584495183</v>
      </c>
      <c r="AK12" s="17">
        <v>0.39373417893302498</v>
      </c>
      <c r="AL12" s="17">
        <v>0.38813071539046901</v>
      </c>
      <c r="AM12" s="17">
        <v>0.41491143340585201</v>
      </c>
      <c r="AN12" s="17">
        <v>0.474517730820951</v>
      </c>
      <c r="AO12" s="17">
        <v>0.41046784049638302</v>
      </c>
      <c r="AP12" s="17">
        <v>0.40988743733574501</v>
      </c>
      <c r="AQ12" s="17">
        <v>0.51279033257520001</v>
      </c>
      <c r="AR12" s="17">
        <v>0.42183828002032903</v>
      </c>
      <c r="AS12" s="17"/>
      <c r="AT12" s="17">
        <v>0.39932606295761902</v>
      </c>
      <c r="AU12" s="17">
        <v>0.378360632674762</v>
      </c>
      <c r="AV12" s="17">
        <v>0.36285333128373498</v>
      </c>
      <c r="AW12" s="17">
        <v>0.36751701661666902</v>
      </c>
      <c r="AX12" s="17">
        <v>0.42382609876615401</v>
      </c>
      <c r="AY12" s="17">
        <v>0.373223930287787</v>
      </c>
      <c r="AZ12" s="17"/>
      <c r="BA12" s="17">
        <v>0.31841328346617498</v>
      </c>
      <c r="BB12" s="17">
        <v>0.36336813011998598</v>
      </c>
      <c r="BC12" s="17">
        <v>0.43449768612714601</v>
      </c>
      <c r="BD12" s="17">
        <v>0.43574249787948899</v>
      </c>
      <c r="BE12" s="17">
        <v>0.51446063704733103</v>
      </c>
      <c r="BF12" s="17"/>
      <c r="BG12" s="17">
        <v>0.35872654192935899</v>
      </c>
      <c r="BH12" s="17">
        <v>0.41987882174093599</v>
      </c>
      <c r="BI12" s="17">
        <v>0.46282942483412798</v>
      </c>
      <c r="BJ12" s="17">
        <v>0.33028099799590399</v>
      </c>
      <c r="BK12" s="17">
        <v>0.54670085969362703</v>
      </c>
      <c r="BL12" s="17"/>
      <c r="BM12" s="17">
        <v>0.40300020234931699</v>
      </c>
      <c r="BN12" s="17">
        <v>0.36679788560614002</v>
      </c>
      <c r="BO12" s="17">
        <v>0.36428171509635998</v>
      </c>
      <c r="BP12" s="17"/>
      <c r="BQ12" s="17">
        <v>0.39089084958870501</v>
      </c>
      <c r="BR12" s="17">
        <v>0.38769815684738801</v>
      </c>
      <c r="BS12" s="17"/>
      <c r="BT12" s="17">
        <v>0.41840413307649699</v>
      </c>
      <c r="BU12" s="17">
        <v>0.34451151126310697</v>
      </c>
    </row>
    <row r="13" spans="2:73" ht="28.8" x14ac:dyDescent="0.3">
      <c r="B13" s="18" t="s">
        <v>449</v>
      </c>
      <c r="C13" s="17">
        <v>0.381555061624134</v>
      </c>
      <c r="D13" s="17">
        <v>0.38923344640908603</v>
      </c>
      <c r="E13" s="17">
        <v>0.37449158836520102</v>
      </c>
      <c r="F13" s="17"/>
      <c r="G13" s="17">
        <v>0.42779993495679203</v>
      </c>
      <c r="H13" s="17">
        <v>0.44514629589888899</v>
      </c>
      <c r="I13" s="17">
        <v>0.447895721382155</v>
      </c>
      <c r="J13" s="17">
        <v>0.38082610314866</v>
      </c>
      <c r="K13" s="17">
        <v>0.34026471082570903</v>
      </c>
      <c r="L13" s="17">
        <v>0.273605361400171</v>
      </c>
      <c r="M13" s="17"/>
      <c r="N13" s="17">
        <v>0.42147569974788901</v>
      </c>
      <c r="O13" s="17">
        <v>0.39536725598093903</v>
      </c>
      <c r="P13" s="17">
        <v>0.33790441320489001</v>
      </c>
      <c r="Q13" s="17">
        <v>0.36184313736337098</v>
      </c>
      <c r="R13" s="17"/>
      <c r="S13" s="17">
        <v>0.453004963040888</v>
      </c>
      <c r="T13" s="17">
        <v>0.334247527821396</v>
      </c>
      <c r="U13" s="17">
        <v>0.35028501076215102</v>
      </c>
      <c r="V13" s="17">
        <v>0.40222781250697098</v>
      </c>
      <c r="W13" s="17">
        <v>0.38393389238780001</v>
      </c>
      <c r="X13" s="17">
        <v>0.34371664007385699</v>
      </c>
      <c r="Y13" s="17">
        <v>0.38493850509101601</v>
      </c>
      <c r="Z13" s="17">
        <v>0.35046731667491898</v>
      </c>
      <c r="AA13" s="17">
        <v>0.39527395162168699</v>
      </c>
      <c r="AB13" s="17"/>
      <c r="AC13" s="17">
        <v>0.49114858663101602</v>
      </c>
      <c r="AD13" s="17">
        <v>0.32957826526842199</v>
      </c>
      <c r="AE13" s="17">
        <v>0.354766278714854</v>
      </c>
      <c r="AF13" s="17">
        <v>0.318651034977805</v>
      </c>
      <c r="AG13" s="17">
        <v>0.317758286450323</v>
      </c>
      <c r="AH13" s="17">
        <v>0.381139306860584</v>
      </c>
      <c r="AI13" s="17">
        <v>0.39998820985914302</v>
      </c>
      <c r="AJ13" s="17">
        <v>0.38306767816290799</v>
      </c>
      <c r="AK13" s="17">
        <v>0.34246157044299202</v>
      </c>
      <c r="AL13" s="17">
        <v>0.40815220595239898</v>
      </c>
      <c r="AM13" s="17">
        <v>0.40113391483658001</v>
      </c>
      <c r="AN13" s="17">
        <v>0.436219504354669</v>
      </c>
      <c r="AO13" s="17">
        <v>0.40807480395951301</v>
      </c>
      <c r="AP13" s="17">
        <v>0.48708807259452003</v>
      </c>
      <c r="AQ13" s="17">
        <v>0.42799481570625703</v>
      </c>
      <c r="AR13" s="17">
        <v>0.51569763060948604</v>
      </c>
      <c r="AS13" s="17"/>
      <c r="AT13" s="17">
        <v>0.455928739880892</v>
      </c>
      <c r="AU13" s="17">
        <v>0.35967519745881199</v>
      </c>
      <c r="AV13" s="17">
        <v>0.36073998914197802</v>
      </c>
      <c r="AW13" s="17">
        <v>0.37223103826091802</v>
      </c>
      <c r="AX13" s="17">
        <v>0.32003032052728397</v>
      </c>
      <c r="AY13" s="17">
        <v>0.386787086306564</v>
      </c>
      <c r="AZ13" s="17"/>
      <c r="BA13" s="17">
        <v>0.33207225746548902</v>
      </c>
      <c r="BB13" s="17">
        <v>0.36779460348729098</v>
      </c>
      <c r="BC13" s="17">
        <v>0.42537171455318201</v>
      </c>
      <c r="BD13" s="17">
        <v>0.44058544693879897</v>
      </c>
      <c r="BE13" s="17">
        <v>0.484019976265192</v>
      </c>
      <c r="BF13" s="17"/>
      <c r="BG13" s="17">
        <v>0.33720439139767699</v>
      </c>
      <c r="BH13" s="17">
        <v>0.42274766741513398</v>
      </c>
      <c r="BI13" s="17">
        <v>0.37182493853295701</v>
      </c>
      <c r="BJ13" s="17">
        <v>0.32475515247382197</v>
      </c>
      <c r="BK13" s="17">
        <v>0.41581698028617597</v>
      </c>
      <c r="BL13" s="17"/>
      <c r="BM13" s="17">
        <v>0.371856221627269</v>
      </c>
      <c r="BN13" s="17">
        <v>0.36596508642262698</v>
      </c>
      <c r="BO13" s="17">
        <v>0.448119410344341</v>
      </c>
      <c r="BP13" s="17"/>
      <c r="BQ13" s="17">
        <v>0.42857616016139199</v>
      </c>
      <c r="BR13" s="17">
        <v>0.35926500958059499</v>
      </c>
      <c r="BS13" s="17"/>
      <c r="BT13" s="17">
        <v>0.41088071841664903</v>
      </c>
      <c r="BU13" s="17">
        <v>0.35424269011109699</v>
      </c>
    </row>
    <row r="14" spans="2:73" ht="28.8" x14ac:dyDescent="0.3">
      <c r="B14" s="18" t="s">
        <v>450</v>
      </c>
      <c r="C14" s="17">
        <v>0.33494013956719798</v>
      </c>
      <c r="D14" s="17">
        <v>0.33187461847028998</v>
      </c>
      <c r="E14" s="17">
        <v>0.33738932126427101</v>
      </c>
      <c r="F14" s="17"/>
      <c r="G14" s="17">
        <v>0.33192868593262098</v>
      </c>
      <c r="H14" s="17">
        <v>0.34827867455243999</v>
      </c>
      <c r="I14" s="17">
        <v>0.33241614848723899</v>
      </c>
      <c r="J14" s="17">
        <v>0.35305173174690002</v>
      </c>
      <c r="K14" s="17">
        <v>0.32448923100251698</v>
      </c>
      <c r="L14" s="17">
        <v>0.32041949018253801</v>
      </c>
      <c r="M14" s="17"/>
      <c r="N14" s="17">
        <v>0.352520289622761</v>
      </c>
      <c r="O14" s="17">
        <v>0.34219406556596299</v>
      </c>
      <c r="P14" s="17">
        <v>0.34148644498876302</v>
      </c>
      <c r="Q14" s="17">
        <v>0.29841394178271202</v>
      </c>
      <c r="R14" s="17"/>
      <c r="S14" s="17">
        <v>0.35263982799015797</v>
      </c>
      <c r="T14" s="17">
        <v>0.32297608662176602</v>
      </c>
      <c r="U14" s="17">
        <v>0.335823580468817</v>
      </c>
      <c r="V14" s="17">
        <v>0.35364272400000102</v>
      </c>
      <c r="W14" s="17">
        <v>0.31008200921215201</v>
      </c>
      <c r="X14" s="17">
        <v>0.30964349184502399</v>
      </c>
      <c r="Y14" s="17">
        <v>0.327522711514392</v>
      </c>
      <c r="Z14" s="17">
        <v>0.35954910254088701</v>
      </c>
      <c r="AA14" s="17">
        <v>0.34424234067234</v>
      </c>
      <c r="AB14" s="17"/>
      <c r="AC14" s="17">
        <v>0.33668989983615899</v>
      </c>
      <c r="AD14" s="17">
        <v>0.24844965949348799</v>
      </c>
      <c r="AE14" s="17">
        <v>0.28726246735000199</v>
      </c>
      <c r="AF14" s="17">
        <v>0.31698448901843501</v>
      </c>
      <c r="AG14" s="17">
        <v>0.33930650600508699</v>
      </c>
      <c r="AH14" s="17">
        <v>0.36037680405064598</v>
      </c>
      <c r="AI14" s="17">
        <v>0.35581795740227101</v>
      </c>
      <c r="AJ14" s="17">
        <v>0.31970515398031202</v>
      </c>
      <c r="AK14" s="17">
        <v>0.36451294280998198</v>
      </c>
      <c r="AL14" s="17">
        <v>0.33621249409401199</v>
      </c>
      <c r="AM14" s="17">
        <v>0.39369080612725099</v>
      </c>
      <c r="AN14" s="17">
        <v>0.32078990257762902</v>
      </c>
      <c r="AO14" s="17">
        <v>0.29901486106369801</v>
      </c>
      <c r="AP14" s="17">
        <v>0.41838899637594901</v>
      </c>
      <c r="AQ14" s="17">
        <v>0.34059079049276098</v>
      </c>
      <c r="AR14" s="17">
        <v>0.35164946498845101</v>
      </c>
      <c r="AS14" s="17"/>
      <c r="AT14" s="17">
        <v>0.38589408792866098</v>
      </c>
      <c r="AU14" s="17">
        <v>0.310138244084042</v>
      </c>
      <c r="AV14" s="17">
        <v>0.37395381530345101</v>
      </c>
      <c r="AW14" s="17">
        <v>0.31069481452991898</v>
      </c>
      <c r="AX14" s="17">
        <v>0.28389471167768598</v>
      </c>
      <c r="AY14" s="17">
        <v>0.32461996299392698</v>
      </c>
      <c r="AZ14" s="17"/>
      <c r="BA14" s="17">
        <v>0.31646105231635002</v>
      </c>
      <c r="BB14" s="17">
        <v>0.32374437302585701</v>
      </c>
      <c r="BC14" s="17">
        <v>0.36325866626390402</v>
      </c>
      <c r="BD14" s="17">
        <v>0.36564147228868599</v>
      </c>
      <c r="BE14" s="17">
        <v>0.38584864530125002</v>
      </c>
      <c r="BF14" s="17"/>
      <c r="BG14" s="17">
        <v>0.31835558560463001</v>
      </c>
      <c r="BH14" s="17">
        <v>0.34237543759507</v>
      </c>
      <c r="BI14" s="17">
        <v>0.37102710183293103</v>
      </c>
      <c r="BJ14" s="17">
        <v>0.28707434923097502</v>
      </c>
      <c r="BK14" s="17">
        <v>0.33446140144853398</v>
      </c>
      <c r="BL14" s="17"/>
      <c r="BM14" s="17">
        <v>0.322212306244054</v>
      </c>
      <c r="BN14" s="17">
        <v>0.33143316661660499</v>
      </c>
      <c r="BO14" s="17">
        <v>0.38131075763323802</v>
      </c>
      <c r="BP14" s="17"/>
      <c r="BQ14" s="17">
        <v>0.36381366923756397</v>
      </c>
      <c r="BR14" s="17">
        <v>0.32339038416111299</v>
      </c>
      <c r="BS14" s="17"/>
      <c r="BT14" s="17">
        <v>0.35947948343849701</v>
      </c>
      <c r="BU14" s="17">
        <v>0.30881989338458199</v>
      </c>
    </row>
    <row r="15" spans="2:73" ht="28.8" x14ac:dyDescent="0.3">
      <c r="B15" s="18" t="s">
        <v>451</v>
      </c>
      <c r="C15" s="17">
        <v>0.30031866837100102</v>
      </c>
      <c r="D15" s="17">
        <v>0.29111783793045698</v>
      </c>
      <c r="E15" s="17">
        <v>0.30938199949824602</v>
      </c>
      <c r="F15" s="17"/>
      <c r="G15" s="17">
        <v>0.32594127610371298</v>
      </c>
      <c r="H15" s="17">
        <v>0.37009071724173398</v>
      </c>
      <c r="I15" s="17">
        <v>0.30826463243949798</v>
      </c>
      <c r="J15" s="17">
        <v>0.31148862903762697</v>
      </c>
      <c r="K15" s="17">
        <v>0.23791922927544901</v>
      </c>
      <c r="L15" s="17">
        <v>0.25296428725450998</v>
      </c>
      <c r="M15" s="17"/>
      <c r="N15" s="17">
        <v>0.35109486772758403</v>
      </c>
      <c r="O15" s="17">
        <v>0.32699813852571802</v>
      </c>
      <c r="P15" s="17">
        <v>0.27460935658855001</v>
      </c>
      <c r="Q15" s="17">
        <v>0.236564308567486</v>
      </c>
      <c r="R15" s="17"/>
      <c r="S15" s="17">
        <v>0.33617902533701199</v>
      </c>
      <c r="T15" s="17">
        <v>0.28934326882050798</v>
      </c>
      <c r="U15" s="17">
        <v>0.275693931540893</v>
      </c>
      <c r="V15" s="17">
        <v>0.28413248724359602</v>
      </c>
      <c r="W15" s="17">
        <v>0.23648359506674299</v>
      </c>
      <c r="X15" s="17">
        <v>0.243747797014222</v>
      </c>
      <c r="Y15" s="17">
        <v>0.324471287108969</v>
      </c>
      <c r="Z15" s="17">
        <v>0.35041299492553202</v>
      </c>
      <c r="AA15" s="17">
        <v>0.35220786717708402</v>
      </c>
      <c r="AB15" s="17"/>
      <c r="AC15" s="17">
        <v>0.30909953267131901</v>
      </c>
      <c r="AD15" s="17">
        <v>0.22076409670849401</v>
      </c>
      <c r="AE15" s="17">
        <v>0.260378182887395</v>
      </c>
      <c r="AF15" s="17">
        <v>0.22826530537117001</v>
      </c>
      <c r="AG15" s="17">
        <v>0.24492205441287501</v>
      </c>
      <c r="AH15" s="17">
        <v>0.32158387043058201</v>
      </c>
      <c r="AI15" s="17">
        <v>0.32692563001029601</v>
      </c>
      <c r="AJ15" s="17">
        <v>0.30408945663954001</v>
      </c>
      <c r="AK15" s="17">
        <v>0.28870633747282398</v>
      </c>
      <c r="AL15" s="17">
        <v>0.30202095368896498</v>
      </c>
      <c r="AM15" s="17">
        <v>0.30463855144063201</v>
      </c>
      <c r="AN15" s="17">
        <v>0.34566350225040898</v>
      </c>
      <c r="AO15" s="17">
        <v>0.31931473348890899</v>
      </c>
      <c r="AP15" s="17">
        <v>0.347971962455984</v>
      </c>
      <c r="AQ15" s="17">
        <v>0.26856518335954299</v>
      </c>
      <c r="AR15" s="17">
        <v>0.45978305193098701</v>
      </c>
      <c r="AS15" s="17"/>
      <c r="AT15" s="17">
        <v>0.354360281219119</v>
      </c>
      <c r="AU15" s="17">
        <v>0.25705556078890901</v>
      </c>
      <c r="AV15" s="17">
        <v>0.31497529952810099</v>
      </c>
      <c r="AW15" s="17">
        <v>0.30509567546288202</v>
      </c>
      <c r="AX15" s="17">
        <v>0.263248492230371</v>
      </c>
      <c r="AY15" s="17">
        <v>0.31873784618190898</v>
      </c>
      <c r="AZ15" s="17"/>
      <c r="BA15" s="17">
        <v>0.23659742820465901</v>
      </c>
      <c r="BB15" s="17">
        <v>0.28609505737282198</v>
      </c>
      <c r="BC15" s="17">
        <v>0.34524571651198699</v>
      </c>
      <c r="BD15" s="17">
        <v>0.40766139416863301</v>
      </c>
      <c r="BE15" s="17">
        <v>0.362074343099545</v>
      </c>
      <c r="BF15" s="17"/>
      <c r="BG15" s="17">
        <v>0.25253049143503298</v>
      </c>
      <c r="BH15" s="17">
        <v>0.34552315794543897</v>
      </c>
      <c r="BI15" s="17">
        <v>0.34464149380353998</v>
      </c>
      <c r="BJ15" s="17">
        <v>0.24028930894366499</v>
      </c>
      <c r="BK15" s="17">
        <v>0.27122770984854699</v>
      </c>
      <c r="BL15" s="17"/>
      <c r="BM15" s="17">
        <v>0.30416290950423602</v>
      </c>
      <c r="BN15" s="17">
        <v>0.28199779947029302</v>
      </c>
      <c r="BO15" s="17">
        <v>0.333165738287866</v>
      </c>
      <c r="BP15" s="17"/>
      <c r="BQ15" s="17">
        <v>0.346928320168643</v>
      </c>
      <c r="BR15" s="17">
        <v>0.27655561109120402</v>
      </c>
      <c r="BS15" s="17"/>
      <c r="BT15" s="17">
        <v>0.32179688503110798</v>
      </c>
      <c r="BU15" s="17">
        <v>0.27401040542803801</v>
      </c>
    </row>
    <row r="16" spans="2:73" ht="28.8" x14ac:dyDescent="0.3">
      <c r="B16" s="18" t="s">
        <v>452</v>
      </c>
      <c r="C16" s="17">
        <v>0.25789032001622503</v>
      </c>
      <c r="D16" s="17">
        <v>0.28602528448043202</v>
      </c>
      <c r="E16" s="17">
        <v>0.23013503169689301</v>
      </c>
      <c r="F16" s="17"/>
      <c r="G16" s="17">
        <v>0.256284268293133</v>
      </c>
      <c r="H16" s="17">
        <v>0.29618541792124298</v>
      </c>
      <c r="I16" s="17">
        <v>0.25009806216605501</v>
      </c>
      <c r="J16" s="17">
        <v>0.23643616933595099</v>
      </c>
      <c r="K16" s="17">
        <v>0.224447036071037</v>
      </c>
      <c r="L16" s="17">
        <v>0.27406861481052802</v>
      </c>
      <c r="M16" s="17"/>
      <c r="N16" s="17">
        <v>0.28497066909023</v>
      </c>
      <c r="O16" s="17">
        <v>0.260279323077793</v>
      </c>
      <c r="P16" s="17">
        <v>0.24848931780481801</v>
      </c>
      <c r="Q16" s="17">
        <v>0.23432182323530201</v>
      </c>
      <c r="R16" s="17"/>
      <c r="S16" s="17">
        <v>0.32760291852831203</v>
      </c>
      <c r="T16" s="17">
        <v>0.183537071205499</v>
      </c>
      <c r="U16" s="17">
        <v>0.264725575677623</v>
      </c>
      <c r="V16" s="17">
        <v>0.24833265659002399</v>
      </c>
      <c r="W16" s="17">
        <v>0.20686527717796899</v>
      </c>
      <c r="X16" s="17">
        <v>0.246114318888183</v>
      </c>
      <c r="Y16" s="17">
        <v>0.292932960480005</v>
      </c>
      <c r="Z16" s="17">
        <v>0.25548022035586199</v>
      </c>
      <c r="AA16" s="17">
        <v>0.28480501372300399</v>
      </c>
      <c r="AB16" s="17"/>
      <c r="AC16" s="17">
        <v>0.30879222892532898</v>
      </c>
      <c r="AD16" s="17">
        <v>0.20588148659073299</v>
      </c>
      <c r="AE16" s="17">
        <v>0.22878271108627601</v>
      </c>
      <c r="AF16" s="17">
        <v>0.24436515874723699</v>
      </c>
      <c r="AG16" s="17">
        <v>0.24568060593546201</v>
      </c>
      <c r="AH16" s="17">
        <v>0.25463266224422598</v>
      </c>
      <c r="AI16" s="17">
        <v>0.26121775401886199</v>
      </c>
      <c r="AJ16" s="17">
        <v>0.239752931920064</v>
      </c>
      <c r="AK16" s="17">
        <v>0.22064519530806301</v>
      </c>
      <c r="AL16" s="17">
        <v>0.25439287783195702</v>
      </c>
      <c r="AM16" s="17">
        <v>0.25737642211261202</v>
      </c>
      <c r="AN16" s="17">
        <v>0.353082256421477</v>
      </c>
      <c r="AO16" s="17">
        <v>0.264584749708832</v>
      </c>
      <c r="AP16" s="17">
        <v>0.31924453378585199</v>
      </c>
      <c r="AQ16" s="17">
        <v>0.27554123302132</v>
      </c>
      <c r="AR16" s="17">
        <v>0.36150046575388101</v>
      </c>
      <c r="AS16" s="17"/>
      <c r="AT16" s="17">
        <v>0.33686044166289297</v>
      </c>
      <c r="AU16" s="17">
        <v>0.22917999903698899</v>
      </c>
      <c r="AV16" s="17">
        <v>0.25046812857551498</v>
      </c>
      <c r="AW16" s="17">
        <v>0.25541912871252298</v>
      </c>
      <c r="AX16" s="17">
        <v>0.191717437744203</v>
      </c>
      <c r="AY16" s="17">
        <v>0.224650214037971</v>
      </c>
      <c r="AZ16" s="17"/>
      <c r="BA16" s="17">
        <v>0.207490630239517</v>
      </c>
      <c r="BB16" s="17">
        <v>0.24331519973448401</v>
      </c>
      <c r="BC16" s="17">
        <v>0.27316600129585999</v>
      </c>
      <c r="BD16" s="17">
        <v>0.35258845909363201</v>
      </c>
      <c r="BE16" s="17">
        <v>0.41773505083764001</v>
      </c>
      <c r="BF16" s="17"/>
      <c r="BG16" s="17">
        <v>0.27539302070937599</v>
      </c>
      <c r="BH16" s="17">
        <v>0.28174531259929902</v>
      </c>
      <c r="BI16" s="17">
        <v>0.29333752671185298</v>
      </c>
      <c r="BJ16" s="17">
        <v>0.23256917199645499</v>
      </c>
      <c r="BK16" s="17">
        <v>0.25324475785619699</v>
      </c>
      <c r="BL16" s="17"/>
      <c r="BM16" s="17">
        <v>0.26945281133503801</v>
      </c>
      <c r="BN16" s="17">
        <v>0.24672674555020599</v>
      </c>
      <c r="BO16" s="17">
        <v>0.25045602536113698</v>
      </c>
      <c r="BP16" s="17"/>
      <c r="BQ16" s="17">
        <v>0.30000901511787198</v>
      </c>
      <c r="BR16" s="17">
        <v>0.233713777116273</v>
      </c>
      <c r="BS16" s="17"/>
      <c r="BT16" s="17">
        <v>0.28673336802320298</v>
      </c>
      <c r="BU16" s="17">
        <v>0.22093580989752001</v>
      </c>
    </row>
    <row r="17" spans="2:73" ht="28.8" x14ac:dyDescent="0.3">
      <c r="B17" s="18" t="s">
        <v>453</v>
      </c>
      <c r="C17" s="17">
        <v>0.186076580821816</v>
      </c>
      <c r="D17" s="17">
        <v>0.18333279927655599</v>
      </c>
      <c r="E17" s="17">
        <v>0.188955646584159</v>
      </c>
      <c r="F17" s="17"/>
      <c r="G17" s="17">
        <v>0.26631454442611702</v>
      </c>
      <c r="H17" s="17">
        <v>0.20881851335224699</v>
      </c>
      <c r="I17" s="17">
        <v>0.16325403114984999</v>
      </c>
      <c r="J17" s="17">
        <v>0.16218936129022701</v>
      </c>
      <c r="K17" s="17">
        <v>0.173295293472744</v>
      </c>
      <c r="L17" s="17">
        <v>0.161005416691826</v>
      </c>
      <c r="M17" s="17"/>
      <c r="N17" s="17">
        <v>0.21063987686864299</v>
      </c>
      <c r="O17" s="17">
        <v>0.17160708006200201</v>
      </c>
      <c r="P17" s="17">
        <v>0.186645970358505</v>
      </c>
      <c r="Q17" s="17">
        <v>0.17063101634250599</v>
      </c>
      <c r="R17" s="17"/>
      <c r="S17" s="17">
        <v>0.20221381449748899</v>
      </c>
      <c r="T17" s="17">
        <v>0.19501357419528501</v>
      </c>
      <c r="U17" s="17">
        <v>0.182550454023088</v>
      </c>
      <c r="V17" s="17">
        <v>0.17495122115466499</v>
      </c>
      <c r="W17" s="17">
        <v>0.16210849760718599</v>
      </c>
      <c r="X17" s="17">
        <v>0.15333812765039101</v>
      </c>
      <c r="Y17" s="17">
        <v>0.21152226303848501</v>
      </c>
      <c r="Z17" s="17">
        <v>0.179565111390809</v>
      </c>
      <c r="AA17" s="17">
        <v>0.192081941736929</v>
      </c>
      <c r="AB17" s="17"/>
      <c r="AC17" s="17">
        <v>0.20365556844475499</v>
      </c>
      <c r="AD17" s="17">
        <v>0.15782404371954201</v>
      </c>
      <c r="AE17" s="17">
        <v>0.18337686453815</v>
      </c>
      <c r="AF17" s="17">
        <v>0.18246563529478799</v>
      </c>
      <c r="AG17" s="17">
        <v>0.14718506829226599</v>
      </c>
      <c r="AH17" s="17">
        <v>0.188332770932821</v>
      </c>
      <c r="AI17" s="17">
        <v>0.202095513489818</v>
      </c>
      <c r="AJ17" s="17">
        <v>0.173179721450823</v>
      </c>
      <c r="AK17" s="17">
        <v>0.187015698828284</v>
      </c>
      <c r="AL17" s="17">
        <v>0.20924850957802901</v>
      </c>
      <c r="AM17" s="17">
        <v>0.16040629556449801</v>
      </c>
      <c r="AN17" s="17">
        <v>0.21815875224131401</v>
      </c>
      <c r="AO17" s="17">
        <v>0.16101386530360201</v>
      </c>
      <c r="AP17" s="17">
        <v>0.20735478182304701</v>
      </c>
      <c r="AQ17" s="17">
        <v>0.16858016093468001</v>
      </c>
      <c r="AR17" s="17">
        <v>0.24841501712551101</v>
      </c>
      <c r="AS17" s="17"/>
      <c r="AT17" s="17">
        <v>0.23523078068689901</v>
      </c>
      <c r="AU17" s="17">
        <v>0.15928910499968199</v>
      </c>
      <c r="AV17" s="17">
        <v>0.214861422525611</v>
      </c>
      <c r="AW17" s="17">
        <v>0.17639131644329001</v>
      </c>
      <c r="AX17" s="17">
        <v>0.129558596658161</v>
      </c>
      <c r="AY17" s="17">
        <v>0.18224333024705899</v>
      </c>
      <c r="AZ17" s="17"/>
      <c r="BA17" s="17">
        <v>0.17141881074427301</v>
      </c>
      <c r="BB17" s="17">
        <v>0.175187968894506</v>
      </c>
      <c r="BC17" s="17">
        <v>0.20165908675920399</v>
      </c>
      <c r="BD17" s="17">
        <v>0.222785784587167</v>
      </c>
      <c r="BE17" s="17">
        <v>0.30331786522169901</v>
      </c>
      <c r="BF17" s="17"/>
      <c r="BG17" s="17">
        <v>0.160858088867119</v>
      </c>
      <c r="BH17" s="17">
        <v>0.20307681798045099</v>
      </c>
      <c r="BI17" s="17">
        <v>0.21050104196067701</v>
      </c>
      <c r="BJ17" s="17">
        <v>0.13752666660468599</v>
      </c>
      <c r="BK17" s="17">
        <v>0.231706901083332</v>
      </c>
      <c r="BL17" s="17"/>
      <c r="BM17" s="17">
        <v>0.177838392218888</v>
      </c>
      <c r="BN17" s="17">
        <v>0.17997724662814699</v>
      </c>
      <c r="BO17" s="17">
        <v>0.22534818008155799</v>
      </c>
      <c r="BP17" s="17"/>
      <c r="BQ17" s="17">
        <v>0.23611118861448699</v>
      </c>
      <c r="BR17" s="17">
        <v>0.15620143737280101</v>
      </c>
      <c r="BS17" s="17"/>
      <c r="BT17" s="17">
        <v>0.20895801976849099</v>
      </c>
      <c r="BU17" s="17">
        <v>0.15283850963050699</v>
      </c>
    </row>
    <row r="18" spans="2:73" ht="28.8" x14ac:dyDescent="0.3">
      <c r="B18" s="18" t="s">
        <v>454</v>
      </c>
      <c r="C18" s="17">
        <v>0.16275204980837499</v>
      </c>
      <c r="D18" s="17">
        <v>0.16744041656583999</v>
      </c>
      <c r="E18" s="17">
        <v>0.15868553859631301</v>
      </c>
      <c r="F18" s="17"/>
      <c r="G18" s="17">
        <v>0.17066797242724699</v>
      </c>
      <c r="H18" s="17">
        <v>0.185872932374715</v>
      </c>
      <c r="I18" s="17">
        <v>0.156627874669342</v>
      </c>
      <c r="J18" s="17">
        <v>0.14126301744726599</v>
      </c>
      <c r="K18" s="17">
        <v>0.17301689642221099</v>
      </c>
      <c r="L18" s="17">
        <v>0.15428549214982001</v>
      </c>
      <c r="M18" s="17"/>
      <c r="N18" s="17">
        <v>0.19270095776798801</v>
      </c>
      <c r="O18" s="17">
        <v>0.14456370782839101</v>
      </c>
      <c r="P18" s="17">
        <v>0.16334770480358801</v>
      </c>
      <c r="Q18" s="17">
        <v>0.144865792747539</v>
      </c>
      <c r="R18" s="17"/>
      <c r="S18" s="17">
        <v>0.162822717097929</v>
      </c>
      <c r="T18" s="17">
        <v>0.107314787529577</v>
      </c>
      <c r="U18" s="17">
        <v>0.22117638171065901</v>
      </c>
      <c r="V18" s="17">
        <v>0.17821222128579101</v>
      </c>
      <c r="W18" s="17">
        <v>0.147347729739432</v>
      </c>
      <c r="X18" s="17">
        <v>0.145740939834274</v>
      </c>
      <c r="Y18" s="17">
        <v>0.14400145342289</v>
      </c>
      <c r="Z18" s="17">
        <v>0.222042819667987</v>
      </c>
      <c r="AA18" s="17">
        <v>0.18818086261448799</v>
      </c>
      <c r="AB18" s="17"/>
      <c r="AC18" s="17">
        <v>0.16475106978370599</v>
      </c>
      <c r="AD18" s="17">
        <v>0.12285930318187099</v>
      </c>
      <c r="AE18" s="17">
        <v>0.16034066218596699</v>
      </c>
      <c r="AF18" s="17">
        <v>0.16249339194686599</v>
      </c>
      <c r="AG18" s="17">
        <v>0.16265168833554799</v>
      </c>
      <c r="AH18" s="17">
        <v>0.171681362748281</v>
      </c>
      <c r="AI18" s="17">
        <v>0.190413052546311</v>
      </c>
      <c r="AJ18" s="17">
        <v>0.11166714235483</v>
      </c>
      <c r="AK18" s="17">
        <v>0.19927488843539501</v>
      </c>
      <c r="AL18" s="17">
        <v>0.103774716141563</v>
      </c>
      <c r="AM18" s="17">
        <v>0.1459966746387</v>
      </c>
      <c r="AN18" s="17">
        <v>0.19993304861990499</v>
      </c>
      <c r="AO18" s="17">
        <v>0.19027234817971</v>
      </c>
      <c r="AP18" s="17">
        <v>0.190765043596555</v>
      </c>
      <c r="AQ18" s="17">
        <v>0.14531779462274999</v>
      </c>
      <c r="AR18" s="17">
        <v>0.237497565514079</v>
      </c>
      <c r="AS18" s="17"/>
      <c r="AT18" s="17">
        <v>0.17761155507746201</v>
      </c>
      <c r="AU18" s="17">
        <v>0.13910243039848</v>
      </c>
      <c r="AV18" s="17">
        <v>0.20915400513799901</v>
      </c>
      <c r="AW18" s="17">
        <v>0.175175211236238</v>
      </c>
      <c r="AX18" s="17">
        <v>0.111877065957851</v>
      </c>
      <c r="AY18" s="17">
        <v>0.155284377284404</v>
      </c>
      <c r="AZ18" s="17"/>
      <c r="BA18" s="17">
        <v>0.15180794343036899</v>
      </c>
      <c r="BB18" s="17">
        <v>0.14549809190087301</v>
      </c>
      <c r="BC18" s="17">
        <v>0.17420392166656101</v>
      </c>
      <c r="BD18" s="17">
        <v>0.20111456706013101</v>
      </c>
      <c r="BE18" s="17">
        <v>0.201598279868383</v>
      </c>
      <c r="BF18" s="17"/>
      <c r="BG18" s="17">
        <v>0.20020741064830899</v>
      </c>
      <c r="BH18" s="17">
        <v>0.175183929077637</v>
      </c>
      <c r="BI18" s="17">
        <v>0.192998478945275</v>
      </c>
      <c r="BJ18" s="17">
        <v>0.13115121377320599</v>
      </c>
      <c r="BK18" s="17">
        <v>0.10919554208917299</v>
      </c>
      <c r="BL18" s="17"/>
      <c r="BM18" s="17">
        <v>0.15532608518990501</v>
      </c>
      <c r="BN18" s="17">
        <v>0.17265237123580701</v>
      </c>
      <c r="BO18" s="17">
        <v>0.16092539887712701</v>
      </c>
      <c r="BP18" s="17"/>
      <c r="BQ18" s="17">
        <v>0.22070646248636999</v>
      </c>
      <c r="BR18" s="17">
        <v>0.13273078051331499</v>
      </c>
      <c r="BS18" s="17"/>
      <c r="BT18" s="17">
        <v>0.192094550648821</v>
      </c>
      <c r="BU18" s="17">
        <v>0.12589831807426199</v>
      </c>
    </row>
    <row r="19" spans="2:73" ht="28.8" x14ac:dyDescent="0.3">
      <c r="B19" s="18" t="s">
        <v>455</v>
      </c>
      <c r="C19" s="17">
        <v>5.82933807540649E-2</v>
      </c>
      <c r="D19" s="17">
        <v>5.9802471788761399E-2</v>
      </c>
      <c r="E19" s="17">
        <v>5.7002678518334703E-2</v>
      </c>
      <c r="F19" s="17"/>
      <c r="G19" s="17">
        <v>2.0666221841783999E-2</v>
      </c>
      <c r="H19" s="17">
        <v>1.3743904805977199E-2</v>
      </c>
      <c r="I19" s="17">
        <v>6.0698156143829202E-2</v>
      </c>
      <c r="J19" s="17">
        <v>5.6364616025461903E-2</v>
      </c>
      <c r="K19" s="17">
        <v>9.5043913323766396E-2</v>
      </c>
      <c r="L19" s="17">
        <v>9.4380142742178597E-2</v>
      </c>
      <c r="M19" s="17"/>
      <c r="N19" s="17">
        <v>3.4768577000282998E-2</v>
      </c>
      <c r="O19" s="17">
        <v>5.1170408757297003E-2</v>
      </c>
      <c r="P19" s="17">
        <v>6.8649914966927003E-2</v>
      </c>
      <c r="Q19" s="17">
        <v>7.8266783745205501E-2</v>
      </c>
      <c r="R19" s="17"/>
      <c r="S19" s="17">
        <v>2.8669677535858699E-2</v>
      </c>
      <c r="T19" s="17">
        <v>8.5183350678785699E-2</v>
      </c>
      <c r="U19" s="17">
        <v>7.1793422968856394E-2</v>
      </c>
      <c r="V19" s="17">
        <v>5.7244535635205901E-2</v>
      </c>
      <c r="W19" s="17">
        <v>6.4420419673178797E-2</v>
      </c>
      <c r="X19" s="17">
        <v>6.9298423543915202E-2</v>
      </c>
      <c r="Y19" s="17">
        <v>5.4036011249747502E-2</v>
      </c>
      <c r="Z19" s="17">
        <v>5.9308453304748501E-2</v>
      </c>
      <c r="AA19" s="17">
        <v>4.2313386546961901E-2</v>
      </c>
      <c r="AB19" s="17"/>
      <c r="AC19" s="17">
        <v>0.17484526382156501</v>
      </c>
      <c r="AD19" s="17">
        <v>9.4139022463016794E-2</v>
      </c>
      <c r="AE19" s="17">
        <v>7.5000476571771293E-2</v>
      </c>
      <c r="AF19" s="17">
        <v>7.4107319073796904E-2</v>
      </c>
      <c r="AG19" s="17">
        <v>7.9772005135761798E-2</v>
      </c>
      <c r="AH19" s="17">
        <v>7.6955210260895301E-2</v>
      </c>
      <c r="AI19" s="17">
        <v>6.3543669822008597E-2</v>
      </c>
      <c r="AJ19" s="17">
        <v>5.11902074514195E-2</v>
      </c>
      <c r="AK19" s="17">
        <v>5.0613266759786502E-2</v>
      </c>
      <c r="AL19" s="17">
        <v>7.2779653863495095E-2</v>
      </c>
      <c r="AM19" s="17">
        <v>3.7361738964047597E-2</v>
      </c>
      <c r="AN19" s="17">
        <v>1.74797320224046E-2</v>
      </c>
      <c r="AO19" s="17">
        <v>2.7799105751517401E-2</v>
      </c>
      <c r="AP19" s="17">
        <v>2.6216763428157101E-2</v>
      </c>
      <c r="AQ19" s="17">
        <v>1.8018534288180801E-2</v>
      </c>
      <c r="AR19" s="17">
        <v>1.6703843204193498E-2</v>
      </c>
      <c r="AS19" s="17"/>
      <c r="AT19" s="17">
        <v>1.10518792404936E-2</v>
      </c>
      <c r="AU19" s="17">
        <v>7.6893529059154198E-2</v>
      </c>
      <c r="AV19" s="17">
        <v>4.9883580107872E-2</v>
      </c>
      <c r="AW19" s="17">
        <v>7.36816491670651E-2</v>
      </c>
      <c r="AX19" s="17">
        <v>8.6075335405515097E-2</v>
      </c>
      <c r="AY19" s="17">
        <v>8.1520867359555604E-2</v>
      </c>
      <c r="AZ19" s="17"/>
      <c r="BA19" s="17">
        <v>7.6562735907404103E-2</v>
      </c>
      <c r="BB19" s="17">
        <v>6.5311405304286294E-2</v>
      </c>
      <c r="BC19" s="17">
        <v>4.29850309691579E-2</v>
      </c>
      <c r="BD19" s="17">
        <v>2.64663188277823E-2</v>
      </c>
      <c r="BE19" s="17">
        <v>0</v>
      </c>
      <c r="BF19" s="17"/>
      <c r="BG19" s="17">
        <v>8.5287555573129004E-2</v>
      </c>
      <c r="BH19" s="17">
        <v>3.5887261806228102E-2</v>
      </c>
      <c r="BI19" s="17">
        <v>4.7295451389406898E-2</v>
      </c>
      <c r="BJ19" s="17">
        <v>8.40341607410824E-2</v>
      </c>
      <c r="BK19" s="17">
        <v>3.75110403175761E-2</v>
      </c>
      <c r="BL19" s="17"/>
      <c r="BM19" s="17">
        <v>4.0521092414026898E-2</v>
      </c>
      <c r="BN19" s="17">
        <v>7.1125630987612196E-2</v>
      </c>
      <c r="BO19" s="17">
        <v>8.01808618611487E-2</v>
      </c>
      <c r="BP19" s="17"/>
      <c r="BQ19" s="17">
        <v>2.9545056302129499E-2</v>
      </c>
      <c r="BR19" s="17">
        <v>7.8193233220878094E-2</v>
      </c>
      <c r="BS19" s="17"/>
      <c r="BT19" s="17">
        <v>3.7118845915453898E-2</v>
      </c>
      <c r="BU19" s="17">
        <v>9.2634515661387307E-2</v>
      </c>
    </row>
    <row r="20" spans="2:73" ht="28.8" x14ac:dyDescent="0.3">
      <c r="B20" s="18" t="s">
        <v>456</v>
      </c>
      <c r="C20" s="17">
        <v>5.7399351007896601E-2</v>
      </c>
      <c r="D20" s="17">
        <v>5.7491423376767402E-2</v>
      </c>
      <c r="E20" s="17">
        <v>5.7486740875678698E-2</v>
      </c>
      <c r="F20" s="17"/>
      <c r="G20" s="17">
        <v>6.7107061118849107E-2</v>
      </c>
      <c r="H20" s="17">
        <v>0.109370973424262</v>
      </c>
      <c r="I20" s="17">
        <v>4.9749039003672203E-2</v>
      </c>
      <c r="J20" s="17">
        <v>5.0805806758179597E-2</v>
      </c>
      <c r="K20" s="17">
        <v>4.6875360847128102E-2</v>
      </c>
      <c r="L20" s="17">
        <v>2.73656804517E-2</v>
      </c>
      <c r="M20" s="17"/>
      <c r="N20" s="17">
        <v>0.10324759232045901</v>
      </c>
      <c r="O20" s="17">
        <v>4.7715401600493701E-2</v>
      </c>
      <c r="P20" s="17">
        <v>3.9220337049729499E-2</v>
      </c>
      <c r="Q20" s="17">
        <v>3.50518580214998E-2</v>
      </c>
      <c r="R20" s="17"/>
      <c r="S20" s="17">
        <v>0.101371192355223</v>
      </c>
      <c r="T20" s="17">
        <v>3.9491585753602697E-2</v>
      </c>
      <c r="U20" s="17">
        <v>4.9185218372350001E-2</v>
      </c>
      <c r="V20" s="17">
        <v>5.4053102455443001E-2</v>
      </c>
      <c r="W20" s="17">
        <v>5.5785313864049398E-2</v>
      </c>
      <c r="X20" s="17">
        <v>7.5970497047733995E-2</v>
      </c>
      <c r="Y20" s="17">
        <v>2.6848228002646999E-2</v>
      </c>
      <c r="Z20" s="17">
        <v>2.97578711141697E-2</v>
      </c>
      <c r="AA20" s="17">
        <v>5.5361957007775901E-2</v>
      </c>
      <c r="AB20" s="17"/>
      <c r="AC20" s="17">
        <v>6.8333211900907298E-2</v>
      </c>
      <c r="AD20" s="17">
        <v>4.0562016545375001E-2</v>
      </c>
      <c r="AE20" s="17">
        <v>1.8612164140758301E-2</v>
      </c>
      <c r="AF20" s="17">
        <v>3.3719722084024101E-2</v>
      </c>
      <c r="AG20" s="17">
        <v>5.3047982187621301E-2</v>
      </c>
      <c r="AH20" s="17">
        <v>5.4542552952821101E-2</v>
      </c>
      <c r="AI20" s="17">
        <v>5.2635269579751301E-2</v>
      </c>
      <c r="AJ20" s="17">
        <v>7.7422492848660096E-2</v>
      </c>
      <c r="AK20" s="17">
        <v>4.1768882990795397E-2</v>
      </c>
      <c r="AL20" s="17">
        <v>4.0685431296876302E-2</v>
      </c>
      <c r="AM20" s="17">
        <v>7.3976813502754202E-2</v>
      </c>
      <c r="AN20" s="17">
        <v>5.6728817145413002E-2</v>
      </c>
      <c r="AO20" s="17">
        <v>9.6025603688046898E-2</v>
      </c>
      <c r="AP20" s="17">
        <v>3.8254262304767701E-2</v>
      </c>
      <c r="AQ20" s="17">
        <v>0.130014503985103</v>
      </c>
      <c r="AR20" s="17">
        <v>0.11829108032982</v>
      </c>
      <c r="AS20" s="17"/>
      <c r="AT20" s="17">
        <v>8.5613678746484095E-2</v>
      </c>
      <c r="AU20" s="17">
        <v>4.9739193938811502E-2</v>
      </c>
      <c r="AV20" s="17">
        <v>6.1687342841883097E-2</v>
      </c>
      <c r="AW20" s="17">
        <v>4.4373684083565602E-2</v>
      </c>
      <c r="AX20" s="17">
        <v>3.58039759486155E-2</v>
      </c>
      <c r="AY20" s="17">
        <v>5.0852952365183599E-2</v>
      </c>
      <c r="AZ20" s="17"/>
      <c r="BA20" s="17">
        <v>3.6718693439107102E-2</v>
      </c>
      <c r="BB20" s="17">
        <v>5.1700103987195899E-2</v>
      </c>
      <c r="BC20" s="17">
        <v>6.9904660759391904E-2</v>
      </c>
      <c r="BD20" s="17">
        <v>0.106465218824889</v>
      </c>
      <c r="BE20" s="17">
        <v>7.6005327016062996E-2</v>
      </c>
      <c r="BF20" s="17"/>
      <c r="BG20" s="17">
        <v>5.6047689472082697E-2</v>
      </c>
      <c r="BH20" s="17">
        <v>7.0688886918921195E-2</v>
      </c>
      <c r="BI20" s="17">
        <v>5.9492664166700598E-2</v>
      </c>
      <c r="BJ20" s="17">
        <v>5.3182255080644898E-2</v>
      </c>
      <c r="BK20" s="17">
        <v>3.9133914420514601E-2</v>
      </c>
      <c r="BL20" s="17"/>
      <c r="BM20" s="17">
        <v>7.1448399345285199E-2</v>
      </c>
      <c r="BN20" s="17">
        <v>4.3733268540949298E-2</v>
      </c>
      <c r="BO20" s="17">
        <v>4.8612245141216801E-2</v>
      </c>
      <c r="BP20" s="17"/>
      <c r="BQ20" s="17">
        <v>8.9119246240893693E-2</v>
      </c>
      <c r="BR20" s="17">
        <v>3.8022653180835198E-2</v>
      </c>
      <c r="BS20" s="17"/>
      <c r="BT20" s="17">
        <v>6.4573729556940906E-2</v>
      </c>
      <c r="BU20" s="17">
        <v>4.8051135155390799E-2</v>
      </c>
    </row>
    <row r="21" spans="2:73" x14ac:dyDescent="0.3">
      <c r="B21" s="18" t="s">
        <v>92</v>
      </c>
      <c r="C21" s="17">
        <v>4.9440396514538097E-2</v>
      </c>
      <c r="D21" s="17">
        <v>3.65154068025473E-2</v>
      </c>
      <c r="E21" s="17">
        <v>6.1782159280349101E-2</v>
      </c>
      <c r="F21" s="17"/>
      <c r="G21" s="17">
        <v>2.6738169859087901E-2</v>
      </c>
      <c r="H21" s="17">
        <v>3.7905283368327297E-2</v>
      </c>
      <c r="I21" s="17">
        <v>5.7341226861174398E-2</v>
      </c>
      <c r="J21" s="17">
        <v>6.0104273371312099E-2</v>
      </c>
      <c r="K21" s="17">
        <v>5.7846068015857101E-2</v>
      </c>
      <c r="L21" s="17">
        <v>5.3113421673261399E-2</v>
      </c>
      <c r="M21" s="17"/>
      <c r="N21" s="17">
        <v>2.41576154650682E-2</v>
      </c>
      <c r="O21" s="17">
        <v>4.93142856590435E-2</v>
      </c>
      <c r="P21" s="17">
        <v>4.6978425250184398E-2</v>
      </c>
      <c r="Q21" s="17">
        <v>8.0066176503141906E-2</v>
      </c>
      <c r="R21" s="17"/>
      <c r="S21" s="17">
        <v>3.9650062919553898E-2</v>
      </c>
      <c r="T21" s="17">
        <v>6.0105726896345003E-2</v>
      </c>
      <c r="U21" s="17">
        <v>5.6971312772296001E-2</v>
      </c>
      <c r="V21" s="17">
        <v>2.75558321868506E-2</v>
      </c>
      <c r="W21" s="17">
        <v>7.7134290379275897E-2</v>
      </c>
      <c r="X21" s="17">
        <v>8.1101180151094202E-2</v>
      </c>
      <c r="Y21" s="17">
        <v>3.4000876463989298E-2</v>
      </c>
      <c r="Z21" s="17">
        <v>2.5074232224304001E-2</v>
      </c>
      <c r="AA21" s="17">
        <v>3.8799328778937998E-2</v>
      </c>
      <c r="AB21" s="17"/>
      <c r="AC21" s="17">
        <v>4.8089897130135E-2</v>
      </c>
      <c r="AD21" s="17">
        <v>0.114537037577033</v>
      </c>
      <c r="AE21" s="17">
        <v>4.7081662408012898E-2</v>
      </c>
      <c r="AF21" s="17">
        <v>8.2672667835841596E-2</v>
      </c>
      <c r="AG21" s="17">
        <v>5.67726375107548E-2</v>
      </c>
      <c r="AH21" s="17">
        <v>5.0792763559751798E-2</v>
      </c>
      <c r="AI21" s="17">
        <v>2.8500624362612199E-2</v>
      </c>
      <c r="AJ21" s="17">
        <v>4.3847131874258698E-2</v>
      </c>
      <c r="AK21" s="17">
        <v>5.5319908859116897E-2</v>
      </c>
      <c r="AL21" s="17">
        <v>3.4893278738466697E-2</v>
      </c>
      <c r="AM21" s="17">
        <v>3.5098301508796802E-2</v>
      </c>
      <c r="AN21" s="17">
        <v>2.2735731031120799E-2</v>
      </c>
      <c r="AO21" s="17">
        <v>1.49437558919862E-2</v>
      </c>
      <c r="AP21" s="17">
        <v>1.2519358418529299E-2</v>
      </c>
      <c r="AQ21" s="17">
        <v>4.1961266775958801E-2</v>
      </c>
      <c r="AR21" s="17">
        <v>7.2597712454613196E-3</v>
      </c>
      <c r="AS21" s="17"/>
      <c r="AT21" s="17">
        <v>5.34658649600461E-2</v>
      </c>
      <c r="AU21" s="17">
        <v>5.2074156721928097E-2</v>
      </c>
      <c r="AV21" s="17">
        <v>3.6933530333879701E-2</v>
      </c>
      <c r="AW21" s="17">
        <v>4.9768413395215698E-2</v>
      </c>
      <c r="AX21" s="17">
        <v>6.20634025092913E-2</v>
      </c>
      <c r="AY21" s="17">
        <v>2.4135359463835E-2</v>
      </c>
      <c r="AZ21" s="17"/>
      <c r="BA21" s="17">
        <v>8.7431975191564398E-2</v>
      </c>
      <c r="BB21" s="17">
        <v>4.1698033854127299E-2</v>
      </c>
      <c r="BC21" s="17">
        <v>3.34434014165787E-2</v>
      </c>
      <c r="BD21" s="17">
        <v>2.53226359912458E-2</v>
      </c>
      <c r="BE21" s="17">
        <v>0</v>
      </c>
      <c r="BF21" s="17"/>
      <c r="BG21" s="17">
        <v>4.0917726093094201E-2</v>
      </c>
      <c r="BH21" s="17">
        <v>3.7592294046636103E-2</v>
      </c>
      <c r="BI21" s="17">
        <v>4.2052804708609802E-2</v>
      </c>
      <c r="BJ21" s="17">
        <v>4.90062878681089E-2</v>
      </c>
      <c r="BK21" s="17">
        <v>4.59751280765094E-2</v>
      </c>
      <c r="BL21" s="17"/>
      <c r="BM21" s="17">
        <v>3.6166876018301999E-2</v>
      </c>
      <c r="BN21" s="17">
        <v>5.8590667450181801E-2</v>
      </c>
      <c r="BO21" s="17">
        <v>6.6835917524396798E-2</v>
      </c>
      <c r="BP21" s="17"/>
      <c r="BQ21" s="17">
        <v>1.7428407163097799E-2</v>
      </c>
      <c r="BR21" s="17">
        <v>5.7338031264115401E-2</v>
      </c>
      <c r="BS21" s="17"/>
      <c r="BT21" s="17">
        <v>3.4298775459237402E-2</v>
      </c>
      <c r="BU21" s="17">
        <v>5.2616692151105801E-2</v>
      </c>
    </row>
    <row r="22" spans="2:73" x14ac:dyDescent="0.3">
      <c r="B22" s="18" t="s">
        <v>212</v>
      </c>
      <c r="C22" s="19">
        <v>5.0447583836092796E-3</v>
      </c>
      <c r="D22" s="19">
        <v>4.3924004472973297E-3</v>
      </c>
      <c r="E22" s="19">
        <v>5.6960317320241998E-3</v>
      </c>
      <c r="F22" s="19"/>
      <c r="G22" s="19">
        <v>2.9743429370893801E-3</v>
      </c>
      <c r="H22" s="19">
        <v>2.1226892177989998E-3</v>
      </c>
      <c r="I22" s="19">
        <v>6.8637261902149103E-3</v>
      </c>
      <c r="J22" s="19">
        <v>7.62615148368051E-3</v>
      </c>
      <c r="K22" s="19">
        <v>2.16950926834666E-3</v>
      </c>
      <c r="L22" s="19">
        <v>7.1430110461170801E-3</v>
      </c>
      <c r="M22" s="19"/>
      <c r="N22" s="19">
        <v>2.1330626754780002E-3</v>
      </c>
      <c r="O22" s="19">
        <v>5.1446444272512598E-3</v>
      </c>
      <c r="P22" s="19">
        <v>8.1261366246304905E-3</v>
      </c>
      <c r="Q22" s="19">
        <v>4.33620395923855E-3</v>
      </c>
      <c r="R22" s="19"/>
      <c r="S22" s="19">
        <v>2.9394738429649198E-3</v>
      </c>
      <c r="T22" s="19">
        <v>7.6326571038747197E-3</v>
      </c>
      <c r="U22" s="19">
        <v>3.61160991549795E-3</v>
      </c>
      <c r="V22" s="19">
        <v>2.8190543358630402E-3</v>
      </c>
      <c r="W22" s="19">
        <v>5.8370635079352503E-3</v>
      </c>
      <c r="X22" s="19">
        <v>7.4558289675701103E-3</v>
      </c>
      <c r="Y22" s="19">
        <v>9.5609858219043008E-3</v>
      </c>
      <c r="Z22" s="19">
        <v>0</v>
      </c>
      <c r="AA22" s="19">
        <v>3.50944762191299E-3</v>
      </c>
      <c r="AB22" s="19"/>
      <c r="AC22" s="19">
        <v>0</v>
      </c>
      <c r="AD22" s="19">
        <v>1.6622938357785E-2</v>
      </c>
      <c r="AE22" s="19">
        <v>9.2802986952375804E-3</v>
      </c>
      <c r="AF22" s="19">
        <v>0</v>
      </c>
      <c r="AG22" s="19">
        <v>9.2683052423868095E-3</v>
      </c>
      <c r="AH22" s="19">
        <v>0</v>
      </c>
      <c r="AI22" s="19">
        <v>1.42985905761224E-2</v>
      </c>
      <c r="AJ22" s="19">
        <v>0</v>
      </c>
      <c r="AK22" s="19">
        <v>3.6723843807719E-3</v>
      </c>
      <c r="AL22" s="19">
        <v>8.56722736008695E-3</v>
      </c>
      <c r="AM22" s="19">
        <v>3.8150519573249999E-3</v>
      </c>
      <c r="AN22" s="19">
        <v>0</v>
      </c>
      <c r="AO22" s="19">
        <v>1.04642582128397E-2</v>
      </c>
      <c r="AP22" s="19">
        <v>0</v>
      </c>
      <c r="AQ22" s="19">
        <v>0</v>
      </c>
      <c r="AR22" s="19">
        <v>0</v>
      </c>
      <c r="AS22" s="19"/>
      <c r="AT22" s="19">
        <v>6.8820823276558802E-3</v>
      </c>
      <c r="AU22" s="19">
        <v>6.6869914693400796E-3</v>
      </c>
      <c r="AV22" s="19">
        <v>1.63101405777189E-3</v>
      </c>
      <c r="AW22" s="19">
        <v>4.7255056226757196E-3</v>
      </c>
      <c r="AX22" s="19">
        <v>4.0393527396583003E-3</v>
      </c>
      <c r="AY22" s="19">
        <v>0</v>
      </c>
      <c r="AZ22" s="19"/>
      <c r="BA22" s="19">
        <v>2.2672625309844E-3</v>
      </c>
      <c r="BB22" s="19">
        <v>7.77023811622953E-3</v>
      </c>
      <c r="BC22" s="19">
        <v>3.6908022273030501E-3</v>
      </c>
      <c r="BD22" s="19">
        <v>1.8495512368091899E-3</v>
      </c>
      <c r="BE22" s="19">
        <v>0</v>
      </c>
      <c r="BF22" s="19"/>
      <c r="BG22" s="19">
        <v>3.1314400619482899E-3</v>
      </c>
      <c r="BH22" s="19">
        <v>3.6873692136962198E-3</v>
      </c>
      <c r="BI22" s="19">
        <v>8.9087965799124792E-3</v>
      </c>
      <c r="BJ22" s="19">
        <v>6.0910106638123402E-3</v>
      </c>
      <c r="BK22" s="19">
        <v>5.8156117762290203E-3</v>
      </c>
      <c r="BL22" s="19"/>
      <c r="BM22" s="19">
        <v>1.7507276035298701E-3</v>
      </c>
      <c r="BN22" s="19">
        <v>7.4944962220683401E-3</v>
      </c>
      <c r="BO22" s="19">
        <v>8.9290914022009601E-3</v>
      </c>
      <c r="BP22" s="19"/>
      <c r="BQ22" s="19">
        <v>3.8695726806935501E-3</v>
      </c>
      <c r="BR22" s="19">
        <v>5.7281568735747896E-3</v>
      </c>
      <c r="BS22" s="19"/>
      <c r="BT22" s="19">
        <v>4.8350445005135101E-3</v>
      </c>
      <c r="BU22" s="19">
        <v>4.72512462448655E-3</v>
      </c>
    </row>
    <row r="23" spans="2:73" x14ac:dyDescent="0.3">
      <c r="B23" s="16"/>
    </row>
    <row r="24" spans="2:73" x14ac:dyDescent="0.3">
      <c r="B24" t="s">
        <v>95</v>
      </c>
    </row>
    <row r="25" spans="2:73" x14ac:dyDescent="0.3">
      <c r="B25" t="s">
        <v>96</v>
      </c>
    </row>
    <row r="27" spans="2:73" x14ac:dyDescent="0.3">
      <c r="B27"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U23"/>
  <sheetViews>
    <sheetView showGridLines="0" workbookViewId="0">
      <pane xSplit="2" topLeftCell="C1" activePane="topRight" state="frozen"/>
      <selection pane="topRight" activeCell="D2" sqref="D2:BL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458</v>
      </c>
      <c r="C9" s="17">
        <v>0.59621490380087305</v>
      </c>
      <c r="D9" s="17">
        <v>0.60246137589191695</v>
      </c>
      <c r="E9" s="17">
        <v>0.59048599456978901</v>
      </c>
      <c r="F9" s="17"/>
      <c r="G9" s="17">
        <v>0.51943168095468595</v>
      </c>
      <c r="H9" s="17">
        <v>0.46776008165299199</v>
      </c>
      <c r="I9" s="17">
        <v>0.58513559809674698</v>
      </c>
      <c r="J9" s="17">
        <v>0.63688893203124697</v>
      </c>
      <c r="K9" s="17">
        <v>0.66642783585143905</v>
      </c>
      <c r="L9" s="17">
        <v>0.68028040809187895</v>
      </c>
      <c r="M9" s="17"/>
      <c r="N9" s="17">
        <v>0.56689068808579202</v>
      </c>
      <c r="O9" s="17">
        <v>0.60923287220119404</v>
      </c>
      <c r="P9" s="17">
        <v>0.61000745398158795</v>
      </c>
      <c r="Q9" s="17">
        <v>0.60233654307627005</v>
      </c>
      <c r="R9" s="17"/>
      <c r="S9" s="17">
        <v>0.491557663413558</v>
      </c>
      <c r="T9" s="17">
        <v>0.62456973670808202</v>
      </c>
      <c r="U9" s="17">
        <v>0.60866212090814398</v>
      </c>
      <c r="V9" s="17">
        <v>0.583942235522529</v>
      </c>
      <c r="W9" s="17">
        <v>0.62560927183993698</v>
      </c>
      <c r="X9" s="17">
        <v>0.60621557523598901</v>
      </c>
      <c r="Y9" s="17">
        <v>0.62348617734649603</v>
      </c>
      <c r="Z9" s="17">
        <v>0.71620894961145698</v>
      </c>
      <c r="AA9" s="17">
        <v>0.59584679121314099</v>
      </c>
      <c r="AB9" s="17"/>
      <c r="AC9" s="17">
        <v>0.412052948630585</v>
      </c>
      <c r="AD9" s="17">
        <v>0.53129855949554905</v>
      </c>
      <c r="AE9" s="17">
        <v>0.58840271149753898</v>
      </c>
      <c r="AF9" s="17">
        <v>0.66239977384585802</v>
      </c>
      <c r="AG9" s="17">
        <v>0.61162580890284202</v>
      </c>
      <c r="AH9" s="17">
        <v>0.65334520099828397</v>
      </c>
      <c r="AI9" s="17">
        <v>0.61171998044675402</v>
      </c>
      <c r="AJ9" s="17">
        <v>0.598866680070684</v>
      </c>
      <c r="AK9" s="17">
        <v>0.61261875544187505</v>
      </c>
      <c r="AL9" s="17">
        <v>0.57669921571632299</v>
      </c>
      <c r="AM9" s="17">
        <v>0.59772221856479002</v>
      </c>
      <c r="AN9" s="17">
        <v>0.62043441709088198</v>
      </c>
      <c r="AO9" s="17">
        <v>0.55668184072383597</v>
      </c>
      <c r="AP9" s="17">
        <v>0.62231938230136896</v>
      </c>
      <c r="AQ9" s="17">
        <v>0.56092856347124298</v>
      </c>
      <c r="AR9" s="17">
        <v>0.47539421646911401</v>
      </c>
      <c r="AS9" s="17"/>
      <c r="AT9" s="17">
        <v>0.49233909502600098</v>
      </c>
      <c r="AU9" s="17">
        <v>0.61760299812349995</v>
      </c>
      <c r="AV9" s="17">
        <v>0.61015983596245105</v>
      </c>
      <c r="AW9" s="17">
        <v>0.63296354871270399</v>
      </c>
      <c r="AX9" s="17">
        <v>0.67593221786661695</v>
      </c>
      <c r="AY9" s="17">
        <v>0.61294093895551605</v>
      </c>
      <c r="AZ9" s="17"/>
      <c r="BA9" s="17">
        <v>0.62030448533632898</v>
      </c>
      <c r="BB9" s="17">
        <v>0.63051092560501398</v>
      </c>
      <c r="BC9" s="17">
        <v>0.573948893387069</v>
      </c>
      <c r="BD9" s="17">
        <v>0.54090936163984304</v>
      </c>
      <c r="BE9" s="17">
        <v>0.51086227997951705</v>
      </c>
      <c r="BF9" s="17"/>
      <c r="BG9" s="17">
        <v>0.64295369931074098</v>
      </c>
      <c r="BH9" s="17">
        <v>0.55435906686069003</v>
      </c>
      <c r="BI9" s="17">
        <v>0.61560207059244698</v>
      </c>
      <c r="BJ9" s="17">
        <v>0.65521976879335098</v>
      </c>
      <c r="BK9" s="17">
        <v>0.62264872843154995</v>
      </c>
      <c r="BL9" s="17"/>
      <c r="BM9" s="17">
        <v>0.56502415765582903</v>
      </c>
      <c r="BN9" s="17">
        <v>0.61228786542265601</v>
      </c>
      <c r="BO9" s="17">
        <v>0.65021612912080196</v>
      </c>
      <c r="BP9" s="17"/>
      <c r="BQ9" s="17">
        <v>0.54817218061153905</v>
      </c>
      <c r="BR9" s="17">
        <v>0.63316561251954595</v>
      </c>
      <c r="BS9" s="17"/>
      <c r="BT9" s="17">
        <v>0.59545883576285996</v>
      </c>
      <c r="BU9" s="17">
        <v>0.61404887943583997</v>
      </c>
    </row>
    <row r="10" spans="2:73" ht="28.8" x14ac:dyDescent="0.3">
      <c r="B10" s="18" t="s">
        <v>459</v>
      </c>
      <c r="C10" s="17">
        <v>0.46416913038795399</v>
      </c>
      <c r="D10" s="17">
        <v>0.42687952915250899</v>
      </c>
      <c r="E10" s="17">
        <v>0.50004202947091503</v>
      </c>
      <c r="F10" s="17"/>
      <c r="G10" s="17">
        <v>0.433670631892633</v>
      </c>
      <c r="H10" s="17">
        <v>0.41654315290621802</v>
      </c>
      <c r="I10" s="17">
        <v>0.469971542718358</v>
      </c>
      <c r="J10" s="17">
        <v>0.49091302977406898</v>
      </c>
      <c r="K10" s="17">
        <v>0.52381734709494499</v>
      </c>
      <c r="L10" s="17">
        <v>0.456564011028816</v>
      </c>
      <c r="M10" s="17"/>
      <c r="N10" s="17">
        <v>0.477085867909466</v>
      </c>
      <c r="O10" s="17">
        <v>0.45893482085959503</v>
      </c>
      <c r="P10" s="17">
        <v>0.47113899156790501</v>
      </c>
      <c r="Q10" s="17">
        <v>0.451056872870845</v>
      </c>
      <c r="R10" s="17"/>
      <c r="S10" s="17">
        <v>0.42308966109354501</v>
      </c>
      <c r="T10" s="17">
        <v>0.50026223393833003</v>
      </c>
      <c r="U10" s="17">
        <v>0.49320217285469797</v>
      </c>
      <c r="V10" s="17">
        <v>0.45261819185995</v>
      </c>
      <c r="W10" s="17">
        <v>0.50718710079704898</v>
      </c>
      <c r="X10" s="17">
        <v>0.460612824665458</v>
      </c>
      <c r="Y10" s="17">
        <v>0.48055828836644998</v>
      </c>
      <c r="Z10" s="17">
        <v>0.404312472796997</v>
      </c>
      <c r="AA10" s="17">
        <v>0.441201546336562</v>
      </c>
      <c r="AB10" s="17"/>
      <c r="AC10" s="17">
        <v>0.53179201222679096</v>
      </c>
      <c r="AD10" s="17">
        <v>0.37521036939972102</v>
      </c>
      <c r="AE10" s="17">
        <v>0.47392331538529903</v>
      </c>
      <c r="AF10" s="17">
        <v>0.44053694333058802</v>
      </c>
      <c r="AG10" s="17">
        <v>0.40830168700851599</v>
      </c>
      <c r="AH10" s="17">
        <v>0.48466747806544003</v>
      </c>
      <c r="AI10" s="17">
        <v>0.46836639843851802</v>
      </c>
      <c r="AJ10" s="17">
        <v>0.49728388105019999</v>
      </c>
      <c r="AK10" s="17">
        <v>0.46775317006480499</v>
      </c>
      <c r="AL10" s="17">
        <v>0.433402297917584</v>
      </c>
      <c r="AM10" s="17">
        <v>0.47374466332847398</v>
      </c>
      <c r="AN10" s="17">
        <v>0.49972030946805002</v>
      </c>
      <c r="AO10" s="17">
        <v>0.46453736865617601</v>
      </c>
      <c r="AP10" s="17">
        <v>0.47650226956154601</v>
      </c>
      <c r="AQ10" s="17">
        <v>0.49982319361604899</v>
      </c>
      <c r="AR10" s="17">
        <v>0.45434820282334198</v>
      </c>
      <c r="AS10" s="17"/>
      <c r="AT10" s="17">
        <v>0.44106875232789999</v>
      </c>
      <c r="AU10" s="17">
        <v>0.45850879686347701</v>
      </c>
      <c r="AV10" s="17">
        <v>0.47006458553625402</v>
      </c>
      <c r="AW10" s="17">
        <v>0.467730640570653</v>
      </c>
      <c r="AX10" s="17">
        <v>0.49414465094690002</v>
      </c>
      <c r="AY10" s="17">
        <v>0.51103943685247799</v>
      </c>
      <c r="AZ10" s="17"/>
      <c r="BA10" s="17">
        <v>0.45399638238283102</v>
      </c>
      <c r="BB10" s="17">
        <v>0.45195930694937703</v>
      </c>
      <c r="BC10" s="17">
        <v>0.473983983911962</v>
      </c>
      <c r="BD10" s="17">
        <v>0.45589292726243302</v>
      </c>
      <c r="BE10" s="17">
        <v>0.425637063453283</v>
      </c>
      <c r="BF10" s="17"/>
      <c r="BG10" s="17">
        <v>0.447837946892505</v>
      </c>
      <c r="BH10" s="17">
        <v>0.43812519651752702</v>
      </c>
      <c r="BI10" s="17">
        <v>0.50291796508471298</v>
      </c>
      <c r="BJ10" s="17">
        <v>0.46443207106525403</v>
      </c>
      <c r="BK10" s="17">
        <v>0.60895943860914103</v>
      </c>
      <c r="BL10" s="17"/>
      <c r="BM10" s="17">
        <v>0.42637286449041401</v>
      </c>
      <c r="BN10" s="17">
        <v>0.49432420715443798</v>
      </c>
      <c r="BO10" s="17">
        <v>0.50379139544346097</v>
      </c>
      <c r="BP10" s="17"/>
      <c r="BQ10" s="17">
        <v>0.45271856398995097</v>
      </c>
      <c r="BR10" s="17">
        <v>0.47910818700234598</v>
      </c>
      <c r="BS10" s="17"/>
      <c r="BT10" s="17">
        <v>0.46166811656397</v>
      </c>
      <c r="BU10" s="17">
        <v>0.483700347858456</v>
      </c>
    </row>
    <row r="11" spans="2:73" ht="28.8" x14ac:dyDescent="0.3">
      <c r="B11" s="18" t="s">
        <v>460</v>
      </c>
      <c r="C11" s="17">
        <v>0.429242302076493</v>
      </c>
      <c r="D11" s="17">
        <v>0.43169889412177698</v>
      </c>
      <c r="E11" s="17">
        <v>0.42743062167343399</v>
      </c>
      <c r="F11" s="17"/>
      <c r="G11" s="17">
        <v>0.42240182557873102</v>
      </c>
      <c r="H11" s="17">
        <v>0.37875819770811597</v>
      </c>
      <c r="I11" s="17">
        <v>0.37431235950277802</v>
      </c>
      <c r="J11" s="17">
        <v>0.40329539163583999</v>
      </c>
      <c r="K11" s="17">
        <v>0.468623513306343</v>
      </c>
      <c r="L11" s="17">
        <v>0.51414687060786002</v>
      </c>
      <c r="M11" s="17"/>
      <c r="N11" s="17">
        <v>0.44911352357912498</v>
      </c>
      <c r="O11" s="17">
        <v>0.43398767500990998</v>
      </c>
      <c r="P11" s="17">
        <v>0.42354548430064898</v>
      </c>
      <c r="Q11" s="17">
        <v>0.40738386472805799</v>
      </c>
      <c r="R11" s="17"/>
      <c r="S11" s="17">
        <v>0.39931340038722601</v>
      </c>
      <c r="T11" s="17">
        <v>0.46622470171803498</v>
      </c>
      <c r="U11" s="17">
        <v>0.434573806552289</v>
      </c>
      <c r="V11" s="17">
        <v>0.43956576715881601</v>
      </c>
      <c r="W11" s="17">
        <v>0.44448077799728702</v>
      </c>
      <c r="X11" s="17">
        <v>0.42802928654000399</v>
      </c>
      <c r="Y11" s="17">
        <v>0.41430057338188803</v>
      </c>
      <c r="Z11" s="17">
        <v>0.44089936506391902</v>
      </c>
      <c r="AA11" s="17">
        <v>0.40508313117999301</v>
      </c>
      <c r="AB11" s="17"/>
      <c r="AC11" s="17">
        <v>0.50325166982418901</v>
      </c>
      <c r="AD11" s="17">
        <v>0.342402556686071</v>
      </c>
      <c r="AE11" s="17">
        <v>0.44539700945704902</v>
      </c>
      <c r="AF11" s="17">
        <v>0.43543420231991598</v>
      </c>
      <c r="AG11" s="17">
        <v>0.37632072475707301</v>
      </c>
      <c r="AH11" s="17">
        <v>0.447423973235059</v>
      </c>
      <c r="AI11" s="17">
        <v>0.42442322950222</v>
      </c>
      <c r="AJ11" s="17">
        <v>0.43265840195965799</v>
      </c>
      <c r="AK11" s="17">
        <v>0.40295743779605497</v>
      </c>
      <c r="AL11" s="17">
        <v>0.42573208001735202</v>
      </c>
      <c r="AM11" s="17">
        <v>0.50083546595680795</v>
      </c>
      <c r="AN11" s="17">
        <v>0.43423971782140502</v>
      </c>
      <c r="AO11" s="17">
        <v>0.46685899060053898</v>
      </c>
      <c r="AP11" s="17">
        <v>0.444524685673235</v>
      </c>
      <c r="AQ11" s="17">
        <v>0.443583810717053</v>
      </c>
      <c r="AR11" s="17">
        <v>0.42502718205433598</v>
      </c>
      <c r="AS11" s="17"/>
      <c r="AT11" s="17">
        <v>0.40790982468407</v>
      </c>
      <c r="AU11" s="17">
        <v>0.42133777532633798</v>
      </c>
      <c r="AV11" s="17">
        <v>0.41550860723621902</v>
      </c>
      <c r="AW11" s="17">
        <v>0.436663764405822</v>
      </c>
      <c r="AX11" s="17">
        <v>0.51050814598917704</v>
      </c>
      <c r="AY11" s="17">
        <v>0.41628336939659699</v>
      </c>
      <c r="AZ11" s="17"/>
      <c r="BA11" s="17">
        <v>0.40841380951316197</v>
      </c>
      <c r="BB11" s="17">
        <v>0.42169353373521301</v>
      </c>
      <c r="BC11" s="17">
        <v>0.45245952769784598</v>
      </c>
      <c r="BD11" s="17">
        <v>0.42549701878034901</v>
      </c>
      <c r="BE11" s="17">
        <v>0.389216634036742</v>
      </c>
      <c r="BF11" s="17"/>
      <c r="BG11" s="17">
        <v>0.45702003709828398</v>
      </c>
      <c r="BH11" s="17">
        <v>0.395306668905683</v>
      </c>
      <c r="BI11" s="17">
        <v>0.50899082622457104</v>
      </c>
      <c r="BJ11" s="17">
        <v>0.431889545095892</v>
      </c>
      <c r="BK11" s="17">
        <v>0.44154919531603898</v>
      </c>
      <c r="BL11" s="17"/>
      <c r="BM11" s="17">
        <v>0.42903988357560302</v>
      </c>
      <c r="BN11" s="17">
        <v>0.43505078677738201</v>
      </c>
      <c r="BO11" s="17">
        <v>0.41580255368455199</v>
      </c>
      <c r="BP11" s="17"/>
      <c r="BQ11" s="17">
        <v>0.42856944539563802</v>
      </c>
      <c r="BR11" s="17">
        <v>0.43912749047646499</v>
      </c>
      <c r="BS11" s="17"/>
      <c r="BT11" s="17">
        <v>0.43738394887076598</v>
      </c>
      <c r="BU11" s="17">
        <v>0.430165715713411</v>
      </c>
    </row>
    <row r="12" spans="2:73" ht="28.8" x14ac:dyDescent="0.3">
      <c r="B12" s="18" t="s">
        <v>461</v>
      </c>
      <c r="C12" s="17">
        <v>0.35992810008731102</v>
      </c>
      <c r="D12" s="17">
        <v>0.335438290834083</v>
      </c>
      <c r="E12" s="17">
        <v>0.38418027339605498</v>
      </c>
      <c r="F12" s="17"/>
      <c r="G12" s="17">
        <v>0.33656296128618901</v>
      </c>
      <c r="H12" s="17">
        <v>0.35065811406059499</v>
      </c>
      <c r="I12" s="17">
        <v>0.35567999171449899</v>
      </c>
      <c r="J12" s="17">
        <v>0.35574428262863</v>
      </c>
      <c r="K12" s="17">
        <v>0.39973196800425798</v>
      </c>
      <c r="L12" s="17">
        <v>0.36307737229557002</v>
      </c>
      <c r="M12" s="17"/>
      <c r="N12" s="17">
        <v>0.36239655840566898</v>
      </c>
      <c r="O12" s="17">
        <v>0.353311459206611</v>
      </c>
      <c r="P12" s="17">
        <v>0.34176124438898903</v>
      </c>
      <c r="Q12" s="17">
        <v>0.37818949562540799</v>
      </c>
      <c r="R12" s="17"/>
      <c r="S12" s="17">
        <v>0.29779375624737597</v>
      </c>
      <c r="T12" s="17">
        <v>0.39261152819339601</v>
      </c>
      <c r="U12" s="17">
        <v>0.42863810595011198</v>
      </c>
      <c r="V12" s="17">
        <v>0.35644313297249203</v>
      </c>
      <c r="W12" s="17">
        <v>0.366163163459926</v>
      </c>
      <c r="X12" s="17">
        <v>0.35888353255863298</v>
      </c>
      <c r="Y12" s="17">
        <v>0.353502897183608</v>
      </c>
      <c r="Z12" s="17">
        <v>0.44070392379891798</v>
      </c>
      <c r="AA12" s="17">
        <v>0.31654540621488197</v>
      </c>
      <c r="AB12" s="17"/>
      <c r="AC12" s="17">
        <v>0.54008129300783803</v>
      </c>
      <c r="AD12" s="17">
        <v>0.391843932319625</v>
      </c>
      <c r="AE12" s="17">
        <v>0.337028517144216</v>
      </c>
      <c r="AF12" s="17">
        <v>0.34235976838669402</v>
      </c>
      <c r="AG12" s="17">
        <v>0.390718833662972</v>
      </c>
      <c r="AH12" s="17">
        <v>0.36252941166773101</v>
      </c>
      <c r="AI12" s="17">
        <v>0.42368491732805702</v>
      </c>
      <c r="AJ12" s="17">
        <v>0.37813174432059099</v>
      </c>
      <c r="AK12" s="17">
        <v>0.41091353034399197</v>
      </c>
      <c r="AL12" s="17">
        <v>0.32646642771050699</v>
      </c>
      <c r="AM12" s="17">
        <v>0.35000669386578998</v>
      </c>
      <c r="AN12" s="17">
        <v>0.34460039489896199</v>
      </c>
      <c r="AO12" s="17">
        <v>0.36904682359806501</v>
      </c>
      <c r="AP12" s="17">
        <v>0.33020483648060001</v>
      </c>
      <c r="AQ12" s="17">
        <v>0.22609566851544499</v>
      </c>
      <c r="AR12" s="17">
        <v>0.215957459666133</v>
      </c>
      <c r="AS12" s="17"/>
      <c r="AT12" s="17">
        <v>0.35406913626276498</v>
      </c>
      <c r="AU12" s="17">
        <v>0.35659861846174701</v>
      </c>
      <c r="AV12" s="17">
        <v>0.37008091097860402</v>
      </c>
      <c r="AW12" s="17">
        <v>0.377620009147424</v>
      </c>
      <c r="AX12" s="17">
        <v>0.36565772864705898</v>
      </c>
      <c r="AY12" s="17">
        <v>0.29382443250547302</v>
      </c>
      <c r="AZ12" s="17"/>
      <c r="BA12" s="17">
        <v>0.35835336900943998</v>
      </c>
      <c r="BB12" s="17">
        <v>0.37348068985067101</v>
      </c>
      <c r="BC12" s="17">
        <v>0.34616627687674301</v>
      </c>
      <c r="BD12" s="17">
        <v>0.33122086959894798</v>
      </c>
      <c r="BE12" s="17">
        <v>0.424150340417972</v>
      </c>
      <c r="BF12" s="17"/>
      <c r="BG12" s="17">
        <v>0.37908042146055598</v>
      </c>
      <c r="BH12" s="17">
        <v>0.33004186177501599</v>
      </c>
      <c r="BI12" s="17">
        <v>0.35983160427155397</v>
      </c>
      <c r="BJ12" s="17">
        <v>0.39518162894123399</v>
      </c>
      <c r="BK12" s="17">
        <v>0.36346403924450199</v>
      </c>
      <c r="BL12" s="17"/>
      <c r="BM12" s="17">
        <v>0.32830324118169102</v>
      </c>
      <c r="BN12" s="17">
        <v>0.369937006575006</v>
      </c>
      <c r="BO12" s="17">
        <v>0.42988196144567498</v>
      </c>
      <c r="BP12" s="17"/>
      <c r="BQ12" s="17">
        <v>0.34861288953259501</v>
      </c>
      <c r="BR12" s="17">
        <v>0.37092078675159401</v>
      </c>
      <c r="BS12" s="17"/>
      <c r="BT12" s="17">
        <v>0.35706858478350101</v>
      </c>
      <c r="BU12" s="17">
        <v>0.38067057927954201</v>
      </c>
    </row>
    <row r="13" spans="2:73" ht="28.8" x14ac:dyDescent="0.3">
      <c r="B13" s="18" t="s">
        <v>462</v>
      </c>
      <c r="C13" s="17">
        <v>0.230823467016746</v>
      </c>
      <c r="D13" s="17">
        <v>0.21820224822880699</v>
      </c>
      <c r="E13" s="17">
        <v>0.24309250821473199</v>
      </c>
      <c r="F13" s="17"/>
      <c r="G13" s="17">
        <v>0.32695896434598198</v>
      </c>
      <c r="H13" s="17">
        <v>0.33050509436491499</v>
      </c>
      <c r="I13" s="17">
        <v>0.24073413013652001</v>
      </c>
      <c r="J13" s="17">
        <v>0.200147539446145</v>
      </c>
      <c r="K13" s="17">
        <v>0.17649940238796599</v>
      </c>
      <c r="L13" s="17">
        <v>0.13947562420755999</v>
      </c>
      <c r="M13" s="17"/>
      <c r="N13" s="17">
        <v>0.25974610191310699</v>
      </c>
      <c r="O13" s="17">
        <v>0.21111070085834899</v>
      </c>
      <c r="P13" s="17">
        <v>0.237323967040625</v>
      </c>
      <c r="Q13" s="17">
        <v>0.21073102711970601</v>
      </c>
      <c r="R13" s="17"/>
      <c r="S13" s="17">
        <v>0.31704963592799701</v>
      </c>
      <c r="T13" s="17">
        <v>0.213067845059635</v>
      </c>
      <c r="U13" s="17">
        <v>0.24194195840472199</v>
      </c>
      <c r="V13" s="17">
        <v>0.25657271408500898</v>
      </c>
      <c r="W13" s="17">
        <v>0.18309152431151199</v>
      </c>
      <c r="X13" s="17">
        <v>0.22863414363363699</v>
      </c>
      <c r="Y13" s="17">
        <v>0.189458625762496</v>
      </c>
      <c r="Z13" s="17">
        <v>0.20792721574884401</v>
      </c>
      <c r="AA13" s="17">
        <v>0.19135121454187401</v>
      </c>
      <c r="AB13" s="17"/>
      <c r="AC13" s="17">
        <v>0.28625055518753301</v>
      </c>
      <c r="AD13" s="17">
        <v>0.233202922805713</v>
      </c>
      <c r="AE13" s="17">
        <v>0.18409316829556499</v>
      </c>
      <c r="AF13" s="17">
        <v>0.18809791587880501</v>
      </c>
      <c r="AG13" s="17">
        <v>0.242608325814031</v>
      </c>
      <c r="AH13" s="17">
        <v>0.25951325861671798</v>
      </c>
      <c r="AI13" s="17">
        <v>0.218244553963587</v>
      </c>
      <c r="AJ13" s="17">
        <v>0.23197897867468401</v>
      </c>
      <c r="AK13" s="17">
        <v>0.25018097919797699</v>
      </c>
      <c r="AL13" s="17">
        <v>0.20248865412549399</v>
      </c>
      <c r="AM13" s="17">
        <v>0.23073987336304899</v>
      </c>
      <c r="AN13" s="17">
        <v>0.223380572338404</v>
      </c>
      <c r="AO13" s="17">
        <v>0.25813241106037998</v>
      </c>
      <c r="AP13" s="17">
        <v>0.32584521526892701</v>
      </c>
      <c r="AQ13" s="17">
        <v>0.19510108360697001</v>
      </c>
      <c r="AR13" s="17">
        <v>0.287655880553423</v>
      </c>
      <c r="AS13" s="17"/>
      <c r="AT13" s="17">
        <v>0.31886316321139002</v>
      </c>
      <c r="AU13" s="17">
        <v>0.21666377251677399</v>
      </c>
      <c r="AV13" s="17">
        <v>0.219393302243025</v>
      </c>
      <c r="AW13" s="17">
        <v>0.17473845176682201</v>
      </c>
      <c r="AX13" s="17">
        <v>0.20368020501808401</v>
      </c>
      <c r="AY13" s="17">
        <v>0.19431282120277399</v>
      </c>
      <c r="AZ13" s="17"/>
      <c r="BA13" s="17">
        <v>0.199028507373018</v>
      </c>
      <c r="BB13" s="17">
        <v>0.23233084919538</v>
      </c>
      <c r="BC13" s="17">
        <v>0.24965526838388</v>
      </c>
      <c r="BD13" s="17">
        <v>0.25715546063058298</v>
      </c>
      <c r="BE13" s="17">
        <v>0.36996115235847199</v>
      </c>
      <c r="BF13" s="17"/>
      <c r="BG13" s="17">
        <v>0.20243118662317899</v>
      </c>
      <c r="BH13" s="17">
        <v>0.249853171075265</v>
      </c>
      <c r="BI13" s="17">
        <v>0.189268411464937</v>
      </c>
      <c r="BJ13" s="17">
        <v>0.22985785687315799</v>
      </c>
      <c r="BK13" s="17">
        <v>0.23055248645665199</v>
      </c>
      <c r="BL13" s="17"/>
      <c r="BM13" s="17">
        <v>0.213143484199975</v>
      </c>
      <c r="BN13" s="17">
        <v>0.24617061843607399</v>
      </c>
      <c r="BO13" s="17">
        <v>0.24635621359057799</v>
      </c>
      <c r="BP13" s="17"/>
      <c r="BQ13" s="17">
        <v>0.28171271752022498</v>
      </c>
      <c r="BR13" s="17">
        <v>0.20374397615415099</v>
      </c>
      <c r="BS13" s="17"/>
      <c r="BT13" s="17">
        <v>0.23800867522403801</v>
      </c>
      <c r="BU13" s="17">
        <v>0.224110634741785</v>
      </c>
    </row>
    <row r="14" spans="2:73" ht="28.8" x14ac:dyDescent="0.3">
      <c r="B14" s="18" t="s">
        <v>463</v>
      </c>
      <c r="C14" s="17">
        <v>8.2792929969388404E-2</v>
      </c>
      <c r="D14" s="17">
        <v>9.0816907583259596E-2</v>
      </c>
      <c r="E14" s="17">
        <v>7.4446663951465999E-2</v>
      </c>
      <c r="F14" s="17"/>
      <c r="G14" s="17">
        <v>6.3865071330544906E-2</v>
      </c>
      <c r="H14" s="17">
        <v>5.7902508577889998E-2</v>
      </c>
      <c r="I14" s="17">
        <v>8.7097437246480697E-2</v>
      </c>
      <c r="J14" s="17">
        <v>7.1617978364505494E-2</v>
      </c>
      <c r="K14" s="17">
        <v>8.6884587017364803E-2</v>
      </c>
      <c r="L14" s="17">
        <v>0.1184167026448</v>
      </c>
      <c r="M14" s="17"/>
      <c r="N14" s="17">
        <v>8.13845788251642E-2</v>
      </c>
      <c r="O14" s="17">
        <v>7.3393063821245899E-2</v>
      </c>
      <c r="P14" s="17">
        <v>9.19040174523333E-2</v>
      </c>
      <c r="Q14" s="17">
        <v>8.5425274587422897E-2</v>
      </c>
      <c r="R14" s="17"/>
      <c r="S14" s="17">
        <v>9.0468299217229098E-2</v>
      </c>
      <c r="T14" s="17">
        <v>7.7138485749990604E-2</v>
      </c>
      <c r="U14" s="17">
        <v>7.0122789387063705E-2</v>
      </c>
      <c r="V14" s="17">
        <v>9.7128921782827601E-2</v>
      </c>
      <c r="W14" s="17">
        <v>5.4902439705754202E-2</v>
      </c>
      <c r="X14" s="17">
        <v>6.51302539832226E-2</v>
      </c>
      <c r="Y14" s="17">
        <v>8.9056752462316702E-2</v>
      </c>
      <c r="Z14" s="17">
        <v>4.80804584886858E-2</v>
      </c>
      <c r="AA14" s="17">
        <v>0.119372899259663</v>
      </c>
      <c r="AB14" s="17"/>
      <c r="AC14" s="17">
        <v>3.2844502473672398E-2</v>
      </c>
      <c r="AD14" s="17">
        <v>7.1309154301071501E-2</v>
      </c>
      <c r="AE14" s="17">
        <v>0.128947882506211</v>
      </c>
      <c r="AF14" s="17">
        <v>8.5144077033578805E-2</v>
      </c>
      <c r="AG14" s="17">
        <v>9.8470154404643503E-2</v>
      </c>
      <c r="AH14" s="17">
        <v>9.1519556985960093E-2</v>
      </c>
      <c r="AI14" s="17">
        <v>6.5224299369057104E-2</v>
      </c>
      <c r="AJ14" s="17">
        <v>5.6733252199549E-2</v>
      </c>
      <c r="AK14" s="17">
        <v>7.8193022708361301E-2</v>
      </c>
      <c r="AL14" s="17">
        <v>9.6037928550102805E-2</v>
      </c>
      <c r="AM14" s="17">
        <v>6.3643168761754895E-2</v>
      </c>
      <c r="AN14" s="17">
        <v>8.7367242838765402E-2</v>
      </c>
      <c r="AO14" s="17">
        <v>5.2495885024431303E-2</v>
      </c>
      <c r="AP14" s="17">
        <v>0.109636167178933</v>
      </c>
      <c r="AQ14" s="17">
        <v>6.9267029993605705E-2</v>
      </c>
      <c r="AR14" s="17">
        <v>0.13368462156486299</v>
      </c>
      <c r="AS14" s="17"/>
      <c r="AT14" s="17">
        <v>8.9893426891213296E-2</v>
      </c>
      <c r="AU14" s="17">
        <v>0.10797759073509799</v>
      </c>
      <c r="AV14" s="17">
        <v>5.7173323004561898E-2</v>
      </c>
      <c r="AW14" s="17">
        <v>6.5429682078814805E-2</v>
      </c>
      <c r="AX14" s="17">
        <v>6.4985466728012004E-2</v>
      </c>
      <c r="AY14" s="17">
        <v>7.9066855232346495E-2</v>
      </c>
      <c r="AZ14" s="17"/>
      <c r="BA14" s="17">
        <v>9.2404104480516294E-2</v>
      </c>
      <c r="BB14" s="17">
        <v>8.6356584885841303E-2</v>
      </c>
      <c r="BC14" s="17">
        <v>7.49044202642693E-2</v>
      </c>
      <c r="BD14" s="17">
        <v>7.2220522130034603E-2</v>
      </c>
      <c r="BE14" s="17">
        <v>9.6554763399550395E-2</v>
      </c>
      <c r="BF14" s="17"/>
      <c r="BG14" s="17">
        <v>8.3449333633830003E-2</v>
      </c>
      <c r="BH14" s="17">
        <v>9.2981740904942406E-2</v>
      </c>
      <c r="BI14" s="17">
        <v>9.2086031371169899E-2</v>
      </c>
      <c r="BJ14" s="17">
        <v>7.4251778452201295E-2</v>
      </c>
      <c r="BK14" s="17">
        <v>6.2280029710530399E-2</v>
      </c>
      <c r="BL14" s="17"/>
      <c r="BM14" s="17">
        <v>9.37692453485858E-2</v>
      </c>
      <c r="BN14" s="17">
        <v>7.7574020082171305E-2</v>
      </c>
      <c r="BO14" s="17">
        <v>6.2732155730999495E-2</v>
      </c>
      <c r="BP14" s="17"/>
      <c r="BQ14" s="17">
        <v>7.4114095326738197E-2</v>
      </c>
      <c r="BR14" s="17">
        <v>8.7477848758718404E-2</v>
      </c>
      <c r="BS14" s="17"/>
      <c r="BT14" s="17">
        <v>8.2030783996383597E-2</v>
      </c>
      <c r="BU14" s="17">
        <v>8.0075710143147794E-2</v>
      </c>
    </row>
    <row r="15" spans="2:73" ht="28.8" x14ac:dyDescent="0.3">
      <c r="B15" s="18" t="s">
        <v>464</v>
      </c>
      <c r="C15" s="17">
        <v>8.0972554596100005E-2</v>
      </c>
      <c r="D15" s="17">
        <v>8.4646464112542799E-2</v>
      </c>
      <c r="E15" s="17">
        <v>7.7642267780321697E-2</v>
      </c>
      <c r="F15" s="17"/>
      <c r="G15" s="17">
        <v>0.125411938474394</v>
      </c>
      <c r="H15" s="17">
        <v>0.13057733279730299</v>
      </c>
      <c r="I15" s="17">
        <v>8.4198789411095806E-2</v>
      </c>
      <c r="J15" s="17">
        <v>6.2304260734888997E-2</v>
      </c>
      <c r="K15" s="17">
        <v>5.4933114156042899E-2</v>
      </c>
      <c r="L15" s="17">
        <v>4.1256486345360999E-2</v>
      </c>
      <c r="M15" s="17"/>
      <c r="N15" s="17">
        <v>0.10596303064311</v>
      </c>
      <c r="O15" s="17">
        <v>7.0483862145700293E-2</v>
      </c>
      <c r="P15" s="17">
        <v>8.7733597632240506E-2</v>
      </c>
      <c r="Q15" s="17">
        <v>5.6651078559961203E-2</v>
      </c>
      <c r="R15" s="17"/>
      <c r="S15" s="17">
        <v>0.122769293425825</v>
      </c>
      <c r="T15" s="17">
        <v>4.4818170200778398E-2</v>
      </c>
      <c r="U15" s="17">
        <v>0.12823762087732199</v>
      </c>
      <c r="V15" s="17">
        <v>8.9439253668859894E-2</v>
      </c>
      <c r="W15" s="17">
        <v>4.32203714375054E-2</v>
      </c>
      <c r="X15" s="17">
        <v>7.5821864112020895E-2</v>
      </c>
      <c r="Y15" s="17">
        <v>7.0660748958796593E-2</v>
      </c>
      <c r="Z15" s="17">
        <v>0.119914988559861</v>
      </c>
      <c r="AA15" s="17">
        <v>5.34206445598603E-2</v>
      </c>
      <c r="AB15" s="17"/>
      <c r="AC15" s="17">
        <v>9.4403504320379195E-2</v>
      </c>
      <c r="AD15" s="17">
        <v>9.2140431617004498E-2</v>
      </c>
      <c r="AE15" s="17">
        <v>3.95216438035512E-2</v>
      </c>
      <c r="AF15" s="17">
        <v>5.6622083124375298E-2</v>
      </c>
      <c r="AG15" s="17">
        <v>8.2574067378814398E-2</v>
      </c>
      <c r="AH15" s="17">
        <v>8.7802776029904495E-2</v>
      </c>
      <c r="AI15" s="17">
        <v>7.4487481722161797E-2</v>
      </c>
      <c r="AJ15" s="17">
        <v>9.4038077744033402E-2</v>
      </c>
      <c r="AK15" s="17">
        <v>0.12003287551218</v>
      </c>
      <c r="AL15" s="17">
        <v>5.9899693861240499E-2</v>
      </c>
      <c r="AM15" s="17">
        <v>0.102453443968665</v>
      </c>
      <c r="AN15" s="17">
        <v>1.83208789083621E-2</v>
      </c>
      <c r="AO15" s="17">
        <v>0.104134613890477</v>
      </c>
      <c r="AP15" s="17">
        <v>7.6643478329643105E-2</v>
      </c>
      <c r="AQ15" s="17">
        <v>7.04763043434051E-2</v>
      </c>
      <c r="AR15" s="17">
        <v>0.14485587573133099</v>
      </c>
      <c r="AS15" s="17"/>
      <c r="AT15" s="17">
        <v>0.122816908459326</v>
      </c>
      <c r="AU15" s="17">
        <v>6.8977916938097197E-2</v>
      </c>
      <c r="AV15" s="17">
        <v>7.1439509299136006E-2</v>
      </c>
      <c r="AW15" s="17">
        <v>7.5399808005389896E-2</v>
      </c>
      <c r="AX15" s="17">
        <v>4.5563641045074002E-2</v>
      </c>
      <c r="AY15" s="17">
        <v>7.7577455425936706E-2</v>
      </c>
      <c r="AZ15" s="17"/>
      <c r="BA15" s="17">
        <v>5.1430893667433197E-2</v>
      </c>
      <c r="BB15" s="17">
        <v>8.0673539186441698E-2</v>
      </c>
      <c r="BC15" s="17">
        <v>8.0240029344966504E-2</v>
      </c>
      <c r="BD15" s="17">
        <v>0.135099553875934</v>
      </c>
      <c r="BE15" s="17">
        <v>0.10080232131339401</v>
      </c>
      <c r="BF15" s="17"/>
      <c r="BG15" s="17">
        <v>7.0221126682415799E-2</v>
      </c>
      <c r="BH15" s="17">
        <v>9.2426792723686702E-2</v>
      </c>
      <c r="BI15" s="17">
        <v>8.0882110571517896E-2</v>
      </c>
      <c r="BJ15" s="17">
        <v>8.4343465858897695E-2</v>
      </c>
      <c r="BK15" s="17">
        <v>0.107307982365517</v>
      </c>
      <c r="BL15" s="17"/>
      <c r="BM15" s="17">
        <v>9.2292188805682907E-2</v>
      </c>
      <c r="BN15" s="17">
        <v>6.7022282955413001E-2</v>
      </c>
      <c r="BO15" s="17">
        <v>8.09982883721031E-2</v>
      </c>
      <c r="BP15" s="17"/>
      <c r="BQ15" s="17">
        <v>0.14300690829304399</v>
      </c>
      <c r="BR15" s="17">
        <v>4.5210099517329898E-2</v>
      </c>
      <c r="BS15" s="17"/>
      <c r="BT15" s="17">
        <v>9.9429922292392295E-2</v>
      </c>
      <c r="BU15" s="17">
        <v>5.7293248016178001E-2</v>
      </c>
    </row>
    <row r="16" spans="2:73" ht="28.8" x14ac:dyDescent="0.3">
      <c r="B16" s="18" t="s">
        <v>456</v>
      </c>
      <c r="C16" s="17">
        <v>6.1782126375304003E-2</v>
      </c>
      <c r="D16" s="17">
        <v>6.8491561282318605E-2</v>
      </c>
      <c r="E16" s="17">
        <v>5.5434578572556001E-2</v>
      </c>
      <c r="F16" s="17"/>
      <c r="G16" s="17">
        <v>7.9901925236433802E-2</v>
      </c>
      <c r="H16" s="17">
        <v>0.129336491651803</v>
      </c>
      <c r="I16" s="17">
        <v>6.70827611286402E-2</v>
      </c>
      <c r="J16" s="17">
        <v>5.5207010994744503E-2</v>
      </c>
      <c r="K16" s="17">
        <v>3.30557359554534E-2</v>
      </c>
      <c r="L16" s="17">
        <v>1.51849496766026E-2</v>
      </c>
      <c r="M16" s="17"/>
      <c r="N16" s="17">
        <v>8.7468642655123802E-2</v>
      </c>
      <c r="O16" s="17">
        <v>5.2161833284881998E-2</v>
      </c>
      <c r="P16" s="17">
        <v>4.7565456434755203E-2</v>
      </c>
      <c r="Q16" s="17">
        <v>5.3880284488967298E-2</v>
      </c>
      <c r="R16" s="17"/>
      <c r="S16" s="17">
        <v>0.121600589140049</v>
      </c>
      <c r="T16" s="17">
        <v>2.77135595412565E-2</v>
      </c>
      <c r="U16" s="17">
        <v>3.6595225313898E-2</v>
      </c>
      <c r="V16" s="17">
        <v>5.8313750478544403E-2</v>
      </c>
      <c r="W16" s="17">
        <v>5.3860188830278301E-2</v>
      </c>
      <c r="X16" s="17">
        <v>6.3127269270731895E-2</v>
      </c>
      <c r="Y16" s="17">
        <v>5.7714161269753803E-2</v>
      </c>
      <c r="Z16" s="17">
        <v>3.9574124138911898E-2</v>
      </c>
      <c r="AA16" s="17">
        <v>6.8514825778219796E-2</v>
      </c>
      <c r="AB16" s="17"/>
      <c r="AC16" s="17">
        <v>3.54887094272349E-2</v>
      </c>
      <c r="AD16" s="17">
        <v>8.0053213611656002E-2</v>
      </c>
      <c r="AE16" s="17">
        <v>1.8567820165817699E-2</v>
      </c>
      <c r="AF16" s="17">
        <v>6.6649711923719504E-2</v>
      </c>
      <c r="AG16" s="17">
        <v>6.0181998141114003E-2</v>
      </c>
      <c r="AH16" s="17">
        <v>6.2884345356042107E-2</v>
      </c>
      <c r="AI16" s="17">
        <v>6.6977297683018897E-2</v>
      </c>
      <c r="AJ16" s="17">
        <v>3.9555132738579898E-2</v>
      </c>
      <c r="AK16" s="17">
        <v>5.1549834993727103E-2</v>
      </c>
      <c r="AL16" s="17">
        <v>6.9569939452558793E-2</v>
      </c>
      <c r="AM16" s="17">
        <v>8.0491695285849305E-2</v>
      </c>
      <c r="AN16" s="17">
        <v>3.6834478184158699E-2</v>
      </c>
      <c r="AO16" s="17">
        <v>0.13048596914729099</v>
      </c>
      <c r="AP16" s="17">
        <v>4.3455499077100203E-2</v>
      </c>
      <c r="AQ16" s="17">
        <v>9.2280071324559607E-2</v>
      </c>
      <c r="AR16" s="17">
        <v>9.56424881705943E-2</v>
      </c>
      <c r="AS16" s="17"/>
      <c r="AT16" s="17">
        <v>0.103987820365668</v>
      </c>
      <c r="AU16" s="17">
        <v>5.7706680037696099E-2</v>
      </c>
      <c r="AV16" s="17">
        <v>5.7950405439330298E-2</v>
      </c>
      <c r="AW16" s="17">
        <v>3.4116324946118798E-2</v>
      </c>
      <c r="AX16" s="17">
        <v>3.2884151391133098E-2</v>
      </c>
      <c r="AY16" s="17">
        <v>6.2348771172699699E-2</v>
      </c>
      <c r="AZ16" s="17"/>
      <c r="BA16" s="17">
        <v>3.5101442594487199E-2</v>
      </c>
      <c r="BB16" s="17">
        <v>5.3588677322645099E-2</v>
      </c>
      <c r="BC16" s="17">
        <v>6.6192534764551295E-2</v>
      </c>
      <c r="BD16" s="17">
        <v>0.12374252576078</v>
      </c>
      <c r="BE16" s="17">
        <v>9.0503302958204301E-2</v>
      </c>
      <c r="BF16" s="17"/>
      <c r="BG16" s="17">
        <v>5.8200404649820098E-2</v>
      </c>
      <c r="BH16" s="17">
        <v>8.7754469103975996E-2</v>
      </c>
      <c r="BI16" s="17">
        <v>4.4961807610233703E-2</v>
      </c>
      <c r="BJ16" s="17">
        <v>5.4954185033462499E-2</v>
      </c>
      <c r="BK16" s="17">
        <v>1.8287694967844301E-2</v>
      </c>
      <c r="BL16" s="17"/>
      <c r="BM16" s="17">
        <v>7.4365241822155495E-2</v>
      </c>
      <c r="BN16" s="17">
        <v>4.7274158319199198E-2</v>
      </c>
      <c r="BO16" s="17">
        <v>5.93945900370546E-2</v>
      </c>
      <c r="BP16" s="17"/>
      <c r="BQ16" s="17">
        <v>0.11517139855860099</v>
      </c>
      <c r="BR16" s="17">
        <v>3.10258212213202E-2</v>
      </c>
      <c r="BS16" s="17"/>
      <c r="BT16" s="17">
        <v>7.2935207354816498E-2</v>
      </c>
      <c r="BU16" s="17">
        <v>4.88198078527739E-2</v>
      </c>
    </row>
    <row r="17" spans="2:73" x14ac:dyDescent="0.3">
      <c r="B17" s="18" t="s">
        <v>92</v>
      </c>
      <c r="C17" s="17">
        <v>5.8062035725886002E-2</v>
      </c>
      <c r="D17" s="17">
        <v>5.0214569450458497E-2</v>
      </c>
      <c r="E17" s="17">
        <v>6.5482476619432406E-2</v>
      </c>
      <c r="F17" s="17"/>
      <c r="G17" s="17">
        <v>6.0705827259285798E-2</v>
      </c>
      <c r="H17" s="17">
        <v>6.6279745154300504E-2</v>
      </c>
      <c r="I17" s="17">
        <v>5.9132585876964398E-2</v>
      </c>
      <c r="J17" s="17">
        <v>6.5623655469769004E-2</v>
      </c>
      <c r="K17" s="17">
        <v>5.4600404182515501E-2</v>
      </c>
      <c r="L17" s="17">
        <v>4.4929464362411797E-2</v>
      </c>
      <c r="M17" s="17"/>
      <c r="N17" s="17">
        <v>3.4116018043267103E-2</v>
      </c>
      <c r="O17" s="17">
        <v>6.2863173238193806E-2</v>
      </c>
      <c r="P17" s="17">
        <v>5.0114371095951599E-2</v>
      </c>
      <c r="Q17" s="17">
        <v>8.5745709778384596E-2</v>
      </c>
      <c r="R17" s="17"/>
      <c r="S17" s="17">
        <v>5.1748559344142402E-2</v>
      </c>
      <c r="T17" s="17">
        <v>4.9259031976760098E-2</v>
      </c>
      <c r="U17" s="17">
        <v>6.7485736665960999E-2</v>
      </c>
      <c r="V17" s="17">
        <v>7.2805502368627206E-2</v>
      </c>
      <c r="W17" s="17">
        <v>7.7539821812369403E-2</v>
      </c>
      <c r="X17" s="17">
        <v>6.2022347834664898E-2</v>
      </c>
      <c r="Y17" s="17">
        <v>4.8166978580501701E-2</v>
      </c>
      <c r="Z17" s="17">
        <v>4.1875100367584198E-2</v>
      </c>
      <c r="AA17" s="17">
        <v>5.4257491030663803E-2</v>
      </c>
      <c r="AB17" s="17"/>
      <c r="AC17" s="17">
        <v>0.17929844884681101</v>
      </c>
      <c r="AD17" s="17">
        <v>9.2883792413307506E-2</v>
      </c>
      <c r="AE17" s="17">
        <v>5.9544793303318702E-2</v>
      </c>
      <c r="AF17" s="17">
        <v>6.6448856189132904E-2</v>
      </c>
      <c r="AG17" s="17">
        <v>5.6787304053217101E-2</v>
      </c>
      <c r="AH17" s="17">
        <v>6.2703652418732006E-2</v>
      </c>
      <c r="AI17" s="17">
        <v>5.55530988640996E-2</v>
      </c>
      <c r="AJ17" s="17">
        <v>3.6218970312956698E-2</v>
      </c>
      <c r="AK17" s="17">
        <v>5.5478132795352103E-2</v>
      </c>
      <c r="AL17" s="17">
        <v>4.1407758848977301E-2</v>
      </c>
      <c r="AM17" s="17">
        <v>6.3255456616875996E-2</v>
      </c>
      <c r="AN17" s="17">
        <v>2.6410657384557699E-2</v>
      </c>
      <c r="AO17" s="17">
        <v>2.9401421706204401E-2</v>
      </c>
      <c r="AP17" s="17">
        <v>4.5896587099420197E-2</v>
      </c>
      <c r="AQ17" s="17">
        <v>5.2668622329954E-2</v>
      </c>
      <c r="AR17" s="17">
        <v>1.70961668459997E-2</v>
      </c>
      <c r="AS17" s="17"/>
      <c r="AT17" s="17">
        <v>4.6857973353052099E-2</v>
      </c>
      <c r="AU17" s="17">
        <v>6.4694978892216495E-2</v>
      </c>
      <c r="AV17" s="17">
        <v>5.96982264256097E-2</v>
      </c>
      <c r="AW17" s="17">
        <v>6.0213288840553901E-2</v>
      </c>
      <c r="AX17" s="17">
        <v>5.5698429362378399E-2</v>
      </c>
      <c r="AY17" s="17">
        <v>6.4286111972022303E-2</v>
      </c>
      <c r="AZ17" s="17"/>
      <c r="BA17" s="17">
        <v>8.4709930419433602E-2</v>
      </c>
      <c r="BB17" s="17">
        <v>4.6968827144632498E-2</v>
      </c>
      <c r="BC17" s="17">
        <v>4.6617109837916698E-2</v>
      </c>
      <c r="BD17" s="17">
        <v>3.6796703500021399E-2</v>
      </c>
      <c r="BE17" s="17">
        <v>1.42420406685885E-2</v>
      </c>
      <c r="BF17" s="17"/>
      <c r="BG17" s="17">
        <v>5.0288431255891101E-2</v>
      </c>
      <c r="BH17" s="17">
        <v>4.7434067046557497E-2</v>
      </c>
      <c r="BI17" s="17">
        <v>3.6228066721670199E-2</v>
      </c>
      <c r="BJ17" s="17">
        <v>5.1769144640392603E-2</v>
      </c>
      <c r="BK17" s="17">
        <v>5.5053109117180803E-2</v>
      </c>
      <c r="BL17" s="17"/>
      <c r="BM17" s="17">
        <v>4.6651763242647699E-2</v>
      </c>
      <c r="BN17" s="17">
        <v>6.4279125099144602E-2</v>
      </c>
      <c r="BO17" s="17">
        <v>7.7001591614007395E-2</v>
      </c>
      <c r="BP17" s="17"/>
      <c r="BQ17" s="17">
        <v>2.5923034837642502E-2</v>
      </c>
      <c r="BR17" s="17">
        <v>6.9106732022319095E-2</v>
      </c>
      <c r="BS17" s="17"/>
      <c r="BT17" s="17">
        <v>3.8202456802573601E-2</v>
      </c>
      <c r="BU17" s="17">
        <v>6.6598152467014005E-2</v>
      </c>
    </row>
    <row r="18" spans="2:73" x14ac:dyDescent="0.3">
      <c r="B18" s="18" t="s">
        <v>212</v>
      </c>
      <c r="C18" s="19">
        <v>5.43343706974855E-3</v>
      </c>
      <c r="D18" s="19">
        <v>7.9156748347558904E-3</v>
      </c>
      <c r="E18" s="19">
        <v>3.0313213346440499E-3</v>
      </c>
      <c r="F18" s="19"/>
      <c r="G18" s="19">
        <v>7.8679984316092806E-3</v>
      </c>
      <c r="H18" s="19">
        <v>7.1784225461817598E-3</v>
      </c>
      <c r="I18" s="19">
        <v>1.3653927194685E-3</v>
      </c>
      <c r="J18" s="19">
        <v>5.3141591940624204E-3</v>
      </c>
      <c r="K18" s="19">
        <v>9.0892820084724508E-3</v>
      </c>
      <c r="L18" s="19">
        <v>3.3513596807766902E-3</v>
      </c>
      <c r="M18" s="19"/>
      <c r="N18" s="19">
        <v>3.5604086767443998E-3</v>
      </c>
      <c r="O18" s="19">
        <v>6.4547486983823101E-3</v>
      </c>
      <c r="P18" s="19">
        <v>1.0030612262262199E-2</v>
      </c>
      <c r="Q18" s="19">
        <v>2.4584338347494201E-3</v>
      </c>
      <c r="R18" s="19"/>
      <c r="S18" s="19">
        <v>1.8438521931486401E-3</v>
      </c>
      <c r="T18" s="19">
        <v>4.5523956742946096E-3</v>
      </c>
      <c r="U18" s="19">
        <v>4.4721645305970904E-3</v>
      </c>
      <c r="V18" s="19">
        <v>5.5118217179285804E-3</v>
      </c>
      <c r="W18" s="19">
        <v>1.8012394684352302E-2</v>
      </c>
      <c r="X18" s="19">
        <v>2.3228312735708301E-3</v>
      </c>
      <c r="Y18" s="19">
        <v>0</v>
      </c>
      <c r="Z18" s="19">
        <v>4.4536159544399196E-3</v>
      </c>
      <c r="AA18" s="19">
        <v>9.8658739542486201E-3</v>
      </c>
      <c r="AB18" s="19"/>
      <c r="AC18" s="19">
        <v>0</v>
      </c>
      <c r="AD18" s="19">
        <v>2.4428505431480001E-2</v>
      </c>
      <c r="AE18" s="19">
        <v>1.08492266621184E-2</v>
      </c>
      <c r="AF18" s="19">
        <v>0</v>
      </c>
      <c r="AG18" s="19">
        <v>0</v>
      </c>
      <c r="AH18" s="19">
        <v>6.0593543190720304E-3</v>
      </c>
      <c r="AI18" s="19">
        <v>3.61138546588747E-3</v>
      </c>
      <c r="AJ18" s="19">
        <v>0</v>
      </c>
      <c r="AK18" s="19">
        <v>1.87759804931165E-2</v>
      </c>
      <c r="AL18" s="19">
        <v>0</v>
      </c>
      <c r="AM18" s="19">
        <v>1.1774451288007699E-2</v>
      </c>
      <c r="AN18" s="19">
        <v>3.8565233893419898E-3</v>
      </c>
      <c r="AO18" s="19">
        <v>0</v>
      </c>
      <c r="AP18" s="19">
        <v>0</v>
      </c>
      <c r="AQ18" s="19">
        <v>4.4529753085357903E-3</v>
      </c>
      <c r="AR18" s="19">
        <v>4.2481552218920898E-3</v>
      </c>
      <c r="AS18" s="19"/>
      <c r="AT18" s="19">
        <v>2.93533508985928E-3</v>
      </c>
      <c r="AU18" s="19">
        <v>1.79091425245314E-3</v>
      </c>
      <c r="AV18" s="19">
        <v>1.7244375491309499E-2</v>
      </c>
      <c r="AW18" s="19">
        <v>2.6392555535173401E-3</v>
      </c>
      <c r="AX18" s="19">
        <v>9.9748216308191504E-3</v>
      </c>
      <c r="AY18" s="19">
        <v>4.8364695797103001E-3</v>
      </c>
      <c r="AZ18" s="19"/>
      <c r="BA18" s="19">
        <v>3.13986678840073E-3</v>
      </c>
      <c r="BB18" s="19">
        <v>9.1779666930086896E-3</v>
      </c>
      <c r="BC18" s="19">
        <v>1.83157970831073E-3</v>
      </c>
      <c r="BD18" s="19">
        <v>6.6520840937202E-3</v>
      </c>
      <c r="BE18" s="19">
        <v>0</v>
      </c>
      <c r="BF18" s="19"/>
      <c r="BG18" s="19">
        <v>1.9652338345662098E-3</v>
      </c>
      <c r="BH18" s="19">
        <v>4.9484117352740498E-3</v>
      </c>
      <c r="BI18" s="19">
        <v>1.09567460682063E-2</v>
      </c>
      <c r="BJ18" s="19">
        <v>4.0147979734623303E-3</v>
      </c>
      <c r="BK18" s="19">
        <v>0</v>
      </c>
      <c r="BL18" s="19"/>
      <c r="BM18" s="19">
        <v>4.9969246758383304E-3</v>
      </c>
      <c r="BN18" s="19">
        <v>4.6805765184837703E-3</v>
      </c>
      <c r="BO18" s="19">
        <v>8.5530742099426595E-3</v>
      </c>
      <c r="BP18" s="19"/>
      <c r="BQ18" s="19">
        <v>5.5287065567694504E-3</v>
      </c>
      <c r="BR18" s="19">
        <v>5.4922697525041104E-3</v>
      </c>
      <c r="BS18" s="19"/>
      <c r="BT18" s="19">
        <v>4.1759498420755803E-3</v>
      </c>
      <c r="BU18" s="19">
        <v>8.0306017890774493E-3</v>
      </c>
    </row>
    <row r="19" spans="2:73" x14ac:dyDescent="0.3">
      <c r="B19" s="16"/>
    </row>
    <row r="20" spans="2:73" x14ac:dyDescent="0.3">
      <c r="B20" t="s">
        <v>95</v>
      </c>
    </row>
    <row r="21" spans="2:73" x14ac:dyDescent="0.3">
      <c r="B21" t="s">
        <v>96</v>
      </c>
    </row>
    <row r="23" spans="2:73" x14ac:dyDescent="0.3">
      <c r="B23"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U21"/>
  <sheetViews>
    <sheetView showGridLines="0" workbookViewId="0">
      <pane xSplit="2" topLeftCell="C1" activePane="topRight" state="frozen"/>
      <selection pane="topRight" activeCell="D3" sqref="D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270</v>
      </c>
      <c r="C9" s="17">
        <v>0.16333066049674699</v>
      </c>
      <c r="D9" s="17">
        <v>0.160705443807104</v>
      </c>
      <c r="E9" s="17">
        <v>0.16526380476772901</v>
      </c>
      <c r="F9" s="17"/>
      <c r="G9" s="17">
        <v>0.107342585373927</v>
      </c>
      <c r="H9" s="17">
        <v>8.5097766377689399E-2</v>
      </c>
      <c r="I9" s="17">
        <v>0.15143320681019301</v>
      </c>
      <c r="J9" s="17">
        <v>0.16994733284474201</v>
      </c>
      <c r="K9" s="17">
        <v>0.236643235862108</v>
      </c>
      <c r="L9" s="17">
        <v>0.21908996609350001</v>
      </c>
      <c r="M9" s="17"/>
      <c r="N9" s="17">
        <v>9.3859308335127095E-2</v>
      </c>
      <c r="O9" s="17">
        <v>0.13078200854717001</v>
      </c>
      <c r="P9" s="17">
        <v>0.16141793836662299</v>
      </c>
      <c r="Q9" s="17">
        <v>0.27222790579058498</v>
      </c>
      <c r="R9" s="17"/>
      <c r="S9" s="17">
        <v>0.13517607286562999</v>
      </c>
      <c r="T9" s="17">
        <v>0.18539032521916099</v>
      </c>
      <c r="U9" s="17">
        <v>0.16247056157784801</v>
      </c>
      <c r="V9" s="17">
        <v>0.173212383947106</v>
      </c>
      <c r="W9" s="17">
        <v>0.155692317349689</v>
      </c>
      <c r="X9" s="17">
        <v>0.16057693420994101</v>
      </c>
      <c r="Y9" s="17">
        <v>0.160013659291352</v>
      </c>
      <c r="Z9" s="17">
        <v>0.19462105749343001</v>
      </c>
      <c r="AA9" s="17">
        <v>0.16102976613242401</v>
      </c>
      <c r="AB9" s="17"/>
      <c r="AC9" s="17">
        <v>0.45581613758728801</v>
      </c>
      <c r="AD9" s="17">
        <v>0.34471109063548599</v>
      </c>
      <c r="AE9" s="17">
        <v>0.28055237362374202</v>
      </c>
      <c r="AF9" s="17">
        <v>0.24403751336663601</v>
      </c>
      <c r="AG9" s="17">
        <v>0.236709998440748</v>
      </c>
      <c r="AH9" s="17">
        <v>0.180801749435307</v>
      </c>
      <c r="AI9" s="17">
        <v>0.107411680261544</v>
      </c>
      <c r="AJ9" s="17">
        <v>0.116913130138357</v>
      </c>
      <c r="AK9" s="17">
        <v>0.103454230584518</v>
      </c>
      <c r="AL9" s="17">
        <v>0.103645776046491</v>
      </c>
      <c r="AM9" s="17">
        <v>0.11829516855515999</v>
      </c>
      <c r="AN9" s="17">
        <v>0.120358458065444</v>
      </c>
      <c r="AO9" s="17">
        <v>9.4511840841588798E-2</v>
      </c>
      <c r="AP9" s="17">
        <v>5.7229865713991003E-2</v>
      </c>
      <c r="AQ9" s="17">
        <v>7.6175676033344103E-2</v>
      </c>
      <c r="AR9" s="17">
        <v>3.00917782400075E-2</v>
      </c>
      <c r="AS9" s="17"/>
      <c r="AT9" s="17">
        <v>0.123764693853715</v>
      </c>
      <c r="AU9" s="17">
        <v>0.176555015372966</v>
      </c>
      <c r="AV9" s="17">
        <v>0.140653440156742</v>
      </c>
      <c r="AW9" s="17">
        <v>0.15735581237180901</v>
      </c>
      <c r="AX9" s="17">
        <v>0.22687826159201099</v>
      </c>
      <c r="AY9" s="17">
        <v>0.23129578888500399</v>
      </c>
      <c r="AZ9" s="17"/>
      <c r="BA9" s="17">
        <v>0.240911037601685</v>
      </c>
      <c r="BB9" s="17">
        <v>0.16511908738939901</v>
      </c>
      <c r="BC9" s="17">
        <v>0.117067695792756</v>
      </c>
      <c r="BD9" s="17">
        <v>8.7867419784060194E-2</v>
      </c>
      <c r="BE9" s="17">
        <v>0.11146568308247</v>
      </c>
      <c r="BF9" s="17"/>
      <c r="BG9" s="17">
        <v>0.16373529073334001</v>
      </c>
      <c r="BH9" s="17">
        <v>0.114132842354361</v>
      </c>
      <c r="BI9" s="17">
        <v>0.156376283788695</v>
      </c>
      <c r="BJ9" s="17">
        <v>0.185172891999629</v>
      </c>
      <c r="BK9" s="17">
        <v>0.19428885579230201</v>
      </c>
      <c r="BL9" s="17"/>
      <c r="BM9" s="17">
        <v>0.10472474062548701</v>
      </c>
      <c r="BN9" s="17">
        <v>0.19311875865014799</v>
      </c>
      <c r="BO9" s="17">
        <v>0.26579296587074702</v>
      </c>
      <c r="BP9" s="17"/>
      <c r="BQ9" s="17">
        <v>8.3804054526452898E-2</v>
      </c>
      <c r="BR9" s="17">
        <v>0.21005845980783699</v>
      </c>
      <c r="BS9" s="17"/>
      <c r="BT9" s="17">
        <v>0.110394902469051</v>
      </c>
      <c r="BU9" s="17">
        <v>0.22369469733959099</v>
      </c>
    </row>
    <row r="10" spans="2:73" x14ac:dyDescent="0.3">
      <c r="B10" s="18" t="s">
        <v>268</v>
      </c>
      <c r="C10" s="17">
        <v>0.25613708155878601</v>
      </c>
      <c r="D10" s="17">
        <v>0.24538907057811599</v>
      </c>
      <c r="E10" s="17">
        <v>0.26620293184312099</v>
      </c>
      <c r="F10" s="17"/>
      <c r="G10" s="17">
        <v>0.26747598455854099</v>
      </c>
      <c r="H10" s="17">
        <v>0.25560356603693601</v>
      </c>
      <c r="I10" s="17">
        <v>0.24300033766899701</v>
      </c>
      <c r="J10" s="17">
        <v>0.27455863478673198</v>
      </c>
      <c r="K10" s="17">
        <v>0.25296246001639699</v>
      </c>
      <c r="L10" s="17">
        <v>0.24687730032212599</v>
      </c>
      <c r="M10" s="17"/>
      <c r="N10" s="17">
        <v>0.20096516762383401</v>
      </c>
      <c r="O10" s="17">
        <v>0.289311761841478</v>
      </c>
      <c r="P10" s="17">
        <v>0.25184960501764397</v>
      </c>
      <c r="Q10" s="17">
        <v>0.287350380958731</v>
      </c>
      <c r="R10" s="17"/>
      <c r="S10" s="17">
        <v>0.246172644880674</v>
      </c>
      <c r="T10" s="17">
        <v>0.28123453771363099</v>
      </c>
      <c r="U10" s="17">
        <v>0.22089916000985399</v>
      </c>
      <c r="V10" s="17">
        <v>0.26057214069892098</v>
      </c>
      <c r="W10" s="17">
        <v>0.29059946762225303</v>
      </c>
      <c r="X10" s="17">
        <v>0.26607869103825699</v>
      </c>
      <c r="Y10" s="17">
        <v>0.26827318577437798</v>
      </c>
      <c r="Z10" s="17">
        <v>0.26594788378450102</v>
      </c>
      <c r="AA10" s="17">
        <v>0.216300576614922</v>
      </c>
      <c r="AB10" s="17"/>
      <c r="AC10" s="17">
        <v>0.177729905153755</v>
      </c>
      <c r="AD10" s="17">
        <v>0.22201929751445201</v>
      </c>
      <c r="AE10" s="17">
        <v>0.27629570959098099</v>
      </c>
      <c r="AF10" s="17">
        <v>0.34260804594370198</v>
      </c>
      <c r="AG10" s="17">
        <v>0.28003718220813101</v>
      </c>
      <c r="AH10" s="17">
        <v>0.31889367489866399</v>
      </c>
      <c r="AI10" s="17">
        <v>0.28547659266466102</v>
      </c>
      <c r="AJ10" s="17">
        <v>0.26306709826149699</v>
      </c>
      <c r="AK10" s="17">
        <v>0.19442433415021401</v>
      </c>
      <c r="AL10" s="17">
        <v>0.20755022555333999</v>
      </c>
      <c r="AM10" s="17">
        <v>0.26777363821150002</v>
      </c>
      <c r="AN10" s="17">
        <v>0.22187907675076399</v>
      </c>
      <c r="AO10" s="17">
        <v>0.23186368035607699</v>
      </c>
      <c r="AP10" s="17">
        <v>0.228175674325589</v>
      </c>
      <c r="AQ10" s="17">
        <v>0.23036929071343201</v>
      </c>
      <c r="AR10" s="17">
        <v>0.20777893813613399</v>
      </c>
      <c r="AS10" s="17"/>
      <c r="AT10" s="17">
        <v>0.25524624957797598</v>
      </c>
      <c r="AU10" s="17">
        <v>0.23594741873646699</v>
      </c>
      <c r="AV10" s="17">
        <v>0.27152431349675699</v>
      </c>
      <c r="AW10" s="17">
        <v>0.28877743397764599</v>
      </c>
      <c r="AX10" s="17">
        <v>0.23732832344865801</v>
      </c>
      <c r="AY10" s="17">
        <v>0.25222830603985102</v>
      </c>
      <c r="AZ10" s="17"/>
      <c r="BA10" s="17">
        <v>0.27819363756978299</v>
      </c>
      <c r="BB10" s="17">
        <v>0.28739399583471498</v>
      </c>
      <c r="BC10" s="17">
        <v>0.23379877670418001</v>
      </c>
      <c r="BD10" s="17">
        <v>0.20323884421216501</v>
      </c>
      <c r="BE10" s="17">
        <v>0.228919777629291</v>
      </c>
      <c r="BF10" s="17"/>
      <c r="BG10" s="17">
        <v>0.25883465708199999</v>
      </c>
      <c r="BH10" s="17">
        <v>0.24659528824371299</v>
      </c>
      <c r="BI10" s="17">
        <v>0.26625224878924703</v>
      </c>
      <c r="BJ10" s="17">
        <v>0.25130428507080899</v>
      </c>
      <c r="BK10" s="17">
        <v>0.248033495183</v>
      </c>
      <c r="BL10" s="17"/>
      <c r="BM10" s="17">
        <v>0.21999281011656799</v>
      </c>
      <c r="BN10" s="17">
        <v>0.29499640606510402</v>
      </c>
      <c r="BO10" s="17">
        <v>0.26979810039497498</v>
      </c>
      <c r="BP10" s="17"/>
      <c r="BQ10" s="17">
        <v>0.23856137818477</v>
      </c>
      <c r="BR10" s="17">
        <v>0.26376494140856199</v>
      </c>
      <c r="BS10" s="17"/>
      <c r="BT10" s="17">
        <v>0.24297647219587901</v>
      </c>
      <c r="BU10" s="17">
        <v>0.28601740643853502</v>
      </c>
    </row>
    <row r="11" spans="2:73" x14ac:dyDescent="0.3">
      <c r="B11" s="18" t="s">
        <v>466</v>
      </c>
      <c r="C11" s="17">
        <v>0.39168465318075402</v>
      </c>
      <c r="D11" s="17">
        <v>0.40172176518061498</v>
      </c>
      <c r="E11" s="17">
        <v>0.38235391277349601</v>
      </c>
      <c r="F11" s="17"/>
      <c r="G11" s="17">
        <v>0.41737169373486299</v>
      </c>
      <c r="H11" s="17">
        <v>0.42492073118697998</v>
      </c>
      <c r="I11" s="17">
        <v>0.422238812736422</v>
      </c>
      <c r="J11" s="17">
        <v>0.39333814991530602</v>
      </c>
      <c r="K11" s="17">
        <v>0.36107996980016899</v>
      </c>
      <c r="L11" s="17">
        <v>0.34201096743744502</v>
      </c>
      <c r="M11" s="17"/>
      <c r="N11" s="17">
        <v>0.46605014056017002</v>
      </c>
      <c r="O11" s="17">
        <v>0.39782617685730698</v>
      </c>
      <c r="P11" s="17">
        <v>0.414396357215017</v>
      </c>
      <c r="Q11" s="17">
        <v>0.28635897156738099</v>
      </c>
      <c r="R11" s="17"/>
      <c r="S11" s="17">
        <v>0.41582927309059098</v>
      </c>
      <c r="T11" s="17">
        <v>0.37182526458105702</v>
      </c>
      <c r="U11" s="17">
        <v>0.39468437029539599</v>
      </c>
      <c r="V11" s="17">
        <v>0.37760209096598701</v>
      </c>
      <c r="W11" s="17">
        <v>0.39786279882849601</v>
      </c>
      <c r="X11" s="17">
        <v>0.37253244679956399</v>
      </c>
      <c r="Y11" s="17">
        <v>0.36884894501646298</v>
      </c>
      <c r="Z11" s="17">
        <v>0.37402419135036702</v>
      </c>
      <c r="AA11" s="17">
        <v>0.43084203174038599</v>
      </c>
      <c r="AB11" s="17"/>
      <c r="AC11" s="17">
        <v>0.120286663439109</v>
      </c>
      <c r="AD11" s="17">
        <v>0.217660608196341</v>
      </c>
      <c r="AE11" s="17">
        <v>0.31229433668415002</v>
      </c>
      <c r="AF11" s="17">
        <v>0.28174665623829998</v>
      </c>
      <c r="AG11" s="17">
        <v>0.33088631850546102</v>
      </c>
      <c r="AH11" s="17">
        <v>0.35044067930273498</v>
      </c>
      <c r="AI11" s="17">
        <v>0.41392602637474002</v>
      </c>
      <c r="AJ11" s="17">
        <v>0.4299373932044</v>
      </c>
      <c r="AK11" s="17">
        <v>0.508751146934728</v>
      </c>
      <c r="AL11" s="17">
        <v>0.494804806359186</v>
      </c>
      <c r="AM11" s="17">
        <v>0.41222640741699801</v>
      </c>
      <c r="AN11" s="17">
        <v>0.48928042397857202</v>
      </c>
      <c r="AO11" s="17">
        <v>0.41571589368943801</v>
      </c>
      <c r="AP11" s="17">
        <v>0.505194424482868</v>
      </c>
      <c r="AQ11" s="17">
        <v>0.43677009650294801</v>
      </c>
      <c r="AR11" s="17">
        <v>0.46428449398398902</v>
      </c>
      <c r="AS11" s="17"/>
      <c r="AT11" s="17">
        <v>0.41171012456183198</v>
      </c>
      <c r="AU11" s="17">
        <v>0.398443422380998</v>
      </c>
      <c r="AV11" s="17">
        <v>0.40044592256261402</v>
      </c>
      <c r="AW11" s="17">
        <v>0.377397977602139</v>
      </c>
      <c r="AX11" s="17">
        <v>0.37586424021772702</v>
      </c>
      <c r="AY11" s="17">
        <v>0.31280388321163499</v>
      </c>
      <c r="AZ11" s="17"/>
      <c r="BA11" s="17">
        <v>0.33853563686785298</v>
      </c>
      <c r="BB11" s="17">
        <v>0.38471328193367699</v>
      </c>
      <c r="BC11" s="17">
        <v>0.43029307233296998</v>
      </c>
      <c r="BD11" s="17">
        <v>0.446852003190158</v>
      </c>
      <c r="BE11" s="17">
        <v>0.36315715505086799</v>
      </c>
      <c r="BF11" s="17"/>
      <c r="BG11" s="17">
        <v>0.40722814095105397</v>
      </c>
      <c r="BH11" s="17">
        <v>0.42592305018068299</v>
      </c>
      <c r="BI11" s="17">
        <v>0.41441246764570899</v>
      </c>
      <c r="BJ11" s="17">
        <v>0.38341847549914099</v>
      </c>
      <c r="BK11" s="17">
        <v>0.35799981205671899</v>
      </c>
      <c r="BL11" s="17"/>
      <c r="BM11" s="17">
        <v>0.44692081353670698</v>
      </c>
      <c r="BN11" s="17">
        <v>0.35799548442342799</v>
      </c>
      <c r="BO11" s="17">
        <v>0.30868560838666598</v>
      </c>
      <c r="BP11" s="17"/>
      <c r="BQ11" s="17">
        <v>0.45206373602227301</v>
      </c>
      <c r="BR11" s="17">
        <v>0.36037631354847199</v>
      </c>
      <c r="BS11" s="17"/>
      <c r="BT11" s="17">
        <v>0.42690355278721998</v>
      </c>
      <c r="BU11" s="17">
        <v>0.35170026701160201</v>
      </c>
    </row>
    <row r="12" spans="2:73" x14ac:dyDescent="0.3">
      <c r="B12" s="18" t="s">
        <v>467</v>
      </c>
      <c r="C12" s="17">
        <v>0.105472273027785</v>
      </c>
      <c r="D12" s="17">
        <v>0.11401483117717499</v>
      </c>
      <c r="E12" s="17">
        <v>9.7473201438521895E-2</v>
      </c>
      <c r="F12" s="17"/>
      <c r="G12" s="17">
        <v>8.3356284065936301E-2</v>
      </c>
      <c r="H12" s="17">
        <v>0.13783005470283399</v>
      </c>
      <c r="I12" s="17">
        <v>0.100433584507268</v>
      </c>
      <c r="J12" s="17">
        <v>9.8645736413743898E-2</v>
      </c>
      <c r="K12" s="17">
        <v>7.7066225637905106E-2</v>
      </c>
      <c r="L12" s="17">
        <v>0.12254017870928199</v>
      </c>
      <c r="M12" s="17"/>
      <c r="N12" s="17">
        <v>0.13843049518570399</v>
      </c>
      <c r="O12" s="17">
        <v>0.103834467541705</v>
      </c>
      <c r="P12" s="17">
        <v>9.5070555180983299E-2</v>
      </c>
      <c r="Q12" s="17">
        <v>7.83376941704816E-2</v>
      </c>
      <c r="R12" s="17"/>
      <c r="S12" s="17">
        <v>0.113715549634303</v>
      </c>
      <c r="T12" s="17">
        <v>8.8932417130631505E-2</v>
      </c>
      <c r="U12" s="17">
        <v>0.12164757674427799</v>
      </c>
      <c r="V12" s="17">
        <v>0.11852444909332201</v>
      </c>
      <c r="W12" s="17">
        <v>8.5224550442926206E-2</v>
      </c>
      <c r="X12" s="17">
        <v>9.9499593418891405E-2</v>
      </c>
      <c r="Y12" s="17">
        <v>0.122896237898776</v>
      </c>
      <c r="Z12" s="17">
        <v>9.9421857726424395E-2</v>
      </c>
      <c r="AA12" s="17">
        <v>9.9729591186995301E-2</v>
      </c>
      <c r="AB12" s="17"/>
      <c r="AC12" s="17">
        <v>0</v>
      </c>
      <c r="AD12" s="17">
        <v>9.8489121361530096E-2</v>
      </c>
      <c r="AE12" s="17">
        <v>7.2338257318621105E-2</v>
      </c>
      <c r="AF12" s="17">
        <v>6.0440350423188099E-2</v>
      </c>
      <c r="AG12" s="17">
        <v>0.100366350667445</v>
      </c>
      <c r="AH12" s="17">
        <v>8.0161222222358802E-2</v>
      </c>
      <c r="AI12" s="17">
        <v>0.108969633377219</v>
      </c>
      <c r="AJ12" s="17">
        <v>0.103492829176781</v>
      </c>
      <c r="AK12" s="17">
        <v>0.10591660433556301</v>
      </c>
      <c r="AL12" s="17">
        <v>0.13140356462275801</v>
      </c>
      <c r="AM12" s="17">
        <v>0.109477493469174</v>
      </c>
      <c r="AN12" s="17">
        <v>0.108578936038351</v>
      </c>
      <c r="AO12" s="17">
        <v>0.13428653426739801</v>
      </c>
      <c r="AP12" s="17">
        <v>0.135799634846413</v>
      </c>
      <c r="AQ12" s="17">
        <v>0.119057781892694</v>
      </c>
      <c r="AR12" s="17">
        <v>0.194920442768378</v>
      </c>
      <c r="AS12" s="17"/>
      <c r="AT12" s="17">
        <v>0.124227189322591</v>
      </c>
      <c r="AU12" s="17">
        <v>9.4716052483951596E-2</v>
      </c>
      <c r="AV12" s="17">
        <v>9.8041572652470294E-2</v>
      </c>
      <c r="AW12" s="17">
        <v>0.11046505140952401</v>
      </c>
      <c r="AX12" s="17">
        <v>9.4527142850921703E-2</v>
      </c>
      <c r="AY12" s="17">
        <v>0.10714727119454499</v>
      </c>
      <c r="AZ12" s="17"/>
      <c r="BA12" s="17">
        <v>7.6149526878523305E-2</v>
      </c>
      <c r="BB12" s="17">
        <v>9.1448448226694401E-2</v>
      </c>
      <c r="BC12" s="17">
        <v>0.107692194208697</v>
      </c>
      <c r="BD12" s="17">
        <v>0.16385091822494099</v>
      </c>
      <c r="BE12" s="17">
        <v>0.248963320279425</v>
      </c>
      <c r="BF12" s="17"/>
      <c r="BG12" s="17">
        <v>0.10120780038308699</v>
      </c>
      <c r="BH12" s="17">
        <v>0.13572522705201701</v>
      </c>
      <c r="BI12" s="17">
        <v>9.24748000463676E-2</v>
      </c>
      <c r="BJ12" s="17">
        <v>9.7320193030690894E-2</v>
      </c>
      <c r="BK12" s="17">
        <v>0.114263435549361</v>
      </c>
      <c r="BL12" s="17"/>
      <c r="BM12" s="17">
        <v>0.13450727625127701</v>
      </c>
      <c r="BN12" s="17">
        <v>8.37194885290235E-2</v>
      </c>
      <c r="BO12" s="17">
        <v>7.1620278777729598E-2</v>
      </c>
      <c r="BP12" s="17"/>
      <c r="BQ12" s="17">
        <v>0.12879052435313701</v>
      </c>
      <c r="BR12" s="17">
        <v>9.5911183247426701E-2</v>
      </c>
      <c r="BS12" s="17"/>
      <c r="BT12" s="17">
        <v>0.124642258787838</v>
      </c>
      <c r="BU12" s="17">
        <v>7.81824723509707E-2</v>
      </c>
    </row>
    <row r="13" spans="2:73" x14ac:dyDescent="0.3">
      <c r="B13" s="18" t="s">
        <v>468</v>
      </c>
      <c r="C13" s="17">
        <v>3.8470817713625399E-2</v>
      </c>
      <c r="D13" s="17">
        <v>3.6221562488927501E-2</v>
      </c>
      <c r="E13" s="17">
        <v>4.0781369086490098E-2</v>
      </c>
      <c r="F13" s="17"/>
      <c r="G13" s="17">
        <v>5.5865653741705698E-2</v>
      </c>
      <c r="H13" s="17">
        <v>4.4474454771503802E-2</v>
      </c>
      <c r="I13" s="17">
        <v>4.5603196343872603E-2</v>
      </c>
      <c r="J13" s="17">
        <v>2.5343035537638E-2</v>
      </c>
      <c r="K13" s="17">
        <v>2.73083441507244E-2</v>
      </c>
      <c r="L13" s="17">
        <v>3.4446514037371402E-2</v>
      </c>
      <c r="M13" s="17"/>
      <c r="N13" s="17">
        <v>4.9760042946069803E-2</v>
      </c>
      <c r="O13" s="17">
        <v>3.1672455182114603E-2</v>
      </c>
      <c r="P13" s="17">
        <v>3.2534702979523503E-2</v>
      </c>
      <c r="Q13" s="17">
        <v>3.9335960998704303E-2</v>
      </c>
      <c r="R13" s="17"/>
      <c r="S13" s="17">
        <v>4.7263478161333299E-2</v>
      </c>
      <c r="T13" s="17">
        <v>3.3280441385646002E-2</v>
      </c>
      <c r="U13" s="17">
        <v>3.63646909142155E-2</v>
      </c>
      <c r="V13" s="17">
        <v>3.6729619792448799E-2</v>
      </c>
      <c r="W13" s="17">
        <v>3.8093557437887497E-2</v>
      </c>
      <c r="X13" s="17">
        <v>3.7517616134451398E-2</v>
      </c>
      <c r="Y13" s="17">
        <v>4.7499352682628102E-2</v>
      </c>
      <c r="Z13" s="17">
        <v>1.1651674169998599E-2</v>
      </c>
      <c r="AA13" s="17">
        <v>4.15229377756451E-2</v>
      </c>
      <c r="AB13" s="17"/>
      <c r="AC13" s="17">
        <v>0.161267611363441</v>
      </c>
      <c r="AD13" s="17">
        <v>2.8391054098287499E-2</v>
      </c>
      <c r="AE13" s="17">
        <v>2.04269774338992E-2</v>
      </c>
      <c r="AF13" s="17">
        <v>3.3318859196311702E-2</v>
      </c>
      <c r="AG13" s="17">
        <v>1.6759547071135E-2</v>
      </c>
      <c r="AH13" s="17">
        <v>2.8363832248491601E-2</v>
      </c>
      <c r="AI13" s="17">
        <v>5.8709906849126997E-2</v>
      </c>
      <c r="AJ13" s="17">
        <v>3.3476018749980498E-2</v>
      </c>
      <c r="AK13" s="17">
        <v>4.79587624722147E-2</v>
      </c>
      <c r="AL13" s="17">
        <v>3.9460471686376702E-2</v>
      </c>
      <c r="AM13" s="17">
        <v>4.8125658861051197E-2</v>
      </c>
      <c r="AN13" s="17">
        <v>2.7383463377107401E-2</v>
      </c>
      <c r="AO13" s="17">
        <v>5.5178009279450803E-2</v>
      </c>
      <c r="AP13" s="17">
        <v>1.25913436461148E-2</v>
      </c>
      <c r="AQ13" s="17">
        <v>5.8172108358272197E-2</v>
      </c>
      <c r="AR13" s="17">
        <v>4.9789725459435497E-2</v>
      </c>
      <c r="AS13" s="17"/>
      <c r="AT13" s="17">
        <v>3.7733126569462198E-2</v>
      </c>
      <c r="AU13" s="17">
        <v>4.42852902395523E-2</v>
      </c>
      <c r="AV13" s="17">
        <v>5.0872477460841399E-2</v>
      </c>
      <c r="AW13" s="17">
        <v>3.3027415377388299E-2</v>
      </c>
      <c r="AX13" s="17">
        <v>2.73986148922402E-2</v>
      </c>
      <c r="AY13" s="17">
        <v>1.4235426275817101E-2</v>
      </c>
      <c r="AZ13" s="17"/>
      <c r="BA13" s="17">
        <v>3.3179993912411401E-2</v>
      </c>
      <c r="BB13" s="17">
        <v>3.7601843757638899E-2</v>
      </c>
      <c r="BC13" s="17">
        <v>4.5571140730662797E-2</v>
      </c>
      <c r="BD13" s="17">
        <v>5.0182557906394802E-2</v>
      </c>
      <c r="BE13" s="17">
        <v>1.9291951318776299E-2</v>
      </c>
      <c r="BF13" s="17"/>
      <c r="BG13" s="17">
        <v>2.9503918007636E-2</v>
      </c>
      <c r="BH13" s="17">
        <v>4.0037479488274699E-2</v>
      </c>
      <c r="BI13" s="17">
        <v>3.9361472993125798E-2</v>
      </c>
      <c r="BJ13" s="17">
        <v>4.4341619020814897E-2</v>
      </c>
      <c r="BK13" s="17">
        <v>3.50180137103984E-2</v>
      </c>
      <c r="BL13" s="17"/>
      <c r="BM13" s="17">
        <v>4.56658049588822E-2</v>
      </c>
      <c r="BN13" s="17">
        <v>3.2262436508139897E-2</v>
      </c>
      <c r="BO13" s="17">
        <v>3.2059621237834901E-2</v>
      </c>
      <c r="BP13" s="17"/>
      <c r="BQ13" s="17">
        <v>5.2355117019992597E-2</v>
      </c>
      <c r="BR13" s="17">
        <v>3.1761381554290501E-2</v>
      </c>
      <c r="BS13" s="17"/>
      <c r="BT13" s="17">
        <v>4.7343108408947801E-2</v>
      </c>
      <c r="BU13" s="17">
        <v>2.4457697112026999E-2</v>
      </c>
    </row>
    <row r="14" spans="2:73" x14ac:dyDescent="0.3">
      <c r="B14" s="18" t="s">
        <v>469</v>
      </c>
      <c r="C14" s="17">
        <v>1.3181179391193299E-2</v>
      </c>
      <c r="D14" s="17">
        <v>1.19047933691174E-2</v>
      </c>
      <c r="E14" s="17">
        <v>1.44656590019922E-2</v>
      </c>
      <c r="F14" s="17"/>
      <c r="G14" s="17">
        <v>5.8067211458604296E-3</v>
      </c>
      <c r="H14" s="17">
        <v>2.23242487625426E-2</v>
      </c>
      <c r="I14" s="17">
        <v>4.3564876248447099E-3</v>
      </c>
      <c r="J14" s="17">
        <v>7.8379097018748799E-3</v>
      </c>
      <c r="K14" s="17">
        <v>1.8859358122052399E-2</v>
      </c>
      <c r="L14" s="17">
        <v>1.83430709187033E-2</v>
      </c>
      <c r="M14" s="17"/>
      <c r="N14" s="17">
        <v>2.0431633664398201E-2</v>
      </c>
      <c r="O14" s="17">
        <v>1.26550890884183E-2</v>
      </c>
      <c r="P14" s="17">
        <v>1.1437991410592501E-2</v>
      </c>
      <c r="Q14" s="17">
        <v>6.3785197905535497E-3</v>
      </c>
      <c r="R14" s="17"/>
      <c r="S14" s="17">
        <v>9.4987525742711194E-3</v>
      </c>
      <c r="T14" s="17">
        <v>1.46326659755675E-2</v>
      </c>
      <c r="U14" s="17">
        <v>2.33366901931473E-2</v>
      </c>
      <c r="V14" s="17">
        <v>5.9360545839934704E-3</v>
      </c>
      <c r="W14" s="17">
        <v>9.9609212371362596E-3</v>
      </c>
      <c r="X14" s="17">
        <v>1.85668478480665E-2</v>
      </c>
      <c r="Y14" s="17">
        <v>5.0985401567636198E-3</v>
      </c>
      <c r="Z14" s="17">
        <v>3.1794807567108598E-2</v>
      </c>
      <c r="AA14" s="17">
        <v>1.13556611275738E-2</v>
      </c>
      <c r="AB14" s="17"/>
      <c r="AC14" s="17">
        <v>0</v>
      </c>
      <c r="AD14" s="17">
        <v>7.4832479403446703E-3</v>
      </c>
      <c r="AE14" s="17">
        <v>1.02431187939362E-2</v>
      </c>
      <c r="AF14" s="17">
        <v>1.41499620272681E-2</v>
      </c>
      <c r="AG14" s="17">
        <v>1.0252414136264E-2</v>
      </c>
      <c r="AH14" s="17">
        <v>9.8956306975500792E-3</v>
      </c>
      <c r="AI14" s="17">
        <v>1.5241262686935301E-2</v>
      </c>
      <c r="AJ14" s="17">
        <v>2.1175049788820201E-2</v>
      </c>
      <c r="AK14" s="17">
        <v>8.9301908776052395E-3</v>
      </c>
      <c r="AL14" s="17">
        <v>1.26411528289195E-2</v>
      </c>
      <c r="AM14" s="17">
        <v>9.1503348363511199E-3</v>
      </c>
      <c r="AN14" s="17">
        <v>1.6132006799067199E-2</v>
      </c>
      <c r="AO14" s="17">
        <v>1.94872777186899E-2</v>
      </c>
      <c r="AP14" s="17">
        <v>3.0036884829086501E-2</v>
      </c>
      <c r="AQ14" s="17">
        <v>2.21782083281532E-2</v>
      </c>
      <c r="AR14" s="17">
        <v>1.9243028712650899E-2</v>
      </c>
      <c r="AS14" s="17"/>
      <c r="AT14" s="17">
        <v>1.1507627971058299E-2</v>
      </c>
      <c r="AU14" s="17">
        <v>1.79991644134537E-2</v>
      </c>
      <c r="AV14" s="17">
        <v>1.1215148170215E-2</v>
      </c>
      <c r="AW14" s="17">
        <v>7.2939936136146698E-3</v>
      </c>
      <c r="AX14" s="17">
        <v>9.9385375156518206E-3</v>
      </c>
      <c r="AY14" s="17">
        <v>2.76587467264502E-2</v>
      </c>
      <c r="AZ14" s="17"/>
      <c r="BA14" s="17">
        <v>8.0933997626261005E-3</v>
      </c>
      <c r="BB14" s="17">
        <v>1.14694127870823E-2</v>
      </c>
      <c r="BC14" s="17">
        <v>1.9042362384036601E-2</v>
      </c>
      <c r="BD14" s="17">
        <v>1.8057187858529701E-2</v>
      </c>
      <c r="BE14" s="17">
        <v>2.82021126391689E-2</v>
      </c>
      <c r="BF14" s="17"/>
      <c r="BG14" s="17">
        <v>2.1335018589822102E-2</v>
      </c>
      <c r="BH14" s="17">
        <v>1.18888279058373E-2</v>
      </c>
      <c r="BI14" s="17">
        <v>6.0129234942903204E-3</v>
      </c>
      <c r="BJ14" s="17">
        <v>9.4506473563948402E-3</v>
      </c>
      <c r="BK14" s="17">
        <v>1.8611379414640999E-2</v>
      </c>
      <c r="BL14" s="17"/>
      <c r="BM14" s="17">
        <v>1.45831852572998E-2</v>
      </c>
      <c r="BN14" s="17">
        <v>1.16605219593805E-2</v>
      </c>
      <c r="BO14" s="17">
        <v>1.26835228567012E-2</v>
      </c>
      <c r="BP14" s="17"/>
      <c r="BQ14" s="17">
        <v>1.7488972125754201E-2</v>
      </c>
      <c r="BR14" s="17">
        <v>1.0984316342709299E-2</v>
      </c>
      <c r="BS14" s="17"/>
      <c r="BT14" s="17">
        <v>1.76012784958147E-2</v>
      </c>
      <c r="BU14" s="17">
        <v>7.9573134354282999E-3</v>
      </c>
    </row>
    <row r="15" spans="2:73" x14ac:dyDescent="0.3">
      <c r="B15" s="18" t="s">
        <v>470</v>
      </c>
      <c r="C15" s="17">
        <v>1.7583290398804099E-2</v>
      </c>
      <c r="D15" s="17">
        <v>2.1909000120010999E-2</v>
      </c>
      <c r="E15" s="17">
        <v>1.34222451637785E-2</v>
      </c>
      <c r="F15" s="17"/>
      <c r="G15" s="17">
        <v>2.8120798759947399E-2</v>
      </c>
      <c r="H15" s="17">
        <v>1.9986270209087598E-2</v>
      </c>
      <c r="I15" s="17">
        <v>1.0037199754202201E-2</v>
      </c>
      <c r="J15" s="17">
        <v>1.7361286729325801E-2</v>
      </c>
      <c r="K15" s="17">
        <v>1.94198418531576E-2</v>
      </c>
      <c r="L15" s="17">
        <v>1.3730626762556901E-2</v>
      </c>
      <c r="M15" s="17"/>
      <c r="N15" s="17">
        <v>2.3461753290284298E-2</v>
      </c>
      <c r="O15" s="17">
        <v>1.8719747131365899E-2</v>
      </c>
      <c r="P15" s="17">
        <v>1.6738187140310199E-2</v>
      </c>
      <c r="Q15" s="17">
        <v>1.11386389234263E-2</v>
      </c>
      <c r="R15" s="17"/>
      <c r="S15" s="17">
        <v>1.4552512374861101E-2</v>
      </c>
      <c r="T15" s="17">
        <v>1.16258588771832E-2</v>
      </c>
      <c r="U15" s="17">
        <v>2.71169397721727E-2</v>
      </c>
      <c r="V15" s="17">
        <v>2.2488706531974999E-2</v>
      </c>
      <c r="W15" s="17">
        <v>1.1836327253201599E-2</v>
      </c>
      <c r="X15" s="17">
        <v>1.4885210759199401E-2</v>
      </c>
      <c r="Y15" s="17">
        <v>1.6268194786657399E-2</v>
      </c>
      <c r="Z15" s="17">
        <v>2.2538527908171301E-2</v>
      </c>
      <c r="AA15" s="17">
        <v>2.23113418457918E-2</v>
      </c>
      <c r="AB15" s="17"/>
      <c r="AC15" s="17">
        <v>8.4899682456406195E-2</v>
      </c>
      <c r="AD15" s="17">
        <v>8.2972779639387505E-3</v>
      </c>
      <c r="AE15" s="17">
        <v>9.0054564593600398E-3</v>
      </c>
      <c r="AF15" s="17">
        <v>9.1988052606502696E-3</v>
      </c>
      <c r="AG15" s="17">
        <v>1.0935888051158299E-2</v>
      </c>
      <c r="AH15" s="17">
        <v>2.7063896590115401E-2</v>
      </c>
      <c r="AI15" s="17">
        <v>1.02648977857735E-2</v>
      </c>
      <c r="AJ15" s="17">
        <v>1.8677878737694401E-2</v>
      </c>
      <c r="AK15" s="17">
        <v>2.2218421558133299E-2</v>
      </c>
      <c r="AL15" s="17">
        <v>6.2648239639968104E-3</v>
      </c>
      <c r="AM15" s="17">
        <v>1.47853366624411E-2</v>
      </c>
      <c r="AN15" s="17">
        <v>1.22489394925397E-2</v>
      </c>
      <c r="AO15" s="17">
        <v>4.8956763847356602E-2</v>
      </c>
      <c r="AP15" s="17">
        <v>2.0304976022939899E-2</v>
      </c>
      <c r="AQ15" s="17">
        <v>3.9523334610496001E-2</v>
      </c>
      <c r="AR15" s="17">
        <v>2.7409515261749302E-2</v>
      </c>
      <c r="AS15" s="17"/>
      <c r="AT15" s="17">
        <v>1.95270388658151E-2</v>
      </c>
      <c r="AU15" s="17">
        <v>1.57758825170113E-2</v>
      </c>
      <c r="AV15" s="17">
        <v>1.7007029233651699E-2</v>
      </c>
      <c r="AW15" s="17">
        <v>1.41219190515476E-2</v>
      </c>
      <c r="AX15" s="17">
        <v>1.68035892351447E-2</v>
      </c>
      <c r="AY15" s="17">
        <v>3.5844277951661702E-2</v>
      </c>
      <c r="AZ15" s="17"/>
      <c r="BA15" s="17">
        <v>8.1300975615073694E-3</v>
      </c>
      <c r="BB15" s="17">
        <v>1.06798797303149E-2</v>
      </c>
      <c r="BC15" s="17">
        <v>2.5123292591069699E-2</v>
      </c>
      <c r="BD15" s="17">
        <v>2.3027044925853501E-2</v>
      </c>
      <c r="BE15" s="17">
        <v>0</v>
      </c>
      <c r="BF15" s="17"/>
      <c r="BG15" s="17">
        <v>1.2934403687416799E-2</v>
      </c>
      <c r="BH15" s="17">
        <v>2.1320713408565901E-2</v>
      </c>
      <c r="BI15" s="17">
        <v>1.0173186088102E-2</v>
      </c>
      <c r="BJ15" s="17">
        <v>1.67569938010622E-2</v>
      </c>
      <c r="BK15" s="17">
        <v>0</v>
      </c>
      <c r="BL15" s="17"/>
      <c r="BM15" s="17">
        <v>2.3893160674139401E-2</v>
      </c>
      <c r="BN15" s="17">
        <v>1.2627799301328501E-2</v>
      </c>
      <c r="BO15" s="17">
        <v>1.07782540884424E-2</v>
      </c>
      <c r="BP15" s="17"/>
      <c r="BQ15" s="17">
        <v>2.1973709269312799E-2</v>
      </c>
      <c r="BR15" s="17">
        <v>1.3931185512036299E-2</v>
      </c>
      <c r="BS15" s="17"/>
      <c r="BT15" s="17">
        <v>2.0586964160733801E-2</v>
      </c>
      <c r="BU15" s="17">
        <v>1.50769998565743E-2</v>
      </c>
    </row>
    <row r="16" spans="2:73" x14ac:dyDescent="0.3">
      <c r="B16" s="18" t="s">
        <v>92</v>
      </c>
      <c r="C16" s="19">
        <v>1.4140044232306101E-2</v>
      </c>
      <c r="D16" s="19">
        <v>8.1335332789349794E-3</v>
      </c>
      <c r="E16" s="19">
        <v>2.0036875924871599E-2</v>
      </c>
      <c r="F16" s="19"/>
      <c r="G16" s="19">
        <v>3.4660278619219401E-2</v>
      </c>
      <c r="H16" s="19">
        <v>9.7629079524262797E-3</v>
      </c>
      <c r="I16" s="19">
        <v>2.2897174554201E-2</v>
      </c>
      <c r="J16" s="19">
        <v>1.2967914070637901E-2</v>
      </c>
      <c r="K16" s="19">
        <v>6.6605645574874198E-3</v>
      </c>
      <c r="L16" s="19">
        <v>2.9613757190156301E-3</v>
      </c>
      <c r="M16" s="19"/>
      <c r="N16" s="19">
        <v>7.0414583944122099E-3</v>
      </c>
      <c r="O16" s="19">
        <v>1.51982938104414E-2</v>
      </c>
      <c r="P16" s="19">
        <v>1.6554662689305898E-2</v>
      </c>
      <c r="Q16" s="19">
        <v>1.8871927800136901E-2</v>
      </c>
      <c r="R16" s="19"/>
      <c r="S16" s="19">
        <v>1.7791716418336399E-2</v>
      </c>
      <c r="T16" s="19">
        <v>1.30784891171223E-2</v>
      </c>
      <c r="U16" s="19">
        <v>1.3480010493089299E-2</v>
      </c>
      <c r="V16" s="19">
        <v>4.9345543862468304E-3</v>
      </c>
      <c r="W16" s="19">
        <v>1.0730059828409799E-2</v>
      </c>
      <c r="X16" s="19">
        <v>3.0342659791628999E-2</v>
      </c>
      <c r="Y16" s="19">
        <v>1.11018843929813E-2</v>
      </c>
      <c r="Z16" s="19">
        <v>0</v>
      </c>
      <c r="AA16" s="19">
        <v>1.6908093576263002E-2</v>
      </c>
      <c r="AB16" s="19"/>
      <c r="AC16" s="19">
        <v>0</v>
      </c>
      <c r="AD16" s="19">
        <v>7.2948302289620195E-2</v>
      </c>
      <c r="AE16" s="19">
        <v>1.8843770095311501E-2</v>
      </c>
      <c r="AF16" s="19">
        <v>1.44998075439433E-2</v>
      </c>
      <c r="AG16" s="19">
        <v>1.4052300919657101E-2</v>
      </c>
      <c r="AH16" s="19">
        <v>4.3793146047776399E-3</v>
      </c>
      <c r="AI16" s="19">
        <v>0</v>
      </c>
      <c r="AJ16" s="19">
        <v>1.3260601942469001E-2</v>
      </c>
      <c r="AK16" s="19">
        <v>8.3463090870226301E-3</v>
      </c>
      <c r="AL16" s="19">
        <v>4.2291789389320702E-3</v>
      </c>
      <c r="AM16" s="19">
        <v>2.0165961987324298E-2</v>
      </c>
      <c r="AN16" s="19">
        <v>4.1386954981544096E-3</v>
      </c>
      <c r="AO16" s="19">
        <v>0</v>
      </c>
      <c r="AP16" s="19">
        <v>1.06671961329974E-2</v>
      </c>
      <c r="AQ16" s="19">
        <v>1.7753503560660799E-2</v>
      </c>
      <c r="AR16" s="19">
        <v>6.4820774376554103E-3</v>
      </c>
      <c r="AS16" s="19"/>
      <c r="AT16" s="19">
        <v>1.6283949277550301E-2</v>
      </c>
      <c r="AU16" s="19">
        <v>1.62777538556001E-2</v>
      </c>
      <c r="AV16" s="19">
        <v>1.02400962667094E-2</v>
      </c>
      <c r="AW16" s="19">
        <v>1.1560396596331299E-2</v>
      </c>
      <c r="AX16" s="19">
        <v>1.1261290247645999E-2</v>
      </c>
      <c r="AY16" s="19">
        <v>1.87862997150356E-2</v>
      </c>
      <c r="AZ16" s="19"/>
      <c r="BA16" s="19">
        <v>1.6806669845610099E-2</v>
      </c>
      <c r="BB16" s="19">
        <v>1.1574050340479E-2</v>
      </c>
      <c r="BC16" s="19">
        <v>2.1411465255628401E-2</v>
      </c>
      <c r="BD16" s="19">
        <v>6.9240238978981704E-3</v>
      </c>
      <c r="BE16" s="19">
        <v>0</v>
      </c>
      <c r="BF16" s="19"/>
      <c r="BG16" s="19">
        <v>5.22077056564347E-3</v>
      </c>
      <c r="BH16" s="19">
        <v>4.3765713665479197E-3</v>
      </c>
      <c r="BI16" s="19">
        <v>1.49366171544632E-2</v>
      </c>
      <c r="BJ16" s="19">
        <v>1.22348942214576E-2</v>
      </c>
      <c r="BK16" s="19">
        <v>3.17850082935794E-2</v>
      </c>
      <c r="BL16" s="19"/>
      <c r="BM16" s="19">
        <v>9.7122085796385992E-3</v>
      </c>
      <c r="BN16" s="19">
        <v>1.3619104563447299E-2</v>
      </c>
      <c r="BO16" s="19">
        <v>2.8581648386902799E-2</v>
      </c>
      <c r="BP16" s="19"/>
      <c r="BQ16" s="19">
        <v>4.9625084983071499E-3</v>
      </c>
      <c r="BR16" s="19">
        <v>1.3212218578665899E-2</v>
      </c>
      <c r="BS16" s="19"/>
      <c r="BT16" s="19">
        <v>9.5514626945155494E-3</v>
      </c>
      <c r="BU16" s="19">
        <v>1.29131464552718E-2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U21"/>
  <sheetViews>
    <sheetView showGridLines="0" workbookViewId="0">
      <pane xSplit="2" topLeftCell="C1" activePane="topRight" state="frozen"/>
      <selection pane="topRight" activeCell="C17" sqref="C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270</v>
      </c>
      <c r="C9" s="17">
        <v>0.34718320793861701</v>
      </c>
      <c r="D9" s="17">
        <v>0.33855728132653301</v>
      </c>
      <c r="E9" s="17">
        <v>0.35435908036076202</v>
      </c>
      <c r="F9" s="17"/>
      <c r="G9" s="17">
        <v>0.22957422861667401</v>
      </c>
      <c r="H9" s="17">
        <v>0.18727123377198501</v>
      </c>
      <c r="I9" s="17">
        <v>0.31813421265613401</v>
      </c>
      <c r="J9" s="17">
        <v>0.37290225708894398</v>
      </c>
      <c r="K9" s="17">
        <v>0.44060697951403599</v>
      </c>
      <c r="L9" s="17">
        <v>0.49506472517441102</v>
      </c>
      <c r="M9" s="17"/>
      <c r="N9" s="17">
        <v>0.20920024939596099</v>
      </c>
      <c r="O9" s="17">
        <v>0.32685882130240101</v>
      </c>
      <c r="P9" s="17">
        <v>0.38161216164444001</v>
      </c>
      <c r="Q9" s="17">
        <v>0.48522609512793302</v>
      </c>
      <c r="R9" s="17"/>
      <c r="S9" s="17">
        <v>0.19551735968516001</v>
      </c>
      <c r="T9" s="17">
        <v>0.34029018310957998</v>
      </c>
      <c r="U9" s="17">
        <v>0.37412327560569297</v>
      </c>
      <c r="V9" s="17">
        <v>0.336354452778581</v>
      </c>
      <c r="W9" s="17">
        <v>0.37338966210605801</v>
      </c>
      <c r="X9" s="17">
        <v>0.41647318459282101</v>
      </c>
      <c r="Y9" s="17">
        <v>0.40850960320202601</v>
      </c>
      <c r="Z9" s="17">
        <v>0.47507303053160299</v>
      </c>
      <c r="AA9" s="17">
        <v>0.36311448218640502</v>
      </c>
      <c r="AB9" s="17"/>
      <c r="AC9" s="17">
        <v>0.50826085632516305</v>
      </c>
      <c r="AD9" s="17">
        <v>0.53956036633305404</v>
      </c>
      <c r="AE9" s="17">
        <v>0.52542903063190005</v>
      </c>
      <c r="AF9" s="17">
        <v>0.472369392433797</v>
      </c>
      <c r="AG9" s="17">
        <v>0.501418608634841</v>
      </c>
      <c r="AH9" s="17">
        <v>0.44181316868182702</v>
      </c>
      <c r="AI9" s="17">
        <v>0.35471346877578602</v>
      </c>
      <c r="AJ9" s="17">
        <v>0.31615855787134201</v>
      </c>
      <c r="AK9" s="17">
        <v>0.25757204506834802</v>
      </c>
      <c r="AL9" s="17">
        <v>0.29069163721914898</v>
      </c>
      <c r="AM9" s="17">
        <v>0.266714127894213</v>
      </c>
      <c r="AN9" s="17">
        <v>0.239894372142477</v>
      </c>
      <c r="AO9" s="17">
        <v>0.18300750058443199</v>
      </c>
      <c r="AP9" s="17">
        <v>0.185536902150989</v>
      </c>
      <c r="AQ9" s="17">
        <v>6.7859294301862202E-2</v>
      </c>
      <c r="AR9" s="17">
        <v>5.98119620587017E-2</v>
      </c>
      <c r="AS9" s="17"/>
      <c r="AT9" s="17">
        <v>0.22634863224867199</v>
      </c>
      <c r="AU9" s="17">
        <v>0.36249313590104698</v>
      </c>
      <c r="AV9" s="17">
        <v>0.33895367781123797</v>
      </c>
      <c r="AW9" s="17">
        <v>0.396660334673543</v>
      </c>
      <c r="AX9" s="17">
        <v>0.47087093512948303</v>
      </c>
      <c r="AY9" s="17">
        <v>0.40528795462286998</v>
      </c>
      <c r="AZ9" s="17"/>
      <c r="BA9" s="17">
        <v>0.47165827022928702</v>
      </c>
      <c r="BB9" s="17">
        <v>0.38297582110830097</v>
      </c>
      <c r="BC9" s="17">
        <v>0.24970692743751899</v>
      </c>
      <c r="BD9" s="17">
        <v>0.19212856400224301</v>
      </c>
      <c r="BE9" s="17">
        <v>0.20592787877440499</v>
      </c>
      <c r="BF9" s="17"/>
      <c r="BG9" s="17">
        <v>0.34372179838219402</v>
      </c>
      <c r="BH9" s="17">
        <v>0.27686973967885298</v>
      </c>
      <c r="BI9" s="17">
        <v>0.358732620767518</v>
      </c>
      <c r="BJ9" s="17">
        <v>0.41748897856390199</v>
      </c>
      <c r="BK9" s="17">
        <v>0.39758062256719701</v>
      </c>
      <c r="BL9" s="17"/>
      <c r="BM9" s="17">
        <v>0.24053878835454101</v>
      </c>
      <c r="BN9" s="17">
        <v>0.41415769505934502</v>
      </c>
      <c r="BO9" s="17">
        <v>0.50276150815915799</v>
      </c>
      <c r="BP9" s="17"/>
      <c r="BQ9" s="17">
        <v>0.21208064078002301</v>
      </c>
      <c r="BR9" s="17">
        <v>0.42139923642920102</v>
      </c>
      <c r="BS9" s="17"/>
      <c r="BT9" s="17">
        <v>0.28665612666804102</v>
      </c>
      <c r="BU9" s="17">
        <v>0.41771327870663699</v>
      </c>
    </row>
    <row r="10" spans="2:73" x14ac:dyDescent="0.3">
      <c r="B10" s="18" t="s">
        <v>268</v>
      </c>
      <c r="C10" s="17">
        <v>0.28866776917030301</v>
      </c>
      <c r="D10" s="17">
        <v>0.28265615569838098</v>
      </c>
      <c r="E10" s="17">
        <v>0.29541665946770201</v>
      </c>
      <c r="F10" s="17"/>
      <c r="G10" s="17">
        <v>0.28601718256580699</v>
      </c>
      <c r="H10" s="17">
        <v>0.33957419323520799</v>
      </c>
      <c r="I10" s="17">
        <v>0.28768973751885901</v>
      </c>
      <c r="J10" s="17">
        <v>0.31484305592884698</v>
      </c>
      <c r="K10" s="17">
        <v>0.27019747996361698</v>
      </c>
      <c r="L10" s="17">
        <v>0.240929985212329</v>
      </c>
      <c r="M10" s="17"/>
      <c r="N10" s="17">
        <v>0.28737973820547102</v>
      </c>
      <c r="O10" s="17">
        <v>0.31903839944240198</v>
      </c>
      <c r="P10" s="17">
        <v>0.26683171346122603</v>
      </c>
      <c r="Q10" s="17">
        <v>0.28041644701520702</v>
      </c>
      <c r="R10" s="17"/>
      <c r="S10" s="17">
        <v>0.28934729625269201</v>
      </c>
      <c r="T10" s="17">
        <v>0.24784783832844801</v>
      </c>
      <c r="U10" s="17">
        <v>0.28080986746199499</v>
      </c>
      <c r="V10" s="17">
        <v>0.28469042113007897</v>
      </c>
      <c r="W10" s="17">
        <v>0.348375972757269</v>
      </c>
      <c r="X10" s="17">
        <v>0.28563925038007998</v>
      </c>
      <c r="Y10" s="17">
        <v>0.27679139995102803</v>
      </c>
      <c r="Z10" s="17">
        <v>0.28625168712916699</v>
      </c>
      <c r="AA10" s="17">
        <v>0.31865420158014901</v>
      </c>
      <c r="AB10" s="17"/>
      <c r="AC10" s="17">
        <v>0.29667945423762199</v>
      </c>
      <c r="AD10" s="17">
        <v>0.246132607039416</v>
      </c>
      <c r="AE10" s="17">
        <v>0.30657480891797401</v>
      </c>
      <c r="AF10" s="17">
        <v>0.27274015867233298</v>
      </c>
      <c r="AG10" s="17">
        <v>0.26237304921447702</v>
      </c>
      <c r="AH10" s="17">
        <v>0.313774022686924</v>
      </c>
      <c r="AI10" s="17">
        <v>0.30370153840394798</v>
      </c>
      <c r="AJ10" s="17">
        <v>0.27496010492026202</v>
      </c>
      <c r="AK10" s="17">
        <v>0.28890325795576899</v>
      </c>
      <c r="AL10" s="17">
        <v>0.27218906447347302</v>
      </c>
      <c r="AM10" s="17">
        <v>0.28166147660359198</v>
      </c>
      <c r="AN10" s="17">
        <v>0.28193333134689702</v>
      </c>
      <c r="AO10" s="17">
        <v>0.32348333318143602</v>
      </c>
      <c r="AP10" s="17">
        <v>0.42347693619057403</v>
      </c>
      <c r="AQ10" s="17">
        <v>0.242444932004443</v>
      </c>
      <c r="AR10" s="17">
        <v>0.27981384117385</v>
      </c>
      <c r="AS10" s="17"/>
      <c r="AT10" s="17">
        <v>0.29752835219066098</v>
      </c>
      <c r="AU10" s="17">
        <v>0.29302921338541899</v>
      </c>
      <c r="AV10" s="17">
        <v>0.29632853345315802</v>
      </c>
      <c r="AW10" s="17">
        <v>0.29316915577587499</v>
      </c>
      <c r="AX10" s="17">
        <v>0.26076681967030202</v>
      </c>
      <c r="AY10" s="17">
        <v>0.24053059163572199</v>
      </c>
      <c r="AZ10" s="17"/>
      <c r="BA10" s="17">
        <v>0.24377212396682099</v>
      </c>
      <c r="BB10" s="17">
        <v>0.305945743815766</v>
      </c>
      <c r="BC10" s="17">
        <v>0.31672973507562702</v>
      </c>
      <c r="BD10" s="17">
        <v>0.282254864749936</v>
      </c>
      <c r="BE10" s="17">
        <v>0.25056989364294102</v>
      </c>
      <c r="BF10" s="17"/>
      <c r="BG10" s="17">
        <v>0.29308700829197698</v>
      </c>
      <c r="BH10" s="17">
        <v>0.31886385410361501</v>
      </c>
      <c r="BI10" s="17">
        <v>0.26509704217461499</v>
      </c>
      <c r="BJ10" s="17">
        <v>0.29114519082316098</v>
      </c>
      <c r="BK10" s="17">
        <v>0.23303604853424101</v>
      </c>
      <c r="BL10" s="17"/>
      <c r="BM10" s="17">
        <v>0.27743145038382599</v>
      </c>
      <c r="BN10" s="17">
        <v>0.303242069774662</v>
      </c>
      <c r="BO10" s="17">
        <v>0.28688536655164898</v>
      </c>
      <c r="BP10" s="17"/>
      <c r="BQ10" s="17">
        <v>0.31354619268890799</v>
      </c>
      <c r="BR10" s="17">
        <v>0.27535118048889101</v>
      </c>
      <c r="BS10" s="17"/>
      <c r="BT10" s="17">
        <v>0.29620456107756199</v>
      </c>
      <c r="BU10" s="17">
        <v>0.28615768382946699</v>
      </c>
    </row>
    <row r="11" spans="2:73" x14ac:dyDescent="0.3">
      <c r="B11" s="18" t="s">
        <v>466</v>
      </c>
      <c r="C11" s="17">
        <v>0.26647825263974301</v>
      </c>
      <c r="D11" s="17">
        <v>0.27627765269187998</v>
      </c>
      <c r="E11" s="17">
        <v>0.25696676724274198</v>
      </c>
      <c r="F11" s="17"/>
      <c r="G11" s="17">
        <v>0.30542019129868497</v>
      </c>
      <c r="H11" s="17">
        <v>0.35114153192797098</v>
      </c>
      <c r="I11" s="17">
        <v>0.28037645080908802</v>
      </c>
      <c r="J11" s="17">
        <v>0.24309415658911801</v>
      </c>
      <c r="K11" s="17">
        <v>0.22645140450835499</v>
      </c>
      <c r="L11" s="17">
        <v>0.206455028367201</v>
      </c>
      <c r="M11" s="17"/>
      <c r="N11" s="17">
        <v>0.371232413291472</v>
      </c>
      <c r="O11" s="17">
        <v>0.265681985429783</v>
      </c>
      <c r="P11" s="17">
        <v>0.25290487021234798</v>
      </c>
      <c r="Q11" s="17">
        <v>0.16598744423241299</v>
      </c>
      <c r="R11" s="17"/>
      <c r="S11" s="17">
        <v>0.355785981330697</v>
      </c>
      <c r="T11" s="17">
        <v>0.29841911920377001</v>
      </c>
      <c r="U11" s="17">
        <v>0.28392720340532401</v>
      </c>
      <c r="V11" s="17">
        <v>0.30667165250966999</v>
      </c>
      <c r="W11" s="17">
        <v>0.19999283574756299</v>
      </c>
      <c r="X11" s="17">
        <v>0.209609371566294</v>
      </c>
      <c r="Y11" s="17">
        <v>0.22704113090275199</v>
      </c>
      <c r="Z11" s="17">
        <v>0.18162866046392201</v>
      </c>
      <c r="AA11" s="17">
        <v>0.22234037569947099</v>
      </c>
      <c r="AB11" s="17"/>
      <c r="AC11" s="17">
        <v>4.4476531812194298E-2</v>
      </c>
      <c r="AD11" s="17">
        <v>0.13666247196444101</v>
      </c>
      <c r="AE11" s="17">
        <v>9.7467237604218798E-2</v>
      </c>
      <c r="AF11" s="17">
        <v>0.18895809257534699</v>
      </c>
      <c r="AG11" s="17">
        <v>0.155603899296927</v>
      </c>
      <c r="AH11" s="17">
        <v>0.200862517615503</v>
      </c>
      <c r="AI11" s="17">
        <v>0.21905172984020199</v>
      </c>
      <c r="AJ11" s="17">
        <v>0.28248338865443101</v>
      </c>
      <c r="AK11" s="17">
        <v>0.35779612698403301</v>
      </c>
      <c r="AL11" s="17">
        <v>0.37785112833176199</v>
      </c>
      <c r="AM11" s="17">
        <v>0.33475766906827997</v>
      </c>
      <c r="AN11" s="17">
        <v>0.375981640625624</v>
      </c>
      <c r="AO11" s="17">
        <v>0.34457248684763597</v>
      </c>
      <c r="AP11" s="17">
        <v>0.27873364403934803</v>
      </c>
      <c r="AQ11" s="17">
        <v>0.56149284091804896</v>
      </c>
      <c r="AR11" s="17">
        <v>0.47343626225796098</v>
      </c>
      <c r="AS11" s="17"/>
      <c r="AT11" s="17">
        <v>0.34026589069659402</v>
      </c>
      <c r="AU11" s="17">
        <v>0.26439179589386702</v>
      </c>
      <c r="AV11" s="17">
        <v>0.23831057876435299</v>
      </c>
      <c r="AW11" s="17">
        <v>0.2399030379764</v>
      </c>
      <c r="AX11" s="17">
        <v>0.20123671648362901</v>
      </c>
      <c r="AY11" s="17">
        <v>0.25077038669624901</v>
      </c>
      <c r="AZ11" s="17"/>
      <c r="BA11" s="17">
        <v>0.21821509677815701</v>
      </c>
      <c r="BB11" s="17">
        <v>0.222035916290755</v>
      </c>
      <c r="BC11" s="17">
        <v>0.30646221628576398</v>
      </c>
      <c r="BD11" s="17">
        <v>0.38025972084208598</v>
      </c>
      <c r="BE11" s="17">
        <v>0.42687348095964101</v>
      </c>
      <c r="BF11" s="17"/>
      <c r="BG11" s="17">
        <v>0.27102648439835603</v>
      </c>
      <c r="BH11" s="17">
        <v>0.30365859386614702</v>
      </c>
      <c r="BI11" s="17">
        <v>0.27207485511582302</v>
      </c>
      <c r="BJ11" s="17">
        <v>0.193140381568109</v>
      </c>
      <c r="BK11" s="17">
        <v>0.294309014421549</v>
      </c>
      <c r="BL11" s="17"/>
      <c r="BM11" s="17">
        <v>0.35172551937572</v>
      </c>
      <c r="BN11" s="17">
        <v>0.20931087072090099</v>
      </c>
      <c r="BO11" s="17">
        <v>0.15089256790752401</v>
      </c>
      <c r="BP11" s="17"/>
      <c r="BQ11" s="17">
        <v>0.342145270407403</v>
      </c>
      <c r="BR11" s="17">
        <v>0.23097999598624899</v>
      </c>
      <c r="BS11" s="17"/>
      <c r="BT11" s="17">
        <v>0.308512069771262</v>
      </c>
      <c r="BU11" s="17">
        <v>0.22149552756687699</v>
      </c>
    </row>
    <row r="12" spans="2:73" x14ac:dyDescent="0.3">
      <c r="B12" s="18" t="s">
        <v>467</v>
      </c>
      <c r="C12" s="17">
        <v>5.9693183263649502E-2</v>
      </c>
      <c r="D12" s="17">
        <v>6.0605284606816502E-2</v>
      </c>
      <c r="E12" s="17">
        <v>5.8988552425295097E-2</v>
      </c>
      <c r="F12" s="17"/>
      <c r="G12" s="17">
        <v>9.1178303315536599E-2</v>
      </c>
      <c r="H12" s="17">
        <v>6.3099680439578004E-2</v>
      </c>
      <c r="I12" s="17">
        <v>8.0324336438636096E-2</v>
      </c>
      <c r="J12" s="17">
        <v>4.5646434372124997E-2</v>
      </c>
      <c r="K12" s="17">
        <v>4.1886316974475403E-2</v>
      </c>
      <c r="L12" s="17">
        <v>4.2681538854693897E-2</v>
      </c>
      <c r="M12" s="17"/>
      <c r="N12" s="17">
        <v>8.6093122133915595E-2</v>
      </c>
      <c r="O12" s="17">
        <v>5.5630825040280003E-2</v>
      </c>
      <c r="P12" s="17">
        <v>6.2036702799733397E-2</v>
      </c>
      <c r="Q12" s="17">
        <v>3.31124507150053E-2</v>
      </c>
      <c r="R12" s="17"/>
      <c r="S12" s="17">
        <v>8.9282926883025707E-2</v>
      </c>
      <c r="T12" s="17">
        <v>7.84786273750466E-2</v>
      </c>
      <c r="U12" s="17">
        <v>3.8060850589845499E-2</v>
      </c>
      <c r="V12" s="17">
        <v>4.94659234403333E-2</v>
      </c>
      <c r="W12" s="17">
        <v>4.59441370495801E-2</v>
      </c>
      <c r="X12" s="17">
        <v>4.10655530050342E-2</v>
      </c>
      <c r="Y12" s="17">
        <v>5.4301063681125597E-2</v>
      </c>
      <c r="Z12" s="17">
        <v>3.8100891509931303E-2</v>
      </c>
      <c r="AA12" s="17">
        <v>6.1729393854226502E-2</v>
      </c>
      <c r="AB12" s="17"/>
      <c r="AC12" s="17">
        <v>4.29535036856456E-2</v>
      </c>
      <c r="AD12" s="17">
        <v>2.1500279342380801E-2</v>
      </c>
      <c r="AE12" s="17">
        <v>4.8381423125167203E-2</v>
      </c>
      <c r="AF12" s="17">
        <v>4.0645105188172201E-2</v>
      </c>
      <c r="AG12" s="17">
        <v>4.5220490170209002E-2</v>
      </c>
      <c r="AH12" s="17">
        <v>2.6889434602051801E-2</v>
      </c>
      <c r="AI12" s="17">
        <v>8.8915982373738406E-2</v>
      </c>
      <c r="AJ12" s="17">
        <v>6.5107423492802893E-2</v>
      </c>
      <c r="AK12" s="17">
        <v>7.9358208839575298E-2</v>
      </c>
      <c r="AL12" s="17">
        <v>3.7530366916105201E-2</v>
      </c>
      <c r="AM12" s="17">
        <v>7.1334650028331198E-2</v>
      </c>
      <c r="AN12" s="17">
        <v>6.3271228638844795E-2</v>
      </c>
      <c r="AO12" s="17">
        <v>0.12905743103595199</v>
      </c>
      <c r="AP12" s="17">
        <v>6.5558683105576901E-2</v>
      </c>
      <c r="AQ12" s="17">
        <v>0.101481206441793</v>
      </c>
      <c r="AR12" s="17">
        <v>8.3159138831515697E-2</v>
      </c>
      <c r="AS12" s="17"/>
      <c r="AT12" s="17">
        <v>8.33739971686311E-2</v>
      </c>
      <c r="AU12" s="17">
        <v>4.6461734082651397E-2</v>
      </c>
      <c r="AV12" s="17">
        <v>6.7664690446925094E-2</v>
      </c>
      <c r="AW12" s="17">
        <v>4.9791569168385202E-2</v>
      </c>
      <c r="AX12" s="17">
        <v>4.90199786323628E-2</v>
      </c>
      <c r="AY12" s="17">
        <v>6.2234989978747601E-2</v>
      </c>
      <c r="AZ12" s="17"/>
      <c r="BA12" s="17">
        <v>3.9071776975505998E-2</v>
      </c>
      <c r="BB12" s="17">
        <v>6.48986970657284E-2</v>
      </c>
      <c r="BC12" s="17">
        <v>7.2006104610939606E-2</v>
      </c>
      <c r="BD12" s="17">
        <v>9.3249699486198503E-2</v>
      </c>
      <c r="BE12" s="17">
        <v>5.5103914270233402E-2</v>
      </c>
      <c r="BF12" s="17"/>
      <c r="BG12" s="17">
        <v>6.7954358029126305E-2</v>
      </c>
      <c r="BH12" s="17">
        <v>6.09078426888955E-2</v>
      </c>
      <c r="BI12" s="17">
        <v>6.7849090746276999E-2</v>
      </c>
      <c r="BJ12" s="17">
        <v>6.1815362474974198E-2</v>
      </c>
      <c r="BK12" s="17">
        <v>3.9374690446639098E-2</v>
      </c>
      <c r="BL12" s="17"/>
      <c r="BM12" s="17">
        <v>8.3059512831889004E-2</v>
      </c>
      <c r="BN12" s="17">
        <v>4.0867143711796297E-2</v>
      </c>
      <c r="BO12" s="17">
        <v>3.56419256118101E-2</v>
      </c>
      <c r="BP12" s="17"/>
      <c r="BQ12" s="17">
        <v>8.92042111489839E-2</v>
      </c>
      <c r="BR12" s="17">
        <v>4.5747725352964501E-2</v>
      </c>
      <c r="BS12" s="17"/>
      <c r="BT12" s="17">
        <v>7.0620068446240705E-2</v>
      </c>
      <c r="BU12" s="17">
        <v>4.2686623565151099E-2</v>
      </c>
    </row>
    <row r="13" spans="2:73" x14ac:dyDescent="0.3">
      <c r="B13" s="18" t="s">
        <v>468</v>
      </c>
      <c r="C13" s="17">
        <v>1.83708598143544E-2</v>
      </c>
      <c r="D13" s="17">
        <v>2.0577425211543401E-2</v>
      </c>
      <c r="E13" s="17">
        <v>1.62773000757396E-2</v>
      </c>
      <c r="F13" s="17"/>
      <c r="G13" s="17">
        <v>4.4771645452581998E-2</v>
      </c>
      <c r="H13" s="17">
        <v>2.8036804213616501E-2</v>
      </c>
      <c r="I13" s="17">
        <v>1.61286289568911E-2</v>
      </c>
      <c r="J13" s="17">
        <v>1.1874331913677601E-2</v>
      </c>
      <c r="K13" s="17">
        <v>1.1968832347141099E-2</v>
      </c>
      <c r="L13" s="17">
        <v>4.4305341710728502E-3</v>
      </c>
      <c r="M13" s="17"/>
      <c r="N13" s="17">
        <v>2.4310812928352799E-2</v>
      </c>
      <c r="O13" s="17">
        <v>1.98633486343886E-2</v>
      </c>
      <c r="P13" s="17">
        <v>1.62756697018154E-2</v>
      </c>
      <c r="Q13" s="17">
        <v>1.1300773889747401E-2</v>
      </c>
      <c r="R13" s="17"/>
      <c r="S13" s="17">
        <v>2.7940832813996602E-2</v>
      </c>
      <c r="T13" s="17">
        <v>2.2265564649883999E-2</v>
      </c>
      <c r="U13" s="17">
        <v>7.8697261712571201E-3</v>
      </c>
      <c r="V13" s="17">
        <v>1.32408162537258E-2</v>
      </c>
      <c r="W13" s="17">
        <v>2.29926360857012E-2</v>
      </c>
      <c r="X13" s="17">
        <v>1.23225261527415E-2</v>
      </c>
      <c r="Y13" s="17">
        <v>1.7721524640451701E-2</v>
      </c>
      <c r="Z13" s="17">
        <v>1.33862737002834E-2</v>
      </c>
      <c r="AA13" s="17">
        <v>1.8098648181476398E-2</v>
      </c>
      <c r="AB13" s="17"/>
      <c r="AC13" s="17">
        <v>8.4899682456406195E-2</v>
      </c>
      <c r="AD13" s="17">
        <v>0</v>
      </c>
      <c r="AE13" s="17">
        <v>1.8535116020758E-2</v>
      </c>
      <c r="AF13" s="17">
        <v>1.0353047270141601E-2</v>
      </c>
      <c r="AG13" s="17">
        <v>1.17077152539542E-2</v>
      </c>
      <c r="AH13" s="17">
        <v>7.3265151690754798E-3</v>
      </c>
      <c r="AI13" s="17">
        <v>2.2118505331483799E-2</v>
      </c>
      <c r="AJ13" s="17">
        <v>2.23661618997682E-2</v>
      </c>
      <c r="AK13" s="17">
        <v>1.26293808321606E-2</v>
      </c>
      <c r="AL13" s="17">
        <v>1.10721874872161E-2</v>
      </c>
      <c r="AM13" s="17">
        <v>1.8063072952754201E-2</v>
      </c>
      <c r="AN13" s="17">
        <v>2.81504570713728E-2</v>
      </c>
      <c r="AO13" s="17">
        <v>1.12730139108083E-2</v>
      </c>
      <c r="AP13" s="17">
        <v>2.9079235248968702E-2</v>
      </c>
      <c r="AQ13" s="17">
        <v>0</v>
      </c>
      <c r="AR13" s="17">
        <v>7.5191919557478101E-2</v>
      </c>
      <c r="AS13" s="17"/>
      <c r="AT13" s="17">
        <v>2.88979947738962E-2</v>
      </c>
      <c r="AU13" s="17">
        <v>1.4608412359077101E-2</v>
      </c>
      <c r="AV13" s="17">
        <v>3.6632597309015101E-2</v>
      </c>
      <c r="AW13" s="17">
        <v>3.8519908158170199E-3</v>
      </c>
      <c r="AX13" s="17">
        <v>1.0146664814207999E-2</v>
      </c>
      <c r="AY13" s="17">
        <v>8.4195344199101893E-3</v>
      </c>
      <c r="AZ13" s="17"/>
      <c r="BA13" s="17">
        <v>5.0720738592835097E-3</v>
      </c>
      <c r="BB13" s="17">
        <v>1.35519584671194E-2</v>
      </c>
      <c r="BC13" s="17">
        <v>2.8118270802252699E-2</v>
      </c>
      <c r="BD13" s="17">
        <v>3.6669914202222001E-2</v>
      </c>
      <c r="BE13" s="17">
        <v>2.5786943485984599E-2</v>
      </c>
      <c r="BF13" s="17"/>
      <c r="BG13" s="17">
        <v>2.01931435464268E-2</v>
      </c>
      <c r="BH13" s="17">
        <v>2.0172392622586299E-2</v>
      </c>
      <c r="BI13" s="17">
        <v>1.7108453014310399E-2</v>
      </c>
      <c r="BJ13" s="17">
        <v>1.07697261772627E-2</v>
      </c>
      <c r="BK13" s="17">
        <v>1.7589904334205701E-2</v>
      </c>
      <c r="BL13" s="17"/>
      <c r="BM13" s="17">
        <v>2.84113005041789E-2</v>
      </c>
      <c r="BN13" s="17">
        <v>1.2639837111274E-2</v>
      </c>
      <c r="BO13" s="17">
        <v>2.3343618172502298E-3</v>
      </c>
      <c r="BP13" s="17"/>
      <c r="BQ13" s="17">
        <v>2.8752049530828501E-2</v>
      </c>
      <c r="BR13" s="17">
        <v>1.05216658236143E-2</v>
      </c>
      <c r="BS13" s="17"/>
      <c r="BT13" s="17">
        <v>2.2350393748241999E-2</v>
      </c>
      <c r="BU13" s="17">
        <v>1.2671145419525199E-2</v>
      </c>
    </row>
    <row r="14" spans="2:73" x14ac:dyDescent="0.3">
      <c r="B14" s="18" t="s">
        <v>469</v>
      </c>
      <c r="C14" s="17">
        <v>3.3233233356212799E-3</v>
      </c>
      <c r="D14" s="17">
        <v>4.3228762375111997E-3</v>
      </c>
      <c r="E14" s="17">
        <v>2.35953747511994E-3</v>
      </c>
      <c r="F14" s="17"/>
      <c r="G14" s="17">
        <v>7.3560032422929199E-3</v>
      </c>
      <c r="H14" s="17">
        <v>6.6846755656390696E-3</v>
      </c>
      <c r="I14" s="17">
        <v>1.5854117771947299E-3</v>
      </c>
      <c r="J14" s="17">
        <v>3.30268084819414E-3</v>
      </c>
      <c r="K14" s="17">
        <v>0</v>
      </c>
      <c r="L14" s="17">
        <v>1.5797978162845601E-3</v>
      </c>
      <c r="M14" s="17"/>
      <c r="N14" s="17">
        <v>6.3768826722903002E-3</v>
      </c>
      <c r="O14" s="17">
        <v>3.3981253125900598E-3</v>
      </c>
      <c r="P14" s="17">
        <v>3.33466482910473E-3</v>
      </c>
      <c r="Q14" s="17">
        <v>0</v>
      </c>
      <c r="R14" s="17"/>
      <c r="S14" s="17">
        <v>6.3882926552730002E-3</v>
      </c>
      <c r="T14" s="17">
        <v>0</v>
      </c>
      <c r="U14" s="17">
        <v>2.6971326050393499E-3</v>
      </c>
      <c r="V14" s="17">
        <v>6.3077954061017596E-3</v>
      </c>
      <c r="W14" s="17">
        <v>0</v>
      </c>
      <c r="X14" s="17">
        <v>0</v>
      </c>
      <c r="Y14" s="17">
        <v>6.3199768681169097E-3</v>
      </c>
      <c r="Z14" s="17">
        <v>0</v>
      </c>
      <c r="AA14" s="17">
        <v>5.4333825605483296E-3</v>
      </c>
      <c r="AB14" s="17"/>
      <c r="AC14" s="17">
        <v>0</v>
      </c>
      <c r="AD14" s="17">
        <v>0</v>
      </c>
      <c r="AE14" s="17">
        <v>0</v>
      </c>
      <c r="AF14" s="17">
        <v>0</v>
      </c>
      <c r="AG14" s="17">
        <v>4.48525785988667E-3</v>
      </c>
      <c r="AH14" s="17">
        <v>2.8453261048852398E-3</v>
      </c>
      <c r="AI14" s="17">
        <v>2.6713995988849599E-3</v>
      </c>
      <c r="AJ14" s="17">
        <v>4.5798863633966496E-3</v>
      </c>
      <c r="AK14" s="17">
        <v>0</v>
      </c>
      <c r="AL14" s="17">
        <v>0</v>
      </c>
      <c r="AM14" s="17">
        <v>7.2223138987579701E-3</v>
      </c>
      <c r="AN14" s="17">
        <v>4.4855218704293702E-3</v>
      </c>
      <c r="AO14" s="17">
        <v>8.6062344397360001E-3</v>
      </c>
      <c r="AP14" s="17">
        <v>0</v>
      </c>
      <c r="AQ14" s="17">
        <v>8.9682227731910993E-3</v>
      </c>
      <c r="AR14" s="17">
        <v>1.04285593513628E-2</v>
      </c>
      <c r="AS14" s="17"/>
      <c r="AT14" s="17">
        <v>1.9314055979074E-3</v>
      </c>
      <c r="AU14" s="17">
        <v>6.24745452835617E-3</v>
      </c>
      <c r="AV14" s="17">
        <v>2.5877147567255499E-3</v>
      </c>
      <c r="AW14" s="17">
        <v>1.6522902645185E-3</v>
      </c>
      <c r="AX14" s="17">
        <v>0</v>
      </c>
      <c r="AY14" s="17">
        <v>8.1191013065419794E-3</v>
      </c>
      <c r="AZ14" s="17"/>
      <c r="BA14" s="17">
        <v>0</v>
      </c>
      <c r="BB14" s="17">
        <v>0</v>
      </c>
      <c r="BC14" s="17">
        <v>7.82484050886126E-3</v>
      </c>
      <c r="BD14" s="17">
        <v>6.8532731748230102E-3</v>
      </c>
      <c r="BE14" s="17">
        <v>0</v>
      </c>
      <c r="BF14" s="17"/>
      <c r="BG14" s="17">
        <v>0</v>
      </c>
      <c r="BH14" s="17">
        <v>5.8887664391535904E-3</v>
      </c>
      <c r="BI14" s="17">
        <v>2.9724859099822401E-3</v>
      </c>
      <c r="BJ14" s="17">
        <v>2.9173795446525998E-3</v>
      </c>
      <c r="BK14" s="17">
        <v>0</v>
      </c>
      <c r="BL14" s="17"/>
      <c r="BM14" s="17">
        <v>4.2344226213263001E-3</v>
      </c>
      <c r="BN14" s="17">
        <v>3.5760039175696998E-3</v>
      </c>
      <c r="BO14" s="17">
        <v>0</v>
      </c>
      <c r="BP14" s="17"/>
      <c r="BQ14" s="17">
        <v>2.9233085487620101E-3</v>
      </c>
      <c r="BR14" s="17">
        <v>3.2032932391927601E-3</v>
      </c>
      <c r="BS14" s="17"/>
      <c r="BT14" s="17">
        <v>4.2530425794837798E-3</v>
      </c>
      <c r="BU14" s="17">
        <v>2.2911775203820601E-3</v>
      </c>
    </row>
    <row r="15" spans="2:73" x14ac:dyDescent="0.3">
      <c r="B15" s="18" t="s">
        <v>470</v>
      </c>
      <c r="C15" s="17">
        <v>4.1440062510603804E-3</v>
      </c>
      <c r="D15" s="17">
        <v>5.8115187198257701E-3</v>
      </c>
      <c r="E15" s="17">
        <v>2.5318421090753098E-3</v>
      </c>
      <c r="F15" s="17"/>
      <c r="G15" s="17">
        <v>9.0910517480035907E-3</v>
      </c>
      <c r="H15" s="17">
        <v>7.0337277358493702E-3</v>
      </c>
      <c r="I15" s="17">
        <v>2.7063481134934099E-3</v>
      </c>
      <c r="J15" s="17">
        <v>1.6679444527306301E-3</v>
      </c>
      <c r="K15" s="17">
        <v>0</v>
      </c>
      <c r="L15" s="17">
        <v>4.4834167952242897E-3</v>
      </c>
      <c r="M15" s="17"/>
      <c r="N15" s="17">
        <v>7.3120797292622504E-3</v>
      </c>
      <c r="O15" s="17">
        <v>0</v>
      </c>
      <c r="P15" s="17">
        <v>2.8211694503288E-3</v>
      </c>
      <c r="Q15" s="17">
        <v>6.2805311490672904E-3</v>
      </c>
      <c r="R15" s="17"/>
      <c r="S15" s="17">
        <v>9.0799386240704699E-3</v>
      </c>
      <c r="T15" s="17">
        <v>1.77622338027843E-3</v>
      </c>
      <c r="U15" s="17">
        <v>3.3004759849842402E-3</v>
      </c>
      <c r="V15" s="17">
        <v>0</v>
      </c>
      <c r="W15" s="17">
        <v>0</v>
      </c>
      <c r="X15" s="17">
        <v>1.14199739770025E-2</v>
      </c>
      <c r="Y15" s="17">
        <v>6.9900999869536799E-3</v>
      </c>
      <c r="Z15" s="17">
        <v>0</v>
      </c>
      <c r="AA15" s="17">
        <v>1.80955343619604E-3</v>
      </c>
      <c r="AB15" s="17"/>
      <c r="AC15" s="17">
        <v>0</v>
      </c>
      <c r="AD15" s="17">
        <v>8.2972779639387505E-3</v>
      </c>
      <c r="AE15" s="17">
        <v>0</v>
      </c>
      <c r="AF15" s="17">
        <v>0</v>
      </c>
      <c r="AG15" s="17">
        <v>0</v>
      </c>
      <c r="AH15" s="17">
        <v>4.3163495208215601E-3</v>
      </c>
      <c r="AI15" s="17">
        <v>5.9855149043009197E-3</v>
      </c>
      <c r="AJ15" s="17">
        <v>1.42061061677626E-2</v>
      </c>
      <c r="AK15" s="17">
        <v>0</v>
      </c>
      <c r="AL15" s="17">
        <v>0</v>
      </c>
      <c r="AM15" s="17">
        <v>4.1950574756641802E-3</v>
      </c>
      <c r="AN15" s="17">
        <v>0</v>
      </c>
      <c r="AO15" s="17">
        <v>0</v>
      </c>
      <c r="AP15" s="17">
        <v>1.7614599264543E-2</v>
      </c>
      <c r="AQ15" s="17">
        <v>0</v>
      </c>
      <c r="AR15" s="17">
        <v>1.1676239331474599E-2</v>
      </c>
      <c r="AS15" s="17"/>
      <c r="AT15" s="17">
        <v>5.5394510613054901E-3</v>
      </c>
      <c r="AU15" s="17">
        <v>9.8296758214035302E-4</v>
      </c>
      <c r="AV15" s="17">
        <v>0</v>
      </c>
      <c r="AW15" s="17">
        <v>7.7216072556449099E-3</v>
      </c>
      <c r="AX15" s="17">
        <v>4.0060260167743703E-3</v>
      </c>
      <c r="AY15" s="17">
        <v>1.5577361358337099E-2</v>
      </c>
      <c r="AZ15" s="17"/>
      <c r="BA15" s="17">
        <v>1.15748551947725E-3</v>
      </c>
      <c r="BB15" s="17">
        <v>5.8056994396946497E-3</v>
      </c>
      <c r="BC15" s="17">
        <v>4.1433316917733696E-3</v>
      </c>
      <c r="BD15" s="17">
        <v>0</v>
      </c>
      <c r="BE15" s="17">
        <v>1.86962439662046E-2</v>
      </c>
      <c r="BF15" s="17"/>
      <c r="BG15" s="17">
        <v>1.52519997084405E-3</v>
      </c>
      <c r="BH15" s="17">
        <v>5.6034639940095001E-3</v>
      </c>
      <c r="BI15" s="17">
        <v>3.6374252950226202E-3</v>
      </c>
      <c r="BJ15" s="17">
        <v>9.0475285193455206E-3</v>
      </c>
      <c r="BK15" s="17">
        <v>0</v>
      </c>
      <c r="BL15" s="17"/>
      <c r="BM15" s="17">
        <v>7.30332592251739E-3</v>
      </c>
      <c r="BN15" s="17">
        <v>1.9675703568517102E-3</v>
      </c>
      <c r="BO15" s="17">
        <v>0</v>
      </c>
      <c r="BP15" s="17"/>
      <c r="BQ15" s="17">
        <v>4.8589593068668899E-3</v>
      </c>
      <c r="BR15" s="17">
        <v>3.3069794448184202E-3</v>
      </c>
      <c r="BS15" s="17"/>
      <c r="BT15" s="17">
        <v>4.3734784683664802E-3</v>
      </c>
      <c r="BU15" s="17">
        <v>4.2913619694816803E-3</v>
      </c>
    </row>
    <row r="16" spans="2:73" x14ac:dyDescent="0.3">
      <c r="B16" s="18" t="s">
        <v>92</v>
      </c>
      <c r="C16" s="19">
        <v>1.2139397586651701E-2</v>
      </c>
      <c r="D16" s="19">
        <v>1.1191805507509299E-2</v>
      </c>
      <c r="E16" s="19">
        <v>1.31002608435633E-2</v>
      </c>
      <c r="F16" s="19"/>
      <c r="G16" s="19">
        <v>2.6591393760418899E-2</v>
      </c>
      <c r="H16" s="19">
        <v>1.7158153110153101E-2</v>
      </c>
      <c r="I16" s="19">
        <v>1.30548737297043E-2</v>
      </c>
      <c r="J16" s="19">
        <v>6.6691388063638201E-3</v>
      </c>
      <c r="K16" s="19">
        <v>8.8889866923755594E-3</v>
      </c>
      <c r="L16" s="19">
        <v>4.3749736087832104E-3</v>
      </c>
      <c r="M16" s="19"/>
      <c r="N16" s="19">
        <v>8.0947016432742908E-3</v>
      </c>
      <c r="O16" s="19">
        <v>9.5284948381555903E-3</v>
      </c>
      <c r="P16" s="19">
        <v>1.4183047901003901E-2</v>
      </c>
      <c r="Q16" s="19">
        <v>1.76762578706273E-2</v>
      </c>
      <c r="R16" s="19"/>
      <c r="S16" s="19">
        <v>2.6657371755086499E-2</v>
      </c>
      <c r="T16" s="19">
        <v>1.09224439529934E-2</v>
      </c>
      <c r="U16" s="19">
        <v>9.2114681758612496E-3</v>
      </c>
      <c r="V16" s="19">
        <v>3.2689384815092599E-3</v>
      </c>
      <c r="W16" s="19">
        <v>9.3047562538286603E-3</v>
      </c>
      <c r="X16" s="19">
        <v>2.34701403260268E-2</v>
      </c>
      <c r="Y16" s="19">
        <v>2.3252007675470198E-3</v>
      </c>
      <c r="Z16" s="19">
        <v>5.5594566650938697E-3</v>
      </c>
      <c r="AA16" s="19">
        <v>8.8199625015283507E-3</v>
      </c>
      <c r="AB16" s="19"/>
      <c r="AC16" s="19">
        <v>2.27299714829684E-2</v>
      </c>
      <c r="AD16" s="19">
        <v>4.7846997356769901E-2</v>
      </c>
      <c r="AE16" s="19">
        <v>3.6123836999811601E-3</v>
      </c>
      <c r="AF16" s="19">
        <v>1.49342038602094E-2</v>
      </c>
      <c r="AG16" s="19">
        <v>1.9190979569705599E-2</v>
      </c>
      <c r="AH16" s="19">
        <v>2.1726656189107198E-3</v>
      </c>
      <c r="AI16" s="19">
        <v>2.8418607716556498E-3</v>
      </c>
      <c r="AJ16" s="19">
        <v>2.0138370630234902E-2</v>
      </c>
      <c r="AK16" s="19">
        <v>3.7409803201137E-3</v>
      </c>
      <c r="AL16" s="19">
        <v>1.06656155722954E-2</v>
      </c>
      <c r="AM16" s="19">
        <v>1.60516320784071E-2</v>
      </c>
      <c r="AN16" s="19">
        <v>6.2834483043549003E-3</v>
      </c>
      <c r="AO16" s="19">
        <v>0</v>
      </c>
      <c r="AP16" s="19">
        <v>0</v>
      </c>
      <c r="AQ16" s="19">
        <v>1.7753503560660799E-2</v>
      </c>
      <c r="AR16" s="19">
        <v>6.4820774376554103E-3</v>
      </c>
      <c r="AS16" s="19"/>
      <c r="AT16" s="19">
        <v>1.6114276262332399E-2</v>
      </c>
      <c r="AU16" s="19">
        <v>1.1785286267442E-2</v>
      </c>
      <c r="AV16" s="19">
        <v>1.9522207458584701E-2</v>
      </c>
      <c r="AW16" s="19">
        <v>7.2500140698157798E-3</v>
      </c>
      <c r="AX16" s="19">
        <v>3.9528592532403397E-3</v>
      </c>
      <c r="AY16" s="19">
        <v>9.06007998162244E-3</v>
      </c>
      <c r="AZ16" s="19"/>
      <c r="BA16" s="19">
        <v>2.10531726714684E-2</v>
      </c>
      <c r="BB16" s="19">
        <v>4.78616381263586E-3</v>
      </c>
      <c r="BC16" s="19">
        <v>1.50085735872636E-2</v>
      </c>
      <c r="BD16" s="19">
        <v>8.5839635424916107E-3</v>
      </c>
      <c r="BE16" s="19">
        <v>1.7041644900590101E-2</v>
      </c>
      <c r="BF16" s="19"/>
      <c r="BG16" s="19">
        <v>2.4920073810760701E-3</v>
      </c>
      <c r="BH16" s="19">
        <v>8.0353466067403199E-3</v>
      </c>
      <c r="BI16" s="19">
        <v>1.2528026976451201E-2</v>
      </c>
      <c r="BJ16" s="19">
        <v>1.36754523285926E-2</v>
      </c>
      <c r="BK16" s="19">
        <v>1.8109719696168598E-2</v>
      </c>
      <c r="BL16" s="19"/>
      <c r="BM16" s="19">
        <v>7.2956800060012296E-3</v>
      </c>
      <c r="BN16" s="19">
        <v>1.4238809347601199E-2</v>
      </c>
      <c r="BO16" s="19">
        <v>2.14842699526091E-2</v>
      </c>
      <c r="BP16" s="19"/>
      <c r="BQ16" s="19">
        <v>6.4893675882240504E-3</v>
      </c>
      <c r="BR16" s="19">
        <v>9.4899232350676398E-3</v>
      </c>
      <c r="BS16" s="19"/>
      <c r="BT16" s="19">
        <v>7.0302592408021999E-3</v>
      </c>
      <c r="BU16" s="19">
        <v>1.26932014224794E-2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U16"/>
  <sheetViews>
    <sheetView showGridLines="0" workbookViewId="0">
      <pane xSplit="2" topLeftCell="C1" activePane="topRight" state="frozen"/>
      <selection pane="topRight" activeCell="D10" sqref="D1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1612</v>
      </c>
      <c r="D7" s="10">
        <v>691</v>
      </c>
      <c r="E7" s="10">
        <v>916</v>
      </c>
      <c r="F7" s="10"/>
      <c r="G7" s="10">
        <v>146</v>
      </c>
      <c r="H7" s="10">
        <v>218</v>
      </c>
      <c r="I7" s="10">
        <v>275</v>
      </c>
      <c r="J7" s="10">
        <v>350</v>
      </c>
      <c r="K7" s="10">
        <v>234</v>
      </c>
      <c r="L7" s="10">
        <v>389</v>
      </c>
      <c r="M7" s="10"/>
      <c r="N7" s="10">
        <v>458</v>
      </c>
      <c r="O7" s="10">
        <v>383</v>
      </c>
      <c r="P7" s="10">
        <v>351</v>
      </c>
      <c r="Q7" s="10">
        <v>413</v>
      </c>
      <c r="R7" s="10"/>
      <c r="S7" s="10">
        <v>246</v>
      </c>
      <c r="T7" s="10">
        <v>267</v>
      </c>
      <c r="U7" s="10">
        <v>152</v>
      </c>
      <c r="V7" s="10">
        <v>160</v>
      </c>
      <c r="W7" s="10">
        <v>142</v>
      </c>
      <c r="X7" s="10">
        <v>170</v>
      </c>
      <c r="Y7" s="10">
        <v>165</v>
      </c>
      <c r="Z7" s="10">
        <v>86</v>
      </c>
      <c r="AA7" s="10">
        <v>224</v>
      </c>
      <c r="AB7" s="10"/>
      <c r="AC7" s="10">
        <v>13</v>
      </c>
      <c r="AD7" s="10">
        <v>66</v>
      </c>
      <c r="AE7" s="10">
        <v>92</v>
      </c>
      <c r="AF7" s="10">
        <v>111</v>
      </c>
      <c r="AG7" s="10">
        <v>146</v>
      </c>
      <c r="AH7" s="10">
        <v>175</v>
      </c>
      <c r="AI7" s="10">
        <v>134</v>
      </c>
      <c r="AJ7" s="10">
        <v>121</v>
      </c>
      <c r="AK7" s="10">
        <v>109</v>
      </c>
      <c r="AL7" s="10">
        <v>97</v>
      </c>
      <c r="AM7" s="10">
        <v>126</v>
      </c>
      <c r="AN7" s="10">
        <v>85</v>
      </c>
      <c r="AO7" s="10">
        <v>67</v>
      </c>
      <c r="AP7" s="10">
        <v>52</v>
      </c>
      <c r="AQ7" s="10">
        <v>51</v>
      </c>
      <c r="AR7" s="10">
        <v>79</v>
      </c>
      <c r="AS7" s="10"/>
      <c r="AT7" s="10">
        <v>347</v>
      </c>
      <c r="AU7" s="10">
        <v>482</v>
      </c>
      <c r="AV7" s="10">
        <v>229</v>
      </c>
      <c r="AW7" s="10">
        <v>289</v>
      </c>
      <c r="AX7" s="10">
        <v>184</v>
      </c>
      <c r="AY7" s="10">
        <v>80</v>
      </c>
      <c r="AZ7" s="10"/>
      <c r="BA7" s="10">
        <v>420</v>
      </c>
      <c r="BB7" s="10">
        <v>347</v>
      </c>
      <c r="BC7" s="10">
        <v>369</v>
      </c>
      <c r="BD7" s="10">
        <v>212</v>
      </c>
      <c r="BE7" s="10">
        <v>36</v>
      </c>
      <c r="BF7" s="10"/>
      <c r="BG7" s="10">
        <v>330</v>
      </c>
      <c r="BH7" s="10">
        <v>513</v>
      </c>
      <c r="BI7" s="10">
        <v>140</v>
      </c>
      <c r="BJ7" s="10">
        <v>226</v>
      </c>
      <c r="BK7" s="10">
        <v>87</v>
      </c>
      <c r="BL7" s="10"/>
      <c r="BM7" s="10">
        <v>736</v>
      </c>
      <c r="BN7" s="10">
        <v>615</v>
      </c>
      <c r="BO7" s="10">
        <v>261</v>
      </c>
      <c r="BP7" s="10"/>
      <c r="BQ7" s="10">
        <v>522</v>
      </c>
      <c r="BR7" s="10">
        <v>1012</v>
      </c>
      <c r="BS7" s="10"/>
      <c r="BT7" s="10">
        <v>934</v>
      </c>
      <c r="BU7" s="10">
        <v>609</v>
      </c>
    </row>
    <row r="8" spans="2:73" ht="30" customHeight="1" x14ac:dyDescent="0.3">
      <c r="B8" s="11" t="s">
        <v>19</v>
      </c>
      <c r="C8" s="11">
        <v>1614</v>
      </c>
      <c r="D8" s="11">
        <v>794</v>
      </c>
      <c r="E8" s="11">
        <v>817</v>
      </c>
      <c r="F8" s="11"/>
      <c r="G8" s="11">
        <v>212</v>
      </c>
      <c r="H8" s="11">
        <v>276</v>
      </c>
      <c r="I8" s="11">
        <v>271</v>
      </c>
      <c r="J8" s="11">
        <v>270</v>
      </c>
      <c r="K8" s="11">
        <v>225</v>
      </c>
      <c r="L8" s="11">
        <v>360</v>
      </c>
      <c r="M8" s="11"/>
      <c r="N8" s="11">
        <v>444</v>
      </c>
      <c r="O8" s="11">
        <v>412</v>
      </c>
      <c r="P8" s="11">
        <v>348</v>
      </c>
      <c r="Q8" s="11">
        <v>403</v>
      </c>
      <c r="R8" s="11"/>
      <c r="S8" s="11">
        <v>255</v>
      </c>
      <c r="T8" s="11">
        <v>260</v>
      </c>
      <c r="U8" s="11">
        <v>153</v>
      </c>
      <c r="V8" s="11">
        <v>160</v>
      </c>
      <c r="W8" s="11">
        <v>138</v>
      </c>
      <c r="X8" s="11">
        <v>171</v>
      </c>
      <c r="Y8" s="11">
        <v>165</v>
      </c>
      <c r="Z8" s="11">
        <v>85</v>
      </c>
      <c r="AA8" s="11">
        <v>228</v>
      </c>
      <c r="AB8" s="11"/>
      <c r="AC8" s="11">
        <v>18</v>
      </c>
      <c r="AD8" s="11">
        <v>69</v>
      </c>
      <c r="AE8" s="11">
        <v>90</v>
      </c>
      <c r="AF8" s="11">
        <v>106</v>
      </c>
      <c r="AG8" s="11">
        <v>144</v>
      </c>
      <c r="AH8" s="11">
        <v>175</v>
      </c>
      <c r="AI8" s="11">
        <v>135</v>
      </c>
      <c r="AJ8" s="11">
        <v>120</v>
      </c>
      <c r="AK8" s="11">
        <v>115</v>
      </c>
      <c r="AL8" s="11">
        <v>97</v>
      </c>
      <c r="AM8" s="11">
        <v>125</v>
      </c>
      <c r="AN8" s="11">
        <v>83</v>
      </c>
      <c r="AO8" s="11">
        <v>65</v>
      </c>
      <c r="AP8" s="11">
        <v>60</v>
      </c>
      <c r="AQ8" s="11">
        <v>52</v>
      </c>
      <c r="AR8" s="11">
        <v>77</v>
      </c>
      <c r="AS8" s="11"/>
      <c r="AT8" s="11">
        <v>373</v>
      </c>
      <c r="AU8" s="11">
        <v>471</v>
      </c>
      <c r="AV8" s="11">
        <v>240</v>
      </c>
      <c r="AW8" s="11">
        <v>282</v>
      </c>
      <c r="AX8" s="11">
        <v>172</v>
      </c>
      <c r="AY8" s="11">
        <v>75</v>
      </c>
      <c r="AZ8" s="11"/>
      <c r="BA8" s="11">
        <v>414</v>
      </c>
      <c r="BB8" s="11">
        <v>345</v>
      </c>
      <c r="BC8" s="11">
        <v>388</v>
      </c>
      <c r="BD8" s="11">
        <v>214</v>
      </c>
      <c r="BE8" s="11">
        <v>32</v>
      </c>
      <c r="BF8" s="11"/>
      <c r="BG8" s="11">
        <v>318</v>
      </c>
      <c r="BH8" s="11">
        <v>526</v>
      </c>
      <c r="BI8" s="11">
        <v>134</v>
      </c>
      <c r="BJ8" s="11">
        <v>223</v>
      </c>
      <c r="BK8" s="11">
        <v>89</v>
      </c>
      <c r="BL8" s="11"/>
      <c r="BM8" s="11">
        <v>748</v>
      </c>
      <c r="BN8" s="11">
        <v>620</v>
      </c>
      <c r="BO8" s="11">
        <v>247</v>
      </c>
      <c r="BP8" s="11"/>
      <c r="BQ8" s="11">
        <v>561</v>
      </c>
      <c r="BR8" s="11">
        <v>972</v>
      </c>
      <c r="BS8" s="11"/>
      <c r="BT8" s="11">
        <v>945</v>
      </c>
      <c r="BU8" s="11">
        <v>599</v>
      </c>
    </row>
    <row r="9" spans="2:73" x14ac:dyDescent="0.3">
      <c r="B9" s="18" t="s">
        <v>74</v>
      </c>
      <c r="C9" s="17">
        <v>0.76867909920037802</v>
      </c>
      <c r="D9" s="17">
        <v>0.77544142196257004</v>
      </c>
      <c r="E9" s="17">
        <v>0.76195384878073702</v>
      </c>
      <c r="F9" s="17"/>
      <c r="G9" s="17">
        <v>0.70810067996246695</v>
      </c>
      <c r="H9" s="17">
        <v>0.74103662882634702</v>
      </c>
      <c r="I9" s="17">
        <v>0.72667062822924999</v>
      </c>
      <c r="J9" s="17">
        <v>0.73671135379722896</v>
      </c>
      <c r="K9" s="17">
        <v>0.79587393645636495</v>
      </c>
      <c r="L9" s="17">
        <v>0.86411755748102703</v>
      </c>
      <c r="M9" s="17"/>
      <c r="N9" s="17">
        <v>0.78575260039634098</v>
      </c>
      <c r="O9" s="17">
        <v>0.79205605220706798</v>
      </c>
      <c r="P9" s="17">
        <v>0.74665282277635003</v>
      </c>
      <c r="Q9" s="17">
        <v>0.74331256803912704</v>
      </c>
      <c r="R9" s="17"/>
      <c r="S9" s="17">
        <v>0.66499844284600595</v>
      </c>
      <c r="T9" s="17">
        <v>0.78897318564999697</v>
      </c>
      <c r="U9" s="17">
        <v>0.80250321224904997</v>
      </c>
      <c r="V9" s="17">
        <v>0.77017507179366795</v>
      </c>
      <c r="W9" s="17">
        <v>0.79431472603076803</v>
      </c>
      <c r="X9" s="17">
        <v>0.77537946952787395</v>
      </c>
      <c r="Y9" s="17">
        <v>0.76153401080588301</v>
      </c>
      <c r="Z9" s="17">
        <v>0.77933679889046903</v>
      </c>
      <c r="AA9" s="17">
        <v>0.81842539695063399</v>
      </c>
      <c r="AB9" s="17"/>
      <c r="AC9" s="17">
        <v>0.62706652280498698</v>
      </c>
      <c r="AD9" s="17">
        <v>0.71750546077197697</v>
      </c>
      <c r="AE9" s="17">
        <v>0.78527254140182101</v>
      </c>
      <c r="AF9" s="17">
        <v>0.81368604771413</v>
      </c>
      <c r="AG9" s="17">
        <v>0.76926492043058003</v>
      </c>
      <c r="AH9" s="17">
        <v>0.71562036779266802</v>
      </c>
      <c r="AI9" s="17">
        <v>0.77832690675066396</v>
      </c>
      <c r="AJ9" s="17">
        <v>0.77940392746517195</v>
      </c>
      <c r="AK9" s="17">
        <v>0.77810043412749197</v>
      </c>
      <c r="AL9" s="17">
        <v>0.88056179006634305</v>
      </c>
      <c r="AM9" s="17">
        <v>0.76597143728244099</v>
      </c>
      <c r="AN9" s="17">
        <v>0.73049212315797296</v>
      </c>
      <c r="AO9" s="17">
        <v>0.746177178804311</v>
      </c>
      <c r="AP9" s="17">
        <v>0.74555069671250496</v>
      </c>
      <c r="AQ9" s="17">
        <v>0.79843259195947003</v>
      </c>
      <c r="AR9" s="17">
        <v>0.83595173419540203</v>
      </c>
      <c r="AS9" s="17"/>
      <c r="AT9" s="17">
        <v>0.71594614469616003</v>
      </c>
      <c r="AU9" s="17">
        <v>0.750923726968312</v>
      </c>
      <c r="AV9" s="17">
        <v>0.77351957764668999</v>
      </c>
      <c r="AW9" s="17">
        <v>0.80748516557598404</v>
      </c>
      <c r="AX9" s="17">
        <v>0.83886243073420996</v>
      </c>
      <c r="AY9" s="17">
        <v>0.81669773853035299</v>
      </c>
      <c r="AZ9" s="17"/>
      <c r="BA9" s="17">
        <v>0.76714061750103202</v>
      </c>
      <c r="BB9" s="17">
        <v>0.79357774211226695</v>
      </c>
      <c r="BC9" s="17">
        <v>0.75949601471302597</v>
      </c>
      <c r="BD9" s="17">
        <v>0.75412876386035099</v>
      </c>
      <c r="BE9" s="17">
        <v>0.65255257953930801</v>
      </c>
      <c r="BF9" s="17"/>
      <c r="BG9" s="17">
        <v>0.78010987571479495</v>
      </c>
      <c r="BH9" s="17">
        <v>0.79490100198053204</v>
      </c>
      <c r="BI9" s="17">
        <v>0.81094593795806502</v>
      </c>
      <c r="BJ9" s="17">
        <v>0.76944429814795501</v>
      </c>
      <c r="BK9" s="17">
        <v>0.71927671762993695</v>
      </c>
      <c r="BL9" s="17"/>
      <c r="BM9" s="17">
        <v>0.77757151354363796</v>
      </c>
      <c r="BN9" s="17">
        <v>0.76822879102159802</v>
      </c>
      <c r="BO9" s="17">
        <v>0.74285865242319504</v>
      </c>
      <c r="BP9" s="17"/>
      <c r="BQ9" s="17">
        <v>0.77499544154607303</v>
      </c>
      <c r="BR9" s="17">
        <v>0.77671414442950204</v>
      </c>
      <c r="BS9" s="17"/>
      <c r="BT9" s="17">
        <v>0.81198268611348801</v>
      </c>
      <c r="BU9" s="17">
        <v>0.72442510687281403</v>
      </c>
    </row>
    <row r="10" spans="2:73" x14ac:dyDescent="0.3">
      <c r="B10" s="18" t="s">
        <v>75</v>
      </c>
      <c r="C10" s="17">
        <v>0.20312855307386399</v>
      </c>
      <c r="D10" s="17">
        <v>0.198017943229434</v>
      </c>
      <c r="E10" s="17">
        <v>0.20814661222803199</v>
      </c>
      <c r="F10" s="17"/>
      <c r="G10" s="17">
        <v>0.25950760569267201</v>
      </c>
      <c r="H10" s="17">
        <v>0.221044590566533</v>
      </c>
      <c r="I10" s="17">
        <v>0.245975322227131</v>
      </c>
      <c r="J10" s="17">
        <v>0.233239119442501</v>
      </c>
      <c r="K10" s="17">
        <v>0.182295665211237</v>
      </c>
      <c r="L10" s="17">
        <v>0.11438888739952401</v>
      </c>
      <c r="M10" s="17"/>
      <c r="N10" s="17">
        <v>0.19787845630946399</v>
      </c>
      <c r="O10" s="17">
        <v>0.180368761393574</v>
      </c>
      <c r="P10" s="17">
        <v>0.22655794923147601</v>
      </c>
      <c r="Q10" s="17">
        <v>0.21314708594970999</v>
      </c>
      <c r="R10" s="17"/>
      <c r="S10" s="17">
        <v>0.29298238866265203</v>
      </c>
      <c r="T10" s="17">
        <v>0.18750483817814501</v>
      </c>
      <c r="U10" s="17">
        <v>0.179882943993699</v>
      </c>
      <c r="V10" s="17">
        <v>0.21328725727081399</v>
      </c>
      <c r="W10" s="17">
        <v>0.175185575759846</v>
      </c>
      <c r="X10" s="17">
        <v>0.19052485379148601</v>
      </c>
      <c r="Y10" s="17">
        <v>0.225259568748162</v>
      </c>
      <c r="Z10" s="17">
        <v>0.18407712906590501</v>
      </c>
      <c r="AA10" s="17">
        <v>0.14634344775435701</v>
      </c>
      <c r="AB10" s="17"/>
      <c r="AC10" s="17">
        <v>0.37293347719501302</v>
      </c>
      <c r="AD10" s="17">
        <v>0.20860509546133801</v>
      </c>
      <c r="AE10" s="17">
        <v>0.17443118802806201</v>
      </c>
      <c r="AF10" s="17">
        <v>0.160609558992584</v>
      </c>
      <c r="AG10" s="17">
        <v>0.202705830417438</v>
      </c>
      <c r="AH10" s="17">
        <v>0.26288629301344202</v>
      </c>
      <c r="AI10" s="17">
        <v>0.169522702561858</v>
      </c>
      <c r="AJ10" s="17">
        <v>0.186917612581283</v>
      </c>
      <c r="AK10" s="17">
        <v>0.194907750357141</v>
      </c>
      <c r="AL10" s="17">
        <v>9.2910207693279998E-2</v>
      </c>
      <c r="AM10" s="17">
        <v>0.227282973100771</v>
      </c>
      <c r="AN10" s="17">
        <v>0.25704973914961399</v>
      </c>
      <c r="AO10" s="17">
        <v>0.230227231352297</v>
      </c>
      <c r="AP10" s="17">
        <v>0.25444930328749499</v>
      </c>
      <c r="AQ10" s="17">
        <v>0.20156740804053</v>
      </c>
      <c r="AR10" s="17">
        <v>0.132452129222351</v>
      </c>
      <c r="AS10" s="17"/>
      <c r="AT10" s="17">
        <v>0.244674219943668</v>
      </c>
      <c r="AU10" s="17">
        <v>0.241035816024496</v>
      </c>
      <c r="AV10" s="17">
        <v>0.19392121410291199</v>
      </c>
      <c r="AW10" s="17">
        <v>0.141408637410979</v>
      </c>
      <c r="AX10" s="17">
        <v>0.13767901064083901</v>
      </c>
      <c r="AY10" s="17">
        <v>0.17299589113972799</v>
      </c>
      <c r="AZ10" s="17"/>
      <c r="BA10" s="17">
        <v>0.20420797406632299</v>
      </c>
      <c r="BB10" s="17">
        <v>0.16399563180347901</v>
      </c>
      <c r="BC10" s="17">
        <v>0.22926822525375301</v>
      </c>
      <c r="BD10" s="17">
        <v>0.22605761175856201</v>
      </c>
      <c r="BE10" s="17">
        <v>0.29139225198719199</v>
      </c>
      <c r="BF10" s="17"/>
      <c r="BG10" s="17">
        <v>0.19618027304049299</v>
      </c>
      <c r="BH10" s="17">
        <v>0.180964813053065</v>
      </c>
      <c r="BI10" s="17">
        <v>0.16919042836709</v>
      </c>
      <c r="BJ10" s="17">
        <v>0.209347050259582</v>
      </c>
      <c r="BK10" s="17">
        <v>0.23013939609314099</v>
      </c>
      <c r="BL10" s="17"/>
      <c r="BM10" s="17">
        <v>0.19992255731096401</v>
      </c>
      <c r="BN10" s="17">
        <v>0.20059580016072601</v>
      </c>
      <c r="BO10" s="17">
        <v>0.21921023305561499</v>
      </c>
      <c r="BP10" s="17"/>
      <c r="BQ10" s="17">
        <v>0.20771216638957399</v>
      </c>
      <c r="BR10" s="17">
        <v>0.19722239902490199</v>
      </c>
      <c r="BS10" s="17"/>
      <c r="BT10" s="17">
        <v>0.17066016652001001</v>
      </c>
      <c r="BU10" s="17">
        <v>0.24307937894355799</v>
      </c>
    </row>
    <row r="11" spans="2:73" x14ac:dyDescent="0.3">
      <c r="B11" s="18" t="s">
        <v>129</v>
      </c>
      <c r="C11" s="19">
        <v>2.8192347725758099E-2</v>
      </c>
      <c r="D11" s="19">
        <v>2.6540634807995601E-2</v>
      </c>
      <c r="E11" s="19">
        <v>2.9899538991231801E-2</v>
      </c>
      <c r="F11" s="19"/>
      <c r="G11" s="19">
        <v>3.23917143448611E-2</v>
      </c>
      <c r="H11" s="19">
        <v>3.7918780607120402E-2</v>
      </c>
      <c r="I11" s="19">
        <v>2.7354049543618999E-2</v>
      </c>
      <c r="J11" s="19">
        <v>3.0049526760269899E-2</v>
      </c>
      <c r="K11" s="19">
        <v>2.1830398332397902E-2</v>
      </c>
      <c r="L11" s="19">
        <v>2.1493555119448799E-2</v>
      </c>
      <c r="M11" s="19"/>
      <c r="N11" s="19">
        <v>1.6368943294195401E-2</v>
      </c>
      <c r="O11" s="19">
        <v>2.7575186399358399E-2</v>
      </c>
      <c r="P11" s="19">
        <v>2.67892279921737E-2</v>
      </c>
      <c r="Q11" s="19">
        <v>4.3540346011163002E-2</v>
      </c>
      <c r="R11" s="19"/>
      <c r="S11" s="19">
        <v>4.2019168491341401E-2</v>
      </c>
      <c r="T11" s="19">
        <v>2.3521976171858E-2</v>
      </c>
      <c r="U11" s="19">
        <v>1.7613843757251099E-2</v>
      </c>
      <c r="V11" s="19">
        <v>1.65376709355179E-2</v>
      </c>
      <c r="W11" s="19">
        <v>3.0499698209385601E-2</v>
      </c>
      <c r="X11" s="19">
        <v>3.4095676680639897E-2</v>
      </c>
      <c r="Y11" s="19">
        <v>1.32064204459547E-2</v>
      </c>
      <c r="Z11" s="19">
        <v>3.6586072043626197E-2</v>
      </c>
      <c r="AA11" s="19">
        <v>3.5231155295009503E-2</v>
      </c>
      <c r="AB11" s="19"/>
      <c r="AC11" s="19">
        <v>0</v>
      </c>
      <c r="AD11" s="19">
        <v>7.3889443766684895E-2</v>
      </c>
      <c r="AE11" s="19">
        <v>4.0296270570117199E-2</v>
      </c>
      <c r="AF11" s="19">
        <v>2.57043932932857E-2</v>
      </c>
      <c r="AG11" s="19">
        <v>2.8029249151981898E-2</v>
      </c>
      <c r="AH11" s="19">
        <v>2.1493339193890501E-2</v>
      </c>
      <c r="AI11" s="19">
        <v>5.2150390687477899E-2</v>
      </c>
      <c r="AJ11" s="19">
        <v>3.3678459953544702E-2</v>
      </c>
      <c r="AK11" s="19">
        <v>2.69918155153673E-2</v>
      </c>
      <c r="AL11" s="19">
        <v>2.6528002240376599E-2</v>
      </c>
      <c r="AM11" s="19">
        <v>6.7455896167874204E-3</v>
      </c>
      <c r="AN11" s="19">
        <v>1.2458137692412699E-2</v>
      </c>
      <c r="AO11" s="19">
        <v>2.3595589843392498E-2</v>
      </c>
      <c r="AP11" s="19">
        <v>0</v>
      </c>
      <c r="AQ11" s="19">
        <v>0</v>
      </c>
      <c r="AR11" s="19">
        <v>3.1596136582246102E-2</v>
      </c>
      <c r="AS11" s="19"/>
      <c r="AT11" s="19">
        <v>3.9379635360172E-2</v>
      </c>
      <c r="AU11" s="19">
        <v>8.0404570071911895E-3</v>
      </c>
      <c r="AV11" s="19">
        <v>3.2559208250398E-2</v>
      </c>
      <c r="AW11" s="19">
        <v>5.1106197013036897E-2</v>
      </c>
      <c r="AX11" s="19">
        <v>2.3458558624950901E-2</v>
      </c>
      <c r="AY11" s="19">
        <v>1.03063703299192E-2</v>
      </c>
      <c r="AZ11" s="19"/>
      <c r="BA11" s="19">
        <v>2.8651408432645801E-2</v>
      </c>
      <c r="BB11" s="19">
        <v>4.2426626084254099E-2</v>
      </c>
      <c r="BC11" s="19">
        <v>1.1235760033221199E-2</v>
      </c>
      <c r="BD11" s="19">
        <v>1.9813624381087601E-2</v>
      </c>
      <c r="BE11" s="19">
        <v>5.6055168473499901E-2</v>
      </c>
      <c r="BF11" s="19"/>
      <c r="BG11" s="19">
        <v>2.37098512447123E-2</v>
      </c>
      <c r="BH11" s="19">
        <v>2.41341849664027E-2</v>
      </c>
      <c r="BI11" s="19">
        <v>1.98636336748448E-2</v>
      </c>
      <c r="BJ11" s="19">
        <v>2.12086515924623E-2</v>
      </c>
      <c r="BK11" s="19">
        <v>5.0583886276921598E-2</v>
      </c>
      <c r="BL11" s="19"/>
      <c r="BM11" s="19">
        <v>2.2505929145397799E-2</v>
      </c>
      <c r="BN11" s="19">
        <v>3.1175408817675401E-2</v>
      </c>
      <c r="BO11" s="19">
        <v>3.79311145211906E-2</v>
      </c>
      <c r="BP11" s="19"/>
      <c r="BQ11" s="19">
        <v>1.7292392064352399E-2</v>
      </c>
      <c r="BR11" s="19">
        <v>2.6063456545596001E-2</v>
      </c>
      <c r="BS11" s="19"/>
      <c r="BT11" s="19">
        <v>1.73571473665027E-2</v>
      </c>
      <c r="BU11" s="19">
        <v>3.2495514183627901E-2</v>
      </c>
    </row>
    <row r="12" spans="2:73" x14ac:dyDescent="0.3">
      <c r="B12" s="16" t="s">
        <v>197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U21"/>
  <sheetViews>
    <sheetView showGridLines="0" workbookViewId="0">
      <pane xSplit="2" topLeftCell="C1" activePane="topRight" state="frozen"/>
      <selection pane="topRight" activeCell="C12" sqref="C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474</v>
      </c>
      <c r="C9" s="17">
        <v>0.56345251501532601</v>
      </c>
      <c r="D9" s="17">
        <v>0.55023582354602896</v>
      </c>
      <c r="E9" s="17">
        <v>0.57735748941005505</v>
      </c>
      <c r="F9" s="17"/>
      <c r="G9" s="17">
        <v>0.60149689342928103</v>
      </c>
      <c r="H9" s="17">
        <v>0.564232207596156</v>
      </c>
      <c r="I9" s="17">
        <v>0.619085037507352</v>
      </c>
      <c r="J9" s="17">
        <v>0.57897295000834403</v>
      </c>
      <c r="K9" s="17">
        <v>0.50355474326788097</v>
      </c>
      <c r="L9" s="17">
        <v>0.51769717237875501</v>
      </c>
      <c r="M9" s="17"/>
      <c r="N9" s="17">
        <v>0.61735657796360799</v>
      </c>
      <c r="O9" s="17">
        <v>0.58973489608545604</v>
      </c>
      <c r="P9" s="17">
        <v>0.56420708618776305</v>
      </c>
      <c r="Q9" s="17">
        <v>0.47219417096789401</v>
      </c>
      <c r="R9" s="17"/>
      <c r="S9" s="17">
        <v>0.50319820428305795</v>
      </c>
      <c r="T9" s="17">
        <v>0.52225726495858904</v>
      </c>
      <c r="U9" s="17">
        <v>0.59920598689836402</v>
      </c>
      <c r="V9" s="17">
        <v>0.58145859964324897</v>
      </c>
      <c r="W9" s="17">
        <v>0.63570326617203499</v>
      </c>
      <c r="X9" s="17">
        <v>0.56587992746104598</v>
      </c>
      <c r="Y9" s="17">
        <v>0.52179479240679105</v>
      </c>
      <c r="Z9" s="17">
        <v>0.63138837786559998</v>
      </c>
      <c r="AA9" s="17">
        <v>0.60390816664890601</v>
      </c>
      <c r="AB9" s="17"/>
      <c r="AC9" s="17">
        <v>8.1031444394275801E-2</v>
      </c>
      <c r="AD9" s="17">
        <v>0.42994986216637598</v>
      </c>
      <c r="AE9" s="17">
        <v>0.448477319013868</v>
      </c>
      <c r="AF9" s="17">
        <v>0.52719025904113004</v>
      </c>
      <c r="AG9" s="17">
        <v>0.46433370378156902</v>
      </c>
      <c r="AH9" s="17">
        <v>0.51710615749740496</v>
      </c>
      <c r="AI9" s="17">
        <v>0.58703097801811699</v>
      </c>
      <c r="AJ9" s="17">
        <v>0.57393330309790203</v>
      </c>
      <c r="AK9" s="17">
        <v>0.63376715961064101</v>
      </c>
      <c r="AL9" s="17">
        <v>0.67187229017666805</v>
      </c>
      <c r="AM9" s="17">
        <v>0.618882579414892</v>
      </c>
      <c r="AN9" s="17">
        <v>0.63644463063531598</v>
      </c>
      <c r="AO9" s="17">
        <v>0.63163371579140504</v>
      </c>
      <c r="AP9" s="17">
        <v>0.76796649566069797</v>
      </c>
      <c r="AQ9" s="17">
        <v>0.55966791113637504</v>
      </c>
      <c r="AR9" s="17">
        <v>0.65183074725178403</v>
      </c>
      <c r="AS9" s="17"/>
      <c r="AT9" s="17">
        <v>0.55478391021671902</v>
      </c>
      <c r="AU9" s="17">
        <v>0.56776096421807098</v>
      </c>
      <c r="AV9" s="17">
        <v>0.58217332219579598</v>
      </c>
      <c r="AW9" s="17">
        <v>0.57181434468275105</v>
      </c>
      <c r="AX9" s="17">
        <v>0.57563007499758301</v>
      </c>
      <c r="AY9" s="17">
        <v>0.472593468159337</v>
      </c>
      <c r="AZ9" s="17"/>
      <c r="BA9" s="17">
        <v>0.53100398084134504</v>
      </c>
      <c r="BB9" s="17">
        <v>0.58565764137335596</v>
      </c>
      <c r="BC9" s="17">
        <v>0.55765002754408899</v>
      </c>
      <c r="BD9" s="17">
        <v>0.57344331304024299</v>
      </c>
      <c r="BE9" s="17">
        <v>0.64341154894205699</v>
      </c>
      <c r="BF9" s="17"/>
      <c r="BG9" s="17">
        <v>0.56626766163631703</v>
      </c>
      <c r="BH9" s="17">
        <v>0.61269671883722399</v>
      </c>
      <c r="BI9" s="17">
        <v>0.58751530269081098</v>
      </c>
      <c r="BJ9" s="17">
        <v>0.55460833955104505</v>
      </c>
      <c r="BK9" s="17">
        <v>0.57575011936416398</v>
      </c>
      <c r="BL9" s="17"/>
      <c r="BM9" s="17">
        <v>0.61409859501076303</v>
      </c>
      <c r="BN9" s="17">
        <v>0.53380728487066897</v>
      </c>
      <c r="BO9" s="17">
        <v>0.48629978797370799</v>
      </c>
      <c r="BP9" s="17"/>
      <c r="BQ9" s="17">
        <v>0.57854214892549205</v>
      </c>
      <c r="BR9" s="17">
        <v>0.54792871448499403</v>
      </c>
      <c r="BS9" s="17"/>
      <c r="BT9" s="17">
        <v>0.581540984340013</v>
      </c>
      <c r="BU9" s="17">
        <v>0.56126242208896304</v>
      </c>
    </row>
    <row r="10" spans="2:73" x14ac:dyDescent="0.3">
      <c r="B10" s="18" t="s">
        <v>475</v>
      </c>
      <c r="C10" s="17">
        <v>0.34156092643299601</v>
      </c>
      <c r="D10" s="17">
        <v>0.36724581498650799</v>
      </c>
      <c r="E10" s="17">
        <v>0.31670401455208302</v>
      </c>
      <c r="F10" s="17"/>
      <c r="G10" s="17">
        <v>0.45768886726295099</v>
      </c>
      <c r="H10" s="17">
        <v>0.38889363610364303</v>
      </c>
      <c r="I10" s="17">
        <v>0.31240770878011997</v>
      </c>
      <c r="J10" s="17">
        <v>0.248266059938618</v>
      </c>
      <c r="K10" s="17">
        <v>0.30036443505442201</v>
      </c>
      <c r="L10" s="17">
        <v>0.35879976158548998</v>
      </c>
      <c r="M10" s="17"/>
      <c r="N10" s="17">
        <v>0.40434182075861502</v>
      </c>
      <c r="O10" s="17">
        <v>0.32367954828603801</v>
      </c>
      <c r="P10" s="17">
        <v>0.32915212233325603</v>
      </c>
      <c r="Q10" s="17">
        <v>0.297701283605602</v>
      </c>
      <c r="R10" s="17"/>
      <c r="S10" s="17">
        <v>0.37381351400525997</v>
      </c>
      <c r="T10" s="17">
        <v>0.387785251285025</v>
      </c>
      <c r="U10" s="17">
        <v>0.351653558022547</v>
      </c>
      <c r="V10" s="17">
        <v>0.337274492862908</v>
      </c>
      <c r="W10" s="17">
        <v>0.32793415061007097</v>
      </c>
      <c r="X10" s="17">
        <v>0.27428198620482103</v>
      </c>
      <c r="Y10" s="17">
        <v>0.28556913225455799</v>
      </c>
      <c r="Z10" s="17">
        <v>0.26575326217593698</v>
      </c>
      <c r="AA10" s="17">
        <v>0.37427518354645101</v>
      </c>
      <c r="AB10" s="17"/>
      <c r="AC10" s="17">
        <v>9.5647886266310697E-2</v>
      </c>
      <c r="AD10" s="17">
        <v>0.32254812528972998</v>
      </c>
      <c r="AE10" s="17">
        <v>0.30292284623311699</v>
      </c>
      <c r="AF10" s="17">
        <v>0.34788089527278898</v>
      </c>
      <c r="AG10" s="17">
        <v>0.36103114384622598</v>
      </c>
      <c r="AH10" s="17">
        <v>0.31965404533817199</v>
      </c>
      <c r="AI10" s="17">
        <v>0.39889401673330999</v>
      </c>
      <c r="AJ10" s="17">
        <v>0.32333803593245802</v>
      </c>
      <c r="AK10" s="17">
        <v>0.32492149687754102</v>
      </c>
      <c r="AL10" s="17">
        <v>0.35363677452776499</v>
      </c>
      <c r="AM10" s="17">
        <v>0.31422039932447698</v>
      </c>
      <c r="AN10" s="17">
        <v>0.29334599201438999</v>
      </c>
      <c r="AO10" s="17">
        <v>0.35876664594462199</v>
      </c>
      <c r="AP10" s="17">
        <v>0.30867972110604902</v>
      </c>
      <c r="AQ10" s="17">
        <v>0.33273314425075801</v>
      </c>
      <c r="AR10" s="17">
        <v>0.47235509777478102</v>
      </c>
      <c r="AS10" s="17"/>
      <c r="AT10" s="17">
        <v>0.40451754508357401</v>
      </c>
      <c r="AU10" s="17">
        <v>0.33212961962829002</v>
      </c>
      <c r="AV10" s="17">
        <v>0.30058483357305799</v>
      </c>
      <c r="AW10" s="17">
        <v>0.31969585675868101</v>
      </c>
      <c r="AX10" s="17">
        <v>0.288861817807264</v>
      </c>
      <c r="AY10" s="17">
        <v>0.39368588884436301</v>
      </c>
      <c r="AZ10" s="17"/>
      <c r="BA10" s="17">
        <v>0.26708678752466197</v>
      </c>
      <c r="BB10" s="17">
        <v>0.28982117129808999</v>
      </c>
      <c r="BC10" s="17">
        <v>0.43667830288160397</v>
      </c>
      <c r="BD10" s="17">
        <v>0.425347080167295</v>
      </c>
      <c r="BE10" s="17">
        <v>0.47310032159226301</v>
      </c>
      <c r="BF10" s="17"/>
      <c r="BG10" s="17">
        <v>0.32379033376056898</v>
      </c>
      <c r="BH10" s="17">
        <v>0.37269000990935303</v>
      </c>
      <c r="BI10" s="17">
        <v>0.40362885875531901</v>
      </c>
      <c r="BJ10" s="17">
        <v>0.29541815204613497</v>
      </c>
      <c r="BK10" s="17">
        <v>0.35388461304789498</v>
      </c>
      <c r="BL10" s="17"/>
      <c r="BM10" s="17">
        <v>0.35977015723167899</v>
      </c>
      <c r="BN10" s="17">
        <v>0.33126788256158501</v>
      </c>
      <c r="BO10" s="17">
        <v>0.31297705319226499</v>
      </c>
      <c r="BP10" s="17"/>
      <c r="BQ10" s="17">
        <v>0.38305166638543198</v>
      </c>
      <c r="BR10" s="17">
        <v>0.31410384737707298</v>
      </c>
      <c r="BS10" s="17"/>
      <c r="BT10" s="17">
        <v>0.34205876802759499</v>
      </c>
      <c r="BU10" s="17">
        <v>0.33892712843411898</v>
      </c>
    </row>
    <row r="11" spans="2:73" x14ac:dyDescent="0.3">
      <c r="B11" s="18" t="s">
        <v>476</v>
      </c>
      <c r="C11" s="17">
        <v>0.337145729869611</v>
      </c>
      <c r="D11" s="17">
        <v>0.33729188973326601</v>
      </c>
      <c r="E11" s="17">
        <v>0.33679167123536002</v>
      </c>
      <c r="F11" s="17"/>
      <c r="G11" s="17">
        <v>0.31503620421676198</v>
      </c>
      <c r="H11" s="17">
        <v>0.36786619196876702</v>
      </c>
      <c r="I11" s="17">
        <v>0.351052590048262</v>
      </c>
      <c r="J11" s="17">
        <v>0.27398208442646099</v>
      </c>
      <c r="K11" s="17">
        <v>0.31658939934131702</v>
      </c>
      <c r="L11" s="17">
        <v>0.38177676697138802</v>
      </c>
      <c r="M11" s="17"/>
      <c r="N11" s="17">
        <v>0.44582095012599998</v>
      </c>
      <c r="O11" s="17">
        <v>0.27720491698592697</v>
      </c>
      <c r="P11" s="17">
        <v>0.33918447504302801</v>
      </c>
      <c r="Q11" s="17">
        <v>0.28148527006791102</v>
      </c>
      <c r="R11" s="17"/>
      <c r="S11" s="17">
        <v>0.39647204312840101</v>
      </c>
      <c r="T11" s="17">
        <v>0.32740464309814499</v>
      </c>
      <c r="U11" s="17">
        <v>0.37484904620770299</v>
      </c>
      <c r="V11" s="17">
        <v>0.4019828023143</v>
      </c>
      <c r="W11" s="17">
        <v>0.321971277440882</v>
      </c>
      <c r="X11" s="17">
        <v>0.23973291535189101</v>
      </c>
      <c r="Y11" s="17">
        <v>0.354442014316937</v>
      </c>
      <c r="Z11" s="17">
        <v>0.27326266741248201</v>
      </c>
      <c r="AA11" s="17">
        <v>0.26900829410600402</v>
      </c>
      <c r="AB11" s="17"/>
      <c r="AC11" s="17">
        <v>0.426941905035848</v>
      </c>
      <c r="AD11" s="17">
        <v>0.229752113186658</v>
      </c>
      <c r="AE11" s="17">
        <v>0.30959059248409898</v>
      </c>
      <c r="AF11" s="17">
        <v>0.32549031583844501</v>
      </c>
      <c r="AG11" s="17">
        <v>0.22002801018133999</v>
      </c>
      <c r="AH11" s="17">
        <v>0.37033186459981099</v>
      </c>
      <c r="AI11" s="17">
        <v>0.35927449551048501</v>
      </c>
      <c r="AJ11" s="17">
        <v>0.33661613472587298</v>
      </c>
      <c r="AK11" s="17">
        <v>0.31531694141078198</v>
      </c>
      <c r="AL11" s="17">
        <v>0.30185488088833101</v>
      </c>
      <c r="AM11" s="17">
        <v>0.28726807568942497</v>
      </c>
      <c r="AN11" s="17">
        <v>0.436603343749286</v>
      </c>
      <c r="AO11" s="17">
        <v>0.33995030514927099</v>
      </c>
      <c r="AP11" s="17">
        <v>0.33663825958966298</v>
      </c>
      <c r="AQ11" s="17">
        <v>0.44655288531732201</v>
      </c>
      <c r="AR11" s="17">
        <v>0.48193915845865498</v>
      </c>
      <c r="AS11" s="17"/>
      <c r="AT11" s="17">
        <v>0.36822414454145502</v>
      </c>
      <c r="AU11" s="17">
        <v>0.34373371076052001</v>
      </c>
      <c r="AV11" s="17">
        <v>0.33221736634658799</v>
      </c>
      <c r="AW11" s="17">
        <v>0.31433472700120901</v>
      </c>
      <c r="AX11" s="17">
        <v>0.29575276875855899</v>
      </c>
      <c r="AY11" s="17">
        <v>0.33100664142384001</v>
      </c>
      <c r="AZ11" s="17"/>
      <c r="BA11" s="17">
        <v>0.25875588454725001</v>
      </c>
      <c r="BB11" s="17">
        <v>0.30346125669301699</v>
      </c>
      <c r="BC11" s="17">
        <v>0.370058616613618</v>
      </c>
      <c r="BD11" s="17">
        <v>0.4460813918116</v>
      </c>
      <c r="BE11" s="17">
        <v>0.46874005864609802</v>
      </c>
      <c r="BF11" s="17"/>
      <c r="BG11" s="17">
        <v>0.358197239081403</v>
      </c>
      <c r="BH11" s="17">
        <v>0.38191928993754098</v>
      </c>
      <c r="BI11" s="17">
        <v>0.37114521712495802</v>
      </c>
      <c r="BJ11" s="17">
        <v>0.249923189022075</v>
      </c>
      <c r="BK11" s="17">
        <v>0.334349800972633</v>
      </c>
      <c r="BL11" s="17"/>
      <c r="BM11" s="17">
        <v>0.36150083659267002</v>
      </c>
      <c r="BN11" s="17">
        <v>0.32614153149675901</v>
      </c>
      <c r="BO11" s="17">
        <v>0.292531985106745</v>
      </c>
      <c r="BP11" s="17"/>
      <c r="BQ11" s="17">
        <v>0.36716445588067598</v>
      </c>
      <c r="BR11" s="17">
        <v>0.32940326069040399</v>
      </c>
      <c r="BS11" s="17"/>
      <c r="BT11" s="17">
        <v>0.37402224941434797</v>
      </c>
      <c r="BU11" s="17">
        <v>0.29518293977083099</v>
      </c>
    </row>
    <row r="12" spans="2:73" x14ac:dyDescent="0.3">
      <c r="B12" s="18" t="s">
        <v>477</v>
      </c>
      <c r="C12" s="17">
        <v>0.124433599977439</v>
      </c>
      <c r="D12" s="17">
        <v>0.164777262190863</v>
      </c>
      <c r="E12" s="17">
        <v>8.3964199347942303E-2</v>
      </c>
      <c r="F12" s="17"/>
      <c r="G12" s="17">
        <v>0.17134256340533</v>
      </c>
      <c r="H12" s="17">
        <v>0.22192842197201201</v>
      </c>
      <c r="I12" s="17">
        <v>0.17626229229387899</v>
      </c>
      <c r="J12" s="17">
        <v>0.107594029538889</v>
      </c>
      <c r="K12" s="17">
        <v>5.1851225571846897E-2</v>
      </c>
      <c r="L12" s="17">
        <v>2.36912213374228E-2</v>
      </c>
      <c r="M12" s="17"/>
      <c r="N12" s="17">
        <v>0.20364485357763801</v>
      </c>
      <c r="O12" s="17">
        <v>0.101226523441903</v>
      </c>
      <c r="P12" s="17">
        <v>9.9593818026703307E-2</v>
      </c>
      <c r="Q12" s="17">
        <v>8.1449144713777497E-2</v>
      </c>
      <c r="R12" s="17"/>
      <c r="S12" s="17">
        <v>0.21405002401600601</v>
      </c>
      <c r="T12" s="17">
        <v>0.119067909800493</v>
      </c>
      <c r="U12" s="17">
        <v>8.2294233387750798E-2</v>
      </c>
      <c r="V12" s="17">
        <v>0.13788802768098701</v>
      </c>
      <c r="W12" s="17">
        <v>7.0847138177957694E-2</v>
      </c>
      <c r="X12" s="17">
        <v>7.7352643774663193E-2</v>
      </c>
      <c r="Y12" s="17">
        <v>9.4506821407698796E-2</v>
      </c>
      <c r="Z12" s="17">
        <v>9.2818224282320103E-2</v>
      </c>
      <c r="AA12" s="17">
        <v>0.14488120673232299</v>
      </c>
      <c r="AB12" s="17"/>
      <c r="AC12" s="17">
        <v>8.7555029548178301E-2</v>
      </c>
      <c r="AD12" s="17">
        <v>9.7410169372406805E-2</v>
      </c>
      <c r="AE12" s="17">
        <v>6.8839973835932697E-2</v>
      </c>
      <c r="AF12" s="17">
        <v>7.4113816023474E-2</v>
      </c>
      <c r="AG12" s="17">
        <v>7.6043414615840493E-2</v>
      </c>
      <c r="AH12" s="17">
        <v>9.6846362331886801E-2</v>
      </c>
      <c r="AI12" s="17">
        <v>0.13718302989763301</v>
      </c>
      <c r="AJ12" s="17">
        <v>9.3443403647369597E-2</v>
      </c>
      <c r="AK12" s="17">
        <v>9.3000992667984894E-2</v>
      </c>
      <c r="AL12" s="17">
        <v>9.5441018071887707E-2</v>
      </c>
      <c r="AM12" s="17">
        <v>0.11269772612036</v>
      </c>
      <c r="AN12" s="17">
        <v>0.153228133407766</v>
      </c>
      <c r="AO12" s="17">
        <v>0.120664532376766</v>
      </c>
      <c r="AP12" s="17">
        <v>0.28778891768696202</v>
      </c>
      <c r="AQ12" s="17">
        <v>0.23312401538444</v>
      </c>
      <c r="AR12" s="17">
        <v>0.37504943392059298</v>
      </c>
      <c r="AS12" s="17"/>
      <c r="AT12" s="17">
        <v>0.23316505113348701</v>
      </c>
      <c r="AU12" s="17">
        <v>8.8175693014561504E-2</v>
      </c>
      <c r="AV12" s="17">
        <v>0.10105726049767801</v>
      </c>
      <c r="AW12" s="17">
        <v>0.11193959850497801</v>
      </c>
      <c r="AX12" s="17">
        <v>4.5459860029614697E-2</v>
      </c>
      <c r="AY12" s="17">
        <v>7.9208049911065503E-2</v>
      </c>
      <c r="AZ12" s="17"/>
      <c r="BA12" s="17">
        <v>7.6337337131182001E-2</v>
      </c>
      <c r="BB12" s="17">
        <v>9.5637922467879499E-2</v>
      </c>
      <c r="BC12" s="17">
        <v>0.13742231195509699</v>
      </c>
      <c r="BD12" s="17">
        <v>0.26006272721620199</v>
      </c>
      <c r="BE12" s="17">
        <v>0.36099258164683701</v>
      </c>
      <c r="BF12" s="17"/>
      <c r="BG12" s="17">
        <v>0.111959311571057</v>
      </c>
      <c r="BH12" s="17">
        <v>0.15276007728807101</v>
      </c>
      <c r="BI12" s="17">
        <v>7.7393625673327499E-2</v>
      </c>
      <c r="BJ12" s="17">
        <v>0.11985580006614099</v>
      </c>
      <c r="BK12" s="17">
        <v>0.166085028566725</v>
      </c>
      <c r="BL12" s="17"/>
      <c r="BM12" s="17">
        <v>0.164851633403892</v>
      </c>
      <c r="BN12" s="17">
        <v>8.8899109954006503E-2</v>
      </c>
      <c r="BO12" s="17">
        <v>9.0296399089270299E-2</v>
      </c>
      <c r="BP12" s="17"/>
      <c r="BQ12" s="17">
        <v>0.20418074832358299</v>
      </c>
      <c r="BR12" s="17">
        <v>7.6625981495914999E-2</v>
      </c>
      <c r="BS12" s="17"/>
      <c r="BT12" s="17">
        <v>0.14132606999702699</v>
      </c>
      <c r="BU12" s="17">
        <v>9.6248875927574806E-2</v>
      </c>
    </row>
    <row r="13" spans="2:73" x14ac:dyDescent="0.3">
      <c r="B13" s="18" t="s">
        <v>478</v>
      </c>
      <c r="C13" s="17">
        <v>0.123828608479109</v>
      </c>
      <c r="D13" s="17">
        <v>0.19320782151730001</v>
      </c>
      <c r="E13" s="17">
        <v>5.3921092896424702E-2</v>
      </c>
      <c r="F13" s="17"/>
      <c r="G13" s="17">
        <v>0.104727664501904</v>
      </c>
      <c r="H13" s="17">
        <v>0.21462890363505199</v>
      </c>
      <c r="I13" s="17">
        <v>0.12292408535294</v>
      </c>
      <c r="J13" s="17">
        <v>0.11061633711996501</v>
      </c>
      <c r="K13" s="17">
        <v>0.11160389235188301</v>
      </c>
      <c r="L13" s="17">
        <v>7.3577122538224599E-2</v>
      </c>
      <c r="M13" s="17"/>
      <c r="N13" s="17">
        <v>0.18617296155761601</v>
      </c>
      <c r="O13" s="17">
        <v>0.137778657939751</v>
      </c>
      <c r="P13" s="17">
        <v>8.8456934970478504E-2</v>
      </c>
      <c r="Q13" s="17">
        <v>6.9086204566038506E-2</v>
      </c>
      <c r="R13" s="17"/>
      <c r="S13" s="17">
        <v>0.16116541062508399</v>
      </c>
      <c r="T13" s="17">
        <v>8.5196904699066003E-2</v>
      </c>
      <c r="U13" s="17">
        <v>7.5158577058853093E-2</v>
      </c>
      <c r="V13" s="17">
        <v>0.151979162575761</v>
      </c>
      <c r="W13" s="17">
        <v>0.14529002483485401</v>
      </c>
      <c r="X13" s="17">
        <v>0.15038687252907501</v>
      </c>
      <c r="Y13" s="17">
        <v>0.10311763092631</v>
      </c>
      <c r="Z13" s="17">
        <v>8.4967747362198906E-2</v>
      </c>
      <c r="AA13" s="17">
        <v>0.12973761526656</v>
      </c>
      <c r="AB13" s="17"/>
      <c r="AC13" s="17">
        <v>0</v>
      </c>
      <c r="AD13" s="17">
        <v>8.5356005056403603E-2</v>
      </c>
      <c r="AE13" s="17">
        <v>7.9518255734105606E-2</v>
      </c>
      <c r="AF13" s="17">
        <v>0.12307653734539099</v>
      </c>
      <c r="AG13" s="17">
        <v>7.6721591700019395E-2</v>
      </c>
      <c r="AH13" s="17">
        <v>9.5502037430822001E-2</v>
      </c>
      <c r="AI13" s="17">
        <v>0.121898710681523</v>
      </c>
      <c r="AJ13" s="17">
        <v>0.123889801030633</v>
      </c>
      <c r="AK13" s="17">
        <v>0.16033887665883201</v>
      </c>
      <c r="AL13" s="17">
        <v>0.191940149073482</v>
      </c>
      <c r="AM13" s="17">
        <v>0.115345672193569</v>
      </c>
      <c r="AN13" s="17">
        <v>0.18461174645782699</v>
      </c>
      <c r="AO13" s="17">
        <v>0.122147488676197</v>
      </c>
      <c r="AP13" s="17">
        <v>0.12516356621545199</v>
      </c>
      <c r="AQ13" s="17">
        <v>0.18090086632628699</v>
      </c>
      <c r="AR13" s="17">
        <v>0.211485981032034</v>
      </c>
      <c r="AS13" s="17"/>
      <c r="AT13" s="17">
        <v>0.20267946479297</v>
      </c>
      <c r="AU13" s="17">
        <v>9.7253353282746702E-2</v>
      </c>
      <c r="AV13" s="17">
        <v>0.124148720359607</v>
      </c>
      <c r="AW13" s="17">
        <v>0.10173234738373201</v>
      </c>
      <c r="AX13" s="17">
        <v>8.30727034499881E-2</v>
      </c>
      <c r="AY13" s="17">
        <v>6.21908010809143E-2</v>
      </c>
      <c r="AZ13" s="17"/>
      <c r="BA13" s="17">
        <v>8.8493026568713801E-2</v>
      </c>
      <c r="BB13" s="17">
        <v>0.120933686172675</v>
      </c>
      <c r="BC13" s="17">
        <v>0.147666810842327</v>
      </c>
      <c r="BD13" s="17">
        <v>0.19220355547082499</v>
      </c>
      <c r="BE13" s="17">
        <v>0.20958136033751601</v>
      </c>
      <c r="BF13" s="17"/>
      <c r="BG13" s="17">
        <v>0.111279571841793</v>
      </c>
      <c r="BH13" s="17">
        <v>0.15421493604136099</v>
      </c>
      <c r="BI13" s="17">
        <v>0.104165420846032</v>
      </c>
      <c r="BJ13" s="17">
        <v>0.13501462715968701</v>
      </c>
      <c r="BK13" s="17">
        <v>0.122910928487183</v>
      </c>
      <c r="BL13" s="17"/>
      <c r="BM13" s="17">
        <v>0.143428082067458</v>
      </c>
      <c r="BN13" s="17">
        <v>0.107104734128602</v>
      </c>
      <c r="BO13" s="17">
        <v>0.106102538692477</v>
      </c>
      <c r="BP13" s="17"/>
      <c r="BQ13" s="17">
        <v>0.17797581138475599</v>
      </c>
      <c r="BR13" s="17">
        <v>9.5681516706584493E-2</v>
      </c>
      <c r="BS13" s="17"/>
      <c r="BT13" s="17">
        <v>0.138367714587742</v>
      </c>
      <c r="BU13" s="17">
        <v>0.110413964209371</v>
      </c>
    </row>
    <row r="14" spans="2:73" x14ac:dyDescent="0.3">
      <c r="B14" s="18" t="s">
        <v>479</v>
      </c>
      <c r="C14" s="17">
        <v>0.11580871405356701</v>
      </c>
      <c r="D14" s="17">
        <v>0.133566143949818</v>
      </c>
      <c r="E14" s="17">
        <v>9.8207211196460503E-2</v>
      </c>
      <c r="F14" s="17"/>
      <c r="G14" s="17">
        <v>0.13316076350700101</v>
      </c>
      <c r="H14" s="17">
        <v>0.172809990985446</v>
      </c>
      <c r="I14" s="17">
        <v>0.135419221158666</v>
      </c>
      <c r="J14" s="17">
        <v>9.99515904683691E-2</v>
      </c>
      <c r="K14" s="17">
        <v>9.1997653684186401E-2</v>
      </c>
      <c r="L14" s="17">
        <v>6.4621359895271901E-2</v>
      </c>
      <c r="M14" s="17"/>
      <c r="N14" s="17">
        <v>0.171356569835735</v>
      </c>
      <c r="O14" s="17">
        <v>0.11779347356787399</v>
      </c>
      <c r="P14" s="17">
        <v>8.8961370523078301E-2</v>
      </c>
      <c r="Q14" s="17">
        <v>7.2274346189846905E-2</v>
      </c>
      <c r="R14" s="17"/>
      <c r="S14" s="17">
        <v>0.149799715810155</v>
      </c>
      <c r="T14" s="17">
        <v>0.100388862622797</v>
      </c>
      <c r="U14" s="17">
        <v>0.115285198374582</v>
      </c>
      <c r="V14" s="17">
        <v>9.9083741597208397E-2</v>
      </c>
      <c r="W14" s="17">
        <v>0.121654132849527</v>
      </c>
      <c r="X14" s="17">
        <v>9.9723464307330104E-2</v>
      </c>
      <c r="Y14" s="17">
        <v>0.11874309382265701</v>
      </c>
      <c r="Z14" s="17">
        <v>0.12317102207846201</v>
      </c>
      <c r="AA14" s="17">
        <v>0.107171959215139</v>
      </c>
      <c r="AB14" s="17"/>
      <c r="AC14" s="17">
        <v>0</v>
      </c>
      <c r="AD14" s="17">
        <v>5.9087161018768701E-2</v>
      </c>
      <c r="AE14" s="17">
        <v>0.110869548032472</v>
      </c>
      <c r="AF14" s="17">
        <v>0.101068343621221</v>
      </c>
      <c r="AG14" s="17">
        <v>0.12177022541237199</v>
      </c>
      <c r="AH14" s="17">
        <v>0.126119993054989</v>
      </c>
      <c r="AI14" s="17">
        <v>0.11299422229777099</v>
      </c>
      <c r="AJ14" s="17">
        <v>0.110899592985939</v>
      </c>
      <c r="AK14" s="17">
        <v>7.6351497162498394E-2</v>
      </c>
      <c r="AL14" s="17">
        <v>7.1502472293315897E-2</v>
      </c>
      <c r="AM14" s="17">
        <v>0.117234957793421</v>
      </c>
      <c r="AN14" s="17">
        <v>0.102834064272409</v>
      </c>
      <c r="AO14" s="17">
        <v>0.14913534097331901</v>
      </c>
      <c r="AP14" s="17">
        <v>9.1114779401014395E-2</v>
      </c>
      <c r="AQ14" s="17">
        <v>0.21127397879067999</v>
      </c>
      <c r="AR14" s="17">
        <v>0.22379860300757401</v>
      </c>
      <c r="AS14" s="17"/>
      <c r="AT14" s="17">
        <v>0.19058234741372301</v>
      </c>
      <c r="AU14" s="17">
        <v>8.9399318959280202E-2</v>
      </c>
      <c r="AV14" s="17">
        <v>0.10972727184735</v>
      </c>
      <c r="AW14" s="17">
        <v>9.3924397037652693E-2</v>
      </c>
      <c r="AX14" s="17">
        <v>8.5874604025632295E-2</v>
      </c>
      <c r="AY14" s="17">
        <v>6.8607520245184503E-2</v>
      </c>
      <c r="AZ14" s="17"/>
      <c r="BA14" s="17">
        <v>7.4846913186473393E-2</v>
      </c>
      <c r="BB14" s="17">
        <v>0.102326222367082</v>
      </c>
      <c r="BC14" s="17">
        <v>0.15642645309588399</v>
      </c>
      <c r="BD14" s="17">
        <v>0.158998703337452</v>
      </c>
      <c r="BE14" s="17">
        <v>0.260467380201306</v>
      </c>
      <c r="BF14" s="17"/>
      <c r="BG14" s="17">
        <v>9.9283725069677101E-2</v>
      </c>
      <c r="BH14" s="17">
        <v>0.160095494176026</v>
      </c>
      <c r="BI14" s="17">
        <v>9.3590085351832802E-2</v>
      </c>
      <c r="BJ14" s="17">
        <v>9.5707434525163101E-2</v>
      </c>
      <c r="BK14" s="17">
        <v>0.13004021679240901</v>
      </c>
      <c r="BL14" s="17"/>
      <c r="BM14" s="17">
        <v>0.134069880052331</v>
      </c>
      <c r="BN14" s="17">
        <v>0.10702296753955701</v>
      </c>
      <c r="BO14" s="17">
        <v>8.35935783173299E-2</v>
      </c>
      <c r="BP14" s="17"/>
      <c r="BQ14" s="17">
        <v>0.16464648237628199</v>
      </c>
      <c r="BR14" s="17">
        <v>9.0253130538101703E-2</v>
      </c>
      <c r="BS14" s="17"/>
      <c r="BT14" s="17">
        <v>0.13544792722204499</v>
      </c>
      <c r="BU14" s="17">
        <v>9.1102804860230299E-2</v>
      </c>
    </row>
    <row r="15" spans="2:73" x14ac:dyDescent="0.3">
      <c r="B15" s="18" t="s">
        <v>212</v>
      </c>
      <c r="C15" s="17">
        <v>5.6333530576164699E-2</v>
      </c>
      <c r="D15" s="17">
        <v>4.9384148839354602E-2</v>
      </c>
      <c r="E15" s="17">
        <v>6.2912134763016395E-2</v>
      </c>
      <c r="F15" s="17"/>
      <c r="G15" s="17">
        <v>3.3949424329225701E-2</v>
      </c>
      <c r="H15" s="17">
        <v>3.1087356455119501E-2</v>
      </c>
      <c r="I15" s="17">
        <v>2.9795077589391501E-2</v>
      </c>
      <c r="J15" s="17">
        <v>5.9993307269939303E-2</v>
      </c>
      <c r="K15" s="17">
        <v>0.110703894915514</v>
      </c>
      <c r="L15" s="17">
        <v>7.4776419902128896E-2</v>
      </c>
      <c r="M15" s="17"/>
      <c r="N15" s="17">
        <v>2.8983292792709801E-2</v>
      </c>
      <c r="O15" s="17">
        <v>4.7698244164484697E-2</v>
      </c>
      <c r="P15" s="17">
        <v>4.8473249836223399E-2</v>
      </c>
      <c r="Q15" s="17">
        <v>0.106066376800839</v>
      </c>
      <c r="R15" s="17"/>
      <c r="S15" s="17">
        <v>3.27242063966681E-2</v>
      </c>
      <c r="T15" s="17">
        <v>8.8078284217354599E-2</v>
      </c>
      <c r="U15" s="17">
        <v>8.0558599217764398E-2</v>
      </c>
      <c r="V15" s="17">
        <v>5.31125003848954E-2</v>
      </c>
      <c r="W15" s="17">
        <v>6.0719177144129798E-2</v>
      </c>
      <c r="X15" s="17">
        <v>5.7311323214005699E-2</v>
      </c>
      <c r="Y15" s="17">
        <v>3.7150901947951301E-2</v>
      </c>
      <c r="Z15" s="17">
        <v>5.46097244016788E-2</v>
      </c>
      <c r="AA15" s="17">
        <v>4.36032616641066E-2</v>
      </c>
      <c r="AB15" s="17"/>
      <c r="AC15" s="17">
        <v>0.21649485025728499</v>
      </c>
      <c r="AD15" s="17">
        <v>9.4381676358164801E-2</v>
      </c>
      <c r="AE15" s="17">
        <v>6.3901300858187904E-2</v>
      </c>
      <c r="AF15" s="17">
        <v>0.13398367634892799</v>
      </c>
      <c r="AG15" s="17">
        <v>9.7127057065971897E-2</v>
      </c>
      <c r="AH15" s="17">
        <v>5.5387824696790003E-2</v>
      </c>
      <c r="AI15" s="17">
        <v>2.9565811351718398E-2</v>
      </c>
      <c r="AJ15" s="17">
        <v>3.7077048909338002E-2</v>
      </c>
      <c r="AK15" s="17">
        <v>5.0823967726677598E-2</v>
      </c>
      <c r="AL15" s="17">
        <v>4.4801547520665702E-2</v>
      </c>
      <c r="AM15" s="17">
        <v>3.7579084843988197E-2</v>
      </c>
      <c r="AN15" s="17">
        <v>1.59646236018493E-2</v>
      </c>
      <c r="AO15" s="17">
        <v>1.7769194529187099E-2</v>
      </c>
      <c r="AP15" s="17">
        <v>7.9910879447194605E-2</v>
      </c>
      <c r="AQ15" s="17">
        <v>1.37225005946641E-2</v>
      </c>
      <c r="AR15" s="17">
        <v>2.7963093220910101E-2</v>
      </c>
      <c r="AS15" s="17"/>
      <c r="AT15" s="17">
        <v>4.6781897071777302E-2</v>
      </c>
      <c r="AU15" s="17">
        <v>5.7841837925015599E-2</v>
      </c>
      <c r="AV15" s="17">
        <v>6.6323803799919104E-2</v>
      </c>
      <c r="AW15" s="17">
        <v>4.27218010474456E-2</v>
      </c>
      <c r="AX15" s="17">
        <v>7.1694817589155496E-2</v>
      </c>
      <c r="AY15" s="17">
        <v>8.7592284408451307E-2</v>
      </c>
      <c r="AZ15" s="17"/>
      <c r="BA15" s="17">
        <v>8.6948423331451294E-2</v>
      </c>
      <c r="BB15" s="17">
        <v>5.3448846721012799E-2</v>
      </c>
      <c r="BC15" s="17">
        <v>5.1956993953821903E-2</v>
      </c>
      <c r="BD15" s="17">
        <v>2.8838358559947801E-2</v>
      </c>
      <c r="BE15" s="17">
        <v>1.8669712230803999E-2</v>
      </c>
      <c r="BF15" s="17"/>
      <c r="BG15" s="17">
        <v>5.58221813211928E-2</v>
      </c>
      <c r="BH15" s="17">
        <v>3.2650632094106902E-2</v>
      </c>
      <c r="BI15" s="17">
        <v>3.1619953750510299E-2</v>
      </c>
      <c r="BJ15" s="17">
        <v>7.2056201166525197E-2</v>
      </c>
      <c r="BK15" s="17">
        <v>6.6170437964650899E-2</v>
      </c>
      <c r="BL15" s="17"/>
      <c r="BM15" s="17">
        <v>4.5320419282869701E-2</v>
      </c>
      <c r="BN15" s="17">
        <v>6.8816458073784004E-2</v>
      </c>
      <c r="BO15" s="17">
        <v>5.9166000594860199E-2</v>
      </c>
      <c r="BP15" s="17"/>
      <c r="BQ15" s="17">
        <v>3.5262677725603202E-2</v>
      </c>
      <c r="BR15" s="17">
        <v>7.1583816111329801E-2</v>
      </c>
      <c r="BS15" s="17"/>
      <c r="BT15" s="17">
        <v>4.4653336013333302E-2</v>
      </c>
      <c r="BU15" s="17">
        <v>7.3572916136291702E-2</v>
      </c>
    </row>
    <row r="16" spans="2:73" x14ac:dyDescent="0.3">
      <c r="B16" s="18" t="s">
        <v>129</v>
      </c>
      <c r="C16" s="19">
        <v>4.4848811128025301E-2</v>
      </c>
      <c r="D16" s="19">
        <v>3.2317530092839802E-2</v>
      </c>
      <c r="E16" s="19">
        <v>5.69801105113883E-2</v>
      </c>
      <c r="F16" s="19"/>
      <c r="G16" s="19">
        <v>2.83086332700733E-2</v>
      </c>
      <c r="H16" s="19">
        <v>3.9412201261964E-2</v>
      </c>
      <c r="I16" s="19">
        <v>4.8420144535507803E-2</v>
      </c>
      <c r="J16" s="19">
        <v>6.1846078267187403E-2</v>
      </c>
      <c r="K16" s="19">
        <v>5.4364265247215597E-2</v>
      </c>
      <c r="L16" s="19">
        <v>3.5643432709882801E-2</v>
      </c>
      <c r="M16" s="19"/>
      <c r="N16" s="19">
        <v>2.4272616278869601E-2</v>
      </c>
      <c r="O16" s="19">
        <v>3.6500608215953301E-2</v>
      </c>
      <c r="P16" s="19">
        <v>4.3234462066543099E-2</v>
      </c>
      <c r="Q16" s="19">
        <v>7.6062186462738296E-2</v>
      </c>
      <c r="R16" s="19"/>
      <c r="S16" s="19">
        <v>2.8773781553307402E-2</v>
      </c>
      <c r="T16" s="19">
        <v>3.8686620230644002E-2</v>
      </c>
      <c r="U16" s="19">
        <v>4.3293576949762103E-2</v>
      </c>
      <c r="V16" s="19">
        <v>1.4692445421685799E-2</v>
      </c>
      <c r="W16" s="19">
        <v>5.65500052195997E-2</v>
      </c>
      <c r="X16" s="19">
        <v>8.9570858571188697E-2</v>
      </c>
      <c r="Y16" s="19">
        <v>5.7722918652291101E-2</v>
      </c>
      <c r="Z16" s="19">
        <v>5.4394754057295498E-2</v>
      </c>
      <c r="AA16" s="19">
        <v>4.7262210782490002E-2</v>
      </c>
      <c r="AB16" s="19"/>
      <c r="AC16" s="19">
        <v>0.26091535844055602</v>
      </c>
      <c r="AD16" s="19">
        <v>0.145323330001454</v>
      </c>
      <c r="AE16" s="19">
        <v>5.3755858665065201E-2</v>
      </c>
      <c r="AF16" s="19">
        <v>3.5406970108227798E-2</v>
      </c>
      <c r="AG16" s="19">
        <v>6.6140954043412206E-2</v>
      </c>
      <c r="AH16" s="19">
        <v>6.3817733784314698E-2</v>
      </c>
      <c r="AI16" s="19">
        <v>6.1041227494703703E-3</v>
      </c>
      <c r="AJ16" s="19">
        <v>2.31747694821463E-2</v>
      </c>
      <c r="AK16" s="19">
        <v>5.7514901986550501E-2</v>
      </c>
      <c r="AL16" s="19">
        <v>2.4496743977443201E-2</v>
      </c>
      <c r="AM16" s="19">
        <v>1.6759614822457001E-2</v>
      </c>
      <c r="AN16" s="19">
        <v>4.0713332411054001E-2</v>
      </c>
      <c r="AO16" s="19">
        <v>1.07327292471802E-2</v>
      </c>
      <c r="AP16" s="19">
        <v>3.2046190662863697E-2</v>
      </c>
      <c r="AQ16" s="19">
        <v>2.82887129689391E-2</v>
      </c>
      <c r="AR16" s="19">
        <v>1.2029946967868899E-2</v>
      </c>
      <c r="AS16" s="19"/>
      <c r="AT16" s="19">
        <v>3.98758023832178E-2</v>
      </c>
      <c r="AU16" s="19">
        <v>6.06836417433421E-2</v>
      </c>
      <c r="AV16" s="19">
        <v>2.5077489878214301E-2</v>
      </c>
      <c r="AW16" s="19">
        <v>3.1378759073073102E-2</v>
      </c>
      <c r="AX16" s="19">
        <v>5.4732627819335397E-2</v>
      </c>
      <c r="AY16" s="19">
        <v>6.3689822833155094E-2</v>
      </c>
      <c r="AZ16" s="19"/>
      <c r="BA16" s="19">
        <v>7.7583626414948495E-2</v>
      </c>
      <c r="BB16" s="19">
        <v>3.9795057237947302E-2</v>
      </c>
      <c r="BC16" s="19">
        <v>1.9938927492417598E-2</v>
      </c>
      <c r="BD16" s="19">
        <v>1.04251382616146E-2</v>
      </c>
      <c r="BE16" s="19">
        <v>2.09140605841374E-2</v>
      </c>
      <c r="BF16" s="19"/>
      <c r="BG16" s="19">
        <v>4.49509154287384E-2</v>
      </c>
      <c r="BH16" s="19">
        <v>4.11006608103568E-2</v>
      </c>
      <c r="BI16" s="19">
        <v>2.4552481931728199E-2</v>
      </c>
      <c r="BJ16" s="19">
        <v>3.0709113136557199E-2</v>
      </c>
      <c r="BK16" s="19">
        <v>3.7061775048202503E-2</v>
      </c>
      <c r="BL16" s="19"/>
      <c r="BM16" s="19">
        <v>3.16860103788459E-2</v>
      </c>
      <c r="BN16" s="19">
        <v>4.8903512318424998E-2</v>
      </c>
      <c r="BO16" s="19">
        <v>7.3332345875035801E-2</v>
      </c>
      <c r="BP16" s="19"/>
      <c r="BQ16" s="19">
        <v>1.8939066265503499E-2</v>
      </c>
      <c r="BR16" s="19">
        <v>5.5265308867274897E-2</v>
      </c>
      <c r="BS16" s="19"/>
      <c r="BT16" s="19">
        <v>2.1637482309475101E-2</v>
      </c>
      <c r="BU16" s="19">
        <v>5.6925843196121699E-2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U16"/>
  <sheetViews>
    <sheetView showGridLines="0" workbookViewId="0">
      <pane xSplit="2" topLeftCell="C1" activePane="topRight" state="frozen"/>
      <selection pane="topRight" activeCell="C10" sqref="C1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74</v>
      </c>
      <c r="C9" s="17">
        <v>0.33363176819527002</v>
      </c>
      <c r="D9" s="17">
        <v>0.329425640763779</v>
      </c>
      <c r="E9" s="17">
        <v>0.33760401601968598</v>
      </c>
      <c r="F9" s="17"/>
      <c r="G9" s="17">
        <v>0.40969144019487702</v>
      </c>
      <c r="H9" s="17">
        <v>0.43454582249241203</v>
      </c>
      <c r="I9" s="17">
        <v>0.375100156752664</v>
      </c>
      <c r="J9" s="17">
        <v>0.33077255418614399</v>
      </c>
      <c r="K9" s="17">
        <v>0.244166241740289</v>
      </c>
      <c r="L9" s="17">
        <v>0.22988416426906999</v>
      </c>
      <c r="M9" s="17"/>
      <c r="N9" s="17">
        <v>0.39720329527923898</v>
      </c>
      <c r="O9" s="17">
        <v>0.330118641317657</v>
      </c>
      <c r="P9" s="17">
        <v>0.32542456425607003</v>
      </c>
      <c r="Q9" s="17">
        <v>0.27407441617078199</v>
      </c>
      <c r="R9" s="17"/>
      <c r="S9" s="17">
        <v>0.392066768363941</v>
      </c>
      <c r="T9" s="17">
        <v>0.29155516846791402</v>
      </c>
      <c r="U9" s="17">
        <v>0.34341187467601603</v>
      </c>
      <c r="V9" s="17">
        <v>0.298264247859724</v>
      </c>
      <c r="W9" s="17">
        <v>0.33397246860738899</v>
      </c>
      <c r="X9" s="17">
        <v>0.32276249304339</v>
      </c>
      <c r="Y9" s="17">
        <v>0.31551974958977702</v>
      </c>
      <c r="Z9" s="17">
        <v>0.283835622823289</v>
      </c>
      <c r="AA9" s="17">
        <v>0.377122688768456</v>
      </c>
      <c r="AB9" s="17"/>
      <c r="AC9" s="17">
        <v>0.23758776889309099</v>
      </c>
      <c r="AD9" s="17">
        <v>0.28771298237930498</v>
      </c>
      <c r="AE9" s="17">
        <v>0.243522578984184</v>
      </c>
      <c r="AF9" s="17">
        <v>0.230093214644008</v>
      </c>
      <c r="AG9" s="17">
        <v>0.31671733433434401</v>
      </c>
      <c r="AH9" s="17">
        <v>0.376395856229506</v>
      </c>
      <c r="AI9" s="17">
        <v>0.345124084948631</v>
      </c>
      <c r="AJ9" s="17">
        <v>0.33559322563592597</v>
      </c>
      <c r="AK9" s="17">
        <v>0.35070408064215502</v>
      </c>
      <c r="AL9" s="17">
        <v>0.32851366178846902</v>
      </c>
      <c r="AM9" s="17">
        <v>0.35102510670671</v>
      </c>
      <c r="AN9" s="17">
        <v>0.29750090483852298</v>
      </c>
      <c r="AO9" s="17">
        <v>0.48543007194753302</v>
      </c>
      <c r="AP9" s="17">
        <v>0.446721405548692</v>
      </c>
      <c r="AQ9" s="17">
        <v>0.33074351324211698</v>
      </c>
      <c r="AR9" s="17">
        <v>0.448062110236082</v>
      </c>
      <c r="AS9" s="17"/>
      <c r="AT9" s="17">
        <v>0.42032598997439502</v>
      </c>
      <c r="AU9" s="17">
        <v>0.27932723990860697</v>
      </c>
      <c r="AV9" s="17">
        <v>0.37777175044641897</v>
      </c>
      <c r="AW9" s="17">
        <v>0.29811101211483998</v>
      </c>
      <c r="AX9" s="17">
        <v>0.31220854616654498</v>
      </c>
      <c r="AY9" s="17">
        <v>0.29353529025680603</v>
      </c>
      <c r="AZ9" s="17"/>
      <c r="BA9" s="17">
        <v>0.26163715542093702</v>
      </c>
      <c r="BB9" s="17">
        <v>0.30310501069149698</v>
      </c>
      <c r="BC9" s="17">
        <v>0.38198172171158401</v>
      </c>
      <c r="BD9" s="17">
        <v>0.45300347136862301</v>
      </c>
      <c r="BE9" s="17">
        <v>0.47161331475041901</v>
      </c>
      <c r="BF9" s="17"/>
      <c r="BG9" s="17">
        <v>0.320048991952745</v>
      </c>
      <c r="BH9" s="17">
        <v>0.39264315372971997</v>
      </c>
      <c r="BI9" s="17">
        <v>0.31651488097991298</v>
      </c>
      <c r="BJ9" s="17">
        <v>0.28604341152498503</v>
      </c>
      <c r="BK9" s="17">
        <v>0.33807489328096602</v>
      </c>
      <c r="BL9" s="17"/>
      <c r="BM9" s="17">
        <v>0.337410486071541</v>
      </c>
      <c r="BN9" s="17">
        <v>0.323631959965892</v>
      </c>
      <c r="BO9" s="17">
        <v>0.34655722756958601</v>
      </c>
      <c r="BP9" s="17"/>
      <c r="BQ9" s="17">
        <v>0.45509502098253102</v>
      </c>
      <c r="BR9" s="17">
        <v>0.26189101329140502</v>
      </c>
      <c r="BS9" s="17"/>
      <c r="BT9" s="17">
        <v>0.39133299978105901</v>
      </c>
      <c r="BU9" s="17">
        <v>0.26614800415497702</v>
      </c>
    </row>
    <row r="10" spans="2:73" x14ac:dyDescent="0.3">
      <c r="B10" s="18" t="s">
        <v>75</v>
      </c>
      <c r="C10" s="17">
        <v>0.619245209519796</v>
      </c>
      <c r="D10" s="17">
        <v>0.62588603744921301</v>
      </c>
      <c r="E10" s="17">
        <v>0.61275500099255498</v>
      </c>
      <c r="F10" s="17"/>
      <c r="G10" s="17">
        <v>0.54672846777324102</v>
      </c>
      <c r="H10" s="17">
        <v>0.51033835803663896</v>
      </c>
      <c r="I10" s="17">
        <v>0.56675423486654897</v>
      </c>
      <c r="J10" s="17">
        <v>0.63743680203214204</v>
      </c>
      <c r="K10" s="17">
        <v>0.69458674990385905</v>
      </c>
      <c r="L10" s="17">
        <v>0.73310912622866198</v>
      </c>
      <c r="M10" s="17"/>
      <c r="N10" s="17">
        <v>0.56869336904236201</v>
      </c>
      <c r="O10" s="17">
        <v>0.61320826839989895</v>
      </c>
      <c r="P10" s="17">
        <v>0.62927318238748398</v>
      </c>
      <c r="Q10" s="17">
        <v>0.67212400746572498</v>
      </c>
      <c r="R10" s="17"/>
      <c r="S10" s="17">
        <v>0.55302317433936898</v>
      </c>
      <c r="T10" s="17">
        <v>0.65784734970063297</v>
      </c>
      <c r="U10" s="17">
        <v>0.59952480636735095</v>
      </c>
      <c r="V10" s="17">
        <v>0.66426820894190297</v>
      </c>
      <c r="W10" s="17">
        <v>0.62284744617452203</v>
      </c>
      <c r="X10" s="17">
        <v>0.63579433452592105</v>
      </c>
      <c r="Y10" s="17">
        <v>0.64527667817691603</v>
      </c>
      <c r="Z10" s="17">
        <v>0.66714059262523995</v>
      </c>
      <c r="AA10" s="17">
        <v>0.57666005948965005</v>
      </c>
      <c r="AB10" s="17"/>
      <c r="AC10" s="17">
        <v>0.72364324135782199</v>
      </c>
      <c r="AD10" s="17">
        <v>0.648652351386383</v>
      </c>
      <c r="AE10" s="17">
        <v>0.69789759676239205</v>
      </c>
      <c r="AF10" s="17">
        <v>0.70671721630857198</v>
      </c>
      <c r="AG10" s="17">
        <v>0.63783264067166801</v>
      </c>
      <c r="AH10" s="17">
        <v>0.56733229050741196</v>
      </c>
      <c r="AI10" s="17">
        <v>0.61915401139531601</v>
      </c>
      <c r="AJ10" s="17">
        <v>0.60023275271487297</v>
      </c>
      <c r="AK10" s="17">
        <v>0.60009338778635601</v>
      </c>
      <c r="AL10" s="17">
        <v>0.60083957910346797</v>
      </c>
      <c r="AM10" s="17">
        <v>0.61050037614681596</v>
      </c>
      <c r="AN10" s="17">
        <v>0.64715884234005405</v>
      </c>
      <c r="AO10" s="17">
        <v>0.49625305286571098</v>
      </c>
      <c r="AP10" s="17">
        <v>0.553278594451308</v>
      </c>
      <c r="AQ10" s="17">
        <v>0.65212144983173503</v>
      </c>
      <c r="AR10" s="17">
        <v>0.54160898467957397</v>
      </c>
      <c r="AS10" s="17"/>
      <c r="AT10" s="17">
        <v>0.53125514336733104</v>
      </c>
      <c r="AU10" s="17">
        <v>0.67811156175153897</v>
      </c>
      <c r="AV10" s="17">
        <v>0.55788238346633101</v>
      </c>
      <c r="AW10" s="17">
        <v>0.66773947283245905</v>
      </c>
      <c r="AX10" s="17">
        <v>0.63190106961186598</v>
      </c>
      <c r="AY10" s="17">
        <v>0.65877777274079197</v>
      </c>
      <c r="AZ10" s="17"/>
      <c r="BA10" s="17">
        <v>0.69035532585644199</v>
      </c>
      <c r="BB10" s="17">
        <v>0.65858081060701701</v>
      </c>
      <c r="BC10" s="17">
        <v>0.566415982404879</v>
      </c>
      <c r="BD10" s="17">
        <v>0.50020736299847302</v>
      </c>
      <c r="BE10" s="17">
        <v>0.49028732314415302</v>
      </c>
      <c r="BF10" s="17"/>
      <c r="BG10" s="17">
        <v>0.651170451538015</v>
      </c>
      <c r="BH10" s="17">
        <v>0.56377920416655802</v>
      </c>
      <c r="BI10" s="17">
        <v>0.62969059346443002</v>
      </c>
      <c r="BJ10" s="17">
        <v>0.67480929801762202</v>
      </c>
      <c r="BK10" s="17">
        <v>0.56957666397773099</v>
      </c>
      <c r="BL10" s="17"/>
      <c r="BM10" s="17">
        <v>0.62595854378704097</v>
      </c>
      <c r="BN10" s="17">
        <v>0.62060068375379895</v>
      </c>
      <c r="BO10" s="17">
        <v>0.59598186150437205</v>
      </c>
      <c r="BP10" s="17"/>
      <c r="BQ10" s="17">
        <v>0.50921890529029501</v>
      </c>
      <c r="BR10" s="17">
        <v>0.69459593777284001</v>
      </c>
      <c r="BS10" s="17"/>
      <c r="BT10" s="17">
        <v>0.56939938374955101</v>
      </c>
      <c r="BU10" s="17">
        <v>0.69197637874425999</v>
      </c>
    </row>
    <row r="11" spans="2:73" x14ac:dyDescent="0.3">
      <c r="B11" s="18" t="s">
        <v>92</v>
      </c>
      <c r="C11" s="19">
        <v>4.7123022284933702E-2</v>
      </c>
      <c r="D11" s="19">
        <v>4.4688321787007199E-2</v>
      </c>
      <c r="E11" s="19">
        <v>4.9640982987758597E-2</v>
      </c>
      <c r="F11" s="19"/>
      <c r="G11" s="19">
        <v>4.35800920318824E-2</v>
      </c>
      <c r="H11" s="19">
        <v>5.5115819470948797E-2</v>
      </c>
      <c r="I11" s="19">
        <v>5.8145608380787597E-2</v>
      </c>
      <c r="J11" s="19">
        <v>3.1790643781713597E-2</v>
      </c>
      <c r="K11" s="19">
        <v>6.1247008355851403E-2</v>
      </c>
      <c r="L11" s="19">
        <v>3.7006709502267698E-2</v>
      </c>
      <c r="M11" s="19"/>
      <c r="N11" s="19">
        <v>3.4103335678399599E-2</v>
      </c>
      <c r="O11" s="19">
        <v>5.6673090282444501E-2</v>
      </c>
      <c r="P11" s="19">
        <v>4.5302253356445797E-2</v>
      </c>
      <c r="Q11" s="19">
        <v>5.3801576363492497E-2</v>
      </c>
      <c r="R11" s="19"/>
      <c r="S11" s="19">
        <v>5.49100572966899E-2</v>
      </c>
      <c r="T11" s="19">
        <v>5.05974818314536E-2</v>
      </c>
      <c r="U11" s="19">
        <v>5.7063318956633399E-2</v>
      </c>
      <c r="V11" s="19">
        <v>3.7467543198373497E-2</v>
      </c>
      <c r="W11" s="19">
        <v>4.3180085218088499E-2</v>
      </c>
      <c r="X11" s="19">
        <v>4.1443172430689401E-2</v>
      </c>
      <c r="Y11" s="19">
        <v>3.92035722333062E-2</v>
      </c>
      <c r="Z11" s="19">
        <v>4.9023784551471598E-2</v>
      </c>
      <c r="AA11" s="19">
        <v>4.6217251741893499E-2</v>
      </c>
      <c r="AB11" s="19"/>
      <c r="AC11" s="19">
        <v>3.8768989749086803E-2</v>
      </c>
      <c r="AD11" s="19">
        <v>6.3634666234311299E-2</v>
      </c>
      <c r="AE11" s="19">
        <v>5.8579824253423403E-2</v>
      </c>
      <c r="AF11" s="19">
        <v>6.3189569047419999E-2</v>
      </c>
      <c r="AG11" s="19">
        <v>4.5450024993988002E-2</v>
      </c>
      <c r="AH11" s="19">
        <v>5.6271853263082303E-2</v>
      </c>
      <c r="AI11" s="19">
        <v>3.5721903656053398E-2</v>
      </c>
      <c r="AJ11" s="19">
        <v>6.4174021649201496E-2</v>
      </c>
      <c r="AK11" s="19">
        <v>4.9202531571489003E-2</v>
      </c>
      <c r="AL11" s="19">
        <v>7.06467591080637E-2</v>
      </c>
      <c r="AM11" s="19">
        <v>3.84745171464735E-2</v>
      </c>
      <c r="AN11" s="19">
        <v>5.5340252821422499E-2</v>
      </c>
      <c r="AO11" s="19">
        <v>1.8316875186756201E-2</v>
      </c>
      <c r="AP11" s="19">
        <v>0</v>
      </c>
      <c r="AQ11" s="19">
        <v>1.7135036926148001E-2</v>
      </c>
      <c r="AR11" s="19">
        <v>1.0328905084343599E-2</v>
      </c>
      <c r="AS11" s="19"/>
      <c r="AT11" s="19">
        <v>4.8418866658274502E-2</v>
      </c>
      <c r="AU11" s="19">
        <v>4.2561198339854001E-2</v>
      </c>
      <c r="AV11" s="19">
        <v>6.4345866087249695E-2</v>
      </c>
      <c r="AW11" s="19">
        <v>3.41495150527013E-2</v>
      </c>
      <c r="AX11" s="19">
        <v>5.5890384221589498E-2</v>
      </c>
      <c r="AY11" s="19">
        <v>4.7686937002402001E-2</v>
      </c>
      <c r="AZ11" s="19"/>
      <c r="BA11" s="19">
        <v>4.8007518722620802E-2</v>
      </c>
      <c r="BB11" s="19">
        <v>3.8314178701485402E-2</v>
      </c>
      <c r="BC11" s="19">
        <v>5.1602295883537298E-2</v>
      </c>
      <c r="BD11" s="19">
        <v>4.6789165632904299E-2</v>
      </c>
      <c r="BE11" s="19">
        <v>3.8099362105427803E-2</v>
      </c>
      <c r="BF11" s="19"/>
      <c r="BG11" s="19">
        <v>2.8780556509240201E-2</v>
      </c>
      <c r="BH11" s="19">
        <v>4.3577642103721601E-2</v>
      </c>
      <c r="BI11" s="19">
        <v>5.3794525555656697E-2</v>
      </c>
      <c r="BJ11" s="19">
        <v>3.9147290457392701E-2</v>
      </c>
      <c r="BK11" s="19">
        <v>9.2348442741303105E-2</v>
      </c>
      <c r="BL11" s="19"/>
      <c r="BM11" s="19">
        <v>3.66309701414178E-2</v>
      </c>
      <c r="BN11" s="19">
        <v>5.5767356280309502E-2</v>
      </c>
      <c r="BO11" s="19">
        <v>5.7460910926041199E-2</v>
      </c>
      <c r="BP11" s="19"/>
      <c r="BQ11" s="19">
        <v>3.5686073727173299E-2</v>
      </c>
      <c r="BR11" s="19">
        <v>4.3513048935754299E-2</v>
      </c>
      <c r="BS11" s="19"/>
      <c r="BT11" s="19">
        <v>3.9267616469390802E-2</v>
      </c>
      <c r="BU11" s="19">
        <v>4.1875617100763499E-2</v>
      </c>
    </row>
    <row r="12" spans="2:73" x14ac:dyDescent="0.3">
      <c r="B12" s="16"/>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U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486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992</v>
      </c>
      <c r="D7" s="10">
        <v>406</v>
      </c>
      <c r="E7" s="10">
        <v>583</v>
      </c>
      <c r="F7" s="10"/>
      <c r="G7" s="10">
        <v>119</v>
      </c>
      <c r="H7" s="10">
        <v>186</v>
      </c>
      <c r="I7" s="10">
        <v>202</v>
      </c>
      <c r="J7" s="10">
        <v>223</v>
      </c>
      <c r="K7" s="10">
        <v>107</v>
      </c>
      <c r="L7" s="10">
        <v>155</v>
      </c>
      <c r="M7" s="10"/>
      <c r="N7" s="10">
        <v>331</v>
      </c>
      <c r="O7" s="10">
        <v>236</v>
      </c>
      <c r="P7" s="10">
        <v>209</v>
      </c>
      <c r="Q7" s="10">
        <v>210</v>
      </c>
      <c r="R7" s="10"/>
      <c r="S7" s="10">
        <v>183</v>
      </c>
      <c r="T7" s="10">
        <v>144</v>
      </c>
      <c r="U7" s="10">
        <v>103</v>
      </c>
      <c r="V7" s="10">
        <v>99</v>
      </c>
      <c r="W7" s="10">
        <v>84</v>
      </c>
      <c r="X7" s="10">
        <v>100</v>
      </c>
      <c r="Y7" s="10">
        <v>96</v>
      </c>
      <c r="Z7" s="10">
        <v>43</v>
      </c>
      <c r="AA7" s="10">
        <v>140</v>
      </c>
      <c r="AB7" s="10"/>
      <c r="AC7" s="10">
        <v>5</v>
      </c>
      <c r="AD7" s="10">
        <v>36</v>
      </c>
      <c r="AE7" s="10">
        <v>47</v>
      </c>
      <c r="AF7" s="10">
        <v>48</v>
      </c>
      <c r="AG7" s="10">
        <v>87</v>
      </c>
      <c r="AH7" s="10">
        <v>120</v>
      </c>
      <c r="AI7" s="10">
        <v>89</v>
      </c>
      <c r="AJ7" s="10">
        <v>70</v>
      </c>
      <c r="AK7" s="10">
        <v>67</v>
      </c>
      <c r="AL7" s="10">
        <v>54</v>
      </c>
      <c r="AM7" s="10">
        <v>81</v>
      </c>
      <c r="AN7" s="10">
        <v>51</v>
      </c>
      <c r="AO7" s="10">
        <v>62</v>
      </c>
      <c r="AP7" s="10">
        <v>34</v>
      </c>
      <c r="AQ7" s="10">
        <v>31</v>
      </c>
      <c r="AR7" s="10">
        <v>78</v>
      </c>
      <c r="AS7" s="10"/>
      <c r="AT7" s="10">
        <v>277</v>
      </c>
      <c r="AU7" s="10">
        <v>247</v>
      </c>
      <c r="AV7" s="10">
        <v>160</v>
      </c>
      <c r="AW7" s="10">
        <v>165</v>
      </c>
      <c r="AX7" s="10">
        <v>101</v>
      </c>
      <c r="AY7" s="10">
        <v>42</v>
      </c>
      <c r="AZ7" s="10"/>
      <c r="BA7" s="10">
        <v>197</v>
      </c>
      <c r="BB7" s="10">
        <v>202</v>
      </c>
      <c r="BC7" s="10">
        <v>266</v>
      </c>
      <c r="BD7" s="10">
        <v>167</v>
      </c>
      <c r="BE7" s="10">
        <v>27</v>
      </c>
      <c r="BF7" s="10"/>
      <c r="BG7" s="10">
        <v>183</v>
      </c>
      <c r="BH7" s="10">
        <v>382</v>
      </c>
      <c r="BI7" s="10">
        <v>86</v>
      </c>
      <c r="BJ7" s="10">
        <v>119</v>
      </c>
      <c r="BK7" s="10">
        <v>55</v>
      </c>
      <c r="BL7" s="10"/>
      <c r="BM7" s="10">
        <v>455</v>
      </c>
      <c r="BN7" s="10">
        <v>367</v>
      </c>
      <c r="BO7" s="10">
        <v>170</v>
      </c>
      <c r="BP7" s="10"/>
      <c r="BQ7" s="10">
        <v>462</v>
      </c>
      <c r="BR7" s="10">
        <v>484</v>
      </c>
      <c r="BS7" s="10"/>
      <c r="BT7" s="10">
        <v>668</v>
      </c>
      <c r="BU7" s="10">
        <v>302</v>
      </c>
    </row>
    <row r="8" spans="2:73" ht="30" customHeight="1" x14ac:dyDescent="0.3">
      <c r="B8" s="11" t="s">
        <v>19</v>
      </c>
      <c r="C8" s="11">
        <v>1008</v>
      </c>
      <c r="D8" s="11">
        <v>490</v>
      </c>
      <c r="E8" s="11">
        <v>516</v>
      </c>
      <c r="F8" s="11"/>
      <c r="G8" s="11">
        <v>173</v>
      </c>
      <c r="H8" s="11">
        <v>223</v>
      </c>
      <c r="I8" s="11">
        <v>193</v>
      </c>
      <c r="J8" s="11">
        <v>170</v>
      </c>
      <c r="K8" s="11">
        <v>104</v>
      </c>
      <c r="L8" s="11">
        <v>145</v>
      </c>
      <c r="M8" s="11"/>
      <c r="N8" s="11">
        <v>322</v>
      </c>
      <c r="O8" s="11">
        <v>258</v>
      </c>
      <c r="P8" s="11">
        <v>215</v>
      </c>
      <c r="Q8" s="11">
        <v>207</v>
      </c>
      <c r="R8" s="11"/>
      <c r="S8" s="11">
        <v>189</v>
      </c>
      <c r="T8" s="11">
        <v>141</v>
      </c>
      <c r="U8" s="11">
        <v>104</v>
      </c>
      <c r="V8" s="11">
        <v>99</v>
      </c>
      <c r="W8" s="11">
        <v>91</v>
      </c>
      <c r="X8" s="11">
        <v>99</v>
      </c>
      <c r="Y8" s="11">
        <v>95</v>
      </c>
      <c r="Z8" s="11">
        <v>43</v>
      </c>
      <c r="AA8" s="11">
        <v>148</v>
      </c>
      <c r="AB8" s="11"/>
      <c r="AC8" s="11">
        <v>7</v>
      </c>
      <c r="AD8" s="11">
        <v>38</v>
      </c>
      <c r="AE8" s="11">
        <v>46</v>
      </c>
      <c r="AF8" s="11">
        <v>49</v>
      </c>
      <c r="AG8" s="11">
        <v>85</v>
      </c>
      <c r="AH8" s="11">
        <v>121</v>
      </c>
      <c r="AI8" s="11">
        <v>90</v>
      </c>
      <c r="AJ8" s="11">
        <v>73</v>
      </c>
      <c r="AK8" s="11">
        <v>70</v>
      </c>
      <c r="AL8" s="11">
        <v>54</v>
      </c>
      <c r="AM8" s="11">
        <v>84</v>
      </c>
      <c r="AN8" s="11">
        <v>52</v>
      </c>
      <c r="AO8" s="11">
        <v>64</v>
      </c>
      <c r="AP8" s="11">
        <v>40</v>
      </c>
      <c r="AQ8" s="11">
        <v>30</v>
      </c>
      <c r="AR8" s="11">
        <v>75</v>
      </c>
      <c r="AS8" s="11"/>
      <c r="AT8" s="11">
        <v>293</v>
      </c>
      <c r="AU8" s="11">
        <v>244</v>
      </c>
      <c r="AV8" s="11">
        <v>166</v>
      </c>
      <c r="AW8" s="11">
        <v>165</v>
      </c>
      <c r="AX8" s="11">
        <v>96</v>
      </c>
      <c r="AY8" s="11">
        <v>43</v>
      </c>
      <c r="AZ8" s="11"/>
      <c r="BA8" s="11">
        <v>194</v>
      </c>
      <c r="BB8" s="11">
        <v>207</v>
      </c>
      <c r="BC8" s="11">
        <v>282</v>
      </c>
      <c r="BD8" s="11">
        <v>169</v>
      </c>
      <c r="BE8" s="11">
        <v>25</v>
      </c>
      <c r="BF8" s="11"/>
      <c r="BG8" s="11">
        <v>182</v>
      </c>
      <c r="BH8" s="11">
        <v>397</v>
      </c>
      <c r="BI8" s="11">
        <v>87</v>
      </c>
      <c r="BJ8" s="11">
        <v>118</v>
      </c>
      <c r="BK8" s="11">
        <v>53</v>
      </c>
      <c r="BL8" s="11"/>
      <c r="BM8" s="11">
        <v>474</v>
      </c>
      <c r="BN8" s="11">
        <v>369</v>
      </c>
      <c r="BO8" s="11">
        <v>165</v>
      </c>
      <c r="BP8" s="11"/>
      <c r="BQ8" s="11">
        <v>495</v>
      </c>
      <c r="BR8" s="11">
        <v>463</v>
      </c>
      <c r="BS8" s="11"/>
      <c r="BT8" s="11">
        <v>684</v>
      </c>
      <c r="BU8" s="11">
        <v>303</v>
      </c>
    </row>
    <row r="9" spans="2:73" x14ac:dyDescent="0.3">
      <c r="B9" s="18" t="s">
        <v>482</v>
      </c>
      <c r="C9" s="17">
        <v>0.65770863864378204</v>
      </c>
      <c r="D9" s="17">
        <v>0.61657210129538298</v>
      </c>
      <c r="E9" s="17">
        <v>0.69678656710739695</v>
      </c>
      <c r="F9" s="17"/>
      <c r="G9" s="17">
        <v>0.53323155619721896</v>
      </c>
      <c r="H9" s="17">
        <v>0.54761776078935598</v>
      </c>
      <c r="I9" s="17">
        <v>0.73045637449588996</v>
      </c>
      <c r="J9" s="17">
        <v>0.72707331664404296</v>
      </c>
      <c r="K9" s="17">
        <v>0.74240814365192298</v>
      </c>
      <c r="L9" s="17">
        <v>0.73676856499572496</v>
      </c>
      <c r="M9" s="17"/>
      <c r="N9" s="17">
        <v>0.60758714972685202</v>
      </c>
      <c r="O9" s="17">
        <v>0.71655045098429104</v>
      </c>
      <c r="P9" s="17">
        <v>0.653624621508056</v>
      </c>
      <c r="Q9" s="17">
        <v>0.66597396075541504</v>
      </c>
      <c r="R9" s="17"/>
      <c r="S9" s="17">
        <v>0.53982385184464399</v>
      </c>
      <c r="T9" s="17">
        <v>0.77065048796512903</v>
      </c>
      <c r="U9" s="17">
        <v>0.68138758201434202</v>
      </c>
      <c r="V9" s="17">
        <v>0.69211687468532002</v>
      </c>
      <c r="W9" s="17">
        <v>0.67570007005509103</v>
      </c>
      <c r="X9" s="17">
        <v>0.613883264352862</v>
      </c>
      <c r="Y9" s="17">
        <v>0.68773289649922598</v>
      </c>
      <c r="Z9" s="17">
        <v>0.77434009304528295</v>
      </c>
      <c r="AA9" s="17">
        <v>0.62660529057662495</v>
      </c>
      <c r="AB9" s="17"/>
      <c r="AC9" s="17">
        <v>0.48263858237422502</v>
      </c>
      <c r="AD9" s="17">
        <v>0.53381280282505705</v>
      </c>
      <c r="AE9" s="17">
        <v>0.70119125711257102</v>
      </c>
      <c r="AF9" s="17">
        <v>0.71283137441628996</v>
      </c>
      <c r="AG9" s="17">
        <v>0.68917218169845196</v>
      </c>
      <c r="AH9" s="17">
        <v>0.69057072391103502</v>
      </c>
      <c r="AI9" s="17">
        <v>0.73067770120301101</v>
      </c>
      <c r="AJ9" s="17">
        <v>0.75884530272391104</v>
      </c>
      <c r="AK9" s="17">
        <v>0.61302388692577303</v>
      </c>
      <c r="AL9" s="17">
        <v>0.58684292279412797</v>
      </c>
      <c r="AM9" s="17">
        <v>0.63341510677084001</v>
      </c>
      <c r="AN9" s="17">
        <v>0.80272220297064301</v>
      </c>
      <c r="AO9" s="17">
        <v>0.55701904127868396</v>
      </c>
      <c r="AP9" s="17">
        <v>0.58870890956884903</v>
      </c>
      <c r="AQ9" s="17">
        <v>0.54231422829281195</v>
      </c>
      <c r="AR9" s="17">
        <v>0.61616730792737495</v>
      </c>
      <c r="AS9" s="17"/>
      <c r="AT9" s="17">
        <v>0.59816250249204705</v>
      </c>
      <c r="AU9" s="17">
        <v>0.71711922290570596</v>
      </c>
      <c r="AV9" s="17">
        <v>0.645668545800266</v>
      </c>
      <c r="AW9" s="17">
        <v>0.66609553188885595</v>
      </c>
      <c r="AX9" s="17">
        <v>0.72448622587902001</v>
      </c>
      <c r="AY9" s="17">
        <v>0.59136945353567505</v>
      </c>
      <c r="AZ9" s="17"/>
      <c r="BA9" s="17">
        <v>0.68087843982967799</v>
      </c>
      <c r="BB9" s="17">
        <v>0.73391538737959605</v>
      </c>
      <c r="BC9" s="17">
        <v>0.650745285325385</v>
      </c>
      <c r="BD9" s="17">
        <v>0.58808698455317199</v>
      </c>
      <c r="BE9" s="17">
        <v>0.408814127313397</v>
      </c>
      <c r="BF9" s="17"/>
      <c r="BG9" s="17">
        <v>0.70846647010763897</v>
      </c>
      <c r="BH9" s="17">
        <v>0.63159017756045999</v>
      </c>
      <c r="BI9" s="17">
        <v>0.65040394138087998</v>
      </c>
      <c r="BJ9" s="17">
        <v>0.58600647214831603</v>
      </c>
      <c r="BK9" s="17">
        <v>0.70053888095501005</v>
      </c>
      <c r="BL9" s="17"/>
      <c r="BM9" s="17">
        <v>0.60281302373865497</v>
      </c>
      <c r="BN9" s="17">
        <v>0.70821026406211496</v>
      </c>
      <c r="BO9" s="17">
        <v>0.70248337785618398</v>
      </c>
      <c r="BP9" s="17"/>
      <c r="BQ9" s="17">
        <v>0.55460506504894103</v>
      </c>
      <c r="BR9" s="17">
        <v>0.76371466555226097</v>
      </c>
      <c r="BS9" s="17"/>
      <c r="BT9" s="17">
        <v>0.63469170123796204</v>
      </c>
      <c r="BU9" s="17">
        <v>0.71953458660404801</v>
      </c>
    </row>
    <row r="10" spans="2:73" x14ac:dyDescent="0.3">
      <c r="B10" s="18" t="s">
        <v>483</v>
      </c>
      <c r="C10" s="17">
        <v>0.22400150950734499</v>
      </c>
      <c r="D10" s="17">
        <v>0.25211118636438701</v>
      </c>
      <c r="E10" s="17">
        <v>0.19687756613605201</v>
      </c>
      <c r="F10" s="17"/>
      <c r="G10" s="17">
        <v>0.34898759446343203</v>
      </c>
      <c r="H10" s="17">
        <v>0.32101728382136602</v>
      </c>
      <c r="I10" s="17">
        <v>0.207628146888931</v>
      </c>
      <c r="J10" s="17">
        <v>0.16305853220029301</v>
      </c>
      <c r="K10" s="17">
        <v>9.8448697222175099E-2</v>
      </c>
      <c r="L10" s="17">
        <v>0.108926010082839</v>
      </c>
      <c r="M10" s="17"/>
      <c r="N10" s="17">
        <v>0.28576113010377202</v>
      </c>
      <c r="O10" s="17">
        <v>0.190206689658904</v>
      </c>
      <c r="P10" s="17">
        <v>0.21823370145648799</v>
      </c>
      <c r="Q10" s="17">
        <v>0.17301329186787001</v>
      </c>
      <c r="R10" s="17"/>
      <c r="S10" s="17">
        <v>0.34708105402216799</v>
      </c>
      <c r="T10" s="17">
        <v>0.115733704499993</v>
      </c>
      <c r="U10" s="17">
        <v>0.23212720130548001</v>
      </c>
      <c r="V10" s="17">
        <v>0.17330804468244501</v>
      </c>
      <c r="W10" s="17">
        <v>0.17036763538139901</v>
      </c>
      <c r="X10" s="17">
        <v>0.25501348457388501</v>
      </c>
      <c r="Y10" s="17">
        <v>0.19212780501085799</v>
      </c>
      <c r="Z10" s="17">
        <v>0.15200438639354999</v>
      </c>
      <c r="AA10" s="17">
        <v>0.251215955307658</v>
      </c>
      <c r="AB10" s="17"/>
      <c r="AC10" s="17">
        <v>0.180790046077555</v>
      </c>
      <c r="AD10" s="17">
        <v>0.29009325489656701</v>
      </c>
      <c r="AE10" s="17">
        <v>9.8124580666331604E-2</v>
      </c>
      <c r="AF10" s="17">
        <v>0.19988615419230699</v>
      </c>
      <c r="AG10" s="17">
        <v>0.17617613669586099</v>
      </c>
      <c r="AH10" s="17">
        <v>0.15254407210602999</v>
      </c>
      <c r="AI10" s="17">
        <v>0.142029905727412</v>
      </c>
      <c r="AJ10" s="17">
        <v>0.17306369684202899</v>
      </c>
      <c r="AK10" s="17">
        <v>0.26479893141202998</v>
      </c>
      <c r="AL10" s="17">
        <v>0.34898785866510301</v>
      </c>
      <c r="AM10" s="17">
        <v>0.27733688035089998</v>
      </c>
      <c r="AN10" s="17">
        <v>0.15956559379615801</v>
      </c>
      <c r="AO10" s="17">
        <v>0.40664485177847598</v>
      </c>
      <c r="AP10" s="17">
        <v>0.27420820260728201</v>
      </c>
      <c r="AQ10" s="17">
        <v>0.33746380961558697</v>
      </c>
      <c r="AR10" s="17">
        <v>0.28684889322100399</v>
      </c>
      <c r="AS10" s="17"/>
      <c r="AT10" s="17">
        <v>0.29053922483722899</v>
      </c>
      <c r="AU10" s="17">
        <v>0.19560274440022901</v>
      </c>
      <c r="AV10" s="17">
        <v>0.22924161856070999</v>
      </c>
      <c r="AW10" s="17">
        <v>0.23112813345133701</v>
      </c>
      <c r="AX10" s="17">
        <v>7.9016913824934198E-2</v>
      </c>
      <c r="AY10" s="17">
        <v>0.207708361368834</v>
      </c>
      <c r="AZ10" s="17"/>
      <c r="BA10" s="17">
        <v>0.13073809816472501</v>
      </c>
      <c r="BB10" s="17">
        <v>0.175683127620711</v>
      </c>
      <c r="BC10" s="17">
        <v>0.23672841842143699</v>
      </c>
      <c r="BD10" s="17">
        <v>0.314521804197823</v>
      </c>
      <c r="BE10" s="17">
        <v>0.43125375894247098</v>
      </c>
      <c r="BF10" s="17"/>
      <c r="BG10" s="17">
        <v>0.213940102269634</v>
      </c>
      <c r="BH10" s="17">
        <v>0.26651907800611901</v>
      </c>
      <c r="BI10" s="17">
        <v>0.220329871690746</v>
      </c>
      <c r="BJ10" s="17">
        <v>0.24641006136926299</v>
      </c>
      <c r="BK10" s="17">
        <v>0.14800358691125701</v>
      </c>
      <c r="BL10" s="17"/>
      <c r="BM10" s="17">
        <v>0.27783288402275802</v>
      </c>
      <c r="BN10" s="17">
        <v>0.17542633107974401</v>
      </c>
      <c r="BO10" s="17">
        <v>0.177971505843664</v>
      </c>
      <c r="BP10" s="17"/>
      <c r="BQ10" s="17">
        <v>0.35327143608676398</v>
      </c>
      <c r="BR10" s="17">
        <v>0.104975419512224</v>
      </c>
      <c r="BS10" s="17"/>
      <c r="BT10" s="17">
        <v>0.25605078132968401</v>
      </c>
      <c r="BU10" s="17">
        <v>0.16051224027910099</v>
      </c>
    </row>
    <row r="11" spans="2:73" x14ac:dyDescent="0.3">
      <c r="B11" s="18" t="s">
        <v>484</v>
      </c>
      <c r="C11" s="17">
        <v>2.7008268687501901E-2</v>
      </c>
      <c r="D11" s="17">
        <v>3.1654078129406397E-2</v>
      </c>
      <c r="E11" s="17">
        <v>2.2693232877260001E-2</v>
      </c>
      <c r="F11" s="17"/>
      <c r="G11" s="17">
        <v>3.8903451907124402E-2</v>
      </c>
      <c r="H11" s="17">
        <v>6.2658985064029796E-2</v>
      </c>
      <c r="I11" s="17">
        <v>2.3412709407094601E-2</v>
      </c>
      <c r="J11" s="17">
        <v>4.9345969676011497E-3</v>
      </c>
      <c r="K11" s="17">
        <v>0</v>
      </c>
      <c r="L11" s="17">
        <v>7.9550534185002294E-3</v>
      </c>
      <c r="M11" s="17"/>
      <c r="N11" s="17">
        <v>4.3736346862611603E-2</v>
      </c>
      <c r="O11" s="17">
        <v>1.9992522932852801E-2</v>
      </c>
      <c r="P11" s="17">
        <v>2.3309377284109801E-2</v>
      </c>
      <c r="Q11" s="17">
        <v>1.4356261057008201E-2</v>
      </c>
      <c r="R11" s="17"/>
      <c r="S11" s="17">
        <v>4.7293503147916402E-2</v>
      </c>
      <c r="T11" s="17">
        <v>1.22160755815386E-2</v>
      </c>
      <c r="U11" s="17">
        <v>1.11443680129483E-2</v>
      </c>
      <c r="V11" s="17">
        <v>1.80447606302616E-2</v>
      </c>
      <c r="W11" s="17">
        <v>1.34543436570245E-2</v>
      </c>
      <c r="X11" s="17">
        <v>4.2421352526942201E-2</v>
      </c>
      <c r="Y11" s="17">
        <v>3.8501002082810001E-2</v>
      </c>
      <c r="Z11" s="17">
        <v>0</v>
      </c>
      <c r="AA11" s="17">
        <v>3.07047297194551E-2</v>
      </c>
      <c r="AB11" s="17"/>
      <c r="AC11" s="17">
        <v>0.14937094444118401</v>
      </c>
      <c r="AD11" s="17">
        <v>4.18260450008138E-2</v>
      </c>
      <c r="AE11" s="17">
        <v>0</v>
      </c>
      <c r="AF11" s="17">
        <v>0</v>
      </c>
      <c r="AG11" s="17">
        <v>4.3689188573882397E-2</v>
      </c>
      <c r="AH11" s="17">
        <v>3.7086691677722203E-2</v>
      </c>
      <c r="AI11" s="17">
        <v>2.9378382391371999E-2</v>
      </c>
      <c r="AJ11" s="17">
        <v>2.3513336328839202E-2</v>
      </c>
      <c r="AK11" s="17">
        <v>1.5526405656600101E-2</v>
      </c>
      <c r="AL11" s="17">
        <v>0</v>
      </c>
      <c r="AM11" s="17">
        <v>3.9834882949266501E-2</v>
      </c>
      <c r="AN11" s="17">
        <v>0</v>
      </c>
      <c r="AO11" s="17">
        <v>1.18436547994774E-2</v>
      </c>
      <c r="AP11" s="17">
        <v>1.7633041176280801E-2</v>
      </c>
      <c r="AQ11" s="17">
        <v>4.9987519315738603E-2</v>
      </c>
      <c r="AR11" s="17">
        <v>3.3338299745122903E-2</v>
      </c>
      <c r="AS11" s="17"/>
      <c r="AT11" s="17">
        <v>4.6238841842858598E-2</v>
      </c>
      <c r="AU11" s="17">
        <v>1.50160825700304E-2</v>
      </c>
      <c r="AV11" s="17">
        <v>2.9865010244208099E-2</v>
      </c>
      <c r="AW11" s="17">
        <v>0</v>
      </c>
      <c r="AX11" s="17">
        <v>1.17938872651697E-2</v>
      </c>
      <c r="AY11" s="17">
        <v>9.1291653728428998E-2</v>
      </c>
      <c r="AZ11" s="17"/>
      <c r="BA11" s="17">
        <v>3.4077364219475499E-2</v>
      </c>
      <c r="BB11" s="17">
        <v>3.38487131458989E-3</v>
      </c>
      <c r="BC11" s="17">
        <v>2.8603845789255799E-2</v>
      </c>
      <c r="BD11" s="17">
        <v>3.8592829550460901E-2</v>
      </c>
      <c r="BE11" s="17">
        <v>9.8112485207514505E-2</v>
      </c>
      <c r="BF11" s="17"/>
      <c r="BG11" s="17">
        <v>0</v>
      </c>
      <c r="BH11" s="17">
        <v>3.9774166362724003E-2</v>
      </c>
      <c r="BI11" s="17">
        <v>9.2322918694864899E-3</v>
      </c>
      <c r="BJ11" s="17">
        <v>2.74047161345637E-2</v>
      </c>
      <c r="BK11" s="17">
        <v>3.4481086817535797E-2</v>
      </c>
      <c r="BL11" s="17"/>
      <c r="BM11" s="17">
        <v>4.3040386252628501E-2</v>
      </c>
      <c r="BN11" s="17">
        <v>1.0652210738365E-2</v>
      </c>
      <c r="BO11" s="17">
        <v>1.7533970942129402E-2</v>
      </c>
      <c r="BP11" s="17"/>
      <c r="BQ11" s="17">
        <v>3.8068813677587798E-2</v>
      </c>
      <c r="BR11" s="17">
        <v>1.81006262900106E-2</v>
      </c>
      <c r="BS11" s="17"/>
      <c r="BT11" s="17">
        <v>3.21557304821284E-2</v>
      </c>
      <c r="BU11" s="17">
        <v>1.3889539753918699E-2</v>
      </c>
    </row>
    <row r="12" spans="2:73" x14ac:dyDescent="0.3">
      <c r="B12" s="18" t="s">
        <v>485</v>
      </c>
      <c r="C12" s="17">
        <v>4.0275635621153097E-3</v>
      </c>
      <c r="D12" s="17">
        <v>8.2875902643689305E-3</v>
      </c>
      <c r="E12" s="17">
        <v>0</v>
      </c>
      <c r="F12" s="17"/>
      <c r="G12" s="17">
        <v>6.2742282245197099E-3</v>
      </c>
      <c r="H12" s="17">
        <v>8.8524672309614593E-3</v>
      </c>
      <c r="I12" s="17">
        <v>0</v>
      </c>
      <c r="J12" s="17">
        <v>0</v>
      </c>
      <c r="K12" s="17">
        <v>0</v>
      </c>
      <c r="L12" s="17">
        <v>6.8721472020816096E-3</v>
      </c>
      <c r="M12" s="17"/>
      <c r="N12" s="17">
        <v>9.5004273247615203E-3</v>
      </c>
      <c r="O12" s="17">
        <v>0</v>
      </c>
      <c r="P12" s="17">
        <v>4.6487115611730098E-3</v>
      </c>
      <c r="Q12" s="17">
        <v>0</v>
      </c>
      <c r="R12" s="17"/>
      <c r="S12" s="17">
        <v>5.7231340225618703E-3</v>
      </c>
      <c r="T12" s="17">
        <v>0</v>
      </c>
      <c r="U12" s="17">
        <v>9.6108382626488992E-3</v>
      </c>
      <c r="V12" s="17">
        <v>0</v>
      </c>
      <c r="W12" s="17">
        <v>0</v>
      </c>
      <c r="X12" s="17">
        <v>0</v>
      </c>
      <c r="Y12" s="17">
        <v>0</v>
      </c>
      <c r="Z12" s="17">
        <v>0</v>
      </c>
      <c r="AA12" s="17">
        <v>1.3382196183833701E-2</v>
      </c>
      <c r="AB12" s="17"/>
      <c r="AC12" s="17">
        <v>0</v>
      </c>
      <c r="AD12" s="17">
        <v>0</v>
      </c>
      <c r="AE12" s="17">
        <v>0</v>
      </c>
      <c r="AF12" s="17">
        <v>0</v>
      </c>
      <c r="AG12" s="17">
        <v>0</v>
      </c>
      <c r="AH12" s="17">
        <v>8.23470414082581E-3</v>
      </c>
      <c r="AI12" s="17">
        <v>0</v>
      </c>
      <c r="AJ12" s="17">
        <v>0</v>
      </c>
      <c r="AK12" s="17">
        <v>0</v>
      </c>
      <c r="AL12" s="17">
        <v>0</v>
      </c>
      <c r="AM12" s="17">
        <v>0</v>
      </c>
      <c r="AN12" s="17">
        <v>0</v>
      </c>
      <c r="AO12" s="17">
        <v>0</v>
      </c>
      <c r="AP12" s="17">
        <v>0</v>
      </c>
      <c r="AQ12" s="17">
        <v>0</v>
      </c>
      <c r="AR12" s="17">
        <v>4.0851848216004398E-2</v>
      </c>
      <c r="AS12" s="17"/>
      <c r="AT12" s="17">
        <v>7.0335497300583697E-3</v>
      </c>
      <c r="AU12" s="17">
        <v>0</v>
      </c>
      <c r="AV12" s="17">
        <v>6.0012687784171802E-3</v>
      </c>
      <c r="AW12" s="17">
        <v>6.0273384778091197E-3</v>
      </c>
      <c r="AX12" s="17">
        <v>0</v>
      </c>
      <c r="AY12" s="17">
        <v>0</v>
      </c>
      <c r="AZ12" s="17"/>
      <c r="BA12" s="17">
        <v>0</v>
      </c>
      <c r="BB12" s="17">
        <v>0</v>
      </c>
      <c r="BC12" s="17">
        <v>7.3264593068353596E-3</v>
      </c>
      <c r="BD12" s="17">
        <v>0</v>
      </c>
      <c r="BE12" s="17">
        <v>0</v>
      </c>
      <c r="BF12" s="17"/>
      <c r="BG12" s="17">
        <v>0</v>
      </c>
      <c r="BH12" s="17">
        <v>7.7035329063035504E-3</v>
      </c>
      <c r="BI12" s="17">
        <v>1.1492114632213699E-2</v>
      </c>
      <c r="BJ12" s="17">
        <v>0</v>
      </c>
      <c r="BK12" s="17">
        <v>0</v>
      </c>
      <c r="BL12" s="17"/>
      <c r="BM12" s="17">
        <v>8.5642791133086604E-3</v>
      </c>
      <c r="BN12" s="17">
        <v>0</v>
      </c>
      <c r="BO12" s="17">
        <v>0</v>
      </c>
      <c r="BP12" s="17"/>
      <c r="BQ12" s="17">
        <v>6.1828743839640599E-3</v>
      </c>
      <c r="BR12" s="17">
        <v>2.15798141016167E-3</v>
      </c>
      <c r="BS12" s="17"/>
      <c r="BT12" s="17">
        <v>4.4757438428235001E-3</v>
      </c>
      <c r="BU12" s="17">
        <v>3.2989332603780399E-3</v>
      </c>
    </row>
    <row r="13" spans="2:73" x14ac:dyDescent="0.3">
      <c r="B13" s="18" t="s">
        <v>92</v>
      </c>
      <c r="C13" s="19">
        <v>8.72540195992553E-2</v>
      </c>
      <c r="D13" s="19">
        <v>9.1375043946454598E-2</v>
      </c>
      <c r="E13" s="19">
        <v>8.3642633879291106E-2</v>
      </c>
      <c r="F13" s="19"/>
      <c r="G13" s="19">
        <v>7.2603169207705098E-2</v>
      </c>
      <c r="H13" s="19">
        <v>5.9853503094286803E-2</v>
      </c>
      <c r="I13" s="19">
        <v>3.8502769208084001E-2</v>
      </c>
      <c r="J13" s="19">
        <v>0.10493355418806299</v>
      </c>
      <c r="K13" s="19">
        <v>0.15914315912590199</v>
      </c>
      <c r="L13" s="19">
        <v>0.13947822430085399</v>
      </c>
      <c r="M13" s="19"/>
      <c r="N13" s="19">
        <v>5.3414945982002901E-2</v>
      </c>
      <c r="O13" s="19">
        <v>7.32503364239524E-2</v>
      </c>
      <c r="P13" s="19">
        <v>0.10018358819017301</v>
      </c>
      <c r="Q13" s="19">
        <v>0.14665648631970701</v>
      </c>
      <c r="R13" s="19"/>
      <c r="S13" s="19">
        <v>6.0078456962709401E-2</v>
      </c>
      <c r="T13" s="19">
        <v>0.101399731953339</v>
      </c>
      <c r="U13" s="19">
        <v>6.5730010404580194E-2</v>
      </c>
      <c r="V13" s="19">
        <v>0.116530320001973</v>
      </c>
      <c r="W13" s="19">
        <v>0.14047795090648499</v>
      </c>
      <c r="X13" s="19">
        <v>8.8681898546310894E-2</v>
      </c>
      <c r="Y13" s="19">
        <v>8.1638296407105904E-2</v>
      </c>
      <c r="Z13" s="19">
        <v>7.3655520561167101E-2</v>
      </c>
      <c r="AA13" s="19">
        <v>7.8091828212428202E-2</v>
      </c>
      <c r="AB13" s="19"/>
      <c r="AC13" s="19">
        <v>0.18720042710703499</v>
      </c>
      <c r="AD13" s="19">
        <v>0.134267897277562</v>
      </c>
      <c r="AE13" s="19">
        <v>0.200684162221098</v>
      </c>
      <c r="AF13" s="19">
        <v>8.7282471391403202E-2</v>
      </c>
      <c r="AG13" s="19">
        <v>9.0962493031804703E-2</v>
      </c>
      <c r="AH13" s="19">
        <v>0.111563808164387</v>
      </c>
      <c r="AI13" s="19">
        <v>9.7914010678205501E-2</v>
      </c>
      <c r="AJ13" s="19">
        <v>4.4577664105221702E-2</v>
      </c>
      <c r="AK13" s="19">
        <v>0.106650776005597</v>
      </c>
      <c r="AL13" s="19">
        <v>6.4169218540769304E-2</v>
      </c>
      <c r="AM13" s="19">
        <v>4.94131299289935E-2</v>
      </c>
      <c r="AN13" s="19">
        <v>3.77122032331988E-2</v>
      </c>
      <c r="AO13" s="19">
        <v>2.4492452143362899E-2</v>
      </c>
      <c r="AP13" s="19">
        <v>0.119449846647588</v>
      </c>
      <c r="AQ13" s="19">
        <v>7.0234442775862396E-2</v>
      </c>
      <c r="AR13" s="19">
        <v>2.2793650890493899E-2</v>
      </c>
      <c r="AS13" s="19"/>
      <c r="AT13" s="19">
        <v>5.8025881097806799E-2</v>
      </c>
      <c r="AU13" s="19">
        <v>7.2261950124035204E-2</v>
      </c>
      <c r="AV13" s="19">
        <v>8.9223556616399094E-2</v>
      </c>
      <c r="AW13" s="19">
        <v>9.6748996181997907E-2</v>
      </c>
      <c r="AX13" s="19">
        <v>0.18470297303087599</v>
      </c>
      <c r="AY13" s="19">
        <v>0.109630531367062</v>
      </c>
      <c r="AZ13" s="19"/>
      <c r="BA13" s="19">
        <v>0.154306097786122</v>
      </c>
      <c r="BB13" s="19">
        <v>8.7016613685103106E-2</v>
      </c>
      <c r="BC13" s="19">
        <v>7.6595991157087706E-2</v>
      </c>
      <c r="BD13" s="19">
        <v>5.8798381698544698E-2</v>
      </c>
      <c r="BE13" s="19">
        <v>6.1819628536617897E-2</v>
      </c>
      <c r="BF13" s="19"/>
      <c r="BG13" s="19">
        <v>7.7593427622727404E-2</v>
      </c>
      <c r="BH13" s="19">
        <v>5.44130451643937E-2</v>
      </c>
      <c r="BI13" s="19">
        <v>0.10854178042667401</v>
      </c>
      <c r="BJ13" s="19">
        <v>0.14017875034785601</v>
      </c>
      <c r="BK13" s="19">
        <v>0.116976445316197</v>
      </c>
      <c r="BL13" s="19"/>
      <c r="BM13" s="19">
        <v>6.7749426872649607E-2</v>
      </c>
      <c r="BN13" s="19">
        <v>0.105711194119776</v>
      </c>
      <c r="BO13" s="19">
        <v>0.102011145358022</v>
      </c>
      <c r="BP13" s="19"/>
      <c r="BQ13" s="19">
        <v>4.7871810802743199E-2</v>
      </c>
      <c r="BR13" s="19">
        <v>0.111051307235343</v>
      </c>
      <c r="BS13" s="19"/>
      <c r="BT13" s="19">
        <v>7.2626043107401797E-2</v>
      </c>
      <c r="BU13" s="19">
        <v>0.10276470010255399</v>
      </c>
    </row>
    <row r="14" spans="2:73" x14ac:dyDescent="0.3">
      <c r="B14" s="16" t="s">
        <v>487</v>
      </c>
    </row>
    <row r="15" spans="2:73" x14ac:dyDescent="0.3">
      <c r="B15" t="s">
        <v>95</v>
      </c>
    </row>
    <row r="16" spans="2:73" x14ac:dyDescent="0.3">
      <c r="B16" t="s">
        <v>96</v>
      </c>
    </row>
    <row r="18" spans="2:2" x14ac:dyDescent="0.3">
      <c r="B18"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U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992</v>
      </c>
      <c r="D7" s="10">
        <v>406</v>
      </c>
      <c r="E7" s="10">
        <v>583</v>
      </c>
      <c r="F7" s="10"/>
      <c r="G7" s="10">
        <v>119</v>
      </c>
      <c r="H7" s="10">
        <v>186</v>
      </c>
      <c r="I7" s="10">
        <v>202</v>
      </c>
      <c r="J7" s="10">
        <v>223</v>
      </c>
      <c r="K7" s="10">
        <v>107</v>
      </c>
      <c r="L7" s="10">
        <v>155</v>
      </c>
      <c r="M7" s="10"/>
      <c r="N7" s="10">
        <v>331</v>
      </c>
      <c r="O7" s="10">
        <v>236</v>
      </c>
      <c r="P7" s="10">
        <v>209</v>
      </c>
      <c r="Q7" s="10">
        <v>210</v>
      </c>
      <c r="R7" s="10"/>
      <c r="S7" s="10">
        <v>183</v>
      </c>
      <c r="T7" s="10">
        <v>144</v>
      </c>
      <c r="U7" s="10">
        <v>103</v>
      </c>
      <c r="V7" s="10">
        <v>99</v>
      </c>
      <c r="W7" s="10">
        <v>84</v>
      </c>
      <c r="X7" s="10">
        <v>100</v>
      </c>
      <c r="Y7" s="10">
        <v>96</v>
      </c>
      <c r="Z7" s="10">
        <v>43</v>
      </c>
      <c r="AA7" s="10">
        <v>140</v>
      </c>
      <c r="AB7" s="10"/>
      <c r="AC7" s="10">
        <v>5</v>
      </c>
      <c r="AD7" s="10">
        <v>36</v>
      </c>
      <c r="AE7" s="10">
        <v>47</v>
      </c>
      <c r="AF7" s="10">
        <v>48</v>
      </c>
      <c r="AG7" s="10">
        <v>87</v>
      </c>
      <c r="AH7" s="10">
        <v>120</v>
      </c>
      <c r="AI7" s="10">
        <v>89</v>
      </c>
      <c r="AJ7" s="10">
        <v>70</v>
      </c>
      <c r="AK7" s="10">
        <v>67</v>
      </c>
      <c r="AL7" s="10">
        <v>54</v>
      </c>
      <c r="AM7" s="10">
        <v>81</v>
      </c>
      <c r="AN7" s="10">
        <v>51</v>
      </c>
      <c r="AO7" s="10">
        <v>62</v>
      </c>
      <c r="AP7" s="10">
        <v>34</v>
      </c>
      <c r="AQ7" s="10">
        <v>31</v>
      </c>
      <c r="AR7" s="10">
        <v>78</v>
      </c>
      <c r="AS7" s="10"/>
      <c r="AT7" s="10">
        <v>277</v>
      </c>
      <c r="AU7" s="10">
        <v>247</v>
      </c>
      <c r="AV7" s="10">
        <v>160</v>
      </c>
      <c r="AW7" s="10">
        <v>165</v>
      </c>
      <c r="AX7" s="10">
        <v>101</v>
      </c>
      <c r="AY7" s="10">
        <v>42</v>
      </c>
      <c r="AZ7" s="10"/>
      <c r="BA7" s="10">
        <v>197</v>
      </c>
      <c r="BB7" s="10">
        <v>202</v>
      </c>
      <c r="BC7" s="10">
        <v>266</v>
      </c>
      <c r="BD7" s="10">
        <v>167</v>
      </c>
      <c r="BE7" s="10">
        <v>27</v>
      </c>
      <c r="BF7" s="10"/>
      <c r="BG7" s="10">
        <v>183</v>
      </c>
      <c r="BH7" s="10">
        <v>382</v>
      </c>
      <c r="BI7" s="10">
        <v>86</v>
      </c>
      <c r="BJ7" s="10">
        <v>119</v>
      </c>
      <c r="BK7" s="10">
        <v>55</v>
      </c>
      <c r="BL7" s="10"/>
      <c r="BM7" s="10">
        <v>455</v>
      </c>
      <c r="BN7" s="10">
        <v>367</v>
      </c>
      <c r="BO7" s="10">
        <v>170</v>
      </c>
      <c r="BP7" s="10"/>
      <c r="BQ7" s="10">
        <v>462</v>
      </c>
      <c r="BR7" s="10">
        <v>484</v>
      </c>
      <c r="BS7" s="10"/>
      <c r="BT7" s="10">
        <v>668</v>
      </c>
      <c r="BU7" s="10">
        <v>302</v>
      </c>
    </row>
    <row r="8" spans="2:73" ht="30" customHeight="1" x14ac:dyDescent="0.3">
      <c r="B8" s="11" t="s">
        <v>19</v>
      </c>
      <c r="C8" s="11">
        <v>1008</v>
      </c>
      <c r="D8" s="11">
        <v>490</v>
      </c>
      <c r="E8" s="11">
        <v>516</v>
      </c>
      <c r="F8" s="11"/>
      <c r="G8" s="11">
        <v>173</v>
      </c>
      <c r="H8" s="11">
        <v>223</v>
      </c>
      <c r="I8" s="11">
        <v>193</v>
      </c>
      <c r="J8" s="11">
        <v>170</v>
      </c>
      <c r="K8" s="11">
        <v>104</v>
      </c>
      <c r="L8" s="11">
        <v>145</v>
      </c>
      <c r="M8" s="11"/>
      <c r="N8" s="11">
        <v>322</v>
      </c>
      <c r="O8" s="11">
        <v>258</v>
      </c>
      <c r="P8" s="11">
        <v>215</v>
      </c>
      <c r="Q8" s="11">
        <v>207</v>
      </c>
      <c r="R8" s="11"/>
      <c r="S8" s="11">
        <v>189</v>
      </c>
      <c r="T8" s="11">
        <v>141</v>
      </c>
      <c r="U8" s="11">
        <v>104</v>
      </c>
      <c r="V8" s="11">
        <v>99</v>
      </c>
      <c r="W8" s="11">
        <v>91</v>
      </c>
      <c r="X8" s="11">
        <v>99</v>
      </c>
      <c r="Y8" s="11">
        <v>95</v>
      </c>
      <c r="Z8" s="11">
        <v>43</v>
      </c>
      <c r="AA8" s="11">
        <v>148</v>
      </c>
      <c r="AB8" s="11"/>
      <c r="AC8" s="11">
        <v>7</v>
      </c>
      <c r="AD8" s="11">
        <v>38</v>
      </c>
      <c r="AE8" s="11">
        <v>46</v>
      </c>
      <c r="AF8" s="11">
        <v>49</v>
      </c>
      <c r="AG8" s="11">
        <v>85</v>
      </c>
      <c r="AH8" s="11">
        <v>121</v>
      </c>
      <c r="AI8" s="11">
        <v>90</v>
      </c>
      <c r="AJ8" s="11">
        <v>73</v>
      </c>
      <c r="AK8" s="11">
        <v>70</v>
      </c>
      <c r="AL8" s="11">
        <v>54</v>
      </c>
      <c r="AM8" s="11">
        <v>84</v>
      </c>
      <c r="AN8" s="11">
        <v>52</v>
      </c>
      <c r="AO8" s="11">
        <v>64</v>
      </c>
      <c r="AP8" s="11">
        <v>40</v>
      </c>
      <c r="AQ8" s="11">
        <v>30</v>
      </c>
      <c r="AR8" s="11">
        <v>75</v>
      </c>
      <c r="AS8" s="11"/>
      <c r="AT8" s="11">
        <v>293</v>
      </c>
      <c r="AU8" s="11">
        <v>244</v>
      </c>
      <c r="AV8" s="11">
        <v>166</v>
      </c>
      <c r="AW8" s="11">
        <v>165</v>
      </c>
      <c r="AX8" s="11">
        <v>96</v>
      </c>
      <c r="AY8" s="11">
        <v>43</v>
      </c>
      <c r="AZ8" s="11"/>
      <c r="BA8" s="11">
        <v>194</v>
      </c>
      <c r="BB8" s="11">
        <v>207</v>
      </c>
      <c r="BC8" s="11">
        <v>282</v>
      </c>
      <c r="BD8" s="11">
        <v>169</v>
      </c>
      <c r="BE8" s="11">
        <v>25</v>
      </c>
      <c r="BF8" s="11"/>
      <c r="BG8" s="11">
        <v>182</v>
      </c>
      <c r="BH8" s="11">
        <v>397</v>
      </c>
      <c r="BI8" s="11">
        <v>87</v>
      </c>
      <c r="BJ8" s="11">
        <v>118</v>
      </c>
      <c r="BK8" s="11">
        <v>53</v>
      </c>
      <c r="BL8" s="11"/>
      <c r="BM8" s="11">
        <v>474</v>
      </c>
      <c r="BN8" s="11">
        <v>369</v>
      </c>
      <c r="BO8" s="11">
        <v>165</v>
      </c>
      <c r="BP8" s="11"/>
      <c r="BQ8" s="11">
        <v>495</v>
      </c>
      <c r="BR8" s="11">
        <v>463</v>
      </c>
      <c r="BS8" s="11"/>
      <c r="BT8" s="11">
        <v>684</v>
      </c>
      <c r="BU8" s="11">
        <v>303</v>
      </c>
    </row>
    <row r="9" spans="2:73" ht="28.8" x14ac:dyDescent="0.3">
      <c r="B9" s="18" t="s">
        <v>488</v>
      </c>
      <c r="C9" s="17">
        <v>0.41195437071908603</v>
      </c>
      <c r="D9" s="17">
        <v>0.38431267232512101</v>
      </c>
      <c r="E9" s="17">
        <v>0.437390742073754</v>
      </c>
      <c r="F9" s="17"/>
      <c r="G9" s="17">
        <v>0.43510766663251199</v>
      </c>
      <c r="H9" s="17">
        <v>0.318704337901343</v>
      </c>
      <c r="I9" s="17">
        <v>0.50477364164184602</v>
      </c>
      <c r="J9" s="17">
        <v>0.44375386295007102</v>
      </c>
      <c r="K9" s="17">
        <v>0.37618086838257903</v>
      </c>
      <c r="L9" s="17">
        <v>0.39289209818480603</v>
      </c>
      <c r="M9" s="17"/>
      <c r="N9" s="17">
        <v>0.37613620781759</v>
      </c>
      <c r="O9" s="17">
        <v>0.49644268069474501</v>
      </c>
      <c r="P9" s="17">
        <v>0.35176271446778001</v>
      </c>
      <c r="Q9" s="17">
        <v>0.42728172691907501</v>
      </c>
      <c r="R9" s="17"/>
      <c r="S9" s="17">
        <v>0.33391355480648999</v>
      </c>
      <c r="T9" s="17">
        <v>0.45484226022775598</v>
      </c>
      <c r="U9" s="17">
        <v>0.38536188557828399</v>
      </c>
      <c r="V9" s="17">
        <v>0.511384983101974</v>
      </c>
      <c r="W9" s="17">
        <v>0.37130281381778601</v>
      </c>
      <c r="X9" s="17">
        <v>0.49713066302205999</v>
      </c>
      <c r="Y9" s="17">
        <v>0.336180401670093</v>
      </c>
      <c r="Z9" s="17">
        <v>0.42499651930043902</v>
      </c>
      <c r="AA9" s="17">
        <v>0.43605506706012098</v>
      </c>
      <c r="AB9" s="17"/>
      <c r="AC9" s="17">
        <v>0.54454071803172899</v>
      </c>
      <c r="AD9" s="17">
        <v>0.404858746775205</v>
      </c>
      <c r="AE9" s="17">
        <v>0.37079369945992402</v>
      </c>
      <c r="AF9" s="17">
        <v>0.467765642053316</v>
      </c>
      <c r="AG9" s="17">
        <v>0.42180641991356499</v>
      </c>
      <c r="AH9" s="17">
        <v>0.48300477178374701</v>
      </c>
      <c r="AI9" s="17">
        <v>0.49130421543219799</v>
      </c>
      <c r="AJ9" s="17">
        <v>0.41301952647482498</v>
      </c>
      <c r="AK9" s="17">
        <v>0.44282891157962101</v>
      </c>
      <c r="AL9" s="17">
        <v>0.39584749590780999</v>
      </c>
      <c r="AM9" s="17">
        <v>0.49063449911401902</v>
      </c>
      <c r="AN9" s="17">
        <v>0.32917738912438999</v>
      </c>
      <c r="AO9" s="17">
        <v>0.30065357212253602</v>
      </c>
      <c r="AP9" s="17">
        <v>0.33636626857882801</v>
      </c>
      <c r="AQ9" s="17">
        <v>0.31829777305347501</v>
      </c>
      <c r="AR9" s="17">
        <v>0.24091745204777901</v>
      </c>
      <c r="AS9" s="17"/>
      <c r="AT9" s="17">
        <v>0.39184072068806902</v>
      </c>
      <c r="AU9" s="17">
        <v>0.37593191808580201</v>
      </c>
      <c r="AV9" s="17">
        <v>0.442841927973671</v>
      </c>
      <c r="AW9" s="17">
        <v>0.44057091799528902</v>
      </c>
      <c r="AX9" s="17">
        <v>0.44276788590174798</v>
      </c>
      <c r="AY9" s="17">
        <v>0.45531718784311798</v>
      </c>
      <c r="AZ9" s="17"/>
      <c r="BA9" s="17">
        <v>0.411369931595224</v>
      </c>
      <c r="BB9" s="17">
        <v>0.50004932895509902</v>
      </c>
      <c r="BC9" s="17">
        <v>0.389642631178235</v>
      </c>
      <c r="BD9" s="17">
        <v>0.38334825692492802</v>
      </c>
      <c r="BE9" s="17">
        <v>0.17968706487379901</v>
      </c>
      <c r="BF9" s="17"/>
      <c r="BG9" s="17">
        <v>0.37885508206482099</v>
      </c>
      <c r="BH9" s="17">
        <v>0.37064406579965598</v>
      </c>
      <c r="BI9" s="17">
        <v>0.55242880358383795</v>
      </c>
      <c r="BJ9" s="17">
        <v>0.35686724807197501</v>
      </c>
      <c r="BK9" s="17">
        <v>0.38824216330010197</v>
      </c>
      <c r="BL9" s="17"/>
      <c r="BM9" s="17">
        <v>0.29883087638551398</v>
      </c>
      <c r="BN9" s="17">
        <v>0.48430990106899702</v>
      </c>
      <c r="BO9" s="17">
        <v>0.575297591007359</v>
      </c>
      <c r="BP9" s="17"/>
      <c r="BQ9" s="17">
        <v>0.32951456980418098</v>
      </c>
      <c r="BR9" s="17">
        <v>0.47511887630993999</v>
      </c>
      <c r="BS9" s="17"/>
      <c r="BT9" s="17">
        <v>0.397256858282236</v>
      </c>
      <c r="BU9" s="17">
        <v>0.43658004174528098</v>
      </c>
    </row>
    <row r="10" spans="2:73" ht="43.2" x14ac:dyDescent="0.3">
      <c r="B10" s="18" t="s">
        <v>489</v>
      </c>
      <c r="C10" s="17">
        <v>0.21811959304387801</v>
      </c>
      <c r="D10" s="17">
        <v>0.25131338092362399</v>
      </c>
      <c r="E10" s="17">
        <v>0.18518153344684901</v>
      </c>
      <c r="F10" s="17"/>
      <c r="G10" s="17">
        <v>0.202497318517777</v>
      </c>
      <c r="H10" s="17">
        <v>0.24879267556601101</v>
      </c>
      <c r="I10" s="17">
        <v>0.22971127849400799</v>
      </c>
      <c r="J10" s="17">
        <v>0.210298470726963</v>
      </c>
      <c r="K10" s="17">
        <v>0.19346537820447299</v>
      </c>
      <c r="L10" s="17">
        <v>0.20091856718418499</v>
      </c>
      <c r="M10" s="17"/>
      <c r="N10" s="17">
        <v>0.21622910576616899</v>
      </c>
      <c r="O10" s="17">
        <v>0.21858203971072199</v>
      </c>
      <c r="P10" s="17">
        <v>0.26165235991311497</v>
      </c>
      <c r="Q10" s="17">
        <v>0.171384168399416</v>
      </c>
      <c r="R10" s="17"/>
      <c r="S10" s="17">
        <v>0.21300421694656099</v>
      </c>
      <c r="T10" s="17">
        <v>0.23478103206182099</v>
      </c>
      <c r="U10" s="17">
        <v>0.28148355039449602</v>
      </c>
      <c r="V10" s="17">
        <v>0.236554126479424</v>
      </c>
      <c r="W10" s="17">
        <v>0.22376259456523601</v>
      </c>
      <c r="X10" s="17">
        <v>0.110440645153148</v>
      </c>
      <c r="Y10" s="17">
        <v>0.219514687084439</v>
      </c>
      <c r="Z10" s="17">
        <v>0.17214322860133</v>
      </c>
      <c r="AA10" s="17">
        <v>0.23285096833126601</v>
      </c>
      <c r="AB10" s="17"/>
      <c r="AC10" s="17">
        <v>0.35734029092469399</v>
      </c>
      <c r="AD10" s="17">
        <v>9.4975045480594406E-2</v>
      </c>
      <c r="AE10" s="17">
        <v>0.23881489028571501</v>
      </c>
      <c r="AF10" s="17">
        <v>0.225414279175885</v>
      </c>
      <c r="AG10" s="17">
        <v>0.17014242221164899</v>
      </c>
      <c r="AH10" s="17">
        <v>0.26328789340953901</v>
      </c>
      <c r="AI10" s="17">
        <v>0.22911296071395901</v>
      </c>
      <c r="AJ10" s="17">
        <v>0.26010027146579101</v>
      </c>
      <c r="AK10" s="17">
        <v>0.11800033087978801</v>
      </c>
      <c r="AL10" s="17">
        <v>0.22158714946262101</v>
      </c>
      <c r="AM10" s="17">
        <v>0.199286396827727</v>
      </c>
      <c r="AN10" s="17">
        <v>0.22133464674617501</v>
      </c>
      <c r="AO10" s="17">
        <v>0.235329595490893</v>
      </c>
      <c r="AP10" s="17">
        <v>0.21168471706460501</v>
      </c>
      <c r="AQ10" s="17">
        <v>0.26202826648591998</v>
      </c>
      <c r="AR10" s="17">
        <v>0.26984579955045102</v>
      </c>
      <c r="AS10" s="17"/>
      <c r="AT10" s="17">
        <v>0.246809091860308</v>
      </c>
      <c r="AU10" s="17">
        <v>0.22111117706980801</v>
      </c>
      <c r="AV10" s="17">
        <v>0.165340151842297</v>
      </c>
      <c r="AW10" s="17">
        <v>0.22127653302676101</v>
      </c>
      <c r="AX10" s="17">
        <v>0.23025959555728501</v>
      </c>
      <c r="AY10" s="17">
        <v>0.169820473730914</v>
      </c>
      <c r="AZ10" s="17"/>
      <c r="BA10" s="17">
        <v>0.18820192070120201</v>
      </c>
      <c r="BB10" s="17">
        <v>0.197920136741977</v>
      </c>
      <c r="BC10" s="17">
        <v>0.23069393045537501</v>
      </c>
      <c r="BD10" s="17">
        <v>0.28780155860818202</v>
      </c>
      <c r="BE10" s="17">
        <v>9.1814054229541905E-2</v>
      </c>
      <c r="BF10" s="17"/>
      <c r="BG10" s="17">
        <v>0.19874117650036199</v>
      </c>
      <c r="BH10" s="17">
        <v>0.25620065953170401</v>
      </c>
      <c r="BI10" s="17">
        <v>0.187379698934594</v>
      </c>
      <c r="BJ10" s="17">
        <v>0.17980503879542101</v>
      </c>
      <c r="BK10" s="17">
        <v>0.16185302053022799</v>
      </c>
      <c r="BL10" s="17"/>
      <c r="BM10" s="17">
        <v>0.21329360153281601</v>
      </c>
      <c r="BN10" s="17">
        <v>0.23862857010237601</v>
      </c>
      <c r="BO10" s="17">
        <v>0.186041351484005</v>
      </c>
      <c r="BP10" s="17"/>
      <c r="BQ10" s="17">
        <v>0.231999736153187</v>
      </c>
      <c r="BR10" s="17">
        <v>0.21038158692409301</v>
      </c>
      <c r="BS10" s="17"/>
      <c r="BT10" s="17">
        <v>0.23068273804364101</v>
      </c>
      <c r="BU10" s="17">
        <v>0.19746001038269401</v>
      </c>
    </row>
    <row r="11" spans="2:73" ht="28.8" x14ac:dyDescent="0.3">
      <c r="B11" s="18" t="s">
        <v>490</v>
      </c>
      <c r="C11" s="17">
        <v>0.19933372801309199</v>
      </c>
      <c r="D11" s="17">
        <v>0.21223342365172601</v>
      </c>
      <c r="E11" s="17">
        <v>0.18668723821538599</v>
      </c>
      <c r="F11" s="17"/>
      <c r="G11" s="17">
        <v>7.9661503199548803E-2</v>
      </c>
      <c r="H11" s="17">
        <v>0.16277685260504601</v>
      </c>
      <c r="I11" s="17">
        <v>0.152506639930651</v>
      </c>
      <c r="J11" s="17">
        <v>0.17021408173349201</v>
      </c>
      <c r="K11" s="17">
        <v>0.34885043003258998</v>
      </c>
      <c r="L11" s="17">
        <v>0.387381913460913</v>
      </c>
      <c r="M11" s="17"/>
      <c r="N11" s="17">
        <v>0.148351064736475</v>
      </c>
      <c r="O11" s="17">
        <v>0.20235495920105401</v>
      </c>
      <c r="P11" s="17">
        <v>0.22561436182699601</v>
      </c>
      <c r="Q11" s="17">
        <v>0.24900503328836601</v>
      </c>
      <c r="R11" s="17"/>
      <c r="S11" s="17">
        <v>0.12861094540496901</v>
      </c>
      <c r="T11" s="17">
        <v>0.24653357781292901</v>
      </c>
      <c r="U11" s="17">
        <v>0.19685283210811899</v>
      </c>
      <c r="V11" s="17">
        <v>0.28107009737666699</v>
      </c>
      <c r="W11" s="17">
        <v>0.220002501196355</v>
      </c>
      <c r="X11" s="17">
        <v>0.174410774832468</v>
      </c>
      <c r="Y11" s="17">
        <v>0.23815753456000099</v>
      </c>
      <c r="Z11" s="17">
        <v>0.22482198177392301</v>
      </c>
      <c r="AA11" s="17">
        <v>0.163606572688478</v>
      </c>
      <c r="AB11" s="17"/>
      <c r="AC11" s="17">
        <v>0</v>
      </c>
      <c r="AD11" s="17">
        <v>0.22474643329611799</v>
      </c>
      <c r="AE11" s="17">
        <v>0.28569015628097899</v>
      </c>
      <c r="AF11" s="17">
        <v>0.26857857026453902</v>
      </c>
      <c r="AG11" s="17">
        <v>0.255015605192634</v>
      </c>
      <c r="AH11" s="17">
        <v>0.200224699106612</v>
      </c>
      <c r="AI11" s="17">
        <v>0.20107100657829999</v>
      </c>
      <c r="AJ11" s="17">
        <v>0.20574406734011699</v>
      </c>
      <c r="AK11" s="17">
        <v>0.321143110513811</v>
      </c>
      <c r="AL11" s="17">
        <v>0.233293639784587</v>
      </c>
      <c r="AM11" s="17">
        <v>0.12382574864446701</v>
      </c>
      <c r="AN11" s="17">
        <v>0.235687074373056</v>
      </c>
      <c r="AO11" s="17">
        <v>3.6088306385648201E-2</v>
      </c>
      <c r="AP11" s="17">
        <v>0.134130905499316</v>
      </c>
      <c r="AQ11" s="17">
        <v>0.20399879781758001</v>
      </c>
      <c r="AR11" s="17">
        <v>0.145566064647878</v>
      </c>
      <c r="AS11" s="17"/>
      <c r="AT11" s="17">
        <v>0.15337747855943701</v>
      </c>
      <c r="AU11" s="17">
        <v>0.23428631091235</v>
      </c>
      <c r="AV11" s="17">
        <v>0.215425952161029</v>
      </c>
      <c r="AW11" s="17">
        <v>0.17777531311827599</v>
      </c>
      <c r="AX11" s="17">
        <v>0.26458271684088902</v>
      </c>
      <c r="AY11" s="17">
        <v>0.189227106426195</v>
      </c>
      <c r="AZ11" s="17"/>
      <c r="BA11" s="17">
        <v>0.26176053868092602</v>
      </c>
      <c r="BB11" s="17">
        <v>0.17087139580296701</v>
      </c>
      <c r="BC11" s="17">
        <v>0.19394051963985201</v>
      </c>
      <c r="BD11" s="17">
        <v>0.12088218008526901</v>
      </c>
      <c r="BE11" s="17">
        <v>0.179410998350953</v>
      </c>
      <c r="BF11" s="17"/>
      <c r="BG11" s="17">
        <v>0.26575145309078402</v>
      </c>
      <c r="BH11" s="17">
        <v>0.16232797765493201</v>
      </c>
      <c r="BI11" s="17">
        <v>0.204446908022718</v>
      </c>
      <c r="BJ11" s="17">
        <v>0.23273144700658899</v>
      </c>
      <c r="BK11" s="17">
        <v>0.23605645805001901</v>
      </c>
      <c r="BL11" s="17"/>
      <c r="BM11" s="17">
        <v>0.1827955548196</v>
      </c>
      <c r="BN11" s="17">
        <v>0.21777986792925499</v>
      </c>
      <c r="BO11" s="17">
        <v>0.205579876464489</v>
      </c>
      <c r="BP11" s="17"/>
      <c r="BQ11" s="17">
        <v>0.149983964495462</v>
      </c>
      <c r="BR11" s="17">
        <v>0.25405511655333501</v>
      </c>
      <c r="BS11" s="17"/>
      <c r="BT11" s="17">
        <v>0.18928331745434801</v>
      </c>
      <c r="BU11" s="17">
        <v>0.21589866045715</v>
      </c>
    </row>
    <row r="12" spans="2:73" ht="28.8" x14ac:dyDescent="0.3">
      <c r="B12" s="18" t="s">
        <v>491</v>
      </c>
      <c r="C12" s="17">
        <v>0.19596147242152501</v>
      </c>
      <c r="D12" s="17">
        <v>0.19380528260036101</v>
      </c>
      <c r="E12" s="17">
        <v>0.198676394351116</v>
      </c>
      <c r="F12" s="17"/>
      <c r="G12" s="17">
        <v>0.17601108397284801</v>
      </c>
      <c r="H12" s="17">
        <v>0.22183836181900099</v>
      </c>
      <c r="I12" s="17">
        <v>0.165784910662202</v>
      </c>
      <c r="J12" s="17">
        <v>0.15817526712001601</v>
      </c>
      <c r="K12" s="17">
        <v>0.22524896546649001</v>
      </c>
      <c r="L12" s="17">
        <v>0.24330148987411301</v>
      </c>
      <c r="M12" s="17"/>
      <c r="N12" s="17">
        <v>0.20206720353803301</v>
      </c>
      <c r="O12" s="17">
        <v>0.17560953038288701</v>
      </c>
      <c r="P12" s="17">
        <v>0.17534679253687599</v>
      </c>
      <c r="Q12" s="17">
        <v>0.234446394862145</v>
      </c>
      <c r="R12" s="17"/>
      <c r="S12" s="17">
        <v>0.21323856710536701</v>
      </c>
      <c r="T12" s="17">
        <v>0.256368127575829</v>
      </c>
      <c r="U12" s="17">
        <v>0.169250925038959</v>
      </c>
      <c r="V12" s="17">
        <v>0.19317744837690701</v>
      </c>
      <c r="W12" s="17">
        <v>0.180253847498934</v>
      </c>
      <c r="X12" s="17">
        <v>0.16134339428998101</v>
      </c>
      <c r="Y12" s="17">
        <v>0.155820939524286</v>
      </c>
      <c r="Z12" s="17">
        <v>0.176562347367589</v>
      </c>
      <c r="AA12" s="17">
        <v>0.201026216621771</v>
      </c>
      <c r="AB12" s="17"/>
      <c r="AC12" s="17">
        <v>0</v>
      </c>
      <c r="AD12" s="17">
        <v>0.313127168478532</v>
      </c>
      <c r="AE12" s="17">
        <v>0.211703316392053</v>
      </c>
      <c r="AF12" s="17">
        <v>0.239925549854906</v>
      </c>
      <c r="AG12" s="17">
        <v>0.161786057032656</v>
      </c>
      <c r="AH12" s="17">
        <v>0.23326236688303301</v>
      </c>
      <c r="AI12" s="17">
        <v>0.22494618619989501</v>
      </c>
      <c r="AJ12" s="17">
        <v>0.15875969263697101</v>
      </c>
      <c r="AK12" s="17">
        <v>0.21022039304637499</v>
      </c>
      <c r="AL12" s="17">
        <v>0.16911754160190801</v>
      </c>
      <c r="AM12" s="17">
        <v>0.16408113953966</v>
      </c>
      <c r="AN12" s="17">
        <v>0.21317696471998501</v>
      </c>
      <c r="AO12" s="17">
        <v>0.15755544712071201</v>
      </c>
      <c r="AP12" s="17">
        <v>0.31711131721334701</v>
      </c>
      <c r="AQ12" s="17">
        <v>0.16534766048965099</v>
      </c>
      <c r="AR12" s="17">
        <v>0.16189577063037999</v>
      </c>
      <c r="AS12" s="17"/>
      <c r="AT12" s="17">
        <v>0.20726376674094599</v>
      </c>
      <c r="AU12" s="17">
        <v>0.215080981984555</v>
      </c>
      <c r="AV12" s="17">
        <v>0.204387515457156</v>
      </c>
      <c r="AW12" s="17">
        <v>0.18232412441170501</v>
      </c>
      <c r="AX12" s="17">
        <v>0.14818418620120699</v>
      </c>
      <c r="AY12" s="17">
        <v>0.136651506298575</v>
      </c>
      <c r="AZ12" s="17"/>
      <c r="BA12" s="17">
        <v>0.20436353052162801</v>
      </c>
      <c r="BB12" s="17">
        <v>0.192983084925551</v>
      </c>
      <c r="BC12" s="17">
        <v>0.17632965731792499</v>
      </c>
      <c r="BD12" s="17">
        <v>0.210067467179398</v>
      </c>
      <c r="BE12" s="17">
        <v>0.305889074011096</v>
      </c>
      <c r="BF12" s="17"/>
      <c r="BG12" s="17">
        <v>0.234922801818714</v>
      </c>
      <c r="BH12" s="17">
        <v>0.19810238364326499</v>
      </c>
      <c r="BI12" s="17">
        <v>0.176688273516385</v>
      </c>
      <c r="BJ12" s="17">
        <v>0.25142491005444101</v>
      </c>
      <c r="BK12" s="17">
        <v>0.15867342487539701</v>
      </c>
      <c r="BL12" s="17"/>
      <c r="BM12" s="17">
        <v>0.17332551731063101</v>
      </c>
      <c r="BN12" s="17">
        <v>0.21363554832529699</v>
      </c>
      <c r="BO12" s="17">
        <v>0.22148400256289799</v>
      </c>
      <c r="BP12" s="17"/>
      <c r="BQ12" s="17">
        <v>0.231921164012346</v>
      </c>
      <c r="BR12" s="17">
        <v>0.16400079888667801</v>
      </c>
      <c r="BS12" s="17"/>
      <c r="BT12" s="17">
        <v>0.197884560124134</v>
      </c>
      <c r="BU12" s="17">
        <v>0.20173717616386899</v>
      </c>
    </row>
    <row r="13" spans="2:73" ht="28.8" x14ac:dyDescent="0.3">
      <c r="B13" s="18" t="s">
        <v>492</v>
      </c>
      <c r="C13" s="17">
        <v>0.15637404477404401</v>
      </c>
      <c r="D13" s="17">
        <v>0.16281179043507599</v>
      </c>
      <c r="E13" s="17">
        <v>0.150800997754682</v>
      </c>
      <c r="F13" s="17"/>
      <c r="G13" s="17">
        <v>0.15463299061781599</v>
      </c>
      <c r="H13" s="17">
        <v>0.20948948233827899</v>
      </c>
      <c r="I13" s="17">
        <v>0.114405137951671</v>
      </c>
      <c r="J13" s="17">
        <v>0.15070624064728999</v>
      </c>
      <c r="K13" s="17">
        <v>0.187873067114915</v>
      </c>
      <c r="L13" s="17">
        <v>0.11665796254444701</v>
      </c>
      <c r="M13" s="17"/>
      <c r="N13" s="17">
        <v>0.18437795065083601</v>
      </c>
      <c r="O13" s="17">
        <v>0.13333277198215701</v>
      </c>
      <c r="P13" s="17">
        <v>0.16298768268275399</v>
      </c>
      <c r="Q13" s="17">
        <v>0.13935201065577299</v>
      </c>
      <c r="R13" s="17"/>
      <c r="S13" s="17">
        <v>0.20316566146663201</v>
      </c>
      <c r="T13" s="17">
        <v>0.12789659239509199</v>
      </c>
      <c r="U13" s="17">
        <v>0.163250924138586</v>
      </c>
      <c r="V13" s="17">
        <v>0.13721436691643901</v>
      </c>
      <c r="W13" s="17">
        <v>0.19379647024344601</v>
      </c>
      <c r="X13" s="17">
        <v>0.142054913638507</v>
      </c>
      <c r="Y13" s="17">
        <v>0.12856586119626101</v>
      </c>
      <c r="Z13" s="17">
        <v>0.215143197228093</v>
      </c>
      <c r="AA13" s="17">
        <v>0.11904497657645299</v>
      </c>
      <c r="AB13" s="17"/>
      <c r="AC13" s="17">
        <v>0</v>
      </c>
      <c r="AD13" s="17">
        <v>0.178192564647286</v>
      </c>
      <c r="AE13" s="17">
        <v>0.179129388285696</v>
      </c>
      <c r="AF13" s="17">
        <v>3.7542219251783499E-2</v>
      </c>
      <c r="AG13" s="17">
        <v>0.22383307725313301</v>
      </c>
      <c r="AH13" s="17">
        <v>0.157000850762267</v>
      </c>
      <c r="AI13" s="17">
        <v>0.12107707720153101</v>
      </c>
      <c r="AJ13" s="17">
        <v>0.116560027703483</v>
      </c>
      <c r="AK13" s="17">
        <v>0.135224307001484</v>
      </c>
      <c r="AL13" s="17">
        <v>0.19835786243863701</v>
      </c>
      <c r="AM13" s="17">
        <v>0.20296753089354899</v>
      </c>
      <c r="AN13" s="17">
        <v>0.15491909203685</v>
      </c>
      <c r="AO13" s="17">
        <v>0.17647842596458099</v>
      </c>
      <c r="AP13" s="17">
        <v>0.15393260003440901</v>
      </c>
      <c r="AQ13" s="17">
        <v>8.2008922589866695E-2</v>
      </c>
      <c r="AR13" s="17">
        <v>0.19268396141490801</v>
      </c>
      <c r="AS13" s="17"/>
      <c r="AT13" s="17">
        <v>0.15594334842323301</v>
      </c>
      <c r="AU13" s="17">
        <v>0.17071740995974499</v>
      </c>
      <c r="AV13" s="17">
        <v>0.13247527333776701</v>
      </c>
      <c r="AW13" s="17">
        <v>0.20122327887917699</v>
      </c>
      <c r="AX13" s="17">
        <v>8.48016202136158E-2</v>
      </c>
      <c r="AY13" s="17">
        <v>0.15820975837010601</v>
      </c>
      <c r="AZ13" s="17"/>
      <c r="BA13" s="17">
        <v>0.122800416104172</v>
      </c>
      <c r="BB13" s="17">
        <v>0.147157922349754</v>
      </c>
      <c r="BC13" s="17">
        <v>0.187948499351166</v>
      </c>
      <c r="BD13" s="17">
        <v>0.14651622800030301</v>
      </c>
      <c r="BE13" s="17">
        <v>0.193921900398908</v>
      </c>
      <c r="BF13" s="17"/>
      <c r="BG13" s="17">
        <v>0.16054686914081601</v>
      </c>
      <c r="BH13" s="17">
        <v>0.17580437007921701</v>
      </c>
      <c r="BI13" s="17">
        <v>0.13049650240889399</v>
      </c>
      <c r="BJ13" s="17">
        <v>0.17616577623239699</v>
      </c>
      <c r="BK13" s="17">
        <v>7.2702055605897598E-2</v>
      </c>
      <c r="BL13" s="17"/>
      <c r="BM13" s="17">
        <v>0.18309658594148201</v>
      </c>
      <c r="BN13" s="17">
        <v>0.137386029342772</v>
      </c>
      <c r="BO13" s="17">
        <v>0.122037393548193</v>
      </c>
      <c r="BP13" s="17"/>
      <c r="BQ13" s="17">
        <v>0.187115907293043</v>
      </c>
      <c r="BR13" s="17">
        <v>0.13175650447901899</v>
      </c>
      <c r="BS13" s="17"/>
      <c r="BT13" s="17">
        <v>0.16502027251606299</v>
      </c>
      <c r="BU13" s="17">
        <v>0.13830158741277701</v>
      </c>
    </row>
    <row r="14" spans="2:73" ht="28.8" x14ac:dyDescent="0.3">
      <c r="B14" s="18" t="s">
        <v>493</v>
      </c>
      <c r="C14" s="17">
        <v>0.139681012765623</v>
      </c>
      <c r="D14" s="17">
        <v>0.13487486641201901</v>
      </c>
      <c r="E14" s="17">
        <v>0.14471758484729599</v>
      </c>
      <c r="F14" s="17"/>
      <c r="G14" s="17">
        <v>0.141674308922837</v>
      </c>
      <c r="H14" s="17">
        <v>0.20854629388898899</v>
      </c>
      <c r="I14" s="17">
        <v>0.13198193589926199</v>
      </c>
      <c r="J14" s="17">
        <v>9.0579754479149996E-2</v>
      </c>
      <c r="K14" s="17">
        <v>0.11038021791913701</v>
      </c>
      <c r="L14" s="17">
        <v>0.12008266392821</v>
      </c>
      <c r="M14" s="17"/>
      <c r="N14" s="17">
        <v>0.18320430614000399</v>
      </c>
      <c r="O14" s="17">
        <v>0.11848783430017</v>
      </c>
      <c r="P14" s="17">
        <v>0.12480194493221899</v>
      </c>
      <c r="Q14" s="17">
        <v>0.11181640313864601</v>
      </c>
      <c r="R14" s="17"/>
      <c r="S14" s="17">
        <v>0.19525451070885799</v>
      </c>
      <c r="T14" s="17">
        <v>7.1602144344049101E-2</v>
      </c>
      <c r="U14" s="17">
        <v>0.118371866448806</v>
      </c>
      <c r="V14" s="17">
        <v>0.15351871538720199</v>
      </c>
      <c r="W14" s="17">
        <v>0.118360573327424</v>
      </c>
      <c r="X14" s="17">
        <v>0.13663797021410501</v>
      </c>
      <c r="Y14" s="17">
        <v>0.12547857249977201</v>
      </c>
      <c r="Z14" s="17">
        <v>0.19902327421336499</v>
      </c>
      <c r="AA14" s="17">
        <v>0.146027245849052</v>
      </c>
      <c r="AB14" s="17"/>
      <c r="AC14" s="17">
        <v>0.180790046077555</v>
      </c>
      <c r="AD14" s="17">
        <v>8.7288242996697504E-2</v>
      </c>
      <c r="AE14" s="17">
        <v>8.48295231922198E-2</v>
      </c>
      <c r="AF14" s="17">
        <v>9.0758458478381099E-2</v>
      </c>
      <c r="AG14" s="17">
        <v>0.11388116901388699</v>
      </c>
      <c r="AH14" s="17">
        <v>0.182954236690091</v>
      </c>
      <c r="AI14" s="17">
        <v>0.11291539377170499</v>
      </c>
      <c r="AJ14" s="17">
        <v>0.176759200998828</v>
      </c>
      <c r="AK14" s="17">
        <v>0.16587600353151499</v>
      </c>
      <c r="AL14" s="17">
        <v>6.7475525698599104E-2</v>
      </c>
      <c r="AM14" s="17">
        <v>0.115119975039811</v>
      </c>
      <c r="AN14" s="17">
        <v>0.13127976593819901</v>
      </c>
      <c r="AO14" s="17">
        <v>0.13677439108557901</v>
      </c>
      <c r="AP14" s="17">
        <v>7.2139577895466905E-2</v>
      </c>
      <c r="AQ14" s="17">
        <v>0.18869961325674101</v>
      </c>
      <c r="AR14" s="17">
        <v>0.29763369261681699</v>
      </c>
      <c r="AS14" s="17"/>
      <c r="AT14" s="17">
        <v>0.18717041516994901</v>
      </c>
      <c r="AU14" s="17">
        <v>0.12975592192086699</v>
      </c>
      <c r="AV14" s="17">
        <v>0.14697036710670899</v>
      </c>
      <c r="AW14" s="17">
        <v>0.116821469853223</v>
      </c>
      <c r="AX14" s="17">
        <v>7.1547687713543306E-2</v>
      </c>
      <c r="AY14" s="17">
        <v>8.3590685339847995E-2</v>
      </c>
      <c r="AZ14" s="17"/>
      <c r="BA14" s="17">
        <v>8.8840692850915101E-2</v>
      </c>
      <c r="BB14" s="17">
        <v>9.62537000528631E-2</v>
      </c>
      <c r="BC14" s="17">
        <v>0.154630182297358</v>
      </c>
      <c r="BD14" s="17">
        <v>0.21476648295651801</v>
      </c>
      <c r="BE14" s="17">
        <v>0.25624438523237097</v>
      </c>
      <c r="BF14" s="17"/>
      <c r="BG14" s="17">
        <v>0.131037115136177</v>
      </c>
      <c r="BH14" s="17">
        <v>0.177893679056845</v>
      </c>
      <c r="BI14" s="17">
        <v>7.0255910403382499E-2</v>
      </c>
      <c r="BJ14" s="17">
        <v>0.12710084444521599</v>
      </c>
      <c r="BK14" s="17">
        <v>0.14160571957270399</v>
      </c>
      <c r="BL14" s="17"/>
      <c r="BM14" s="17">
        <v>0.171264232437527</v>
      </c>
      <c r="BN14" s="17">
        <v>0.121306995767755</v>
      </c>
      <c r="BO14" s="17">
        <v>8.9981933405103395E-2</v>
      </c>
      <c r="BP14" s="17"/>
      <c r="BQ14" s="17">
        <v>0.19411622009666199</v>
      </c>
      <c r="BR14" s="17">
        <v>9.1553653605401297E-2</v>
      </c>
      <c r="BS14" s="17"/>
      <c r="BT14" s="17">
        <v>0.151881170804123</v>
      </c>
      <c r="BU14" s="17">
        <v>0.116651585330054</v>
      </c>
    </row>
    <row r="15" spans="2:73" ht="43.2" x14ac:dyDescent="0.3">
      <c r="B15" s="18" t="s">
        <v>494</v>
      </c>
      <c r="C15" s="17">
        <v>0.13916600972586701</v>
      </c>
      <c r="D15" s="17">
        <v>0.15998485943299201</v>
      </c>
      <c r="E15" s="17">
        <v>0.119891381984938</v>
      </c>
      <c r="F15" s="17"/>
      <c r="G15" s="17">
        <v>0.15920427635363099</v>
      </c>
      <c r="H15" s="17">
        <v>0.18637769411213001</v>
      </c>
      <c r="I15" s="17">
        <v>9.2500587088071906E-2</v>
      </c>
      <c r="J15" s="17">
        <v>0.154889570769632</v>
      </c>
      <c r="K15" s="17">
        <v>0.12409830023248899</v>
      </c>
      <c r="L15" s="17">
        <v>9.7017194727232303E-2</v>
      </c>
      <c r="M15" s="17"/>
      <c r="N15" s="17">
        <v>0.17742668856886301</v>
      </c>
      <c r="O15" s="17">
        <v>0.154198392060586</v>
      </c>
      <c r="P15" s="17">
        <v>0.11386914258620701</v>
      </c>
      <c r="Q15" s="17">
        <v>9.1312546971891007E-2</v>
      </c>
      <c r="R15" s="17"/>
      <c r="S15" s="17">
        <v>0.22394022477535</v>
      </c>
      <c r="T15" s="17">
        <v>0.13150689161549101</v>
      </c>
      <c r="U15" s="17">
        <v>0.12658621838691</v>
      </c>
      <c r="V15" s="17">
        <v>8.6587037668778094E-2</v>
      </c>
      <c r="W15" s="17">
        <v>0.104618417538998</v>
      </c>
      <c r="X15" s="17">
        <v>0.14401878105598501</v>
      </c>
      <c r="Y15" s="17">
        <v>0.120558348707726</v>
      </c>
      <c r="Z15" s="17">
        <v>0.116114655759675</v>
      </c>
      <c r="AA15" s="17">
        <v>0.118462410225323</v>
      </c>
      <c r="AB15" s="17"/>
      <c r="AC15" s="17">
        <v>0.180790046077555</v>
      </c>
      <c r="AD15" s="17">
        <v>0.101920986892854</v>
      </c>
      <c r="AE15" s="17">
        <v>8.3502183641829805E-2</v>
      </c>
      <c r="AF15" s="17">
        <v>9.1403394944576402E-2</v>
      </c>
      <c r="AG15" s="17">
        <v>8.93302042452635E-2</v>
      </c>
      <c r="AH15" s="17">
        <v>0.14501315056504399</v>
      </c>
      <c r="AI15" s="17">
        <v>0.146416101170738</v>
      </c>
      <c r="AJ15" s="17">
        <v>7.3245714994234601E-2</v>
      </c>
      <c r="AK15" s="17">
        <v>0.15604482271761499</v>
      </c>
      <c r="AL15" s="17">
        <v>0.13460738050000001</v>
      </c>
      <c r="AM15" s="17">
        <v>0.111482382650511</v>
      </c>
      <c r="AN15" s="17">
        <v>0.20913939179159199</v>
      </c>
      <c r="AO15" s="17">
        <v>0.18333890279729401</v>
      </c>
      <c r="AP15" s="17">
        <v>0.159387722691572</v>
      </c>
      <c r="AQ15" s="17">
        <v>0.211396700730549</v>
      </c>
      <c r="AR15" s="17">
        <v>0.21005210131389501</v>
      </c>
      <c r="AS15" s="17"/>
      <c r="AT15" s="17">
        <v>0.16895119442548501</v>
      </c>
      <c r="AU15" s="17">
        <v>0.16558665286440299</v>
      </c>
      <c r="AV15" s="17">
        <v>0.13336862194749599</v>
      </c>
      <c r="AW15" s="17">
        <v>9.2945505916806795E-2</v>
      </c>
      <c r="AX15" s="17">
        <v>5.2760890660772802E-2</v>
      </c>
      <c r="AY15" s="17">
        <v>0.180148378038852</v>
      </c>
      <c r="AZ15" s="17"/>
      <c r="BA15" s="17">
        <v>7.14134294018582E-2</v>
      </c>
      <c r="BB15" s="17">
        <v>0.13125024489507101</v>
      </c>
      <c r="BC15" s="17">
        <v>0.16948564414259301</v>
      </c>
      <c r="BD15" s="17">
        <v>0.197498469350984</v>
      </c>
      <c r="BE15" s="17">
        <v>6.2847020034980799E-2</v>
      </c>
      <c r="BF15" s="17"/>
      <c r="BG15" s="17">
        <v>0.14825183542707901</v>
      </c>
      <c r="BH15" s="17">
        <v>0.15212357050165101</v>
      </c>
      <c r="BI15" s="17">
        <v>0.12437798553325501</v>
      </c>
      <c r="BJ15" s="17">
        <v>0.16702400410138299</v>
      </c>
      <c r="BK15" s="17">
        <v>0.12034601749891601</v>
      </c>
      <c r="BL15" s="17"/>
      <c r="BM15" s="17">
        <v>0.16187181276523999</v>
      </c>
      <c r="BN15" s="17">
        <v>0.112625573312212</v>
      </c>
      <c r="BO15" s="17">
        <v>0.13331380298703999</v>
      </c>
      <c r="BP15" s="17"/>
      <c r="BQ15" s="17">
        <v>0.18920483967052801</v>
      </c>
      <c r="BR15" s="17">
        <v>9.7616975894219596E-2</v>
      </c>
      <c r="BS15" s="17"/>
      <c r="BT15" s="17">
        <v>0.14741938739324101</v>
      </c>
      <c r="BU15" s="17">
        <v>0.124049790538315</v>
      </c>
    </row>
    <row r="16" spans="2:73" ht="28.8" x14ac:dyDescent="0.3">
      <c r="B16" s="18" t="s">
        <v>495</v>
      </c>
      <c r="C16" s="17">
        <v>0.13033558976222101</v>
      </c>
      <c r="D16" s="17">
        <v>0.13329665553419501</v>
      </c>
      <c r="E16" s="17">
        <v>0.12797178366453699</v>
      </c>
      <c r="F16" s="17"/>
      <c r="G16" s="17">
        <v>0.10867725880633899</v>
      </c>
      <c r="H16" s="17">
        <v>0.20129506684832199</v>
      </c>
      <c r="I16" s="17">
        <v>0.134328627689833</v>
      </c>
      <c r="J16" s="17">
        <v>8.4328533697977506E-2</v>
      </c>
      <c r="K16" s="17">
        <v>0.14065915194783499</v>
      </c>
      <c r="L16" s="17">
        <v>8.8249534221375298E-2</v>
      </c>
      <c r="M16" s="17"/>
      <c r="N16" s="17">
        <v>0.16742070298786599</v>
      </c>
      <c r="O16" s="17">
        <v>6.1522916191486601E-2</v>
      </c>
      <c r="P16" s="17">
        <v>0.178220584414614</v>
      </c>
      <c r="Q16" s="17">
        <v>0.112577694003493</v>
      </c>
      <c r="R16" s="17"/>
      <c r="S16" s="17">
        <v>0.181849125145225</v>
      </c>
      <c r="T16" s="17">
        <v>0.11503555926221699</v>
      </c>
      <c r="U16" s="17">
        <v>0.15695009379164701</v>
      </c>
      <c r="V16" s="17">
        <v>0.103140187305612</v>
      </c>
      <c r="W16" s="17">
        <v>6.2858851377232502E-2</v>
      </c>
      <c r="X16" s="17">
        <v>0.163681655270531</v>
      </c>
      <c r="Y16" s="17">
        <v>9.5385777776764102E-2</v>
      </c>
      <c r="Z16" s="17">
        <v>3.6350982874287098E-2</v>
      </c>
      <c r="AA16" s="17">
        <v>0.14722224594026501</v>
      </c>
      <c r="AB16" s="17"/>
      <c r="AC16" s="17">
        <v>0.180790046077555</v>
      </c>
      <c r="AD16" s="17">
        <v>3.6417950416692303E-2</v>
      </c>
      <c r="AE16" s="17">
        <v>0.11226826788574901</v>
      </c>
      <c r="AF16" s="17">
        <v>0.15986413756663501</v>
      </c>
      <c r="AG16" s="17">
        <v>0.117892782124602</v>
      </c>
      <c r="AH16" s="17">
        <v>7.4186629321480693E-2</v>
      </c>
      <c r="AI16" s="17">
        <v>0.109037269517303</v>
      </c>
      <c r="AJ16" s="17">
        <v>0.11518655426159199</v>
      </c>
      <c r="AK16" s="17">
        <v>0.13416592632222599</v>
      </c>
      <c r="AL16" s="17">
        <v>0.16822550453223201</v>
      </c>
      <c r="AM16" s="17">
        <v>0.10127867361800801</v>
      </c>
      <c r="AN16" s="17">
        <v>0.247611669842877</v>
      </c>
      <c r="AO16" s="17">
        <v>0.11327184963185601</v>
      </c>
      <c r="AP16" s="17">
        <v>0.23445184175050701</v>
      </c>
      <c r="AQ16" s="17">
        <v>0.109202841536826</v>
      </c>
      <c r="AR16" s="17">
        <v>0.22815033964498899</v>
      </c>
      <c r="AS16" s="17"/>
      <c r="AT16" s="17">
        <v>0.168140211817114</v>
      </c>
      <c r="AU16" s="17">
        <v>0.131712288605114</v>
      </c>
      <c r="AV16" s="17">
        <v>0.14237920054324901</v>
      </c>
      <c r="AW16" s="17">
        <v>0.120761223607515</v>
      </c>
      <c r="AX16" s="17">
        <v>4.4625383566220998E-2</v>
      </c>
      <c r="AY16" s="17">
        <v>4.5828289748804499E-2</v>
      </c>
      <c r="AZ16" s="17"/>
      <c r="BA16" s="17">
        <v>9.5663475857169902E-2</v>
      </c>
      <c r="BB16" s="17">
        <v>0.104064376782909</v>
      </c>
      <c r="BC16" s="17">
        <v>0.131393861478242</v>
      </c>
      <c r="BD16" s="17">
        <v>0.16787195264389601</v>
      </c>
      <c r="BE16" s="17">
        <v>0.278172722546281</v>
      </c>
      <c r="BF16" s="17"/>
      <c r="BG16" s="17">
        <v>0.10273042193273001</v>
      </c>
      <c r="BH16" s="17">
        <v>0.163965662742448</v>
      </c>
      <c r="BI16" s="17">
        <v>0.131688465282289</v>
      </c>
      <c r="BJ16" s="17">
        <v>0.11851529202018</v>
      </c>
      <c r="BK16" s="17">
        <v>0.10048588094281399</v>
      </c>
      <c r="BL16" s="17"/>
      <c r="BM16" s="17">
        <v>0.13976556590031</v>
      </c>
      <c r="BN16" s="17">
        <v>0.111950323293907</v>
      </c>
      <c r="BO16" s="17">
        <v>0.14440645536459401</v>
      </c>
      <c r="BP16" s="17"/>
      <c r="BQ16" s="17">
        <v>0.14858190509899799</v>
      </c>
      <c r="BR16" s="17">
        <v>0.11464934796673899</v>
      </c>
      <c r="BS16" s="17"/>
      <c r="BT16" s="17">
        <v>0.126929436449157</v>
      </c>
      <c r="BU16" s="17">
        <v>0.14186696899279699</v>
      </c>
    </row>
    <row r="17" spans="2:73" ht="43.2" x14ac:dyDescent="0.3">
      <c r="B17" s="18" t="s">
        <v>496</v>
      </c>
      <c r="C17" s="17">
        <v>0.123559780789329</v>
      </c>
      <c r="D17" s="17">
        <v>0.15214229612704</v>
      </c>
      <c r="E17" s="17">
        <v>9.6866751616871805E-2</v>
      </c>
      <c r="F17" s="17"/>
      <c r="G17" s="17">
        <v>0.110536891457614</v>
      </c>
      <c r="H17" s="17">
        <v>0.18984912074756799</v>
      </c>
      <c r="I17" s="17">
        <v>5.2894954364436399E-2</v>
      </c>
      <c r="J17" s="17">
        <v>0.14202918340988199</v>
      </c>
      <c r="K17" s="17">
        <v>0.116993706765359</v>
      </c>
      <c r="L17" s="17">
        <v>0.113953725442502</v>
      </c>
      <c r="M17" s="17"/>
      <c r="N17" s="17">
        <v>0.14685761537233799</v>
      </c>
      <c r="O17" s="17">
        <v>8.9917422206604605E-2</v>
      </c>
      <c r="P17" s="17">
        <v>0.118220729777191</v>
      </c>
      <c r="Q17" s="17">
        <v>0.1385100094684</v>
      </c>
      <c r="R17" s="17"/>
      <c r="S17" s="17">
        <v>0.16611389332997401</v>
      </c>
      <c r="T17" s="17">
        <v>0.109958766889395</v>
      </c>
      <c r="U17" s="17">
        <v>6.1859473207712401E-2</v>
      </c>
      <c r="V17" s="17">
        <v>0.142428499479922</v>
      </c>
      <c r="W17" s="17">
        <v>0.14054953843581899</v>
      </c>
      <c r="X17" s="17">
        <v>0.142582798414564</v>
      </c>
      <c r="Y17" s="17">
        <v>7.6226299456533794E-2</v>
      </c>
      <c r="Z17" s="17">
        <v>7.0926667972994295E-2</v>
      </c>
      <c r="AA17" s="17">
        <v>0.13522040896088</v>
      </c>
      <c r="AB17" s="17"/>
      <c r="AC17" s="17">
        <v>0</v>
      </c>
      <c r="AD17" s="17">
        <v>0.30681969150939298</v>
      </c>
      <c r="AE17" s="17">
        <v>9.2456226530881397E-2</v>
      </c>
      <c r="AF17" s="17">
        <v>6.8798611819115701E-2</v>
      </c>
      <c r="AG17" s="17">
        <v>0.19539128131317501</v>
      </c>
      <c r="AH17" s="17">
        <v>0.111750255212929</v>
      </c>
      <c r="AI17" s="17">
        <v>8.1464744519208807E-2</v>
      </c>
      <c r="AJ17" s="17">
        <v>0.11645530417431001</v>
      </c>
      <c r="AK17" s="17">
        <v>1.92565161953792E-2</v>
      </c>
      <c r="AL17" s="17">
        <v>0.141152237303414</v>
      </c>
      <c r="AM17" s="17">
        <v>0.17573810520878899</v>
      </c>
      <c r="AN17" s="17">
        <v>0.114355779085886</v>
      </c>
      <c r="AO17" s="17">
        <v>9.8324499323253906E-2</v>
      </c>
      <c r="AP17" s="17">
        <v>0.109235904605633</v>
      </c>
      <c r="AQ17" s="17">
        <v>9.4607420330723599E-2</v>
      </c>
      <c r="AR17" s="17">
        <v>0.215013661929605</v>
      </c>
      <c r="AS17" s="17"/>
      <c r="AT17" s="17">
        <v>0.15611288842111201</v>
      </c>
      <c r="AU17" s="17">
        <v>0.13383609870909099</v>
      </c>
      <c r="AV17" s="17">
        <v>9.7933841009779296E-2</v>
      </c>
      <c r="AW17" s="17">
        <v>0.11893600085468101</v>
      </c>
      <c r="AX17" s="17">
        <v>6.3702414833618007E-2</v>
      </c>
      <c r="AY17" s="17">
        <v>9.3807637952163903E-2</v>
      </c>
      <c r="AZ17" s="17"/>
      <c r="BA17" s="17">
        <v>9.1051664098627999E-2</v>
      </c>
      <c r="BB17" s="17">
        <v>0.105242816955392</v>
      </c>
      <c r="BC17" s="17">
        <v>0.14594887285533001</v>
      </c>
      <c r="BD17" s="17">
        <v>0.13353507315927601</v>
      </c>
      <c r="BE17" s="17">
        <v>0.25936057786575401</v>
      </c>
      <c r="BF17" s="17"/>
      <c r="BG17" s="17">
        <v>0.12435621245009</v>
      </c>
      <c r="BH17" s="17">
        <v>0.13946107112408601</v>
      </c>
      <c r="BI17" s="17">
        <v>0.11016282912253</v>
      </c>
      <c r="BJ17" s="17">
        <v>0.14671098972182001</v>
      </c>
      <c r="BK17" s="17">
        <v>9.0019893458695002E-2</v>
      </c>
      <c r="BL17" s="17"/>
      <c r="BM17" s="17">
        <v>0.14884596732931399</v>
      </c>
      <c r="BN17" s="17">
        <v>0.112439461296248</v>
      </c>
      <c r="BO17" s="17">
        <v>7.5723062850001799E-2</v>
      </c>
      <c r="BP17" s="17"/>
      <c r="BQ17" s="17">
        <v>0.14180508771537001</v>
      </c>
      <c r="BR17" s="17">
        <v>0.108680412139493</v>
      </c>
      <c r="BS17" s="17"/>
      <c r="BT17" s="17">
        <v>0.114855508814227</v>
      </c>
      <c r="BU17" s="17">
        <v>0.145180911668954</v>
      </c>
    </row>
    <row r="18" spans="2:73" ht="28.8" x14ac:dyDescent="0.3">
      <c r="B18" s="18" t="s">
        <v>497</v>
      </c>
      <c r="C18" s="17">
        <v>0.122367398829797</v>
      </c>
      <c r="D18" s="17">
        <v>0.134518212244367</v>
      </c>
      <c r="E18" s="17">
        <v>0.111258415039066</v>
      </c>
      <c r="F18" s="17"/>
      <c r="G18" s="17">
        <v>0.123954895239117</v>
      </c>
      <c r="H18" s="17">
        <v>0.107183127771852</v>
      </c>
      <c r="I18" s="17">
        <v>7.5041973438396803E-2</v>
      </c>
      <c r="J18" s="17">
        <v>0.13430790774925899</v>
      </c>
      <c r="K18" s="17">
        <v>0.15103232158563901</v>
      </c>
      <c r="L18" s="17">
        <v>0.17216481839098399</v>
      </c>
      <c r="M18" s="17"/>
      <c r="N18" s="17">
        <v>0.10098670232705501</v>
      </c>
      <c r="O18" s="17">
        <v>9.1654638944452096E-2</v>
      </c>
      <c r="P18" s="17">
        <v>0.147316585133835</v>
      </c>
      <c r="Q18" s="17">
        <v>0.166821652177368</v>
      </c>
      <c r="R18" s="17"/>
      <c r="S18" s="17">
        <v>0.10027617173813801</v>
      </c>
      <c r="T18" s="17">
        <v>0.122565524082611</v>
      </c>
      <c r="U18" s="17">
        <v>0.13916402050205501</v>
      </c>
      <c r="V18" s="17">
        <v>0.12885335585646401</v>
      </c>
      <c r="W18" s="17">
        <v>0.19566382269913299</v>
      </c>
      <c r="X18" s="17">
        <v>8.7700123037492403E-2</v>
      </c>
      <c r="Y18" s="17">
        <v>7.52178949999254E-2</v>
      </c>
      <c r="Z18" s="17">
        <v>0.150851513957593</v>
      </c>
      <c r="AA18" s="17">
        <v>0.13464623379039201</v>
      </c>
      <c r="AB18" s="17"/>
      <c r="AC18" s="17">
        <v>0</v>
      </c>
      <c r="AD18" s="17">
        <v>0.18581684412284799</v>
      </c>
      <c r="AE18" s="17">
        <v>0.16026043846062801</v>
      </c>
      <c r="AF18" s="17">
        <v>0.12888984197605699</v>
      </c>
      <c r="AG18" s="17">
        <v>0.117910169562928</v>
      </c>
      <c r="AH18" s="17">
        <v>9.5409958099769807E-2</v>
      </c>
      <c r="AI18" s="17">
        <v>0.101078187957964</v>
      </c>
      <c r="AJ18" s="17">
        <v>0.12412559674986499</v>
      </c>
      <c r="AK18" s="17">
        <v>0.14559514961813699</v>
      </c>
      <c r="AL18" s="17">
        <v>0.12551911665214199</v>
      </c>
      <c r="AM18" s="17">
        <v>0.13665798724214201</v>
      </c>
      <c r="AN18" s="17">
        <v>0.130260457577038</v>
      </c>
      <c r="AO18" s="17">
        <v>9.7116980543408393E-2</v>
      </c>
      <c r="AP18" s="17">
        <v>0.114418433254379</v>
      </c>
      <c r="AQ18" s="17">
        <v>0.149105901379079</v>
      </c>
      <c r="AR18" s="17">
        <v>0.165280448150284</v>
      </c>
      <c r="AS18" s="17"/>
      <c r="AT18" s="17">
        <v>0.13408711910621399</v>
      </c>
      <c r="AU18" s="17">
        <v>8.0654200951808197E-2</v>
      </c>
      <c r="AV18" s="17">
        <v>8.8457943803448402E-2</v>
      </c>
      <c r="AW18" s="17">
        <v>0.130426836635124</v>
      </c>
      <c r="AX18" s="17">
        <v>0.22312245081938001</v>
      </c>
      <c r="AY18" s="17">
        <v>0.153874607038197</v>
      </c>
      <c r="AZ18" s="17"/>
      <c r="BA18" s="17">
        <v>0.13475591520472599</v>
      </c>
      <c r="BB18" s="17">
        <v>8.8766508718051695E-2</v>
      </c>
      <c r="BC18" s="17">
        <v>0.114831581311126</v>
      </c>
      <c r="BD18" s="17">
        <v>9.7544323829633406E-2</v>
      </c>
      <c r="BE18" s="17">
        <v>0.27273728024461003</v>
      </c>
      <c r="BF18" s="17"/>
      <c r="BG18" s="17">
        <v>0.15088106626481801</v>
      </c>
      <c r="BH18" s="17">
        <v>0.119729805772347</v>
      </c>
      <c r="BI18" s="17">
        <v>0.14355215322675599</v>
      </c>
      <c r="BJ18" s="17">
        <v>0.14900011052406301</v>
      </c>
      <c r="BK18" s="17">
        <v>0.122497283600194</v>
      </c>
      <c r="BL18" s="17"/>
      <c r="BM18" s="17">
        <v>0.13272351150023201</v>
      </c>
      <c r="BN18" s="17">
        <v>0.11117246355022201</v>
      </c>
      <c r="BO18" s="17">
        <v>0.11765837150029999</v>
      </c>
      <c r="BP18" s="17"/>
      <c r="BQ18" s="17">
        <v>0.147362572132958</v>
      </c>
      <c r="BR18" s="17">
        <v>0.105232628632668</v>
      </c>
      <c r="BS18" s="17"/>
      <c r="BT18" s="17">
        <v>0.12941045904398299</v>
      </c>
      <c r="BU18" s="17">
        <v>0.112621371731984</v>
      </c>
    </row>
    <row r="19" spans="2:73" ht="28.8" x14ac:dyDescent="0.3">
      <c r="B19" s="18" t="s">
        <v>498</v>
      </c>
      <c r="C19" s="17">
        <v>9.4187152132690702E-2</v>
      </c>
      <c r="D19" s="17">
        <v>0.10389474412957</v>
      </c>
      <c r="E19" s="17">
        <v>8.4077091750272004E-2</v>
      </c>
      <c r="F19" s="17"/>
      <c r="G19" s="17">
        <v>9.4214328207502404E-2</v>
      </c>
      <c r="H19" s="17">
        <v>0.125769170945317</v>
      </c>
      <c r="I19" s="17">
        <v>8.7171789729831597E-2</v>
      </c>
      <c r="J19" s="17">
        <v>4.9610197446342097E-2</v>
      </c>
      <c r="K19" s="17">
        <v>3.8375122242179101E-2</v>
      </c>
      <c r="L19" s="17">
        <v>0.14692469543304801</v>
      </c>
      <c r="M19" s="17"/>
      <c r="N19" s="17">
        <v>0.121734259146971</v>
      </c>
      <c r="O19" s="17">
        <v>0.10143942957218401</v>
      </c>
      <c r="P19" s="17">
        <v>6.7413875210475899E-2</v>
      </c>
      <c r="Q19" s="17">
        <v>6.8151273819830493E-2</v>
      </c>
      <c r="R19" s="17"/>
      <c r="S19" s="17">
        <v>0.102680063561765</v>
      </c>
      <c r="T19" s="17">
        <v>9.1470845173426907E-2</v>
      </c>
      <c r="U19" s="17">
        <v>9.9668260652930898E-2</v>
      </c>
      <c r="V19" s="17">
        <v>8.6716205682500103E-2</v>
      </c>
      <c r="W19" s="17">
        <v>0.110560749394341</v>
      </c>
      <c r="X19" s="17">
        <v>7.6717340098563097E-2</v>
      </c>
      <c r="Y19" s="17">
        <v>8.1019307376707497E-2</v>
      </c>
      <c r="Z19" s="17">
        <v>0.14365510568001999</v>
      </c>
      <c r="AA19" s="17">
        <v>8.2808547436337004E-2</v>
      </c>
      <c r="AB19" s="17"/>
      <c r="AC19" s="17">
        <v>0.35734029092469399</v>
      </c>
      <c r="AD19" s="17">
        <v>0.106225389518413</v>
      </c>
      <c r="AE19" s="17">
        <v>9.9701098251039802E-2</v>
      </c>
      <c r="AF19" s="17">
        <v>5.9529096609500898E-2</v>
      </c>
      <c r="AG19" s="17">
        <v>0.173555467496736</v>
      </c>
      <c r="AH19" s="17">
        <v>0.103477093652922</v>
      </c>
      <c r="AI19" s="17">
        <v>8.5485717025781699E-2</v>
      </c>
      <c r="AJ19" s="17">
        <v>2.06620550754519E-2</v>
      </c>
      <c r="AK19" s="17">
        <v>9.4066327962518806E-2</v>
      </c>
      <c r="AL19" s="17">
        <v>5.6994319762193997E-2</v>
      </c>
      <c r="AM19" s="17">
        <v>0.112667275298358</v>
      </c>
      <c r="AN19" s="17">
        <v>9.9722092036634E-2</v>
      </c>
      <c r="AO19" s="17">
        <v>6.9499633824435705E-2</v>
      </c>
      <c r="AP19" s="17">
        <v>3.50241723805714E-2</v>
      </c>
      <c r="AQ19" s="17">
        <v>9.4759026179525502E-2</v>
      </c>
      <c r="AR19" s="17">
        <v>0.124829231213956</v>
      </c>
      <c r="AS19" s="17"/>
      <c r="AT19" s="17">
        <v>0.121113429971886</v>
      </c>
      <c r="AU19" s="17">
        <v>7.9591235195307794E-2</v>
      </c>
      <c r="AV19" s="17">
        <v>0.10708123974787601</v>
      </c>
      <c r="AW19" s="17">
        <v>5.0695269538123998E-2</v>
      </c>
      <c r="AX19" s="17">
        <v>0.111937139759446</v>
      </c>
      <c r="AY19" s="17">
        <v>7.0621590877070095E-2</v>
      </c>
      <c r="AZ19" s="17"/>
      <c r="BA19" s="17">
        <v>9.1462367028858002E-2</v>
      </c>
      <c r="BB19" s="17">
        <v>5.9999069583414402E-2</v>
      </c>
      <c r="BC19" s="17">
        <v>0.104676553848139</v>
      </c>
      <c r="BD19" s="17">
        <v>0.100269143005463</v>
      </c>
      <c r="BE19" s="17">
        <v>0.18405408553277999</v>
      </c>
      <c r="BF19" s="17"/>
      <c r="BG19" s="17">
        <v>0.10186678838908</v>
      </c>
      <c r="BH19" s="17">
        <v>0.113152253913247</v>
      </c>
      <c r="BI19" s="17">
        <v>9.9698458810851903E-2</v>
      </c>
      <c r="BJ19" s="17">
        <v>5.9214733430564999E-2</v>
      </c>
      <c r="BK19" s="17">
        <v>8.5596213191132503E-2</v>
      </c>
      <c r="BL19" s="17"/>
      <c r="BM19" s="17">
        <v>0.11222442783678201</v>
      </c>
      <c r="BN19" s="17">
        <v>7.3665562618979996E-2</v>
      </c>
      <c r="BO19" s="17">
        <v>8.8278921413548497E-2</v>
      </c>
      <c r="BP19" s="17"/>
      <c r="BQ19" s="17">
        <v>0.110338189634076</v>
      </c>
      <c r="BR19" s="17">
        <v>8.0414129281416905E-2</v>
      </c>
      <c r="BS19" s="17"/>
      <c r="BT19" s="17">
        <v>0.109318853865625</v>
      </c>
      <c r="BU19" s="17">
        <v>6.6640674792789206E-2</v>
      </c>
    </row>
    <row r="20" spans="2:73" ht="28.8" x14ac:dyDescent="0.3">
      <c r="B20" s="18" t="s">
        <v>499</v>
      </c>
      <c r="C20" s="17">
        <v>9.3206433609613004E-2</v>
      </c>
      <c r="D20" s="17">
        <v>8.9965742881586999E-2</v>
      </c>
      <c r="E20" s="17">
        <v>9.42730309934324E-2</v>
      </c>
      <c r="F20" s="17"/>
      <c r="G20" s="17">
        <v>5.1321607491808099E-2</v>
      </c>
      <c r="H20" s="17">
        <v>0.144404986500312</v>
      </c>
      <c r="I20" s="17">
        <v>8.7624315897815802E-2</v>
      </c>
      <c r="J20" s="17">
        <v>0.11356157227236301</v>
      </c>
      <c r="K20" s="17">
        <v>0.10455369348139699</v>
      </c>
      <c r="L20" s="17">
        <v>3.9796914606344602E-2</v>
      </c>
      <c r="M20" s="17"/>
      <c r="N20" s="17">
        <v>0.11779551871444401</v>
      </c>
      <c r="O20" s="17">
        <v>8.8511504308871294E-2</v>
      </c>
      <c r="P20" s="17">
        <v>7.1906532016365501E-2</v>
      </c>
      <c r="Q20" s="17">
        <v>8.5706426616052295E-2</v>
      </c>
      <c r="R20" s="17"/>
      <c r="S20" s="17">
        <v>0.11727736691271499</v>
      </c>
      <c r="T20" s="17">
        <v>0.115930034270397</v>
      </c>
      <c r="U20" s="17">
        <v>9.1089855829988298E-2</v>
      </c>
      <c r="V20" s="17">
        <v>7.6772227421946795E-2</v>
      </c>
      <c r="W20" s="17">
        <v>5.61779427437583E-2</v>
      </c>
      <c r="X20" s="17">
        <v>7.3021493664630302E-2</v>
      </c>
      <c r="Y20" s="17">
        <v>9.5541367078335798E-2</v>
      </c>
      <c r="Z20" s="17">
        <v>6.8496351678126094E-2</v>
      </c>
      <c r="AA20" s="17">
        <v>9.5025991835465798E-2</v>
      </c>
      <c r="AB20" s="17"/>
      <c r="AC20" s="17">
        <v>0</v>
      </c>
      <c r="AD20" s="17">
        <v>4.4900968004065601E-2</v>
      </c>
      <c r="AE20" s="17">
        <v>3.3487642694491698E-2</v>
      </c>
      <c r="AF20" s="17">
        <v>5.6971691076650399E-2</v>
      </c>
      <c r="AG20" s="17">
        <v>0.11067123677907501</v>
      </c>
      <c r="AH20" s="17">
        <v>7.6149448168000997E-2</v>
      </c>
      <c r="AI20" s="17">
        <v>9.6118634109312207E-2</v>
      </c>
      <c r="AJ20" s="17">
        <v>3.8531840631012199E-2</v>
      </c>
      <c r="AK20" s="17">
        <v>0.132820422371668</v>
      </c>
      <c r="AL20" s="17">
        <v>0.10071803623349</v>
      </c>
      <c r="AM20" s="17">
        <v>0.11596886242712</v>
      </c>
      <c r="AN20" s="17">
        <v>3.0768470779320999E-2</v>
      </c>
      <c r="AO20" s="17">
        <v>8.3655832395053795E-2</v>
      </c>
      <c r="AP20" s="17">
        <v>6.0970518291622901E-2</v>
      </c>
      <c r="AQ20" s="17">
        <v>0.136110965814739</v>
      </c>
      <c r="AR20" s="17">
        <v>0.2353902489784</v>
      </c>
      <c r="AS20" s="17"/>
      <c r="AT20" s="17">
        <v>0.101553854537604</v>
      </c>
      <c r="AU20" s="17">
        <v>9.5041038502797104E-2</v>
      </c>
      <c r="AV20" s="17">
        <v>7.5103759768521405E-2</v>
      </c>
      <c r="AW20" s="17">
        <v>7.1046888594131496E-2</v>
      </c>
      <c r="AX20" s="17">
        <v>0.113704526159481</v>
      </c>
      <c r="AY20" s="17">
        <v>0.13564651904331901</v>
      </c>
      <c r="AZ20" s="17"/>
      <c r="BA20" s="17">
        <v>8.0935777770995199E-2</v>
      </c>
      <c r="BB20" s="17">
        <v>8.3194613475458798E-2</v>
      </c>
      <c r="BC20" s="17">
        <v>8.8503537517364006E-2</v>
      </c>
      <c r="BD20" s="17">
        <v>0.102409561601291</v>
      </c>
      <c r="BE20" s="17">
        <v>0.215336279398781</v>
      </c>
      <c r="BF20" s="17"/>
      <c r="BG20" s="17">
        <v>8.4191638150214104E-2</v>
      </c>
      <c r="BH20" s="17">
        <v>0.10034402716362301</v>
      </c>
      <c r="BI20" s="17">
        <v>8.2618297316530198E-2</v>
      </c>
      <c r="BJ20" s="17">
        <v>9.3808429162644896E-2</v>
      </c>
      <c r="BK20" s="17">
        <v>0.102336665337756</v>
      </c>
      <c r="BL20" s="17"/>
      <c r="BM20" s="17">
        <v>0.11752221955613</v>
      </c>
      <c r="BN20" s="17">
        <v>6.1931864022929703E-2</v>
      </c>
      <c r="BO20" s="17">
        <v>9.3331739956443893E-2</v>
      </c>
      <c r="BP20" s="17"/>
      <c r="BQ20" s="17">
        <v>0.107019159084699</v>
      </c>
      <c r="BR20" s="17">
        <v>8.5444260139914505E-2</v>
      </c>
      <c r="BS20" s="17"/>
      <c r="BT20" s="17">
        <v>9.7453747031908594E-2</v>
      </c>
      <c r="BU20" s="17">
        <v>8.7734017136605502E-2</v>
      </c>
    </row>
    <row r="21" spans="2:73" ht="43.2" x14ac:dyDescent="0.3">
      <c r="B21" s="18" t="s">
        <v>500</v>
      </c>
      <c r="C21" s="17">
        <v>8.1404211197262197E-2</v>
      </c>
      <c r="D21" s="17">
        <v>8.3386944022961304E-2</v>
      </c>
      <c r="E21" s="17">
        <v>7.7607833383276606E-2</v>
      </c>
      <c r="F21" s="17"/>
      <c r="G21" s="17">
        <v>7.5103364907130099E-2</v>
      </c>
      <c r="H21" s="17">
        <v>7.4017198905236795E-2</v>
      </c>
      <c r="I21" s="17">
        <v>6.4230555721935798E-2</v>
      </c>
      <c r="J21" s="17">
        <v>8.1557795293535101E-2</v>
      </c>
      <c r="K21" s="17">
        <v>7.4209180054531296E-2</v>
      </c>
      <c r="L21" s="17">
        <v>0.12797827445762999</v>
      </c>
      <c r="M21" s="17"/>
      <c r="N21" s="17">
        <v>7.0452828266961101E-2</v>
      </c>
      <c r="O21" s="17">
        <v>6.0880953720877602E-2</v>
      </c>
      <c r="P21" s="17">
        <v>9.9535108925896107E-2</v>
      </c>
      <c r="Q21" s="17">
        <v>9.7997706974106494E-2</v>
      </c>
      <c r="R21" s="17"/>
      <c r="S21" s="17">
        <v>8.4012109225004697E-2</v>
      </c>
      <c r="T21" s="17">
        <v>5.46267538218074E-2</v>
      </c>
      <c r="U21" s="17">
        <v>8.3700354539036695E-2</v>
      </c>
      <c r="V21" s="17">
        <v>0.124542285379493</v>
      </c>
      <c r="W21" s="17">
        <v>8.47501761687246E-2</v>
      </c>
      <c r="X21" s="17">
        <v>0.100745931322142</v>
      </c>
      <c r="Y21" s="17">
        <v>4.4733695621016298E-2</v>
      </c>
      <c r="Z21" s="17">
        <v>0.13234678064095001</v>
      </c>
      <c r="AA21" s="17">
        <v>6.6895221266183594E-2</v>
      </c>
      <c r="AB21" s="17"/>
      <c r="AC21" s="17">
        <v>0</v>
      </c>
      <c r="AD21" s="17">
        <v>0.166846889463241</v>
      </c>
      <c r="AE21" s="17">
        <v>8.0329038696074495E-2</v>
      </c>
      <c r="AF21" s="17">
        <v>7.5654694537444306E-2</v>
      </c>
      <c r="AG21" s="17">
        <v>6.7649132911246995E-2</v>
      </c>
      <c r="AH21" s="17">
        <v>0.145623554535246</v>
      </c>
      <c r="AI21" s="17">
        <v>9.4509616989829001E-2</v>
      </c>
      <c r="AJ21" s="17">
        <v>7.7462656469211494E-2</v>
      </c>
      <c r="AK21" s="17">
        <v>6.5712543550674504E-2</v>
      </c>
      <c r="AL21" s="17">
        <v>2.76120499515272E-2</v>
      </c>
      <c r="AM21" s="17">
        <v>8.481888881362E-2</v>
      </c>
      <c r="AN21" s="17">
        <v>0</v>
      </c>
      <c r="AO21" s="17">
        <v>0.109073825454312</v>
      </c>
      <c r="AP21" s="17">
        <v>9.7306165883683293E-2</v>
      </c>
      <c r="AQ21" s="17">
        <v>3.0558306730790501E-2</v>
      </c>
      <c r="AR21" s="17">
        <v>6.0465561573810701E-2</v>
      </c>
      <c r="AS21" s="17"/>
      <c r="AT21" s="17">
        <v>5.5738427047847101E-2</v>
      </c>
      <c r="AU21" s="17">
        <v>5.8293603314838502E-2</v>
      </c>
      <c r="AV21" s="17">
        <v>9.9884474502155596E-2</v>
      </c>
      <c r="AW21" s="17">
        <v>9.59892573547486E-2</v>
      </c>
      <c r="AX21" s="17">
        <v>0.16287795887317699</v>
      </c>
      <c r="AY21" s="17">
        <v>7.7545614595520396E-2</v>
      </c>
      <c r="AZ21" s="17"/>
      <c r="BA21" s="17">
        <v>7.2455708589849496E-2</v>
      </c>
      <c r="BB21" s="17">
        <v>7.5283099875414206E-2</v>
      </c>
      <c r="BC21" s="17">
        <v>8.9498640562071297E-2</v>
      </c>
      <c r="BD21" s="17">
        <v>5.53792547663471E-2</v>
      </c>
      <c r="BE21" s="17">
        <v>0.198941936023427</v>
      </c>
      <c r="BF21" s="17"/>
      <c r="BG21" s="17">
        <v>0.106371516471298</v>
      </c>
      <c r="BH21" s="17">
        <v>7.5856905197008606E-2</v>
      </c>
      <c r="BI21" s="17">
        <v>7.7771218775960105E-2</v>
      </c>
      <c r="BJ21" s="17">
        <v>4.7718030037071001E-2</v>
      </c>
      <c r="BK21" s="17">
        <v>0.24914802975116301</v>
      </c>
      <c r="BL21" s="17"/>
      <c r="BM21" s="17">
        <v>7.9580436772729607E-2</v>
      </c>
      <c r="BN21" s="17">
        <v>9.3162723432582598E-2</v>
      </c>
      <c r="BO21" s="17">
        <v>6.0298817351491799E-2</v>
      </c>
      <c r="BP21" s="17"/>
      <c r="BQ21" s="17">
        <v>8.7332417473548196E-2</v>
      </c>
      <c r="BR21" s="17">
        <v>7.0349204090963305E-2</v>
      </c>
      <c r="BS21" s="17"/>
      <c r="BT21" s="17">
        <v>9.4775191372781703E-2</v>
      </c>
      <c r="BU21" s="17">
        <v>5.3574257991165899E-2</v>
      </c>
    </row>
    <row r="22" spans="2:73" ht="28.8" x14ac:dyDescent="0.3">
      <c r="B22" s="18" t="s">
        <v>501</v>
      </c>
      <c r="C22" s="17">
        <v>3.7044996296512499E-2</v>
      </c>
      <c r="D22" s="17">
        <v>4.8552549304488303E-2</v>
      </c>
      <c r="E22" s="17">
        <v>2.6254777016095701E-2</v>
      </c>
      <c r="F22" s="17"/>
      <c r="G22" s="17">
        <v>2.3321525125515299E-2</v>
      </c>
      <c r="H22" s="17">
        <v>8.3293580185053298E-2</v>
      </c>
      <c r="I22" s="17">
        <v>1.9533934276548499E-2</v>
      </c>
      <c r="J22" s="17">
        <v>1.4937187490392301E-2</v>
      </c>
      <c r="K22" s="17">
        <v>3.7085253135936698E-2</v>
      </c>
      <c r="L22" s="17">
        <v>3.1371800019976602E-2</v>
      </c>
      <c r="M22" s="17"/>
      <c r="N22" s="17">
        <v>2.3690194418545099E-2</v>
      </c>
      <c r="O22" s="17">
        <v>3.1801426076123102E-2</v>
      </c>
      <c r="P22" s="17">
        <v>4.37459891764072E-2</v>
      </c>
      <c r="Q22" s="17">
        <v>5.8554488008973102E-2</v>
      </c>
      <c r="R22" s="17"/>
      <c r="S22" s="17">
        <v>7.0913102003206094E-2</v>
      </c>
      <c r="T22" s="17">
        <v>2.6599105958177698E-2</v>
      </c>
      <c r="U22" s="17">
        <v>9.1515944794316201E-3</v>
      </c>
      <c r="V22" s="17">
        <v>3.76326752412234E-2</v>
      </c>
      <c r="W22" s="17">
        <v>9.1898423466330904E-3</v>
      </c>
      <c r="X22" s="17">
        <v>2.6206740904711801E-2</v>
      </c>
      <c r="Y22" s="17">
        <v>3.37817832995186E-2</v>
      </c>
      <c r="Z22" s="17">
        <v>6.8427100930626206E-2</v>
      </c>
      <c r="AA22" s="17">
        <v>4.0072201030521802E-2</v>
      </c>
      <c r="AB22" s="17"/>
      <c r="AC22" s="17">
        <v>0.14937094444118401</v>
      </c>
      <c r="AD22" s="17">
        <v>0</v>
      </c>
      <c r="AE22" s="17">
        <v>2.1467154282563499E-2</v>
      </c>
      <c r="AF22" s="17">
        <v>9.4592401597599698E-2</v>
      </c>
      <c r="AG22" s="17">
        <v>7.9276740035378896E-3</v>
      </c>
      <c r="AH22" s="17">
        <v>3.9686482926204102E-2</v>
      </c>
      <c r="AI22" s="17">
        <v>5.9905448865740098E-2</v>
      </c>
      <c r="AJ22" s="17">
        <v>3.710740001533E-2</v>
      </c>
      <c r="AK22" s="17">
        <v>1.3367691958973801E-2</v>
      </c>
      <c r="AL22" s="17">
        <v>2.8804455506861101E-2</v>
      </c>
      <c r="AM22" s="17">
        <v>8.5389629796628307E-3</v>
      </c>
      <c r="AN22" s="17">
        <v>1.6032673561461899E-2</v>
      </c>
      <c r="AO22" s="17">
        <v>0</v>
      </c>
      <c r="AP22" s="17">
        <v>6.8746586882266203E-2</v>
      </c>
      <c r="AQ22" s="17">
        <v>5.1923533639803197E-2</v>
      </c>
      <c r="AR22" s="17">
        <v>9.2370146460905495E-2</v>
      </c>
      <c r="AS22" s="17"/>
      <c r="AT22" s="17">
        <v>5.5916755637876701E-2</v>
      </c>
      <c r="AU22" s="17">
        <v>2.08661134026802E-2</v>
      </c>
      <c r="AV22" s="17">
        <v>3.5181018725256002E-2</v>
      </c>
      <c r="AW22" s="17">
        <v>2.7776669272518002E-2</v>
      </c>
      <c r="AX22" s="17">
        <v>2.45604519122892E-2</v>
      </c>
      <c r="AY22" s="17">
        <v>7.1145025677389895E-2</v>
      </c>
      <c r="AZ22" s="17"/>
      <c r="BA22" s="17">
        <v>3.5391949099318198E-2</v>
      </c>
      <c r="BB22" s="17">
        <v>3.3745480958000403E-2</v>
      </c>
      <c r="BC22" s="17">
        <v>4.9783518004773597E-2</v>
      </c>
      <c r="BD22" s="17">
        <v>2.1619653409537001E-2</v>
      </c>
      <c r="BE22" s="17">
        <v>5.9975275585670298E-2</v>
      </c>
      <c r="BF22" s="17"/>
      <c r="BG22" s="17">
        <v>5.8439198745879398E-2</v>
      </c>
      <c r="BH22" s="17">
        <v>3.52470662369E-2</v>
      </c>
      <c r="BI22" s="17">
        <v>2.0816293640628002E-2</v>
      </c>
      <c r="BJ22" s="17">
        <v>2.6005068391451301E-2</v>
      </c>
      <c r="BK22" s="17">
        <v>3.6355140358246399E-2</v>
      </c>
      <c r="BL22" s="17"/>
      <c r="BM22" s="17">
        <v>3.7361674898821098E-2</v>
      </c>
      <c r="BN22" s="17">
        <v>3.7099738207766401E-2</v>
      </c>
      <c r="BO22" s="17">
        <v>3.6011083445226702E-2</v>
      </c>
      <c r="BP22" s="17"/>
      <c r="BQ22" s="17">
        <v>4.2151153540288699E-2</v>
      </c>
      <c r="BR22" s="17">
        <v>3.4036026370779099E-2</v>
      </c>
      <c r="BS22" s="17"/>
      <c r="BT22" s="17">
        <v>4.3054007461642202E-2</v>
      </c>
      <c r="BU22" s="17">
        <v>2.6080664594357299E-2</v>
      </c>
    </row>
    <row r="23" spans="2:73" x14ac:dyDescent="0.3">
      <c r="B23" s="18" t="s">
        <v>92</v>
      </c>
      <c r="C23" s="17">
        <v>1.2912737868474199E-2</v>
      </c>
      <c r="D23" s="17">
        <v>7.7519593357928303E-3</v>
      </c>
      <c r="E23" s="17">
        <v>1.7852679907938301E-2</v>
      </c>
      <c r="F23" s="17"/>
      <c r="G23" s="17">
        <v>0</v>
      </c>
      <c r="H23" s="17">
        <v>4.8535602807041004E-3</v>
      </c>
      <c r="I23" s="17">
        <v>2.2863049212355602E-2</v>
      </c>
      <c r="J23" s="17">
        <v>1.91118416165168E-2</v>
      </c>
      <c r="K23" s="17">
        <v>8.6418840776591194E-3</v>
      </c>
      <c r="L23" s="17">
        <v>2.3238415282002899E-2</v>
      </c>
      <c r="M23" s="17"/>
      <c r="N23" s="17">
        <v>1.03058364449389E-2</v>
      </c>
      <c r="O23" s="17">
        <v>6.4887710238860702E-3</v>
      </c>
      <c r="P23" s="17">
        <v>3.97093563485563E-3</v>
      </c>
      <c r="Q23" s="17">
        <v>3.4665941983130097E-2</v>
      </c>
      <c r="R23" s="17"/>
      <c r="S23" s="17">
        <v>1.94141497550335E-2</v>
      </c>
      <c r="T23" s="17">
        <v>2.3394434111591301E-2</v>
      </c>
      <c r="U23" s="17">
        <v>8.4084084161831201E-3</v>
      </c>
      <c r="V23" s="17">
        <v>8.2937809075599792E-3</v>
      </c>
      <c r="W23" s="17">
        <v>1.7502478351767801E-2</v>
      </c>
      <c r="X23" s="17">
        <v>1.09829197741659E-2</v>
      </c>
      <c r="Y23" s="17">
        <v>8.7220920595431004E-3</v>
      </c>
      <c r="Z23" s="17">
        <v>0</v>
      </c>
      <c r="AA23" s="17">
        <v>5.7679247782893503E-3</v>
      </c>
      <c r="AB23" s="17"/>
      <c r="AC23" s="17">
        <v>0.125298291449531</v>
      </c>
      <c r="AD23" s="17">
        <v>1.99756616684727E-2</v>
      </c>
      <c r="AE23" s="17">
        <v>0</v>
      </c>
      <c r="AF23" s="17">
        <v>3.5974290158830802E-2</v>
      </c>
      <c r="AG23" s="17">
        <v>1.5092875142236201E-2</v>
      </c>
      <c r="AH23" s="17">
        <v>1.3965618249807099E-2</v>
      </c>
      <c r="AI23" s="17">
        <v>0</v>
      </c>
      <c r="AJ23" s="17">
        <v>0</v>
      </c>
      <c r="AK23" s="17">
        <v>1.05526403870347E-2</v>
      </c>
      <c r="AL23" s="17">
        <v>1.5215413772036401E-2</v>
      </c>
      <c r="AM23" s="17">
        <v>0</v>
      </c>
      <c r="AN23" s="17">
        <v>1.6416848905958601E-2</v>
      </c>
      <c r="AO23" s="17">
        <v>2.43433951592287E-2</v>
      </c>
      <c r="AP23" s="17">
        <v>2.00944864272889E-2</v>
      </c>
      <c r="AQ23" s="17">
        <v>3.60763991348024E-2</v>
      </c>
      <c r="AR23" s="17">
        <v>0</v>
      </c>
      <c r="AS23" s="17"/>
      <c r="AT23" s="17">
        <v>1.1856331979397601E-2</v>
      </c>
      <c r="AU23" s="17">
        <v>1.53337186582668E-2</v>
      </c>
      <c r="AV23" s="17">
        <v>1.0177831205658299E-2</v>
      </c>
      <c r="AW23" s="17">
        <v>1.51984570114419E-2</v>
      </c>
      <c r="AX23" s="17">
        <v>7.6521668709076604E-3</v>
      </c>
      <c r="AY23" s="17">
        <v>2.0032294248632E-2</v>
      </c>
      <c r="AZ23" s="17"/>
      <c r="BA23" s="17">
        <v>3.2583255920883597E-2</v>
      </c>
      <c r="BB23" s="17">
        <v>0</v>
      </c>
      <c r="BC23" s="17">
        <v>1.39504803416738E-2</v>
      </c>
      <c r="BD23" s="17">
        <v>1.13076943421797E-2</v>
      </c>
      <c r="BE23" s="17">
        <v>0</v>
      </c>
      <c r="BF23" s="17"/>
      <c r="BG23" s="17">
        <v>1.3097091693118901E-2</v>
      </c>
      <c r="BH23" s="17">
        <v>1.07848449660169E-2</v>
      </c>
      <c r="BI23" s="17">
        <v>1.4775150701642301E-2</v>
      </c>
      <c r="BJ23" s="17">
        <v>7.5946311875643201E-3</v>
      </c>
      <c r="BK23" s="17">
        <v>0</v>
      </c>
      <c r="BL23" s="17"/>
      <c r="BM23" s="17">
        <v>9.9539719221171698E-3</v>
      </c>
      <c r="BN23" s="17">
        <v>1.3562733008476E-2</v>
      </c>
      <c r="BO23" s="17">
        <v>1.99696526256176E-2</v>
      </c>
      <c r="BP23" s="17"/>
      <c r="BQ23" s="17">
        <v>7.4974568537734196E-3</v>
      </c>
      <c r="BR23" s="17">
        <v>1.06853240954565E-2</v>
      </c>
      <c r="BS23" s="17"/>
      <c r="BT23" s="17">
        <v>7.0651505994446199E-3</v>
      </c>
      <c r="BU23" s="17">
        <v>1.65802372881758E-2</v>
      </c>
    </row>
    <row r="24" spans="2:73" x14ac:dyDescent="0.3">
      <c r="B24" s="18" t="s">
        <v>212</v>
      </c>
      <c r="C24" s="19">
        <v>4.1408060447675303E-2</v>
      </c>
      <c r="D24" s="19">
        <v>3.2799878284947598E-2</v>
      </c>
      <c r="E24" s="19">
        <v>4.9715764173303E-2</v>
      </c>
      <c r="F24" s="19"/>
      <c r="G24" s="19">
        <v>2.74746904335131E-2</v>
      </c>
      <c r="H24" s="19">
        <v>5.0672561871637004E-3</v>
      </c>
      <c r="I24" s="19">
        <v>3.04022375729757E-2</v>
      </c>
      <c r="J24" s="19">
        <v>4.7654839413442403E-2</v>
      </c>
      <c r="K24" s="19">
        <v>6.4988694974366601E-2</v>
      </c>
      <c r="L24" s="19">
        <v>0.10429018769493199</v>
      </c>
      <c r="M24" s="19"/>
      <c r="N24" s="19">
        <v>4.5740114000072503E-2</v>
      </c>
      <c r="O24" s="19">
        <v>1.4084659182360701E-2</v>
      </c>
      <c r="P24" s="19">
        <v>6.5245184308744195E-2</v>
      </c>
      <c r="Q24" s="19">
        <v>4.5225404423888199E-2</v>
      </c>
      <c r="R24" s="19"/>
      <c r="S24" s="19">
        <v>1.85535337295443E-2</v>
      </c>
      <c r="T24" s="19">
        <v>5.66514721463394E-2</v>
      </c>
      <c r="U24" s="19">
        <v>8.1777279093222896E-2</v>
      </c>
      <c r="V24" s="19">
        <v>2.4984843719071601E-2</v>
      </c>
      <c r="W24" s="19">
        <v>7.8937092131184702E-2</v>
      </c>
      <c r="X24" s="19">
        <v>3.3283295468229397E-2</v>
      </c>
      <c r="Y24" s="19">
        <v>4.6467123456074698E-2</v>
      </c>
      <c r="Z24" s="19">
        <v>2.0230281355021799E-2</v>
      </c>
      <c r="AA24" s="19">
        <v>2.4180271389988899E-2</v>
      </c>
      <c r="AB24" s="19"/>
      <c r="AC24" s="19">
        <v>0</v>
      </c>
      <c r="AD24" s="19">
        <v>4.2766265044654597E-2</v>
      </c>
      <c r="AE24" s="19">
        <v>4.3132752264768398E-2</v>
      </c>
      <c r="AF24" s="19">
        <v>3.2644309997597099E-2</v>
      </c>
      <c r="AG24" s="19">
        <v>6.2229582947329998E-2</v>
      </c>
      <c r="AH24" s="19">
        <v>3.05157240093272E-2</v>
      </c>
      <c r="AI24" s="19">
        <v>4.21811000047944E-2</v>
      </c>
      <c r="AJ24" s="19">
        <v>3.4939639975271899E-2</v>
      </c>
      <c r="AK24" s="19">
        <v>4.2156064765164099E-2</v>
      </c>
      <c r="AL24" s="19">
        <v>1.40060164472932E-2</v>
      </c>
      <c r="AM24" s="19">
        <v>3.1721022863977197E-2</v>
      </c>
      <c r="AN24" s="19">
        <v>2.8722672128616001E-2</v>
      </c>
      <c r="AO24" s="19">
        <v>0.101618536430753</v>
      </c>
      <c r="AP24" s="19">
        <v>6.7735310499454998E-2</v>
      </c>
      <c r="AQ24" s="19">
        <v>0</v>
      </c>
      <c r="AR24" s="19">
        <v>1.7871477874051599E-2</v>
      </c>
      <c r="AS24" s="19"/>
      <c r="AT24" s="19">
        <v>2.65688396745981E-2</v>
      </c>
      <c r="AU24" s="19">
        <v>5.0907009292426697E-2</v>
      </c>
      <c r="AV24" s="19">
        <v>1.8284448285404601E-2</v>
      </c>
      <c r="AW24" s="19">
        <v>3.8950019369475002E-2</v>
      </c>
      <c r="AX24" s="19">
        <v>0.10161188821862201</v>
      </c>
      <c r="AY24" s="19">
        <v>5.3076735051398601E-2</v>
      </c>
      <c r="AZ24" s="19"/>
      <c r="BA24" s="19">
        <v>6.5888013904809695E-2</v>
      </c>
      <c r="BB24" s="19">
        <v>3.3229229973279602E-2</v>
      </c>
      <c r="BC24" s="19">
        <v>3.17380777393792E-2</v>
      </c>
      <c r="BD24" s="19">
        <v>2.05040558061612E-2</v>
      </c>
      <c r="BE24" s="19">
        <v>6.4442662974395798E-2</v>
      </c>
      <c r="BF24" s="19"/>
      <c r="BG24" s="19">
        <v>6.1973614152153703E-2</v>
      </c>
      <c r="BH24" s="19">
        <v>2.0431204835311301E-2</v>
      </c>
      <c r="BI24" s="19">
        <v>3.4291991454422202E-2</v>
      </c>
      <c r="BJ24" s="19">
        <v>7.5870717559387693E-2</v>
      </c>
      <c r="BK24" s="19">
        <v>4.2217148794569503E-2</v>
      </c>
      <c r="BL24" s="19"/>
      <c r="BM24" s="19">
        <v>3.5713090824915202E-2</v>
      </c>
      <c r="BN24" s="19">
        <v>4.74887054602059E-2</v>
      </c>
      <c r="BO24" s="19">
        <v>4.4167065293149503E-2</v>
      </c>
      <c r="BP24" s="19"/>
      <c r="BQ24" s="19">
        <v>2.6240238411865499E-2</v>
      </c>
      <c r="BR24" s="19">
        <v>5.6689304164250699E-2</v>
      </c>
      <c r="BS24" s="19"/>
      <c r="BT24" s="19">
        <v>4.05052080759239E-2</v>
      </c>
      <c r="BU24" s="19">
        <v>4.6366696909969703E-2</v>
      </c>
    </row>
    <row r="25" spans="2:73" x14ac:dyDescent="0.3">
      <c r="B25" s="16" t="s">
        <v>487</v>
      </c>
    </row>
    <row r="26" spans="2:73" x14ac:dyDescent="0.3">
      <c r="B26" t="s">
        <v>95</v>
      </c>
    </row>
    <row r="27" spans="2:73" x14ac:dyDescent="0.3">
      <c r="B27" t="s">
        <v>96</v>
      </c>
    </row>
    <row r="29" spans="2:73" x14ac:dyDescent="0.3">
      <c r="B2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U29"/>
  <sheetViews>
    <sheetView showGridLines="0" topLeftCell="A15" workbookViewId="0">
      <pane xSplit="2" topLeftCell="C1" activePane="topRight" state="frozen"/>
      <selection pane="topRight" activeCell="C8" sqref="C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324</v>
      </c>
      <c r="D7" s="10">
        <v>135</v>
      </c>
      <c r="E7" s="10">
        <v>188</v>
      </c>
      <c r="F7" s="10"/>
      <c r="G7" s="10">
        <v>40</v>
      </c>
      <c r="H7" s="10">
        <v>48</v>
      </c>
      <c r="I7" s="10">
        <v>66</v>
      </c>
      <c r="J7" s="10">
        <v>81</v>
      </c>
      <c r="K7" s="10">
        <v>44</v>
      </c>
      <c r="L7" s="10">
        <v>45</v>
      </c>
      <c r="M7" s="10"/>
      <c r="N7" s="10">
        <v>89</v>
      </c>
      <c r="O7" s="10">
        <v>67</v>
      </c>
      <c r="P7" s="10">
        <v>78</v>
      </c>
      <c r="Q7" s="10">
        <v>89</v>
      </c>
      <c r="R7" s="10"/>
      <c r="S7" s="10">
        <v>73</v>
      </c>
      <c r="T7" s="10">
        <v>49</v>
      </c>
      <c r="U7" s="10">
        <v>27</v>
      </c>
      <c r="V7" s="10">
        <v>33</v>
      </c>
      <c r="W7" s="10">
        <v>24</v>
      </c>
      <c r="X7" s="10">
        <v>32</v>
      </c>
      <c r="Y7" s="10">
        <v>37</v>
      </c>
      <c r="Z7" s="10">
        <v>15</v>
      </c>
      <c r="AA7" s="10">
        <v>34</v>
      </c>
      <c r="AB7" s="10"/>
      <c r="AC7" s="10">
        <v>5</v>
      </c>
      <c r="AD7" s="10">
        <v>15</v>
      </c>
      <c r="AE7" s="10">
        <v>15</v>
      </c>
      <c r="AF7" s="10">
        <v>18</v>
      </c>
      <c r="AG7" s="10">
        <v>29</v>
      </c>
      <c r="AH7" s="10">
        <v>42</v>
      </c>
      <c r="AI7" s="10">
        <v>24</v>
      </c>
      <c r="AJ7" s="10">
        <v>22</v>
      </c>
      <c r="AK7" s="10">
        <v>20</v>
      </c>
      <c r="AL7" s="10">
        <v>11</v>
      </c>
      <c r="AM7" s="10">
        <v>30</v>
      </c>
      <c r="AN7" s="10">
        <v>20</v>
      </c>
      <c r="AO7" s="10">
        <v>14</v>
      </c>
      <c r="AP7" s="10">
        <v>14</v>
      </c>
      <c r="AQ7" s="10">
        <v>10</v>
      </c>
      <c r="AR7" s="10">
        <v>13</v>
      </c>
      <c r="AS7" s="10"/>
      <c r="AT7" s="10">
        <v>84</v>
      </c>
      <c r="AU7" s="10">
        <v>114</v>
      </c>
      <c r="AV7" s="10">
        <v>44</v>
      </c>
      <c r="AW7" s="10">
        <v>42</v>
      </c>
      <c r="AX7" s="10">
        <v>26</v>
      </c>
      <c r="AY7" s="10">
        <v>14</v>
      </c>
      <c r="AZ7" s="10"/>
      <c r="BA7" s="10">
        <v>85</v>
      </c>
      <c r="BB7" s="10">
        <v>59</v>
      </c>
      <c r="BC7" s="10">
        <v>81</v>
      </c>
      <c r="BD7" s="10">
        <v>48</v>
      </c>
      <c r="BE7" s="10">
        <v>10</v>
      </c>
      <c r="BF7" s="10"/>
      <c r="BG7" s="10">
        <v>65</v>
      </c>
      <c r="BH7" s="10">
        <v>90</v>
      </c>
      <c r="BI7" s="10">
        <v>24</v>
      </c>
      <c r="BJ7" s="10">
        <v>47</v>
      </c>
      <c r="BK7" s="10">
        <v>19</v>
      </c>
      <c r="BL7" s="10"/>
      <c r="BM7" s="10">
        <v>145</v>
      </c>
      <c r="BN7" s="10">
        <v>121</v>
      </c>
      <c r="BO7" s="10">
        <v>58</v>
      </c>
      <c r="BP7" s="10"/>
      <c r="BQ7" s="10">
        <v>107</v>
      </c>
      <c r="BR7" s="10">
        <v>200</v>
      </c>
      <c r="BS7" s="10"/>
      <c r="BT7" s="10">
        <v>160</v>
      </c>
      <c r="BU7" s="10">
        <v>144</v>
      </c>
    </row>
    <row r="8" spans="2:73" ht="30" customHeight="1" x14ac:dyDescent="0.3">
      <c r="B8" s="11" t="s">
        <v>19</v>
      </c>
      <c r="C8" s="11">
        <v>328</v>
      </c>
      <c r="D8" s="11">
        <v>157</v>
      </c>
      <c r="E8" s="11">
        <v>170</v>
      </c>
      <c r="F8" s="11"/>
      <c r="G8" s="11">
        <v>55</v>
      </c>
      <c r="H8" s="11">
        <v>61</v>
      </c>
      <c r="I8" s="11">
        <v>67</v>
      </c>
      <c r="J8" s="11">
        <v>63</v>
      </c>
      <c r="K8" s="11">
        <v>41</v>
      </c>
      <c r="L8" s="11">
        <v>41</v>
      </c>
      <c r="M8" s="11"/>
      <c r="N8" s="11">
        <v>88</v>
      </c>
      <c r="O8" s="11">
        <v>74</v>
      </c>
      <c r="P8" s="11">
        <v>79</v>
      </c>
      <c r="Q8" s="11">
        <v>86</v>
      </c>
      <c r="R8" s="11"/>
      <c r="S8" s="11">
        <v>75</v>
      </c>
      <c r="T8" s="11">
        <v>49</v>
      </c>
      <c r="U8" s="11">
        <v>28</v>
      </c>
      <c r="V8" s="11">
        <v>34</v>
      </c>
      <c r="W8" s="11">
        <v>24</v>
      </c>
      <c r="X8" s="11">
        <v>33</v>
      </c>
      <c r="Y8" s="11">
        <v>37</v>
      </c>
      <c r="Z8" s="11">
        <v>16</v>
      </c>
      <c r="AA8" s="11">
        <v>33</v>
      </c>
      <c r="AB8" s="11"/>
      <c r="AC8" s="11">
        <v>7</v>
      </c>
      <c r="AD8" s="11">
        <v>14</v>
      </c>
      <c r="AE8" s="11">
        <v>16</v>
      </c>
      <c r="AF8" s="11">
        <v>17</v>
      </c>
      <c r="AG8" s="11">
        <v>29</v>
      </c>
      <c r="AH8" s="11">
        <v>46</v>
      </c>
      <c r="AI8" s="11">
        <v>23</v>
      </c>
      <c r="AJ8" s="11">
        <v>22</v>
      </c>
      <c r="AK8" s="11">
        <v>22</v>
      </c>
      <c r="AL8" s="11">
        <v>9</v>
      </c>
      <c r="AM8" s="11">
        <v>28</v>
      </c>
      <c r="AN8" s="11">
        <v>21</v>
      </c>
      <c r="AO8" s="11">
        <v>15</v>
      </c>
      <c r="AP8" s="11">
        <v>15</v>
      </c>
      <c r="AQ8" s="11">
        <v>11</v>
      </c>
      <c r="AR8" s="11">
        <v>10</v>
      </c>
      <c r="AS8" s="11"/>
      <c r="AT8" s="11">
        <v>91</v>
      </c>
      <c r="AU8" s="11">
        <v>113</v>
      </c>
      <c r="AV8" s="11">
        <v>47</v>
      </c>
      <c r="AW8" s="11">
        <v>40</v>
      </c>
      <c r="AX8" s="11">
        <v>24</v>
      </c>
      <c r="AY8" s="11">
        <v>13</v>
      </c>
      <c r="AZ8" s="11"/>
      <c r="BA8" s="11">
        <v>85</v>
      </c>
      <c r="BB8" s="11">
        <v>57</v>
      </c>
      <c r="BC8" s="11">
        <v>89</v>
      </c>
      <c r="BD8" s="11">
        <v>48</v>
      </c>
      <c r="BE8" s="11">
        <v>9</v>
      </c>
      <c r="BF8" s="11"/>
      <c r="BG8" s="11">
        <v>62</v>
      </c>
      <c r="BH8" s="11">
        <v>95</v>
      </c>
      <c r="BI8" s="11">
        <v>23</v>
      </c>
      <c r="BJ8" s="11">
        <v>47</v>
      </c>
      <c r="BK8" s="11">
        <v>20</v>
      </c>
      <c r="BL8" s="11"/>
      <c r="BM8" s="11">
        <v>149</v>
      </c>
      <c r="BN8" s="11">
        <v>124</v>
      </c>
      <c r="BO8" s="11">
        <v>54</v>
      </c>
      <c r="BP8" s="11"/>
      <c r="BQ8" s="11">
        <v>116</v>
      </c>
      <c r="BR8" s="11">
        <v>192</v>
      </c>
      <c r="BS8" s="11"/>
      <c r="BT8" s="11">
        <v>161</v>
      </c>
      <c r="BU8" s="11">
        <v>146</v>
      </c>
    </row>
    <row r="9" spans="2:73" ht="28.8" x14ac:dyDescent="0.3">
      <c r="B9" s="18" t="s">
        <v>503</v>
      </c>
      <c r="C9" s="17">
        <v>0.40041155547629298</v>
      </c>
      <c r="D9" s="17">
        <v>0.40373468991938699</v>
      </c>
      <c r="E9" s="17">
        <v>0.39866584750321099</v>
      </c>
      <c r="F9" s="17"/>
      <c r="G9" s="17">
        <v>0.313926754491341</v>
      </c>
      <c r="H9" s="17">
        <v>0.50975008462868299</v>
      </c>
      <c r="I9" s="17">
        <v>0.43563998325181202</v>
      </c>
      <c r="J9" s="17">
        <v>0.42080322400633902</v>
      </c>
      <c r="K9" s="17">
        <v>0.29138657174612398</v>
      </c>
      <c r="L9" s="17">
        <v>0.37470751211567099</v>
      </c>
      <c r="M9" s="17"/>
      <c r="N9" s="17">
        <v>0.322833539987537</v>
      </c>
      <c r="O9" s="17">
        <v>0.52670701766932004</v>
      </c>
      <c r="P9" s="17">
        <v>0.35861653148271999</v>
      </c>
      <c r="Q9" s="17">
        <v>0.41327906414696602</v>
      </c>
      <c r="R9" s="17"/>
      <c r="S9" s="17">
        <v>0.47839544396454298</v>
      </c>
      <c r="T9" s="17">
        <v>0.25645953223082302</v>
      </c>
      <c r="U9" s="17">
        <v>0.40711826958873498</v>
      </c>
      <c r="V9" s="17">
        <v>0.30106901519956403</v>
      </c>
      <c r="W9" s="17">
        <v>0.46066467431642499</v>
      </c>
      <c r="X9" s="17">
        <v>0.30848291283023699</v>
      </c>
      <c r="Y9" s="17">
        <v>0.37773566124215502</v>
      </c>
      <c r="Z9" s="17">
        <v>0.60702623961684299</v>
      </c>
      <c r="AA9" s="17">
        <v>0.50629615468205502</v>
      </c>
      <c r="AB9" s="17"/>
      <c r="AC9" s="17">
        <v>0.12678518611436801</v>
      </c>
      <c r="AD9" s="17">
        <v>0.451243996049982</v>
      </c>
      <c r="AE9" s="17">
        <v>0.55320937130546799</v>
      </c>
      <c r="AF9" s="17">
        <v>0.405306395956125</v>
      </c>
      <c r="AG9" s="17">
        <v>0.37769807610907402</v>
      </c>
      <c r="AH9" s="17">
        <v>0.42899480722751998</v>
      </c>
      <c r="AI9" s="17">
        <v>0.46939570472161402</v>
      </c>
      <c r="AJ9" s="17">
        <v>0.22668612041570099</v>
      </c>
      <c r="AK9" s="17">
        <v>0.40198741328750398</v>
      </c>
      <c r="AL9" s="17">
        <v>0.446773443894736</v>
      </c>
      <c r="AM9" s="17">
        <v>0.68475932510529403</v>
      </c>
      <c r="AN9" s="17">
        <v>0.451348834363476</v>
      </c>
      <c r="AO9" s="17">
        <v>0.31048638333873202</v>
      </c>
      <c r="AP9" s="17">
        <v>0.32457650783897601</v>
      </c>
      <c r="AQ9" s="17">
        <v>0.220512714103447</v>
      </c>
      <c r="AR9" s="17">
        <v>0.16262740654800101</v>
      </c>
      <c r="AS9" s="17"/>
      <c r="AT9" s="17">
        <v>0.443811173979545</v>
      </c>
      <c r="AU9" s="17">
        <v>0.391014630771579</v>
      </c>
      <c r="AV9" s="17">
        <v>0.39315801454346699</v>
      </c>
      <c r="AW9" s="17">
        <v>0.46755611991721102</v>
      </c>
      <c r="AX9" s="17">
        <v>0.34915369424345699</v>
      </c>
      <c r="AY9" s="17">
        <v>9.2256512969662696E-2</v>
      </c>
      <c r="AZ9" s="17"/>
      <c r="BA9" s="17">
        <v>0.28045568476870703</v>
      </c>
      <c r="BB9" s="17">
        <v>0.51863949223675099</v>
      </c>
      <c r="BC9" s="17">
        <v>0.43365355775400499</v>
      </c>
      <c r="BD9" s="17">
        <v>0.51266833434246295</v>
      </c>
      <c r="BE9" s="17">
        <v>0.43365856903344802</v>
      </c>
      <c r="BF9" s="17"/>
      <c r="BG9" s="17">
        <v>0.30856060282978198</v>
      </c>
      <c r="BH9" s="17">
        <v>0.41851398670595802</v>
      </c>
      <c r="BI9" s="17">
        <v>0.42481364335591398</v>
      </c>
      <c r="BJ9" s="17">
        <v>0.32661165344687199</v>
      </c>
      <c r="BK9" s="17">
        <v>0.456419346553324</v>
      </c>
      <c r="BL9" s="17"/>
      <c r="BM9" s="17">
        <v>0.28193206099075502</v>
      </c>
      <c r="BN9" s="17">
        <v>0.48212204390153501</v>
      </c>
      <c r="BO9" s="17">
        <v>0.54001873973646697</v>
      </c>
      <c r="BP9" s="17"/>
      <c r="BQ9" s="17">
        <v>0.41796933644017098</v>
      </c>
      <c r="BR9" s="17">
        <v>0.38246216480270401</v>
      </c>
      <c r="BS9" s="17"/>
      <c r="BT9" s="17">
        <v>0.41120194846360802</v>
      </c>
      <c r="BU9" s="17">
        <v>0.38089446973299002</v>
      </c>
    </row>
    <row r="10" spans="2:73" ht="43.2" x14ac:dyDescent="0.3">
      <c r="B10" s="18" t="s">
        <v>504</v>
      </c>
      <c r="C10" s="17">
        <v>0.209725991706781</v>
      </c>
      <c r="D10" s="17">
        <v>0.172520109071814</v>
      </c>
      <c r="E10" s="17">
        <v>0.24479244279561099</v>
      </c>
      <c r="F10" s="17"/>
      <c r="G10" s="17">
        <v>9.5801834055618998E-2</v>
      </c>
      <c r="H10" s="17">
        <v>0.17571641530891799</v>
      </c>
      <c r="I10" s="17">
        <v>0.24131671117574799</v>
      </c>
      <c r="J10" s="17">
        <v>0.187426725074095</v>
      </c>
      <c r="K10" s="17">
        <v>0.27770253210801799</v>
      </c>
      <c r="L10" s="17">
        <v>0.32743092652912598</v>
      </c>
      <c r="M10" s="17"/>
      <c r="N10" s="17">
        <v>0.15493458289211701</v>
      </c>
      <c r="O10" s="17">
        <v>0.25767278210417999</v>
      </c>
      <c r="P10" s="17">
        <v>0.19529288452674401</v>
      </c>
      <c r="Q10" s="17">
        <v>0.228464690807441</v>
      </c>
      <c r="R10" s="17"/>
      <c r="S10" s="17">
        <v>0.19506879360253199</v>
      </c>
      <c r="T10" s="17">
        <v>0.261029129922971</v>
      </c>
      <c r="U10" s="17">
        <v>0.14519373077130501</v>
      </c>
      <c r="V10" s="17">
        <v>0.26325655573838003</v>
      </c>
      <c r="W10" s="17">
        <v>0.18716461281275601</v>
      </c>
      <c r="X10" s="17">
        <v>0.14255247747466401</v>
      </c>
      <c r="Y10" s="17">
        <v>0.29015180508762001</v>
      </c>
      <c r="Z10" s="17">
        <v>0.177385984615724</v>
      </c>
      <c r="AA10" s="17">
        <v>0.173797326010072</v>
      </c>
      <c r="AB10" s="17"/>
      <c r="AC10" s="17">
        <v>0.34014042881857198</v>
      </c>
      <c r="AD10" s="17">
        <v>0.18836284643521201</v>
      </c>
      <c r="AE10" s="17">
        <v>0.138092929189743</v>
      </c>
      <c r="AF10" s="17">
        <v>0.17754050599493201</v>
      </c>
      <c r="AG10" s="17">
        <v>0.13926058176846701</v>
      </c>
      <c r="AH10" s="17">
        <v>0.16866953464447401</v>
      </c>
      <c r="AI10" s="17">
        <v>0.270669207811636</v>
      </c>
      <c r="AJ10" s="17">
        <v>0.17928565329055501</v>
      </c>
      <c r="AK10" s="17">
        <v>0.28806834826074601</v>
      </c>
      <c r="AL10" s="17">
        <v>0.27125784676791498</v>
      </c>
      <c r="AM10" s="17">
        <v>0.30885684469410102</v>
      </c>
      <c r="AN10" s="17">
        <v>0.31280340860332101</v>
      </c>
      <c r="AO10" s="17">
        <v>0.1269788730311</v>
      </c>
      <c r="AP10" s="17">
        <v>0.35559293568774297</v>
      </c>
      <c r="AQ10" s="17">
        <v>0</v>
      </c>
      <c r="AR10" s="17">
        <v>0.214530258563191</v>
      </c>
      <c r="AS10" s="17"/>
      <c r="AT10" s="17">
        <v>0.14161370602718401</v>
      </c>
      <c r="AU10" s="17">
        <v>0.23400027779333701</v>
      </c>
      <c r="AV10" s="17">
        <v>0.21872342379135201</v>
      </c>
      <c r="AW10" s="17">
        <v>0.311665576305862</v>
      </c>
      <c r="AX10" s="17">
        <v>0.208318676409701</v>
      </c>
      <c r="AY10" s="17">
        <v>0.133704433805797</v>
      </c>
      <c r="AZ10" s="17"/>
      <c r="BA10" s="17">
        <v>0.21180058561451801</v>
      </c>
      <c r="BB10" s="17">
        <v>0.21714641719538899</v>
      </c>
      <c r="BC10" s="17">
        <v>0.21458865379529199</v>
      </c>
      <c r="BD10" s="17">
        <v>0.21662847160099899</v>
      </c>
      <c r="BE10" s="17">
        <v>0.2336420697711</v>
      </c>
      <c r="BF10" s="17"/>
      <c r="BG10" s="17">
        <v>0.237951880129709</v>
      </c>
      <c r="BH10" s="17">
        <v>0.225367972762749</v>
      </c>
      <c r="BI10" s="17">
        <v>0.16299231973189601</v>
      </c>
      <c r="BJ10" s="17">
        <v>0.103432365740477</v>
      </c>
      <c r="BK10" s="17">
        <v>0.19039268789399499</v>
      </c>
      <c r="BL10" s="17"/>
      <c r="BM10" s="17">
        <v>0.22947257324447301</v>
      </c>
      <c r="BN10" s="17">
        <v>0.17403592316455199</v>
      </c>
      <c r="BO10" s="17">
        <v>0.23721274962128699</v>
      </c>
      <c r="BP10" s="17"/>
      <c r="BQ10" s="17">
        <v>0.17745187489949199</v>
      </c>
      <c r="BR10" s="17">
        <v>0.246926057163668</v>
      </c>
      <c r="BS10" s="17"/>
      <c r="BT10" s="17">
        <v>0.212151980571956</v>
      </c>
      <c r="BU10" s="17">
        <v>0.23318559551884899</v>
      </c>
    </row>
    <row r="11" spans="2:73" ht="28.8" x14ac:dyDescent="0.3">
      <c r="B11" s="18" t="s">
        <v>505</v>
      </c>
      <c r="C11" s="17">
        <v>0.207632022165604</v>
      </c>
      <c r="D11" s="17">
        <v>0.18437841555502901</v>
      </c>
      <c r="E11" s="17">
        <v>0.22980169300474501</v>
      </c>
      <c r="F11" s="17"/>
      <c r="G11" s="17">
        <v>0.17251603591214501</v>
      </c>
      <c r="H11" s="17">
        <v>0.248480692361045</v>
      </c>
      <c r="I11" s="17">
        <v>0.22489098184777601</v>
      </c>
      <c r="J11" s="17">
        <v>0.21176956628783</v>
      </c>
      <c r="K11" s="17">
        <v>0.17292378259052299</v>
      </c>
      <c r="L11" s="17">
        <v>0.19446383843543599</v>
      </c>
      <c r="M11" s="17"/>
      <c r="N11" s="17">
        <v>0.23023045783442</v>
      </c>
      <c r="O11" s="17">
        <v>0.18711425575294899</v>
      </c>
      <c r="P11" s="17">
        <v>0.24337421676488599</v>
      </c>
      <c r="Q11" s="17">
        <v>0.171921640713357</v>
      </c>
      <c r="R11" s="17"/>
      <c r="S11" s="17">
        <v>0.25619490784488502</v>
      </c>
      <c r="T11" s="17">
        <v>0.18765867053202401</v>
      </c>
      <c r="U11" s="17">
        <v>0.26485650866934302</v>
      </c>
      <c r="V11" s="17">
        <v>0.15557177899925601</v>
      </c>
      <c r="W11" s="17">
        <v>0.341740256460426</v>
      </c>
      <c r="X11" s="17">
        <v>9.9986063431611094E-2</v>
      </c>
      <c r="Y11" s="17">
        <v>0.24014611680323</v>
      </c>
      <c r="Z11" s="17">
        <v>0.23084394722279999</v>
      </c>
      <c r="AA11" s="17">
        <v>9.4967333700865797E-2</v>
      </c>
      <c r="AB11" s="17"/>
      <c r="AC11" s="17">
        <v>0</v>
      </c>
      <c r="AD11" s="17">
        <v>0.211489555824313</v>
      </c>
      <c r="AE11" s="17">
        <v>0.17256466608853499</v>
      </c>
      <c r="AF11" s="17">
        <v>0.30698537024836497</v>
      </c>
      <c r="AG11" s="17">
        <v>2.2974271172162702E-2</v>
      </c>
      <c r="AH11" s="17">
        <v>0.177210703457756</v>
      </c>
      <c r="AI11" s="17">
        <v>0.36659698064448698</v>
      </c>
      <c r="AJ11" s="17">
        <v>0.23281181744695401</v>
      </c>
      <c r="AK11" s="17">
        <v>0.32432790773499498</v>
      </c>
      <c r="AL11" s="17">
        <v>0.18332261846137901</v>
      </c>
      <c r="AM11" s="17">
        <v>0.33084906615544901</v>
      </c>
      <c r="AN11" s="17">
        <v>0.30437019734781201</v>
      </c>
      <c r="AO11" s="17">
        <v>0.10811276623335001</v>
      </c>
      <c r="AP11" s="17">
        <v>0.21514795605533099</v>
      </c>
      <c r="AQ11" s="17">
        <v>0</v>
      </c>
      <c r="AR11" s="17">
        <v>0.26690924615702399</v>
      </c>
      <c r="AS11" s="17"/>
      <c r="AT11" s="17">
        <v>0.21591099585409901</v>
      </c>
      <c r="AU11" s="17">
        <v>0.20947688551625801</v>
      </c>
      <c r="AV11" s="17">
        <v>0.18085555793822</v>
      </c>
      <c r="AW11" s="17">
        <v>0.329148757348667</v>
      </c>
      <c r="AX11" s="17">
        <v>7.1171073755247893E-2</v>
      </c>
      <c r="AY11" s="17">
        <v>0.106289579450055</v>
      </c>
      <c r="AZ11" s="17"/>
      <c r="BA11" s="17">
        <v>0.17013207811378001</v>
      </c>
      <c r="BB11" s="17">
        <v>0.24323010510964799</v>
      </c>
      <c r="BC11" s="17">
        <v>0.193990695883968</v>
      </c>
      <c r="BD11" s="17">
        <v>0.242812044583085</v>
      </c>
      <c r="BE11" s="17">
        <v>0.254693895490546</v>
      </c>
      <c r="BF11" s="17"/>
      <c r="BG11" s="17">
        <v>0.20207739352601001</v>
      </c>
      <c r="BH11" s="17">
        <v>0.20698051394262801</v>
      </c>
      <c r="BI11" s="17">
        <v>0.187787060297611</v>
      </c>
      <c r="BJ11" s="17">
        <v>0.17510774909410301</v>
      </c>
      <c r="BK11" s="17">
        <v>0.34484439657152599</v>
      </c>
      <c r="BL11" s="17"/>
      <c r="BM11" s="17">
        <v>0.193250354851976</v>
      </c>
      <c r="BN11" s="17">
        <v>0.22338028211852001</v>
      </c>
      <c r="BO11" s="17">
        <v>0.21117240951932501</v>
      </c>
      <c r="BP11" s="17"/>
      <c r="BQ11" s="17">
        <v>0.27456402555474402</v>
      </c>
      <c r="BR11" s="17">
        <v>0.17060128939278901</v>
      </c>
      <c r="BS11" s="17"/>
      <c r="BT11" s="17">
        <v>0.229958653925429</v>
      </c>
      <c r="BU11" s="17">
        <v>0.19541038567674199</v>
      </c>
    </row>
    <row r="12" spans="2:73" ht="43.2" x14ac:dyDescent="0.3">
      <c r="B12" s="18" t="s">
        <v>506</v>
      </c>
      <c r="C12" s="17">
        <v>0.19120239769007299</v>
      </c>
      <c r="D12" s="17">
        <v>0.180514944431556</v>
      </c>
      <c r="E12" s="17">
        <v>0.198400898593555</v>
      </c>
      <c r="F12" s="17"/>
      <c r="G12" s="17">
        <v>0.19314253794378999</v>
      </c>
      <c r="H12" s="17">
        <v>0.190255355117563</v>
      </c>
      <c r="I12" s="17">
        <v>0.216122533635668</v>
      </c>
      <c r="J12" s="17">
        <v>0.239624938982088</v>
      </c>
      <c r="K12" s="17">
        <v>0.13498796137148</v>
      </c>
      <c r="L12" s="17">
        <v>0.131602693125524</v>
      </c>
      <c r="M12" s="17"/>
      <c r="N12" s="17">
        <v>0.27445718279074099</v>
      </c>
      <c r="O12" s="17">
        <v>0.219757509659401</v>
      </c>
      <c r="P12" s="17">
        <v>0.12916651164520099</v>
      </c>
      <c r="Q12" s="17">
        <v>0.14044508912127601</v>
      </c>
      <c r="R12" s="17"/>
      <c r="S12" s="17">
        <v>0.24695251602905799</v>
      </c>
      <c r="T12" s="17">
        <v>0.208471604812343</v>
      </c>
      <c r="U12" s="17">
        <v>0.13295120617099801</v>
      </c>
      <c r="V12" s="17">
        <v>0.14683493921225699</v>
      </c>
      <c r="W12" s="17">
        <v>3.1151201034559099E-2</v>
      </c>
      <c r="X12" s="17">
        <v>0.141010493244762</v>
      </c>
      <c r="Y12" s="17">
        <v>0.28100469794768401</v>
      </c>
      <c r="Z12" s="17">
        <v>0.206603908385387</v>
      </c>
      <c r="AA12" s="17">
        <v>0.19200587039948899</v>
      </c>
      <c r="AB12" s="17"/>
      <c r="AC12" s="17">
        <v>0</v>
      </c>
      <c r="AD12" s="17">
        <v>4.6595108492641299E-2</v>
      </c>
      <c r="AE12" s="17">
        <v>0.13965252651822099</v>
      </c>
      <c r="AF12" s="17">
        <v>0.21054256150808801</v>
      </c>
      <c r="AG12" s="17">
        <v>0.107503206370101</v>
      </c>
      <c r="AH12" s="17">
        <v>0.27889352739734802</v>
      </c>
      <c r="AI12" s="17">
        <v>0.21149795239141</v>
      </c>
      <c r="AJ12" s="17">
        <v>0.25845901277126798</v>
      </c>
      <c r="AK12" s="17">
        <v>0.119056477145533</v>
      </c>
      <c r="AL12" s="17">
        <v>0.36270687769954102</v>
      </c>
      <c r="AM12" s="17">
        <v>0.23220950593328399</v>
      </c>
      <c r="AN12" s="17">
        <v>0.29391129401836602</v>
      </c>
      <c r="AO12" s="17">
        <v>0.185728121748862</v>
      </c>
      <c r="AP12" s="17">
        <v>0.20113637746423599</v>
      </c>
      <c r="AQ12" s="17">
        <v>0.18705302287075201</v>
      </c>
      <c r="AR12" s="17">
        <v>0.15774575646054201</v>
      </c>
      <c r="AS12" s="17"/>
      <c r="AT12" s="17">
        <v>0.19819167144250299</v>
      </c>
      <c r="AU12" s="17">
        <v>0.207053267138259</v>
      </c>
      <c r="AV12" s="17">
        <v>0.16624254911959199</v>
      </c>
      <c r="AW12" s="17">
        <v>0.213423066536613</v>
      </c>
      <c r="AX12" s="17">
        <v>0.160975983103749</v>
      </c>
      <c r="AY12" s="17">
        <v>8.0484158886781801E-2</v>
      </c>
      <c r="AZ12" s="17"/>
      <c r="BA12" s="17">
        <v>0.15818443149092001</v>
      </c>
      <c r="BB12" s="17">
        <v>0.13791381314136</v>
      </c>
      <c r="BC12" s="17">
        <v>0.20951726222647901</v>
      </c>
      <c r="BD12" s="17">
        <v>0.32209181754058902</v>
      </c>
      <c r="BE12" s="17">
        <v>0.17624316833657699</v>
      </c>
      <c r="BF12" s="17"/>
      <c r="BG12" s="17">
        <v>0.26006721245382702</v>
      </c>
      <c r="BH12" s="17">
        <v>0.146571556659222</v>
      </c>
      <c r="BI12" s="17">
        <v>0.223191016891469</v>
      </c>
      <c r="BJ12" s="17">
        <v>0.22747121114696001</v>
      </c>
      <c r="BK12" s="17">
        <v>5.4541223638924101E-2</v>
      </c>
      <c r="BL12" s="17"/>
      <c r="BM12" s="17">
        <v>0.16355914937511601</v>
      </c>
      <c r="BN12" s="17">
        <v>0.231088214678245</v>
      </c>
      <c r="BO12" s="17">
        <v>0.17589549302836199</v>
      </c>
      <c r="BP12" s="17"/>
      <c r="BQ12" s="17">
        <v>0.23931983781225</v>
      </c>
      <c r="BR12" s="17">
        <v>0.17420931788447699</v>
      </c>
      <c r="BS12" s="17"/>
      <c r="BT12" s="17">
        <v>0.23558282061036401</v>
      </c>
      <c r="BU12" s="17">
        <v>0.162643670135031</v>
      </c>
    </row>
    <row r="13" spans="2:73" ht="43.2" x14ac:dyDescent="0.3">
      <c r="B13" s="18" t="s">
        <v>507</v>
      </c>
      <c r="C13" s="17">
        <v>0.16244077082672601</v>
      </c>
      <c r="D13" s="17">
        <v>0.126704443441612</v>
      </c>
      <c r="E13" s="17">
        <v>0.195993170528029</v>
      </c>
      <c r="F13" s="17"/>
      <c r="G13" s="17">
        <v>0.19303061480214601</v>
      </c>
      <c r="H13" s="17">
        <v>0.24702141226058899</v>
      </c>
      <c r="I13" s="17">
        <v>0.12648680959516201</v>
      </c>
      <c r="J13" s="17">
        <v>0.119559566746036</v>
      </c>
      <c r="K13" s="17">
        <v>0.103009013357321</v>
      </c>
      <c r="L13" s="17">
        <v>0.17956457312490401</v>
      </c>
      <c r="M13" s="17"/>
      <c r="N13" s="17">
        <v>0.14587473090800801</v>
      </c>
      <c r="O13" s="17">
        <v>0.230937808483757</v>
      </c>
      <c r="P13" s="17">
        <v>0.114295325643462</v>
      </c>
      <c r="Q13" s="17">
        <v>0.16606889662159399</v>
      </c>
      <c r="R13" s="17"/>
      <c r="S13" s="17">
        <v>0.167808136329088</v>
      </c>
      <c r="T13" s="17">
        <v>0.14273354869898999</v>
      </c>
      <c r="U13" s="17">
        <v>0.15353150370417601</v>
      </c>
      <c r="V13" s="17">
        <v>0.23250866070297599</v>
      </c>
      <c r="W13" s="17">
        <v>0.13949100405082501</v>
      </c>
      <c r="X13" s="17">
        <v>0.139964370814635</v>
      </c>
      <c r="Y13" s="17">
        <v>0.187153399006871</v>
      </c>
      <c r="Z13" s="17">
        <v>0.19203968257485199</v>
      </c>
      <c r="AA13" s="17">
        <v>0.112065405901593</v>
      </c>
      <c r="AB13" s="17"/>
      <c r="AC13" s="17">
        <v>0.19134643429677001</v>
      </c>
      <c r="AD13" s="17">
        <v>0.115339241336939</v>
      </c>
      <c r="AE13" s="17">
        <v>0.24643353891436201</v>
      </c>
      <c r="AF13" s="17">
        <v>0.340843677836211</v>
      </c>
      <c r="AG13" s="17">
        <v>0.151602296968814</v>
      </c>
      <c r="AH13" s="17">
        <v>0.163358533108799</v>
      </c>
      <c r="AI13" s="17">
        <v>0.28084353187460098</v>
      </c>
      <c r="AJ13" s="17">
        <v>0.13082184916284501</v>
      </c>
      <c r="AK13" s="17">
        <v>6.3180498620205902E-2</v>
      </c>
      <c r="AL13" s="17">
        <v>0.173872337443569</v>
      </c>
      <c r="AM13" s="17">
        <v>0.128786126623778</v>
      </c>
      <c r="AN13" s="17">
        <v>0.126772517381917</v>
      </c>
      <c r="AO13" s="17">
        <v>0.25610036192222901</v>
      </c>
      <c r="AP13" s="17">
        <v>0.11487055266705699</v>
      </c>
      <c r="AQ13" s="17">
        <v>0.162216434061496</v>
      </c>
      <c r="AR13" s="17">
        <v>0.26458569620376499</v>
      </c>
      <c r="AS13" s="17"/>
      <c r="AT13" s="17">
        <v>0.170695502150226</v>
      </c>
      <c r="AU13" s="17">
        <v>0.16367106268229401</v>
      </c>
      <c r="AV13" s="17">
        <v>0.166408987192042</v>
      </c>
      <c r="AW13" s="17">
        <v>0.16057519391323899</v>
      </c>
      <c r="AX13" s="17">
        <v>7.8626178870912597E-2</v>
      </c>
      <c r="AY13" s="17">
        <v>0.23822516366991101</v>
      </c>
      <c r="AZ13" s="17"/>
      <c r="BA13" s="17">
        <v>0.19296859028621699</v>
      </c>
      <c r="BB13" s="17">
        <v>0.172874543610052</v>
      </c>
      <c r="BC13" s="17">
        <v>0.113226119748684</v>
      </c>
      <c r="BD13" s="17">
        <v>0.14431721711972401</v>
      </c>
      <c r="BE13" s="17">
        <v>5.7398901434522698E-2</v>
      </c>
      <c r="BF13" s="17"/>
      <c r="BG13" s="17">
        <v>0.248705777213203</v>
      </c>
      <c r="BH13" s="17">
        <v>0.117595817643392</v>
      </c>
      <c r="BI13" s="17">
        <v>0.124242937965997</v>
      </c>
      <c r="BJ13" s="17">
        <v>0.20004384613509901</v>
      </c>
      <c r="BK13" s="17">
        <v>0.16767454019272701</v>
      </c>
      <c r="BL13" s="17"/>
      <c r="BM13" s="17">
        <v>0.12908215060188599</v>
      </c>
      <c r="BN13" s="17">
        <v>0.15887677749309101</v>
      </c>
      <c r="BO13" s="17">
        <v>0.26284693726594599</v>
      </c>
      <c r="BP13" s="17"/>
      <c r="BQ13" s="17">
        <v>0.12720627581567201</v>
      </c>
      <c r="BR13" s="17">
        <v>0.184295932161853</v>
      </c>
      <c r="BS13" s="17"/>
      <c r="BT13" s="17">
        <v>0.12342726641205901</v>
      </c>
      <c r="BU13" s="17">
        <v>0.19894599400072999</v>
      </c>
    </row>
    <row r="14" spans="2:73" ht="28.8" x14ac:dyDescent="0.3">
      <c r="B14" s="18" t="s">
        <v>508</v>
      </c>
      <c r="C14" s="17">
        <v>0.16156596536102</v>
      </c>
      <c r="D14" s="17">
        <v>0.12225218445574</v>
      </c>
      <c r="E14" s="17">
        <v>0.198420513354095</v>
      </c>
      <c r="F14" s="17"/>
      <c r="G14" s="17">
        <v>0.13891080190900201</v>
      </c>
      <c r="H14" s="17">
        <v>0.14200290620315101</v>
      </c>
      <c r="I14" s="17">
        <v>0.14288428137610101</v>
      </c>
      <c r="J14" s="17">
        <v>0.157453401601759</v>
      </c>
      <c r="K14" s="17">
        <v>0.19655290538204701</v>
      </c>
      <c r="L14" s="17">
        <v>0.22243444143688099</v>
      </c>
      <c r="M14" s="17"/>
      <c r="N14" s="17">
        <v>0.15721396243565799</v>
      </c>
      <c r="O14" s="17">
        <v>0.186149816377465</v>
      </c>
      <c r="P14" s="17">
        <v>0.16569353624629199</v>
      </c>
      <c r="Q14" s="17">
        <v>0.14281248669895599</v>
      </c>
      <c r="R14" s="17"/>
      <c r="S14" s="17">
        <v>0.15043116361560599</v>
      </c>
      <c r="T14" s="17">
        <v>0.15784956541616399</v>
      </c>
      <c r="U14" s="17">
        <v>0.27857326397447102</v>
      </c>
      <c r="V14" s="17">
        <v>9.0445230253216199E-2</v>
      </c>
      <c r="W14" s="17">
        <v>0.121056804529942</v>
      </c>
      <c r="X14" s="17">
        <v>0.16006561568952099</v>
      </c>
      <c r="Y14" s="17">
        <v>0.22146457996409499</v>
      </c>
      <c r="Z14" s="17">
        <v>0.19772088959276701</v>
      </c>
      <c r="AA14" s="17">
        <v>0.114856362435625</v>
      </c>
      <c r="AB14" s="17"/>
      <c r="AC14" s="17">
        <v>0.19134643429677001</v>
      </c>
      <c r="AD14" s="17">
        <v>4.6595108492641299E-2</v>
      </c>
      <c r="AE14" s="17">
        <v>0.21032819064609201</v>
      </c>
      <c r="AF14" s="17">
        <v>0.110435628158668</v>
      </c>
      <c r="AG14" s="17">
        <v>0.112400614338849</v>
      </c>
      <c r="AH14" s="17">
        <v>0.203018020945297</v>
      </c>
      <c r="AI14" s="17">
        <v>0.331976760420228</v>
      </c>
      <c r="AJ14" s="17">
        <v>0.20499418203023201</v>
      </c>
      <c r="AK14" s="17">
        <v>0.23909795956508501</v>
      </c>
      <c r="AL14" s="17">
        <v>0.25728002377390602</v>
      </c>
      <c r="AM14" s="17">
        <v>8.1765222689450204E-2</v>
      </c>
      <c r="AN14" s="17">
        <v>0.134104988639793</v>
      </c>
      <c r="AO14" s="17">
        <v>0.23216021503051401</v>
      </c>
      <c r="AP14" s="17">
        <v>0.11487055266705699</v>
      </c>
      <c r="AQ14" s="17">
        <v>9.5521400415311999E-2</v>
      </c>
      <c r="AR14" s="17">
        <v>0</v>
      </c>
      <c r="AS14" s="17"/>
      <c r="AT14" s="17">
        <v>0.14244234281346399</v>
      </c>
      <c r="AU14" s="17">
        <v>0.167258373991716</v>
      </c>
      <c r="AV14" s="17">
        <v>0.160249549878383</v>
      </c>
      <c r="AW14" s="17">
        <v>0.233295755756079</v>
      </c>
      <c r="AX14" s="17">
        <v>0.13945553507043901</v>
      </c>
      <c r="AY14" s="17">
        <v>7.1432499488545506E-2</v>
      </c>
      <c r="AZ14" s="17"/>
      <c r="BA14" s="17">
        <v>0.165178145516439</v>
      </c>
      <c r="BB14" s="17">
        <v>5.2608821515851598E-2</v>
      </c>
      <c r="BC14" s="17">
        <v>0.20416116745721</v>
      </c>
      <c r="BD14" s="17">
        <v>0.141794143272297</v>
      </c>
      <c r="BE14" s="17">
        <v>0.284014882042608</v>
      </c>
      <c r="BF14" s="17"/>
      <c r="BG14" s="17">
        <v>0.179291655170744</v>
      </c>
      <c r="BH14" s="17">
        <v>0.13750455895441699</v>
      </c>
      <c r="BI14" s="17">
        <v>6.7624450146475806E-2</v>
      </c>
      <c r="BJ14" s="17">
        <v>0.16555144256937401</v>
      </c>
      <c r="BK14" s="17">
        <v>0.30136261058852498</v>
      </c>
      <c r="BL14" s="17"/>
      <c r="BM14" s="17">
        <v>0.140423478257062</v>
      </c>
      <c r="BN14" s="17">
        <v>0.18809607962677399</v>
      </c>
      <c r="BO14" s="17">
        <v>0.15900146837160301</v>
      </c>
      <c r="BP14" s="17"/>
      <c r="BQ14" s="17">
        <v>0.15185330179618201</v>
      </c>
      <c r="BR14" s="17">
        <v>0.157758577359534</v>
      </c>
      <c r="BS14" s="17"/>
      <c r="BT14" s="17">
        <v>0.175808405776918</v>
      </c>
      <c r="BU14" s="17">
        <v>0.140477387063979</v>
      </c>
    </row>
    <row r="15" spans="2:73" ht="43.2" x14ac:dyDescent="0.3">
      <c r="B15" s="18" t="s">
        <v>509</v>
      </c>
      <c r="C15" s="17">
        <v>0.154403715275271</v>
      </c>
      <c r="D15" s="17">
        <v>0.17012326533795699</v>
      </c>
      <c r="E15" s="17">
        <v>0.140391856862358</v>
      </c>
      <c r="F15" s="17"/>
      <c r="G15" s="17">
        <v>0.15020109917452701</v>
      </c>
      <c r="H15" s="17">
        <v>0.17099964971662701</v>
      </c>
      <c r="I15" s="17">
        <v>0.170985802356005</v>
      </c>
      <c r="J15" s="17">
        <v>0.123266535334735</v>
      </c>
      <c r="K15" s="17">
        <v>0.12748857365364899</v>
      </c>
      <c r="L15" s="17">
        <v>0.18308601355236101</v>
      </c>
      <c r="M15" s="17"/>
      <c r="N15" s="17">
        <v>0.20933602633753101</v>
      </c>
      <c r="O15" s="17">
        <v>0.16865239456575601</v>
      </c>
      <c r="P15" s="17">
        <v>7.78354931546196E-2</v>
      </c>
      <c r="Q15" s="17">
        <v>0.157837604476157</v>
      </c>
      <c r="R15" s="17"/>
      <c r="S15" s="17">
        <v>0.14155976191692099</v>
      </c>
      <c r="T15" s="17">
        <v>0.14269510989200301</v>
      </c>
      <c r="U15" s="17">
        <v>0.143078153951402</v>
      </c>
      <c r="V15" s="17">
        <v>0.17110512847429499</v>
      </c>
      <c r="W15" s="17">
        <v>0.188717734435564</v>
      </c>
      <c r="X15" s="17">
        <v>0.14044415918085101</v>
      </c>
      <c r="Y15" s="17">
        <v>0.21389301527717799</v>
      </c>
      <c r="Z15" s="17">
        <v>5.03835983729502E-2</v>
      </c>
      <c r="AA15" s="17">
        <v>0.16389350463882901</v>
      </c>
      <c r="AB15" s="17"/>
      <c r="AC15" s="17">
        <v>0</v>
      </c>
      <c r="AD15" s="17">
        <v>4.6595108492641299E-2</v>
      </c>
      <c r="AE15" s="17">
        <v>0.135279002807426</v>
      </c>
      <c r="AF15" s="17">
        <v>0.109468083204568</v>
      </c>
      <c r="AG15" s="17">
        <v>0.14744792413600399</v>
      </c>
      <c r="AH15" s="17">
        <v>0.164258106152914</v>
      </c>
      <c r="AI15" s="17">
        <v>0.10555805404344799</v>
      </c>
      <c r="AJ15" s="17">
        <v>0.21757880692492601</v>
      </c>
      <c r="AK15" s="17">
        <v>0.12520039412509901</v>
      </c>
      <c r="AL15" s="17">
        <v>0.27378094459253</v>
      </c>
      <c r="AM15" s="17">
        <v>0.28111184308232101</v>
      </c>
      <c r="AN15" s="17">
        <v>0.20097044134086101</v>
      </c>
      <c r="AO15" s="17">
        <v>0.27318443643582102</v>
      </c>
      <c r="AP15" s="17">
        <v>7.2875540888753601E-2</v>
      </c>
      <c r="AQ15" s="17">
        <v>0.16466478132325199</v>
      </c>
      <c r="AR15" s="17">
        <v>0.14229051607103699</v>
      </c>
      <c r="AS15" s="17"/>
      <c r="AT15" s="17">
        <v>0.247472310152002</v>
      </c>
      <c r="AU15" s="17">
        <v>0.13828280810385701</v>
      </c>
      <c r="AV15" s="17">
        <v>5.4791939322998702E-2</v>
      </c>
      <c r="AW15" s="17">
        <v>0.113101153274551</v>
      </c>
      <c r="AX15" s="17">
        <v>9.5223612581654807E-2</v>
      </c>
      <c r="AY15" s="17">
        <v>0.23356615096469299</v>
      </c>
      <c r="AZ15" s="17"/>
      <c r="BA15" s="17">
        <v>9.8228003133156494E-2</v>
      </c>
      <c r="BB15" s="17">
        <v>6.0895833770036198E-2</v>
      </c>
      <c r="BC15" s="17">
        <v>0.126527662629183</v>
      </c>
      <c r="BD15" s="17">
        <v>0.374549855649223</v>
      </c>
      <c r="BE15" s="17">
        <v>0.16353851348373599</v>
      </c>
      <c r="BF15" s="17"/>
      <c r="BG15" s="17">
        <v>0.21434960306599199</v>
      </c>
      <c r="BH15" s="17">
        <v>0.18021442959332201</v>
      </c>
      <c r="BI15" s="17">
        <v>0.138314459964993</v>
      </c>
      <c r="BJ15" s="17">
        <v>7.6092842662353194E-2</v>
      </c>
      <c r="BK15" s="17">
        <v>0.14181671737012799</v>
      </c>
      <c r="BL15" s="17"/>
      <c r="BM15" s="17">
        <v>0.18878040276508101</v>
      </c>
      <c r="BN15" s="17">
        <v>0.15429006043406099</v>
      </c>
      <c r="BO15" s="17">
        <v>5.96402789536098E-2</v>
      </c>
      <c r="BP15" s="17"/>
      <c r="BQ15" s="17">
        <v>0.14921255263795</v>
      </c>
      <c r="BR15" s="17">
        <v>0.15717034462187299</v>
      </c>
      <c r="BS15" s="17"/>
      <c r="BT15" s="17">
        <v>0.20067381142571999</v>
      </c>
      <c r="BU15" s="17">
        <v>0.115600902688828</v>
      </c>
    </row>
    <row r="16" spans="2:73" ht="28.8" x14ac:dyDescent="0.3">
      <c r="B16" s="18" t="s">
        <v>510</v>
      </c>
      <c r="C16" s="17">
        <v>0.15193353752351499</v>
      </c>
      <c r="D16" s="17">
        <v>0.14792529235686799</v>
      </c>
      <c r="E16" s="17">
        <v>0.156139094915062</v>
      </c>
      <c r="F16" s="17"/>
      <c r="G16" s="17">
        <v>0.17177742827547099</v>
      </c>
      <c r="H16" s="17">
        <v>0.17919778819817</v>
      </c>
      <c r="I16" s="17">
        <v>5.8921830189361098E-2</v>
      </c>
      <c r="J16" s="17">
        <v>0.14131060902877399</v>
      </c>
      <c r="K16" s="17">
        <v>0.13828545346052401</v>
      </c>
      <c r="L16" s="17">
        <v>0.26557787795412102</v>
      </c>
      <c r="M16" s="17"/>
      <c r="N16" s="17">
        <v>0.12391183123634</v>
      </c>
      <c r="O16" s="17">
        <v>0.14932023447582199</v>
      </c>
      <c r="P16" s="17">
        <v>0.100890970373275</v>
      </c>
      <c r="Q16" s="17">
        <v>0.231285476480144</v>
      </c>
      <c r="R16" s="17"/>
      <c r="S16" s="17">
        <v>0.102924960851527</v>
      </c>
      <c r="T16" s="17">
        <v>0.116634681104109</v>
      </c>
      <c r="U16" s="17">
        <v>0.28917705882964301</v>
      </c>
      <c r="V16" s="17">
        <v>0.15499487823524399</v>
      </c>
      <c r="W16" s="17">
        <v>0.13961167802374</v>
      </c>
      <c r="X16" s="17">
        <v>0.15766988172673899</v>
      </c>
      <c r="Y16" s="17">
        <v>0.212091583522376</v>
      </c>
      <c r="Z16" s="17">
        <v>0.174480282256815</v>
      </c>
      <c r="AA16" s="17">
        <v>0.12225463504680099</v>
      </c>
      <c r="AB16" s="17"/>
      <c r="AC16" s="17">
        <v>0.19134643429677001</v>
      </c>
      <c r="AD16" s="17">
        <v>0.19774017686218501</v>
      </c>
      <c r="AE16" s="17">
        <v>0.190071283711814</v>
      </c>
      <c r="AF16" s="17">
        <v>6.1486213384424102E-2</v>
      </c>
      <c r="AG16" s="17">
        <v>0.25329427381827002</v>
      </c>
      <c r="AH16" s="17">
        <v>0.243889964088807</v>
      </c>
      <c r="AI16" s="17">
        <v>0.18215048854781599</v>
      </c>
      <c r="AJ16" s="17">
        <v>0.11283308203344999</v>
      </c>
      <c r="AK16" s="17">
        <v>9.8699038851509893E-2</v>
      </c>
      <c r="AL16" s="17">
        <v>7.5045641607564398E-2</v>
      </c>
      <c r="AM16" s="17">
        <v>8.8938204487773398E-2</v>
      </c>
      <c r="AN16" s="17">
        <v>8.6692405247990906E-2</v>
      </c>
      <c r="AO16" s="17">
        <v>0.30838824347636801</v>
      </c>
      <c r="AP16" s="17">
        <v>7.2875540888753601E-2</v>
      </c>
      <c r="AQ16" s="17">
        <v>0</v>
      </c>
      <c r="AR16" s="17">
        <v>0.129387343260042</v>
      </c>
      <c r="AS16" s="17"/>
      <c r="AT16" s="17">
        <v>0.16438187098846599</v>
      </c>
      <c r="AU16" s="17">
        <v>0.15060599160350099</v>
      </c>
      <c r="AV16" s="17">
        <v>0.12970525767758301</v>
      </c>
      <c r="AW16" s="17">
        <v>0.18191347085197099</v>
      </c>
      <c r="AX16" s="17">
        <v>0.107015450062621</v>
      </c>
      <c r="AY16" s="17">
        <v>0.145968650700248</v>
      </c>
      <c r="AZ16" s="17"/>
      <c r="BA16" s="17">
        <v>0.16006594295444901</v>
      </c>
      <c r="BB16" s="17">
        <v>0.12676873830549701</v>
      </c>
      <c r="BC16" s="17">
        <v>0.130427745289143</v>
      </c>
      <c r="BD16" s="17">
        <v>0.116121518019305</v>
      </c>
      <c r="BE16" s="17">
        <v>0.16723893409309701</v>
      </c>
      <c r="BF16" s="17"/>
      <c r="BG16" s="17">
        <v>0.17907660054018301</v>
      </c>
      <c r="BH16" s="17">
        <v>0.17320910898549799</v>
      </c>
      <c r="BI16" s="17">
        <v>3.1375160909616201E-2</v>
      </c>
      <c r="BJ16" s="17">
        <v>0.24144973822536001</v>
      </c>
      <c r="BK16" s="17">
        <v>0.28984810804114203</v>
      </c>
      <c r="BL16" s="17"/>
      <c r="BM16" s="17">
        <v>0.163123537887536</v>
      </c>
      <c r="BN16" s="17">
        <v>0.13189869087989201</v>
      </c>
      <c r="BO16" s="17">
        <v>0.167072797115697</v>
      </c>
      <c r="BP16" s="17"/>
      <c r="BQ16" s="17">
        <v>0.13369264660796701</v>
      </c>
      <c r="BR16" s="17">
        <v>0.156826269402461</v>
      </c>
      <c r="BS16" s="17"/>
      <c r="BT16" s="17">
        <v>0.15710899940603601</v>
      </c>
      <c r="BU16" s="17">
        <v>0.16397525043292599</v>
      </c>
    </row>
    <row r="17" spans="2:73" ht="28.8" x14ac:dyDescent="0.3">
      <c r="B17" s="18" t="s">
        <v>511</v>
      </c>
      <c r="C17" s="17">
        <v>0.14259413069205801</v>
      </c>
      <c r="D17" s="17">
        <v>0.16436104898909301</v>
      </c>
      <c r="E17" s="17">
        <v>0.12295633124027799</v>
      </c>
      <c r="F17" s="17"/>
      <c r="G17" s="17">
        <v>0.153358245981842</v>
      </c>
      <c r="H17" s="17">
        <v>0.18695995726431899</v>
      </c>
      <c r="I17" s="17">
        <v>0.11408321294848001</v>
      </c>
      <c r="J17" s="17">
        <v>0.11871427929818799</v>
      </c>
      <c r="K17" s="17">
        <v>0.157378908206499</v>
      </c>
      <c r="L17" s="17">
        <v>0.130581105023683</v>
      </c>
      <c r="M17" s="17"/>
      <c r="N17" s="17">
        <v>0.149672371449003</v>
      </c>
      <c r="O17" s="17">
        <v>0.19438733529278601</v>
      </c>
      <c r="P17" s="17">
        <v>0.12688786186516199</v>
      </c>
      <c r="Q17" s="17">
        <v>0.106582671941269</v>
      </c>
      <c r="R17" s="17"/>
      <c r="S17" s="17">
        <v>0.16877348900879299</v>
      </c>
      <c r="T17" s="17">
        <v>9.0471607120183595E-2</v>
      </c>
      <c r="U17" s="17">
        <v>0.148156671687076</v>
      </c>
      <c r="V17" s="17">
        <v>0.110505125913107</v>
      </c>
      <c r="W17" s="17">
        <v>0.248133454111163</v>
      </c>
      <c r="X17" s="17">
        <v>9.6517757602034904E-2</v>
      </c>
      <c r="Y17" s="17">
        <v>0.12807183610186801</v>
      </c>
      <c r="Z17" s="17">
        <v>0</v>
      </c>
      <c r="AA17" s="17">
        <v>0.23997991895677501</v>
      </c>
      <c r="AB17" s="17"/>
      <c r="AC17" s="17">
        <v>0.32236403015202397</v>
      </c>
      <c r="AD17" s="17">
        <v>0.20663064170505399</v>
      </c>
      <c r="AE17" s="17">
        <v>0.11963848180568</v>
      </c>
      <c r="AF17" s="17">
        <v>0.17467018573408699</v>
      </c>
      <c r="AG17" s="17">
        <v>0.184860466610166</v>
      </c>
      <c r="AH17" s="17">
        <v>8.1735257348072493E-2</v>
      </c>
      <c r="AI17" s="17">
        <v>0.145638036421534</v>
      </c>
      <c r="AJ17" s="17">
        <v>0.15398976172628201</v>
      </c>
      <c r="AK17" s="17">
        <v>0.111201843845006</v>
      </c>
      <c r="AL17" s="17">
        <v>9.6036591612145103E-2</v>
      </c>
      <c r="AM17" s="17">
        <v>0.19220071266337199</v>
      </c>
      <c r="AN17" s="17">
        <v>8.6383201890811501E-2</v>
      </c>
      <c r="AO17" s="17">
        <v>5.1486133247347798E-2</v>
      </c>
      <c r="AP17" s="17">
        <v>0.211708659249703</v>
      </c>
      <c r="AQ17" s="17">
        <v>0</v>
      </c>
      <c r="AR17" s="17">
        <v>0.223915855489944</v>
      </c>
      <c r="AS17" s="17"/>
      <c r="AT17" s="17">
        <v>9.1450855270409595E-2</v>
      </c>
      <c r="AU17" s="17">
        <v>0.13770551262634501</v>
      </c>
      <c r="AV17" s="17">
        <v>0.21845177680414701</v>
      </c>
      <c r="AW17" s="17">
        <v>0.16799528180075601</v>
      </c>
      <c r="AX17" s="17">
        <v>0.126175335531411</v>
      </c>
      <c r="AY17" s="17">
        <v>0.224325573786193</v>
      </c>
      <c r="AZ17" s="17"/>
      <c r="BA17" s="17">
        <v>0.118582528098126</v>
      </c>
      <c r="BB17" s="17">
        <v>0.14652582928265201</v>
      </c>
      <c r="BC17" s="17">
        <v>0.1231551314485</v>
      </c>
      <c r="BD17" s="17">
        <v>0.206825071735178</v>
      </c>
      <c r="BE17" s="17">
        <v>9.1155382006810406E-2</v>
      </c>
      <c r="BF17" s="17"/>
      <c r="BG17" s="17">
        <v>0.120585322486696</v>
      </c>
      <c r="BH17" s="17">
        <v>0.14312290260341101</v>
      </c>
      <c r="BI17" s="17">
        <v>0.17968966089494601</v>
      </c>
      <c r="BJ17" s="17">
        <v>9.1962561480836993E-2</v>
      </c>
      <c r="BK17" s="17">
        <v>0.30233117281004301</v>
      </c>
      <c r="BL17" s="17"/>
      <c r="BM17" s="17">
        <v>0.10144537619713299</v>
      </c>
      <c r="BN17" s="17">
        <v>0.16445806099424601</v>
      </c>
      <c r="BO17" s="17">
        <v>0.20606146483236501</v>
      </c>
      <c r="BP17" s="17"/>
      <c r="BQ17" s="17">
        <v>0.15534499715222599</v>
      </c>
      <c r="BR17" s="17">
        <v>0.14550824344872501</v>
      </c>
      <c r="BS17" s="17"/>
      <c r="BT17" s="17">
        <v>0.140830450057263</v>
      </c>
      <c r="BU17" s="17">
        <v>0.125241744560461</v>
      </c>
    </row>
    <row r="18" spans="2:73" ht="28.8" x14ac:dyDescent="0.3">
      <c r="B18" s="18" t="s">
        <v>512</v>
      </c>
      <c r="C18" s="17">
        <v>0.14162832507633</v>
      </c>
      <c r="D18" s="17">
        <v>0.106935572610621</v>
      </c>
      <c r="E18" s="17">
        <v>0.174147776630971</v>
      </c>
      <c r="F18" s="17"/>
      <c r="G18" s="17">
        <v>0.12858918685121801</v>
      </c>
      <c r="H18" s="17">
        <v>0.23368446744556801</v>
      </c>
      <c r="I18" s="17">
        <v>0.10205344284894299</v>
      </c>
      <c r="J18" s="17">
        <v>0.13088734072957101</v>
      </c>
      <c r="K18" s="17">
        <v>0.22426831972816699</v>
      </c>
      <c r="L18" s="17">
        <v>2.10971463417013E-2</v>
      </c>
      <c r="M18" s="17"/>
      <c r="N18" s="17">
        <v>0.212940289440049</v>
      </c>
      <c r="O18" s="17">
        <v>0.16929950922529799</v>
      </c>
      <c r="P18" s="17">
        <v>0.11434175693653401</v>
      </c>
      <c r="Q18" s="17">
        <v>6.00768338409969E-2</v>
      </c>
      <c r="R18" s="17"/>
      <c r="S18" s="17">
        <v>0.18133388373117701</v>
      </c>
      <c r="T18" s="17">
        <v>0.12115904245016899</v>
      </c>
      <c r="U18" s="17">
        <v>0.143229526972451</v>
      </c>
      <c r="V18" s="17">
        <v>9.7593048132845805E-2</v>
      </c>
      <c r="W18" s="17">
        <v>0.13086394937454099</v>
      </c>
      <c r="X18" s="17">
        <v>7.6706489554404497E-2</v>
      </c>
      <c r="Y18" s="17">
        <v>0.25382473133376199</v>
      </c>
      <c r="Z18" s="17">
        <v>6.2121725415949201E-2</v>
      </c>
      <c r="AA18" s="17">
        <v>0.109678159712123</v>
      </c>
      <c r="AB18" s="17"/>
      <c r="AC18" s="17">
        <v>0.148793994521802</v>
      </c>
      <c r="AD18" s="17">
        <v>0</v>
      </c>
      <c r="AE18" s="17">
        <v>0.14813688015496199</v>
      </c>
      <c r="AF18" s="17">
        <v>4.5513191823379401E-2</v>
      </c>
      <c r="AG18" s="17">
        <v>4.9096134261860297E-2</v>
      </c>
      <c r="AH18" s="17">
        <v>7.1694467430421294E-2</v>
      </c>
      <c r="AI18" s="17">
        <v>2.9373390067915998E-2</v>
      </c>
      <c r="AJ18" s="17">
        <v>0.26878226488868201</v>
      </c>
      <c r="AK18" s="17">
        <v>0.19534180697665801</v>
      </c>
      <c r="AL18" s="17">
        <v>0.108276976853814</v>
      </c>
      <c r="AM18" s="17">
        <v>0.26119750791979202</v>
      </c>
      <c r="AN18" s="17">
        <v>0.215035996799467</v>
      </c>
      <c r="AO18" s="17">
        <v>0.14620556340472099</v>
      </c>
      <c r="AP18" s="17">
        <v>0.19034724187893001</v>
      </c>
      <c r="AQ18" s="17">
        <v>0.152951630330872</v>
      </c>
      <c r="AR18" s="17">
        <v>0.29021540787497002</v>
      </c>
      <c r="AS18" s="17"/>
      <c r="AT18" s="17">
        <v>0.149714296600574</v>
      </c>
      <c r="AU18" s="17">
        <v>0.15473431298311199</v>
      </c>
      <c r="AV18" s="17">
        <v>7.3307666080953404E-2</v>
      </c>
      <c r="AW18" s="17">
        <v>0.226317245883489</v>
      </c>
      <c r="AX18" s="17">
        <v>8.08788895184641E-2</v>
      </c>
      <c r="AY18" s="17">
        <v>6.6733563187038505E-2</v>
      </c>
      <c r="AZ18" s="17"/>
      <c r="BA18" s="17">
        <v>5.3214887202531098E-2</v>
      </c>
      <c r="BB18" s="17">
        <v>0.16893534731644</v>
      </c>
      <c r="BC18" s="17">
        <v>0.20496011363679001</v>
      </c>
      <c r="BD18" s="17">
        <v>0.234197861667433</v>
      </c>
      <c r="BE18" s="17">
        <v>0.14855428344133301</v>
      </c>
      <c r="BF18" s="17"/>
      <c r="BG18" s="17">
        <v>7.8199762537522297E-2</v>
      </c>
      <c r="BH18" s="17">
        <v>0.12100646958715</v>
      </c>
      <c r="BI18" s="17">
        <v>0.165318215629011</v>
      </c>
      <c r="BJ18" s="17">
        <v>9.4372882502885502E-2</v>
      </c>
      <c r="BK18" s="17">
        <v>0.13620591106781299</v>
      </c>
      <c r="BL18" s="17"/>
      <c r="BM18" s="17">
        <v>0.126131841019885</v>
      </c>
      <c r="BN18" s="17">
        <v>0.16172037057321501</v>
      </c>
      <c r="BO18" s="17">
        <v>0.13826161074874099</v>
      </c>
      <c r="BP18" s="17"/>
      <c r="BQ18" s="17">
        <v>0.18279577696569499</v>
      </c>
      <c r="BR18" s="17">
        <v>0.12193209586367899</v>
      </c>
      <c r="BS18" s="17"/>
      <c r="BT18" s="17">
        <v>0.15341866235366899</v>
      </c>
      <c r="BU18" s="17">
        <v>0.144845313486756</v>
      </c>
    </row>
    <row r="19" spans="2:73" x14ac:dyDescent="0.3">
      <c r="B19" s="18" t="s">
        <v>92</v>
      </c>
      <c r="C19" s="17">
        <v>0.11874845834754</v>
      </c>
      <c r="D19" s="17">
        <v>9.4467491273034707E-2</v>
      </c>
      <c r="E19" s="17">
        <v>0.14157327277974699</v>
      </c>
      <c r="F19" s="17"/>
      <c r="G19" s="17">
        <v>8.7609099888747294E-2</v>
      </c>
      <c r="H19" s="17">
        <v>4.5056692243205701E-2</v>
      </c>
      <c r="I19" s="17">
        <v>0.143141697140589</v>
      </c>
      <c r="J19" s="17">
        <v>0.159224649841511</v>
      </c>
      <c r="K19" s="17">
        <v>0.11028424078725201</v>
      </c>
      <c r="L19" s="17">
        <v>0.176323135628012</v>
      </c>
      <c r="M19" s="17"/>
      <c r="N19" s="17">
        <v>0.107869951069319</v>
      </c>
      <c r="O19" s="17">
        <v>4.3717110997265399E-2</v>
      </c>
      <c r="P19" s="17">
        <v>0.164535330900032</v>
      </c>
      <c r="Q19" s="17">
        <v>0.154163901707216</v>
      </c>
      <c r="R19" s="17"/>
      <c r="S19" s="17">
        <v>4.6012043508329999E-2</v>
      </c>
      <c r="T19" s="17">
        <v>0.15316276178723301</v>
      </c>
      <c r="U19" s="17">
        <v>0.123490910526912</v>
      </c>
      <c r="V19" s="17">
        <v>0.15207364864679401</v>
      </c>
      <c r="W19" s="17">
        <v>3.8516829622268302E-2</v>
      </c>
      <c r="X19" s="17">
        <v>0.148612677814799</v>
      </c>
      <c r="Y19" s="17">
        <v>0.15466602993682901</v>
      </c>
      <c r="Z19" s="17">
        <v>0.174087196187103</v>
      </c>
      <c r="AA19" s="17">
        <v>0.156277650811112</v>
      </c>
      <c r="AB19" s="17"/>
      <c r="AC19" s="17">
        <v>0.21071035491503701</v>
      </c>
      <c r="AD19" s="17">
        <v>9.9234924583834497E-2</v>
      </c>
      <c r="AE19" s="17">
        <v>0.17779715047285899</v>
      </c>
      <c r="AF19" s="17">
        <v>0.17203651331508599</v>
      </c>
      <c r="AG19" s="17">
        <v>8.3314848777690298E-2</v>
      </c>
      <c r="AH19" s="17">
        <v>0.123470794980305</v>
      </c>
      <c r="AI19" s="17">
        <v>8.4350800175010704E-2</v>
      </c>
      <c r="AJ19" s="17">
        <v>3.5233634455465901E-2</v>
      </c>
      <c r="AK19" s="17">
        <v>0.152485517736201</v>
      </c>
      <c r="AL19" s="17">
        <v>0.12306489968826299</v>
      </c>
      <c r="AM19" s="17">
        <v>5.3394033320777003E-2</v>
      </c>
      <c r="AN19" s="17">
        <v>0.11092039740286599</v>
      </c>
      <c r="AO19" s="17">
        <v>4.9445297943821298E-2</v>
      </c>
      <c r="AP19" s="17">
        <v>8.5644114803494306E-2</v>
      </c>
      <c r="AQ19" s="17">
        <v>0.29965444018093401</v>
      </c>
      <c r="AR19" s="17">
        <v>0.101587415816372</v>
      </c>
      <c r="AS19" s="17"/>
      <c r="AT19" s="17">
        <v>7.1842623855300602E-2</v>
      </c>
      <c r="AU19" s="17">
        <v>0.10317490999522801</v>
      </c>
      <c r="AV19" s="17">
        <v>9.4283969137734402E-2</v>
      </c>
      <c r="AW19" s="17">
        <v>0.19737491469197199</v>
      </c>
      <c r="AX19" s="17">
        <v>0.28817558485793998</v>
      </c>
      <c r="AY19" s="17">
        <v>0.121032689237708</v>
      </c>
      <c r="AZ19" s="17"/>
      <c r="BA19" s="17">
        <v>0.16331689416030201</v>
      </c>
      <c r="BB19" s="17">
        <v>6.6570463262959997E-2</v>
      </c>
      <c r="BC19" s="17">
        <v>0.12517393355082801</v>
      </c>
      <c r="BD19" s="17">
        <v>7.0570706773965694E-2</v>
      </c>
      <c r="BE19" s="17">
        <v>8.0167976441544594E-2</v>
      </c>
      <c r="BF19" s="17"/>
      <c r="BG19" s="17">
        <v>0.17421028003132299</v>
      </c>
      <c r="BH19" s="17">
        <v>6.4579235418959394E-2</v>
      </c>
      <c r="BI19" s="17">
        <v>0.27210194895088402</v>
      </c>
      <c r="BJ19" s="17">
        <v>6.47924866028525E-2</v>
      </c>
      <c r="BK19" s="17">
        <v>0.21299485058435999</v>
      </c>
      <c r="BL19" s="17"/>
      <c r="BM19" s="17">
        <v>0.146397272218389</v>
      </c>
      <c r="BN19" s="17">
        <v>0.107502243818392</v>
      </c>
      <c r="BO19" s="17">
        <v>6.8182107695440697E-2</v>
      </c>
      <c r="BP19" s="17"/>
      <c r="BQ19" s="17">
        <v>6.4975521239849204E-2</v>
      </c>
      <c r="BR19" s="17">
        <v>0.149356758765368</v>
      </c>
      <c r="BS19" s="17"/>
      <c r="BT19" s="17">
        <v>9.4757386019325596E-2</v>
      </c>
      <c r="BU19" s="17">
        <v>0.133499929952973</v>
      </c>
    </row>
    <row r="20" spans="2:73" ht="43.2" x14ac:dyDescent="0.3">
      <c r="B20" s="18" t="s">
        <v>513</v>
      </c>
      <c r="C20" s="17">
        <v>0.112351722755322</v>
      </c>
      <c r="D20" s="17">
        <v>8.7711626812151E-2</v>
      </c>
      <c r="E20" s="17">
        <v>0.13548716202130001</v>
      </c>
      <c r="F20" s="17"/>
      <c r="G20" s="17">
        <v>0.14235467080856001</v>
      </c>
      <c r="H20" s="17">
        <v>0.107406383107987</v>
      </c>
      <c r="I20" s="17">
        <v>0.13651996027907701</v>
      </c>
      <c r="J20" s="17">
        <v>0.13539499825082299</v>
      </c>
      <c r="K20" s="17">
        <v>5.0229722972393698E-2</v>
      </c>
      <c r="L20" s="17">
        <v>6.7101050151030794E-2</v>
      </c>
      <c r="M20" s="17"/>
      <c r="N20" s="17">
        <v>0.10169882571594301</v>
      </c>
      <c r="O20" s="17">
        <v>0.17013573249890401</v>
      </c>
      <c r="P20" s="17">
        <v>0.14081813075529201</v>
      </c>
      <c r="Q20" s="17">
        <v>4.8480322024836202E-2</v>
      </c>
      <c r="R20" s="17"/>
      <c r="S20" s="17">
        <v>3.6219902463912303E-2</v>
      </c>
      <c r="T20" s="17">
        <v>8.5995781504917504E-2</v>
      </c>
      <c r="U20" s="17">
        <v>0.23841923850270599</v>
      </c>
      <c r="V20" s="17">
        <v>2.8468253925915801E-2</v>
      </c>
      <c r="W20" s="17">
        <v>0.32212757127135</v>
      </c>
      <c r="X20" s="17">
        <v>0.226277617182989</v>
      </c>
      <c r="Y20" s="17">
        <v>0.13481130007856501</v>
      </c>
      <c r="Z20" s="17">
        <v>5.03835983729502E-2</v>
      </c>
      <c r="AA20" s="17">
        <v>4.4032100862056597E-2</v>
      </c>
      <c r="AB20" s="17"/>
      <c r="AC20" s="17">
        <v>0</v>
      </c>
      <c r="AD20" s="17">
        <v>0.10026486877137999</v>
      </c>
      <c r="AE20" s="17">
        <v>7.0626374647466503E-2</v>
      </c>
      <c r="AF20" s="17">
        <v>0.26733176616746801</v>
      </c>
      <c r="AG20" s="17">
        <v>0.112798018215834</v>
      </c>
      <c r="AH20" s="17">
        <v>0.114474257202866</v>
      </c>
      <c r="AI20" s="17">
        <v>4.7712256563860703E-2</v>
      </c>
      <c r="AJ20" s="17">
        <v>0.125755965567416</v>
      </c>
      <c r="AK20" s="17">
        <v>0.16096243699301899</v>
      </c>
      <c r="AL20" s="17">
        <v>0.16282678167452899</v>
      </c>
      <c r="AM20" s="17">
        <v>0.15260616019189499</v>
      </c>
      <c r="AN20" s="17">
        <v>0.13129155341066001</v>
      </c>
      <c r="AO20" s="17">
        <v>5.66266329860022E-2</v>
      </c>
      <c r="AP20" s="17">
        <v>0.15674791573448499</v>
      </c>
      <c r="AQ20" s="17">
        <v>0</v>
      </c>
      <c r="AR20" s="17">
        <v>7.0647057225318194E-2</v>
      </c>
      <c r="AS20" s="17"/>
      <c r="AT20" s="17">
        <v>4.5971204459989201E-2</v>
      </c>
      <c r="AU20" s="17">
        <v>0.10347644148508001</v>
      </c>
      <c r="AV20" s="17">
        <v>0.17145994988973801</v>
      </c>
      <c r="AW20" s="17">
        <v>0.23520459333595001</v>
      </c>
      <c r="AX20" s="17">
        <v>8.2447317848937204E-2</v>
      </c>
      <c r="AY20" s="17">
        <v>0.121849877942849</v>
      </c>
      <c r="AZ20" s="17"/>
      <c r="BA20" s="17">
        <v>0.13992706673694699</v>
      </c>
      <c r="BB20" s="17">
        <v>0.18463247843528699</v>
      </c>
      <c r="BC20" s="17">
        <v>7.0233786805969894E-2</v>
      </c>
      <c r="BD20" s="17">
        <v>7.4753537749556204E-2</v>
      </c>
      <c r="BE20" s="17">
        <v>0</v>
      </c>
      <c r="BF20" s="17"/>
      <c r="BG20" s="17">
        <v>0.11540443021458099</v>
      </c>
      <c r="BH20" s="17">
        <v>0.12858989414786601</v>
      </c>
      <c r="BI20" s="17">
        <v>0.17542696630624799</v>
      </c>
      <c r="BJ20" s="17">
        <v>0.16832968696540099</v>
      </c>
      <c r="BK20" s="17">
        <v>0.10672193612167</v>
      </c>
      <c r="BL20" s="17"/>
      <c r="BM20" s="17">
        <v>0.102878913909873</v>
      </c>
      <c r="BN20" s="17">
        <v>0.12538576218860101</v>
      </c>
      <c r="BO20" s="17">
        <v>0.108564391179407</v>
      </c>
      <c r="BP20" s="17"/>
      <c r="BQ20" s="17">
        <v>0.12969889745415</v>
      </c>
      <c r="BR20" s="17">
        <v>0.107115458665862</v>
      </c>
      <c r="BS20" s="17"/>
      <c r="BT20" s="17">
        <v>7.7746309310801606E-2</v>
      </c>
      <c r="BU20" s="17">
        <v>0.14734809220690701</v>
      </c>
    </row>
    <row r="21" spans="2:73" ht="43.2" x14ac:dyDescent="0.3">
      <c r="B21" s="18" t="s">
        <v>514</v>
      </c>
      <c r="C21" s="17">
        <v>8.6204491638789293E-2</v>
      </c>
      <c r="D21" s="17">
        <v>9.2662536041731594E-2</v>
      </c>
      <c r="E21" s="17">
        <v>8.0523332348855503E-2</v>
      </c>
      <c r="F21" s="17"/>
      <c r="G21" s="17">
        <v>3.7709702583931602E-2</v>
      </c>
      <c r="H21" s="17">
        <v>9.2121363066907505E-2</v>
      </c>
      <c r="I21" s="17">
        <v>8.8421034589897904E-2</v>
      </c>
      <c r="J21" s="17">
        <v>0.11438598817588801</v>
      </c>
      <c r="K21" s="17">
        <v>0.111788296876392</v>
      </c>
      <c r="L21" s="17">
        <v>7.0048879518405896E-2</v>
      </c>
      <c r="M21" s="17"/>
      <c r="N21" s="17">
        <v>0.121837018652504</v>
      </c>
      <c r="O21" s="17">
        <v>0.11624616672602101</v>
      </c>
      <c r="P21" s="17">
        <v>6.7413081675650896E-2</v>
      </c>
      <c r="Q21" s="17">
        <v>4.2016075597360099E-2</v>
      </c>
      <c r="R21" s="17"/>
      <c r="S21" s="17">
        <v>8.5291865532924296E-2</v>
      </c>
      <c r="T21" s="17">
        <v>5.66602217130509E-2</v>
      </c>
      <c r="U21" s="17">
        <v>0.183289568331612</v>
      </c>
      <c r="V21" s="17">
        <v>9.1399521368036002E-2</v>
      </c>
      <c r="W21" s="17">
        <v>0.110123564412359</v>
      </c>
      <c r="X21" s="17">
        <v>0.115924537193916</v>
      </c>
      <c r="Y21" s="17">
        <v>7.2066835705104595E-2</v>
      </c>
      <c r="Z21" s="17">
        <v>0</v>
      </c>
      <c r="AA21" s="17">
        <v>5.5661339317738201E-2</v>
      </c>
      <c r="AB21" s="17"/>
      <c r="AC21" s="17">
        <v>0</v>
      </c>
      <c r="AD21" s="17">
        <v>4.6595108492641299E-2</v>
      </c>
      <c r="AE21" s="17">
        <v>7.0626374647466503E-2</v>
      </c>
      <c r="AF21" s="17">
        <v>8.2102893104849195E-2</v>
      </c>
      <c r="AG21" s="17">
        <v>2.82824454753378E-2</v>
      </c>
      <c r="AH21" s="17">
        <v>0.13733541435886301</v>
      </c>
      <c r="AI21" s="17">
        <v>7.7085646631776694E-2</v>
      </c>
      <c r="AJ21" s="17">
        <v>3.7997390561406101E-2</v>
      </c>
      <c r="AK21" s="17">
        <v>0.11811558900654601</v>
      </c>
      <c r="AL21" s="17">
        <v>7.3957405312527605E-2</v>
      </c>
      <c r="AM21" s="17">
        <v>9.6614449968192698E-2</v>
      </c>
      <c r="AN21" s="17">
        <v>0.14588913679882001</v>
      </c>
      <c r="AO21" s="17">
        <v>0.12557065507145901</v>
      </c>
      <c r="AP21" s="17">
        <v>7.2875540888753601E-2</v>
      </c>
      <c r="AQ21" s="17">
        <v>9.5521400415311999E-2</v>
      </c>
      <c r="AR21" s="17">
        <v>0.11293570125013599</v>
      </c>
      <c r="AS21" s="17"/>
      <c r="AT21" s="17">
        <v>8.5510246079198202E-2</v>
      </c>
      <c r="AU21" s="17">
        <v>7.8742743273108207E-2</v>
      </c>
      <c r="AV21" s="17">
        <v>6.5596290204801899E-2</v>
      </c>
      <c r="AW21" s="17">
        <v>0.11710301591911</v>
      </c>
      <c r="AX21" s="17">
        <v>0.118314570342095</v>
      </c>
      <c r="AY21" s="17">
        <v>7.6715324785994798E-2</v>
      </c>
      <c r="AZ21" s="17"/>
      <c r="BA21" s="17">
        <v>3.9771080160712402E-2</v>
      </c>
      <c r="BB21" s="17">
        <v>8.2133068588373201E-2</v>
      </c>
      <c r="BC21" s="17">
        <v>8.7492403161759005E-2</v>
      </c>
      <c r="BD21" s="17">
        <v>0.17040548510835299</v>
      </c>
      <c r="BE21" s="17">
        <v>0.19892709571284101</v>
      </c>
      <c r="BF21" s="17"/>
      <c r="BG21" s="17">
        <v>5.8868321190121302E-2</v>
      </c>
      <c r="BH21" s="17">
        <v>9.9550224888272906E-2</v>
      </c>
      <c r="BI21" s="17">
        <v>8.0059096720828296E-2</v>
      </c>
      <c r="BJ21" s="17">
        <v>9.2576303762354095E-2</v>
      </c>
      <c r="BK21" s="17">
        <v>0.19064804881783801</v>
      </c>
      <c r="BL21" s="17"/>
      <c r="BM21" s="17">
        <v>6.2805667145075406E-2</v>
      </c>
      <c r="BN21" s="17">
        <v>0.115683843625944</v>
      </c>
      <c r="BO21" s="17">
        <v>8.3095125785237006E-2</v>
      </c>
      <c r="BP21" s="17"/>
      <c r="BQ21" s="17">
        <v>9.27947795242903E-2</v>
      </c>
      <c r="BR21" s="17">
        <v>9.1085271880532795E-2</v>
      </c>
      <c r="BS21" s="17"/>
      <c r="BT21" s="17">
        <v>8.0359444081686701E-2</v>
      </c>
      <c r="BU21" s="17">
        <v>9.34399823983426E-2</v>
      </c>
    </row>
    <row r="22" spans="2:73" ht="28.8" x14ac:dyDescent="0.3">
      <c r="B22" s="18" t="s">
        <v>515</v>
      </c>
      <c r="C22" s="17">
        <v>7.7444660744603197E-2</v>
      </c>
      <c r="D22" s="17">
        <v>9.18543683710418E-2</v>
      </c>
      <c r="E22" s="17">
        <v>6.4388358671118306E-2</v>
      </c>
      <c r="F22" s="17"/>
      <c r="G22" s="17">
        <v>0.101080839372166</v>
      </c>
      <c r="H22" s="17">
        <v>0.13371529852681599</v>
      </c>
      <c r="I22" s="17">
        <v>3.4392039320213202E-2</v>
      </c>
      <c r="J22" s="17">
        <v>7.5460823520423895E-2</v>
      </c>
      <c r="K22" s="17">
        <v>7.1738939490752898E-2</v>
      </c>
      <c r="L22" s="17">
        <v>4.1103910636125798E-2</v>
      </c>
      <c r="M22" s="17"/>
      <c r="N22" s="17">
        <v>7.9996850231334404E-2</v>
      </c>
      <c r="O22" s="17">
        <v>7.0704376246792405E-2</v>
      </c>
      <c r="P22" s="17">
        <v>5.5208137657560802E-2</v>
      </c>
      <c r="Q22" s="17">
        <v>0.101908487132641</v>
      </c>
      <c r="R22" s="17"/>
      <c r="S22" s="17">
        <v>9.0669168590742699E-2</v>
      </c>
      <c r="T22" s="17">
        <v>3.8169625969476602E-2</v>
      </c>
      <c r="U22" s="17">
        <v>9.6353987309254097E-2</v>
      </c>
      <c r="V22" s="17">
        <v>5.2755089063345299E-2</v>
      </c>
      <c r="W22" s="17">
        <v>3.9473819658358202E-2</v>
      </c>
      <c r="X22" s="17">
        <v>6.37376696264466E-2</v>
      </c>
      <c r="Y22" s="17">
        <v>0.102537869402958</v>
      </c>
      <c r="Z22" s="17">
        <v>5.3940626810622602E-2</v>
      </c>
      <c r="AA22" s="17">
        <v>0.138590525033777</v>
      </c>
      <c r="AB22" s="17"/>
      <c r="AC22" s="17">
        <v>0</v>
      </c>
      <c r="AD22" s="17">
        <v>0.134196182777471</v>
      </c>
      <c r="AE22" s="17">
        <v>0.21027890116568701</v>
      </c>
      <c r="AF22" s="17">
        <v>0</v>
      </c>
      <c r="AG22" s="17">
        <v>8.4455316671698102E-2</v>
      </c>
      <c r="AH22" s="17">
        <v>9.7019306997219404E-2</v>
      </c>
      <c r="AI22" s="17">
        <v>4.6182393345312898E-2</v>
      </c>
      <c r="AJ22" s="17">
        <v>3.7997390561406101E-2</v>
      </c>
      <c r="AK22" s="17">
        <v>4.80213452247997E-2</v>
      </c>
      <c r="AL22" s="17">
        <v>7.5045641607564398E-2</v>
      </c>
      <c r="AM22" s="17">
        <v>0</v>
      </c>
      <c r="AN22" s="17">
        <v>0.123206237784863</v>
      </c>
      <c r="AO22" s="17">
        <v>0.20384851494780601</v>
      </c>
      <c r="AP22" s="17">
        <v>4.5752552644438699E-2</v>
      </c>
      <c r="AQ22" s="17">
        <v>0.152951630330872</v>
      </c>
      <c r="AR22" s="17">
        <v>0</v>
      </c>
      <c r="AS22" s="17"/>
      <c r="AT22" s="17">
        <v>6.5831403335823005E-2</v>
      </c>
      <c r="AU22" s="17">
        <v>8.6241611797142903E-2</v>
      </c>
      <c r="AV22" s="17">
        <v>0.13727740855120099</v>
      </c>
      <c r="AW22" s="17">
        <v>6.3575106826888703E-2</v>
      </c>
      <c r="AX22" s="17">
        <v>2.8389271191708101E-2</v>
      </c>
      <c r="AY22" s="17">
        <v>0</v>
      </c>
      <c r="AZ22" s="17"/>
      <c r="BA22" s="17">
        <v>5.5352312649500399E-2</v>
      </c>
      <c r="BB22" s="17">
        <v>4.33880882292784E-2</v>
      </c>
      <c r="BC22" s="17">
        <v>8.3688113871854097E-2</v>
      </c>
      <c r="BD22" s="17">
        <v>9.9394558210697495E-2</v>
      </c>
      <c r="BE22" s="17">
        <v>9.1155382006810406E-2</v>
      </c>
      <c r="BF22" s="17"/>
      <c r="BG22" s="17">
        <v>7.3364484531698998E-2</v>
      </c>
      <c r="BH22" s="17">
        <v>9.7908088546610095E-2</v>
      </c>
      <c r="BI22" s="17">
        <v>7.1162861011918599E-2</v>
      </c>
      <c r="BJ22" s="17">
        <v>0.102632417303426</v>
      </c>
      <c r="BK22" s="17">
        <v>5.4442137750025502E-2</v>
      </c>
      <c r="BL22" s="17"/>
      <c r="BM22" s="17">
        <v>9.1922326496508402E-2</v>
      </c>
      <c r="BN22" s="17">
        <v>5.8160900211501998E-2</v>
      </c>
      <c r="BO22" s="17">
        <v>8.1768932409732403E-2</v>
      </c>
      <c r="BP22" s="17"/>
      <c r="BQ22" s="17">
        <v>9.0025257855543203E-2</v>
      </c>
      <c r="BR22" s="17">
        <v>6.9642489961468407E-2</v>
      </c>
      <c r="BS22" s="17"/>
      <c r="BT22" s="17">
        <v>0.117040526901836</v>
      </c>
      <c r="BU22" s="17">
        <v>4.47716086639817E-2</v>
      </c>
    </row>
    <row r="23" spans="2:73" ht="28.8" x14ac:dyDescent="0.3">
      <c r="B23" s="18" t="s">
        <v>516</v>
      </c>
      <c r="C23" s="17">
        <v>6.8867708914826201E-2</v>
      </c>
      <c r="D23" s="17">
        <v>6.6637424325915004E-2</v>
      </c>
      <c r="E23" s="17">
        <v>7.1155947616320395E-2</v>
      </c>
      <c r="F23" s="17"/>
      <c r="G23" s="17">
        <v>8.3784759510306506E-2</v>
      </c>
      <c r="H23" s="17">
        <v>0.11710457005267701</v>
      </c>
      <c r="I23" s="17">
        <v>4.6366284862254498E-2</v>
      </c>
      <c r="J23" s="17">
        <v>7.8524000944557304E-2</v>
      </c>
      <c r="K23" s="17">
        <v>4.6919672913297898E-2</v>
      </c>
      <c r="L23" s="17">
        <v>2.1155256317173101E-2</v>
      </c>
      <c r="M23" s="17"/>
      <c r="N23" s="17">
        <v>0.118455367981589</v>
      </c>
      <c r="O23" s="17">
        <v>6.2943362285815402E-2</v>
      </c>
      <c r="P23" s="17">
        <v>3.42208316090514E-2</v>
      </c>
      <c r="Q23" s="17">
        <v>5.5844692727960998E-2</v>
      </c>
      <c r="R23" s="17"/>
      <c r="S23" s="17">
        <v>6.2107054160873199E-2</v>
      </c>
      <c r="T23" s="17">
        <v>5.6072156770793198E-2</v>
      </c>
      <c r="U23" s="17">
        <v>0.15843499248852999</v>
      </c>
      <c r="V23" s="17">
        <v>7.3115359698470203E-2</v>
      </c>
      <c r="W23" s="17">
        <v>0</v>
      </c>
      <c r="X23" s="17">
        <v>7.7602871159744694E-2</v>
      </c>
      <c r="Y23" s="17">
        <v>0.110854765338866</v>
      </c>
      <c r="Z23" s="17">
        <v>0</v>
      </c>
      <c r="AA23" s="17">
        <v>5.1016076108882702E-2</v>
      </c>
      <c r="AB23" s="17"/>
      <c r="AC23" s="17">
        <v>0</v>
      </c>
      <c r="AD23" s="17">
        <v>0</v>
      </c>
      <c r="AE23" s="17">
        <v>7.0626374647466503E-2</v>
      </c>
      <c r="AF23" s="17">
        <v>0</v>
      </c>
      <c r="AG23" s="17">
        <v>2.5342105044221599E-2</v>
      </c>
      <c r="AH23" s="17">
        <v>0.149797921165752</v>
      </c>
      <c r="AI23" s="17">
        <v>0</v>
      </c>
      <c r="AJ23" s="17">
        <v>7.2894436028157303E-2</v>
      </c>
      <c r="AK23" s="17">
        <v>6.3180498620205902E-2</v>
      </c>
      <c r="AL23" s="17">
        <v>9.6036591612145103E-2</v>
      </c>
      <c r="AM23" s="17">
        <v>3.23638086257639E-2</v>
      </c>
      <c r="AN23" s="17">
        <v>8.6692405247990906E-2</v>
      </c>
      <c r="AO23" s="17">
        <v>0.20781294423635099</v>
      </c>
      <c r="AP23" s="17">
        <v>0.20113637746423599</v>
      </c>
      <c r="AQ23" s="17">
        <v>0</v>
      </c>
      <c r="AR23" s="17">
        <v>0</v>
      </c>
      <c r="AS23" s="17"/>
      <c r="AT23" s="17">
        <v>5.6082429610620203E-2</v>
      </c>
      <c r="AU23" s="17">
        <v>8.2814716974880895E-2</v>
      </c>
      <c r="AV23" s="17">
        <v>8.8837591796662105E-2</v>
      </c>
      <c r="AW23" s="17">
        <v>9.8607113934415805E-2</v>
      </c>
      <c r="AX23" s="17">
        <v>0</v>
      </c>
      <c r="AY23" s="17">
        <v>0</v>
      </c>
      <c r="AZ23" s="17"/>
      <c r="BA23" s="17">
        <v>5.1251330808827003E-2</v>
      </c>
      <c r="BB23" s="17">
        <v>4.1174247881904699E-2</v>
      </c>
      <c r="BC23" s="17">
        <v>6.6263602866878907E-2</v>
      </c>
      <c r="BD23" s="17">
        <v>0.15984787587680499</v>
      </c>
      <c r="BE23" s="17">
        <v>9.1155382006810406E-2</v>
      </c>
      <c r="BF23" s="17"/>
      <c r="BG23" s="17">
        <v>7.2830024103614402E-2</v>
      </c>
      <c r="BH23" s="17">
        <v>9.4154513632924597E-2</v>
      </c>
      <c r="BI23" s="17">
        <v>6.23158978611449E-2</v>
      </c>
      <c r="BJ23" s="17">
        <v>4.4294712645556199E-2</v>
      </c>
      <c r="BK23" s="17">
        <v>0.10898336138895</v>
      </c>
      <c r="BL23" s="17"/>
      <c r="BM23" s="17">
        <v>5.9554143954726801E-2</v>
      </c>
      <c r="BN23" s="17">
        <v>7.4946266029725803E-2</v>
      </c>
      <c r="BO23" s="17">
        <v>8.0634591875582098E-2</v>
      </c>
      <c r="BP23" s="17"/>
      <c r="BQ23" s="17">
        <v>0.108913192779841</v>
      </c>
      <c r="BR23" s="17">
        <v>5.1627608276668298E-2</v>
      </c>
      <c r="BS23" s="17"/>
      <c r="BT23" s="17">
        <v>5.0135560622174502E-2</v>
      </c>
      <c r="BU23" s="17">
        <v>9.9605488940371301E-2</v>
      </c>
    </row>
    <row r="24" spans="2:73" x14ac:dyDescent="0.3">
      <c r="B24" s="18" t="s">
        <v>212</v>
      </c>
      <c r="C24" s="19">
        <v>3.3046981176808002E-2</v>
      </c>
      <c r="D24" s="19">
        <v>1.7266250458371501E-2</v>
      </c>
      <c r="E24" s="19">
        <v>4.7735363640835297E-2</v>
      </c>
      <c r="F24" s="19"/>
      <c r="G24" s="19">
        <v>4.49111674289914E-2</v>
      </c>
      <c r="H24" s="19">
        <v>0</v>
      </c>
      <c r="I24" s="19">
        <v>1.0228799944590999E-2</v>
      </c>
      <c r="J24" s="19">
        <v>7.42586760327376E-2</v>
      </c>
      <c r="K24" s="19">
        <v>7.3145565565109802E-2</v>
      </c>
      <c r="L24" s="19">
        <v>0</v>
      </c>
      <c r="M24" s="19"/>
      <c r="N24" s="19">
        <v>4.15575818286315E-2</v>
      </c>
      <c r="O24" s="19">
        <v>3.7025532076158801E-2</v>
      </c>
      <c r="P24" s="19">
        <v>1.5745456509834398E-2</v>
      </c>
      <c r="Q24" s="19">
        <v>3.7131759958908099E-2</v>
      </c>
      <c r="R24" s="19"/>
      <c r="S24" s="19">
        <v>9.1332644947163099E-3</v>
      </c>
      <c r="T24" s="19">
        <v>4.7411938917107599E-2</v>
      </c>
      <c r="U24" s="19">
        <v>4.4936167718917501E-2</v>
      </c>
      <c r="V24" s="19">
        <v>7.5298907381576602E-2</v>
      </c>
      <c r="W24" s="19">
        <v>4.5295334467365597E-2</v>
      </c>
      <c r="X24" s="19">
        <v>9.0541559459026796E-2</v>
      </c>
      <c r="Y24" s="19">
        <v>0</v>
      </c>
      <c r="Z24" s="19">
        <v>0</v>
      </c>
      <c r="AA24" s="19">
        <v>0</v>
      </c>
      <c r="AB24" s="19"/>
      <c r="AC24" s="19">
        <v>0</v>
      </c>
      <c r="AD24" s="19">
        <v>6.5024334773065601E-2</v>
      </c>
      <c r="AE24" s="19">
        <v>0</v>
      </c>
      <c r="AF24" s="19">
        <v>0</v>
      </c>
      <c r="AG24" s="19">
        <v>0.13219016829966801</v>
      </c>
      <c r="AH24" s="19">
        <v>1.9925227764330599E-2</v>
      </c>
      <c r="AI24" s="19">
        <v>3.2542846505529299E-2</v>
      </c>
      <c r="AJ24" s="19">
        <v>4.3343281829781401E-2</v>
      </c>
      <c r="AK24" s="19">
        <v>0</v>
      </c>
      <c r="AL24" s="19">
        <v>0</v>
      </c>
      <c r="AM24" s="19">
        <v>0</v>
      </c>
      <c r="AN24" s="19">
        <v>0</v>
      </c>
      <c r="AO24" s="19">
        <v>0</v>
      </c>
      <c r="AP24" s="19">
        <v>5.6005092820344E-2</v>
      </c>
      <c r="AQ24" s="19">
        <v>0</v>
      </c>
      <c r="AR24" s="19">
        <v>6.9616853240474993E-2</v>
      </c>
      <c r="AS24" s="19"/>
      <c r="AT24" s="19">
        <v>3.42061131163722E-2</v>
      </c>
      <c r="AU24" s="19">
        <v>3.8506816510410699E-2</v>
      </c>
      <c r="AV24" s="19">
        <v>4.1931336277662302E-2</v>
      </c>
      <c r="AW24" s="19">
        <v>0</v>
      </c>
      <c r="AX24" s="19">
        <v>2.9918743473657399E-2</v>
      </c>
      <c r="AY24" s="19">
        <v>5.2393508533194799E-2</v>
      </c>
      <c r="AZ24" s="19"/>
      <c r="BA24" s="19">
        <v>6.3160535583232993E-2</v>
      </c>
      <c r="BB24" s="19">
        <v>2.19212209894044E-2</v>
      </c>
      <c r="BC24" s="19">
        <v>2.8897060012943399E-2</v>
      </c>
      <c r="BD24" s="19">
        <v>1.46761551604039E-2</v>
      </c>
      <c r="BE24" s="19">
        <v>0.104064701190695</v>
      </c>
      <c r="BF24" s="19"/>
      <c r="BG24" s="19">
        <v>2.3719111778154299E-2</v>
      </c>
      <c r="BH24" s="19">
        <v>3.1866414784274197E-2</v>
      </c>
      <c r="BI24" s="19">
        <v>3.1501381765644099E-2</v>
      </c>
      <c r="BJ24" s="19">
        <v>1.8369999937234802E-2</v>
      </c>
      <c r="BK24" s="19">
        <v>4.5893436232028802E-2</v>
      </c>
      <c r="BL24" s="19"/>
      <c r="BM24" s="19">
        <v>2.5286402383802E-2</v>
      </c>
      <c r="BN24" s="19">
        <v>4.9192070290458398E-2</v>
      </c>
      <c r="BO24" s="19">
        <v>1.7372687134845501E-2</v>
      </c>
      <c r="BP24" s="19"/>
      <c r="BQ24" s="19">
        <v>2.58779768870099E-2</v>
      </c>
      <c r="BR24" s="19">
        <v>4.0810841880898001E-2</v>
      </c>
      <c r="BS24" s="19"/>
      <c r="BT24" s="19">
        <v>1.6127814617230202E-2</v>
      </c>
      <c r="BU24" s="19">
        <v>5.6587149835924402E-2</v>
      </c>
    </row>
    <row r="25" spans="2:73" x14ac:dyDescent="0.3">
      <c r="B25" s="16" t="s">
        <v>518</v>
      </c>
    </row>
    <row r="26" spans="2:73" x14ac:dyDescent="0.3">
      <c r="B26" t="s">
        <v>95</v>
      </c>
    </row>
    <row r="27" spans="2:73" x14ac:dyDescent="0.3">
      <c r="B27" t="s">
        <v>96</v>
      </c>
    </row>
    <row r="29" spans="2:73" x14ac:dyDescent="0.3">
      <c r="B2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R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8" width="20.6640625" customWidth="1"/>
  </cols>
  <sheetData>
    <row r="2" spans="2:18" ht="40.049999999999997" customHeight="1" x14ac:dyDescent="0.3">
      <c r="D2" s="30" t="s">
        <v>536</v>
      </c>
      <c r="E2" s="26"/>
      <c r="F2" s="26"/>
      <c r="G2" s="26"/>
      <c r="H2" s="26"/>
      <c r="I2" s="26"/>
      <c r="J2" s="26"/>
      <c r="K2" s="26"/>
      <c r="L2" s="26"/>
      <c r="M2" s="26"/>
      <c r="N2" s="26"/>
      <c r="O2" s="26"/>
      <c r="P2" s="26"/>
      <c r="Q2" s="26"/>
      <c r="R2" s="26"/>
    </row>
    <row r="6" spans="2:18" ht="49.95" customHeight="1" x14ac:dyDescent="0.3">
      <c r="B6" s="20" t="s">
        <v>14</v>
      </c>
      <c r="C6" s="20" t="s">
        <v>519</v>
      </c>
      <c r="D6" s="20" t="s">
        <v>520</v>
      </c>
      <c r="E6" s="20" t="s">
        <v>521</v>
      </c>
      <c r="F6" s="20" t="s">
        <v>522</v>
      </c>
      <c r="G6" s="20" t="s">
        <v>523</v>
      </c>
      <c r="H6" s="20" t="s">
        <v>524</v>
      </c>
      <c r="I6" s="20" t="s">
        <v>525</v>
      </c>
      <c r="J6" s="20" t="s">
        <v>526</v>
      </c>
      <c r="K6" s="20" t="s">
        <v>527</v>
      </c>
      <c r="L6" s="20" t="s">
        <v>528</v>
      </c>
      <c r="M6" s="20" t="s">
        <v>529</v>
      </c>
      <c r="N6" s="20" t="s">
        <v>530</v>
      </c>
      <c r="O6" s="20" t="s">
        <v>531</v>
      </c>
      <c r="P6" s="20" t="s">
        <v>532</v>
      </c>
      <c r="Q6" s="20" t="s">
        <v>533</v>
      </c>
    </row>
    <row r="7" spans="2:18" x14ac:dyDescent="0.3">
      <c r="B7" s="18" t="s">
        <v>534</v>
      </c>
      <c r="C7" s="17">
        <v>0.645434444144946</v>
      </c>
      <c r="D7" s="17">
        <v>0.55871220661176102</v>
      </c>
      <c r="E7" s="17">
        <v>0.52043115258568795</v>
      </c>
      <c r="F7" s="17">
        <v>0.57920483426618097</v>
      </c>
      <c r="G7" s="17">
        <v>0.32011911172231</v>
      </c>
      <c r="H7" s="17">
        <v>0.60688426595830103</v>
      </c>
      <c r="I7" s="17">
        <v>0.121404048826895</v>
      </c>
      <c r="J7" s="17">
        <v>0.28621206010907502</v>
      </c>
      <c r="K7" s="17">
        <v>0.79306387646736398</v>
      </c>
      <c r="L7" s="17">
        <v>0.38245738579904598</v>
      </c>
      <c r="M7" s="17">
        <v>0.61292369357210197</v>
      </c>
      <c r="N7" s="17">
        <v>0.28918634505826102</v>
      </c>
      <c r="O7" s="17">
        <v>0.81185869584598103</v>
      </c>
      <c r="P7" s="17">
        <v>0.634475073763479</v>
      </c>
      <c r="Q7" s="17">
        <v>0.32402677336852398</v>
      </c>
    </row>
    <row r="8" spans="2:18" x14ac:dyDescent="0.3">
      <c r="B8" s="18" t="s">
        <v>535</v>
      </c>
      <c r="C8" s="17">
        <v>0.31429028649123197</v>
      </c>
      <c r="D8" s="17">
        <v>0.39863463889595302</v>
      </c>
      <c r="E8" s="17">
        <v>0.44325939081529803</v>
      </c>
      <c r="F8" s="17">
        <v>0.39538052473655999</v>
      </c>
      <c r="G8" s="17">
        <v>0.64461943428996205</v>
      </c>
      <c r="H8" s="17">
        <v>0.35190700566093602</v>
      </c>
      <c r="I8" s="17">
        <v>0.84479258254192902</v>
      </c>
      <c r="J8" s="17">
        <v>0.67593146950659699</v>
      </c>
      <c r="K8" s="17">
        <v>0.17388851629954599</v>
      </c>
      <c r="L8" s="17">
        <v>0.59108225472076503</v>
      </c>
      <c r="M8" s="17">
        <v>0.35461712600506001</v>
      </c>
      <c r="N8" s="17">
        <v>0.67498980091529703</v>
      </c>
      <c r="O8" s="17">
        <v>0.171191020695455</v>
      </c>
      <c r="P8" s="17">
        <v>0.32419448191734301</v>
      </c>
      <c r="Q8" s="17">
        <v>0.61524621561817905</v>
      </c>
    </row>
    <row r="9" spans="2:18" x14ac:dyDescent="0.3">
      <c r="B9" s="18" t="s">
        <v>92</v>
      </c>
      <c r="C9" s="17">
        <v>4.0275269363821503E-2</v>
      </c>
      <c r="D9" s="17">
        <v>4.2653154492285399E-2</v>
      </c>
      <c r="E9" s="17">
        <v>3.6309456599014002E-2</v>
      </c>
      <c r="F9" s="17">
        <v>2.54146409972584E-2</v>
      </c>
      <c r="G9" s="17">
        <v>3.5261453987727599E-2</v>
      </c>
      <c r="H9" s="17">
        <v>4.1208728380763102E-2</v>
      </c>
      <c r="I9" s="17">
        <v>3.3803368631175799E-2</v>
      </c>
      <c r="J9" s="17">
        <v>3.7856470384328197E-2</v>
      </c>
      <c r="K9" s="17">
        <v>3.3047607233089603E-2</v>
      </c>
      <c r="L9" s="17">
        <v>2.64603594801886E-2</v>
      </c>
      <c r="M9" s="17">
        <v>3.2459180422837498E-2</v>
      </c>
      <c r="N9" s="17">
        <v>3.5823854026441899E-2</v>
      </c>
      <c r="O9" s="17">
        <v>1.69502834585646E-2</v>
      </c>
      <c r="P9" s="17">
        <v>4.1330444319177602E-2</v>
      </c>
      <c r="Q9" s="17">
        <v>6.0727011013296597E-2</v>
      </c>
    </row>
    <row r="10" spans="2:18" x14ac:dyDescent="0.3">
      <c r="B10" s="16" t="s">
        <v>537</v>
      </c>
      <c r="C10" s="16"/>
      <c r="D10" s="16"/>
      <c r="E10" s="16"/>
      <c r="F10" s="16"/>
      <c r="G10" s="16"/>
      <c r="H10" s="16"/>
      <c r="I10" s="16"/>
      <c r="J10" s="16"/>
      <c r="K10" s="16"/>
      <c r="L10" s="16"/>
      <c r="M10" s="16"/>
      <c r="N10" s="16"/>
      <c r="O10" s="16"/>
      <c r="P10" s="16"/>
      <c r="Q10" s="16"/>
    </row>
    <row r="11" spans="2:18" x14ac:dyDescent="0.3">
      <c r="B11" t="s">
        <v>95</v>
      </c>
    </row>
    <row r="12" spans="2:18" x14ac:dyDescent="0.3">
      <c r="B12" t="s">
        <v>96</v>
      </c>
    </row>
    <row r="16" spans="2:18" x14ac:dyDescent="0.3">
      <c r="B16" s="8" t="str">
        <f>HYPERLINK("#'Contents'!A1", "Return to Contents")</f>
        <v>Return to Contents</v>
      </c>
    </row>
  </sheetData>
  <mergeCells count="1">
    <mergeCell ref="D2:R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0.645434444144946</v>
      </c>
      <c r="D9" s="17">
        <v>0.67374429302209204</v>
      </c>
      <c r="E9" s="17">
        <v>0.61736912887769502</v>
      </c>
      <c r="F9" s="17"/>
      <c r="G9" s="17">
        <v>0.71716530087725505</v>
      </c>
      <c r="H9" s="17">
        <v>0.69628244331993205</v>
      </c>
      <c r="I9" s="17">
        <v>0.65836066307383201</v>
      </c>
      <c r="J9" s="17">
        <v>0.62725948873777004</v>
      </c>
      <c r="K9" s="17">
        <v>0.60428900700000898</v>
      </c>
      <c r="L9" s="17">
        <v>0.57617938937573498</v>
      </c>
      <c r="M9" s="17"/>
      <c r="N9" s="17">
        <v>0.72706502894719305</v>
      </c>
      <c r="O9" s="17">
        <v>0.62336405824947605</v>
      </c>
      <c r="P9" s="17">
        <v>0.64301034760854303</v>
      </c>
      <c r="Q9" s="17">
        <v>0.55801386059008595</v>
      </c>
      <c r="R9" s="17"/>
      <c r="S9" s="17">
        <v>0.68431862629967199</v>
      </c>
      <c r="T9" s="17">
        <v>0.65255732046213599</v>
      </c>
      <c r="U9" s="17">
        <v>0.71908965347424603</v>
      </c>
      <c r="V9" s="17">
        <v>0.62530859075417</v>
      </c>
      <c r="W9" s="17">
        <v>0.59815911705276703</v>
      </c>
      <c r="X9" s="17">
        <v>0.66110144108521696</v>
      </c>
      <c r="Y9" s="17">
        <v>0.59652665201713895</v>
      </c>
      <c r="Z9" s="17">
        <v>0.56559488322412499</v>
      </c>
      <c r="AA9" s="17">
        <v>0.63692775902374099</v>
      </c>
      <c r="AB9" s="17"/>
      <c r="AC9" s="17">
        <v>0.63986768361742097</v>
      </c>
      <c r="AD9" s="17">
        <v>0.69873607738170695</v>
      </c>
      <c r="AE9" s="17">
        <v>0.55116828812893004</v>
      </c>
      <c r="AF9" s="17">
        <v>0.60824437394356401</v>
      </c>
      <c r="AG9" s="17">
        <v>0.57126982782334101</v>
      </c>
      <c r="AH9" s="17">
        <v>0.627220509767628</v>
      </c>
      <c r="AI9" s="17">
        <v>0.60655501382376398</v>
      </c>
      <c r="AJ9" s="17">
        <v>0.68876764097790599</v>
      </c>
      <c r="AK9" s="17">
        <v>0.70966742823408102</v>
      </c>
      <c r="AL9" s="17">
        <v>0.66185266287270705</v>
      </c>
      <c r="AM9" s="17">
        <v>0.58962929524872798</v>
      </c>
      <c r="AN9" s="17">
        <v>0.65440163146639496</v>
      </c>
      <c r="AO9" s="17">
        <v>0.65722601725045704</v>
      </c>
      <c r="AP9" s="17">
        <v>0.74124642570279398</v>
      </c>
      <c r="AQ9" s="17">
        <v>0.72222959759402505</v>
      </c>
      <c r="AR9" s="17">
        <v>0.81875360808939401</v>
      </c>
      <c r="AS9" s="17"/>
      <c r="AT9" s="17">
        <v>0.72706293375202202</v>
      </c>
      <c r="AU9" s="17">
        <v>0.617044163990074</v>
      </c>
      <c r="AV9" s="17">
        <v>0.66262246366115496</v>
      </c>
      <c r="AW9" s="17">
        <v>0.59318440408086803</v>
      </c>
      <c r="AX9" s="17">
        <v>0.60129499010236198</v>
      </c>
      <c r="AY9" s="17">
        <v>0.642166444687576</v>
      </c>
      <c r="AZ9" s="17"/>
      <c r="BA9" s="17">
        <v>0.53916401831744898</v>
      </c>
      <c r="BB9" s="17">
        <v>0.61302843794916195</v>
      </c>
      <c r="BC9" s="17">
        <v>0.67873435634410995</v>
      </c>
      <c r="BD9" s="17">
        <v>0.784515425358981</v>
      </c>
      <c r="BE9" s="17">
        <v>0.89683433349545205</v>
      </c>
      <c r="BF9" s="17"/>
      <c r="BG9" s="17">
        <v>0.61648617525579696</v>
      </c>
      <c r="BH9" s="17">
        <v>0.692396374212082</v>
      </c>
      <c r="BI9" s="17">
        <v>0.67809123199455701</v>
      </c>
      <c r="BJ9" s="17">
        <v>0.58166932593065301</v>
      </c>
      <c r="BK9" s="17">
        <v>0.691536435721681</v>
      </c>
      <c r="BL9" s="17"/>
      <c r="BM9" s="17">
        <v>0.66440808933332296</v>
      </c>
      <c r="BN9" s="17">
        <v>0.64047500735850305</v>
      </c>
      <c r="BO9" s="17">
        <v>0.58802206070333396</v>
      </c>
      <c r="BP9" s="17"/>
      <c r="BQ9" s="17">
        <v>0.73304094702907296</v>
      </c>
      <c r="BR9" s="17">
        <v>0.58260071897426502</v>
      </c>
      <c r="BS9" s="17"/>
      <c r="BT9" s="17">
        <v>0.69370179541279198</v>
      </c>
      <c r="BU9" s="17">
        <v>0.57070598629549496</v>
      </c>
    </row>
    <row r="10" spans="2:73" x14ac:dyDescent="0.3">
      <c r="B10" s="18" t="s">
        <v>535</v>
      </c>
      <c r="C10" s="17">
        <v>0.31429028649123197</v>
      </c>
      <c r="D10" s="17">
        <v>0.28662232434594898</v>
      </c>
      <c r="E10" s="17">
        <v>0.34162073512188001</v>
      </c>
      <c r="F10" s="17"/>
      <c r="G10" s="17">
        <v>0.240336354684866</v>
      </c>
      <c r="H10" s="17">
        <v>0.25257488224790797</v>
      </c>
      <c r="I10" s="17">
        <v>0.29203620309617001</v>
      </c>
      <c r="J10" s="17">
        <v>0.34730915733620499</v>
      </c>
      <c r="K10" s="17">
        <v>0.36456932824343402</v>
      </c>
      <c r="L10" s="17">
        <v>0.38484420124916802</v>
      </c>
      <c r="M10" s="17"/>
      <c r="N10" s="17">
        <v>0.24419581082168901</v>
      </c>
      <c r="O10" s="17">
        <v>0.33104084456527999</v>
      </c>
      <c r="P10" s="17">
        <v>0.317500309105537</v>
      </c>
      <c r="Q10" s="17">
        <v>0.39091303544120698</v>
      </c>
      <c r="R10" s="17"/>
      <c r="S10" s="17">
        <v>0.26610257265581799</v>
      </c>
      <c r="T10" s="17">
        <v>0.30627471717876797</v>
      </c>
      <c r="U10" s="17">
        <v>0.244478611194648</v>
      </c>
      <c r="V10" s="17">
        <v>0.36107481998012703</v>
      </c>
      <c r="W10" s="17">
        <v>0.34694494665380199</v>
      </c>
      <c r="X10" s="17">
        <v>0.29291289819856298</v>
      </c>
      <c r="Y10" s="17">
        <v>0.36046667988640102</v>
      </c>
      <c r="Z10" s="17">
        <v>0.39789529936552598</v>
      </c>
      <c r="AA10" s="17">
        <v>0.32541293233796897</v>
      </c>
      <c r="AB10" s="17"/>
      <c r="AC10" s="17">
        <v>0.36013231638257898</v>
      </c>
      <c r="AD10" s="17">
        <v>0.231226057066099</v>
      </c>
      <c r="AE10" s="17">
        <v>0.40215443731995398</v>
      </c>
      <c r="AF10" s="17">
        <v>0.34477485211895198</v>
      </c>
      <c r="AG10" s="17">
        <v>0.39672666795043798</v>
      </c>
      <c r="AH10" s="17">
        <v>0.327276995183515</v>
      </c>
      <c r="AI10" s="17">
        <v>0.35996116659226302</v>
      </c>
      <c r="AJ10" s="17">
        <v>0.28957566220389602</v>
      </c>
      <c r="AK10" s="17">
        <v>0.23141886404999301</v>
      </c>
      <c r="AL10" s="17">
        <v>0.29994695454841802</v>
      </c>
      <c r="AM10" s="17">
        <v>0.38161536302379401</v>
      </c>
      <c r="AN10" s="17">
        <v>0.290428636311586</v>
      </c>
      <c r="AO10" s="17">
        <v>0.31969891677171802</v>
      </c>
      <c r="AP10" s="17">
        <v>0.22423048184274899</v>
      </c>
      <c r="AQ10" s="17">
        <v>0.24266441075242301</v>
      </c>
      <c r="AR10" s="17">
        <v>0.143761651411007</v>
      </c>
      <c r="AS10" s="17"/>
      <c r="AT10" s="17">
        <v>0.234455490037628</v>
      </c>
      <c r="AU10" s="17">
        <v>0.35128945493589098</v>
      </c>
      <c r="AV10" s="17">
        <v>0.29921123362049301</v>
      </c>
      <c r="AW10" s="17">
        <v>0.35666334506234998</v>
      </c>
      <c r="AX10" s="17">
        <v>0.35132590506935901</v>
      </c>
      <c r="AY10" s="17">
        <v>0.30158124172584799</v>
      </c>
      <c r="AZ10" s="17"/>
      <c r="BA10" s="17">
        <v>0.41982496809535802</v>
      </c>
      <c r="BB10" s="17">
        <v>0.34691912489378202</v>
      </c>
      <c r="BC10" s="17">
        <v>0.28421014918179299</v>
      </c>
      <c r="BD10" s="17">
        <v>0.18288954439347899</v>
      </c>
      <c r="BE10" s="17">
        <v>9.1593925914980001E-2</v>
      </c>
      <c r="BF10" s="17"/>
      <c r="BG10" s="17">
        <v>0.34485296811892402</v>
      </c>
      <c r="BH10" s="17">
        <v>0.27565338034937897</v>
      </c>
      <c r="BI10" s="17">
        <v>0.29386319915965298</v>
      </c>
      <c r="BJ10" s="17">
        <v>0.37402593607503198</v>
      </c>
      <c r="BK10" s="17">
        <v>0.280465206690591</v>
      </c>
      <c r="BL10" s="17"/>
      <c r="BM10" s="17">
        <v>0.29889875098212798</v>
      </c>
      <c r="BN10" s="17">
        <v>0.32300331337069599</v>
      </c>
      <c r="BO10" s="17">
        <v>0.348117264713525</v>
      </c>
      <c r="BP10" s="17"/>
      <c r="BQ10" s="17">
        <v>0.230696290910583</v>
      </c>
      <c r="BR10" s="17">
        <v>0.37935908597393903</v>
      </c>
      <c r="BS10" s="17"/>
      <c r="BT10" s="17">
        <v>0.26639135836561401</v>
      </c>
      <c r="BU10" s="17">
        <v>0.39628226938521799</v>
      </c>
    </row>
    <row r="11" spans="2:73" x14ac:dyDescent="0.3">
      <c r="B11" s="18" t="s">
        <v>92</v>
      </c>
      <c r="C11" s="19">
        <v>4.0275269363821503E-2</v>
      </c>
      <c r="D11" s="19">
        <v>3.9633382631958598E-2</v>
      </c>
      <c r="E11" s="19">
        <v>4.10101360004256E-2</v>
      </c>
      <c r="F11" s="19"/>
      <c r="G11" s="19">
        <v>4.2498344437878803E-2</v>
      </c>
      <c r="H11" s="19">
        <v>5.1142674432159398E-2</v>
      </c>
      <c r="I11" s="19">
        <v>4.9603133829998099E-2</v>
      </c>
      <c r="J11" s="19">
        <v>2.54313539260244E-2</v>
      </c>
      <c r="K11" s="19">
        <v>3.1141664756556602E-2</v>
      </c>
      <c r="L11" s="19">
        <v>3.89764093750972E-2</v>
      </c>
      <c r="M11" s="19"/>
      <c r="N11" s="19">
        <v>2.8739160231117999E-2</v>
      </c>
      <c r="O11" s="19">
        <v>4.5595097185244002E-2</v>
      </c>
      <c r="P11" s="19">
        <v>3.9489343285919402E-2</v>
      </c>
      <c r="Q11" s="19">
        <v>5.1073103968707401E-2</v>
      </c>
      <c r="R11" s="19"/>
      <c r="S11" s="19">
        <v>4.9578801044510103E-2</v>
      </c>
      <c r="T11" s="19">
        <v>4.1167962359096699E-2</v>
      </c>
      <c r="U11" s="19">
        <v>3.6431735331106198E-2</v>
      </c>
      <c r="V11" s="19">
        <v>1.3616589265702601E-2</v>
      </c>
      <c r="W11" s="19">
        <v>5.4895936293431501E-2</v>
      </c>
      <c r="X11" s="19">
        <v>4.5985660716220199E-2</v>
      </c>
      <c r="Y11" s="19">
        <v>4.3006668096459998E-2</v>
      </c>
      <c r="Z11" s="19">
        <v>3.65098174103482E-2</v>
      </c>
      <c r="AA11" s="19">
        <v>3.7659308638289798E-2</v>
      </c>
      <c r="AB11" s="19"/>
      <c r="AC11" s="19">
        <v>0</v>
      </c>
      <c r="AD11" s="19">
        <v>7.0037865552193906E-2</v>
      </c>
      <c r="AE11" s="19">
        <v>4.6677274551115901E-2</v>
      </c>
      <c r="AF11" s="19">
        <v>4.6980773937484101E-2</v>
      </c>
      <c r="AG11" s="19">
        <v>3.2003504226220399E-2</v>
      </c>
      <c r="AH11" s="19">
        <v>4.55024950488567E-2</v>
      </c>
      <c r="AI11" s="19">
        <v>3.3483819583972799E-2</v>
      </c>
      <c r="AJ11" s="19">
        <v>2.16566968181977E-2</v>
      </c>
      <c r="AK11" s="19">
        <v>5.8913707715926703E-2</v>
      </c>
      <c r="AL11" s="19">
        <v>3.8200382578874703E-2</v>
      </c>
      <c r="AM11" s="19">
        <v>2.8755341727478002E-2</v>
      </c>
      <c r="AN11" s="19">
        <v>5.5169732222019097E-2</v>
      </c>
      <c r="AO11" s="19">
        <v>2.30750659778255E-2</v>
      </c>
      <c r="AP11" s="19">
        <v>3.4523092454456401E-2</v>
      </c>
      <c r="AQ11" s="19">
        <v>3.5105991653551903E-2</v>
      </c>
      <c r="AR11" s="19">
        <v>3.7484740499598802E-2</v>
      </c>
      <c r="AS11" s="19"/>
      <c r="AT11" s="19">
        <v>3.8481576210349699E-2</v>
      </c>
      <c r="AU11" s="19">
        <v>3.1666381074034501E-2</v>
      </c>
      <c r="AV11" s="19">
        <v>3.8166302718352703E-2</v>
      </c>
      <c r="AW11" s="19">
        <v>5.0152250856781301E-2</v>
      </c>
      <c r="AX11" s="19">
        <v>4.7379104828278798E-2</v>
      </c>
      <c r="AY11" s="19">
        <v>5.6252313586575703E-2</v>
      </c>
      <c r="AZ11" s="19"/>
      <c r="BA11" s="19">
        <v>4.1011013587193001E-2</v>
      </c>
      <c r="BB11" s="19">
        <v>4.0052437157055802E-2</v>
      </c>
      <c r="BC11" s="19">
        <v>3.7055494474097499E-2</v>
      </c>
      <c r="BD11" s="19">
        <v>3.2595030247539097E-2</v>
      </c>
      <c r="BE11" s="19">
        <v>1.15717405895684E-2</v>
      </c>
      <c r="BF11" s="19"/>
      <c r="BG11" s="19">
        <v>3.8660856625278503E-2</v>
      </c>
      <c r="BH11" s="19">
        <v>3.1950245438538999E-2</v>
      </c>
      <c r="BI11" s="19">
        <v>2.8045568845790202E-2</v>
      </c>
      <c r="BJ11" s="19">
        <v>4.4304737994314503E-2</v>
      </c>
      <c r="BK11" s="19">
        <v>2.7998357587728499E-2</v>
      </c>
      <c r="BL11" s="19"/>
      <c r="BM11" s="19">
        <v>3.6693159684549899E-2</v>
      </c>
      <c r="BN11" s="19">
        <v>3.6521679270800703E-2</v>
      </c>
      <c r="BO11" s="19">
        <v>6.3860674583141597E-2</v>
      </c>
      <c r="BP11" s="19"/>
      <c r="BQ11" s="19">
        <v>3.62627620603444E-2</v>
      </c>
      <c r="BR11" s="19">
        <v>3.8040195051795199E-2</v>
      </c>
      <c r="BS11" s="19"/>
      <c r="BT11" s="19">
        <v>3.9906846221594003E-2</v>
      </c>
      <c r="BU11" s="19">
        <v>3.3011744319286898E-2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0.55871220661176102</v>
      </c>
      <c r="D9" s="17">
        <v>0.53572390912333501</v>
      </c>
      <c r="E9" s="17">
        <v>0.58143750188301202</v>
      </c>
      <c r="F9" s="17"/>
      <c r="G9" s="17">
        <v>0.68528202880815303</v>
      </c>
      <c r="H9" s="17">
        <v>0.63434392039936704</v>
      </c>
      <c r="I9" s="17">
        <v>0.65033253770926003</v>
      </c>
      <c r="J9" s="17">
        <v>0.56372159108332598</v>
      </c>
      <c r="K9" s="17">
        <v>0.441156633051701</v>
      </c>
      <c r="L9" s="17">
        <v>0.38813341722736</v>
      </c>
      <c r="M9" s="17"/>
      <c r="N9" s="17">
        <v>0.63098005519184897</v>
      </c>
      <c r="O9" s="17">
        <v>0.55599390424750095</v>
      </c>
      <c r="P9" s="17">
        <v>0.54286399441431998</v>
      </c>
      <c r="Q9" s="17">
        <v>0.47950208004324901</v>
      </c>
      <c r="R9" s="17"/>
      <c r="S9" s="17">
        <v>0.64201385371699704</v>
      </c>
      <c r="T9" s="17">
        <v>0.48125760844791299</v>
      </c>
      <c r="U9" s="17">
        <v>0.56049253360101703</v>
      </c>
      <c r="V9" s="17">
        <v>0.50719904410960603</v>
      </c>
      <c r="W9" s="17">
        <v>0.58048299624651001</v>
      </c>
      <c r="X9" s="17">
        <v>0.54591806123961095</v>
      </c>
      <c r="Y9" s="17">
        <v>0.49387990033799001</v>
      </c>
      <c r="Z9" s="17">
        <v>0.61241839557691702</v>
      </c>
      <c r="AA9" s="17">
        <v>0.61261572802075104</v>
      </c>
      <c r="AB9" s="17"/>
      <c r="AC9" s="17">
        <v>0.63986768361742097</v>
      </c>
      <c r="AD9" s="17">
        <v>0.56666502798662</v>
      </c>
      <c r="AE9" s="17">
        <v>0.53596431986057602</v>
      </c>
      <c r="AF9" s="17">
        <v>0.47792973515575399</v>
      </c>
      <c r="AG9" s="17">
        <v>0.48998915809455901</v>
      </c>
      <c r="AH9" s="17">
        <v>0.54396572593301395</v>
      </c>
      <c r="AI9" s="17">
        <v>0.53370909896248997</v>
      </c>
      <c r="AJ9" s="17">
        <v>0.544356750490537</v>
      </c>
      <c r="AK9" s="17">
        <v>0.51860232200453005</v>
      </c>
      <c r="AL9" s="17">
        <v>0.55228873361358899</v>
      </c>
      <c r="AM9" s="17">
        <v>0.57108028809450795</v>
      </c>
      <c r="AN9" s="17">
        <v>0.658188251509359</v>
      </c>
      <c r="AO9" s="17">
        <v>0.67616948108477304</v>
      </c>
      <c r="AP9" s="17">
        <v>0.58394890127822596</v>
      </c>
      <c r="AQ9" s="17">
        <v>0.59550768621004402</v>
      </c>
      <c r="AR9" s="17">
        <v>0.71215271723324602</v>
      </c>
      <c r="AS9" s="17"/>
      <c r="AT9" s="17">
        <v>0.64168638241870202</v>
      </c>
      <c r="AU9" s="17">
        <v>0.52718293884899703</v>
      </c>
      <c r="AV9" s="17">
        <v>0.58716541313454795</v>
      </c>
      <c r="AW9" s="17">
        <v>0.52539922743210599</v>
      </c>
      <c r="AX9" s="17">
        <v>0.46645314029923102</v>
      </c>
      <c r="AY9" s="17">
        <v>0.54474544007401005</v>
      </c>
      <c r="AZ9" s="17"/>
      <c r="BA9" s="17">
        <v>0.47282674848463802</v>
      </c>
      <c r="BB9" s="17">
        <v>0.54668029792191997</v>
      </c>
      <c r="BC9" s="17">
        <v>0.58789871202344302</v>
      </c>
      <c r="BD9" s="17">
        <v>0.65617014741926105</v>
      </c>
      <c r="BE9" s="17">
        <v>0.703112424440968</v>
      </c>
      <c r="BF9" s="17"/>
      <c r="BG9" s="17">
        <v>0.50904859061443897</v>
      </c>
      <c r="BH9" s="17">
        <v>0.62287253040008606</v>
      </c>
      <c r="BI9" s="17">
        <v>0.57727103208617803</v>
      </c>
      <c r="BJ9" s="17">
        <v>0.47232313059237302</v>
      </c>
      <c r="BK9" s="17">
        <v>0.58036762321991298</v>
      </c>
      <c r="BL9" s="17"/>
      <c r="BM9" s="17">
        <v>0.555836872328622</v>
      </c>
      <c r="BN9" s="17">
        <v>0.55458787097539197</v>
      </c>
      <c r="BO9" s="17">
        <v>0.58066450561856697</v>
      </c>
      <c r="BP9" s="17"/>
      <c r="BQ9" s="17">
        <v>0.65662089194105899</v>
      </c>
      <c r="BR9" s="17">
        <v>0.49119512957699601</v>
      </c>
      <c r="BS9" s="17"/>
      <c r="BT9" s="17">
        <v>0.60351012635944701</v>
      </c>
      <c r="BU9" s="17">
        <v>0.48407108754739597</v>
      </c>
    </row>
    <row r="10" spans="2:73" x14ac:dyDescent="0.3">
      <c r="B10" s="18" t="s">
        <v>535</v>
      </c>
      <c r="C10" s="17">
        <v>0.39863463889595302</v>
      </c>
      <c r="D10" s="17">
        <v>0.416756731963284</v>
      </c>
      <c r="E10" s="17">
        <v>0.38064472415832601</v>
      </c>
      <c r="F10" s="17"/>
      <c r="G10" s="17">
        <v>0.27630961180826302</v>
      </c>
      <c r="H10" s="17">
        <v>0.31145006850164902</v>
      </c>
      <c r="I10" s="17">
        <v>0.31116502429281201</v>
      </c>
      <c r="J10" s="17">
        <v>0.40045082148599898</v>
      </c>
      <c r="K10" s="17">
        <v>0.51169415611471802</v>
      </c>
      <c r="L10" s="17">
        <v>0.57056093258157503</v>
      </c>
      <c r="M10" s="17"/>
      <c r="N10" s="17">
        <v>0.34168172384866902</v>
      </c>
      <c r="O10" s="17">
        <v>0.391654779264832</v>
      </c>
      <c r="P10" s="17">
        <v>0.41541349871393402</v>
      </c>
      <c r="Q10" s="17">
        <v>0.46715931632468899</v>
      </c>
      <c r="R10" s="17"/>
      <c r="S10" s="17">
        <v>0.31910112823209402</v>
      </c>
      <c r="T10" s="17">
        <v>0.48680225800128801</v>
      </c>
      <c r="U10" s="17">
        <v>0.41049172313809901</v>
      </c>
      <c r="V10" s="17">
        <v>0.45431676655512698</v>
      </c>
      <c r="W10" s="17">
        <v>0.36088132529783001</v>
      </c>
      <c r="X10" s="17">
        <v>0.40041852155828001</v>
      </c>
      <c r="Y10" s="17">
        <v>0.45041504122529902</v>
      </c>
      <c r="Z10" s="17">
        <v>0.35239138973290601</v>
      </c>
      <c r="AA10" s="17">
        <v>0.33985629787140198</v>
      </c>
      <c r="AB10" s="17"/>
      <c r="AC10" s="17">
        <v>0.27840160938402603</v>
      </c>
      <c r="AD10" s="17">
        <v>0.32905430076592701</v>
      </c>
      <c r="AE10" s="17">
        <v>0.43301551182106501</v>
      </c>
      <c r="AF10" s="17">
        <v>0.46841046250168999</v>
      </c>
      <c r="AG10" s="17">
        <v>0.46341299038774603</v>
      </c>
      <c r="AH10" s="17">
        <v>0.43726198160261398</v>
      </c>
      <c r="AI10" s="17">
        <v>0.43129607101914802</v>
      </c>
      <c r="AJ10" s="17">
        <v>0.40611402477946301</v>
      </c>
      <c r="AK10" s="17">
        <v>0.447030201749402</v>
      </c>
      <c r="AL10" s="17">
        <v>0.39005807422987498</v>
      </c>
      <c r="AM10" s="17">
        <v>0.396722112377137</v>
      </c>
      <c r="AN10" s="17">
        <v>0.29833535514935</v>
      </c>
      <c r="AO10" s="17">
        <v>0.29432081100056401</v>
      </c>
      <c r="AP10" s="17">
        <v>0.35847686719900401</v>
      </c>
      <c r="AQ10" s="17">
        <v>0.36326555939986799</v>
      </c>
      <c r="AR10" s="17">
        <v>0.24262238313658199</v>
      </c>
      <c r="AS10" s="17"/>
      <c r="AT10" s="17">
        <v>0.32668172803364098</v>
      </c>
      <c r="AU10" s="17">
        <v>0.43625619673861299</v>
      </c>
      <c r="AV10" s="17">
        <v>0.356289908867295</v>
      </c>
      <c r="AW10" s="17">
        <v>0.42634483563155401</v>
      </c>
      <c r="AX10" s="17">
        <v>0.478720866564189</v>
      </c>
      <c r="AY10" s="17">
        <v>0.40942346864461499</v>
      </c>
      <c r="AZ10" s="17"/>
      <c r="BA10" s="17">
        <v>0.486654891660109</v>
      </c>
      <c r="BB10" s="17">
        <v>0.41496715274623502</v>
      </c>
      <c r="BC10" s="17">
        <v>0.36789673053246702</v>
      </c>
      <c r="BD10" s="17">
        <v>0.31441167256387698</v>
      </c>
      <c r="BE10" s="17">
        <v>0.248770303411736</v>
      </c>
      <c r="BF10" s="17"/>
      <c r="BG10" s="17">
        <v>0.46019699194146901</v>
      </c>
      <c r="BH10" s="17">
        <v>0.33290884328485698</v>
      </c>
      <c r="BI10" s="17">
        <v>0.41499090859782001</v>
      </c>
      <c r="BJ10" s="17">
        <v>0.494804530557999</v>
      </c>
      <c r="BK10" s="17">
        <v>0.34995557598896099</v>
      </c>
      <c r="BL10" s="17"/>
      <c r="BM10" s="17">
        <v>0.40353928619535201</v>
      </c>
      <c r="BN10" s="17">
        <v>0.40241829036732801</v>
      </c>
      <c r="BO10" s="17">
        <v>0.37002613551135399</v>
      </c>
      <c r="BP10" s="17"/>
      <c r="BQ10" s="17">
        <v>0.30816630217810798</v>
      </c>
      <c r="BR10" s="17">
        <v>0.46519224352013699</v>
      </c>
      <c r="BS10" s="17"/>
      <c r="BT10" s="17">
        <v>0.35053603181746601</v>
      </c>
      <c r="BU10" s="17">
        <v>0.48495158424530799</v>
      </c>
    </row>
    <row r="11" spans="2:73" x14ac:dyDescent="0.3">
      <c r="B11" s="18" t="s">
        <v>92</v>
      </c>
      <c r="C11" s="19">
        <v>4.2653154492285399E-2</v>
      </c>
      <c r="D11" s="19">
        <v>4.7519358913381299E-2</v>
      </c>
      <c r="E11" s="19">
        <v>3.7917773958661201E-2</v>
      </c>
      <c r="F11" s="19"/>
      <c r="G11" s="19">
        <v>3.8408359383584098E-2</v>
      </c>
      <c r="H11" s="19">
        <v>5.4206011098983903E-2</v>
      </c>
      <c r="I11" s="19">
        <v>3.8502437997928303E-2</v>
      </c>
      <c r="J11" s="19">
        <v>3.5827587430675302E-2</v>
      </c>
      <c r="K11" s="19">
        <v>4.7149210833581298E-2</v>
      </c>
      <c r="L11" s="19">
        <v>4.1305650191065302E-2</v>
      </c>
      <c r="M11" s="19"/>
      <c r="N11" s="19">
        <v>2.7338220959482101E-2</v>
      </c>
      <c r="O11" s="19">
        <v>5.2351316487667401E-2</v>
      </c>
      <c r="P11" s="19">
        <v>4.17225068717458E-2</v>
      </c>
      <c r="Q11" s="19">
        <v>5.3338603632061297E-2</v>
      </c>
      <c r="R11" s="19"/>
      <c r="S11" s="19">
        <v>3.8885018050909298E-2</v>
      </c>
      <c r="T11" s="19">
        <v>3.1940133550798902E-2</v>
      </c>
      <c r="U11" s="19">
        <v>2.9015743260883499E-2</v>
      </c>
      <c r="V11" s="19">
        <v>3.8484189335267399E-2</v>
      </c>
      <c r="W11" s="19">
        <v>5.8635678455659701E-2</v>
      </c>
      <c r="X11" s="19">
        <v>5.3663417202109299E-2</v>
      </c>
      <c r="Y11" s="19">
        <v>5.5705058436710898E-2</v>
      </c>
      <c r="Z11" s="19">
        <v>3.5190214690176802E-2</v>
      </c>
      <c r="AA11" s="19">
        <v>4.7527974107846802E-2</v>
      </c>
      <c r="AB11" s="19"/>
      <c r="AC11" s="19">
        <v>8.1730706998553004E-2</v>
      </c>
      <c r="AD11" s="19">
        <v>0.10428067124745299</v>
      </c>
      <c r="AE11" s="19">
        <v>3.1020168318358899E-2</v>
      </c>
      <c r="AF11" s="19">
        <v>5.3659802342556101E-2</v>
      </c>
      <c r="AG11" s="19">
        <v>4.6597851517695001E-2</v>
      </c>
      <c r="AH11" s="19">
        <v>1.8772292464371999E-2</v>
      </c>
      <c r="AI11" s="19">
        <v>3.4994830018361699E-2</v>
      </c>
      <c r="AJ11" s="19">
        <v>4.9529224729999301E-2</v>
      </c>
      <c r="AK11" s="19">
        <v>3.4367476246067903E-2</v>
      </c>
      <c r="AL11" s="19">
        <v>5.7653192156535998E-2</v>
      </c>
      <c r="AM11" s="19">
        <v>3.21975995283552E-2</v>
      </c>
      <c r="AN11" s="19">
        <v>4.3476393341290998E-2</v>
      </c>
      <c r="AO11" s="19">
        <v>2.9509707914663098E-2</v>
      </c>
      <c r="AP11" s="19">
        <v>5.7574231522769602E-2</v>
      </c>
      <c r="AQ11" s="19">
        <v>4.1226754390088001E-2</v>
      </c>
      <c r="AR11" s="19">
        <v>4.5224899630172198E-2</v>
      </c>
      <c r="AS11" s="19"/>
      <c r="AT11" s="19">
        <v>3.1631889547657499E-2</v>
      </c>
      <c r="AU11" s="19">
        <v>3.6560864412390301E-2</v>
      </c>
      <c r="AV11" s="19">
        <v>5.6544677998157399E-2</v>
      </c>
      <c r="AW11" s="19">
        <v>4.8255936936340199E-2</v>
      </c>
      <c r="AX11" s="19">
        <v>5.4825993136579397E-2</v>
      </c>
      <c r="AY11" s="19">
        <v>4.5831091281374803E-2</v>
      </c>
      <c r="AZ11" s="19"/>
      <c r="BA11" s="19">
        <v>4.0518359855253698E-2</v>
      </c>
      <c r="BB11" s="19">
        <v>3.8352549331844898E-2</v>
      </c>
      <c r="BC11" s="19">
        <v>4.42045574440895E-2</v>
      </c>
      <c r="BD11" s="19">
        <v>2.9418180016861601E-2</v>
      </c>
      <c r="BE11" s="19">
        <v>4.81172721472959E-2</v>
      </c>
      <c r="BF11" s="19"/>
      <c r="BG11" s="19">
        <v>3.0754417444092401E-2</v>
      </c>
      <c r="BH11" s="19">
        <v>4.4218626315057401E-2</v>
      </c>
      <c r="BI11" s="19">
        <v>7.73805931600287E-3</v>
      </c>
      <c r="BJ11" s="19">
        <v>3.2872338849628299E-2</v>
      </c>
      <c r="BK11" s="19">
        <v>6.96768007911263E-2</v>
      </c>
      <c r="BL11" s="19"/>
      <c r="BM11" s="19">
        <v>4.06238414760264E-2</v>
      </c>
      <c r="BN11" s="19">
        <v>4.2993838657280403E-2</v>
      </c>
      <c r="BO11" s="19">
        <v>4.9309358870079298E-2</v>
      </c>
      <c r="BP11" s="19"/>
      <c r="BQ11" s="19">
        <v>3.5212805880832601E-2</v>
      </c>
      <c r="BR11" s="19">
        <v>4.3612626902866901E-2</v>
      </c>
      <c r="BS11" s="19"/>
      <c r="BT11" s="19">
        <v>4.5953841823087802E-2</v>
      </c>
      <c r="BU11" s="19">
        <v>3.0977328207295901E-2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0.52043115258568795</v>
      </c>
      <c r="D9" s="17">
        <v>0.548188296848512</v>
      </c>
      <c r="E9" s="17">
        <v>0.49258968506619399</v>
      </c>
      <c r="F9" s="17"/>
      <c r="G9" s="17">
        <v>0.53475916509856203</v>
      </c>
      <c r="H9" s="17">
        <v>0.60692548094332299</v>
      </c>
      <c r="I9" s="17">
        <v>0.57281216191207396</v>
      </c>
      <c r="J9" s="17">
        <v>0.49129953674770999</v>
      </c>
      <c r="K9" s="17">
        <v>0.49840854670210899</v>
      </c>
      <c r="L9" s="17">
        <v>0.42223489000092201</v>
      </c>
      <c r="M9" s="17"/>
      <c r="N9" s="17">
        <v>0.59227717059718499</v>
      </c>
      <c r="O9" s="17">
        <v>0.50605974981087098</v>
      </c>
      <c r="P9" s="17">
        <v>0.52303975526753999</v>
      </c>
      <c r="Q9" s="17">
        <v>0.43487840905660402</v>
      </c>
      <c r="R9" s="17"/>
      <c r="S9" s="17">
        <v>0.634006129565864</v>
      </c>
      <c r="T9" s="17">
        <v>0.47682886493434801</v>
      </c>
      <c r="U9" s="17">
        <v>0.53392870319000296</v>
      </c>
      <c r="V9" s="17">
        <v>0.48528219055826499</v>
      </c>
      <c r="W9" s="17">
        <v>0.49170507289184501</v>
      </c>
      <c r="X9" s="17">
        <v>0.503171082606238</v>
      </c>
      <c r="Y9" s="17">
        <v>0.49333285475487998</v>
      </c>
      <c r="Z9" s="17">
        <v>0.458439010300567</v>
      </c>
      <c r="AA9" s="17">
        <v>0.52555995046166104</v>
      </c>
      <c r="AB9" s="17"/>
      <c r="AC9" s="17">
        <v>0.60653741982020404</v>
      </c>
      <c r="AD9" s="17">
        <v>0.49273908581898401</v>
      </c>
      <c r="AE9" s="17">
        <v>0.40569332650314499</v>
      </c>
      <c r="AF9" s="17">
        <v>0.44292978271609401</v>
      </c>
      <c r="AG9" s="17">
        <v>0.47071046163311298</v>
      </c>
      <c r="AH9" s="17">
        <v>0.53386313357131499</v>
      </c>
      <c r="AI9" s="17">
        <v>0.46203500301746298</v>
      </c>
      <c r="AJ9" s="17">
        <v>0.52141254444351803</v>
      </c>
      <c r="AK9" s="17">
        <v>0.59569609235860599</v>
      </c>
      <c r="AL9" s="17">
        <v>0.58894220299259004</v>
      </c>
      <c r="AM9" s="17">
        <v>0.498440775018333</v>
      </c>
      <c r="AN9" s="17">
        <v>0.514453494412215</v>
      </c>
      <c r="AO9" s="17">
        <v>0.58915435175354103</v>
      </c>
      <c r="AP9" s="17">
        <v>0.50544660103473604</v>
      </c>
      <c r="AQ9" s="17">
        <v>0.60584192215265298</v>
      </c>
      <c r="AR9" s="17">
        <v>0.70854211772936104</v>
      </c>
      <c r="AS9" s="17"/>
      <c r="AT9" s="17">
        <v>0.64111525891580601</v>
      </c>
      <c r="AU9" s="17">
        <v>0.48622491072399798</v>
      </c>
      <c r="AV9" s="17">
        <v>0.47315518251219102</v>
      </c>
      <c r="AW9" s="17">
        <v>0.45949382429216601</v>
      </c>
      <c r="AX9" s="17">
        <v>0.48414355776871698</v>
      </c>
      <c r="AY9" s="17">
        <v>0.57817854075479702</v>
      </c>
      <c r="AZ9" s="17"/>
      <c r="BA9" s="17">
        <v>0.39340726574247098</v>
      </c>
      <c r="BB9" s="17">
        <v>0.492320839849331</v>
      </c>
      <c r="BC9" s="17">
        <v>0.57609610600989802</v>
      </c>
      <c r="BD9" s="17">
        <v>0.66222312768428604</v>
      </c>
      <c r="BE9" s="17">
        <v>0.73530388698592997</v>
      </c>
      <c r="BF9" s="17"/>
      <c r="BG9" s="17">
        <v>0.48802345876078401</v>
      </c>
      <c r="BH9" s="17">
        <v>0.56279108242800402</v>
      </c>
      <c r="BI9" s="17">
        <v>0.52157680747283697</v>
      </c>
      <c r="BJ9" s="17">
        <v>0.47171336700585798</v>
      </c>
      <c r="BK9" s="17">
        <v>0.62273941618009898</v>
      </c>
      <c r="BL9" s="17"/>
      <c r="BM9" s="17">
        <v>0.52728261275714905</v>
      </c>
      <c r="BN9" s="17">
        <v>0.51821643562778497</v>
      </c>
      <c r="BO9" s="17">
        <v>0.50085123921939501</v>
      </c>
      <c r="BP9" s="17"/>
      <c r="BQ9" s="17">
        <v>0.64195619860265396</v>
      </c>
      <c r="BR9" s="17">
        <v>0.42957517077736601</v>
      </c>
      <c r="BS9" s="17"/>
      <c r="BT9" s="17">
        <v>0.58377197276791803</v>
      </c>
      <c r="BU9" s="17">
        <v>0.41598931321471799</v>
      </c>
    </row>
    <row r="10" spans="2:73" x14ac:dyDescent="0.3">
      <c r="B10" s="18" t="s">
        <v>535</v>
      </c>
      <c r="C10" s="17">
        <v>0.44325939081529803</v>
      </c>
      <c r="D10" s="17">
        <v>0.41992655128034501</v>
      </c>
      <c r="E10" s="17">
        <v>0.466615163942109</v>
      </c>
      <c r="F10" s="17"/>
      <c r="G10" s="17">
        <v>0.43101089023230099</v>
      </c>
      <c r="H10" s="17">
        <v>0.33903854563604502</v>
      </c>
      <c r="I10" s="17">
        <v>0.40484630216904399</v>
      </c>
      <c r="J10" s="17">
        <v>0.47109510963986501</v>
      </c>
      <c r="K10" s="17">
        <v>0.46551077472830499</v>
      </c>
      <c r="L10" s="17">
        <v>0.54561149839177503</v>
      </c>
      <c r="M10" s="17"/>
      <c r="N10" s="17">
        <v>0.38369564041464299</v>
      </c>
      <c r="O10" s="17">
        <v>0.45096199726684599</v>
      </c>
      <c r="P10" s="17">
        <v>0.43273085850569798</v>
      </c>
      <c r="Q10" s="17">
        <v>0.52975481208772701</v>
      </c>
      <c r="R10" s="17"/>
      <c r="S10" s="17">
        <v>0.33015765122374402</v>
      </c>
      <c r="T10" s="17">
        <v>0.47136538402870198</v>
      </c>
      <c r="U10" s="17">
        <v>0.442050283060203</v>
      </c>
      <c r="V10" s="17">
        <v>0.490430015950929</v>
      </c>
      <c r="W10" s="17">
        <v>0.48224755845224498</v>
      </c>
      <c r="X10" s="17">
        <v>0.45209771151317601</v>
      </c>
      <c r="Y10" s="17">
        <v>0.46432073172528499</v>
      </c>
      <c r="Z10" s="17">
        <v>0.50415408594025202</v>
      </c>
      <c r="AA10" s="17">
        <v>0.44075759314128099</v>
      </c>
      <c r="AB10" s="17"/>
      <c r="AC10" s="17">
        <v>0.39346258017979602</v>
      </c>
      <c r="AD10" s="17">
        <v>0.44942103339739597</v>
      </c>
      <c r="AE10" s="17">
        <v>0.55944132602985897</v>
      </c>
      <c r="AF10" s="17">
        <v>0.51431459111283495</v>
      </c>
      <c r="AG10" s="17">
        <v>0.48075277419099699</v>
      </c>
      <c r="AH10" s="17">
        <v>0.45066235656734299</v>
      </c>
      <c r="AI10" s="17">
        <v>0.491602067466689</v>
      </c>
      <c r="AJ10" s="17">
        <v>0.420524662960577</v>
      </c>
      <c r="AK10" s="17">
        <v>0.355429206607561</v>
      </c>
      <c r="AL10" s="17">
        <v>0.38235984616822399</v>
      </c>
      <c r="AM10" s="17">
        <v>0.49772644259481102</v>
      </c>
      <c r="AN10" s="17">
        <v>0.44796096090266602</v>
      </c>
      <c r="AO10" s="17">
        <v>0.38844666173958198</v>
      </c>
      <c r="AP10" s="17">
        <v>0.42600432620878198</v>
      </c>
      <c r="AQ10" s="17">
        <v>0.35044085265594499</v>
      </c>
      <c r="AR10" s="17">
        <v>0.27169267720225998</v>
      </c>
      <c r="AS10" s="17"/>
      <c r="AT10" s="17">
        <v>0.32857048917042703</v>
      </c>
      <c r="AU10" s="17">
        <v>0.47867486002632798</v>
      </c>
      <c r="AV10" s="17">
        <v>0.46889209144558502</v>
      </c>
      <c r="AW10" s="17">
        <v>0.50936935926011495</v>
      </c>
      <c r="AX10" s="17">
        <v>0.47131954250025299</v>
      </c>
      <c r="AY10" s="17">
        <v>0.41401609809203799</v>
      </c>
      <c r="AZ10" s="17"/>
      <c r="BA10" s="17">
        <v>0.57262902993318798</v>
      </c>
      <c r="BB10" s="17">
        <v>0.47752366705554899</v>
      </c>
      <c r="BC10" s="17">
        <v>0.374751096581035</v>
      </c>
      <c r="BD10" s="17">
        <v>0.30706403450174502</v>
      </c>
      <c r="BE10" s="17">
        <v>0.25312437242450098</v>
      </c>
      <c r="BF10" s="17"/>
      <c r="BG10" s="17">
        <v>0.48192399228995703</v>
      </c>
      <c r="BH10" s="17">
        <v>0.40300836984519101</v>
      </c>
      <c r="BI10" s="17">
        <v>0.44928278559365398</v>
      </c>
      <c r="BJ10" s="17">
        <v>0.48389998486908797</v>
      </c>
      <c r="BK10" s="17">
        <v>0.339111199601692</v>
      </c>
      <c r="BL10" s="17"/>
      <c r="BM10" s="17">
        <v>0.43900392231156898</v>
      </c>
      <c r="BN10" s="17">
        <v>0.44816468852888702</v>
      </c>
      <c r="BO10" s="17">
        <v>0.44582739594048698</v>
      </c>
      <c r="BP10" s="17"/>
      <c r="BQ10" s="17">
        <v>0.32820088643172601</v>
      </c>
      <c r="BR10" s="17">
        <v>0.53240772437891304</v>
      </c>
      <c r="BS10" s="17"/>
      <c r="BT10" s="17">
        <v>0.38435320963439301</v>
      </c>
      <c r="BU10" s="17">
        <v>0.54319207113858803</v>
      </c>
    </row>
    <row r="11" spans="2:73" x14ac:dyDescent="0.3">
      <c r="B11" s="18" t="s">
        <v>92</v>
      </c>
      <c r="C11" s="19">
        <v>3.6309456599014002E-2</v>
      </c>
      <c r="D11" s="19">
        <v>3.1885151871142797E-2</v>
      </c>
      <c r="E11" s="19">
        <v>4.0795150991696498E-2</v>
      </c>
      <c r="F11" s="19"/>
      <c r="G11" s="19">
        <v>3.4229944669136897E-2</v>
      </c>
      <c r="H11" s="19">
        <v>5.4035973420632002E-2</v>
      </c>
      <c r="I11" s="19">
        <v>2.2341535918882601E-2</v>
      </c>
      <c r="J11" s="19">
        <v>3.7605353612424598E-2</v>
      </c>
      <c r="K11" s="19">
        <v>3.6080678569585599E-2</v>
      </c>
      <c r="L11" s="19">
        <v>3.2153611607302797E-2</v>
      </c>
      <c r="M11" s="19"/>
      <c r="N11" s="19">
        <v>2.4027188988172202E-2</v>
      </c>
      <c r="O11" s="19">
        <v>4.2978252922282703E-2</v>
      </c>
      <c r="P11" s="19">
        <v>4.4229386226762403E-2</v>
      </c>
      <c r="Q11" s="19">
        <v>3.53667788556698E-2</v>
      </c>
      <c r="R11" s="19"/>
      <c r="S11" s="19">
        <v>3.5836219210392102E-2</v>
      </c>
      <c r="T11" s="19">
        <v>5.1805751036950301E-2</v>
      </c>
      <c r="U11" s="19">
        <v>2.4021013749794599E-2</v>
      </c>
      <c r="V11" s="19">
        <v>2.42877934908062E-2</v>
      </c>
      <c r="W11" s="19">
        <v>2.60473686559104E-2</v>
      </c>
      <c r="X11" s="19">
        <v>4.4731205880585302E-2</v>
      </c>
      <c r="Y11" s="19">
        <v>4.2346413519834702E-2</v>
      </c>
      <c r="Z11" s="19">
        <v>3.74069037591803E-2</v>
      </c>
      <c r="AA11" s="19">
        <v>3.3682456397057997E-2</v>
      </c>
      <c r="AB11" s="19"/>
      <c r="AC11" s="19">
        <v>0</v>
      </c>
      <c r="AD11" s="19">
        <v>5.7839880783620297E-2</v>
      </c>
      <c r="AE11" s="19">
        <v>3.4865347466995697E-2</v>
      </c>
      <c r="AF11" s="19">
        <v>4.2755626171070503E-2</v>
      </c>
      <c r="AG11" s="19">
        <v>4.853676417589E-2</v>
      </c>
      <c r="AH11" s="19">
        <v>1.54745098613413E-2</v>
      </c>
      <c r="AI11" s="19">
        <v>4.6362929515848299E-2</v>
      </c>
      <c r="AJ11" s="19">
        <v>5.80627925959043E-2</v>
      </c>
      <c r="AK11" s="19">
        <v>4.8874701033833103E-2</v>
      </c>
      <c r="AL11" s="19">
        <v>2.86979508391862E-2</v>
      </c>
      <c r="AM11" s="19">
        <v>3.8327823868560002E-3</v>
      </c>
      <c r="AN11" s="19">
        <v>3.7585544685118703E-2</v>
      </c>
      <c r="AO11" s="19">
        <v>2.2398986506876901E-2</v>
      </c>
      <c r="AP11" s="19">
        <v>6.8549072756482102E-2</v>
      </c>
      <c r="AQ11" s="19">
        <v>4.3717225191401601E-2</v>
      </c>
      <c r="AR11" s="19">
        <v>1.9765205068378599E-2</v>
      </c>
      <c r="AS11" s="19"/>
      <c r="AT11" s="19">
        <v>3.0314251913766299E-2</v>
      </c>
      <c r="AU11" s="19">
        <v>3.5100229249674202E-2</v>
      </c>
      <c r="AV11" s="19">
        <v>5.7952726042223901E-2</v>
      </c>
      <c r="AW11" s="19">
        <v>3.1136816447718901E-2</v>
      </c>
      <c r="AX11" s="19">
        <v>4.4536899731029797E-2</v>
      </c>
      <c r="AY11" s="19">
        <v>7.8053611531649497E-3</v>
      </c>
      <c r="AZ11" s="19"/>
      <c r="BA11" s="19">
        <v>3.3963704324341697E-2</v>
      </c>
      <c r="BB11" s="19">
        <v>3.01554930951199E-2</v>
      </c>
      <c r="BC11" s="19">
        <v>4.9152797409067597E-2</v>
      </c>
      <c r="BD11" s="19">
        <v>3.0712837813968202E-2</v>
      </c>
      <c r="BE11" s="19">
        <v>1.15717405895684E-2</v>
      </c>
      <c r="BF11" s="19"/>
      <c r="BG11" s="19">
        <v>3.0052548949259E-2</v>
      </c>
      <c r="BH11" s="19">
        <v>3.4200547726805003E-2</v>
      </c>
      <c r="BI11" s="19">
        <v>2.9140406933509101E-2</v>
      </c>
      <c r="BJ11" s="19">
        <v>4.4386648125053801E-2</v>
      </c>
      <c r="BK11" s="19">
        <v>3.8149384218208703E-2</v>
      </c>
      <c r="BL11" s="19"/>
      <c r="BM11" s="19">
        <v>3.3713464931281897E-2</v>
      </c>
      <c r="BN11" s="19">
        <v>3.36188758433279E-2</v>
      </c>
      <c r="BO11" s="19">
        <v>5.3321364840117902E-2</v>
      </c>
      <c r="BP11" s="19"/>
      <c r="BQ11" s="19">
        <v>2.98429149656202E-2</v>
      </c>
      <c r="BR11" s="19">
        <v>3.8017104843720999E-2</v>
      </c>
      <c r="BS11" s="19"/>
      <c r="BT11" s="19">
        <v>3.1874817597689398E-2</v>
      </c>
      <c r="BU11" s="19">
        <v>4.0818615646693403E-2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0.57920483426618097</v>
      </c>
      <c r="D9" s="17">
        <v>0.61682891980929</v>
      </c>
      <c r="E9" s="17">
        <v>0.54220527644484295</v>
      </c>
      <c r="F9" s="17"/>
      <c r="G9" s="17">
        <v>0.60453499754482798</v>
      </c>
      <c r="H9" s="17">
        <v>0.61712701061896802</v>
      </c>
      <c r="I9" s="17">
        <v>0.58297275474086396</v>
      </c>
      <c r="J9" s="17">
        <v>0.51888148765835995</v>
      </c>
      <c r="K9" s="17">
        <v>0.58473634876025404</v>
      </c>
      <c r="L9" s="17">
        <v>0.569525403129716</v>
      </c>
      <c r="M9" s="17"/>
      <c r="N9" s="17">
        <v>0.62470751606341401</v>
      </c>
      <c r="O9" s="17">
        <v>0.51047959914068697</v>
      </c>
      <c r="P9" s="17">
        <v>0.62323104369063898</v>
      </c>
      <c r="Q9" s="17">
        <v>0.54922700438146099</v>
      </c>
      <c r="R9" s="17"/>
      <c r="S9" s="17">
        <v>0.66851323717368005</v>
      </c>
      <c r="T9" s="17">
        <v>0.53991477032641499</v>
      </c>
      <c r="U9" s="17">
        <v>0.60617909571288298</v>
      </c>
      <c r="V9" s="17">
        <v>0.54386850793483099</v>
      </c>
      <c r="W9" s="17">
        <v>0.52833284310726703</v>
      </c>
      <c r="X9" s="17">
        <v>0.58269846889619703</v>
      </c>
      <c r="Y9" s="17">
        <v>0.53858469043986201</v>
      </c>
      <c r="Z9" s="17">
        <v>0.53627085104244299</v>
      </c>
      <c r="AA9" s="17">
        <v>0.60277703797669402</v>
      </c>
      <c r="AB9" s="17"/>
      <c r="AC9" s="17">
        <v>0.72159839061597397</v>
      </c>
      <c r="AD9" s="17">
        <v>0.63379697885689901</v>
      </c>
      <c r="AE9" s="17">
        <v>0.58113073392177494</v>
      </c>
      <c r="AF9" s="17">
        <v>0.53194490812138195</v>
      </c>
      <c r="AG9" s="17">
        <v>0.57949662505147803</v>
      </c>
      <c r="AH9" s="17">
        <v>0.54164978893399196</v>
      </c>
      <c r="AI9" s="17">
        <v>0.59900081011621797</v>
      </c>
      <c r="AJ9" s="17">
        <v>0.57670641781036103</v>
      </c>
      <c r="AK9" s="17">
        <v>0.60223406528580403</v>
      </c>
      <c r="AL9" s="17">
        <v>0.57227693727333795</v>
      </c>
      <c r="AM9" s="17">
        <v>0.58474281661340399</v>
      </c>
      <c r="AN9" s="17">
        <v>0.53341068010568005</v>
      </c>
      <c r="AO9" s="17">
        <v>0.53411557013299604</v>
      </c>
      <c r="AP9" s="17">
        <v>0.56699827945364401</v>
      </c>
      <c r="AQ9" s="17">
        <v>0.63898800552628199</v>
      </c>
      <c r="AR9" s="17">
        <v>0.728373542051164</v>
      </c>
      <c r="AS9" s="17"/>
      <c r="AT9" s="17">
        <v>0.67021666656942702</v>
      </c>
      <c r="AU9" s="17">
        <v>0.55168715926854905</v>
      </c>
      <c r="AV9" s="17">
        <v>0.58374926781089598</v>
      </c>
      <c r="AW9" s="17">
        <v>0.52849680722999304</v>
      </c>
      <c r="AX9" s="17">
        <v>0.54275695938638002</v>
      </c>
      <c r="AY9" s="17">
        <v>0.53797483307721705</v>
      </c>
      <c r="AZ9" s="17"/>
      <c r="BA9" s="17">
        <v>0.53297762904822699</v>
      </c>
      <c r="BB9" s="17">
        <v>0.550616641497371</v>
      </c>
      <c r="BC9" s="17">
        <v>0.57555463596353296</v>
      </c>
      <c r="BD9" s="17">
        <v>0.645435975697363</v>
      </c>
      <c r="BE9" s="17">
        <v>0.75347402832417099</v>
      </c>
      <c r="BF9" s="17"/>
      <c r="BG9" s="17">
        <v>0.58676407358311</v>
      </c>
      <c r="BH9" s="17">
        <v>0.61721009643626101</v>
      </c>
      <c r="BI9" s="17">
        <v>0.57820469736314295</v>
      </c>
      <c r="BJ9" s="17">
        <v>0.58959734023612798</v>
      </c>
      <c r="BK9" s="17">
        <v>0.51555237815150301</v>
      </c>
      <c r="BL9" s="17"/>
      <c r="BM9" s="17">
        <v>0.58653048097154603</v>
      </c>
      <c r="BN9" s="17">
        <v>0.57349399649740496</v>
      </c>
      <c r="BO9" s="17">
        <v>0.56735503366631901</v>
      </c>
      <c r="BP9" s="17"/>
      <c r="BQ9" s="17">
        <v>0.68843190370913399</v>
      </c>
      <c r="BR9" s="17">
        <v>0.49571802542125898</v>
      </c>
      <c r="BS9" s="17"/>
      <c r="BT9" s="17">
        <v>0.62922674301939996</v>
      </c>
      <c r="BU9" s="17">
        <v>0.49013028867658398</v>
      </c>
    </row>
    <row r="10" spans="2:73" x14ac:dyDescent="0.3">
      <c r="B10" s="18" t="s">
        <v>535</v>
      </c>
      <c r="C10" s="17">
        <v>0.39538052473655999</v>
      </c>
      <c r="D10" s="17">
        <v>0.35854085053593399</v>
      </c>
      <c r="E10" s="17">
        <v>0.43153921186791799</v>
      </c>
      <c r="F10" s="17"/>
      <c r="G10" s="17">
        <v>0.36676816797908601</v>
      </c>
      <c r="H10" s="17">
        <v>0.34246774248980999</v>
      </c>
      <c r="I10" s="17">
        <v>0.39378680737782101</v>
      </c>
      <c r="J10" s="17">
        <v>0.45326496239103198</v>
      </c>
      <c r="K10" s="17">
        <v>0.40443250903797401</v>
      </c>
      <c r="L10" s="17">
        <v>0.41232311587394499</v>
      </c>
      <c r="M10" s="17"/>
      <c r="N10" s="17">
        <v>0.36392580295592097</v>
      </c>
      <c r="O10" s="17">
        <v>0.45889862322246999</v>
      </c>
      <c r="P10" s="17">
        <v>0.35357719644373198</v>
      </c>
      <c r="Q10" s="17">
        <v>0.40982095230855797</v>
      </c>
      <c r="R10" s="17"/>
      <c r="S10" s="17">
        <v>0.30539003985830199</v>
      </c>
      <c r="T10" s="17">
        <v>0.43778004741822601</v>
      </c>
      <c r="U10" s="17">
        <v>0.380297628592143</v>
      </c>
      <c r="V10" s="17">
        <v>0.43448080131820099</v>
      </c>
      <c r="W10" s="17">
        <v>0.455698092050006</v>
      </c>
      <c r="X10" s="17">
        <v>0.378204074692781</v>
      </c>
      <c r="Y10" s="17">
        <v>0.43541324782595198</v>
      </c>
      <c r="Z10" s="17">
        <v>0.39278468713706899</v>
      </c>
      <c r="AA10" s="17">
        <v>0.37795887020781599</v>
      </c>
      <c r="AB10" s="17"/>
      <c r="AC10" s="17">
        <v>0.27840160938402603</v>
      </c>
      <c r="AD10" s="17">
        <v>0.33958623373867203</v>
      </c>
      <c r="AE10" s="17">
        <v>0.40249891560819101</v>
      </c>
      <c r="AF10" s="17">
        <v>0.42462007084493403</v>
      </c>
      <c r="AG10" s="17">
        <v>0.37642979320140302</v>
      </c>
      <c r="AH10" s="17">
        <v>0.43355196590098299</v>
      </c>
      <c r="AI10" s="17">
        <v>0.38918430805466497</v>
      </c>
      <c r="AJ10" s="17">
        <v>0.394898712615883</v>
      </c>
      <c r="AK10" s="17">
        <v>0.38423909721204003</v>
      </c>
      <c r="AL10" s="17">
        <v>0.39777087268838801</v>
      </c>
      <c r="AM10" s="17">
        <v>0.40312526476601601</v>
      </c>
      <c r="AN10" s="17">
        <v>0.431331379605431</v>
      </c>
      <c r="AO10" s="17">
        <v>0.436205591636872</v>
      </c>
      <c r="AP10" s="17">
        <v>0.39266372809251898</v>
      </c>
      <c r="AQ10" s="17">
        <v>0.354268169066834</v>
      </c>
      <c r="AR10" s="17">
        <v>0.25776621803537098</v>
      </c>
      <c r="AS10" s="17"/>
      <c r="AT10" s="17">
        <v>0.30355530297592398</v>
      </c>
      <c r="AU10" s="17">
        <v>0.42273300664083402</v>
      </c>
      <c r="AV10" s="17">
        <v>0.376903365536779</v>
      </c>
      <c r="AW10" s="17">
        <v>0.44677862408705199</v>
      </c>
      <c r="AX10" s="17">
        <v>0.44320585410105001</v>
      </c>
      <c r="AY10" s="17">
        <v>0.462025166922783</v>
      </c>
      <c r="AZ10" s="17"/>
      <c r="BA10" s="17">
        <v>0.445503520958273</v>
      </c>
      <c r="BB10" s="17">
        <v>0.42558162736592797</v>
      </c>
      <c r="BC10" s="17">
        <v>0.38916093784998901</v>
      </c>
      <c r="BD10" s="17">
        <v>0.34359541441442398</v>
      </c>
      <c r="BE10" s="17">
        <v>0.21668805225651799</v>
      </c>
      <c r="BF10" s="17"/>
      <c r="BG10" s="17">
        <v>0.39914000886843098</v>
      </c>
      <c r="BH10" s="17">
        <v>0.34861371038871702</v>
      </c>
      <c r="BI10" s="17">
        <v>0.40600370891781001</v>
      </c>
      <c r="BJ10" s="17">
        <v>0.39023311534154098</v>
      </c>
      <c r="BK10" s="17">
        <v>0.46486043157186402</v>
      </c>
      <c r="BL10" s="17"/>
      <c r="BM10" s="17">
        <v>0.38763443549344501</v>
      </c>
      <c r="BN10" s="17">
        <v>0.40356425046404898</v>
      </c>
      <c r="BO10" s="17">
        <v>0.402080368294573</v>
      </c>
      <c r="BP10" s="17"/>
      <c r="BQ10" s="17">
        <v>0.28611215903977899</v>
      </c>
      <c r="BR10" s="17">
        <v>0.48279086808465799</v>
      </c>
      <c r="BS10" s="17"/>
      <c r="BT10" s="17">
        <v>0.34715671786903801</v>
      </c>
      <c r="BU10" s="17">
        <v>0.48496278649626101</v>
      </c>
    </row>
    <row r="11" spans="2:73" x14ac:dyDescent="0.3">
      <c r="B11" s="18" t="s">
        <v>92</v>
      </c>
      <c r="C11" s="19">
        <v>2.54146409972584E-2</v>
      </c>
      <c r="D11" s="19">
        <v>2.4630229654776101E-2</v>
      </c>
      <c r="E11" s="19">
        <v>2.6255511687238501E-2</v>
      </c>
      <c r="F11" s="19"/>
      <c r="G11" s="19">
        <v>2.8696834476086602E-2</v>
      </c>
      <c r="H11" s="19">
        <v>4.0405246891221797E-2</v>
      </c>
      <c r="I11" s="19">
        <v>2.32404378813151E-2</v>
      </c>
      <c r="J11" s="19">
        <v>2.7853549950608E-2</v>
      </c>
      <c r="K11" s="19">
        <v>1.08311422017722E-2</v>
      </c>
      <c r="L11" s="19">
        <v>1.8151480996339502E-2</v>
      </c>
      <c r="M11" s="19"/>
      <c r="N11" s="19">
        <v>1.13666809806656E-2</v>
      </c>
      <c r="O11" s="19">
        <v>3.06217776368428E-2</v>
      </c>
      <c r="P11" s="19">
        <v>2.3191759865628801E-2</v>
      </c>
      <c r="Q11" s="19">
        <v>4.0952043309980701E-2</v>
      </c>
      <c r="R11" s="19"/>
      <c r="S11" s="19">
        <v>2.6096722968017301E-2</v>
      </c>
      <c r="T11" s="19">
        <v>2.2305182255358501E-2</v>
      </c>
      <c r="U11" s="19">
        <v>1.3523275694975001E-2</v>
      </c>
      <c r="V11" s="19">
        <v>2.1650690746967599E-2</v>
      </c>
      <c r="W11" s="19">
        <v>1.59690648427275E-2</v>
      </c>
      <c r="X11" s="19">
        <v>3.9097456411021803E-2</v>
      </c>
      <c r="Y11" s="19">
        <v>2.6002061734185501E-2</v>
      </c>
      <c r="Z11" s="19">
        <v>7.0944461820488594E-2</v>
      </c>
      <c r="AA11" s="19">
        <v>1.9264091815489499E-2</v>
      </c>
      <c r="AB11" s="19"/>
      <c r="AC11" s="19">
        <v>0</v>
      </c>
      <c r="AD11" s="19">
        <v>2.6616787404429101E-2</v>
      </c>
      <c r="AE11" s="19">
        <v>1.6370350470033601E-2</v>
      </c>
      <c r="AF11" s="19">
        <v>4.3435021033684303E-2</v>
      </c>
      <c r="AG11" s="19">
        <v>4.4073581747119499E-2</v>
      </c>
      <c r="AH11" s="19">
        <v>2.4798245165025001E-2</v>
      </c>
      <c r="AI11" s="19">
        <v>1.18148818291167E-2</v>
      </c>
      <c r="AJ11" s="19">
        <v>2.8394869573756001E-2</v>
      </c>
      <c r="AK11" s="19">
        <v>1.35268375021562E-2</v>
      </c>
      <c r="AL11" s="19">
        <v>2.9952190038273301E-2</v>
      </c>
      <c r="AM11" s="19">
        <v>1.2131918620580001E-2</v>
      </c>
      <c r="AN11" s="19">
        <v>3.5257940288889303E-2</v>
      </c>
      <c r="AO11" s="19">
        <v>2.9678838230132901E-2</v>
      </c>
      <c r="AP11" s="19">
        <v>4.03379924538372E-2</v>
      </c>
      <c r="AQ11" s="19">
        <v>6.7438254068841403E-3</v>
      </c>
      <c r="AR11" s="19">
        <v>1.3860239913465E-2</v>
      </c>
      <c r="AS11" s="19"/>
      <c r="AT11" s="19">
        <v>2.62280304546487E-2</v>
      </c>
      <c r="AU11" s="19">
        <v>2.5579834090616899E-2</v>
      </c>
      <c r="AV11" s="19">
        <v>3.9347366652324897E-2</v>
      </c>
      <c r="AW11" s="19">
        <v>2.4724568682955399E-2</v>
      </c>
      <c r="AX11" s="19">
        <v>1.4037186512570301E-2</v>
      </c>
      <c r="AY11" s="19">
        <v>0</v>
      </c>
      <c r="AZ11" s="19"/>
      <c r="BA11" s="19">
        <v>2.1518849993501E-2</v>
      </c>
      <c r="BB11" s="19">
        <v>2.3801731136700099E-2</v>
      </c>
      <c r="BC11" s="19">
        <v>3.5284426186477397E-2</v>
      </c>
      <c r="BD11" s="19">
        <v>1.09686098882133E-2</v>
      </c>
      <c r="BE11" s="19">
        <v>2.9837919419310101E-2</v>
      </c>
      <c r="BF11" s="19"/>
      <c r="BG11" s="19">
        <v>1.4095917548459199E-2</v>
      </c>
      <c r="BH11" s="19">
        <v>3.4176193175021803E-2</v>
      </c>
      <c r="BI11" s="19">
        <v>1.5791593719046801E-2</v>
      </c>
      <c r="BJ11" s="19">
        <v>2.01695444223309E-2</v>
      </c>
      <c r="BK11" s="19">
        <v>1.9587190276632499E-2</v>
      </c>
      <c r="BL11" s="19"/>
      <c r="BM11" s="19">
        <v>2.5835083535009198E-2</v>
      </c>
      <c r="BN11" s="19">
        <v>2.29417530385462E-2</v>
      </c>
      <c r="BO11" s="19">
        <v>3.0564598039108801E-2</v>
      </c>
      <c r="BP11" s="19"/>
      <c r="BQ11" s="19">
        <v>2.5455937251086799E-2</v>
      </c>
      <c r="BR11" s="19">
        <v>2.1491106494082899E-2</v>
      </c>
      <c r="BS11" s="19"/>
      <c r="BT11" s="19">
        <v>2.36165391115617E-2</v>
      </c>
      <c r="BU11" s="19">
        <v>2.4906924827155001E-2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0.32011911172231</v>
      </c>
      <c r="D9" s="17">
        <v>0.35385703179223399</v>
      </c>
      <c r="E9" s="17">
        <v>0.28734680695714798</v>
      </c>
      <c r="F9" s="17"/>
      <c r="G9" s="17">
        <v>0.32660972210598599</v>
      </c>
      <c r="H9" s="17">
        <v>0.40283831994793201</v>
      </c>
      <c r="I9" s="17">
        <v>0.345089844233466</v>
      </c>
      <c r="J9" s="17">
        <v>0.27200101725860698</v>
      </c>
      <c r="K9" s="17">
        <v>0.28517898188865698</v>
      </c>
      <c r="L9" s="17">
        <v>0.279534334984746</v>
      </c>
      <c r="M9" s="17"/>
      <c r="N9" s="17">
        <v>0.40551399248437298</v>
      </c>
      <c r="O9" s="17">
        <v>0.29002183017738897</v>
      </c>
      <c r="P9" s="17">
        <v>0.29238263292826999</v>
      </c>
      <c r="Q9" s="17">
        <v>0.26679853401339898</v>
      </c>
      <c r="R9" s="17"/>
      <c r="S9" s="17">
        <v>0.41192653222449699</v>
      </c>
      <c r="T9" s="17">
        <v>0.26761939254308997</v>
      </c>
      <c r="U9" s="17">
        <v>0.33478558081995602</v>
      </c>
      <c r="V9" s="17">
        <v>0.31348075044416401</v>
      </c>
      <c r="W9" s="17">
        <v>0.29202161568028201</v>
      </c>
      <c r="X9" s="17">
        <v>0.30659560889083598</v>
      </c>
      <c r="Y9" s="17">
        <v>0.306208636984315</v>
      </c>
      <c r="Z9" s="17">
        <v>0.271288550541462</v>
      </c>
      <c r="AA9" s="17">
        <v>0.32007785366291502</v>
      </c>
      <c r="AB9" s="17"/>
      <c r="AC9" s="17">
        <v>0.13928749342778601</v>
      </c>
      <c r="AD9" s="17">
        <v>0.35736497573648002</v>
      </c>
      <c r="AE9" s="17">
        <v>0.27850975998639299</v>
      </c>
      <c r="AF9" s="17">
        <v>0.24802538574538799</v>
      </c>
      <c r="AG9" s="17">
        <v>0.25993992252119702</v>
      </c>
      <c r="AH9" s="17">
        <v>0.32432095998654697</v>
      </c>
      <c r="AI9" s="17">
        <v>0.29878513696171</v>
      </c>
      <c r="AJ9" s="17">
        <v>0.35323816629315202</v>
      </c>
      <c r="AK9" s="17">
        <v>0.32575186103897102</v>
      </c>
      <c r="AL9" s="17">
        <v>0.35947549217162</v>
      </c>
      <c r="AM9" s="17">
        <v>0.29102188774219401</v>
      </c>
      <c r="AN9" s="17">
        <v>0.26218959681065002</v>
      </c>
      <c r="AO9" s="17">
        <v>0.36468595784809699</v>
      </c>
      <c r="AP9" s="17">
        <v>0.40623165358034902</v>
      </c>
      <c r="AQ9" s="17">
        <v>0.40109904734301699</v>
      </c>
      <c r="AR9" s="17">
        <v>0.473334641035354</v>
      </c>
      <c r="AS9" s="17"/>
      <c r="AT9" s="17">
        <v>0.42304061643459601</v>
      </c>
      <c r="AU9" s="17">
        <v>0.29694410268281302</v>
      </c>
      <c r="AV9" s="17">
        <v>0.29356769154844098</v>
      </c>
      <c r="AW9" s="17">
        <v>0.27341897617882199</v>
      </c>
      <c r="AX9" s="17">
        <v>0.27698408355477699</v>
      </c>
      <c r="AY9" s="17">
        <v>0.278432157490137</v>
      </c>
      <c r="AZ9" s="17"/>
      <c r="BA9" s="17">
        <v>0.23180290987579599</v>
      </c>
      <c r="BB9" s="17">
        <v>0.28485126712032699</v>
      </c>
      <c r="BC9" s="17">
        <v>0.34476538425540398</v>
      </c>
      <c r="BD9" s="17">
        <v>0.467385159098268</v>
      </c>
      <c r="BE9" s="17">
        <v>0.571250944277234</v>
      </c>
      <c r="BF9" s="17"/>
      <c r="BG9" s="17">
        <v>0.29709495418111798</v>
      </c>
      <c r="BH9" s="17">
        <v>0.37464545502683699</v>
      </c>
      <c r="BI9" s="17">
        <v>0.30192719194037199</v>
      </c>
      <c r="BJ9" s="17">
        <v>0.31060694290803997</v>
      </c>
      <c r="BK9" s="17">
        <v>0.36039594365781602</v>
      </c>
      <c r="BL9" s="17"/>
      <c r="BM9" s="17">
        <v>0.350427236960695</v>
      </c>
      <c r="BN9" s="17">
        <v>0.28649617279100698</v>
      </c>
      <c r="BO9" s="17">
        <v>0.29825986106709501</v>
      </c>
      <c r="BP9" s="17"/>
      <c r="BQ9" s="17">
        <v>0.451036198568048</v>
      </c>
      <c r="BR9" s="17">
        <v>0.23642927875176201</v>
      </c>
      <c r="BS9" s="17"/>
      <c r="BT9" s="17">
        <v>0.36769091821393401</v>
      </c>
      <c r="BU9" s="17">
        <v>0.241747999273798</v>
      </c>
    </row>
    <row r="10" spans="2:73" x14ac:dyDescent="0.3">
      <c r="B10" s="18" t="s">
        <v>535</v>
      </c>
      <c r="C10" s="17">
        <v>0.64461943428996205</v>
      </c>
      <c r="D10" s="17">
        <v>0.61257841667094903</v>
      </c>
      <c r="E10" s="17">
        <v>0.67562005259913704</v>
      </c>
      <c r="F10" s="17"/>
      <c r="G10" s="17">
        <v>0.62991365189048298</v>
      </c>
      <c r="H10" s="17">
        <v>0.55125333470045801</v>
      </c>
      <c r="I10" s="17">
        <v>0.61827357001162597</v>
      </c>
      <c r="J10" s="17">
        <v>0.69749909984439196</v>
      </c>
      <c r="K10" s="17">
        <v>0.69099367999353301</v>
      </c>
      <c r="L10" s="17">
        <v>0.69092698331207203</v>
      </c>
      <c r="M10" s="17"/>
      <c r="N10" s="17">
        <v>0.56524673679731896</v>
      </c>
      <c r="O10" s="17">
        <v>0.67360653847491503</v>
      </c>
      <c r="P10" s="17">
        <v>0.67001580998424004</v>
      </c>
      <c r="Q10" s="17">
        <v>0.69271876505290098</v>
      </c>
      <c r="R10" s="17"/>
      <c r="S10" s="17">
        <v>0.53699308738142704</v>
      </c>
      <c r="T10" s="17">
        <v>0.69785225387463501</v>
      </c>
      <c r="U10" s="17">
        <v>0.647405059707993</v>
      </c>
      <c r="V10" s="17">
        <v>0.67159769852131801</v>
      </c>
      <c r="W10" s="17">
        <v>0.68684648511037305</v>
      </c>
      <c r="X10" s="17">
        <v>0.65153135966629905</v>
      </c>
      <c r="Y10" s="17">
        <v>0.64459647146070997</v>
      </c>
      <c r="Z10" s="17">
        <v>0.68536961879710501</v>
      </c>
      <c r="AA10" s="17">
        <v>0.64210849852918594</v>
      </c>
      <c r="AB10" s="17"/>
      <c r="AC10" s="17">
        <v>0.86071250657221399</v>
      </c>
      <c r="AD10" s="17">
        <v>0.56574838722783605</v>
      </c>
      <c r="AE10" s="17">
        <v>0.67995523538707503</v>
      </c>
      <c r="AF10" s="17">
        <v>0.67742563428663705</v>
      </c>
      <c r="AG10" s="17">
        <v>0.70195986401345001</v>
      </c>
      <c r="AH10" s="17">
        <v>0.66408276932567101</v>
      </c>
      <c r="AI10" s="17">
        <v>0.68284014288745598</v>
      </c>
      <c r="AJ10" s="17">
        <v>0.61035974234850099</v>
      </c>
      <c r="AK10" s="17">
        <v>0.63637654443869596</v>
      </c>
      <c r="AL10" s="17">
        <v>0.61553797679737698</v>
      </c>
      <c r="AM10" s="17">
        <v>0.67266383909077998</v>
      </c>
      <c r="AN10" s="17">
        <v>0.67955154370428805</v>
      </c>
      <c r="AO10" s="17">
        <v>0.61223897617407697</v>
      </c>
      <c r="AP10" s="17">
        <v>0.54767053132487398</v>
      </c>
      <c r="AQ10" s="17">
        <v>0.59890095265698295</v>
      </c>
      <c r="AR10" s="17">
        <v>0.50116415308792694</v>
      </c>
      <c r="AS10" s="17"/>
      <c r="AT10" s="17">
        <v>0.53979605898465199</v>
      </c>
      <c r="AU10" s="17">
        <v>0.666878152811759</v>
      </c>
      <c r="AV10" s="17">
        <v>0.67391148245100296</v>
      </c>
      <c r="AW10" s="17">
        <v>0.68713069516469005</v>
      </c>
      <c r="AX10" s="17">
        <v>0.70785317674300496</v>
      </c>
      <c r="AY10" s="17">
        <v>0.66744941913550204</v>
      </c>
      <c r="AZ10" s="17"/>
      <c r="BA10" s="17">
        <v>0.73310097554755504</v>
      </c>
      <c r="BB10" s="17">
        <v>0.684312157741083</v>
      </c>
      <c r="BC10" s="17">
        <v>0.62077294269721806</v>
      </c>
      <c r="BD10" s="17">
        <v>0.50002684737526304</v>
      </c>
      <c r="BE10" s="17">
        <v>0.41022004985345201</v>
      </c>
      <c r="BF10" s="17"/>
      <c r="BG10" s="17">
        <v>0.67825542810183403</v>
      </c>
      <c r="BH10" s="17">
        <v>0.59014146224695396</v>
      </c>
      <c r="BI10" s="17">
        <v>0.66838502247841303</v>
      </c>
      <c r="BJ10" s="17">
        <v>0.66981911919989001</v>
      </c>
      <c r="BK10" s="17">
        <v>0.60050719937006902</v>
      </c>
      <c r="BL10" s="17"/>
      <c r="BM10" s="17">
        <v>0.61927850515751903</v>
      </c>
      <c r="BN10" s="17">
        <v>0.67899163305211196</v>
      </c>
      <c r="BO10" s="17">
        <v>0.64588340094431596</v>
      </c>
      <c r="BP10" s="17"/>
      <c r="BQ10" s="17">
        <v>0.51270907808886501</v>
      </c>
      <c r="BR10" s="17">
        <v>0.73358913121582103</v>
      </c>
      <c r="BS10" s="17"/>
      <c r="BT10" s="17">
        <v>0.59514905956152198</v>
      </c>
      <c r="BU10" s="17">
        <v>0.73082112527858201</v>
      </c>
    </row>
    <row r="11" spans="2:73" x14ac:dyDescent="0.3">
      <c r="B11" s="18" t="s">
        <v>92</v>
      </c>
      <c r="C11" s="19">
        <v>3.5261453987727599E-2</v>
      </c>
      <c r="D11" s="19">
        <v>3.3564551536816999E-2</v>
      </c>
      <c r="E11" s="19">
        <v>3.7033140443715203E-2</v>
      </c>
      <c r="F11" s="19"/>
      <c r="G11" s="19">
        <v>4.3476626003530701E-2</v>
      </c>
      <c r="H11" s="19">
        <v>4.5908345351610397E-2</v>
      </c>
      <c r="I11" s="19">
        <v>3.6636585754907601E-2</v>
      </c>
      <c r="J11" s="19">
        <v>3.0499882897001101E-2</v>
      </c>
      <c r="K11" s="19">
        <v>2.3827338117809901E-2</v>
      </c>
      <c r="L11" s="19">
        <v>2.95386817031815E-2</v>
      </c>
      <c r="M11" s="19"/>
      <c r="N11" s="19">
        <v>2.9239270718307599E-2</v>
      </c>
      <c r="O11" s="19">
        <v>3.6371631347695797E-2</v>
      </c>
      <c r="P11" s="19">
        <v>3.76015570874896E-2</v>
      </c>
      <c r="Q11" s="19">
        <v>4.0482700933700003E-2</v>
      </c>
      <c r="R11" s="19"/>
      <c r="S11" s="19">
        <v>5.1080380394076197E-2</v>
      </c>
      <c r="T11" s="19">
        <v>3.4528353582275503E-2</v>
      </c>
      <c r="U11" s="19">
        <v>1.7809359472051599E-2</v>
      </c>
      <c r="V11" s="19">
        <v>1.49215510345183E-2</v>
      </c>
      <c r="W11" s="19">
        <v>2.1131899209345599E-2</v>
      </c>
      <c r="X11" s="19">
        <v>4.18730314428645E-2</v>
      </c>
      <c r="Y11" s="19">
        <v>4.9194891554975001E-2</v>
      </c>
      <c r="Z11" s="19">
        <v>4.3341830661432601E-2</v>
      </c>
      <c r="AA11" s="19">
        <v>3.7813647807898899E-2</v>
      </c>
      <c r="AB11" s="19"/>
      <c r="AC11" s="19">
        <v>0</v>
      </c>
      <c r="AD11" s="19">
        <v>7.6886637035684199E-2</v>
      </c>
      <c r="AE11" s="19">
        <v>4.1535004626532E-2</v>
      </c>
      <c r="AF11" s="19">
        <v>7.4548979967975298E-2</v>
      </c>
      <c r="AG11" s="19">
        <v>3.8100213465352598E-2</v>
      </c>
      <c r="AH11" s="19">
        <v>1.1596270687781801E-2</v>
      </c>
      <c r="AI11" s="19">
        <v>1.8374720150833801E-2</v>
      </c>
      <c r="AJ11" s="19">
        <v>3.6402091358347502E-2</v>
      </c>
      <c r="AK11" s="19">
        <v>3.7871594522332797E-2</v>
      </c>
      <c r="AL11" s="19">
        <v>2.49865310310028E-2</v>
      </c>
      <c r="AM11" s="19">
        <v>3.6314273167026401E-2</v>
      </c>
      <c r="AN11" s="19">
        <v>5.8258859485062202E-2</v>
      </c>
      <c r="AO11" s="19">
        <v>2.30750659778255E-2</v>
      </c>
      <c r="AP11" s="19">
        <v>4.6097815094776597E-2</v>
      </c>
      <c r="AQ11" s="19">
        <v>0</v>
      </c>
      <c r="AR11" s="19">
        <v>2.55012058767192E-2</v>
      </c>
      <c r="AS11" s="19"/>
      <c r="AT11" s="19">
        <v>3.7163324580752E-2</v>
      </c>
      <c r="AU11" s="19">
        <v>3.6177744505427899E-2</v>
      </c>
      <c r="AV11" s="19">
        <v>3.2520826000556197E-2</v>
      </c>
      <c r="AW11" s="19">
        <v>3.9450328656487399E-2</v>
      </c>
      <c r="AX11" s="19">
        <v>1.5162739702217799E-2</v>
      </c>
      <c r="AY11" s="19">
        <v>5.4118423374361901E-2</v>
      </c>
      <c r="AZ11" s="19"/>
      <c r="BA11" s="19">
        <v>3.5096114576649101E-2</v>
      </c>
      <c r="BB11" s="19">
        <v>3.08365751385897E-2</v>
      </c>
      <c r="BC11" s="19">
        <v>3.4461673047378502E-2</v>
      </c>
      <c r="BD11" s="19">
        <v>3.2587993526469003E-2</v>
      </c>
      <c r="BE11" s="19">
        <v>1.8529005869314E-2</v>
      </c>
      <c r="BF11" s="19"/>
      <c r="BG11" s="19">
        <v>2.4649617717047399E-2</v>
      </c>
      <c r="BH11" s="19">
        <v>3.5213082726209002E-2</v>
      </c>
      <c r="BI11" s="19">
        <v>2.9687785581214599E-2</v>
      </c>
      <c r="BJ11" s="19">
        <v>1.9573937892070601E-2</v>
      </c>
      <c r="BK11" s="19">
        <v>3.9096856972114798E-2</v>
      </c>
      <c r="BL11" s="19"/>
      <c r="BM11" s="19">
        <v>3.0294257881786E-2</v>
      </c>
      <c r="BN11" s="19">
        <v>3.4512194156881101E-2</v>
      </c>
      <c r="BO11" s="19">
        <v>5.5856737988589103E-2</v>
      </c>
      <c r="BP11" s="19"/>
      <c r="BQ11" s="19">
        <v>3.6254723343086499E-2</v>
      </c>
      <c r="BR11" s="19">
        <v>2.9981590032416999E-2</v>
      </c>
      <c r="BS11" s="19"/>
      <c r="BT11" s="19">
        <v>3.7160022224544301E-2</v>
      </c>
      <c r="BU11" s="19">
        <v>2.74308754476194E-2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0.60688426595830103</v>
      </c>
      <c r="D9" s="17">
        <v>0.60257136458601501</v>
      </c>
      <c r="E9" s="17">
        <v>0.61118845447388603</v>
      </c>
      <c r="F9" s="17"/>
      <c r="G9" s="17">
        <v>0.649533516850895</v>
      </c>
      <c r="H9" s="17">
        <v>0.69180299242895005</v>
      </c>
      <c r="I9" s="17">
        <v>0.67775374031982305</v>
      </c>
      <c r="J9" s="17">
        <v>0.57720187462847805</v>
      </c>
      <c r="K9" s="17">
        <v>0.56093827930587004</v>
      </c>
      <c r="L9" s="17">
        <v>0.48962847630963502</v>
      </c>
      <c r="M9" s="17"/>
      <c r="N9" s="17">
        <v>0.68068828356959798</v>
      </c>
      <c r="O9" s="17">
        <v>0.56495438960664202</v>
      </c>
      <c r="P9" s="17">
        <v>0.62117019762122005</v>
      </c>
      <c r="Q9" s="17">
        <v>0.545050766036417</v>
      </c>
      <c r="R9" s="17"/>
      <c r="S9" s="17">
        <v>0.69454627631285304</v>
      </c>
      <c r="T9" s="17">
        <v>0.57214395601009804</v>
      </c>
      <c r="U9" s="17">
        <v>0.58332803050694204</v>
      </c>
      <c r="V9" s="17">
        <v>0.59846017718610001</v>
      </c>
      <c r="W9" s="17">
        <v>0.59235019177784998</v>
      </c>
      <c r="X9" s="17">
        <v>0.57170636740265401</v>
      </c>
      <c r="Y9" s="17">
        <v>0.59076632482373803</v>
      </c>
      <c r="Z9" s="17">
        <v>0.58117712879711203</v>
      </c>
      <c r="AA9" s="17">
        <v>0.62169432218533605</v>
      </c>
      <c r="AB9" s="17"/>
      <c r="AC9" s="17">
        <v>0.56641591286674697</v>
      </c>
      <c r="AD9" s="17">
        <v>0.59972156952646305</v>
      </c>
      <c r="AE9" s="17">
        <v>0.52665427262480502</v>
      </c>
      <c r="AF9" s="17">
        <v>0.49102581741796603</v>
      </c>
      <c r="AG9" s="17">
        <v>0.552940531002859</v>
      </c>
      <c r="AH9" s="17">
        <v>0.62566926179358695</v>
      </c>
      <c r="AI9" s="17">
        <v>0.65835525684789797</v>
      </c>
      <c r="AJ9" s="17">
        <v>0.65011822136728004</v>
      </c>
      <c r="AK9" s="17">
        <v>0.59314200088431102</v>
      </c>
      <c r="AL9" s="17">
        <v>0.58263383345210995</v>
      </c>
      <c r="AM9" s="17">
        <v>0.549954613242154</v>
      </c>
      <c r="AN9" s="17">
        <v>0.58118400854208896</v>
      </c>
      <c r="AO9" s="17">
        <v>0.65432921118329901</v>
      </c>
      <c r="AP9" s="17">
        <v>0.66116823824952797</v>
      </c>
      <c r="AQ9" s="17">
        <v>0.76108722578559096</v>
      </c>
      <c r="AR9" s="17">
        <v>0.73352264100282005</v>
      </c>
      <c r="AS9" s="17"/>
      <c r="AT9" s="17">
        <v>0.69527209774792298</v>
      </c>
      <c r="AU9" s="17">
        <v>0.58435399753041595</v>
      </c>
      <c r="AV9" s="17">
        <v>0.60090867958110405</v>
      </c>
      <c r="AW9" s="17">
        <v>0.554664639139402</v>
      </c>
      <c r="AX9" s="17">
        <v>0.54345858385376</v>
      </c>
      <c r="AY9" s="17">
        <v>0.64862868331326495</v>
      </c>
      <c r="AZ9" s="17"/>
      <c r="BA9" s="17">
        <v>0.4889207508433</v>
      </c>
      <c r="BB9" s="17">
        <v>0.59831594711818004</v>
      </c>
      <c r="BC9" s="17">
        <v>0.63228846860988097</v>
      </c>
      <c r="BD9" s="17">
        <v>0.72425936000955404</v>
      </c>
      <c r="BE9" s="17">
        <v>0.78406528835955502</v>
      </c>
      <c r="BF9" s="17"/>
      <c r="BG9" s="17">
        <v>0.59309141088294703</v>
      </c>
      <c r="BH9" s="17">
        <v>0.65050103693882599</v>
      </c>
      <c r="BI9" s="17">
        <v>0.59749005796133603</v>
      </c>
      <c r="BJ9" s="17">
        <v>0.57318788492956096</v>
      </c>
      <c r="BK9" s="17">
        <v>0.64528514413120597</v>
      </c>
      <c r="BL9" s="17"/>
      <c r="BM9" s="17">
        <v>0.59220114739517005</v>
      </c>
      <c r="BN9" s="17">
        <v>0.61843415403311697</v>
      </c>
      <c r="BO9" s="17">
        <v>0.63035431728073799</v>
      </c>
      <c r="BP9" s="17"/>
      <c r="BQ9" s="17">
        <v>0.69718743405275796</v>
      </c>
      <c r="BR9" s="17">
        <v>0.54701829630057897</v>
      </c>
      <c r="BS9" s="17"/>
      <c r="BT9" s="17">
        <v>0.65639951122844997</v>
      </c>
      <c r="BU9" s="17">
        <v>0.52926935392763097</v>
      </c>
    </row>
    <row r="10" spans="2:73" x14ac:dyDescent="0.3">
      <c r="B10" s="18" t="s">
        <v>535</v>
      </c>
      <c r="C10" s="17">
        <v>0.35190700566093602</v>
      </c>
      <c r="D10" s="17">
        <v>0.36435507605041401</v>
      </c>
      <c r="E10" s="17">
        <v>0.33986887726026299</v>
      </c>
      <c r="F10" s="17"/>
      <c r="G10" s="17">
        <v>0.31888703894593301</v>
      </c>
      <c r="H10" s="17">
        <v>0.26367731791128401</v>
      </c>
      <c r="I10" s="17">
        <v>0.28914760560815</v>
      </c>
      <c r="J10" s="17">
        <v>0.37824694064832698</v>
      </c>
      <c r="K10" s="17">
        <v>0.39014904234755499</v>
      </c>
      <c r="L10" s="17">
        <v>0.46615019615081799</v>
      </c>
      <c r="M10" s="17"/>
      <c r="N10" s="17">
        <v>0.29320018798288999</v>
      </c>
      <c r="O10" s="17">
        <v>0.38872673396424801</v>
      </c>
      <c r="P10" s="17">
        <v>0.34026444209347401</v>
      </c>
      <c r="Q10" s="17">
        <v>0.39588069009163501</v>
      </c>
      <c r="R10" s="17"/>
      <c r="S10" s="17">
        <v>0.27071002773525299</v>
      </c>
      <c r="T10" s="17">
        <v>0.38444645827003299</v>
      </c>
      <c r="U10" s="17">
        <v>0.37676343955976599</v>
      </c>
      <c r="V10" s="17">
        <v>0.36445847647468199</v>
      </c>
      <c r="W10" s="17">
        <v>0.37684007575977502</v>
      </c>
      <c r="X10" s="17">
        <v>0.39544319060943001</v>
      </c>
      <c r="Y10" s="17">
        <v>0.36303694130060898</v>
      </c>
      <c r="Z10" s="17">
        <v>0.37168402053706501</v>
      </c>
      <c r="AA10" s="17">
        <v>0.31950673368202998</v>
      </c>
      <c r="AB10" s="17"/>
      <c r="AC10" s="17">
        <v>0.43358408713325303</v>
      </c>
      <c r="AD10" s="17">
        <v>0.31081965626645403</v>
      </c>
      <c r="AE10" s="17">
        <v>0.42270654721214601</v>
      </c>
      <c r="AF10" s="17">
        <v>0.46787815669260802</v>
      </c>
      <c r="AG10" s="17">
        <v>0.40670360958810198</v>
      </c>
      <c r="AH10" s="17">
        <v>0.33846561482285997</v>
      </c>
      <c r="AI10" s="17">
        <v>0.30607530410231998</v>
      </c>
      <c r="AJ10" s="17">
        <v>0.317261022554649</v>
      </c>
      <c r="AK10" s="17">
        <v>0.36027987782920901</v>
      </c>
      <c r="AL10" s="17">
        <v>0.36545993606691202</v>
      </c>
      <c r="AM10" s="17">
        <v>0.421642156039711</v>
      </c>
      <c r="AN10" s="17">
        <v>0.37372137972114899</v>
      </c>
      <c r="AO10" s="17">
        <v>0.27566670742738297</v>
      </c>
      <c r="AP10" s="17">
        <v>0.29562368158002</v>
      </c>
      <c r="AQ10" s="17">
        <v>0.22572799673395</v>
      </c>
      <c r="AR10" s="17">
        <v>0.24866005330822299</v>
      </c>
      <c r="AS10" s="17"/>
      <c r="AT10" s="17">
        <v>0.276876409817987</v>
      </c>
      <c r="AU10" s="17">
        <v>0.38018607790826697</v>
      </c>
      <c r="AV10" s="17">
        <v>0.34803944566265399</v>
      </c>
      <c r="AW10" s="17">
        <v>0.40133472007931398</v>
      </c>
      <c r="AX10" s="17">
        <v>0.38165567019667801</v>
      </c>
      <c r="AY10" s="17">
        <v>0.31703473492936002</v>
      </c>
      <c r="AZ10" s="17"/>
      <c r="BA10" s="17">
        <v>0.45790067299551901</v>
      </c>
      <c r="BB10" s="17">
        <v>0.354758460575687</v>
      </c>
      <c r="BC10" s="17">
        <v>0.33090763717995803</v>
      </c>
      <c r="BD10" s="17">
        <v>0.24370689743794799</v>
      </c>
      <c r="BE10" s="17">
        <v>0.20432797840582101</v>
      </c>
      <c r="BF10" s="17"/>
      <c r="BG10" s="17">
        <v>0.36261927892696699</v>
      </c>
      <c r="BH10" s="17">
        <v>0.31044859390878898</v>
      </c>
      <c r="BI10" s="17">
        <v>0.36466481390236699</v>
      </c>
      <c r="BJ10" s="17">
        <v>0.38041465073379899</v>
      </c>
      <c r="BK10" s="17">
        <v>0.339173025406942</v>
      </c>
      <c r="BL10" s="17"/>
      <c r="BM10" s="17">
        <v>0.37190079258477199</v>
      </c>
      <c r="BN10" s="17">
        <v>0.333204631058867</v>
      </c>
      <c r="BO10" s="17">
        <v>0.328033853785553</v>
      </c>
      <c r="BP10" s="17"/>
      <c r="BQ10" s="17">
        <v>0.27410467862765397</v>
      </c>
      <c r="BR10" s="17">
        <v>0.406444838283747</v>
      </c>
      <c r="BS10" s="17"/>
      <c r="BT10" s="17">
        <v>0.307915390369006</v>
      </c>
      <c r="BU10" s="17">
        <v>0.42751123000559299</v>
      </c>
    </row>
    <row r="11" spans="2:73" x14ac:dyDescent="0.3">
      <c r="B11" s="18" t="s">
        <v>92</v>
      </c>
      <c r="C11" s="19">
        <v>4.1208728380763102E-2</v>
      </c>
      <c r="D11" s="19">
        <v>3.3073559363571002E-2</v>
      </c>
      <c r="E11" s="19">
        <v>4.8942668265850899E-2</v>
      </c>
      <c r="F11" s="19"/>
      <c r="G11" s="19">
        <v>3.1579444203172102E-2</v>
      </c>
      <c r="H11" s="19">
        <v>4.4519689659765903E-2</v>
      </c>
      <c r="I11" s="19">
        <v>3.3098654072027701E-2</v>
      </c>
      <c r="J11" s="19">
        <v>4.45511847231942E-2</v>
      </c>
      <c r="K11" s="19">
        <v>4.8912678346574499E-2</v>
      </c>
      <c r="L11" s="19">
        <v>4.4221327539547099E-2</v>
      </c>
      <c r="M11" s="19"/>
      <c r="N11" s="19">
        <v>2.6111528447512002E-2</v>
      </c>
      <c r="O11" s="19">
        <v>4.6318876429110402E-2</v>
      </c>
      <c r="P11" s="19">
        <v>3.8565360285305703E-2</v>
      </c>
      <c r="Q11" s="19">
        <v>5.9068543871948098E-2</v>
      </c>
      <c r="R11" s="19"/>
      <c r="S11" s="19">
        <v>3.4743695951893902E-2</v>
      </c>
      <c r="T11" s="19">
        <v>4.3409585719868998E-2</v>
      </c>
      <c r="U11" s="19">
        <v>3.9908529933292303E-2</v>
      </c>
      <c r="V11" s="19">
        <v>3.70813463392188E-2</v>
      </c>
      <c r="W11" s="19">
        <v>3.08097324623757E-2</v>
      </c>
      <c r="X11" s="19">
        <v>3.2850441987916E-2</v>
      </c>
      <c r="Y11" s="19">
        <v>4.6196733875653498E-2</v>
      </c>
      <c r="Z11" s="19">
        <v>4.7138850665822997E-2</v>
      </c>
      <c r="AA11" s="19">
        <v>5.8798944132633903E-2</v>
      </c>
      <c r="AB11" s="19"/>
      <c r="AC11" s="19">
        <v>0</v>
      </c>
      <c r="AD11" s="19">
        <v>8.9458774207083105E-2</v>
      </c>
      <c r="AE11" s="19">
        <v>5.0639180163048803E-2</v>
      </c>
      <c r="AF11" s="19">
        <v>4.1096025889426201E-2</v>
      </c>
      <c r="AG11" s="19">
        <v>4.0355859409039699E-2</v>
      </c>
      <c r="AH11" s="19">
        <v>3.5865123383553403E-2</v>
      </c>
      <c r="AI11" s="19">
        <v>3.5569439049781597E-2</v>
      </c>
      <c r="AJ11" s="19">
        <v>3.2620756078070197E-2</v>
      </c>
      <c r="AK11" s="19">
        <v>4.6578121286480298E-2</v>
      </c>
      <c r="AL11" s="19">
        <v>5.1906230480977603E-2</v>
      </c>
      <c r="AM11" s="19">
        <v>2.8403230718135698E-2</v>
      </c>
      <c r="AN11" s="19">
        <v>4.5094611736762102E-2</v>
      </c>
      <c r="AO11" s="19">
        <v>7.0004081389318698E-2</v>
      </c>
      <c r="AP11" s="19">
        <v>4.3208080170451399E-2</v>
      </c>
      <c r="AQ11" s="19">
        <v>1.31847774804592E-2</v>
      </c>
      <c r="AR11" s="19">
        <v>1.7817305688957299E-2</v>
      </c>
      <c r="AS11" s="19"/>
      <c r="AT11" s="19">
        <v>2.78514924340896E-2</v>
      </c>
      <c r="AU11" s="19">
        <v>3.5459924561317399E-2</v>
      </c>
      <c r="AV11" s="19">
        <v>5.1051874756241802E-2</v>
      </c>
      <c r="AW11" s="19">
        <v>4.4000640781284003E-2</v>
      </c>
      <c r="AX11" s="19">
        <v>7.4885745949562404E-2</v>
      </c>
      <c r="AY11" s="19">
        <v>3.4336581757375299E-2</v>
      </c>
      <c r="AZ11" s="19"/>
      <c r="BA11" s="19">
        <v>5.3178576161181199E-2</v>
      </c>
      <c r="BB11" s="19">
        <v>4.6925592306132601E-2</v>
      </c>
      <c r="BC11" s="19">
        <v>3.6803894210161399E-2</v>
      </c>
      <c r="BD11" s="19">
        <v>3.2033742552498197E-2</v>
      </c>
      <c r="BE11" s="19">
        <v>1.16067332346243E-2</v>
      </c>
      <c r="BF11" s="19"/>
      <c r="BG11" s="19">
        <v>4.42893101900853E-2</v>
      </c>
      <c r="BH11" s="19">
        <v>3.9050369152384898E-2</v>
      </c>
      <c r="BI11" s="19">
        <v>3.7845128136297201E-2</v>
      </c>
      <c r="BJ11" s="19">
        <v>4.63974643366395E-2</v>
      </c>
      <c r="BK11" s="19">
        <v>1.55418304618521E-2</v>
      </c>
      <c r="BL11" s="19"/>
      <c r="BM11" s="19">
        <v>3.5898060020058402E-2</v>
      </c>
      <c r="BN11" s="19">
        <v>4.8361214908016197E-2</v>
      </c>
      <c r="BO11" s="19">
        <v>4.1611828933709398E-2</v>
      </c>
      <c r="BP11" s="19"/>
      <c r="BQ11" s="19">
        <v>2.8707887319588801E-2</v>
      </c>
      <c r="BR11" s="19">
        <v>4.6536865415674498E-2</v>
      </c>
      <c r="BS11" s="19"/>
      <c r="BT11" s="19">
        <v>3.5685098402544302E-2</v>
      </c>
      <c r="BU11" s="19">
        <v>4.3219416066775602E-2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0.121404048826895</v>
      </c>
      <c r="D9" s="17">
        <v>0.138598894313266</v>
      </c>
      <c r="E9" s="17">
        <v>0.10460107758964</v>
      </c>
      <c r="F9" s="17"/>
      <c r="G9" s="17">
        <v>0.21226699989970399</v>
      </c>
      <c r="H9" s="17">
        <v>0.24682037564589199</v>
      </c>
      <c r="I9" s="17">
        <v>0.13696098166536499</v>
      </c>
      <c r="J9" s="17">
        <v>5.6391557614298003E-2</v>
      </c>
      <c r="K9" s="17">
        <v>4.5986904348313103E-2</v>
      </c>
      <c r="L9" s="17">
        <v>2.7781189599660801E-2</v>
      </c>
      <c r="M9" s="17"/>
      <c r="N9" s="17">
        <v>0.19357042256849399</v>
      </c>
      <c r="O9" s="17">
        <v>7.8261783472689805E-2</v>
      </c>
      <c r="P9" s="17">
        <v>0.10894007379505501</v>
      </c>
      <c r="Q9" s="17">
        <v>8.80154793678809E-2</v>
      </c>
      <c r="R9" s="17"/>
      <c r="S9" s="17">
        <v>0.22346675084707401</v>
      </c>
      <c r="T9" s="17">
        <v>6.9561524855799806E-2</v>
      </c>
      <c r="U9" s="17">
        <v>8.8295398412767803E-2</v>
      </c>
      <c r="V9" s="17">
        <v>7.7655172225968697E-2</v>
      </c>
      <c r="W9" s="17">
        <v>0.14730296859023001</v>
      </c>
      <c r="X9" s="17">
        <v>0.118982921744109</v>
      </c>
      <c r="Y9" s="17">
        <v>0.127715933108174</v>
      </c>
      <c r="Z9" s="17">
        <v>5.4413221677639199E-2</v>
      </c>
      <c r="AA9" s="17">
        <v>0.120797446921589</v>
      </c>
      <c r="AB9" s="17"/>
      <c r="AC9" s="17">
        <v>0.38272048126187302</v>
      </c>
      <c r="AD9" s="17">
        <v>0.27165521085605299</v>
      </c>
      <c r="AE9" s="17">
        <v>7.1396055330251604E-2</v>
      </c>
      <c r="AF9" s="17">
        <v>7.2293610364720901E-2</v>
      </c>
      <c r="AG9" s="17">
        <v>0.10647931995502399</v>
      </c>
      <c r="AH9" s="17">
        <v>9.0729810504741104E-2</v>
      </c>
      <c r="AI9" s="17">
        <v>0.11192455347574801</v>
      </c>
      <c r="AJ9" s="17">
        <v>9.7159436351648101E-2</v>
      </c>
      <c r="AK9" s="17">
        <v>0.11731809139077599</v>
      </c>
      <c r="AL9" s="17">
        <v>8.0570454331302804E-2</v>
      </c>
      <c r="AM9" s="17">
        <v>8.12560400559591E-2</v>
      </c>
      <c r="AN9" s="17">
        <v>0.100026114726944</v>
      </c>
      <c r="AO9" s="17">
        <v>0.149045183126781</v>
      </c>
      <c r="AP9" s="17">
        <v>0.14160712894018701</v>
      </c>
      <c r="AQ9" s="17">
        <v>0.23816702332700199</v>
      </c>
      <c r="AR9" s="17">
        <v>0.29943762450504902</v>
      </c>
      <c r="AS9" s="17"/>
      <c r="AT9" s="17">
        <v>0.23089731104212599</v>
      </c>
      <c r="AU9" s="17">
        <v>9.0988679528067398E-2</v>
      </c>
      <c r="AV9" s="17">
        <v>0.124687086087617</v>
      </c>
      <c r="AW9" s="17">
        <v>7.1333359239745098E-2</v>
      </c>
      <c r="AX9" s="17">
        <v>3.64534644984063E-2</v>
      </c>
      <c r="AY9" s="17">
        <v>9.9584523867248101E-2</v>
      </c>
      <c r="AZ9" s="17"/>
      <c r="BA9" s="17">
        <v>5.25730096482631E-2</v>
      </c>
      <c r="BB9" s="17">
        <v>7.8639118570488595E-2</v>
      </c>
      <c r="BC9" s="17">
        <v>0.142516296923731</v>
      </c>
      <c r="BD9" s="17">
        <v>0.23108659109139301</v>
      </c>
      <c r="BE9" s="17">
        <v>0.38751647105798998</v>
      </c>
      <c r="BF9" s="17"/>
      <c r="BG9" s="17">
        <v>9.1294787934635205E-2</v>
      </c>
      <c r="BH9" s="17">
        <v>0.17397528980781099</v>
      </c>
      <c r="BI9" s="17">
        <v>7.8165302135871098E-2</v>
      </c>
      <c r="BJ9" s="17">
        <v>8.2733672148230006E-2</v>
      </c>
      <c r="BK9" s="17">
        <v>0.163031874127327</v>
      </c>
      <c r="BL9" s="17"/>
      <c r="BM9" s="17">
        <v>0.168108346229081</v>
      </c>
      <c r="BN9" s="17">
        <v>8.0307858918687594E-2</v>
      </c>
      <c r="BO9" s="17">
        <v>5.85947126370251E-2</v>
      </c>
      <c r="BP9" s="17"/>
      <c r="BQ9" s="17">
        <v>0.243192336517628</v>
      </c>
      <c r="BR9" s="17">
        <v>3.8548959924925602E-2</v>
      </c>
      <c r="BS9" s="17"/>
      <c r="BT9" s="17">
        <v>0.14909592263468099</v>
      </c>
      <c r="BU9" s="17">
        <v>7.7374422611618698E-2</v>
      </c>
    </row>
    <row r="10" spans="2:73" x14ac:dyDescent="0.3">
      <c r="B10" s="18" t="s">
        <v>535</v>
      </c>
      <c r="C10" s="17">
        <v>0.84479258254192902</v>
      </c>
      <c r="D10" s="17">
        <v>0.83068568757836603</v>
      </c>
      <c r="E10" s="17">
        <v>0.85844443611251198</v>
      </c>
      <c r="F10" s="17"/>
      <c r="G10" s="17">
        <v>0.76888515966488602</v>
      </c>
      <c r="H10" s="17">
        <v>0.69469495903380196</v>
      </c>
      <c r="I10" s="17">
        <v>0.82866820240793204</v>
      </c>
      <c r="J10" s="17">
        <v>0.91212984667043695</v>
      </c>
      <c r="K10" s="17">
        <v>0.92404803372764299</v>
      </c>
      <c r="L10" s="17">
        <v>0.94683080923970997</v>
      </c>
      <c r="M10" s="17"/>
      <c r="N10" s="17">
        <v>0.784506028997912</v>
      </c>
      <c r="O10" s="17">
        <v>0.88127058409720804</v>
      </c>
      <c r="P10" s="17">
        <v>0.85441029049807404</v>
      </c>
      <c r="Q10" s="17">
        <v>0.87244125880273005</v>
      </c>
      <c r="R10" s="17"/>
      <c r="S10" s="17">
        <v>0.74044348077567201</v>
      </c>
      <c r="T10" s="17">
        <v>0.88545123453728203</v>
      </c>
      <c r="U10" s="17">
        <v>0.88658369763841405</v>
      </c>
      <c r="V10" s="17">
        <v>0.90422721851701604</v>
      </c>
      <c r="W10" s="17">
        <v>0.833178531193424</v>
      </c>
      <c r="X10" s="17">
        <v>0.84228918694300003</v>
      </c>
      <c r="Y10" s="17">
        <v>0.83966211639680099</v>
      </c>
      <c r="Z10" s="17">
        <v>0.89450610322344004</v>
      </c>
      <c r="AA10" s="17">
        <v>0.84107686194074605</v>
      </c>
      <c r="AB10" s="17"/>
      <c r="AC10" s="17">
        <v>0.61727951873812703</v>
      </c>
      <c r="AD10" s="17">
        <v>0.68895534268905501</v>
      </c>
      <c r="AE10" s="17">
        <v>0.91485727245648896</v>
      </c>
      <c r="AF10" s="17">
        <v>0.88780871701174802</v>
      </c>
      <c r="AG10" s="17">
        <v>0.86711336113815396</v>
      </c>
      <c r="AH10" s="17">
        <v>0.86981207863336796</v>
      </c>
      <c r="AI10" s="17">
        <v>0.85916500629630499</v>
      </c>
      <c r="AJ10" s="17">
        <v>0.86462076184538295</v>
      </c>
      <c r="AK10" s="17">
        <v>0.84542876980957304</v>
      </c>
      <c r="AL10" s="17">
        <v>0.884150392288924</v>
      </c>
      <c r="AM10" s="17">
        <v>0.90676436035491204</v>
      </c>
      <c r="AN10" s="17">
        <v>0.81863663108232598</v>
      </c>
      <c r="AO10" s="17">
        <v>0.81837522634397897</v>
      </c>
      <c r="AP10" s="17">
        <v>0.81967240699772903</v>
      </c>
      <c r="AQ10" s="17">
        <v>0.73505438531804801</v>
      </c>
      <c r="AR10" s="17">
        <v>0.69008987772669295</v>
      </c>
      <c r="AS10" s="17"/>
      <c r="AT10" s="17">
        <v>0.72523166676900197</v>
      </c>
      <c r="AU10" s="17">
        <v>0.88192380670178305</v>
      </c>
      <c r="AV10" s="17">
        <v>0.844473183315394</v>
      </c>
      <c r="AW10" s="17">
        <v>0.89354221584029803</v>
      </c>
      <c r="AX10" s="17">
        <v>0.93476951950671605</v>
      </c>
      <c r="AY10" s="17">
        <v>0.86303146576968104</v>
      </c>
      <c r="AZ10" s="17"/>
      <c r="BA10" s="17">
        <v>0.91163236515375201</v>
      </c>
      <c r="BB10" s="17">
        <v>0.89500542619111201</v>
      </c>
      <c r="BC10" s="17">
        <v>0.82548461346357505</v>
      </c>
      <c r="BD10" s="17">
        <v>0.74043623837320205</v>
      </c>
      <c r="BE10" s="17">
        <v>0.55709775188566002</v>
      </c>
      <c r="BF10" s="17"/>
      <c r="BG10" s="17">
        <v>0.89409020183757704</v>
      </c>
      <c r="BH10" s="17">
        <v>0.78474222767979995</v>
      </c>
      <c r="BI10" s="17">
        <v>0.890946732064685</v>
      </c>
      <c r="BJ10" s="17">
        <v>0.90303935811599501</v>
      </c>
      <c r="BK10" s="17">
        <v>0.80073898240801</v>
      </c>
      <c r="BL10" s="17"/>
      <c r="BM10" s="17">
        <v>0.80310783669047503</v>
      </c>
      <c r="BN10" s="17">
        <v>0.88495014859643495</v>
      </c>
      <c r="BO10" s="17">
        <v>0.89139837767363905</v>
      </c>
      <c r="BP10" s="17"/>
      <c r="BQ10" s="17">
        <v>0.72300580856379504</v>
      </c>
      <c r="BR10" s="17">
        <v>0.93037125642553298</v>
      </c>
      <c r="BS10" s="17"/>
      <c r="BT10" s="17">
        <v>0.81901552486640605</v>
      </c>
      <c r="BU10" s="17">
        <v>0.89258688337666203</v>
      </c>
    </row>
    <row r="11" spans="2:73" x14ac:dyDescent="0.3">
      <c r="B11" s="18" t="s">
        <v>92</v>
      </c>
      <c r="C11" s="19">
        <v>3.3803368631175799E-2</v>
      </c>
      <c r="D11" s="19">
        <v>3.0715418108367799E-2</v>
      </c>
      <c r="E11" s="19">
        <v>3.6954486297847498E-2</v>
      </c>
      <c r="F11" s="19"/>
      <c r="G11" s="19">
        <v>1.8847840435410101E-2</v>
      </c>
      <c r="H11" s="19">
        <v>5.8484665320305898E-2</v>
      </c>
      <c r="I11" s="19">
        <v>3.4370815926702901E-2</v>
      </c>
      <c r="J11" s="19">
        <v>3.14785957152647E-2</v>
      </c>
      <c r="K11" s="19">
        <v>2.9965061924044401E-2</v>
      </c>
      <c r="L11" s="19">
        <v>2.53880011606296E-2</v>
      </c>
      <c r="M11" s="19"/>
      <c r="N11" s="19">
        <v>2.1923548433594099E-2</v>
      </c>
      <c r="O11" s="19">
        <v>4.0467632430102603E-2</v>
      </c>
      <c r="P11" s="19">
        <v>3.6649635706870798E-2</v>
      </c>
      <c r="Q11" s="19">
        <v>3.9543261829389498E-2</v>
      </c>
      <c r="R11" s="19"/>
      <c r="S11" s="19">
        <v>3.6089768377253403E-2</v>
      </c>
      <c r="T11" s="19">
        <v>4.4987240606918402E-2</v>
      </c>
      <c r="U11" s="19">
        <v>2.5120903948818499E-2</v>
      </c>
      <c r="V11" s="19">
        <v>1.8117609257015499E-2</v>
      </c>
      <c r="W11" s="19">
        <v>1.9518500216346699E-2</v>
      </c>
      <c r="X11" s="19">
        <v>3.8727891312890901E-2</v>
      </c>
      <c r="Y11" s="19">
        <v>3.2621950495024102E-2</v>
      </c>
      <c r="Z11" s="19">
        <v>5.1080675098920801E-2</v>
      </c>
      <c r="AA11" s="19">
        <v>3.8125691137664501E-2</v>
      </c>
      <c r="AB11" s="19"/>
      <c r="AC11" s="19">
        <v>0</v>
      </c>
      <c r="AD11" s="19">
        <v>3.9389446454891099E-2</v>
      </c>
      <c r="AE11" s="19">
        <v>1.3746672213259399E-2</v>
      </c>
      <c r="AF11" s="19">
        <v>3.9897672623531E-2</v>
      </c>
      <c r="AG11" s="19">
        <v>2.6407318906822599E-2</v>
      </c>
      <c r="AH11" s="19">
        <v>3.9458110861891403E-2</v>
      </c>
      <c r="AI11" s="19">
        <v>2.8910440227946699E-2</v>
      </c>
      <c r="AJ11" s="19">
        <v>3.8219801802968599E-2</v>
      </c>
      <c r="AK11" s="19">
        <v>3.7253138799650497E-2</v>
      </c>
      <c r="AL11" s="19">
        <v>3.52791533797732E-2</v>
      </c>
      <c r="AM11" s="19">
        <v>1.1979599589128699E-2</v>
      </c>
      <c r="AN11" s="19">
        <v>8.1337254190730499E-2</v>
      </c>
      <c r="AO11" s="19">
        <v>3.2579590529239699E-2</v>
      </c>
      <c r="AP11" s="19">
        <v>3.87204640620833E-2</v>
      </c>
      <c r="AQ11" s="19">
        <v>2.6778591354949598E-2</v>
      </c>
      <c r="AR11" s="19">
        <v>1.04724977682586E-2</v>
      </c>
      <c r="AS11" s="19"/>
      <c r="AT11" s="19">
        <v>4.38710221888714E-2</v>
      </c>
      <c r="AU11" s="19">
        <v>2.7087513770149899E-2</v>
      </c>
      <c r="AV11" s="19">
        <v>3.08397305969891E-2</v>
      </c>
      <c r="AW11" s="19">
        <v>3.5124424919957299E-2</v>
      </c>
      <c r="AX11" s="19">
        <v>2.87770159948781E-2</v>
      </c>
      <c r="AY11" s="19">
        <v>3.7384010363071297E-2</v>
      </c>
      <c r="AZ11" s="19"/>
      <c r="BA11" s="19">
        <v>3.5794625197984903E-2</v>
      </c>
      <c r="BB11" s="19">
        <v>2.6355455238399599E-2</v>
      </c>
      <c r="BC11" s="19">
        <v>3.1999089612694299E-2</v>
      </c>
      <c r="BD11" s="19">
        <v>2.84771705354048E-2</v>
      </c>
      <c r="BE11" s="19">
        <v>5.5385777056349797E-2</v>
      </c>
      <c r="BF11" s="19"/>
      <c r="BG11" s="19">
        <v>1.46150102277875E-2</v>
      </c>
      <c r="BH11" s="19">
        <v>4.1282482512389002E-2</v>
      </c>
      <c r="BI11" s="19">
        <v>3.0887965799444E-2</v>
      </c>
      <c r="BJ11" s="19">
        <v>1.4226969735774499E-2</v>
      </c>
      <c r="BK11" s="19">
        <v>3.6229143464662703E-2</v>
      </c>
      <c r="BL11" s="19"/>
      <c r="BM11" s="19">
        <v>2.8783817080443599E-2</v>
      </c>
      <c r="BN11" s="19">
        <v>3.4741992484877603E-2</v>
      </c>
      <c r="BO11" s="19">
        <v>5.0006909689335799E-2</v>
      </c>
      <c r="BP11" s="19"/>
      <c r="BQ11" s="19">
        <v>3.3801854918576499E-2</v>
      </c>
      <c r="BR11" s="19">
        <v>3.10797836495414E-2</v>
      </c>
      <c r="BS11" s="19"/>
      <c r="BT11" s="19">
        <v>3.1888552498912801E-2</v>
      </c>
      <c r="BU11" s="19">
        <v>3.00386940117192E-2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0.28621206010907502</v>
      </c>
      <c r="D9" s="17">
        <v>0.29979031518843202</v>
      </c>
      <c r="E9" s="17">
        <v>0.27292221902045299</v>
      </c>
      <c r="F9" s="17"/>
      <c r="G9" s="17">
        <v>0.33477057347683897</v>
      </c>
      <c r="H9" s="17">
        <v>0.36749326341645</v>
      </c>
      <c r="I9" s="17">
        <v>0.29363660722114399</v>
      </c>
      <c r="J9" s="17">
        <v>0.246031772597191</v>
      </c>
      <c r="K9" s="17">
        <v>0.24464242296744901</v>
      </c>
      <c r="L9" s="17">
        <v>0.22893350287485201</v>
      </c>
      <c r="M9" s="17"/>
      <c r="N9" s="17">
        <v>0.33832981688472102</v>
      </c>
      <c r="O9" s="17">
        <v>0.24443495648296801</v>
      </c>
      <c r="P9" s="17">
        <v>0.30286726146570597</v>
      </c>
      <c r="Q9" s="17">
        <v>0.24453948593303801</v>
      </c>
      <c r="R9" s="17"/>
      <c r="S9" s="17">
        <v>0.41346667762782502</v>
      </c>
      <c r="T9" s="17">
        <v>0.242315121582212</v>
      </c>
      <c r="U9" s="17">
        <v>0.27449472756135701</v>
      </c>
      <c r="V9" s="17">
        <v>0.239247129170964</v>
      </c>
      <c r="W9" s="17">
        <v>0.246677677783748</v>
      </c>
      <c r="X9" s="17">
        <v>0.24936852590692099</v>
      </c>
      <c r="Y9" s="17">
        <v>0.26708728692902101</v>
      </c>
      <c r="Z9" s="17">
        <v>0.24883075502441501</v>
      </c>
      <c r="AA9" s="17">
        <v>0.31076975103946203</v>
      </c>
      <c r="AB9" s="17"/>
      <c r="AC9" s="17">
        <v>0.30015938886002402</v>
      </c>
      <c r="AD9" s="17">
        <v>0.41778491232710602</v>
      </c>
      <c r="AE9" s="17">
        <v>0.187029489195569</v>
      </c>
      <c r="AF9" s="17">
        <v>0.23484121796344801</v>
      </c>
      <c r="AG9" s="17">
        <v>0.28924687786324998</v>
      </c>
      <c r="AH9" s="17">
        <v>0.278162735745212</v>
      </c>
      <c r="AI9" s="17">
        <v>0.26043099115630702</v>
      </c>
      <c r="AJ9" s="17">
        <v>0.28828025780671501</v>
      </c>
      <c r="AK9" s="17">
        <v>0.29452464790529298</v>
      </c>
      <c r="AL9" s="17">
        <v>0.29227486344847903</v>
      </c>
      <c r="AM9" s="17">
        <v>0.21006174134005401</v>
      </c>
      <c r="AN9" s="17">
        <v>0.22994187099864299</v>
      </c>
      <c r="AO9" s="17">
        <v>0.32571479210879101</v>
      </c>
      <c r="AP9" s="17">
        <v>0.32535622102627898</v>
      </c>
      <c r="AQ9" s="17">
        <v>0.34773284420845102</v>
      </c>
      <c r="AR9" s="17">
        <v>0.48570525582670399</v>
      </c>
      <c r="AS9" s="17"/>
      <c r="AT9" s="17">
        <v>0.38209043182182401</v>
      </c>
      <c r="AU9" s="17">
        <v>0.24754394167083901</v>
      </c>
      <c r="AV9" s="17">
        <v>0.27829632915029301</v>
      </c>
      <c r="AW9" s="17">
        <v>0.27430526257244597</v>
      </c>
      <c r="AX9" s="17">
        <v>0.192804916498517</v>
      </c>
      <c r="AY9" s="17">
        <v>0.289041946857371</v>
      </c>
      <c r="AZ9" s="17"/>
      <c r="BA9" s="17">
        <v>0.20686871198182599</v>
      </c>
      <c r="BB9" s="17">
        <v>0.26000471079505899</v>
      </c>
      <c r="BC9" s="17">
        <v>0.294023182820358</v>
      </c>
      <c r="BD9" s="17">
        <v>0.39153376165651599</v>
      </c>
      <c r="BE9" s="17">
        <v>0.561656767223074</v>
      </c>
      <c r="BF9" s="17"/>
      <c r="BG9" s="17">
        <v>0.265177728907176</v>
      </c>
      <c r="BH9" s="17">
        <v>0.37122372436100198</v>
      </c>
      <c r="BI9" s="17">
        <v>0.26462138996574902</v>
      </c>
      <c r="BJ9" s="17">
        <v>0.21335241281447601</v>
      </c>
      <c r="BK9" s="17">
        <v>0.33349826428818202</v>
      </c>
      <c r="BL9" s="17"/>
      <c r="BM9" s="17">
        <v>0.324318704972692</v>
      </c>
      <c r="BN9" s="17">
        <v>0.24994044507628799</v>
      </c>
      <c r="BO9" s="17">
        <v>0.242413819616982</v>
      </c>
      <c r="BP9" s="17"/>
      <c r="BQ9" s="17">
        <v>0.41652846921095399</v>
      </c>
      <c r="BR9" s="17">
        <v>0.20097504689526699</v>
      </c>
      <c r="BS9" s="17"/>
      <c r="BT9" s="17">
        <v>0.325728090880049</v>
      </c>
      <c r="BU9" s="17">
        <v>0.22125496760930899</v>
      </c>
    </row>
    <row r="10" spans="2:73" x14ac:dyDescent="0.3">
      <c r="B10" s="18" t="s">
        <v>535</v>
      </c>
      <c r="C10" s="17">
        <v>0.67593146950659699</v>
      </c>
      <c r="D10" s="17">
        <v>0.66605232884194698</v>
      </c>
      <c r="E10" s="17">
        <v>0.68545286058817501</v>
      </c>
      <c r="F10" s="17"/>
      <c r="G10" s="17">
        <v>0.60455163550425906</v>
      </c>
      <c r="H10" s="17">
        <v>0.57759280620492304</v>
      </c>
      <c r="I10" s="17">
        <v>0.67450438670331603</v>
      </c>
      <c r="J10" s="17">
        <v>0.73481330929959499</v>
      </c>
      <c r="K10" s="17">
        <v>0.73411722343399799</v>
      </c>
      <c r="L10" s="17">
        <v>0.73400805788824797</v>
      </c>
      <c r="M10" s="17"/>
      <c r="N10" s="17">
        <v>0.64139820762446298</v>
      </c>
      <c r="O10" s="17">
        <v>0.71030714173024101</v>
      </c>
      <c r="P10" s="17">
        <v>0.65233394800529998</v>
      </c>
      <c r="Q10" s="17">
        <v>0.70905958659531998</v>
      </c>
      <c r="R10" s="17"/>
      <c r="S10" s="17">
        <v>0.54598018692683403</v>
      </c>
      <c r="T10" s="17">
        <v>0.698249610600019</v>
      </c>
      <c r="U10" s="17">
        <v>0.70903058485816295</v>
      </c>
      <c r="V10" s="17">
        <v>0.74548152819118796</v>
      </c>
      <c r="W10" s="17">
        <v>0.71485770053003905</v>
      </c>
      <c r="X10" s="17">
        <v>0.69666265422603002</v>
      </c>
      <c r="Y10" s="17">
        <v>0.70828235677405105</v>
      </c>
      <c r="Z10" s="17">
        <v>0.68223787601318797</v>
      </c>
      <c r="AA10" s="17">
        <v>0.65921622246380696</v>
      </c>
      <c r="AB10" s="17"/>
      <c r="AC10" s="17">
        <v>0.61727951873812703</v>
      </c>
      <c r="AD10" s="17">
        <v>0.48895976526454499</v>
      </c>
      <c r="AE10" s="17">
        <v>0.75304428155929104</v>
      </c>
      <c r="AF10" s="17">
        <v>0.71473161089955595</v>
      </c>
      <c r="AG10" s="17">
        <v>0.66908537693756698</v>
      </c>
      <c r="AH10" s="17">
        <v>0.70344445185497195</v>
      </c>
      <c r="AI10" s="17">
        <v>0.70272954332767101</v>
      </c>
      <c r="AJ10" s="17">
        <v>0.66591463460839995</v>
      </c>
      <c r="AK10" s="17">
        <v>0.68605285979588504</v>
      </c>
      <c r="AL10" s="17">
        <v>0.68343710118255796</v>
      </c>
      <c r="AM10" s="17">
        <v>0.776486901509856</v>
      </c>
      <c r="AN10" s="17">
        <v>0.70426990563939895</v>
      </c>
      <c r="AO10" s="17">
        <v>0.63737589528900096</v>
      </c>
      <c r="AP10" s="17">
        <v>0.66597034421802004</v>
      </c>
      <c r="AQ10" s="17">
        <v>0.63729961485854603</v>
      </c>
      <c r="AR10" s="17">
        <v>0.47644481964218499</v>
      </c>
      <c r="AS10" s="17"/>
      <c r="AT10" s="17">
        <v>0.57572921448590997</v>
      </c>
      <c r="AU10" s="17">
        <v>0.71653594422217803</v>
      </c>
      <c r="AV10" s="17">
        <v>0.67442335221108596</v>
      </c>
      <c r="AW10" s="17">
        <v>0.69692676250588004</v>
      </c>
      <c r="AX10" s="17">
        <v>0.77759387249702505</v>
      </c>
      <c r="AY10" s="17">
        <v>0.65993313048490698</v>
      </c>
      <c r="AZ10" s="17"/>
      <c r="BA10" s="17">
        <v>0.75441338226242005</v>
      </c>
      <c r="BB10" s="17">
        <v>0.69883873911251204</v>
      </c>
      <c r="BC10" s="17">
        <v>0.667132002900784</v>
      </c>
      <c r="BD10" s="17">
        <v>0.57229201404403895</v>
      </c>
      <c r="BE10" s="17">
        <v>0.438343232776926</v>
      </c>
      <c r="BF10" s="17"/>
      <c r="BG10" s="17">
        <v>0.70902498462917096</v>
      </c>
      <c r="BH10" s="17">
        <v>0.59437740304341002</v>
      </c>
      <c r="BI10" s="17">
        <v>0.70249728366025699</v>
      </c>
      <c r="BJ10" s="17">
        <v>0.75737631960487894</v>
      </c>
      <c r="BK10" s="17">
        <v>0.58370567388544903</v>
      </c>
      <c r="BL10" s="17"/>
      <c r="BM10" s="17">
        <v>0.63701872955247396</v>
      </c>
      <c r="BN10" s="17">
        <v>0.711782993836233</v>
      </c>
      <c r="BO10" s="17">
        <v>0.72388325235847495</v>
      </c>
      <c r="BP10" s="17"/>
      <c r="BQ10" s="17">
        <v>0.54749629637610397</v>
      </c>
      <c r="BR10" s="17">
        <v>0.76871587472740199</v>
      </c>
      <c r="BS10" s="17"/>
      <c r="BT10" s="17">
        <v>0.63748781161076995</v>
      </c>
      <c r="BU10" s="17">
        <v>0.74879919015656105</v>
      </c>
    </row>
    <row r="11" spans="2:73" x14ac:dyDescent="0.3">
      <c r="B11" s="18" t="s">
        <v>92</v>
      </c>
      <c r="C11" s="19">
        <v>3.7856470384328197E-2</v>
      </c>
      <c r="D11" s="19">
        <v>3.4157355969620898E-2</v>
      </c>
      <c r="E11" s="19">
        <v>4.1624920391371702E-2</v>
      </c>
      <c r="F11" s="19"/>
      <c r="G11" s="19">
        <v>6.0677791018901701E-2</v>
      </c>
      <c r="H11" s="19">
        <v>5.4913930378626997E-2</v>
      </c>
      <c r="I11" s="19">
        <v>3.1859006075539403E-2</v>
      </c>
      <c r="J11" s="19">
        <v>1.9154918103213899E-2</v>
      </c>
      <c r="K11" s="19">
        <v>2.1240353598553401E-2</v>
      </c>
      <c r="L11" s="19">
        <v>3.7058439236899901E-2</v>
      </c>
      <c r="M11" s="19"/>
      <c r="N11" s="19">
        <v>2.0271975490816298E-2</v>
      </c>
      <c r="O11" s="19">
        <v>4.52579017867904E-2</v>
      </c>
      <c r="P11" s="19">
        <v>4.4798790528994201E-2</v>
      </c>
      <c r="Q11" s="19">
        <v>4.6400927471642497E-2</v>
      </c>
      <c r="R11" s="19"/>
      <c r="S11" s="19">
        <v>4.0553135445340199E-2</v>
      </c>
      <c r="T11" s="19">
        <v>5.9435267817768499E-2</v>
      </c>
      <c r="U11" s="19">
        <v>1.6474687580479999E-2</v>
      </c>
      <c r="V11" s="19">
        <v>1.5271342637848E-2</v>
      </c>
      <c r="W11" s="19">
        <v>3.8464621686212903E-2</v>
      </c>
      <c r="X11" s="19">
        <v>5.3968819867049003E-2</v>
      </c>
      <c r="Y11" s="19">
        <v>2.4630356296927499E-2</v>
      </c>
      <c r="Z11" s="19">
        <v>6.8931368962397502E-2</v>
      </c>
      <c r="AA11" s="19">
        <v>3.0014026496730899E-2</v>
      </c>
      <c r="AB11" s="19"/>
      <c r="AC11" s="19">
        <v>8.2561092401849695E-2</v>
      </c>
      <c r="AD11" s="19">
        <v>9.3255322408349106E-2</v>
      </c>
      <c r="AE11" s="19">
        <v>5.9926229245140301E-2</v>
      </c>
      <c r="AF11" s="19">
        <v>5.0427171136996102E-2</v>
      </c>
      <c r="AG11" s="19">
        <v>4.1667745199183003E-2</v>
      </c>
      <c r="AH11" s="19">
        <v>1.8392812399815502E-2</v>
      </c>
      <c r="AI11" s="19">
        <v>3.6839465516022102E-2</v>
      </c>
      <c r="AJ11" s="19">
        <v>4.5805107584885103E-2</v>
      </c>
      <c r="AK11" s="19">
        <v>1.9422492298821099E-2</v>
      </c>
      <c r="AL11" s="19">
        <v>2.4288035368963099E-2</v>
      </c>
      <c r="AM11" s="19">
        <v>1.3451357150090101E-2</v>
      </c>
      <c r="AN11" s="19">
        <v>6.5788223361958303E-2</v>
      </c>
      <c r="AO11" s="19">
        <v>3.69093126022077E-2</v>
      </c>
      <c r="AP11" s="19">
        <v>8.6734347557004092E-3</v>
      </c>
      <c r="AQ11" s="19">
        <v>1.4967540933002701E-2</v>
      </c>
      <c r="AR11" s="19">
        <v>3.78499245311106E-2</v>
      </c>
      <c r="AS11" s="19"/>
      <c r="AT11" s="19">
        <v>4.2180353692266699E-2</v>
      </c>
      <c r="AU11" s="19">
        <v>3.5920114106983397E-2</v>
      </c>
      <c r="AV11" s="19">
        <v>4.7280318638620603E-2</v>
      </c>
      <c r="AW11" s="19">
        <v>2.8767974921673999E-2</v>
      </c>
      <c r="AX11" s="19">
        <v>2.9601211004458301E-2</v>
      </c>
      <c r="AY11" s="19">
        <v>5.1024922657721801E-2</v>
      </c>
      <c r="AZ11" s="19"/>
      <c r="BA11" s="19">
        <v>3.87179057557537E-2</v>
      </c>
      <c r="BB11" s="19">
        <v>4.11565500924293E-2</v>
      </c>
      <c r="BC11" s="19">
        <v>3.8844814278857803E-2</v>
      </c>
      <c r="BD11" s="19">
        <v>3.6174224299444599E-2</v>
      </c>
      <c r="BE11" s="19">
        <v>0</v>
      </c>
      <c r="BF11" s="19"/>
      <c r="BG11" s="19">
        <v>2.57972864636529E-2</v>
      </c>
      <c r="BH11" s="19">
        <v>3.4398872595588603E-2</v>
      </c>
      <c r="BI11" s="19">
        <v>3.2881326373993401E-2</v>
      </c>
      <c r="BJ11" s="19">
        <v>2.9271267580645102E-2</v>
      </c>
      <c r="BK11" s="19">
        <v>8.2796061826368603E-2</v>
      </c>
      <c r="BL11" s="19"/>
      <c r="BM11" s="19">
        <v>3.8662565474833301E-2</v>
      </c>
      <c r="BN11" s="19">
        <v>3.8276561087478803E-2</v>
      </c>
      <c r="BO11" s="19">
        <v>3.3702928024543402E-2</v>
      </c>
      <c r="BP11" s="19"/>
      <c r="BQ11" s="19">
        <v>3.59752344129423E-2</v>
      </c>
      <c r="BR11" s="19">
        <v>3.0309078377331201E-2</v>
      </c>
      <c r="BS11" s="19"/>
      <c r="BT11" s="19">
        <v>3.6784097509181497E-2</v>
      </c>
      <c r="BU11" s="19">
        <v>2.9945842234129699E-2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0.79306387646736398</v>
      </c>
      <c r="D9" s="17">
        <v>0.80107709429969498</v>
      </c>
      <c r="E9" s="17">
        <v>0.78460043129888202</v>
      </c>
      <c r="F9" s="17"/>
      <c r="G9" s="17">
        <v>0.76473782495492704</v>
      </c>
      <c r="H9" s="17">
        <v>0.79605405056854495</v>
      </c>
      <c r="I9" s="17">
        <v>0.81195470007622705</v>
      </c>
      <c r="J9" s="17">
        <v>0.80112591302939495</v>
      </c>
      <c r="K9" s="17">
        <v>0.82420013041733797</v>
      </c>
      <c r="L9" s="17">
        <v>0.76740801726695196</v>
      </c>
      <c r="M9" s="17"/>
      <c r="N9" s="17">
        <v>0.82285153988695203</v>
      </c>
      <c r="O9" s="17">
        <v>0.80393415086379505</v>
      </c>
      <c r="P9" s="17">
        <v>0.78673298245242496</v>
      </c>
      <c r="Q9" s="17">
        <v>0.74067605672308101</v>
      </c>
      <c r="R9" s="17"/>
      <c r="S9" s="17">
        <v>0.80277048967262898</v>
      </c>
      <c r="T9" s="17">
        <v>0.76811334439738199</v>
      </c>
      <c r="U9" s="17">
        <v>0.82922655187683403</v>
      </c>
      <c r="V9" s="17">
        <v>0.75709923316974204</v>
      </c>
      <c r="W9" s="17">
        <v>0.813309746954886</v>
      </c>
      <c r="X9" s="17">
        <v>0.78425800839078696</v>
      </c>
      <c r="Y9" s="17">
        <v>0.81111200851417098</v>
      </c>
      <c r="Z9" s="17">
        <v>0.75822599056643603</v>
      </c>
      <c r="AA9" s="17">
        <v>0.804898590707675</v>
      </c>
      <c r="AB9" s="17"/>
      <c r="AC9" s="17">
        <v>0.779789903045363</v>
      </c>
      <c r="AD9" s="17">
        <v>0.72757698821900396</v>
      </c>
      <c r="AE9" s="17">
        <v>0.75602622723729895</v>
      </c>
      <c r="AF9" s="17">
        <v>0.68386379089597704</v>
      </c>
      <c r="AG9" s="17">
        <v>0.76511074217126795</v>
      </c>
      <c r="AH9" s="17">
        <v>0.79184534601315104</v>
      </c>
      <c r="AI9" s="17">
        <v>0.78754412577961996</v>
      </c>
      <c r="AJ9" s="17">
        <v>0.78349343198448096</v>
      </c>
      <c r="AK9" s="17">
        <v>0.80775764946725503</v>
      </c>
      <c r="AL9" s="17">
        <v>0.82022909153400703</v>
      </c>
      <c r="AM9" s="17">
        <v>0.77030586401854795</v>
      </c>
      <c r="AN9" s="17">
        <v>0.83020429532140305</v>
      </c>
      <c r="AO9" s="17">
        <v>0.84624008859462896</v>
      </c>
      <c r="AP9" s="17">
        <v>0.87802687281782898</v>
      </c>
      <c r="AQ9" s="17">
        <v>0.85203713224369604</v>
      </c>
      <c r="AR9" s="17">
        <v>0.88677533148211696</v>
      </c>
      <c r="AS9" s="17"/>
      <c r="AT9" s="17">
        <v>0.82393923337896002</v>
      </c>
      <c r="AU9" s="17">
        <v>0.78815068493804996</v>
      </c>
      <c r="AV9" s="17">
        <v>0.76807496468040304</v>
      </c>
      <c r="AW9" s="17">
        <v>0.77778750289927601</v>
      </c>
      <c r="AX9" s="17">
        <v>0.77002092643832898</v>
      </c>
      <c r="AY9" s="17">
        <v>0.85261979797974996</v>
      </c>
      <c r="AZ9" s="17"/>
      <c r="BA9" s="17">
        <v>0.75824676455531503</v>
      </c>
      <c r="BB9" s="17">
        <v>0.77213968742651895</v>
      </c>
      <c r="BC9" s="17">
        <v>0.78950847537636104</v>
      </c>
      <c r="BD9" s="17">
        <v>0.86097667263456501</v>
      </c>
      <c r="BE9" s="17">
        <v>0.81767888875557304</v>
      </c>
      <c r="BF9" s="17"/>
      <c r="BG9" s="17">
        <v>0.79582336762454897</v>
      </c>
      <c r="BH9" s="17">
        <v>0.80285020796712703</v>
      </c>
      <c r="BI9" s="17">
        <v>0.81794142911200496</v>
      </c>
      <c r="BJ9" s="17">
        <v>0.82203206363500003</v>
      </c>
      <c r="BK9" s="17">
        <v>0.79513881271472697</v>
      </c>
      <c r="BL9" s="17"/>
      <c r="BM9" s="17">
        <v>0.79841648080025496</v>
      </c>
      <c r="BN9" s="17">
        <v>0.77918862777582198</v>
      </c>
      <c r="BO9" s="17">
        <v>0.81077532626353199</v>
      </c>
      <c r="BP9" s="17"/>
      <c r="BQ9" s="17">
        <v>0.83082577157795801</v>
      </c>
      <c r="BR9" s="17">
        <v>0.76653106068779497</v>
      </c>
      <c r="BS9" s="17"/>
      <c r="BT9" s="17">
        <v>0.81937800981259601</v>
      </c>
      <c r="BU9" s="17">
        <v>0.75470219245912396</v>
      </c>
    </row>
    <row r="10" spans="2:73" x14ac:dyDescent="0.3">
      <c r="B10" s="18" t="s">
        <v>535</v>
      </c>
      <c r="C10" s="17">
        <v>0.17388851629954599</v>
      </c>
      <c r="D10" s="17">
        <v>0.16164692554496601</v>
      </c>
      <c r="E10" s="17">
        <v>0.186476300063115</v>
      </c>
      <c r="F10" s="17"/>
      <c r="G10" s="17">
        <v>0.20208469387435399</v>
      </c>
      <c r="H10" s="17">
        <v>0.15366974178297799</v>
      </c>
      <c r="I10" s="17">
        <v>0.15978100728611</v>
      </c>
      <c r="J10" s="17">
        <v>0.16662748861847501</v>
      </c>
      <c r="K10" s="17">
        <v>0.148344258246945</v>
      </c>
      <c r="L10" s="17">
        <v>0.207472830871724</v>
      </c>
      <c r="M10" s="17"/>
      <c r="N10" s="17">
        <v>0.151878740521254</v>
      </c>
      <c r="O10" s="17">
        <v>0.16227289635183201</v>
      </c>
      <c r="P10" s="17">
        <v>0.17754635420227299</v>
      </c>
      <c r="Q10" s="17">
        <v>0.21857591943965701</v>
      </c>
      <c r="R10" s="17"/>
      <c r="S10" s="17">
        <v>0.16152465888529399</v>
      </c>
      <c r="T10" s="17">
        <v>0.193202029634815</v>
      </c>
      <c r="U10" s="17">
        <v>0.15009701928654001</v>
      </c>
      <c r="V10" s="17">
        <v>0.20062314556404001</v>
      </c>
      <c r="W10" s="17">
        <v>0.15781560073769799</v>
      </c>
      <c r="X10" s="17">
        <v>0.17390653556920199</v>
      </c>
      <c r="Y10" s="17">
        <v>0.15928576309277401</v>
      </c>
      <c r="Z10" s="17">
        <v>0.20679989378291899</v>
      </c>
      <c r="AA10" s="17">
        <v>0.17225843201475699</v>
      </c>
      <c r="AB10" s="17"/>
      <c r="AC10" s="17">
        <v>5.6748682957531098E-2</v>
      </c>
      <c r="AD10" s="17">
        <v>0.24666309001887099</v>
      </c>
      <c r="AE10" s="17">
        <v>0.21257389258871801</v>
      </c>
      <c r="AF10" s="17">
        <v>0.27801378326891701</v>
      </c>
      <c r="AG10" s="17">
        <v>0.176405660243493</v>
      </c>
      <c r="AH10" s="17">
        <v>0.18780630813306201</v>
      </c>
      <c r="AI10" s="17">
        <v>0.17492376666812701</v>
      </c>
      <c r="AJ10" s="17">
        <v>0.18755045357505001</v>
      </c>
      <c r="AK10" s="17">
        <v>0.17030530362989801</v>
      </c>
      <c r="AL10" s="17">
        <v>0.14055270969723699</v>
      </c>
      <c r="AM10" s="17">
        <v>0.21155410480334799</v>
      </c>
      <c r="AN10" s="17">
        <v>0.12550482036022401</v>
      </c>
      <c r="AO10" s="17">
        <v>0.135047380481123</v>
      </c>
      <c r="AP10" s="17">
        <v>0.10132940779355901</v>
      </c>
      <c r="AQ10" s="17">
        <v>9.5063860209168793E-2</v>
      </c>
      <c r="AR10" s="17">
        <v>9.5578876253828104E-2</v>
      </c>
      <c r="AS10" s="17"/>
      <c r="AT10" s="17">
        <v>0.140048381280826</v>
      </c>
      <c r="AU10" s="17">
        <v>0.18446836120177201</v>
      </c>
      <c r="AV10" s="17">
        <v>0.19049476065289001</v>
      </c>
      <c r="AW10" s="17">
        <v>0.18600370589583101</v>
      </c>
      <c r="AX10" s="17">
        <v>0.198793558581426</v>
      </c>
      <c r="AY10" s="17">
        <v>0.13171475842363201</v>
      </c>
      <c r="AZ10" s="17"/>
      <c r="BA10" s="17">
        <v>0.201897086505923</v>
      </c>
      <c r="BB10" s="17">
        <v>0.195580111910963</v>
      </c>
      <c r="BC10" s="17">
        <v>0.18136896479775599</v>
      </c>
      <c r="BD10" s="17">
        <v>0.11649973902513799</v>
      </c>
      <c r="BE10" s="17">
        <v>0.16218780686631601</v>
      </c>
      <c r="BF10" s="17"/>
      <c r="BG10" s="17">
        <v>0.18098383114414099</v>
      </c>
      <c r="BH10" s="17">
        <v>0.166264056850318</v>
      </c>
      <c r="BI10" s="17">
        <v>0.141494636017057</v>
      </c>
      <c r="BJ10" s="17">
        <v>0.157483128764693</v>
      </c>
      <c r="BK10" s="17">
        <v>0.17333913619628299</v>
      </c>
      <c r="BL10" s="17"/>
      <c r="BM10" s="17">
        <v>0.17032378999280301</v>
      </c>
      <c r="BN10" s="17">
        <v>0.182996145903389</v>
      </c>
      <c r="BO10" s="17">
        <v>0.16245453353862099</v>
      </c>
      <c r="BP10" s="17"/>
      <c r="BQ10" s="17">
        <v>0.143201378965781</v>
      </c>
      <c r="BR10" s="17">
        <v>0.19661009597257501</v>
      </c>
      <c r="BS10" s="17"/>
      <c r="BT10" s="17">
        <v>0.150397368534852</v>
      </c>
      <c r="BU10" s="17">
        <v>0.20942440124021</v>
      </c>
    </row>
    <row r="11" spans="2:73" x14ac:dyDescent="0.3">
      <c r="B11" s="18" t="s">
        <v>92</v>
      </c>
      <c r="C11" s="19">
        <v>3.3047607233089603E-2</v>
      </c>
      <c r="D11" s="19">
        <v>3.7275980155339297E-2</v>
      </c>
      <c r="E11" s="19">
        <v>2.8923268638002701E-2</v>
      </c>
      <c r="F11" s="19"/>
      <c r="G11" s="19">
        <v>3.3177481170718497E-2</v>
      </c>
      <c r="H11" s="19">
        <v>5.0276207648477997E-2</v>
      </c>
      <c r="I11" s="19">
        <v>2.82642926376621E-2</v>
      </c>
      <c r="J11" s="19">
        <v>3.2246598352129903E-2</v>
      </c>
      <c r="K11" s="19">
        <v>2.7455611335717601E-2</v>
      </c>
      <c r="L11" s="19">
        <v>2.5119151861324001E-2</v>
      </c>
      <c r="M11" s="19"/>
      <c r="N11" s="19">
        <v>2.5269719591793902E-2</v>
      </c>
      <c r="O11" s="19">
        <v>3.3792952784373199E-2</v>
      </c>
      <c r="P11" s="19">
        <v>3.5720663345301398E-2</v>
      </c>
      <c r="Q11" s="19">
        <v>4.0748023837262198E-2</v>
      </c>
      <c r="R11" s="19"/>
      <c r="S11" s="19">
        <v>3.5704851442076802E-2</v>
      </c>
      <c r="T11" s="19">
        <v>3.8684625967803199E-2</v>
      </c>
      <c r="U11" s="19">
        <v>2.0676428836626199E-2</v>
      </c>
      <c r="V11" s="19">
        <v>4.2277621266217799E-2</v>
      </c>
      <c r="W11" s="19">
        <v>2.8874652307416E-2</v>
      </c>
      <c r="X11" s="19">
        <v>4.1835456040010502E-2</v>
      </c>
      <c r="Y11" s="19">
        <v>2.9602228393055E-2</v>
      </c>
      <c r="Z11" s="19">
        <v>3.4974115650645198E-2</v>
      </c>
      <c r="AA11" s="19">
        <v>2.28429772775679E-2</v>
      </c>
      <c r="AB11" s="19"/>
      <c r="AC11" s="19">
        <v>0.16346141399710601</v>
      </c>
      <c r="AD11" s="19">
        <v>2.5759921762125101E-2</v>
      </c>
      <c r="AE11" s="19">
        <v>3.1399880173982798E-2</v>
      </c>
      <c r="AF11" s="19">
        <v>3.8122425835106097E-2</v>
      </c>
      <c r="AG11" s="19">
        <v>5.8483597585238897E-2</v>
      </c>
      <c r="AH11" s="19">
        <v>2.0348345853786899E-2</v>
      </c>
      <c r="AI11" s="19">
        <v>3.7532107552252898E-2</v>
      </c>
      <c r="AJ11" s="19">
        <v>2.89561144404691E-2</v>
      </c>
      <c r="AK11" s="19">
        <v>2.1937046902846199E-2</v>
      </c>
      <c r="AL11" s="19">
        <v>3.9218198768755097E-2</v>
      </c>
      <c r="AM11" s="19">
        <v>1.8140031178104001E-2</v>
      </c>
      <c r="AN11" s="19">
        <v>4.42908843183734E-2</v>
      </c>
      <c r="AO11" s="19">
        <v>1.8712530924248301E-2</v>
      </c>
      <c r="AP11" s="19">
        <v>2.0643719388612199E-2</v>
      </c>
      <c r="AQ11" s="19">
        <v>5.28990075471353E-2</v>
      </c>
      <c r="AR11" s="19">
        <v>1.7645792264054799E-2</v>
      </c>
      <c r="AS11" s="19"/>
      <c r="AT11" s="19">
        <v>3.6012385340213997E-2</v>
      </c>
      <c r="AU11" s="19">
        <v>2.73809538601778E-2</v>
      </c>
      <c r="AV11" s="19">
        <v>4.1430274666706901E-2</v>
      </c>
      <c r="AW11" s="19">
        <v>3.6208791204892801E-2</v>
      </c>
      <c r="AX11" s="19">
        <v>3.1185514980245702E-2</v>
      </c>
      <c r="AY11" s="19">
        <v>1.56654435966176E-2</v>
      </c>
      <c r="AZ11" s="19"/>
      <c r="BA11" s="19">
        <v>3.9856148938761798E-2</v>
      </c>
      <c r="BB11" s="19">
        <v>3.2280200662518098E-2</v>
      </c>
      <c r="BC11" s="19">
        <v>2.9122559825883201E-2</v>
      </c>
      <c r="BD11" s="19">
        <v>2.2523588340297E-2</v>
      </c>
      <c r="BE11" s="19">
        <v>2.0133304378111401E-2</v>
      </c>
      <c r="BF11" s="19"/>
      <c r="BG11" s="19">
        <v>2.3192801231310199E-2</v>
      </c>
      <c r="BH11" s="19">
        <v>3.0885735182555399E-2</v>
      </c>
      <c r="BI11" s="19">
        <v>4.0563934870937998E-2</v>
      </c>
      <c r="BJ11" s="19">
        <v>2.04848076003065E-2</v>
      </c>
      <c r="BK11" s="19">
        <v>3.15220510889897E-2</v>
      </c>
      <c r="BL11" s="19"/>
      <c r="BM11" s="19">
        <v>3.1259729206942498E-2</v>
      </c>
      <c r="BN11" s="19">
        <v>3.7815226320788702E-2</v>
      </c>
      <c r="BO11" s="19">
        <v>2.6770140197847701E-2</v>
      </c>
      <c r="BP11" s="19"/>
      <c r="BQ11" s="19">
        <v>2.59728494562603E-2</v>
      </c>
      <c r="BR11" s="19">
        <v>3.6858843339629403E-2</v>
      </c>
      <c r="BS11" s="19"/>
      <c r="BT11" s="19">
        <v>3.02246216525517E-2</v>
      </c>
      <c r="BU11" s="19">
        <v>3.5873406300666502E-2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0.38245738579904598</v>
      </c>
      <c r="D9" s="17">
        <v>0.39083661081217602</v>
      </c>
      <c r="E9" s="17">
        <v>0.37453540970886101</v>
      </c>
      <c r="F9" s="17"/>
      <c r="G9" s="17">
        <v>0.43142204089363301</v>
      </c>
      <c r="H9" s="17">
        <v>0.499392911229954</v>
      </c>
      <c r="I9" s="17">
        <v>0.427543028827924</v>
      </c>
      <c r="J9" s="17">
        <v>0.31281420666827298</v>
      </c>
      <c r="K9" s="17">
        <v>0.37479515965653898</v>
      </c>
      <c r="L9" s="17">
        <v>0.26170303066337902</v>
      </c>
      <c r="M9" s="17"/>
      <c r="N9" s="17">
        <v>0.483688205339804</v>
      </c>
      <c r="O9" s="17">
        <v>0.35302013849626401</v>
      </c>
      <c r="P9" s="17">
        <v>0.35279842380328302</v>
      </c>
      <c r="Q9" s="17">
        <v>0.30347672888944499</v>
      </c>
      <c r="R9" s="17"/>
      <c r="S9" s="17">
        <v>0.499300217129728</v>
      </c>
      <c r="T9" s="17">
        <v>0.37854634941931797</v>
      </c>
      <c r="U9" s="17">
        <v>0.345980042784231</v>
      </c>
      <c r="V9" s="17">
        <v>0.31728727131044199</v>
      </c>
      <c r="W9" s="17">
        <v>0.38201749257948298</v>
      </c>
      <c r="X9" s="17">
        <v>0.34326200549496699</v>
      </c>
      <c r="Y9" s="17">
        <v>0.34904917804470897</v>
      </c>
      <c r="Z9" s="17">
        <v>0.26852658796170198</v>
      </c>
      <c r="AA9" s="17">
        <v>0.42105688821638798</v>
      </c>
      <c r="AB9" s="17"/>
      <c r="AC9" s="17">
        <v>0.45959215598071301</v>
      </c>
      <c r="AD9" s="17">
        <v>0.47366600114238</v>
      </c>
      <c r="AE9" s="17">
        <v>0.27796204907855598</v>
      </c>
      <c r="AF9" s="17">
        <v>0.34616546386804897</v>
      </c>
      <c r="AG9" s="17">
        <v>0.32342790853825998</v>
      </c>
      <c r="AH9" s="17">
        <v>0.361559707047935</v>
      </c>
      <c r="AI9" s="17">
        <v>0.34354192869873601</v>
      </c>
      <c r="AJ9" s="17">
        <v>0.35543073288635901</v>
      </c>
      <c r="AK9" s="17">
        <v>0.40917559385706798</v>
      </c>
      <c r="AL9" s="17">
        <v>0.40972103262390502</v>
      </c>
      <c r="AM9" s="17">
        <v>0.36521645067775699</v>
      </c>
      <c r="AN9" s="17">
        <v>0.35899394013237301</v>
      </c>
      <c r="AO9" s="17">
        <v>0.404672548301588</v>
      </c>
      <c r="AP9" s="17">
        <v>0.49864222179678003</v>
      </c>
      <c r="AQ9" s="17">
        <v>0.53021687454576805</v>
      </c>
      <c r="AR9" s="17">
        <v>0.57464201318491603</v>
      </c>
      <c r="AS9" s="17"/>
      <c r="AT9" s="17">
        <v>0.51286579007115296</v>
      </c>
      <c r="AU9" s="17">
        <v>0.32212104851711598</v>
      </c>
      <c r="AV9" s="17">
        <v>0.38932258290731298</v>
      </c>
      <c r="AW9" s="17">
        <v>0.32990308884871</v>
      </c>
      <c r="AX9" s="17">
        <v>0.300456267056947</v>
      </c>
      <c r="AY9" s="17">
        <v>0.43304909529573099</v>
      </c>
      <c r="AZ9" s="17"/>
      <c r="BA9" s="17">
        <v>0.22576673275280401</v>
      </c>
      <c r="BB9" s="17">
        <v>0.34037628010445498</v>
      </c>
      <c r="BC9" s="17">
        <v>0.44912740260762402</v>
      </c>
      <c r="BD9" s="17">
        <v>0.55981254067979502</v>
      </c>
      <c r="BE9" s="17">
        <v>0.60223189584224102</v>
      </c>
      <c r="BF9" s="17"/>
      <c r="BG9" s="17">
        <v>0.333049537904332</v>
      </c>
      <c r="BH9" s="17">
        <v>0.47514600089472703</v>
      </c>
      <c r="BI9" s="17">
        <v>0.32348062522996501</v>
      </c>
      <c r="BJ9" s="17">
        <v>0.30691906804228403</v>
      </c>
      <c r="BK9" s="17">
        <v>0.473634682361737</v>
      </c>
      <c r="BL9" s="17"/>
      <c r="BM9" s="17">
        <v>0.417545808301934</v>
      </c>
      <c r="BN9" s="17">
        <v>0.33357005712368099</v>
      </c>
      <c r="BO9" s="17">
        <v>0.38422332647878199</v>
      </c>
      <c r="BP9" s="17"/>
      <c r="BQ9" s="17">
        <v>0.51607179804919101</v>
      </c>
      <c r="BR9" s="17">
        <v>0.29007023667434001</v>
      </c>
      <c r="BS9" s="17"/>
      <c r="BT9" s="17">
        <v>0.43968928112160199</v>
      </c>
      <c r="BU9" s="17">
        <v>0.29213341925458902</v>
      </c>
    </row>
    <row r="10" spans="2:73" x14ac:dyDescent="0.3">
      <c r="B10" s="18" t="s">
        <v>535</v>
      </c>
      <c r="C10" s="17">
        <v>0.59108225472076503</v>
      </c>
      <c r="D10" s="17">
        <v>0.58403581407433502</v>
      </c>
      <c r="E10" s="17">
        <v>0.59761567482951405</v>
      </c>
      <c r="F10" s="17"/>
      <c r="G10" s="17">
        <v>0.53470249760853195</v>
      </c>
      <c r="H10" s="17">
        <v>0.450127590480424</v>
      </c>
      <c r="I10" s="17">
        <v>0.55491423461787603</v>
      </c>
      <c r="J10" s="17">
        <v>0.67111672888375995</v>
      </c>
      <c r="K10" s="17">
        <v>0.60371033535227703</v>
      </c>
      <c r="L10" s="17">
        <v>0.72015575916180696</v>
      </c>
      <c r="M10" s="17"/>
      <c r="N10" s="17">
        <v>0.50280146622321598</v>
      </c>
      <c r="O10" s="17">
        <v>0.61550774691806798</v>
      </c>
      <c r="P10" s="17">
        <v>0.62601637901150298</v>
      </c>
      <c r="Q10" s="17">
        <v>0.652649493975895</v>
      </c>
      <c r="R10" s="17"/>
      <c r="S10" s="17">
        <v>0.46830916642598802</v>
      </c>
      <c r="T10" s="17">
        <v>0.59650521816412705</v>
      </c>
      <c r="U10" s="17">
        <v>0.638931915325053</v>
      </c>
      <c r="V10" s="17">
        <v>0.66037969901522697</v>
      </c>
      <c r="W10" s="17">
        <v>0.59012002113802198</v>
      </c>
      <c r="X10" s="17">
        <v>0.61668468448359104</v>
      </c>
      <c r="Y10" s="17">
        <v>0.62093350422527105</v>
      </c>
      <c r="Z10" s="17">
        <v>0.69472404082679695</v>
      </c>
      <c r="AA10" s="17">
        <v>0.56384452027310905</v>
      </c>
      <c r="AB10" s="17"/>
      <c r="AC10" s="17">
        <v>0.40472286516263301</v>
      </c>
      <c r="AD10" s="17">
        <v>0.49620093351556299</v>
      </c>
      <c r="AE10" s="17">
        <v>0.68416719405398496</v>
      </c>
      <c r="AF10" s="17">
        <v>0.62761170916532205</v>
      </c>
      <c r="AG10" s="17">
        <v>0.65034513770416402</v>
      </c>
      <c r="AH10" s="17">
        <v>0.60617536345297596</v>
      </c>
      <c r="AI10" s="17">
        <v>0.64715310735908005</v>
      </c>
      <c r="AJ10" s="17">
        <v>0.63112499169328296</v>
      </c>
      <c r="AK10" s="17">
        <v>0.55402121421860195</v>
      </c>
      <c r="AL10" s="17">
        <v>0.57397177096128005</v>
      </c>
      <c r="AM10" s="17">
        <v>0.624569767311977</v>
      </c>
      <c r="AN10" s="17">
        <v>0.56885857696808195</v>
      </c>
      <c r="AO10" s="17">
        <v>0.56727786049976903</v>
      </c>
      <c r="AP10" s="17">
        <v>0.48146199666836198</v>
      </c>
      <c r="AQ10" s="17">
        <v>0.433517433018485</v>
      </c>
      <c r="AR10" s="17">
        <v>0.41858683949571501</v>
      </c>
      <c r="AS10" s="17"/>
      <c r="AT10" s="17">
        <v>0.46165832434992299</v>
      </c>
      <c r="AU10" s="17">
        <v>0.64766685979461702</v>
      </c>
      <c r="AV10" s="17">
        <v>0.56662628297237605</v>
      </c>
      <c r="AW10" s="17">
        <v>0.652825486112522</v>
      </c>
      <c r="AX10" s="17">
        <v>0.67923554983135104</v>
      </c>
      <c r="AY10" s="17">
        <v>0.56695090470426901</v>
      </c>
      <c r="AZ10" s="17"/>
      <c r="BA10" s="17">
        <v>0.741873580270766</v>
      </c>
      <c r="BB10" s="17">
        <v>0.63733996426279904</v>
      </c>
      <c r="BC10" s="17">
        <v>0.51952631034506602</v>
      </c>
      <c r="BD10" s="17">
        <v>0.42353395202907901</v>
      </c>
      <c r="BE10" s="17">
        <v>0.36122257260003199</v>
      </c>
      <c r="BF10" s="17"/>
      <c r="BG10" s="17">
        <v>0.64138555115346396</v>
      </c>
      <c r="BH10" s="17">
        <v>0.49987238274065898</v>
      </c>
      <c r="BI10" s="17">
        <v>0.66820635577977605</v>
      </c>
      <c r="BJ10" s="17">
        <v>0.66688378819715599</v>
      </c>
      <c r="BK10" s="17">
        <v>0.50758930321542395</v>
      </c>
      <c r="BL10" s="17"/>
      <c r="BM10" s="17">
        <v>0.55648991090240696</v>
      </c>
      <c r="BN10" s="17">
        <v>0.64037994076030003</v>
      </c>
      <c r="BO10" s="17">
        <v>0.58634753930224903</v>
      </c>
      <c r="BP10" s="17"/>
      <c r="BQ10" s="17">
        <v>0.45832007215526199</v>
      </c>
      <c r="BR10" s="17">
        <v>0.68584144967136595</v>
      </c>
      <c r="BS10" s="17"/>
      <c r="BT10" s="17">
        <v>0.53371630220910904</v>
      </c>
      <c r="BU10" s="17">
        <v>0.68397202762859999</v>
      </c>
    </row>
    <row r="11" spans="2:73" x14ac:dyDescent="0.3">
      <c r="B11" s="18" t="s">
        <v>92</v>
      </c>
      <c r="C11" s="19">
        <v>2.64603594801886E-2</v>
      </c>
      <c r="D11" s="19">
        <v>2.51275751134887E-2</v>
      </c>
      <c r="E11" s="19">
        <v>2.7848915461625299E-2</v>
      </c>
      <c r="F11" s="19"/>
      <c r="G11" s="19">
        <v>3.3875461497835199E-2</v>
      </c>
      <c r="H11" s="19">
        <v>5.0479498289621297E-2</v>
      </c>
      <c r="I11" s="19">
        <v>1.7542736554199401E-2</v>
      </c>
      <c r="J11" s="19">
        <v>1.60690644479673E-2</v>
      </c>
      <c r="K11" s="19">
        <v>2.1494504991183799E-2</v>
      </c>
      <c r="L11" s="19">
        <v>1.8141210174814501E-2</v>
      </c>
      <c r="M11" s="19"/>
      <c r="N11" s="19">
        <v>1.35103284369792E-2</v>
      </c>
      <c r="O11" s="19">
        <v>3.1472114585667801E-2</v>
      </c>
      <c r="P11" s="19">
        <v>2.1185197185213601E-2</v>
      </c>
      <c r="Q11" s="19">
        <v>4.3873777134659703E-2</v>
      </c>
      <c r="R11" s="19"/>
      <c r="S11" s="19">
        <v>3.2390616444283503E-2</v>
      </c>
      <c r="T11" s="19">
        <v>2.4948432416554998E-2</v>
      </c>
      <c r="U11" s="19">
        <v>1.50880418907155E-2</v>
      </c>
      <c r="V11" s="19">
        <v>2.2333029674330301E-2</v>
      </c>
      <c r="W11" s="19">
        <v>2.7862486282495099E-2</v>
      </c>
      <c r="X11" s="19">
        <v>4.0053310021442502E-2</v>
      </c>
      <c r="Y11" s="19">
        <v>3.00173177300204E-2</v>
      </c>
      <c r="Z11" s="19">
        <v>3.6749371211501999E-2</v>
      </c>
      <c r="AA11" s="19">
        <v>1.50985915105029E-2</v>
      </c>
      <c r="AB11" s="19"/>
      <c r="AC11" s="19">
        <v>0.13568497885665501</v>
      </c>
      <c r="AD11" s="19">
        <v>3.0133065342057098E-2</v>
      </c>
      <c r="AE11" s="19">
        <v>3.7870756867459401E-2</v>
      </c>
      <c r="AF11" s="19">
        <v>2.6222826966629899E-2</v>
      </c>
      <c r="AG11" s="19">
        <v>2.6226953757575899E-2</v>
      </c>
      <c r="AH11" s="19">
        <v>3.2264929499088699E-2</v>
      </c>
      <c r="AI11" s="19">
        <v>9.3049639421844896E-3</v>
      </c>
      <c r="AJ11" s="19">
        <v>1.34442754203579E-2</v>
      </c>
      <c r="AK11" s="19">
        <v>3.68031919243305E-2</v>
      </c>
      <c r="AL11" s="19">
        <v>1.6307196414815001E-2</v>
      </c>
      <c r="AM11" s="19">
        <v>1.0213782010265701E-2</v>
      </c>
      <c r="AN11" s="19">
        <v>7.2147482899544896E-2</v>
      </c>
      <c r="AO11" s="19">
        <v>2.8049591198643701E-2</v>
      </c>
      <c r="AP11" s="19">
        <v>1.9895781534857299E-2</v>
      </c>
      <c r="AQ11" s="19">
        <v>3.6265692435747399E-2</v>
      </c>
      <c r="AR11" s="19">
        <v>6.7711473193689002E-3</v>
      </c>
      <c r="AS11" s="19"/>
      <c r="AT11" s="19">
        <v>2.5475885578923999E-2</v>
      </c>
      <c r="AU11" s="19">
        <v>3.0212091688266898E-2</v>
      </c>
      <c r="AV11" s="19">
        <v>4.4051134120310698E-2</v>
      </c>
      <c r="AW11" s="19">
        <v>1.7271425038768599E-2</v>
      </c>
      <c r="AX11" s="19">
        <v>2.0308183111701902E-2</v>
      </c>
      <c r="AY11" s="19">
        <v>0</v>
      </c>
      <c r="AZ11" s="19"/>
      <c r="BA11" s="19">
        <v>3.2359686976430803E-2</v>
      </c>
      <c r="BB11" s="19">
        <v>2.22837556327459E-2</v>
      </c>
      <c r="BC11" s="19">
        <v>3.1346287047310101E-2</v>
      </c>
      <c r="BD11" s="19">
        <v>1.6653507291126E-2</v>
      </c>
      <c r="BE11" s="19">
        <v>3.6545531557727502E-2</v>
      </c>
      <c r="BF11" s="19"/>
      <c r="BG11" s="19">
        <v>2.55649109422031E-2</v>
      </c>
      <c r="BH11" s="19">
        <v>2.4981616364614E-2</v>
      </c>
      <c r="BI11" s="19">
        <v>8.3130189902584292E-3</v>
      </c>
      <c r="BJ11" s="19">
        <v>2.6197143760559701E-2</v>
      </c>
      <c r="BK11" s="19">
        <v>1.8776014422839798E-2</v>
      </c>
      <c r="BL11" s="19"/>
      <c r="BM11" s="19">
        <v>2.5964280795659302E-2</v>
      </c>
      <c r="BN11" s="19">
        <v>2.6050002116018801E-2</v>
      </c>
      <c r="BO11" s="19">
        <v>2.9429134218969699E-2</v>
      </c>
      <c r="BP11" s="19"/>
      <c r="BQ11" s="19">
        <v>2.5608129795547201E-2</v>
      </c>
      <c r="BR11" s="19">
        <v>2.4088313654294799E-2</v>
      </c>
      <c r="BS11" s="19"/>
      <c r="BT11" s="19">
        <v>2.6594416669288599E-2</v>
      </c>
      <c r="BU11" s="19">
        <v>2.3894553116811001E-2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0.61292369357210197</v>
      </c>
      <c r="D9" s="17">
        <v>0.60998342259390903</v>
      </c>
      <c r="E9" s="17">
        <v>0.61633282536066503</v>
      </c>
      <c r="F9" s="17"/>
      <c r="G9" s="17">
        <v>0.54002741517978503</v>
      </c>
      <c r="H9" s="17">
        <v>0.61371367077202599</v>
      </c>
      <c r="I9" s="17">
        <v>0.64534943986624704</v>
      </c>
      <c r="J9" s="17">
        <v>0.64106260826269901</v>
      </c>
      <c r="K9" s="17">
        <v>0.63674767345432604</v>
      </c>
      <c r="L9" s="17">
        <v>0.59785074744136901</v>
      </c>
      <c r="M9" s="17"/>
      <c r="N9" s="17">
        <v>0.67955182665500302</v>
      </c>
      <c r="O9" s="17">
        <v>0.61262266143747102</v>
      </c>
      <c r="P9" s="17">
        <v>0.582579437974451</v>
      </c>
      <c r="Q9" s="17">
        <v>0.548419443291014</v>
      </c>
      <c r="R9" s="17"/>
      <c r="S9" s="17">
        <v>0.61569043851702099</v>
      </c>
      <c r="T9" s="17">
        <v>0.62593598007311102</v>
      </c>
      <c r="U9" s="17">
        <v>0.709538526926903</v>
      </c>
      <c r="V9" s="17">
        <v>0.64804933995805503</v>
      </c>
      <c r="W9" s="17">
        <v>0.58969000579721698</v>
      </c>
      <c r="X9" s="17">
        <v>0.55237856693352005</v>
      </c>
      <c r="Y9" s="17">
        <v>0.56891912599790895</v>
      </c>
      <c r="Z9" s="17">
        <v>0.56938057530698705</v>
      </c>
      <c r="AA9" s="17">
        <v>0.602121238978096</v>
      </c>
      <c r="AB9" s="17"/>
      <c r="AC9" s="17">
        <v>0.57793059927645496</v>
      </c>
      <c r="AD9" s="17">
        <v>0.59353570352014595</v>
      </c>
      <c r="AE9" s="17">
        <v>0.51882912182460605</v>
      </c>
      <c r="AF9" s="17">
        <v>0.527132726364264</v>
      </c>
      <c r="AG9" s="17">
        <v>0.55050347257347498</v>
      </c>
      <c r="AH9" s="17">
        <v>0.59853872278101705</v>
      </c>
      <c r="AI9" s="17">
        <v>0.56437105343279703</v>
      </c>
      <c r="AJ9" s="17">
        <v>0.59676685427515996</v>
      </c>
      <c r="AK9" s="17">
        <v>0.67263670213273197</v>
      </c>
      <c r="AL9" s="17">
        <v>0.64737243387335097</v>
      </c>
      <c r="AM9" s="17">
        <v>0.59835562479609905</v>
      </c>
      <c r="AN9" s="17">
        <v>0.638753171408871</v>
      </c>
      <c r="AO9" s="17">
        <v>0.66350601172170398</v>
      </c>
      <c r="AP9" s="17">
        <v>0.68629207587379304</v>
      </c>
      <c r="AQ9" s="17">
        <v>0.73892199524686497</v>
      </c>
      <c r="AR9" s="17">
        <v>0.72336177705303495</v>
      </c>
      <c r="AS9" s="17"/>
      <c r="AT9" s="17">
        <v>0.62512267883169703</v>
      </c>
      <c r="AU9" s="17">
        <v>0.61859387672843902</v>
      </c>
      <c r="AV9" s="17">
        <v>0.60792364976123503</v>
      </c>
      <c r="AW9" s="17">
        <v>0.55924366885363597</v>
      </c>
      <c r="AX9" s="17">
        <v>0.67182936316521902</v>
      </c>
      <c r="AY9" s="17">
        <v>0.623128611373855</v>
      </c>
      <c r="AZ9" s="17"/>
      <c r="BA9" s="17">
        <v>0.52964017061657298</v>
      </c>
      <c r="BB9" s="17">
        <v>0.58364431833526897</v>
      </c>
      <c r="BC9" s="17">
        <v>0.64526922862226299</v>
      </c>
      <c r="BD9" s="17">
        <v>0.70426464559624302</v>
      </c>
      <c r="BE9" s="17">
        <v>0.79820701746001599</v>
      </c>
      <c r="BF9" s="17"/>
      <c r="BG9" s="17">
        <v>0.63635462318446301</v>
      </c>
      <c r="BH9" s="17">
        <v>0.63253372600926105</v>
      </c>
      <c r="BI9" s="17">
        <v>0.66723885098199698</v>
      </c>
      <c r="BJ9" s="17">
        <v>0.61745878177324298</v>
      </c>
      <c r="BK9" s="17">
        <v>0.64591081445231202</v>
      </c>
      <c r="BL9" s="17"/>
      <c r="BM9" s="17">
        <v>0.639801319590932</v>
      </c>
      <c r="BN9" s="17">
        <v>0.59389567212552796</v>
      </c>
      <c r="BO9" s="17">
        <v>0.56421550454809299</v>
      </c>
      <c r="BP9" s="17"/>
      <c r="BQ9" s="17">
        <v>0.64765381575171199</v>
      </c>
      <c r="BR9" s="17">
        <v>0.59179683996460697</v>
      </c>
      <c r="BS9" s="17"/>
      <c r="BT9" s="17">
        <v>0.67487292192266302</v>
      </c>
      <c r="BU9" s="17">
        <v>0.52613017780400795</v>
      </c>
    </row>
    <row r="10" spans="2:73" x14ac:dyDescent="0.3">
      <c r="B10" s="18" t="s">
        <v>535</v>
      </c>
      <c r="C10" s="17">
        <v>0.35461712600506001</v>
      </c>
      <c r="D10" s="17">
        <v>0.35623611466698302</v>
      </c>
      <c r="E10" s="17">
        <v>0.35244361484528303</v>
      </c>
      <c r="F10" s="17"/>
      <c r="G10" s="17">
        <v>0.40744681304338898</v>
      </c>
      <c r="H10" s="17">
        <v>0.34167520861985901</v>
      </c>
      <c r="I10" s="17">
        <v>0.32020816518793899</v>
      </c>
      <c r="J10" s="17">
        <v>0.33169012685441401</v>
      </c>
      <c r="K10" s="17">
        <v>0.34827311653007198</v>
      </c>
      <c r="L10" s="17">
        <v>0.38168710292225</v>
      </c>
      <c r="M10" s="17"/>
      <c r="N10" s="17">
        <v>0.30613632871382901</v>
      </c>
      <c r="O10" s="17">
        <v>0.35001132343366598</v>
      </c>
      <c r="P10" s="17">
        <v>0.36829393094947399</v>
      </c>
      <c r="Q10" s="17">
        <v>0.41671303661508402</v>
      </c>
      <c r="R10" s="17"/>
      <c r="S10" s="17">
        <v>0.33930660108941901</v>
      </c>
      <c r="T10" s="17">
        <v>0.34522676771904598</v>
      </c>
      <c r="U10" s="17">
        <v>0.287049993238985</v>
      </c>
      <c r="V10" s="17">
        <v>0.33458726915731402</v>
      </c>
      <c r="W10" s="17">
        <v>0.369045307166527</v>
      </c>
      <c r="X10" s="17">
        <v>0.40104348601960399</v>
      </c>
      <c r="Y10" s="17">
        <v>0.39782656814950301</v>
      </c>
      <c r="Z10" s="17">
        <v>0.382105038830935</v>
      </c>
      <c r="AA10" s="17">
        <v>0.36533169693053402</v>
      </c>
      <c r="AB10" s="17"/>
      <c r="AC10" s="17">
        <v>0.33950830832169498</v>
      </c>
      <c r="AD10" s="17">
        <v>0.39018303756898898</v>
      </c>
      <c r="AE10" s="17">
        <v>0.44516104101566001</v>
      </c>
      <c r="AF10" s="17">
        <v>0.44339727714750299</v>
      </c>
      <c r="AG10" s="17">
        <v>0.420319746512195</v>
      </c>
      <c r="AH10" s="17">
        <v>0.380746332767185</v>
      </c>
      <c r="AI10" s="17">
        <v>0.390261503298868</v>
      </c>
      <c r="AJ10" s="17">
        <v>0.357710947334207</v>
      </c>
      <c r="AK10" s="17">
        <v>0.29815831710963597</v>
      </c>
      <c r="AL10" s="17">
        <v>0.28470757692764598</v>
      </c>
      <c r="AM10" s="17">
        <v>0.37875185820868001</v>
      </c>
      <c r="AN10" s="17">
        <v>0.31065017337203998</v>
      </c>
      <c r="AO10" s="17">
        <v>0.31341892230047003</v>
      </c>
      <c r="AP10" s="17">
        <v>0.302789705000305</v>
      </c>
      <c r="AQ10" s="17">
        <v>0.26107800475313497</v>
      </c>
      <c r="AR10" s="17">
        <v>0.269891547009947</v>
      </c>
      <c r="AS10" s="17"/>
      <c r="AT10" s="17">
        <v>0.32644093292674098</v>
      </c>
      <c r="AU10" s="17">
        <v>0.35985055506989</v>
      </c>
      <c r="AV10" s="17">
        <v>0.35461942154443099</v>
      </c>
      <c r="AW10" s="17">
        <v>0.40769141540131698</v>
      </c>
      <c r="AX10" s="17">
        <v>0.309594907607876</v>
      </c>
      <c r="AY10" s="17">
        <v>0.351348108251334</v>
      </c>
      <c r="AZ10" s="17"/>
      <c r="BA10" s="17">
        <v>0.44113258301775798</v>
      </c>
      <c r="BB10" s="17">
        <v>0.37678374454318603</v>
      </c>
      <c r="BC10" s="17">
        <v>0.32561604396979899</v>
      </c>
      <c r="BD10" s="17">
        <v>0.27392429249511502</v>
      </c>
      <c r="BE10" s="17">
        <v>0.18261348144911899</v>
      </c>
      <c r="BF10" s="17"/>
      <c r="BG10" s="17">
        <v>0.34296382457358698</v>
      </c>
      <c r="BH10" s="17">
        <v>0.34065047368414197</v>
      </c>
      <c r="BI10" s="17">
        <v>0.29631784923750898</v>
      </c>
      <c r="BJ10" s="17">
        <v>0.34847395892925098</v>
      </c>
      <c r="BK10" s="17">
        <v>0.31107378841335998</v>
      </c>
      <c r="BL10" s="17"/>
      <c r="BM10" s="17">
        <v>0.329124095868361</v>
      </c>
      <c r="BN10" s="17">
        <v>0.37356117131064798</v>
      </c>
      <c r="BO10" s="17">
        <v>0.39838028168291501</v>
      </c>
      <c r="BP10" s="17"/>
      <c r="BQ10" s="17">
        <v>0.32875091653835398</v>
      </c>
      <c r="BR10" s="17">
        <v>0.376258657055904</v>
      </c>
      <c r="BS10" s="17"/>
      <c r="BT10" s="17">
        <v>0.30012964619895299</v>
      </c>
      <c r="BU10" s="17">
        <v>0.43998901868665002</v>
      </c>
    </row>
    <row r="11" spans="2:73" x14ac:dyDescent="0.3">
      <c r="B11" s="18" t="s">
        <v>92</v>
      </c>
      <c r="C11" s="19">
        <v>3.2459180422837498E-2</v>
      </c>
      <c r="D11" s="19">
        <v>3.3780462739107502E-2</v>
      </c>
      <c r="E11" s="19">
        <v>3.1223559794052499E-2</v>
      </c>
      <c r="F11" s="19"/>
      <c r="G11" s="19">
        <v>5.2525771776826401E-2</v>
      </c>
      <c r="H11" s="19">
        <v>4.4611120608114903E-2</v>
      </c>
      <c r="I11" s="19">
        <v>3.4442394945814102E-2</v>
      </c>
      <c r="J11" s="19">
        <v>2.72472648828871E-2</v>
      </c>
      <c r="K11" s="19">
        <v>1.49792100156025E-2</v>
      </c>
      <c r="L11" s="19">
        <v>2.0462149636380302E-2</v>
      </c>
      <c r="M11" s="19"/>
      <c r="N11" s="19">
        <v>1.43118446311685E-2</v>
      </c>
      <c r="O11" s="19">
        <v>3.7366015128863103E-2</v>
      </c>
      <c r="P11" s="19">
        <v>4.91266310760749E-2</v>
      </c>
      <c r="Q11" s="19">
        <v>3.4867520093902697E-2</v>
      </c>
      <c r="R11" s="19"/>
      <c r="S11" s="19">
        <v>4.50029603935602E-2</v>
      </c>
      <c r="T11" s="19">
        <v>2.88372522078435E-2</v>
      </c>
      <c r="U11" s="19">
        <v>3.4114798341128199E-3</v>
      </c>
      <c r="V11" s="19">
        <v>1.7363390884631399E-2</v>
      </c>
      <c r="W11" s="19">
        <v>4.1264687036255999E-2</v>
      </c>
      <c r="X11" s="19">
        <v>4.6577947046875699E-2</v>
      </c>
      <c r="Y11" s="19">
        <v>3.3254305852587498E-2</v>
      </c>
      <c r="Z11" s="19">
        <v>4.8514385862078499E-2</v>
      </c>
      <c r="AA11" s="19">
        <v>3.2547064091370002E-2</v>
      </c>
      <c r="AB11" s="19"/>
      <c r="AC11" s="19">
        <v>8.2561092401849695E-2</v>
      </c>
      <c r="AD11" s="19">
        <v>1.6281258910865001E-2</v>
      </c>
      <c r="AE11" s="19">
        <v>3.6009837159733903E-2</v>
      </c>
      <c r="AF11" s="19">
        <v>2.9469996488233199E-2</v>
      </c>
      <c r="AG11" s="19">
        <v>2.9176780914329799E-2</v>
      </c>
      <c r="AH11" s="19">
        <v>2.0714944451798101E-2</v>
      </c>
      <c r="AI11" s="19">
        <v>4.53674432683355E-2</v>
      </c>
      <c r="AJ11" s="19">
        <v>4.5522198390633199E-2</v>
      </c>
      <c r="AK11" s="19">
        <v>2.9204980757631799E-2</v>
      </c>
      <c r="AL11" s="19">
        <v>6.7919989199002606E-2</v>
      </c>
      <c r="AM11" s="19">
        <v>2.28925169952214E-2</v>
      </c>
      <c r="AN11" s="19">
        <v>5.0596655219089001E-2</v>
      </c>
      <c r="AO11" s="19">
        <v>2.30750659778255E-2</v>
      </c>
      <c r="AP11" s="19">
        <v>1.09182191259019E-2</v>
      </c>
      <c r="AQ11" s="19">
        <v>0</v>
      </c>
      <c r="AR11" s="19">
        <v>6.7466759370183602E-3</v>
      </c>
      <c r="AS11" s="19"/>
      <c r="AT11" s="19">
        <v>4.8436388241561303E-2</v>
      </c>
      <c r="AU11" s="19">
        <v>2.1555568201670899E-2</v>
      </c>
      <c r="AV11" s="19">
        <v>3.7456928694333501E-2</v>
      </c>
      <c r="AW11" s="19">
        <v>3.3064915745046997E-2</v>
      </c>
      <c r="AX11" s="19">
        <v>1.8575729226905001E-2</v>
      </c>
      <c r="AY11" s="19">
        <v>2.55232803748114E-2</v>
      </c>
      <c r="AZ11" s="19"/>
      <c r="BA11" s="19">
        <v>2.922724636567E-2</v>
      </c>
      <c r="BB11" s="19">
        <v>3.9571937121544998E-2</v>
      </c>
      <c r="BC11" s="19">
        <v>2.91147274079381E-2</v>
      </c>
      <c r="BD11" s="19">
        <v>2.18110619086417E-2</v>
      </c>
      <c r="BE11" s="19">
        <v>1.91795010908642E-2</v>
      </c>
      <c r="BF11" s="19"/>
      <c r="BG11" s="19">
        <v>2.0681552241949799E-2</v>
      </c>
      <c r="BH11" s="19">
        <v>2.6815800306597599E-2</v>
      </c>
      <c r="BI11" s="19">
        <v>3.64432997804943E-2</v>
      </c>
      <c r="BJ11" s="19">
        <v>3.4067259297505897E-2</v>
      </c>
      <c r="BK11" s="19">
        <v>4.3015397134327699E-2</v>
      </c>
      <c r="BL11" s="19"/>
      <c r="BM11" s="19">
        <v>3.1074584540707099E-2</v>
      </c>
      <c r="BN11" s="19">
        <v>3.2543156563823103E-2</v>
      </c>
      <c r="BO11" s="19">
        <v>3.7404213768992202E-2</v>
      </c>
      <c r="BP11" s="19"/>
      <c r="BQ11" s="19">
        <v>2.35952677099334E-2</v>
      </c>
      <c r="BR11" s="19">
        <v>3.1944502979489198E-2</v>
      </c>
      <c r="BS11" s="19"/>
      <c r="BT11" s="19">
        <v>2.49974318783832E-2</v>
      </c>
      <c r="BU11" s="19">
        <v>3.3880803509342299E-2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0.28918634505826102</v>
      </c>
      <c r="D9" s="17">
        <v>0.38344831645607202</v>
      </c>
      <c r="E9" s="17">
        <v>0.196168788449336</v>
      </c>
      <c r="F9" s="17"/>
      <c r="G9" s="17">
        <v>0.39160436717112801</v>
      </c>
      <c r="H9" s="17">
        <v>0.43947184287312402</v>
      </c>
      <c r="I9" s="17">
        <v>0.33176012673898603</v>
      </c>
      <c r="J9" s="17">
        <v>0.21869627695750399</v>
      </c>
      <c r="K9" s="17">
        <v>0.221918665742382</v>
      </c>
      <c r="L9" s="17">
        <v>0.13964678865368699</v>
      </c>
      <c r="M9" s="17"/>
      <c r="N9" s="17">
        <v>0.38593381158501999</v>
      </c>
      <c r="O9" s="17">
        <v>0.23375103567462699</v>
      </c>
      <c r="P9" s="17">
        <v>0.30533677605745202</v>
      </c>
      <c r="Q9" s="17">
        <v>0.213816571458467</v>
      </c>
      <c r="R9" s="17"/>
      <c r="S9" s="17">
        <v>0.40609724711408202</v>
      </c>
      <c r="T9" s="17">
        <v>0.21624476547458801</v>
      </c>
      <c r="U9" s="17">
        <v>0.20799090533581599</v>
      </c>
      <c r="V9" s="17">
        <v>0.25801291727835901</v>
      </c>
      <c r="W9" s="17">
        <v>0.31907819626466999</v>
      </c>
      <c r="X9" s="17">
        <v>0.31949241376833798</v>
      </c>
      <c r="Y9" s="17">
        <v>0.29138377952018502</v>
      </c>
      <c r="Z9" s="17">
        <v>0.168418456410769</v>
      </c>
      <c r="AA9" s="17">
        <v>0.31743082206988998</v>
      </c>
      <c r="AB9" s="17"/>
      <c r="AC9" s="17">
        <v>7.8931968866561897E-2</v>
      </c>
      <c r="AD9" s="17">
        <v>0.34774251339854301</v>
      </c>
      <c r="AE9" s="17">
        <v>0.20350096160867501</v>
      </c>
      <c r="AF9" s="17">
        <v>0.23116623495799801</v>
      </c>
      <c r="AG9" s="17">
        <v>0.24705686915590599</v>
      </c>
      <c r="AH9" s="17">
        <v>0.242719085498218</v>
      </c>
      <c r="AI9" s="17">
        <v>0.23804486977075401</v>
      </c>
      <c r="AJ9" s="17">
        <v>0.27047100599007001</v>
      </c>
      <c r="AK9" s="17">
        <v>0.26443029029901299</v>
      </c>
      <c r="AL9" s="17">
        <v>0.36070905458700298</v>
      </c>
      <c r="AM9" s="17">
        <v>0.30357455544106898</v>
      </c>
      <c r="AN9" s="17">
        <v>0.30050592041259699</v>
      </c>
      <c r="AO9" s="17">
        <v>0.30390303999686702</v>
      </c>
      <c r="AP9" s="17">
        <v>0.44249949451600601</v>
      </c>
      <c r="AQ9" s="17">
        <v>0.33328763702768999</v>
      </c>
      <c r="AR9" s="17">
        <v>0.54814311678722405</v>
      </c>
      <c r="AS9" s="17"/>
      <c r="AT9" s="17">
        <v>0.413165187622337</v>
      </c>
      <c r="AU9" s="17">
        <v>0.23552403213761</v>
      </c>
      <c r="AV9" s="17">
        <v>0.314312928101324</v>
      </c>
      <c r="AW9" s="17">
        <v>0.25287761663462899</v>
      </c>
      <c r="AX9" s="17">
        <v>0.178850905234826</v>
      </c>
      <c r="AY9" s="17">
        <v>0.261278721850292</v>
      </c>
      <c r="AZ9" s="17"/>
      <c r="BA9" s="17">
        <v>0.215719605793463</v>
      </c>
      <c r="BB9" s="17">
        <v>0.26160049506344402</v>
      </c>
      <c r="BC9" s="17">
        <v>0.31184622228634901</v>
      </c>
      <c r="BD9" s="17">
        <v>0.40802354181346301</v>
      </c>
      <c r="BE9" s="17">
        <v>0.49675091985320402</v>
      </c>
      <c r="BF9" s="17"/>
      <c r="BG9" s="17">
        <v>0.277050531999812</v>
      </c>
      <c r="BH9" s="17">
        <v>0.36869733524850401</v>
      </c>
      <c r="BI9" s="17">
        <v>0.20449215656285699</v>
      </c>
      <c r="BJ9" s="17">
        <v>0.23629927525300801</v>
      </c>
      <c r="BK9" s="17">
        <v>0.19452086583115799</v>
      </c>
      <c r="BL9" s="17"/>
      <c r="BM9" s="17">
        <v>0.32823107760145298</v>
      </c>
      <c r="BN9" s="17">
        <v>0.23740138059214999</v>
      </c>
      <c r="BO9" s="17">
        <v>0.28404556904560901</v>
      </c>
      <c r="BP9" s="17"/>
      <c r="BQ9" s="17">
        <v>0.43110715575948699</v>
      </c>
      <c r="BR9" s="17">
        <v>0.19453574327552101</v>
      </c>
      <c r="BS9" s="17"/>
      <c r="BT9" s="17">
        <v>0.32108544052521298</v>
      </c>
      <c r="BU9" s="17">
        <v>0.233726722886333</v>
      </c>
    </row>
    <row r="10" spans="2:73" x14ac:dyDescent="0.3">
      <c r="B10" s="18" t="s">
        <v>535</v>
      </c>
      <c r="C10" s="17">
        <v>0.67498980091529703</v>
      </c>
      <c r="D10" s="17">
        <v>0.58931467885697697</v>
      </c>
      <c r="E10" s="17">
        <v>0.75938456832740797</v>
      </c>
      <c r="F10" s="17"/>
      <c r="G10" s="17">
        <v>0.55416852536161298</v>
      </c>
      <c r="H10" s="17">
        <v>0.51475168130954496</v>
      </c>
      <c r="I10" s="17">
        <v>0.63057770038503402</v>
      </c>
      <c r="J10" s="17">
        <v>0.74351418494272004</v>
      </c>
      <c r="K10" s="17">
        <v>0.75811824547572604</v>
      </c>
      <c r="L10" s="17">
        <v>0.84029836092028998</v>
      </c>
      <c r="M10" s="17"/>
      <c r="N10" s="17">
        <v>0.59276218841662198</v>
      </c>
      <c r="O10" s="17">
        <v>0.71499977056979602</v>
      </c>
      <c r="P10" s="17">
        <v>0.66542044280231605</v>
      </c>
      <c r="Q10" s="17">
        <v>0.74443157880398803</v>
      </c>
      <c r="R10" s="17"/>
      <c r="S10" s="17">
        <v>0.55540344614941595</v>
      </c>
      <c r="T10" s="17">
        <v>0.73626716387776103</v>
      </c>
      <c r="U10" s="17">
        <v>0.75670972627200495</v>
      </c>
      <c r="V10" s="17">
        <v>0.72395093909187802</v>
      </c>
      <c r="W10" s="17">
        <v>0.65475024176861196</v>
      </c>
      <c r="X10" s="17">
        <v>0.64391566002408895</v>
      </c>
      <c r="Y10" s="17">
        <v>0.66680162634004703</v>
      </c>
      <c r="Z10" s="17">
        <v>0.79485573581338398</v>
      </c>
      <c r="AA10" s="17">
        <v>0.64748334248905604</v>
      </c>
      <c r="AB10" s="17"/>
      <c r="AC10" s="17">
        <v>0.92106803113343805</v>
      </c>
      <c r="AD10" s="17">
        <v>0.57093491794379303</v>
      </c>
      <c r="AE10" s="17">
        <v>0.75793170693200496</v>
      </c>
      <c r="AF10" s="17">
        <v>0.72664388941276103</v>
      </c>
      <c r="AG10" s="17">
        <v>0.73275189521120498</v>
      </c>
      <c r="AH10" s="17">
        <v>0.712177237712879</v>
      </c>
      <c r="AI10" s="17">
        <v>0.73872192856699104</v>
      </c>
      <c r="AJ10" s="17">
        <v>0.69287366476860102</v>
      </c>
      <c r="AK10" s="17">
        <v>0.68010232399072401</v>
      </c>
      <c r="AL10" s="17">
        <v>0.58918300250131295</v>
      </c>
      <c r="AM10" s="17">
        <v>0.68263148830252596</v>
      </c>
      <c r="AN10" s="17">
        <v>0.64964700696044797</v>
      </c>
      <c r="AO10" s="17">
        <v>0.66667253854971997</v>
      </c>
      <c r="AP10" s="17">
        <v>0.53760472394913605</v>
      </c>
      <c r="AQ10" s="17">
        <v>0.63416499017696804</v>
      </c>
      <c r="AR10" s="17">
        <v>0.43703493366350499</v>
      </c>
      <c r="AS10" s="17"/>
      <c r="AT10" s="17">
        <v>0.53990927331413296</v>
      </c>
      <c r="AU10" s="17">
        <v>0.72717191046003504</v>
      </c>
      <c r="AV10" s="17">
        <v>0.661913908564011</v>
      </c>
      <c r="AW10" s="17">
        <v>0.71772881842221403</v>
      </c>
      <c r="AX10" s="17">
        <v>0.78155618674664595</v>
      </c>
      <c r="AY10" s="17">
        <v>0.71321383340328703</v>
      </c>
      <c r="AZ10" s="17"/>
      <c r="BA10" s="17">
        <v>0.74880578818487098</v>
      </c>
      <c r="BB10" s="17">
        <v>0.71472263080792597</v>
      </c>
      <c r="BC10" s="17">
        <v>0.63685346615472005</v>
      </c>
      <c r="BD10" s="17">
        <v>0.55983923416775705</v>
      </c>
      <c r="BE10" s="17">
        <v>0.50324908014679604</v>
      </c>
      <c r="BF10" s="17"/>
      <c r="BG10" s="17">
        <v>0.71191179649200498</v>
      </c>
      <c r="BH10" s="17">
        <v>0.59476051847563904</v>
      </c>
      <c r="BI10" s="17">
        <v>0.76621108444173303</v>
      </c>
      <c r="BJ10" s="17">
        <v>0.72561727511026597</v>
      </c>
      <c r="BK10" s="17">
        <v>0.75619360499912802</v>
      </c>
      <c r="BL10" s="17"/>
      <c r="BM10" s="17">
        <v>0.63941129638150196</v>
      </c>
      <c r="BN10" s="17">
        <v>0.72155612060495</v>
      </c>
      <c r="BO10" s="17">
        <v>0.68136303068580795</v>
      </c>
      <c r="BP10" s="17"/>
      <c r="BQ10" s="17">
        <v>0.53798139323697503</v>
      </c>
      <c r="BR10" s="17">
        <v>0.77125825089456701</v>
      </c>
      <c r="BS10" s="17"/>
      <c r="BT10" s="17">
        <v>0.64356449469485999</v>
      </c>
      <c r="BU10" s="17">
        <v>0.73714218492841999</v>
      </c>
    </row>
    <row r="11" spans="2:73" x14ac:dyDescent="0.3">
      <c r="B11" s="18" t="s">
        <v>92</v>
      </c>
      <c r="C11" s="19">
        <v>3.5823854026441899E-2</v>
      </c>
      <c r="D11" s="19">
        <v>2.72370046869507E-2</v>
      </c>
      <c r="E11" s="19">
        <v>4.44466432232564E-2</v>
      </c>
      <c r="F11" s="19"/>
      <c r="G11" s="19">
        <v>5.4227107467259401E-2</v>
      </c>
      <c r="H11" s="19">
        <v>4.57764758173312E-2</v>
      </c>
      <c r="I11" s="19">
        <v>3.7662172875979998E-2</v>
      </c>
      <c r="J11" s="19">
        <v>3.77895380997764E-2</v>
      </c>
      <c r="K11" s="19">
        <v>1.9963088781891899E-2</v>
      </c>
      <c r="L11" s="19">
        <v>2.0054850426022799E-2</v>
      </c>
      <c r="M11" s="19"/>
      <c r="N11" s="19">
        <v>2.13039999983573E-2</v>
      </c>
      <c r="O11" s="19">
        <v>5.1249193755577002E-2</v>
      </c>
      <c r="P11" s="19">
        <v>2.9242781140231901E-2</v>
      </c>
      <c r="Q11" s="19">
        <v>4.1751849737544401E-2</v>
      </c>
      <c r="R11" s="19"/>
      <c r="S11" s="19">
        <v>3.8499306736501197E-2</v>
      </c>
      <c r="T11" s="19">
        <v>4.74880706476506E-2</v>
      </c>
      <c r="U11" s="19">
        <v>3.5299368392179502E-2</v>
      </c>
      <c r="V11" s="19">
        <v>1.8036143629762701E-2</v>
      </c>
      <c r="W11" s="19">
        <v>2.6171561966717501E-2</v>
      </c>
      <c r="X11" s="19">
        <v>3.6591926207573101E-2</v>
      </c>
      <c r="Y11" s="19">
        <v>4.1814594139768103E-2</v>
      </c>
      <c r="Z11" s="19">
        <v>3.6725807775847198E-2</v>
      </c>
      <c r="AA11" s="19">
        <v>3.5085835441053398E-2</v>
      </c>
      <c r="AB11" s="19"/>
      <c r="AC11" s="19">
        <v>0</v>
      </c>
      <c r="AD11" s="19">
        <v>8.1322568657664698E-2</v>
      </c>
      <c r="AE11" s="19">
        <v>3.8567331459319801E-2</v>
      </c>
      <c r="AF11" s="19">
        <v>4.2189875629240599E-2</v>
      </c>
      <c r="AG11" s="19">
        <v>2.0191235632889201E-2</v>
      </c>
      <c r="AH11" s="19">
        <v>4.5103676788902501E-2</v>
      </c>
      <c r="AI11" s="19">
        <v>2.3233201662254701E-2</v>
      </c>
      <c r="AJ11" s="19">
        <v>3.66553292413292E-2</v>
      </c>
      <c r="AK11" s="19">
        <v>5.5467385710262197E-2</v>
      </c>
      <c r="AL11" s="19">
        <v>5.01079429116838E-2</v>
      </c>
      <c r="AM11" s="19">
        <v>1.37939562564049E-2</v>
      </c>
      <c r="AN11" s="19">
        <v>4.9847072626954897E-2</v>
      </c>
      <c r="AO11" s="19">
        <v>2.94244214534129E-2</v>
      </c>
      <c r="AP11" s="19">
        <v>1.9895781534857299E-2</v>
      </c>
      <c r="AQ11" s="19">
        <v>3.2547372795341201E-2</v>
      </c>
      <c r="AR11" s="19">
        <v>1.4821949549270999E-2</v>
      </c>
      <c r="AS11" s="19"/>
      <c r="AT11" s="19">
        <v>4.6925539063530197E-2</v>
      </c>
      <c r="AU11" s="19">
        <v>3.7304057402355699E-2</v>
      </c>
      <c r="AV11" s="19">
        <v>2.37731633346649E-2</v>
      </c>
      <c r="AW11" s="19">
        <v>2.9393564943156501E-2</v>
      </c>
      <c r="AX11" s="19">
        <v>3.9592908018527703E-2</v>
      </c>
      <c r="AY11" s="19">
        <v>2.55074447464206E-2</v>
      </c>
      <c r="AZ11" s="19"/>
      <c r="BA11" s="19">
        <v>3.5474606021665599E-2</v>
      </c>
      <c r="BB11" s="19">
        <v>2.3676874128629798E-2</v>
      </c>
      <c r="BC11" s="19">
        <v>5.1300311558931701E-2</v>
      </c>
      <c r="BD11" s="19">
        <v>3.2137224018779803E-2</v>
      </c>
      <c r="BE11" s="19">
        <v>0</v>
      </c>
      <c r="BF11" s="19"/>
      <c r="BG11" s="19">
        <v>1.1037671508183E-2</v>
      </c>
      <c r="BH11" s="19">
        <v>3.65421462758568E-2</v>
      </c>
      <c r="BI11" s="19">
        <v>2.9296758995409102E-2</v>
      </c>
      <c r="BJ11" s="19">
        <v>3.80834496367259E-2</v>
      </c>
      <c r="BK11" s="19">
        <v>4.9285529169713897E-2</v>
      </c>
      <c r="BL11" s="19"/>
      <c r="BM11" s="19">
        <v>3.2357626017044998E-2</v>
      </c>
      <c r="BN11" s="19">
        <v>4.1042498802900097E-2</v>
      </c>
      <c r="BO11" s="19">
        <v>3.4591400268582199E-2</v>
      </c>
      <c r="BP11" s="19"/>
      <c r="BQ11" s="19">
        <v>3.0911451003537999E-2</v>
      </c>
      <c r="BR11" s="19">
        <v>3.4206005829911498E-2</v>
      </c>
      <c r="BS11" s="19"/>
      <c r="BT11" s="19">
        <v>3.5350064779927699E-2</v>
      </c>
      <c r="BU11" s="19">
        <v>2.9131092185247801E-2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2216</v>
      </c>
      <c r="D7" s="10">
        <v>928</v>
      </c>
      <c r="E7" s="10">
        <v>1285</v>
      </c>
      <c r="F7" s="10"/>
      <c r="G7" s="10">
        <v>235</v>
      </c>
      <c r="H7" s="10">
        <v>316</v>
      </c>
      <c r="I7" s="10">
        <v>391</v>
      </c>
      <c r="J7" s="10">
        <v>502</v>
      </c>
      <c r="K7" s="10">
        <v>294</v>
      </c>
      <c r="L7" s="10">
        <v>478</v>
      </c>
      <c r="M7" s="10"/>
      <c r="N7" s="10">
        <v>671</v>
      </c>
      <c r="O7" s="10">
        <v>536</v>
      </c>
      <c r="P7" s="10">
        <v>498</v>
      </c>
      <c r="Q7" s="10">
        <v>501</v>
      </c>
      <c r="R7" s="10"/>
      <c r="S7" s="10">
        <v>350</v>
      </c>
      <c r="T7" s="10">
        <v>355</v>
      </c>
      <c r="U7" s="10">
        <v>225</v>
      </c>
      <c r="V7" s="10">
        <v>245</v>
      </c>
      <c r="W7" s="10">
        <v>200</v>
      </c>
      <c r="X7" s="10">
        <v>222</v>
      </c>
      <c r="Y7" s="10">
        <v>224</v>
      </c>
      <c r="Z7" s="10">
        <v>109</v>
      </c>
      <c r="AA7" s="10">
        <v>286</v>
      </c>
      <c r="AB7" s="10"/>
      <c r="AC7" s="10">
        <v>11</v>
      </c>
      <c r="AD7" s="10">
        <v>62</v>
      </c>
      <c r="AE7" s="10">
        <v>131</v>
      </c>
      <c r="AF7" s="10">
        <v>141</v>
      </c>
      <c r="AG7" s="10">
        <v>186</v>
      </c>
      <c r="AH7" s="10">
        <v>237</v>
      </c>
      <c r="AI7" s="10">
        <v>203</v>
      </c>
      <c r="AJ7" s="10">
        <v>167</v>
      </c>
      <c r="AK7" s="10">
        <v>150</v>
      </c>
      <c r="AL7" s="10">
        <v>132</v>
      </c>
      <c r="AM7" s="10">
        <v>180</v>
      </c>
      <c r="AN7" s="10">
        <v>139</v>
      </c>
      <c r="AO7" s="10">
        <v>105</v>
      </c>
      <c r="AP7" s="10">
        <v>72</v>
      </c>
      <c r="AQ7" s="10">
        <v>68</v>
      </c>
      <c r="AR7" s="10">
        <v>149</v>
      </c>
      <c r="AS7" s="10"/>
      <c r="AT7" s="10">
        <v>487</v>
      </c>
      <c r="AU7" s="10">
        <v>645</v>
      </c>
      <c r="AV7" s="10">
        <v>335</v>
      </c>
      <c r="AW7" s="10">
        <v>423</v>
      </c>
      <c r="AX7" s="10">
        <v>225</v>
      </c>
      <c r="AY7" s="10">
        <v>100</v>
      </c>
      <c r="AZ7" s="10"/>
      <c r="BA7" s="10">
        <v>509</v>
      </c>
      <c r="BB7" s="10">
        <v>491</v>
      </c>
      <c r="BC7" s="10">
        <v>564</v>
      </c>
      <c r="BD7" s="10">
        <v>287</v>
      </c>
      <c r="BE7" s="10">
        <v>43</v>
      </c>
      <c r="BF7" s="10"/>
      <c r="BG7" s="10">
        <v>449</v>
      </c>
      <c r="BH7" s="10">
        <v>772</v>
      </c>
      <c r="BI7" s="10">
        <v>206</v>
      </c>
      <c r="BJ7" s="10">
        <v>294</v>
      </c>
      <c r="BK7" s="10">
        <v>105</v>
      </c>
      <c r="BL7" s="10"/>
      <c r="BM7" s="10">
        <v>1098</v>
      </c>
      <c r="BN7" s="10">
        <v>806</v>
      </c>
      <c r="BO7" s="10">
        <v>312</v>
      </c>
      <c r="BP7" s="10"/>
      <c r="BQ7" s="10">
        <v>827</v>
      </c>
      <c r="BR7" s="10">
        <v>1285</v>
      </c>
      <c r="BS7" s="10"/>
      <c r="BT7" s="10">
        <v>1351</v>
      </c>
      <c r="BU7" s="10">
        <v>794</v>
      </c>
    </row>
    <row r="8" spans="2:73" ht="30" customHeight="1" x14ac:dyDescent="0.3">
      <c r="B8" s="11" t="s">
        <v>19</v>
      </c>
      <c r="C8" s="11">
        <v>2227</v>
      </c>
      <c r="D8" s="11">
        <v>1088</v>
      </c>
      <c r="E8" s="11">
        <v>1137</v>
      </c>
      <c r="F8" s="11"/>
      <c r="G8" s="11">
        <v>345</v>
      </c>
      <c r="H8" s="11">
        <v>402</v>
      </c>
      <c r="I8" s="11">
        <v>373</v>
      </c>
      <c r="J8" s="11">
        <v>384</v>
      </c>
      <c r="K8" s="11">
        <v>280</v>
      </c>
      <c r="L8" s="11">
        <v>444</v>
      </c>
      <c r="M8" s="11"/>
      <c r="N8" s="11">
        <v>644</v>
      </c>
      <c r="O8" s="11">
        <v>585</v>
      </c>
      <c r="P8" s="11">
        <v>496</v>
      </c>
      <c r="Q8" s="11">
        <v>492</v>
      </c>
      <c r="R8" s="11"/>
      <c r="S8" s="11">
        <v>354</v>
      </c>
      <c r="T8" s="11">
        <v>355</v>
      </c>
      <c r="U8" s="11">
        <v>229</v>
      </c>
      <c r="V8" s="11">
        <v>246</v>
      </c>
      <c r="W8" s="11">
        <v>201</v>
      </c>
      <c r="X8" s="11">
        <v>221</v>
      </c>
      <c r="Y8" s="11">
        <v>224</v>
      </c>
      <c r="Z8" s="11">
        <v>107</v>
      </c>
      <c r="AA8" s="11">
        <v>291</v>
      </c>
      <c r="AB8" s="11"/>
      <c r="AC8" s="11">
        <v>15</v>
      </c>
      <c r="AD8" s="11">
        <v>67</v>
      </c>
      <c r="AE8" s="11">
        <v>128</v>
      </c>
      <c r="AF8" s="11">
        <v>142</v>
      </c>
      <c r="AG8" s="11">
        <v>180</v>
      </c>
      <c r="AH8" s="11">
        <v>237</v>
      </c>
      <c r="AI8" s="11">
        <v>210</v>
      </c>
      <c r="AJ8" s="11">
        <v>165</v>
      </c>
      <c r="AK8" s="11">
        <v>162</v>
      </c>
      <c r="AL8" s="11">
        <v>134</v>
      </c>
      <c r="AM8" s="11">
        <v>182</v>
      </c>
      <c r="AN8" s="11">
        <v>137</v>
      </c>
      <c r="AO8" s="11">
        <v>106</v>
      </c>
      <c r="AP8" s="11">
        <v>76</v>
      </c>
      <c r="AQ8" s="11">
        <v>66</v>
      </c>
      <c r="AR8" s="11">
        <v>144</v>
      </c>
      <c r="AS8" s="11"/>
      <c r="AT8" s="11">
        <v>525</v>
      </c>
      <c r="AU8" s="11">
        <v>636</v>
      </c>
      <c r="AV8" s="11">
        <v>339</v>
      </c>
      <c r="AW8" s="11">
        <v>420</v>
      </c>
      <c r="AX8" s="11">
        <v>211</v>
      </c>
      <c r="AY8" s="11">
        <v>96</v>
      </c>
      <c r="AZ8" s="11"/>
      <c r="BA8" s="11">
        <v>503</v>
      </c>
      <c r="BB8" s="11">
        <v>504</v>
      </c>
      <c r="BC8" s="11">
        <v>582</v>
      </c>
      <c r="BD8" s="11">
        <v>288</v>
      </c>
      <c r="BE8" s="11">
        <v>38</v>
      </c>
      <c r="BF8" s="11"/>
      <c r="BG8" s="11">
        <v>435</v>
      </c>
      <c r="BH8" s="11">
        <v>786</v>
      </c>
      <c r="BI8" s="11">
        <v>201</v>
      </c>
      <c r="BJ8" s="11">
        <v>294</v>
      </c>
      <c r="BK8" s="11">
        <v>108</v>
      </c>
      <c r="BL8" s="11"/>
      <c r="BM8" s="11">
        <v>1117</v>
      </c>
      <c r="BN8" s="11">
        <v>809</v>
      </c>
      <c r="BO8" s="11">
        <v>302</v>
      </c>
      <c r="BP8" s="11"/>
      <c r="BQ8" s="11">
        <v>882</v>
      </c>
      <c r="BR8" s="11">
        <v>1229</v>
      </c>
      <c r="BS8" s="11"/>
      <c r="BT8" s="11">
        <v>1366</v>
      </c>
      <c r="BU8" s="11">
        <v>785</v>
      </c>
    </row>
    <row r="9" spans="2:73" x14ac:dyDescent="0.3">
      <c r="B9" s="18" t="s">
        <v>534</v>
      </c>
      <c r="C9" s="17">
        <v>0.81185869584598103</v>
      </c>
      <c r="D9" s="17">
        <v>0.80216649618921798</v>
      </c>
      <c r="E9" s="17">
        <v>0.82133743191233999</v>
      </c>
      <c r="F9" s="17"/>
      <c r="G9" s="17">
        <v>0.79868212503314495</v>
      </c>
      <c r="H9" s="17">
        <v>0.79810645850890505</v>
      </c>
      <c r="I9" s="17">
        <v>0.81620581107913404</v>
      </c>
      <c r="J9" s="17">
        <v>0.8370559175351</v>
      </c>
      <c r="K9" s="17">
        <v>0.82887087704169904</v>
      </c>
      <c r="L9" s="17">
        <v>0.79834658716522899</v>
      </c>
      <c r="M9" s="17"/>
      <c r="N9" s="17">
        <v>0.82313732193509703</v>
      </c>
      <c r="O9" s="17">
        <v>0.802948579517618</v>
      </c>
      <c r="P9" s="17">
        <v>0.83476480624559402</v>
      </c>
      <c r="Q9" s="17">
        <v>0.78072271324706399</v>
      </c>
      <c r="R9" s="17"/>
      <c r="S9" s="17">
        <v>0.793812653543158</v>
      </c>
      <c r="T9" s="17">
        <v>0.81633106472505901</v>
      </c>
      <c r="U9" s="17">
        <v>0.82309064492924999</v>
      </c>
      <c r="V9" s="17">
        <v>0.82261700290844797</v>
      </c>
      <c r="W9" s="17">
        <v>0.80603932290115898</v>
      </c>
      <c r="X9" s="17">
        <v>0.79045314425190705</v>
      </c>
      <c r="Y9" s="17">
        <v>0.799801255390445</v>
      </c>
      <c r="Z9" s="17">
        <v>0.81511776134369596</v>
      </c>
      <c r="AA9" s="17">
        <v>0.83878747912503904</v>
      </c>
      <c r="AB9" s="17"/>
      <c r="AC9" s="17">
        <v>0.87803676020153099</v>
      </c>
      <c r="AD9" s="17">
        <v>0.85370099888636897</v>
      </c>
      <c r="AE9" s="17">
        <v>0.72581479870017995</v>
      </c>
      <c r="AF9" s="17">
        <v>0.73014535471134401</v>
      </c>
      <c r="AG9" s="17">
        <v>0.79053091403897902</v>
      </c>
      <c r="AH9" s="17">
        <v>0.80321849541841694</v>
      </c>
      <c r="AI9" s="17">
        <v>0.83849641018694998</v>
      </c>
      <c r="AJ9" s="17">
        <v>0.80533207429233999</v>
      </c>
      <c r="AK9" s="17">
        <v>0.83975104051649996</v>
      </c>
      <c r="AL9" s="17">
        <v>0.84320950718104304</v>
      </c>
      <c r="AM9" s="17">
        <v>0.80141770700201898</v>
      </c>
      <c r="AN9" s="17">
        <v>0.85384150505391399</v>
      </c>
      <c r="AO9" s="17">
        <v>0.87789834138998002</v>
      </c>
      <c r="AP9" s="17">
        <v>0.82132959265397398</v>
      </c>
      <c r="AQ9" s="17">
        <v>0.82039284738613805</v>
      </c>
      <c r="AR9" s="17">
        <v>0.815519048091496</v>
      </c>
      <c r="AS9" s="17"/>
      <c r="AT9" s="17">
        <v>0.82215921452048202</v>
      </c>
      <c r="AU9" s="17">
        <v>0.81832352252895602</v>
      </c>
      <c r="AV9" s="17">
        <v>0.78624242197070604</v>
      </c>
      <c r="AW9" s="17">
        <v>0.81743833441437297</v>
      </c>
      <c r="AX9" s="17">
        <v>0.79240574117426998</v>
      </c>
      <c r="AY9" s="17">
        <v>0.82878750405508195</v>
      </c>
      <c r="AZ9" s="17"/>
      <c r="BA9" s="17">
        <v>0.79476172088419905</v>
      </c>
      <c r="BB9" s="17">
        <v>0.80692698583428901</v>
      </c>
      <c r="BC9" s="17">
        <v>0.806379450327389</v>
      </c>
      <c r="BD9" s="17">
        <v>0.81413742163008296</v>
      </c>
      <c r="BE9" s="17">
        <v>0.86786371630256598</v>
      </c>
      <c r="BF9" s="17"/>
      <c r="BG9" s="17">
        <v>0.80207682599871</v>
      </c>
      <c r="BH9" s="17">
        <v>0.81547336578819596</v>
      </c>
      <c r="BI9" s="17">
        <v>0.86700175144093805</v>
      </c>
      <c r="BJ9" s="17">
        <v>0.84481027408923004</v>
      </c>
      <c r="BK9" s="17">
        <v>0.77273891120512705</v>
      </c>
      <c r="BL9" s="17"/>
      <c r="BM9" s="17">
        <v>0.81530974968644798</v>
      </c>
      <c r="BN9" s="17">
        <v>0.80309660533787397</v>
      </c>
      <c r="BO9" s="17">
        <v>0.82256840910996598</v>
      </c>
      <c r="BP9" s="17"/>
      <c r="BQ9" s="17">
        <v>0.82054350425462197</v>
      </c>
      <c r="BR9" s="17">
        <v>0.81034828281621396</v>
      </c>
      <c r="BS9" s="17"/>
      <c r="BT9" s="17">
        <v>0.84666306805664804</v>
      </c>
      <c r="BU9" s="17">
        <v>0.76486826630405103</v>
      </c>
    </row>
    <row r="10" spans="2:73" x14ac:dyDescent="0.3">
      <c r="B10" s="18" t="s">
        <v>535</v>
      </c>
      <c r="C10" s="17">
        <v>0.171191020695455</v>
      </c>
      <c r="D10" s="17">
        <v>0.180295586930355</v>
      </c>
      <c r="E10" s="17">
        <v>0.16224841078507099</v>
      </c>
      <c r="F10" s="17"/>
      <c r="G10" s="17">
        <v>0.176813424112025</v>
      </c>
      <c r="H10" s="17">
        <v>0.168524565720716</v>
      </c>
      <c r="I10" s="17">
        <v>0.16649059070685199</v>
      </c>
      <c r="J10" s="17">
        <v>0.15514192041790001</v>
      </c>
      <c r="K10" s="17">
        <v>0.157186789363609</v>
      </c>
      <c r="L10" s="17">
        <v>0.19591070304215599</v>
      </c>
      <c r="M10" s="17"/>
      <c r="N10" s="17">
        <v>0.16756482986371399</v>
      </c>
      <c r="O10" s="17">
        <v>0.17111196582267299</v>
      </c>
      <c r="P10" s="17">
        <v>0.15069154622061401</v>
      </c>
      <c r="Q10" s="17">
        <v>0.20022521536965501</v>
      </c>
      <c r="R10" s="17"/>
      <c r="S10" s="17">
        <v>0.18668855554142499</v>
      </c>
      <c r="T10" s="17">
        <v>0.16003233747198001</v>
      </c>
      <c r="U10" s="17">
        <v>0.15930746082449099</v>
      </c>
      <c r="V10" s="17">
        <v>0.16585745613192801</v>
      </c>
      <c r="W10" s="17">
        <v>0.182886358830193</v>
      </c>
      <c r="X10" s="17">
        <v>0.19306707778635701</v>
      </c>
      <c r="Y10" s="17">
        <v>0.18803460841487499</v>
      </c>
      <c r="Z10" s="17">
        <v>0.167200580535625</v>
      </c>
      <c r="AA10" s="17">
        <v>0.14362203636293</v>
      </c>
      <c r="AB10" s="17"/>
      <c r="AC10" s="17">
        <v>0.121963239798469</v>
      </c>
      <c r="AD10" s="17">
        <v>0.117492388868427</v>
      </c>
      <c r="AE10" s="17">
        <v>0.25069938658832602</v>
      </c>
      <c r="AF10" s="17">
        <v>0.23817240938637799</v>
      </c>
      <c r="AG10" s="17">
        <v>0.18922543106838399</v>
      </c>
      <c r="AH10" s="17">
        <v>0.18942104052679501</v>
      </c>
      <c r="AI10" s="17">
        <v>0.16150358981304999</v>
      </c>
      <c r="AJ10" s="17">
        <v>0.17595729299572699</v>
      </c>
      <c r="AK10" s="17">
        <v>0.13782928731149999</v>
      </c>
      <c r="AL10" s="17">
        <v>0.14615072162880199</v>
      </c>
      <c r="AM10" s="17">
        <v>0.19447618939383901</v>
      </c>
      <c r="AN10" s="17">
        <v>0.114619794481354</v>
      </c>
      <c r="AO10" s="17">
        <v>9.2693743684175003E-2</v>
      </c>
      <c r="AP10" s="17">
        <v>0.16691573810730501</v>
      </c>
      <c r="AQ10" s="17">
        <v>0.17960715261386101</v>
      </c>
      <c r="AR10" s="17">
        <v>0.15573944535262901</v>
      </c>
      <c r="AS10" s="17"/>
      <c r="AT10" s="17">
        <v>0.154664008435695</v>
      </c>
      <c r="AU10" s="17">
        <v>0.16619207208426001</v>
      </c>
      <c r="AV10" s="17">
        <v>0.188959543109567</v>
      </c>
      <c r="AW10" s="17">
        <v>0.17209329386994501</v>
      </c>
      <c r="AX10" s="17">
        <v>0.20036242920632</v>
      </c>
      <c r="AY10" s="17">
        <v>0.15648923282698701</v>
      </c>
      <c r="AZ10" s="17"/>
      <c r="BA10" s="17">
        <v>0.18551663822280101</v>
      </c>
      <c r="BB10" s="17">
        <v>0.18425123434966101</v>
      </c>
      <c r="BC10" s="17">
        <v>0.164251392477688</v>
      </c>
      <c r="BD10" s="17">
        <v>0.17292789622840299</v>
      </c>
      <c r="BE10" s="17">
        <v>0.13213628369743499</v>
      </c>
      <c r="BF10" s="17"/>
      <c r="BG10" s="17">
        <v>0.19401038711978</v>
      </c>
      <c r="BH10" s="17">
        <v>0.16265006978537999</v>
      </c>
      <c r="BI10" s="17">
        <v>0.132998248559062</v>
      </c>
      <c r="BJ10" s="17">
        <v>0.14861323976624799</v>
      </c>
      <c r="BK10" s="17">
        <v>0.17756343711893199</v>
      </c>
      <c r="BL10" s="17"/>
      <c r="BM10" s="17">
        <v>0.165425970539507</v>
      </c>
      <c r="BN10" s="17">
        <v>0.18346815980199099</v>
      </c>
      <c r="BO10" s="17">
        <v>0.159628236234336</v>
      </c>
      <c r="BP10" s="17"/>
      <c r="BQ10" s="17">
        <v>0.15913766121051001</v>
      </c>
      <c r="BR10" s="17">
        <v>0.17827099296297499</v>
      </c>
      <c r="BS10" s="17"/>
      <c r="BT10" s="17">
        <v>0.13818079397876101</v>
      </c>
      <c r="BU10" s="17">
        <v>0.22023446412318401</v>
      </c>
    </row>
    <row r="11" spans="2:73" x14ac:dyDescent="0.3">
      <c r="B11" s="18" t="s">
        <v>92</v>
      </c>
      <c r="C11" s="19">
        <v>1.69502834585646E-2</v>
      </c>
      <c r="D11" s="19">
        <v>1.7537916880426701E-2</v>
      </c>
      <c r="E11" s="19">
        <v>1.6414157302588401E-2</v>
      </c>
      <c r="F11" s="19"/>
      <c r="G11" s="19">
        <v>2.4504450854830301E-2</v>
      </c>
      <c r="H11" s="19">
        <v>3.3368975770379602E-2</v>
      </c>
      <c r="I11" s="19">
        <v>1.7303598214014101E-2</v>
      </c>
      <c r="J11" s="19">
        <v>7.8021620469996096E-3</v>
      </c>
      <c r="K11" s="19">
        <v>1.39423335946917E-2</v>
      </c>
      <c r="L11" s="19">
        <v>5.7427097926142801E-3</v>
      </c>
      <c r="M11" s="19"/>
      <c r="N11" s="19">
        <v>9.2978482011885303E-3</v>
      </c>
      <c r="O11" s="19">
        <v>2.5939454659709399E-2</v>
      </c>
      <c r="P11" s="19">
        <v>1.4543647533792401E-2</v>
      </c>
      <c r="Q11" s="19">
        <v>1.9052071383280599E-2</v>
      </c>
      <c r="R11" s="19"/>
      <c r="S11" s="19">
        <v>1.94987909154174E-2</v>
      </c>
      <c r="T11" s="19">
        <v>2.3636597802960999E-2</v>
      </c>
      <c r="U11" s="19">
        <v>1.76018942462586E-2</v>
      </c>
      <c r="V11" s="19">
        <v>1.15255409596241E-2</v>
      </c>
      <c r="W11" s="19">
        <v>1.1074318268648201E-2</v>
      </c>
      <c r="X11" s="19">
        <v>1.64797779617365E-2</v>
      </c>
      <c r="Y11" s="19">
        <v>1.21641361946802E-2</v>
      </c>
      <c r="Z11" s="19">
        <v>1.7681658120679199E-2</v>
      </c>
      <c r="AA11" s="19">
        <v>1.7590484512030099E-2</v>
      </c>
      <c r="AB11" s="19"/>
      <c r="AC11" s="19">
        <v>0</v>
      </c>
      <c r="AD11" s="19">
        <v>2.8806612245203901E-2</v>
      </c>
      <c r="AE11" s="19">
        <v>2.3485814711494701E-2</v>
      </c>
      <c r="AF11" s="19">
        <v>3.1682235902278102E-2</v>
      </c>
      <c r="AG11" s="19">
        <v>2.0243654892637099E-2</v>
      </c>
      <c r="AH11" s="19">
        <v>7.3604640547887297E-3</v>
      </c>
      <c r="AI11" s="19">
        <v>0</v>
      </c>
      <c r="AJ11" s="19">
        <v>1.8710632711933801E-2</v>
      </c>
      <c r="AK11" s="19">
        <v>2.2419672171999899E-2</v>
      </c>
      <c r="AL11" s="19">
        <v>1.0639771190155E-2</v>
      </c>
      <c r="AM11" s="19">
        <v>4.10610360414225E-3</v>
      </c>
      <c r="AN11" s="19">
        <v>3.1538700464732498E-2</v>
      </c>
      <c r="AO11" s="19">
        <v>2.9407914925845002E-2</v>
      </c>
      <c r="AP11" s="19">
        <v>1.17546692387213E-2</v>
      </c>
      <c r="AQ11" s="19">
        <v>0</v>
      </c>
      <c r="AR11" s="19">
        <v>2.8741506555875301E-2</v>
      </c>
      <c r="AS11" s="19"/>
      <c r="AT11" s="19">
        <v>2.31767770438231E-2</v>
      </c>
      <c r="AU11" s="19">
        <v>1.5484405386784E-2</v>
      </c>
      <c r="AV11" s="19">
        <v>2.4798034919727398E-2</v>
      </c>
      <c r="AW11" s="19">
        <v>1.0468371715681799E-2</v>
      </c>
      <c r="AX11" s="19">
        <v>7.2318296194100896E-3</v>
      </c>
      <c r="AY11" s="19">
        <v>1.47232631179301E-2</v>
      </c>
      <c r="AZ11" s="19"/>
      <c r="BA11" s="19">
        <v>1.9721640892999399E-2</v>
      </c>
      <c r="BB11" s="19">
        <v>8.8217798160497903E-3</v>
      </c>
      <c r="BC11" s="19">
        <v>2.9369157194922901E-2</v>
      </c>
      <c r="BD11" s="19">
        <v>1.2934682141514499E-2</v>
      </c>
      <c r="BE11" s="19">
        <v>0</v>
      </c>
      <c r="BF11" s="19"/>
      <c r="BG11" s="19">
        <v>3.9127868815096402E-3</v>
      </c>
      <c r="BH11" s="19">
        <v>2.1876564426423901E-2</v>
      </c>
      <c r="BI11" s="19">
        <v>0</v>
      </c>
      <c r="BJ11" s="19">
        <v>6.5764861445222304E-3</v>
      </c>
      <c r="BK11" s="19">
        <v>4.9697651675940403E-2</v>
      </c>
      <c r="BL11" s="19"/>
      <c r="BM11" s="19">
        <v>1.92642797740443E-2</v>
      </c>
      <c r="BN11" s="19">
        <v>1.3435234860134799E-2</v>
      </c>
      <c r="BO11" s="19">
        <v>1.78033546556981E-2</v>
      </c>
      <c r="BP11" s="19"/>
      <c r="BQ11" s="19">
        <v>2.0318834534868501E-2</v>
      </c>
      <c r="BR11" s="19">
        <v>1.13807242208111E-2</v>
      </c>
      <c r="BS11" s="19"/>
      <c r="BT11" s="19">
        <v>1.51561379645909E-2</v>
      </c>
      <c r="BU11" s="19">
        <v>1.4897269572765E-2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2216</v>
      </c>
      <c r="D7" s="10">
        <v>928</v>
      </c>
      <c r="E7" s="10">
        <v>1285</v>
      </c>
      <c r="F7" s="10"/>
      <c r="G7" s="10">
        <v>235</v>
      </c>
      <c r="H7" s="10">
        <v>316</v>
      </c>
      <c r="I7" s="10">
        <v>391</v>
      </c>
      <c r="J7" s="10">
        <v>502</v>
      </c>
      <c r="K7" s="10">
        <v>294</v>
      </c>
      <c r="L7" s="10">
        <v>478</v>
      </c>
      <c r="M7" s="10"/>
      <c r="N7" s="10">
        <v>671</v>
      </c>
      <c r="O7" s="10">
        <v>536</v>
      </c>
      <c r="P7" s="10">
        <v>498</v>
      </c>
      <c r="Q7" s="10">
        <v>501</v>
      </c>
      <c r="R7" s="10"/>
      <c r="S7" s="10">
        <v>350</v>
      </c>
      <c r="T7" s="10">
        <v>355</v>
      </c>
      <c r="U7" s="10">
        <v>225</v>
      </c>
      <c r="V7" s="10">
        <v>245</v>
      </c>
      <c r="W7" s="10">
        <v>200</v>
      </c>
      <c r="X7" s="10">
        <v>222</v>
      </c>
      <c r="Y7" s="10">
        <v>224</v>
      </c>
      <c r="Z7" s="10">
        <v>109</v>
      </c>
      <c r="AA7" s="10">
        <v>286</v>
      </c>
      <c r="AB7" s="10"/>
      <c r="AC7" s="10">
        <v>11</v>
      </c>
      <c r="AD7" s="10">
        <v>62</v>
      </c>
      <c r="AE7" s="10">
        <v>131</v>
      </c>
      <c r="AF7" s="10">
        <v>141</v>
      </c>
      <c r="AG7" s="10">
        <v>186</v>
      </c>
      <c r="AH7" s="10">
        <v>237</v>
      </c>
      <c r="AI7" s="10">
        <v>203</v>
      </c>
      <c r="AJ7" s="10">
        <v>167</v>
      </c>
      <c r="AK7" s="10">
        <v>150</v>
      </c>
      <c r="AL7" s="10">
        <v>132</v>
      </c>
      <c r="AM7" s="10">
        <v>180</v>
      </c>
      <c r="AN7" s="10">
        <v>139</v>
      </c>
      <c r="AO7" s="10">
        <v>105</v>
      </c>
      <c r="AP7" s="10">
        <v>72</v>
      </c>
      <c r="AQ7" s="10">
        <v>68</v>
      </c>
      <c r="AR7" s="10">
        <v>149</v>
      </c>
      <c r="AS7" s="10"/>
      <c r="AT7" s="10">
        <v>487</v>
      </c>
      <c r="AU7" s="10">
        <v>645</v>
      </c>
      <c r="AV7" s="10">
        <v>335</v>
      </c>
      <c r="AW7" s="10">
        <v>423</v>
      </c>
      <c r="AX7" s="10">
        <v>225</v>
      </c>
      <c r="AY7" s="10">
        <v>100</v>
      </c>
      <c r="AZ7" s="10"/>
      <c r="BA7" s="10">
        <v>509</v>
      </c>
      <c r="BB7" s="10">
        <v>491</v>
      </c>
      <c r="BC7" s="10">
        <v>564</v>
      </c>
      <c r="BD7" s="10">
        <v>287</v>
      </c>
      <c r="BE7" s="10">
        <v>43</v>
      </c>
      <c r="BF7" s="10"/>
      <c r="BG7" s="10">
        <v>449</v>
      </c>
      <c r="BH7" s="10">
        <v>772</v>
      </c>
      <c r="BI7" s="10">
        <v>206</v>
      </c>
      <c r="BJ7" s="10">
        <v>294</v>
      </c>
      <c r="BK7" s="10">
        <v>105</v>
      </c>
      <c r="BL7" s="10"/>
      <c r="BM7" s="10">
        <v>1098</v>
      </c>
      <c r="BN7" s="10">
        <v>806</v>
      </c>
      <c r="BO7" s="10">
        <v>312</v>
      </c>
      <c r="BP7" s="10"/>
      <c r="BQ7" s="10">
        <v>827</v>
      </c>
      <c r="BR7" s="10">
        <v>1285</v>
      </c>
      <c r="BS7" s="10"/>
      <c r="BT7" s="10">
        <v>1351</v>
      </c>
      <c r="BU7" s="10">
        <v>794</v>
      </c>
    </row>
    <row r="8" spans="2:73" ht="30" customHeight="1" x14ac:dyDescent="0.3">
      <c r="B8" s="11" t="s">
        <v>19</v>
      </c>
      <c r="C8" s="11">
        <v>2227</v>
      </c>
      <c r="D8" s="11">
        <v>1088</v>
      </c>
      <c r="E8" s="11">
        <v>1137</v>
      </c>
      <c r="F8" s="11"/>
      <c r="G8" s="11">
        <v>345</v>
      </c>
      <c r="H8" s="11">
        <v>402</v>
      </c>
      <c r="I8" s="11">
        <v>373</v>
      </c>
      <c r="J8" s="11">
        <v>384</v>
      </c>
      <c r="K8" s="11">
        <v>280</v>
      </c>
      <c r="L8" s="11">
        <v>444</v>
      </c>
      <c r="M8" s="11"/>
      <c r="N8" s="11">
        <v>644</v>
      </c>
      <c r="O8" s="11">
        <v>585</v>
      </c>
      <c r="P8" s="11">
        <v>496</v>
      </c>
      <c r="Q8" s="11">
        <v>492</v>
      </c>
      <c r="R8" s="11"/>
      <c r="S8" s="11">
        <v>354</v>
      </c>
      <c r="T8" s="11">
        <v>355</v>
      </c>
      <c r="U8" s="11">
        <v>229</v>
      </c>
      <c r="V8" s="11">
        <v>246</v>
      </c>
      <c r="W8" s="11">
        <v>201</v>
      </c>
      <c r="X8" s="11">
        <v>221</v>
      </c>
      <c r="Y8" s="11">
        <v>224</v>
      </c>
      <c r="Z8" s="11">
        <v>107</v>
      </c>
      <c r="AA8" s="11">
        <v>291</v>
      </c>
      <c r="AB8" s="11"/>
      <c r="AC8" s="11">
        <v>15</v>
      </c>
      <c r="AD8" s="11">
        <v>67</v>
      </c>
      <c r="AE8" s="11">
        <v>128</v>
      </c>
      <c r="AF8" s="11">
        <v>142</v>
      </c>
      <c r="AG8" s="11">
        <v>180</v>
      </c>
      <c r="AH8" s="11">
        <v>237</v>
      </c>
      <c r="AI8" s="11">
        <v>210</v>
      </c>
      <c r="AJ8" s="11">
        <v>165</v>
      </c>
      <c r="AK8" s="11">
        <v>162</v>
      </c>
      <c r="AL8" s="11">
        <v>134</v>
      </c>
      <c r="AM8" s="11">
        <v>182</v>
      </c>
      <c r="AN8" s="11">
        <v>137</v>
      </c>
      <c r="AO8" s="11">
        <v>106</v>
      </c>
      <c r="AP8" s="11">
        <v>76</v>
      </c>
      <c r="AQ8" s="11">
        <v>66</v>
      </c>
      <c r="AR8" s="11">
        <v>144</v>
      </c>
      <c r="AS8" s="11"/>
      <c r="AT8" s="11">
        <v>525</v>
      </c>
      <c r="AU8" s="11">
        <v>636</v>
      </c>
      <c r="AV8" s="11">
        <v>339</v>
      </c>
      <c r="AW8" s="11">
        <v>420</v>
      </c>
      <c r="AX8" s="11">
        <v>211</v>
      </c>
      <c r="AY8" s="11">
        <v>96</v>
      </c>
      <c r="AZ8" s="11"/>
      <c r="BA8" s="11">
        <v>503</v>
      </c>
      <c r="BB8" s="11">
        <v>504</v>
      </c>
      <c r="BC8" s="11">
        <v>582</v>
      </c>
      <c r="BD8" s="11">
        <v>288</v>
      </c>
      <c r="BE8" s="11">
        <v>38</v>
      </c>
      <c r="BF8" s="11"/>
      <c r="BG8" s="11">
        <v>435</v>
      </c>
      <c r="BH8" s="11">
        <v>786</v>
      </c>
      <c r="BI8" s="11">
        <v>201</v>
      </c>
      <c r="BJ8" s="11">
        <v>294</v>
      </c>
      <c r="BK8" s="11">
        <v>108</v>
      </c>
      <c r="BL8" s="11"/>
      <c r="BM8" s="11">
        <v>1117</v>
      </c>
      <c r="BN8" s="11">
        <v>809</v>
      </c>
      <c r="BO8" s="11">
        <v>302</v>
      </c>
      <c r="BP8" s="11"/>
      <c r="BQ8" s="11">
        <v>882</v>
      </c>
      <c r="BR8" s="11">
        <v>1229</v>
      </c>
      <c r="BS8" s="11"/>
      <c r="BT8" s="11">
        <v>1366</v>
      </c>
      <c r="BU8" s="11">
        <v>785</v>
      </c>
    </row>
    <row r="9" spans="2:73" x14ac:dyDescent="0.3">
      <c r="B9" s="18" t="s">
        <v>534</v>
      </c>
      <c r="C9" s="17">
        <v>0.634475073763479</v>
      </c>
      <c r="D9" s="17">
        <v>0.64044318486632401</v>
      </c>
      <c r="E9" s="17">
        <v>0.628694360943446</v>
      </c>
      <c r="F9" s="17"/>
      <c r="G9" s="17">
        <v>0.69997857342680203</v>
      </c>
      <c r="H9" s="17">
        <v>0.62622618715501999</v>
      </c>
      <c r="I9" s="17">
        <v>0.670586158716444</v>
      </c>
      <c r="J9" s="17">
        <v>0.67841912756190004</v>
      </c>
      <c r="K9" s="17">
        <v>0.59747561933909898</v>
      </c>
      <c r="L9" s="17">
        <v>0.54597302788996405</v>
      </c>
      <c r="M9" s="17"/>
      <c r="N9" s="17">
        <v>0.64109509754337002</v>
      </c>
      <c r="O9" s="17">
        <v>0.62998712303868698</v>
      </c>
      <c r="P9" s="17">
        <v>0.64840450473802702</v>
      </c>
      <c r="Q9" s="17">
        <v>0.62007207037217404</v>
      </c>
      <c r="R9" s="17"/>
      <c r="S9" s="17">
        <v>0.64026413054676001</v>
      </c>
      <c r="T9" s="17">
        <v>0.62117170538635602</v>
      </c>
      <c r="U9" s="17">
        <v>0.566670510967347</v>
      </c>
      <c r="V9" s="17">
        <v>0.61258674612789898</v>
      </c>
      <c r="W9" s="17">
        <v>0.68141969495703902</v>
      </c>
      <c r="X9" s="17">
        <v>0.64665776355252003</v>
      </c>
      <c r="Y9" s="17">
        <v>0.623163183982822</v>
      </c>
      <c r="Z9" s="17">
        <v>0.59038407137485405</v>
      </c>
      <c r="AA9" s="17">
        <v>0.69870228910106102</v>
      </c>
      <c r="AB9" s="17"/>
      <c r="AC9" s="17">
        <v>0.60811897959994499</v>
      </c>
      <c r="AD9" s="17">
        <v>0.630563648936455</v>
      </c>
      <c r="AE9" s="17">
        <v>0.62359642007066995</v>
      </c>
      <c r="AF9" s="17">
        <v>0.56021146247379205</v>
      </c>
      <c r="AG9" s="17">
        <v>0.62025474601281005</v>
      </c>
      <c r="AH9" s="17">
        <v>0.56899682608292201</v>
      </c>
      <c r="AI9" s="17">
        <v>0.64195455611188701</v>
      </c>
      <c r="AJ9" s="17">
        <v>0.690893230858319</v>
      </c>
      <c r="AK9" s="17">
        <v>0.67270379125840296</v>
      </c>
      <c r="AL9" s="17">
        <v>0.59023904274286798</v>
      </c>
      <c r="AM9" s="17">
        <v>0.61904655774017303</v>
      </c>
      <c r="AN9" s="17">
        <v>0.66282312246361397</v>
      </c>
      <c r="AO9" s="17">
        <v>0.74373515748513996</v>
      </c>
      <c r="AP9" s="17">
        <v>0.70681126516359105</v>
      </c>
      <c r="AQ9" s="17">
        <v>0.70183072936611601</v>
      </c>
      <c r="AR9" s="17">
        <v>0.66785834358957796</v>
      </c>
      <c r="AS9" s="17"/>
      <c r="AT9" s="17">
        <v>0.66821473426186095</v>
      </c>
      <c r="AU9" s="17">
        <v>0.63118913811379795</v>
      </c>
      <c r="AV9" s="17">
        <v>0.61239874196028998</v>
      </c>
      <c r="AW9" s="17">
        <v>0.61722096983980401</v>
      </c>
      <c r="AX9" s="17">
        <v>0.60856795442728795</v>
      </c>
      <c r="AY9" s="17">
        <v>0.67838210783544195</v>
      </c>
      <c r="AZ9" s="17"/>
      <c r="BA9" s="17">
        <v>0.610142823619231</v>
      </c>
      <c r="BB9" s="17">
        <v>0.62536450280687095</v>
      </c>
      <c r="BC9" s="17">
        <v>0.63833407786671803</v>
      </c>
      <c r="BD9" s="17">
        <v>0.65206654821744903</v>
      </c>
      <c r="BE9" s="17">
        <v>0.62136754824468898</v>
      </c>
      <c r="BF9" s="17"/>
      <c r="BG9" s="17">
        <v>0.58299990436237603</v>
      </c>
      <c r="BH9" s="17">
        <v>0.63181587611385404</v>
      </c>
      <c r="BI9" s="17">
        <v>0.59603362190385401</v>
      </c>
      <c r="BJ9" s="17">
        <v>0.74941497324200801</v>
      </c>
      <c r="BK9" s="17">
        <v>0.69652114904422202</v>
      </c>
      <c r="BL9" s="17"/>
      <c r="BM9" s="17">
        <v>0.61141508868586003</v>
      </c>
      <c r="BN9" s="17">
        <v>0.63357163146028705</v>
      </c>
      <c r="BO9" s="17">
        <v>0.72231741138035699</v>
      </c>
      <c r="BP9" s="17"/>
      <c r="BQ9" s="17">
        <v>0.66507191705883395</v>
      </c>
      <c r="BR9" s="17">
        <v>0.61834191432574703</v>
      </c>
      <c r="BS9" s="17"/>
      <c r="BT9" s="17">
        <v>0.64348796682301901</v>
      </c>
      <c r="BU9" s="17">
        <v>0.62716215747594894</v>
      </c>
    </row>
    <row r="10" spans="2:73" x14ac:dyDescent="0.3">
      <c r="B10" s="18" t="s">
        <v>535</v>
      </c>
      <c r="C10" s="17">
        <v>0.32419448191734301</v>
      </c>
      <c r="D10" s="17">
        <v>0.30800738071466999</v>
      </c>
      <c r="E10" s="17">
        <v>0.34018480234401999</v>
      </c>
      <c r="F10" s="17"/>
      <c r="G10" s="17">
        <v>0.24835797976535101</v>
      </c>
      <c r="H10" s="17">
        <v>0.314052752284885</v>
      </c>
      <c r="I10" s="17">
        <v>0.29319880091943101</v>
      </c>
      <c r="J10" s="17">
        <v>0.29400885965745799</v>
      </c>
      <c r="K10" s="17">
        <v>0.36512640076458402</v>
      </c>
      <c r="L10" s="17">
        <v>0.41867805969205502</v>
      </c>
      <c r="M10" s="17"/>
      <c r="N10" s="17">
        <v>0.33197363723262002</v>
      </c>
      <c r="O10" s="17">
        <v>0.33247482091887298</v>
      </c>
      <c r="P10" s="17">
        <v>0.29856282521425198</v>
      </c>
      <c r="Q10" s="17">
        <v>0.32619751478637499</v>
      </c>
      <c r="R10" s="17"/>
      <c r="S10" s="17">
        <v>0.31093396989781202</v>
      </c>
      <c r="T10" s="17">
        <v>0.33197488890707999</v>
      </c>
      <c r="U10" s="17">
        <v>0.400004747185503</v>
      </c>
      <c r="V10" s="17">
        <v>0.35272779440734903</v>
      </c>
      <c r="W10" s="17">
        <v>0.30183780558810003</v>
      </c>
      <c r="X10" s="17">
        <v>0.307738171000695</v>
      </c>
      <c r="Y10" s="17">
        <v>0.31904296940521498</v>
      </c>
      <c r="Z10" s="17">
        <v>0.37553869518768901</v>
      </c>
      <c r="AA10" s="17">
        <v>0.26012494037856498</v>
      </c>
      <c r="AB10" s="17"/>
      <c r="AC10" s="17">
        <v>0.33152549583883101</v>
      </c>
      <c r="AD10" s="17">
        <v>0.26417374192589799</v>
      </c>
      <c r="AE10" s="17">
        <v>0.35115477286755198</v>
      </c>
      <c r="AF10" s="17">
        <v>0.39453145565564002</v>
      </c>
      <c r="AG10" s="17">
        <v>0.31658897022256399</v>
      </c>
      <c r="AH10" s="17">
        <v>0.37873562738457101</v>
      </c>
      <c r="AI10" s="17">
        <v>0.31968963571102799</v>
      </c>
      <c r="AJ10" s="17">
        <v>0.304304234720359</v>
      </c>
      <c r="AK10" s="17">
        <v>0.273512505940948</v>
      </c>
      <c r="AL10" s="17">
        <v>0.35918566555762899</v>
      </c>
      <c r="AM10" s="17">
        <v>0.37471962816829202</v>
      </c>
      <c r="AN10" s="17">
        <v>0.29575516658001799</v>
      </c>
      <c r="AO10" s="17">
        <v>0.22429055498772801</v>
      </c>
      <c r="AP10" s="17">
        <v>0.25808381759619098</v>
      </c>
      <c r="AQ10" s="17">
        <v>0.24311642431025701</v>
      </c>
      <c r="AR10" s="17">
        <v>0.32429900476239298</v>
      </c>
      <c r="AS10" s="17"/>
      <c r="AT10" s="17">
        <v>0.27605655022362902</v>
      </c>
      <c r="AU10" s="17">
        <v>0.33156083065960801</v>
      </c>
      <c r="AV10" s="17">
        <v>0.34398082602333002</v>
      </c>
      <c r="AW10" s="17">
        <v>0.36134505114815402</v>
      </c>
      <c r="AX10" s="17">
        <v>0.34556271410404898</v>
      </c>
      <c r="AY10" s="17">
        <v>0.262739181790062</v>
      </c>
      <c r="AZ10" s="17"/>
      <c r="BA10" s="17">
        <v>0.35148317512097399</v>
      </c>
      <c r="BB10" s="17">
        <v>0.33588977296262601</v>
      </c>
      <c r="BC10" s="17">
        <v>0.31128825018513601</v>
      </c>
      <c r="BD10" s="17">
        <v>0.31005049857779299</v>
      </c>
      <c r="BE10" s="17">
        <v>0.37863245175531102</v>
      </c>
      <c r="BF10" s="17"/>
      <c r="BG10" s="17">
        <v>0.38686501075206398</v>
      </c>
      <c r="BH10" s="17">
        <v>0.31917671156758698</v>
      </c>
      <c r="BI10" s="17">
        <v>0.37218822794662199</v>
      </c>
      <c r="BJ10" s="17">
        <v>0.22504664162802099</v>
      </c>
      <c r="BK10" s="17">
        <v>0.28315447088025802</v>
      </c>
      <c r="BL10" s="17"/>
      <c r="BM10" s="17">
        <v>0.34882246137759199</v>
      </c>
      <c r="BN10" s="17">
        <v>0.32019179320821101</v>
      </c>
      <c r="BO10" s="17">
        <v>0.24369842312477299</v>
      </c>
      <c r="BP10" s="17"/>
      <c r="BQ10" s="17">
        <v>0.29706389709089098</v>
      </c>
      <c r="BR10" s="17">
        <v>0.34574764008832398</v>
      </c>
      <c r="BS10" s="17"/>
      <c r="BT10" s="17">
        <v>0.31663270175476999</v>
      </c>
      <c r="BU10" s="17">
        <v>0.33282661262646701</v>
      </c>
    </row>
    <row r="11" spans="2:73" x14ac:dyDescent="0.3">
      <c r="B11" s="18" t="s">
        <v>92</v>
      </c>
      <c r="C11" s="19">
        <v>4.1330444319177602E-2</v>
      </c>
      <c r="D11" s="19">
        <v>5.1549434419006501E-2</v>
      </c>
      <c r="E11" s="19">
        <v>3.1120836712533999E-2</v>
      </c>
      <c r="F11" s="19"/>
      <c r="G11" s="19">
        <v>5.1663446807847298E-2</v>
      </c>
      <c r="H11" s="19">
        <v>5.9721060560095698E-2</v>
      </c>
      <c r="I11" s="19">
        <v>3.62150403641254E-2</v>
      </c>
      <c r="J11" s="19">
        <v>2.7572012780641499E-2</v>
      </c>
      <c r="K11" s="19">
        <v>3.7397979896316998E-2</v>
      </c>
      <c r="L11" s="19">
        <v>3.5348912417980702E-2</v>
      </c>
      <c r="M11" s="19"/>
      <c r="N11" s="19">
        <v>2.69312652240098E-2</v>
      </c>
      <c r="O11" s="19">
        <v>3.7538056042439497E-2</v>
      </c>
      <c r="P11" s="19">
        <v>5.30326700477214E-2</v>
      </c>
      <c r="Q11" s="19">
        <v>5.3730414841450802E-2</v>
      </c>
      <c r="R11" s="19"/>
      <c r="S11" s="19">
        <v>4.8801899555427401E-2</v>
      </c>
      <c r="T11" s="19">
        <v>4.68534057065641E-2</v>
      </c>
      <c r="U11" s="19">
        <v>3.3324741847150001E-2</v>
      </c>
      <c r="V11" s="19">
        <v>3.46854594647521E-2</v>
      </c>
      <c r="W11" s="19">
        <v>1.67424994548609E-2</v>
      </c>
      <c r="X11" s="19">
        <v>4.5604065446784803E-2</v>
      </c>
      <c r="Y11" s="19">
        <v>5.7793846611962497E-2</v>
      </c>
      <c r="Z11" s="19">
        <v>3.4077233437456299E-2</v>
      </c>
      <c r="AA11" s="19">
        <v>4.1172770520374199E-2</v>
      </c>
      <c r="AB11" s="19"/>
      <c r="AC11" s="19">
        <v>6.0355524561224297E-2</v>
      </c>
      <c r="AD11" s="19">
        <v>0.105262609137646</v>
      </c>
      <c r="AE11" s="19">
        <v>2.5248807061778601E-2</v>
      </c>
      <c r="AF11" s="19">
        <v>4.5257081870568198E-2</v>
      </c>
      <c r="AG11" s="19">
        <v>6.3156283764626203E-2</v>
      </c>
      <c r="AH11" s="19">
        <v>5.2267546532508001E-2</v>
      </c>
      <c r="AI11" s="19">
        <v>3.8355808177084803E-2</v>
      </c>
      <c r="AJ11" s="19">
        <v>4.8025344213215304E-3</v>
      </c>
      <c r="AK11" s="19">
        <v>5.3783702800648897E-2</v>
      </c>
      <c r="AL11" s="19">
        <v>5.0575291699502797E-2</v>
      </c>
      <c r="AM11" s="19">
        <v>6.2338140915345203E-3</v>
      </c>
      <c r="AN11" s="19">
        <v>4.1421710956367999E-2</v>
      </c>
      <c r="AO11" s="19">
        <v>3.1974287527132397E-2</v>
      </c>
      <c r="AP11" s="19">
        <v>3.51049172402172E-2</v>
      </c>
      <c r="AQ11" s="19">
        <v>5.5052846323626801E-2</v>
      </c>
      <c r="AR11" s="19">
        <v>7.8426516480290098E-3</v>
      </c>
      <c r="AS11" s="19"/>
      <c r="AT11" s="19">
        <v>5.5728715514510099E-2</v>
      </c>
      <c r="AU11" s="19">
        <v>3.7250031226594003E-2</v>
      </c>
      <c r="AV11" s="19">
        <v>4.3620432016379503E-2</v>
      </c>
      <c r="AW11" s="19">
        <v>2.14339790120429E-2</v>
      </c>
      <c r="AX11" s="19">
        <v>4.5869331468662997E-2</v>
      </c>
      <c r="AY11" s="19">
        <v>5.88787103744964E-2</v>
      </c>
      <c r="AZ11" s="19"/>
      <c r="BA11" s="19">
        <v>3.8374001259794698E-2</v>
      </c>
      <c r="BB11" s="19">
        <v>3.8745724230504E-2</v>
      </c>
      <c r="BC11" s="19">
        <v>5.0377671948145401E-2</v>
      </c>
      <c r="BD11" s="19">
        <v>3.7882953204757902E-2</v>
      </c>
      <c r="BE11" s="19">
        <v>0</v>
      </c>
      <c r="BF11" s="19"/>
      <c r="BG11" s="19">
        <v>3.0135084885559701E-2</v>
      </c>
      <c r="BH11" s="19">
        <v>4.9007412318558902E-2</v>
      </c>
      <c r="BI11" s="19">
        <v>3.1778150149524002E-2</v>
      </c>
      <c r="BJ11" s="19">
        <v>2.5538385129971801E-2</v>
      </c>
      <c r="BK11" s="19">
        <v>2.032438007552E-2</v>
      </c>
      <c r="BL11" s="19"/>
      <c r="BM11" s="19">
        <v>3.9762449936548101E-2</v>
      </c>
      <c r="BN11" s="19">
        <v>4.6236575331501897E-2</v>
      </c>
      <c r="BO11" s="19">
        <v>3.3984165494869698E-2</v>
      </c>
      <c r="BP11" s="19"/>
      <c r="BQ11" s="19">
        <v>3.78641858502754E-2</v>
      </c>
      <c r="BR11" s="19">
        <v>3.5910445585929797E-2</v>
      </c>
      <c r="BS11" s="19"/>
      <c r="BT11" s="19">
        <v>3.98793314222105E-2</v>
      </c>
      <c r="BU11" s="19">
        <v>4.0011229897584398E-2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2216</v>
      </c>
      <c r="D7" s="10">
        <v>928</v>
      </c>
      <c r="E7" s="10">
        <v>1285</v>
      </c>
      <c r="F7" s="10"/>
      <c r="G7" s="10">
        <v>235</v>
      </c>
      <c r="H7" s="10">
        <v>316</v>
      </c>
      <c r="I7" s="10">
        <v>391</v>
      </c>
      <c r="J7" s="10">
        <v>502</v>
      </c>
      <c r="K7" s="10">
        <v>294</v>
      </c>
      <c r="L7" s="10">
        <v>478</v>
      </c>
      <c r="M7" s="10"/>
      <c r="N7" s="10">
        <v>671</v>
      </c>
      <c r="O7" s="10">
        <v>536</v>
      </c>
      <c r="P7" s="10">
        <v>498</v>
      </c>
      <c r="Q7" s="10">
        <v>501</v>
      </c>
      <c r="R7" s="10"/>
      <c r="S7" s="10">
        <v>350</v>
      </c>
      <c r="T7" s="10">
        <v>355</v>
      </c>
      <c r="U7" s="10">
        <v>225</v>
      </c>
      <c r="V7" s="10">
        <v>245</v>
      </c>
      <c r="W7" s="10">
        <v>200</v>
      </c>
      <c r="X7" s="10">
        <v>222</v>
      </c>
      <c r="Y7" s="10">
        <v>224</v>
      </c>
      <c r="Z7" s="10">
        <v>109</v>
      </c>
      <c r="AA7" s="10">
        <v>286</v>
      </c>
      <c r="AB7" s="10"/>
      <c r="AC7" s="10">
        <v>11</v>
      </c>
      <c r="AD7" s="10">
        <v>62</v>
      </c>
      <c r="AE7" s="10">
        <v>131</v>
      </c>
      <c r="AF7" s="10">
        <v>141</v>
      </c>
      <c r="AG7" s="10">
        <v>186</v>
      </c>
      <c r="AH7" s="10">
        <v>237</v>
      </c>
      <c r="AI7" s="10">
        <v>203</v>
      </c>
      <c r="AJ7" s="10">
        <v>167</v>
      </c>
      <c r="AK7" s="10">
        <v>150</v>
      </c>
      <c r="AL7" s="10">
        <v>132</v>
      </c>
      <c r="AM7" s="10">
        <v>180</v>
      </c>
      <c r="AN7" s="10">
        <v>139</v>
      </c>
      <c r="AO7" s="10">
        <v>105</v>
      </c>
      <c r="AP7" s="10">
        <v>72</v>
      </c>
      <c r="AQ7" s="10">
        <v>68</v>
      </c>
      <c r="AR7" s="10">
        <v>149</v>
      </c>
      <c r="AS7" s="10"/>
      <c r="AT7" s="10">
        <v>487</v>
      </c>
      <c r="AU7" s="10">
        <v>645</v>
      </c>
      <c r="AV7" s="10">
        <v>335</v>
      </c>
      <c r="AW7" s="10">
        <v>423</v>
      </c>
      <c r="AX7" s="10">
        <v>225</v>
      </c>
      <c r="AY7" s="10">
        <v>100</v>
      </c>
      <c r="AZ7" s="10"/>
      <c r="BA7" s="10">
        <v>509</v>
      </c>
      <c r="BB7" s="10">
        <v>491</v>
      </c>
      <c r="BC7" s="10">
        <v>564</v>
      </c>
      <c r="BD7" s="10">
        <v>287</v>
      </c>
      <c r="BE7" s="10">
        <v>43</v>
      </c>
      <c r="BF7" s="10"/>
      <c r="BG7" s="10">
        <v>449</v>
      </c>
      <c r="BH7" s="10">
        <v>772</v>
      </c>
      <c r="BI7" s="10">
        <v>206</v>
      </c>
      <c r="BJ7" s="10">
        <v>294</v>
      </c>
      <c r="BK7" s="10">
        <v>105</v>
      </c>
      <c r="BL7" s="10"/>
      <c r="BM7" s="10">
        <v>1098</v>
      </c>
      <c r="BN7" s="10">
        <v>806</v>
      </c>
      <c r="BO7" s="10">
        <v>312</v>
      </c>
      <c r="BP7" s="10"/>
      <c r="BQ7" s="10">
        <v>827</v>
      </c>
      <c r="BR7" s="10">
        <v>1285</v>
      </c>
      <c r="BS7" s="10"/>
      <c r="BT7" s="10">
        <v>1351</v>
      </c>
      <c r="BU7" s="10">
        <v>794</v>
      </c>
    </row>
    <row r="8" spans="2:73" ht="30" customHeight="1" x14ac:dyDescent="0.3">
      <c r="B8" s="11" t="s">
        <v>19</v>
      </c>
      <c r="C8" s="11">
        <v>2227</v>
      </c>
      <c r="D8" s="11">
        <v>1088</v>
      </c>
      <c r="E8" s="11">
        <v>1137</v>
      </c>
      <c r="F8" s="11"/>
      <c r="G8" s="11">
        <v>345</v>
      </c>
      <c r="H8" s="11">
        <v>402</v>
      </c>
      <c r="I8" s="11">
        <v>373</v>
      </c>
      <c r="J8" s="11">
        <v>384</v>
      </c>
      <c r="K8" s="11">
        <v>280</v>
      </c>
      <c r="L8" s="11">
        <v>444</v>
      </c>
      <c r="M8" s="11"/>
      <c r="N8" s="11">
        <v>644</v>
      </c>
      <c r="O8" s="11">
        <v>585</v>
      </c>
      <c r="P8" s="11">
        <v>496</v>
      </c>
      <c r="Q8" s="11">
        <v>492</v>
      </c>
      <c r="R8" s="11"/>
      <c r="S8" s="11">
        <v>354</v>
      </c>
      <c r="T8" s="11">
        <v>355</v>
      </c>
      <c r="U8" s="11">
        <v>229</v>
      </c>
      <c r="V8" s="11">
        <v>246</v>
      </c>
      <c r="W8" s="11">
        <v>201</v>
      </c>
      <c r="X8" s="11">
        <v>221</v>
      </c>
      <c r="Y8" s="11">
        <v>224</v>
      </c>
      <c r="Z8" s="11">
        <v>107</v>
      </c>
      <c r="AA8" s="11">
        <v>291</v>
      </c>
      <c r="AB8" s="11"/>
      <c r="AC8" s="11">
        <v>15</v>
      </c>
      <c r="AD8" s="11">
        <v>67</v>
      </c>
      <c r="AE8" s="11">
        <v>128</v>
      </c>
      <c r="AF8" s="11">
        <v>142</v>
      </c>
      <c r="AG8" s="11">
        <v>180</v>
      </c>
      <c r="AH8" s="11">
        <v>237</v>
      </c>
      <c r="AI8" s="11">
        <v>210</v>
      </c>
      <c r="AJ8" s="11">
        <v>165</v>
      </c>
      <c r="AK8" s="11">
        <v>162</v>
      </c>
      <c r="AL8" s="11">
        <v>134</v>
      </c>
      <c r="AM8" s="11">
        <v>182</v>
      </c>
      <c r="AN8" s="11">
        <v>137</v>
      </c>
      <c r="AO8" s="11">
        <v>106</v>
      </c>
      <c r="AP8" s="11">
        <v>76</v>
      </c>
      <c r="AQ8" s="11">
        <v>66</v>
      </c>
      <c r="AR8" s="11">
        <v>144</v>
      </c>
      <c r="AS8" s="11"/>
      <c r="AT8" s="11">
        <v>525</v>
      </c>
      <c r="AU8" s="11">
        <v>636</v>
      </c>
      <c r="AV8" s="11">
        <v>339</v>
      </c>
      <c r="AW8" s="11">
        <v>420</v>
      </c>
      <c r="AX8" s="11">
        <v>211</v>
      </c>
      <c r="AY8" s="11">
        <v>96</v>
      </c>
      <c r="AZ8" s="11"/>
      <c r="BA8" s="11">
        <v>503</v>
      </c>
      <c r="BB8" s="11">
        <v>504</v>
      </c>
      <c r="BC8" s="11">
        <v>582</v>
      </c>
      <c r="BD8" s="11">
        <v>288</v>
      </c>
      <c r="BE8" s="11">
        <v>38</v>
      </c>
      <c r="BF8" s="11"/>
      <c r="BG8" s="11">
        <v>435</v>
      </c>
      <c r="BH8" s="11">
        <v>786</v>
      </c>
      <c r="BI8" s="11">
        <v>201</v>
      </c>
      <c r="BJ8" s="11">
        <v>294</v>
      </c>
      <c r="BK8" s="11">
        <v>108</v>
      </c>
      <c r="BL8" s="11"/>
      <c r="BM8" s="11">
        <v>1117</v>
      </c>
      <c r="BN8" s="11">
        <v>809</v>
      </c>
      <c r="BO8" s="11">
        <v>302</v>
      </c>
      <c r="BP8" s="11"/>
      <c r="BQ8" s="11">
        <v>882</v>
      </c>
      <c r="BR8" s="11">
        <v>1229</v>
      </c>
      <c r="BS8" s="11"/>
      <c r="BT8" s="11">
        <v>1366</v>
      </c>
      <c r="BU8" s="11">
        <v>785</v>
      </c>
    </row>
    <row r="9" spans="2:73" x14ac:dyDescent="0.3">
      <c r="B9" s="18" t="s">
        <v>534</v>
      </c>
      <c r="C9" s="17">
        <v>0.32402677336852398</v>
      </c>
      <c r="D9" s="17">
        <v>0.321348050182925</v>
      </c>
      <c r="E9" s="17">
        <v>0.32653554960703501</v>
      </c>
      <c r="F9" s="17"/>
      <c r="G9" s="17">
        <v>0.40666649967284801</v>
      </c>
      <c r="H9" s="17">
        <v>0.47902036327410102</v>
      </c>
      <c r="I9" s="17">
        <v>0.38558941733448698</v>
      </c>
      <c r="J9" s="17">
        <v>0.291809898929691</v>
      </c>
      <c r="K9" s="17">
        <v>0.23909922517294599</v>
      </c>
      <c r="L9" s="17">
        <v>0.14926022558606</v>
      </c>
      <c r="M9" s="17"/>
      <c r="N9" s="17">
        <v>0.40291457281584497</v>
      </c>
      <c r="O9" s="17">
        <v>0.33338143168043</v>
      </c>
      <c r="P9" s="17">
        <v>0.30407268846949498</v>
      </c>
      <c r="Q9" s="17">
        <v>0.234383153526212</v>
      </c>
      <c r="R9" s="17"/>
      <c r="S9" s="17">
        <v>0.41061970389212199</v>
      </c>
      <c r="T9" s="17">
        <v>0.25718590887137999</v>
      </c>
      <c r="U9" s="17">
        <v>0.355803932105411</v>
      </c>
      <c r="V9" s="17">
        <v>0.30576795765857001</v>
      </c>
      <c r="W9" s="17">
        <v>0.38027968086601499</v>
      </c>
      <c r="X9" s="17">
        <v>0.303351769479071</v>
      </c>
      <c r="Y9" s="17">
        <v>0.26427720456201498</v>
      </c>
      <c r="Z9" s="17">
        <v>0.30079737525169598</v>
      </c>
      <c r="AA9" s="17">
        <v>0.32177443838554998</v>
      </c>
      <c r="AB9" s="17"/>
      <c r="AC9" s="17">
        <v>0.14291661696307401</v>
      </c>
      <c r="AD9" s="17">
        <v>0.336662333682545</v>
      </c>
      <c r="AE9" s="17">
        <v>0.24582404587213599</v>
      </c>
      <c r="AF9" s="17">
        <v>0.20748159053802101</v>
      </c>
      <c r="AG9" s="17">
        <v>0.26335154921277598</v>
      </c>
      <c r="AH9" s="17">
        <v>0.30954516997040599</v>
      </c>
      <c r="AI9" s="17">
        <v>0.35156896540332699</v>
      </c>
      <c r="AJ9" s="17">
        <v>0.33949902945339699</v>
      </c>
      <c r="AK9" s="17">
        <v>0.32402314287102801</v>
      </c>
      <c r="AL9" s="17">
        <v>0.33536348559756202</v>
      </c>
      <c r="AM9" s="17">
        <v>0.283950484906352</v>
      </c>
      <c r="AN9" s="17">
        <v>0.31439465193796901</v>
      </c>
      <c r="AO9" s="17">
        <v>0.46319235834943001</v>
      </c>
      <c r="AP9" s="17">
        <v>0.33159859754114701</v>
      </c>
      <c r="AQ9" s="17">
        <v>0.47831441400096603</v>
      </c>
      <c r="AR9" s="17">
        <v>0.50432336755685803</v>
      </c>
      <c r="AS9" s="17"/>
      <c r="AT9" s="17">
        <v>0.45282452973487602</v>
      </c>
      <c r="AU9" s="17">
        <v>0.264505875640132</v>
      </c>
      <c r="AV9" s="17">
        <v>0.32458956063495198</v>
      </c>
      <c r="AW9" s="17">
        <v>0.29124030822790498</v>
      </c>
      <c r="AX9" s="17">
        <v>0.224047049794588</v>
      </c>
      <c r="AY9" s="17">
        <v>0.37709054396700498</v>
      </c>
      <c r="AZ9" s="17"/>
      <c r="BA9" s="17">
        <v>0.203679074725787</v>
      </c>
      <c r="BB9" s="17">
        <v>0.28636630346869302</v>
      </c>
      <c r="BC9" s="17">
        <v>0.36616089508300098</v>
      </c>
      <c r="BD9" s="17">
        <v>0.49451765758473298</v>
      </c>
      <c r="BE9" s="17">
        <v>0.468869110936114</v>
      </c>
      <c r="BF9" s="17"/>
      <c r="BG9" s="17">
        <v>0.30308919523637801</v>
      </c>
      <c r="BH9" s="17">
        <v>0.40388801967194898</v>
      </c>
      <c r="BI9" s="17">
        <v>0.32595877757728697</v>
      </c>
      <c r="BJ9" s="17">
        <v>0.266086249064724</v>
      </c>
      <c r="BK9" s="17">
        <v>0.369712877759652</v>
      </c>
      <c r="BL9" s="17"/>
      <c r="BM9" s="17">
        <v>0.33776575285963001</v>
      </c>
      <c r="BN9" s="17">
        <v>0.31046492846311502</v>
      </c>
      <c r="BO9" s="17">
        <v>0.30949672332657402</v>
      </c>
      <c r="BP9" s="17"/>
      <c r="BQ9" s="17">
        <v>0.48045342989783102</v>
      </c>
      <c r="BR9" s="17">
        <v>0.222583006342363</v>
      </c>
      <c r="BS9" s="17"/>
      <c r="BT9" s="17">
        <v>0.38359545711245602</v>
      </c>
      <c r="BU9" s="17">
        <v>0.23621105158681399</v>
      </c>
    </row>
    <row r="10" spans="2:73" x14ac:dyDescent="0.3">
      <c r="B10" s="18" t="s">
        <v>535</v>
      </c>
      <c r="C10" s="17">
        <v>0.61524621561817905</v>
      </c>
      <c r="D10" s="17">
        <v>0.62063730307646503</v>
      </c>
      <c r="E10" s="17">
        <v>0.61004815604788099</v>
      </c>
      <c r="F10" s="17"/>
      <c r="G10" s="17">
        <v>0.52334128253474699</v>
      </c>
      <c r="H10" s="17">
        <v>0.43524635931941702</v>
      </c>
      <c r="I10" s="17">
        <v>0.56420104748037003</v>
      </c>
      <c r="J10" s="17">
        <v>0.64909656761840695</v>
      </c>
      <c r="K10" s="17">
        <v>0.70164705725898702</v>
      </c>
      <c r="L10" s="17">
        <v>0.80866189023045998</v>
      </c>
      <c r="M10" s="17"/>
      <c r="N10" s="17">
        <v>0.54937670106066405</v>
      </c>
      <c r="O10" s="17">
        <v>0.60311849684790397</v>
      </c>
      <c r="P10" s="17">
        <v>0.642728680312041</v>
      </c>
      <c r="Q10" s="17">
        <v>0.68231398488314599</v>
      </c>
      <c r="R10" s="17"/>
      <c r="S10" s="17">
        <v>0.50678184081585098</v>
      </c>
      <c r="T10" s="17">
        <v>0.69355194342349502</v>
      </c>
      <c r="U10" s="17">
        <v>0.62139208521464695</v>
      </c>
      <c r="V10" s="17">
        <v>0.63623997291245304</v>
      </c>
      <c r="W10" s="17">
        <v>0.58255095811299196</v>
      </c>
      <c r="X10" s="17">
        <v>0.61473364033445099</v>
      </c>
      <c r="Y10" s="17">
        <v>0.66196200909341896</v>
      </c>
      <c r="Z10" s="17">
        <v>0.60032174751841105</v>
      </c>
      <c r="AA10" s="17">
        <v>0.621788068149009</v>
      </c>
      <c r="AB10" s="17"/>
      <c r="AC10" s="17">
        <v>0.63585596304346403</v>
      </c>
      <c r="AD10" s="17">
        <v>0.53632122880474697</v>
      </c>
      <c r="AE10" s="17">
        <v>0.72230403864215398</v>
      </c>
      <c r="AF10" s="17">
        <v>0.68558788027651596</v>
      </c>
      <c r="AG10" s="17">
        <v>0.66170185906350598</v>
      </c>
      <c r="AH10" s="17">
        <v>0.63537709580364798</v>
      </c>
      <c r="AI10" s="17">
        <v>0.61585417314905799</v>
      </c>
      <c r="AJ10" s="17">
        <v>0.60759814838499504</v>
      </c>
      <c r="AK10" s="17">
        <v>0.62155370849376601</v>
      </c>
      <c r="AL10" s="17">
        <v>0.60867277344008397</v>
      </c>
      <c r="AM10" s="17">
        <v>0.67722320675102099</v>
      </c>
      <c r="AN10" s="17">
        <v>0.62669996661002803</v>
      </c>
      <c r="AO10" s="17">
        <v>0.50844845593987198</v>
      </c>
      <c r="AP10" s="17">
        <v>0.55629390852750105</v>
      </c>
      <c r="AQ10" s="17">
        <v>0.48376863886142002</v>
      </c>
      <c r="AR10" s="17">
        <v>0.42194744563179098</v>
      </c>
      <c r="AS10" s="17"/>
      <c r="AT10" s="17">
        <v>0.48591975870997101</v>
      </c>
      <c r="AU10" s="17">
        <v>0.66387928638927196</v>
      </c>
      <c r="AV10" s="17">
        <v>0.60498341779731202</v>
      </c>
      <c r="AW10" s="17">
        <v>0.66565688387539301</v>
      </c>
      <c r="AX10" s="17">
        <v>0.716754977613136</v>
      </c>
      <c r="AY10" s="17">
        <v>0.59034659883209695</v>
      </c>
      <c r="AZ10" s="17"/>
      <c r="BA10" s="17">
        <v>0.72118019290563795</v>
      </c>
      <c r="BB10" s="17">
        <v>0.652127123123874</v>
      </c>
      <c r="BC10" s="17">
        <v>0.567561125046673</v>
      </c>
      <c r="BD10" s="17">
        <v>0.46089148145716002</v>
      </c>
      <c r="BE10" s="17">
        <v>0.53113088906388595</v>
      </c>
      <c r="BF10" s="17"/>
      <c r="BG10" s="17">
        <v>0.65155857018994801</v>
      </c>
      <c r="BH10" s="17">
        <v>0.536828946559189</v>
      </c>
      <c r="BI10" s="17">
        <v>0.65249255213018698</v>
      </c>
      <c r="BJ10" s="17">
        <v>0.68349197919446603</v>
      </c>
      <c r="BK10" s="17">
        <v>0.58536327729048698</v>
      </c>
      <c r="BL10" s="17"/>
      <c r="BM10" s="17">
        <v>0.607831435437867</v>
      </c>
      <c r="BN10" s="17">
        <v>0.61953771851041906</v>
      </c>
      <c r="BO10" s="17">
        <v>0.63120587008816098</v>
      </c>
      <c r="BP10" s="17"/>
      <c r="BQ10" s="17">
        <v>0.47496159348615102</v>
      </c>
      <c r="BR10" s="17">
        <v>0.71608428116488199</v>
      </c>
      <c r="BS10" s="17"/>
      <c r="BT10" s="17">
        <v>0.56372885341821699</v>
      </c>
      <c r="BU10" s="17">
        <v>0.70348281548388303</v>
      </c>
    </row>
    <row r="11" spans="2:73" x14ac:dyDescent="0.3">
      <c r="B11" s="18" t="s">
        <v>92</v>
      </c>
      <c r="C11" s="19">
        <v>6.0727011013296597E-2</v>
      </c>
      <c r="D11" s="19">
        <v>5.8014646740610798E-2</v>
      </c>
      <c r="E11" s="19">
        <v>6.3416294345083293E-2</v>
      </c>
      <c r="F11" s="19"/>
      <c r="G11" s="19">
        <v>6.9992217792404193E-2</v>
      </c>
      <c r="H11" s="19">
        <v>8.5733277406482802E-2</v>
      </c>
      <c r="I11" s="19">
        <v>5.0209535185142297E-2</v>
      </c>
      <c r="J11" s="19">
        <v>5.9093533451902901E-2</v>
      </c>
      <c r="K11" s="19">
        <v>5.92537175680663E-2</v>
      </c>
      <c r="L11" s="19">
        <v>4.2077884183480303E-2</v>
      </c>
      <c r="M11" s="19"/>
      <c r="N11" s="19">
        <v>4.7708726123490801E-2</v>
      </c>
      <c r="O11" s="19">
        <v>6.3500071471665698E-2</v>
      </c>
      <c r="P11" s="19">
        <v>5.3198631218463903E-2</v>
      </c>
      <c r="Q11" s="19">
        <v>8.3302861590642194E-2</v>
      </c>
      <c r="R11" s="19"/>
      <c r="S11" s="19">
        <v>8.2598455292027001E-2</v>
      </c>
      <c r="T11" s="19">
        <v>4.9262147705124798E-2</v>
      </c>
      <c r="U11" s="19">
        <v>2.2803982679942301E-2</v>
      </c>
      <c r="V11" s="19">
        <v>5.7992069428976299E-2</v>
      </c>
      <c r="W11" s="19">
        <v>3.7169361020993101E-2</v>
      </c>
      <c r="X11" s="19">
        <v>8.1914590186477496E-2</v>
      </c>
      <c r="Y11" s="19">
        <v>7.3760786344566107E-2</v>
      </c>
      <c r="Z11" s="19">
        <v>9.8880877229892805E-2</v>
      </c>
      <c r="AA11" s="19">
        <v>5.64374934654416E-2</v>
      </c>
      <c r="AB11" s="19"/>
      <c r="AC11" s="19">
        <v>0.22122741999346199</v>
      </c>
      <c r="AD11" s="19">
        <v>0.127016437512708</v>
      </c>
      <c r="AE11" s="19">
        <v>3.1871915485710098E-2</v>
      </c>
      <c r="AF11" s="19">
        <v>0.106930529185463</v>
      </c>
      <c r="AG11" s="19">
        <v>7.4946591723717995E-2</v>
      </c>
      <c r="AH11" s="19">
        <v>5.5077734225946501E-2</v>
      </c>
      <c r="AI11" s="19">
        <v>3.2576861447614999E-2</v>
      </c>
      <c r="AJ11" s="19">
        <v>5.2902822161607903E-2</v>
      </c>
      <c r="AK11" s="19">
        <v>5.4423148635205497E-2</v>
      </c>
      <c r="AL11" s="19">
        <v>5.5963740962354201E-2</v>
      </c>
      <c r="AM11" s="19">
        <v>3.8826308342627402E-2</v>
      </c>
      <c r="AN11" s="19">
        <v>5.8905381452002699E-2</v>
      </c>
      <c r="AO11" s="19">
        <v>2.83591857106988E-2</v>
      </c>
      <c r="AP11" s="19">
        <v>0.112107493931352</v>
      </c>
      <c r="AQ11" s="19">
        <v>3.7916947137613399E-2</v>
      </c>
      <c r="AR11" s="19">
        <v>7.3729186811350503E-2</v>
      </c>
      <c r="AS11" s="19"/>
      <c r="AT11" s="19">
        <v>6.12557115551529E-2</v>
      </c>
      <c r="AU11" s="19">
        <v>7.1614837970596201E-2</v>
      </c>
      <c r="AV11" s="19">
        <v>7.0427021567735296E-2</v>
      </c>
      <c r="AW11" s="19">
        <v>4.3102807896702303E-2</v>
      </c>
      <c r="AX11" s="19">
        <v>5.9197972592275099E-2</v>
      </c>
      <c r="AY11" s="19">
        <v>3.2562857200898597E-2</v>
      </c>
      <c r="AZ11" s="19"/>
      <c r="BA11" s="19">
        <v>7.5140732368574797E-2</v>
      </c>
      <c r="BB11" s="19">
        <v>6.1506573407433797E-2</v>
      </c>
      <c r="BC11" s="19">
        <v>6.6277979870326006E-2</v>
      </c>
      <c r="BD11" s="19">
        <v>4.4590860958107499E-2</v>
      </c>
      <c r="BE11" s="19">
        <v>0</v>
      </c>
      <c r="BF11" s="19"/>
      <c r="BG11" s="19">
        <v>4.5352234573673697E-2</v>
      </c>
      <c r="BH11" s="19">
        <v>5.9283033768862299E-2</v>
      </c>
      <c r="BI11" s="19">
        <v>2.1548670292526498E-2</v>
      </c>
      <c r="BJ11" s="19">
        <v>5.0421771740810098E-2</v>
      </c>
      <c r="BK11" s="19">
        <v>4.4923844949861097E-2</v>
      </c>
      <c r="BL11" s="19"/>
      <c r="BM11" s="19">
        <v>5.4402811702502898E-2</v>
      </c>
      <c r="BN11" s="19">
        <v>6.9997353026465994E-2</v>
      </c>
      <c r="BO11" s="19">
        <v>5.9297406585265403E-2</v>
      </c>
      <c r="BP11" s="19"/>
      <c r="BQ11" s="19">
        <v>4.4584976616017603E-2</v>
      </c>
      <c r="BR11" s="19">
        <v>6.1332712492755299E-2</v>
      </c>
      <c r="BS11" s="19"/>
      <c r="BT11" s="19">
        <v>5.2675689469327401E-2</v>
      </c>
      <c r="BU11" s="19">
        <v>6.03061329293028E-2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K16"/>
  <sheetViews>
    <sheetView showGridLines="0" workbookViewId="0">
      <pane xSplit="2" topLeftCell="C1" activePane="topRight" state="frozen"/>
      <selection pane="topRight" activeCell="G8" sqref="G8"/>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536</v>
      </c>
      <c r="E2" s="26"/>
      <c r="F2" s="26"/>
      <c r="G2" s="26"/>
      <c r="H2" s="26"/>
      <c r="I2" s="26"/>
      <c r="J2" s="26"/>
      <c r="K2" s="26"/>
    </row>
    <row r="6" spans="2:11" ht="49.95" customHeight="1" x14ac:dyDescent="0.3">
      <c r="B6" s="20" t="s">
        <v>14</v>
      </c>
      <c r="C6" s="20" t="s">
        <v>553</v>
      </c>
      <c r="D6" s="20" t="s">
        <v>554</v>
      </c>
      <c r="E6" s="20" t="s">
        <v>555</v>
      </c>
      <c r="F6" s="20" t="s">
        <v>556</v>
      </c>
      <c r="G6" s="20" t="s">
        <v>557</v>
      </c>
      <c r="H6" s="20" t="s">
        <v>558</v>
      </c>
      <c r="I6" s="20" t="s">
        <v>559</v>
      </c>
      <c r="J6" s="20" t="s">
        <v>519</v>
      </c>
    </row>
    <row r="7" spans="2:11" x14ac:dyDescent="0.3">
      <c r="B7" s="18" t="s">
        <v>534</v>
      </c>
      <c r="C7" s="17">
        <v>0.79245089957852899</v>
      </c>
      <c r="D7" s="17">
        <v>0.47693809070687099</v>
      </c>
      <c r="E7" s="17">
        <v>0.62576480985160898</v>
      </c>
      <c r="F7" s="17">
        <v>0.472810692932844</v>
      </c>
      <c r="G7" s="17">
        <v>0.246332700158368</v>
      </c>
      <c r="H7" s="17">
        <v>0.70764134118592403</v>
      </c>
      <c r="I7" s="17">
        <v>0.654755931655158</v>
      </c>
      <c r="J7" s="17">
        <v>0.63013506065932401</v>
      </c>
    </row>
    <row r="8" spans="2:11" x14ac:dyDescent="0.3">
      <c r="B8" s="18" t="s">
        <v>535</v>
      </c>
      <c r="C8" s="17">
        <v>0.16710785592677299</v>
      </c>
      <c r="D8" s="17">
        <v>0.48847691266840398</v>
      </c>
      <c r="E8" s="17">
        <v>0.344176991258968</v>
      </c>
      <c r="F8" s="17">
        <v>0.46832004099463997</v>
      </c>
      <c r="G8" s="17">
        <v>0.71551821731758902</v>
      </c>
      <c r="H8" s="17">
        <v>0.257765824272708</v>
      </c>
      <c r="I8" s="17">
        <v>0.32080886478369702</v>
      </c>
      <c r="J8" s="17">
        <v>0.340781426759238</v>
      </c>
    </row>
    <row r="9" spans="2:11" x14ac:dyDescent="0.3">
      <c r="B9" s="18" t="s">
        <v>92</v>
      </c>
      <c r="C9" s="17">
        <v>4.0441244494697902E-2</v>
      </c>
      <c r="D9" s="17">
        <v>3.4584996624724897E-2</v>
      </c>
      <c r="E9" s="17">
        <v>3.00581988894233E-2</v>
      </c>
      <c r="F9" s="17">
        <v>5.8869266072515899E-2</v>
      </c>
      <c r="G9" s="17">
        <v>3.8149082524042498E-2</v>
      </c>
      <c r="H9" s="17">
        <v>3.4592834541368002E-2</v>
      </c>
      <c r="I9" s="17">
        <v>2.4435203561144699E-2</v>
      </c>
      <c r="J9" s="17">
        <v>2.9083512581437699E-2</v>
      </c>
    </row>
    <row r="10" spans="2:11" x14ac:dyDescent="0.3">
      <c r="B10" s="16" t="s">
        <v>537</v>
      </c>
      <c r="C10" s="16"/>
      <c r="D10" s="16"/>
      <c r="E10" s="16"/>
      <c r="F10" s="16"/>
      <c r="G10" s="16"/>
      <c r="H10" s="16"/>
      <c r="I10" s="16"/>
      <c r="J10" s="16"/>
    </row>
    <row r="11" spans="2:11" x14ac:dyDescent="0.3">
      <c r="B11" t="s">
        <v>95</v>
      </c>
    </row>
    <row r="12" spans="2:11" x14ac:dyDescent="0.3">
      <c r="B12" t="s">
        <v>96</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U16"/>
  <sheetViews>
    <sheetView showGridLines="0"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0.79245089957852899</v>
      </c>
      <c r="D9" s="17">
        <v>0.79313414987941599</v>
      </c>
      <c r="E9" s="17">
        <v>0.79172592427824295</v>
      </c>
      <c r="F9" s="17"/>
      <c r="G9" s="17">
        <v>0.80715425911253302</v>
      </c>
      <c r="H9" s="17">
        <v>0.80496331161758905</v>
      </c>
      <c r="I9" s="17">
        <v>0.80513778120232005</v>
      </c>
      <c r="J9" s="17">
        <v>0.78310805008891404</v>
      </c>
      <c r="K9" s="17">
        <v>0.80814118584469297</v>
      </c>
      <c r="L9" s="17">
        <v>0.75666541151781896</v>
      </c>
      <c r="M9" s="17"/>
      <c r="N9" s="17">
        <v>0.79702890529853898</v>
      </c>
      <c r="O9" s="17">
        <v>0.79467410275642403</v>
      </c>
      <c r="P9" s="17">
        <v>0.78761023812487996</v>
      </c>
      <c r="Q9" s="17">
        <v>0.78764226241646595</v>
      </c>
      <c r="R9" s="17"/>
      <c r="S9" s="17">
        <v>0.80855466366262296</v>
      </c>
      <c r="T9" s="17">
        <v>0.78249043717918998</v>
      </c>
      <c r="U9" s="17">
        <v>0.80529789011296005</v>
      </c>
      <c r="V9" s="17">
        <v>0.80415334884701895</v>
      </c>
      <c r="W9" s="17">
        <v>0.77419286930046904</v>
      </c>
      <c r="X9" s="17">
        <v>0.75593697949502103</v>
      </c>
      <c r="Y9" s="17">
        <v>0.78006667015813203</v>
      </c>
      <c r="Z9" s="17">
        <v>0.82132315610698903</v>
      </c>
      <c r="AA9" s="17">
        <v>0.80331986838272396</v>
      </c>
      <c r="AB9" s="17"/>
      <c r="AC9" s="17">
        <v>0.79547566779968104</v>
      </c>
      <c r="AD9" s="17">
        <v>0.77515112287753396</v>
      </c>
      <c r="AE9" s="17">
        <v>0.75060218802479794</v>
      </c>
      <c r="AF9" s="17">
        <v>0.72813718720064402</v>
      </c>
      <c r="AG9" s="17">
        <v>0.77977167381247903</v>
      </c>
      <c r="AH9" s="17">
        <v>0.78835783089059897</v>
      </c>
      <c r="AI9" s="17">
        <v>0.80653447617679797</v>
      </c>
      <c r="AJ9" s="17">
        <v>0.80451264376436304</v>
      </c>
      <c r="AK9" s="17">
        <v>0.75759069707799498</v>
      </c>
      <c r="AL9" s="17">
        <v>0.810741004295923</v>
      </c>
      <c r="AM9" s="17">
        <v>0.80210184518104399</v>
      </c>
      <c r="AN9" s="17">
        <v>0.86570142206838696</v>
      </c>
      <c r="AO9" s="17">
        <v>0.82707925102979896</v>
      </c>
      <c r="AP9" s="17">
        <v>0.85240764486431597</v>
      </c>
      <c r="AQ9" s="17">
        <v>0.77493738051695304</v>
      </c>
      <c r="AR9" s="17">
        <v>0.81488668932337804</v>
      </c>
      <c r="AS9" s="17"/>
      <c r="AT9" s="17">
        <v>0.80455590650637898</v>
      </c>
      <c r="AU9" s="17">
        <v>0.77522640756971495</v>
      </c>
      <c r="AV9" s="17">
        <v>0.81366498920529096</v>
      </c>
      <c r="AW9" s="17">
        <v>0.80391139817256496</v>
      </c>
      <c r="AX9" s="17">
        <v>0.77317697793864604</v>
      </c>
      <c r="AY9" s="17">
        <v>0.75616244223956897</v>
      </c>
      <c r="AZ9" s="17"/>
      <c r="BA9" s="17">
        <v>0.77939998523807996</v>
      </c>
      <c r="BB9" s="17">
        <v>0.78661757878204797</v>
      </c>
      <c r="BC9" s="17">
        <v>0.81716656609057103</v>
      </c>
      <c r="BD9" s="17">
        <v>0.81094227690502996</v>
      </c>
      <c r="BE9" s="17">
        <v>0.77098294143407098</v>
      </c>
      <c r="BF9" s="17"/>
      <c r="BG9" s="17">
        <v>0.77682114300448102</v>
      </c>
      <c r="BH9" s="17">
        <v>0.80343320011866604</v>
      </c>
      <c r="BI9" s="17">
        <v>0.78351501199512996</v>
      </c>
      <c r="BJ9" s="17">
        <v>0.82680655972447703</v>
      </c>
      <c r="BK9" s="17">
        <v>0.80462964517306401</v>
      </c>
      <c r="BL9" s="17"/>
      <c r="BM9" s="17">
        <v>0.77536731323096697</v>
      </c>
      <c r="BN9" s="17">
        <v>0.80384328515473302</v>
      </c>
      <c r="BO9" s="17">
        <v>0.82531788077490797</v>
      </c>
      <c r="BP9" s="17"/>
      <c r="BQ9" s="17">
        <v>0.80845303519633804</v>
      </c>
      <c r="BR9" s="17">
        <v>0.78095677550353104</v>
      </c>
      <c r="BS9" s="17"/>
      <c r="BT9" s="17">
        <v>0.824621481954115</v>
      </c>
      <c r="BU9" s="17">
        <v>0.74138475747490296</v>
      </c>
    </row>
    <row r="10" spans="2:73" x14ac:dyDescent="0.3">
      <c r="B10" s="18" t="s">
        <v>535</v>
      </c>
      <c r="C10" s="17">
        <v>0.16710785592677299</v>
      </c>
      <c r="D10" s="17">
        <v>0.16697488143654901</v>
      </c>
      <c r="E10" s="17">
        <v>0.16718864246510701</v>
      </c>
      <c r="F10" s="17"/>
      <c r="G10" s="17">
        <v>0.15680923150132001</v>
      </c>
      <c r="H10" s="17">
        <v>0.138966209259624</v>
      </c>
      <c r="I10" s="17">
        <v>0.16381227262058301</v>
      </c>
      <c r="J10" s="17">
        <v>0.188528613845797</v>
      </c>
      <c r="K10" s="17">
        <v>0.15842503219401799</v>
      </c>
      <c r="L10" s="17">
        <v>0.19145640360798599</v>
      </c>
      <c r="M10" s="17"/>
      <c r="N10" s="17">
        <v>0.165554368896246</v>
      </c>
      <c r="O10" s="17">
        <v>0.15964920869228699</v>
      </c>
      <c r="P10" s="17">
        <v>0.16757109899543399</v>
      </c>
      <c r="Q10" s="17">
        <v>0.17795142111072401</v>
      </c>
      <c r="R10" s="17"/>
      <c r="S10" s="17">
        <v>0.15438732338348499</v>
      </c>
      <c r="T10" s="17">
        <v>0.17941658947082201</v>
      </c>
      <c r="U10" s="17">
        <v>0.15937792400494699</v>
      </c>
      <c r="V10" s="17">
        <v>0.158466861886913</v>
      </c>
      <c r="W10" s="17">
        <v>0.20815399692341899</v>
      </c>
      <c r="X10" s="17">
        <v>0.189777980365268</v>
      </c>
      <c r="Y10" s="17">
        <v>0.16754691847641201</v>
      </c>
      <c r="Z10" s="17">
        <v>0.11484397195523401</v>
      </c>
      <c r="AA10" s="17">
        <v>0.155176767820453</v>
      </c>
      <c r="AB10" s="17"/>
      <c r="AC10" s="17">
        <v>0.13930977535938099</v>
      </c>
      <c r="AD10" s="17">
        <v>0.17195696383589101</v>
      </c>
      <c r="AE10" s="17">
        <v>0.23620890436054301</v>
      </c>
      <c r="AF10" s="17">
        <v>0.18253591628239199</v>
      </c>
      <c r="AG10" s="17">
        <v>0.19129438683130801</v>
      </c>
      <c r="AH10" s="17">
        <v>0.170970495830845</v>
      </c>
      <c r="AI10" s="17">
        <v>0.15562218727970301</v>
      </c>
      <c r="AJ10" s="17">
        <v>0.17021392159687601</v>
      </c>
      <c r="AK10" s="17">
        <v>0.187406377563026</v>
      </c>
      <c r="AL10" s="17">
        <v>0.139082132824972</v>
      </c>
      <c r="AM10" s="17">
        <v>0.17997336166060801</v>
      </c>
      <c r="AN10" s="17">
        <v>0.11305622858334199</v>
      </c>
      <c r="AO10" s="17">
        <v>0.11539678011679599</v>
      </c>
      <c r="AP10" s="17">
        <v>0.12139440938910299</v>
      </c>
      <c r="AQ10" s="17">
        <v>0.20380680102962401</v>
      </c>
      <c r="AR10" s="17">
        <v>0.16020758206758701</v>
      </c>
      <c r="AS10" s="17"/>
      <c r="AT10" s="17">
        <v>0.17587226506315601</v>
      </c>
      <c r="AU10" s="17">
        <v>0.179282783650971</v>
      </c>
      <c r="AV10" s="17">
        <v>0.141812983350731</v>
      </c>
      <c r="AW10" s="17">
        <v>0.16033700692307401</v>
      </c>
      <c r="AX10" s="17">
        <v>0.147697762914793</v>
      </c>
      <c r="AY10" s="17">
        <v>0.198189011764586</v>
      </c>
      <c r="AZ10" s="17"/>
      <c r="BA10" s="17">
        <v>0.18112959092720299</v>
      </c>
      <c r="BB10" s="17">
        <v>0.16468125907884601</v>
      </c>
      <c r="BC10" s="17">
        <v>0.14243789181469299</v>
      </c>
      <c r="BD10" s="17">
        <v>0.16440520828335101</v>
      </c>
      <c r="BE10" s="17">
        <v>0.22901705856592899</v>
      </c>
      <c r="BF10" s="17"/>
      <c r="BG10" s="17">
        <v>0.16343893010202301</v>
      </c>
      <c r="BH10" s="17">
        <v>0.161740514309095</v>
      </c>
      <c r="BI10" s="17">
        <v>0.20100183380426201</v>
      </c>
      <c r="BJ10" s="17">
        <v>0.14871516438076601</v>
      </c>
      <c r="BK10" s="17">
        <v>0.16140024876804801</v>
      </c>
      <c r="BL10" s="17"/>
      <c r="BM10" s="17">
        <v>0.17969747358616101</v>
      </c>
      <c r="BN10" s="17">
        <v>0.15416478485797899</v>
      </c>
      <c r="BO10" s="17">
        <v>0.15524616739406699</v>
      </c>
      <c r="BP10" s="17"/>
      <c r="BQ10" s="17">
        <v>0.16515006534188301</v>
      </c>
      <c r="BR10" s="17">
        <v>0.17092120395124899</v>
      </c>
      <c r="BS10" s="17"/>
      <c r="BT10" s="17">
        <v>0.14639093120148799</v>
      </c>
      <c r="BU10" s="17">
        <v>0.20413312604984701</v>
      </c>
    </row>
    <row r="11" spans="2:73" x14ac:dyDescent="0.3">
      <c r="B11" s="18" t="s">
        <v>92</v>
      </c>
      <c r="C11" s="19">
        <v>4.0441244494697902E-2</v>
      </c>
      <c r="D11" s="19">
        <v>3.9890968684035702E-2</v>
      </c>
      <c r="E11" s="19">
        <v>4.10854332566509E-2</v>
      </c>
      <c r="F11" s="19"/>
      <c r="G11" s="19">
        <v>3.6036509386146602E-2</v>
      </c>
      <c r="H11" s="19">
        <v>5.6070479122787398E-2</v>
      </c>
      <c r="I11" s="19">
        <v>3.1049946177096902E-2</v>
      </c>
      <c r="J11" s="19">
        <v>2.8363336065289499E-2</v>
      </c>
      <c r="K11" s="19">
        <v>3.3433781961288898E-2</v>
      </c>
      <c r="L11" s="19">
        <v>5.18781848741953E-2</v>
      </c>
      <c r="M11" s="19"/>
      <c r="N11" s="19">
        <v>3.7416725805214497E-2</v>
      </c>
      <c r="O11" s="19">
        <v>4.5676688551289202E-2</v>
      </c>
      <c r="P11" s="19">
        <v>4.4818662879685597E-2</v>
      </c>
      <c r="Q11" s="19">
        <v>3.4406316472810498E-2</v>
      </c>
      <c r="R11" s="19"/>
      <c r="S11" s="19">
        <v>3.7058012953892001E-2</v>
      </c>
      <c r="T11" s="19">
        <v>3.8092973349987701E-2</v>
      </c>
      <c r="U11" s="19">
        <v>3.5324185882093101E-2</v>
      </c>
      <c r="V11" s="19">
        <v>3.7379789266067699E-2</v>
      </c>
      <c r="W11" s="19">
        <v>1.7653133776112401E-2</v>
      </c>
      <c r="X11" s="19">
        <v>5.4285040139711499E-2</v>
      </c>
      <c r="Y11" s="19">
        <v>5.2386411365456201E-2</v>
      </c>
      <c r="Z11" s="19">
        <v>6.3832871937776897E-2</v>
      </c>
      <c r="AA11" s="19">
        <v>4.15033637968222E-2</v>
      </c>
      <c r="AB11" s="19"/>
      <c r="AC11" s="19">
        <v>6.5214556840937896E-2</v>
      </c>
      <c r="AD11" s="19">
        <v>5.2891913286574402E-2</v>
      </c>
      <c r="AE11" s="19">
        <v>1.3188907614659301E-2</v>
      </c>
      <c r="AF11" s="19">
        <v>8.9326896516964502E-2</v>
      </c>
      <c r="AG11" s="19">
        <v>2.8933939356212801E-2</v>
      </c>
      <c r="AH11" s="19">
        <v>4.0671673278555899E-2</v>
      </c>
      <c r="AI11" s="19">
        <v>3.7843336543498599E-2</v>
      </c>
      <c r="AJ11" s="19">
        <v>2.52734346387604E-2</v>
      </c>
      <c r="AK11" s="19">
        <v>5.5002925358979098E-2</v>
      </c>
      <c r="AL11" s="19">
        <v>5.0176862879105603E-2</v>
      </c>
      <c r="AM11" s="19">
        <v>1.79247931583481E-2</v>
      </c>
      <c r="AN11" s="19">
        <v>2.1242349348271301E-2</v>
      </c>
      <c r="AO11" s="19">
        <v>5.7523968853404897E-2</v>
      </c>
      <c r="AP11" s="19">
        <v>2.6197945746581599E-2</v>
      </c>
      <c r="AQ11" s="19">
        <v>2.1255818453423701E-2</v>
      </c>
      <c r="AR11" s="19">
        <v>2.4905728609035501E-2</v>
      </c>
      <c r="AS11" s="19"/>
      <c r="AT11" s="19">
        <v>1.9571828430465101E-2</v>
      </c>
      <c r="AU11" s="19">
        <v>4.5490808779313302E-2</v>
      </c>
      <c r="AV11" s="19">
        <v>4.4522027443978103E-2</v>
      </c>
      <c r="AW11" s="19">
        <v>3.5751594904361701E-2</v>
      </c>
      <c r="AX11" s="19">
        <v>7.9125259146560295E-2</v>
      </c>
      <c r="AY11" s="19">
        <v>4.56485459958451E-2</v>
      </c>
      <c r="AZ11" s="19"/>
      <c r="BA11" s="19">
        <v>3.9470423834716703E-2</v>
      </c>
      <c r="BB11" s="19">
        <v>4.87011621391054E-2</v>
      </c>
      <c r="BC11" s="19">
        <v>4.0395542094735698E-2</v>
      </c>
      <c r="BD11" s="19">
        <v>2.4652514811619199E-2</v>
      </c>
      <c r="BE11" s="19">
        <v>0</v>
      </c>
      <c r="BF11" s="19"/>
      <c r="BG11" s="19">
        <v>5.9739926893495998E-2</v>
      </c>
      <c r="BH11" s="19">
        <v>3.4826285572239199E-2</v>
      </c>
      <c r="BI11" s="19">
        <v>1.54831542006084E-2</v>
      </c>
      <c r="BJ11" s="19">
        <v>2.4478275894757401E-2</v>
      </c>
      <c r="BK11" s="19">
        <v>3.3970106058888901E-2</v>
      </c>
      <c r="BL11" s="19"/>
      <c r="BM11" s="19">
        <v>4.4935213182872198E-2</v>
      </c>
      <c r="BN11" s="19">
        <v>4.1991929987288103E-2</v>
      </c>
      <c r="BO11" s="19">
        <v>1.9435951831024499E-2</v>
      </c>
      <c r="BP11" s="19"/>
      <c r="BQ11" s="19">
        <v>2.6396899461779599E-2</v>
      </c>
      <c r="BR11" s="19">
        <v>4.8122020545219898E-2</v>
      </c>
      <c r="BS11" s="19"/>
      <c r="BT11" s="19">
        <v>2.89875868443977E-2</v>
      </c>
      <c r="BU11" s="19">
        <v>5.4482116475249802E-2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0.47693809070687099</v>
      </c>
      <c r="D9" s="17">
        <v>0.50555234262210003</v>
      </c>
      <c r="E9" s="17">
        <v>0.44963617789849902</v>
      </c>
      <c r="F9" s="17"/>
      <c r="G9" s="17">
        <v>0.52215432940535</v>
      </c>
      <c r="H9" s="17">
        <v>0.545328192817088</v>
      </c>
      <c r="I9" s="17">
        <v>0.521724713669241</v>
      </c>
      <c r="J9" s="17">
        <v>0.45211914520973401</v>
      </c>
      <c r="K9" s="17">
        <v>0.46933907976560901</v>
      </c>
      <c r="L9" s="17">
        <v>0.36674510157851697</v>
      </c>
      <c r="M9" s="17"/>
      <c r="N9" s="17">
        <v>0.51359920529607705</v>
      </c>
      <c r="O9" s="17">
        <v>0.45156187798512898</v>
      </c>
      <c r="P9" s="17">
        <v>0.50149109857026897</v>
      </c>
      <c r="Q9" s="17">
        <v>0.43218726229540799</v>
      </c>
      <c r="R9" s="17"/>
      <c r="S9" s="17">
        <v>0.55283954847254102</v>
      </c>
      <c r="T9" s="17">
        <v>0.40756061780323699</v>
      </c>
      <c r="U9" s="17">
        <v>0.51199118521210296</v>
      </c>
      <c r="V9" s="17">
        <v>0.48684123926563799</v>
      </c>
      <c r="W9" s="17">
        <v>0.440272124821106</v>
      </c>
      <c r="X9" s="17">
        <v>0.48943493203023303</v>
      </c>
      <c r="Y9" s="17">
        <v>0.46746628610019902</v>
      </c>
      <c r="Z9" s="17">
        <v>0.392313751081937</v>
      </c>
      <c r="AA9" s="17">
        <v>0.48396533328166702</v>
      </c>
      <c r="AB9" s="17"/>
      <c r="AC9" s="17">
        <v>0.80415948301782403</v>
      </c>
      <c r="AD9" s="17">
        <v>0.50967335168075001</v>
      </c>
      <c r="AE9" s="17">
        <v>0.41156921924468198</v>
      </c>
      <c r="AF9" s="17">
        <v>0.36851172053680598</v>
      </c>
      <c r="AG9" s="17">
        <v>0.44163832064316599</v>
      </c>
      <c r="AH9" s="17">
        <v>0.47157088380697099</v>
      </c>
      <c r="AI9" s="17">
        <v>0.48972435212062698</v>
      </c>
      <c r="AJ9" s="17">
        <v>0.49612444285767199</v>
      </c>
      <c r="AK9" s="17">
        <v>0.482103794583842</v>
      </c>
      <c r="AL9" s="17">
        <v>0.47275109912834401</v>
      </c>
      <c r="AM9" s="17">
        <v>0.47022436989682098</v>
      </c>
      <c r="AN9" s="17">
        <v>0.41923170639099</v>
      </c>
      <c r="AO9" s="17">
        <v>0.53018524922775201</v>
      </c>
      <c r="AP9" s="17">
        <v>0.48692501202024002</v>
      </c>
      <c r="AQ9" s="17">
        <v>0.62512969919863803</v>
      </c>
      <c r="AR9" s="17">
        <v>0.61045764156221705</v>
      </c>
      <c r="AS9" s="17"/>
      <c r="AT9" s="17">
        <v>0.55047896594788803</v>
      </c>
      <c r="AU9" s="17">
        <v>0.462948496040126</v>
      </c>
      <c r="AV9" s="17">
        <v>0.48495609531565997</v>
      </c>
      <c r="AW9" s="17">
        <v>0.41907999042865501</v>
      </c>
      <c r="AX9" s="17">
        <v>0.40043263858539302</v>
      </c>
      <c r="AY9" s="17">
        <v>0.548631153562122</v>
      </c>
      <c r="AZ9" s="17"/>
      <c r="BA9" s="17">
        <v>0.37003912590472599</v>
      </c>
      <c r="BB9" s="17">
        <v>0.47202968042962901</v>
      </c>
      <c r="BC9" s="17">
        <v>0.52132693795069696</v>
      </c>
      <c r="BD9" s="17">
        <v>0.60257449978557798</v>
      </c>
      <c r="BE9" s="17">
        <v>0.54645171769891998</v>
      </c>
      <c r="BF9" s="17"/>
      <c r="BG9" s="17">
        <v>0.446787162482707</v>
      </c>
      <c r="BH9" s="17">
        <v>0.52555486804472795</v>
      </c>
      <c r="BI9" s="17">
        <v>0.49178033085353201</v>
      </c>
      <c r="BJ9" s="17">
        <v>0.43695049461004498</v>
      </c>
      <c r="BK9" s="17">
        <v>0.46629104867978199</v>
      </c>
      <c r="BL9" s="17"/>
      <c r="BM9" s="17">
        <v>0.48841724947348403</v>
      </c>
      <c r="BN9" s="17">
        <v>0.45060064707435799</v>
      </c>
      <c r="BO9" s="17">
        <v>0.50562885963724702</v>
      </c>
      <c r="BP9" s="17"/>
      <c r="BQ9" s="17">
        <v>0.59949149953776004</v>
      </c>
      <c r="BR9" s="17">
        <v>0.39783055961588099</v>
      </c>
      <c r="BS9" s="17"/>
      <c r="BT9" s="17">
        <v>0.53755729753701897</v>
      </c>
      <c r="BU9" s="17">
        <v>0.38239197515562201</v>
      </c>
    </row>
    <row r="10" spans="2:73" x14ac:dyDescent="0.3">
      <c r="B10" s="18" t="s">
        <v>535</v>
      </c>
      <c r="C10" s="17">
        <v>0.48847691266840398</v>
      </c>
      <c r="D10" s="17">
        <v>0.463400469357512</v>
      </c>
      <c r="E10" s="17">
        <v>0.51263133323939603</v>
      </c>
      <c r="F10" s="17"/>
      <c r="G10" s="17">
        <v>0.45201083916165302</v>
      </c>
      <c r="H10" s="17">
        <v>0.41721325353639999</v>
      </c>
      <c r="I10" s="17">
        <v>0.42996457049344999</v>
      </c>
      <c r="J10" s="17">
        <v>0.52088840380341395</v>
      </c>
      <c r="K10" s="17">
        <v>0.50156298626898299</v>
      </c>
      <c r="L10" s="17">
        <v>0.59676363731374804</v>
      </c>
      <c r="M10" s="17"/>
      <c r="N10" s="17">
        <v>0.46160667623506102</v>
      </c>
      <c r="O10" s="17">
        <v>0.51073879558002</v>
      </c>
      <c r="P10" s="17">
        <v>0.45754895928655098</v>
      </c>
      <c r="Q10" s="17">
        <v>0.52948364113534296</v>
      </c>
      <c r="R10" s="17"/>
      <c r="S10" s="17">
        <v>0.41197614708707597</v>
      </c>
      <c r="T10" s="17">
        <v>0.55940082798324897</v>
      </c>
      <c r="U10" s="17">
        <v>0.46353612397966099</v>
      </c>
      <c r="V10" s="17">
        <v>0.475423603176864</v>
      </c>
      <c r="W10" s="17">
        <v>0.53903093849443795</v>
      </c>
      <c r="X10" s="17">
        <v>0.46839208191697601</v>
      </c>
      <c r="Y10" s="17">
        <v>0.49601633271029399</v>
      </c>
      <c r="Z10" s="17">
        <v>0.54232580257426999</v>
      </c>
      <c r="AA10" s="17">
        <v>0.48433877234155798</v>
      </c>
      <c r="AB10" s="17"/>
      <c r="AC10" s="17">
        <v>0.195840516982176</v>
      </c>
      <c r="AD10" s="17">
        <v>0.39730672755806401</v>
      </c>
      <c r="AE10" s="17">
        <v>0.56073434211754203</v>
      </c>
      <c r="AF10" s="17">
        <v>0.60497242827572795</v>
      </c>
      <c r="AG10" s="17">
        <v>0.51493088110832796</v>
      </c>
      <c r="AH10" s="17">
        <v>0.50217438670016601</v>
      </c>
      <c r="AI10" s="17">
        <v>0.485694183432343</v>
      </c>
      <c r="AJ10" s="17">
        <v>0.47375649613242898</v>
      </c>
      <c r="AK10" s="17">
        <v>0.47361995411979602</v>
      </c>
      <c r="AL10" s="17">
        <v>0.48775770538565499</v>
      </c>
      <c r="AM10" s="17">
        <v>0.49781545835073299</v>
      </c>
      <c r="AN10" s="17">
        <v>0.54328165689642405</v>
      </c>
      <c r="AO10" s="17">
        <v>0.44787758729335198</v>
      </c>
      <c r="AP10" s="17">
        <v>0.46697717288498403</v>
      </c>
      <c r="AQ10" s="17">
        <v>0.35015750749216701</v>
      </c>
      <c r="AR10" s="17">
        <v>0.364636629828748</v>
      </c>
      <c r="AS10" s="17"/>
      <c r="AT10" s="17">
        <v>0.424323794624624</v>
      </c>
      <c r="AU10" s="17">
        <v>0.50794045135857901</v>
      </c>
      <c r="AV10" s="17">
        <v>0.46019596743951902</v>
      </c>
      <c r="AW10" s="17">
        <v>0.54488652363430301</v>
      </c>
      <c r="AX10" s="17">
        <v>0.55931037855479404</v>
      </c>
      <c r="AY10" s="17">
        <v>0.416791761430295</v>
      </c>
      <c r="AZ10" s="17"/>
      <c r="BA10" s="17">
        <v>0.57984616344505302</v>
      </c>
      <c r="BB10" s="17">
        <v>0.498963625840944</v>
      </c>
      <c r="BC10" s="17">
        <v>0.44927286269355499</v>
      </c>
      <c r="BD10" s="17">
        <v>0.37918543025075102</v>
      </c>
      <c r="BE10" s="17">
        <v>0.44197654171151102</v>
      </c>
      <c r="BF10" s="17"/>
      <c r="BG10" s="17">
        <v>0.52234554955796997</v>
      </c>
      <c r="BH10" s="17">
        <v>0.44474803627012199</v>
      </c>
      <c r="BI10" s="17">
        <v>0.46778964585573701</v>
      </c>
      <c r="BJ10" s="17">
        <v>0.53084881343419799</v>
      </c>
      <c r="BK10" s="17">
        <v>0.48813787744130199</v>
      </c>
      <c r="BL10" s="17"/>
      <c r="BM10" s="17">
        <v>0.48358634683635199</v>
      </c>
      <c r="BN10" s="17">
        <v>0.50790279897975799</v>
      </c>
      <c r="BO10" s="17">
        <v>0.45395353261184901</v>
      </c>
      <c r="BP10" s="17"/>
      <c r="BQ10" s="17">
        <v>0.37801151718679699</v>
      </c>
      <c r="BR10" s="17">
        <v>0.56259510579822203</v>
      </c>
      <c r="BS10" s="17"/>
      <c r="BT10" s="17">
        <v>0.43490407755566002</v>
      </c>
      <c r="BU10" s="17">
        <v>0.58211786096660201</v>
      </c>
    </row>
    <row r="11" spans="2:73" x14ac:dyDescent="0.3">
      <c r="B11" s="18" t="s">
        <v>92</v>
      </c>
      <c r="C11" s="19">
        <v>3.4584996624724897E-2</v>
      </c>
      <c r="D11" s="19">
        <v>3.1047188020388E-2</v>
      </c>
      <c r="E11" s="19">
        <v>3.7732488862104202E-2</v>
      </c>
      <c r="F11" s="19"/>
      <c r="G11" s="19">
        <v>2.58348314329967E-2</v>
      </c>
      <c r="H11" s="19">
        <v>3.7458553646512703E-2</v>
      </c>
      <c r="I11" s="19">
        <v>4.8310715837308803E-2</v>
      </c>
      <c r="J11" s="19">
        <v>2.6992450986851501E-2</v>
      </c>
      <c r="K11" s="19">
        <v>2.9097933965408201E-2</v>
      </c>
      <c r="L11" s="19">
        <v>3.6491261107735103E-2</v>
      </c>
      <c r="M11" s="19"/>
      <c r="N11" s="19">
        <v>2.4794118468862598E-2</v>
      </c>
      <c r="O11" s="19">
        <v>3.7699326434850203E-2</v>
      </c>
      <c r="P11" s="19">
        <v>4.0959942143180599E-2</v>
      </c>
      <c r="Q11" s="19">
        <v>3.8329096569249099E-2</v>
      </c>
      <c r="R11" s="19"/>
      <c r="S11" s="19">
        <v>3.5184304440382598E-2</v>
      </c>
      <c r="T11" s="19">
        <v>3.3038554213514502E-2</v>
      </c>
      <c r="U11" s="19">
        <v>2.4472690808236101E-2</v>
      </c>
      <c r="V11" s="19">
        <v>3.7735157557497602E-2</v>
      </c>
      <c r="W11" s="19">
        <v>2.0696936684456099E-2</v>
      </c>
      <c r="X11" s="19">
        <v>4.2172986052791003E-2</v>
      </c>
      <c r="Y11" s="19">
        <v>3.6517381189506502E-2</v>
      </c>
      <c r="Z11" s="19">
        <v>6.53604463437929E-2</v>
      </c>
      <c r="AA11" s="19">
        <v>3.1695894376775703E-2</v>
      </c>
      <c r="AB11" s="19"/>
      <c r="AC11" s="19">
        <v>0</v>
      </c>
      <c r="AD11" s="19">
        <v>9.3019920761185204E-2</v>
      </c>
      <c r="AE11" s="19">
        <v>2.7696438637775801E-2</v>
      </c>
      <c r="AF11" s="19">
        <v>2.6515851187465401E-2</v>
      </c>
      <c r="AG11" s="19">
        <v>4.3430798248505702E-2</v>
      </c>
      <c r="AH11" s="19">
        <v>2.6254729492863699E-2</v>
      </c>
      <c r="AI11" s="19">
        <v>2.45814644470305E-2</v>
      </c>
      <c r="AJ11" s="19">
        <v>3.0119061009898002E-2</v>
      </c>
      <c r="AK11" s="19">
        <v>4.4276251296362298E-2</v>
      </c>
      <c r="AL11" s="19">
        <v>3.9491195486001197E-2</v>
      </c>
      <c r="AM11" s="19">
        <v>3.1960171752446101E-2</v>
      </c>
      <c r="AN11" s="19">
        <v>3.7486636712586403E-2</v>
      </c>
      <c r="AO11" s="19">
        <v>2.1937163478896099E-2</v>
      </c>
      <c r="AP11" s="19">
        <v>4.6097815094776597E-2</v>
      </c>
      <c r="AQ11" s="19">
        <v>2.4712793309194701E-2</v>
      </c>
      <c r="AR11" s="19">
        <v>2.4905728609035501E-2</v>
      </c>
      <c r="AS11" s="19"/>
      <c r="AT11" s="19">
        <v>2.5197239427487899E-2</v>
      </c>
      <c r="AU11" s="19">
        <v>2.91110526012947E-2</v>
      </c>
      <c r="AV11" s="19">
        <v>5.4847937244820601E-2</v>
      </c>
      <c r="AW11" s="19">
        <v>3.60334859370414E-2</v>
      </c>
      <c r="AX11" s="19">
        <v>4.0256982859813203E-2</v>
      </c>
      <c r="AY11" s="19">
        <v>3.45770850075829E-2</v>
      </c>
      <c r="AZ11" s="19"/>
      <c r="BA11" s="19">
        <v>5.0114710650220898E-2</v>
      </c>
      <c r="BB11" s="19">
        <v>2.90066937294268E-2</v>
      </c>
      <c r="BC11" s="19">
        <v>2.94001993557482E-2</v>
      </c>
      <c r="BD11" s="19">
        <v>1.8240069963670998E-2</v>
      </c>
      <c r="BE11" s="19">
        <v>1.15717405895684E-2</v>
      </c>
      <c r="BF11" s="19"/>
      <c r="BG11" s="19">
        <v>3.0867287959323E-2</v>
      </c>
      <c r="BH11" s="19">
        <v>2.9697095685149801E-2</v>
      </c>
      <c r="BI11" s="19">
        <v>4.0430023290731698E-2</v>
      </c>
      <c r="BJ11" s="19">
        <v>3.22006919557562E-2</v>
      </c>
      <c r="BK11" s="19">
        <v>4.5571073878915902E-2</v>
      </c>
      <c r="BL11" s="19"/>
      <c r="BM11" s="19">
        <v>2.79964036901643E-2</v>
      </c>
      <c r="BN11" s="19">
        <v>4.1496553945883197E-2</v>
      </c>
      <c r="BO11" s="19">
        <v>4.0417607750904201E-2</v>
      </c>
      <c r="BP11" s="19"/>
      <c r="BQ11" s="19">
        <v>2.24969832754424E-2</v>
      </c>
      <c r="BR11" s="19">
        <v>3.9574334585897E-2</v>
      </c>
      <c r="BS11" s="19"/>
      <c r="BT11" s="19">
        <v>2.75386249073203E-2</v>
      </c>
      <c r="BU11" s="19">
        <v>3.5490163877776502E-2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0.62576480985160898</v>
      </c>
      <c r="D9" s="17">
        <v>0.64086522187591899</v>
      </c>
      <c r="E9" s="17">
        <v>0.61174750648715703</v>
      </c>
      <c r="F9" s="17"/>
      <c r="G9" s="17">
        <v>0.61999826764052901</v>
      </c>
      <c r="H9" s="17">
        <v>0.67560567573630104</v>
      </c>
      <c r="I9" s="17">
        <v>0.653097872586893</v>
      </c>
      <c r="J9" s="17">
        <v>0.624124806183879</v>
      </c>
      <c r="K9" s="17">
        <v>0.62252729161047204</v>
      </c>
      <c r="L9" s="17">
        <v>0.56276590632390699</v>
      </c>
      <c r="M9" s="17"/>
      <c r="N9" s="17">
        <v>0.637549181795524</v>
      </c>
      <c r="O9" s="17">
        <v>0.59585914077423596</v>
      </c>
      <c r="P9" s="17">
        <v>0.67923619814979297</v>
      </c>
      <c r="Q9" s="17">
        <v>0.59058560801092697</v>
      </c>
      <c r="R9" s="17"/>
      <c r="S9" s="17">
        <v>0.66974402469864502</v>
      </c>
      <c r="T9" s="17">
        <v>0.58245511000086503</v>
      </c>
      <c r="U9" s="17">
        <v>0.63438215140867305</v>
      </c>
      <c r="V9" s="17">
        <v>0.59707955981480898</v>
      </c>
      <c r="W9" s="17">
        <v>0.60475973068413902</v>
      </c>
      <c r="X9" s="17">
        <v>0.63542067888239595</v>
      </c>
      <c r="Y9" s="17">
        <v>0.65137097120069898</v>
      </c>
      <c r="Z9" s="17">
        <v>0.56944841284812997</v>
      </c>
      <c r="AA9" s="17">
        <v>0.64842599845168902</v>
      </c>
      <c r="AB9" s="17"/>
      <c r="AC9" s="17">
        <v>0.50418270476076699</v>
      </c>
      <c r="AD9" s="17">
        <v>0.60316344181516302</v>
      </c>
      <c r="AE9" s="17">
        <v>0.58837189386889799</v>
      </c>
      <c r="AF9" s="17">
        <v>0.55214050029235495</v>
      </c>
      <c r="AG9" s="17">
        <v>0.60536820795806101</v>
      </c>
      <c r="AH9" s="17">
        <v>0.65598933362739498</v>
      </c>
      <c r="AI9" s="17">
        <v>0.66049717302651301</v>
      </c>
      <c r="AJ9" s="17">
        <v>0.60814630787013402</v>
      </c>
      <c r="AK9" s="17">
        <v>0.61571162736004403</v>
      </c>
      <c r="AL9" s="17">
        <v>0.57953978099180203</v>
      </c>
      <c r="AM9" s="17">
        <v>0.58605302279555604</v>
      </c>
      <c r="AN9" s="17">
        <v>0.66304830049080798</v>
      </c>
      <c r="AO9" s="17">
        <v>0.69108283916813495</v>
      </c>
      <c r="AP9" s="17">
        <v>0.69757712090313595</v>
      </c>
      <c r="AQ9" s="17">
        <v>0.70014179001847399</v>
      </c>
      <c r="AR9" s="17">
        <v>0.69326761589669195</v>
      </c>
      <c r="AS9" s="17"/>
      <c r="AT9" s="17">
        <v>0.67220586997429699</v>
      </c>
      <c r="AU9" s="17">
        <v>0.62580706380712903</v>
      </c>
      <c r="AV9" s="17">
        <v>0.60490501066437996</v>
      </c>
      <c r="AW9" s="17">
        <v>0.61743440830604701</v>
      </c>
      <c r="AX9" s="17">
        <v>0.56262636377375297</v>
      </c>
      <c r="AY9" s="17">
        <v>0.60901804028842899</v>
      </c>
      <c r="AZ9" s="17"/>
      <c r="BA9" s="17">
        <v>0.58491832621864104</v>
      </c>
      <c r="BB9" s="17">
        <v>0.62440566714527701</v>
      </c>
      <c r="BC9" s="17">
        <v>0.64610837526617204</v>
      </c>
      <c r="BD9" s="17">
        <v>0.67047987861188096</v>
      </c>
      <c r="BE9" s="17">
        <v>0.67737349426851801</v>
      </c>
      <c r="BF9" s="17"/>
      <c r="BG9" s="17">
        <v>0.63636180515589502</v>
      </c>
      <c r="BH9" s="17">
        <v>0.66031020962936104</v>
      </c>
      <c r="BI9" s="17">
        <v>0.58612998647478998</v>
      </c>
      <c r="BJ9" s="17">
        <v>0.61910816908183997</v>
      </c>
      <c r="BK9" s="17">
        <v>0.603733354869329</v>
      </c>
      <c r="BL9" s="17"/>
      <c r="BM9" s="17">
        <v>0.62402907806319696</v>
      </c>
      <c r="BN9" s="17">
        <v>0.61142887834245097</v>
      </c>
      <c r="BO9" s="17">
        <v>0.67121245890160797</v>
      </c>
      <c r="BP9" s="17"/>
      <c r="BQ9" s="17">
        <v>0.70033540688878604</v>
      </c>
      <c r="BR9" s="17">
        <v>0.57971996779748602</v>
      </c>
      <c r="BS9" s="17"/>
      <c r="BT9" s="17">
        <v>0.66419732762530004</v>
      </c>
      <c r="BU9" s="17">
        <v>0.57160717568845099</v>
      </c>
    </row>
    <row r="10" spans="2:73" x14ac:dyDescent="0.3">
      <c r="B10" s="18" t="s">
        <v>535</v>
      </c>
      <c r="C10" s="17">
        <v>0.344176991258968</v>
      </c>
      <c r="D10" s="17">
        <v>0.32772671978392798</v>
      </c>
      <c r="E10" s="17">
        <v>0.35991682810005898</v>
      </c>
      <c r="F10" s="17"/>
      <c r="G10" s="17">
        <v>0.352487525527512</v>
      </c>
      <c r="H10" s="17">
        <v>0.262950072824504</v>
      </c>
      <c r="I10" s="17">
        <v>0.32437387902301801</v>
      </c>
      <c r="J10" s="17">
        <v>0.36458542465719301</v>
      </c>
      <c r="K10" s="17">
        <v>0.36375373835623898</v>
      </c>
      <c r="L10" s="17">
        <v>0.40179615758322701</v>
      </c>
      <c r="M10" s="17"/>
      <c r="N10" s="17">
        <v>0.33428425757121</v>
      </c>
      <c r="O10" s="17">
        <v>0.37000084994572502</v>
      </c>
      <c r="P10" s="17">
        <v>0.29696824313569498</v>
      </c>
      <c r="Q10" s="17">
        <v>0.37485882706352303</v>
      </c>
      <c r="R10" s="17"/>
      <c r="S10" s="17">
        <v>0.290675742020164</v>
      </c>
      <c r="T10" s="17">
        <v>0.39175088661101698</v>
      </c>
      <c r="U10" s="17">
        <v>0.33684383624097403</v>
      </c>
      <c r="V10" s="17">
        <v>0.36105089088224801</v>
      </c>
      <c r="W10" s="17">
        <v>0.38005647821793698</v>
      </c>
      <c r="X10" s="17">
        <v>0.34439127845892598</v>
      </c>
      <c r="Y10" s="17">
        <v>0.322613934701309</v>
      </c>
      <c r="Z10" s="17">
        <v>0.38366315884312302</v>
      </c>
      <c r="AA10" s="17">
        <v>0.32280113961711898</v>
      </c>
      <c r="AB10" s="17"/>
      <c r="AC10" s="17">
        <v>0.33152549583883101</v>
      </c>
      <c r="AD10" s="17">
        <v>0.33839657864412798</v>
      </c>
      <c r="AE10" s="17">
        <v>0.39903089123387298</v>
      </c>
      <c r="AF10" s="17">
        <v>0.39897432496743501</v>
      </c>
      <c r="AG10" s="17">
        <v>0.35930761816554102</v>
      </c>
      <c r="AH10" s="17">
        <v>0.31987048468926199</v>
      </c>
      <c r="AI10" s="17">
        <v>0.31506976685948601</v>
      </c>
      <c r="AJ10" s="17">
        <v>0.38081697779638202</v>
      </c>
      <c r="AK10" s="17">
        <v>0.34770731505979602</v>
      </c>
      <c r="AL10" s="17">
        <v>0.375277315005001</v>
      </c>
      <c r="AM10" s="17">
        <v>0.38983535917022999</v>
      </c>
      <c r="AN10" s="17">
        <v>0.292105990522805</v>
      </c>
      <c r="AO10" s="17">
        <v>0.28169091434468502</v>
      </c>
      <c r="AP10" s="17">
        <v>0.29069187674723201</v>
      </c>
      <c r="AQ10" s="17">
        <v>0.29311438457464201</v>
      </c>
      <c r="AR10" s="17">
        <v>0.28414582903630198</v>
      </c>
      <c r="AS10" s="17"/>
      <c r="AT10" s="17">
        <v>0.30168459724453101</v>
      </c>
      <c r="AU10" s="17">
        <v>0.34066804807984002</v>
      </c>
      <c r="AV10" s="17">
        <v>0.349580197953342</v>
      </c>
      <c r="AW10" s="17">
        <v>0.367512365097242</v>
      </c>
      <c r="AX10" s="17">
        <v>0.397610910971404</v>
      </c>
      <c r="AY10" s="17">
        <v>0.37145620076407398</v>
      </c>
      <c r="AZ10" s="17"/>
      <c r="BA10" s="17">
        <v>0.38114927357981199</v>
      </c>
      <c r="BB10" s="17">
        <v>0.357081910033473</v>
      </c>
      <c r="BC10" s="17">
        <v>0.323679278378736</v>
      </c>
      <c r="BD10" s="17">
        <v>0.294818697988731</v>
      </c>
      <c r="BE10" s="17">
        <v>0.31105476514191299</v>
      </c>
      <c r="BF10" s="17"/>
      <c r="BG10" s="17">
        <v>0.33456081887559502</v>
      </c>
      <c r="BH10" s="17">
        <v>0.31727796055279101</v>
      </c>
      <c r="BI10" s="17">
        <v>0.39025878729516</v>
      </c>
      <c r="BJ10" s="17">
        <v>0.36672067430970601</v>
      </c>
      <c r="BK10" s="17">
        <v>0.38684283524441998</v>
      </c>
      <c r="BL10" s="17"/>
      <c r="BM10" s="17">
        <v>0.34712331588878698</v>
      </c>
      <c r="BN10" s="17">
        <v>0.35650366151309199</v>
      </c>
      <c r="BO10" s="17">
        <v>0.29966700852050998</v>
      </c>
      <c r="BP10" s="17"/>
      <c r="BQ10" s="17">
        <v>0.27835351772036998</v>
      </c>
      <c r="BR10" s="17">
        <v>0.38735979551423699</v>
      </c>
      <c r="BS10" s="17"/>
      <c r="BT10" s="17">
        <v>0.31362686800809803</v>
      </c>
      <c r="BU10" s="17">
        <v>0.39076003986205798</v>
      </c>
    </row>
    <row r="11" spans="2:73" x14ac:dyDescent="0.3">
      <c r="B11" s="18" t="s">
        <v>92</v>
      </c>
      <c r="C11" s="19">
        <v>3.00581988894233E-2</v>
      </c>
      <c r="D11" s="19">
        <v>3.1408058340153103E-2</v>
      </c>
      <c r="E11" s="19">
        <v>2.8335665412784799E-2</v>
      </c>
      <c r="F11" s="19"/>
      <c r="G11" s="19">
        <v>2.75142068319594E-2</v>
      </c>
      <c r="H11" s="19">
        <v>6.1444251439195498E-2</v>
      </c>
      <c r="I11" s="19">
        <v>2.2528248390089101E-2</v>
      </c>
      <c r="J11" s="19">
        <v>1.12897691589285E-2</v>
      </c>
      <c r="K11" s="19">
        <v>1.3718970033289301E-2</v>
      </c>
      <c r="L11" s="19">
        <v>3.5437936092866801E-2</v>
      </c>
      <c r="M11" s="19"/>
      <c r="N11" s="19">
        <v>2.8166560633266301E-2</v>
      </c>
      <c r="O11" s="19">
        <v>3.4140009280038297E-2</v>
      </c>
      <c r="P11" s="19">
        <v>2.3795558714512499E-2</v>
      </c>
      <c r="Q11" s="19">
        <v>3.4555564925549898E-2</v>
      </c>
      <c r="R11" s="19"/>
      <c r="S11" s="19">
        <v>3.95802332811915E-2</v>
      </c>
      <c r="T11" s="19">
        <v>2.5794003388117898E-2</v>
      </c>
      <c r="U11" s="19">
        <v>2.8774012350352901E-2</v>
      </c>
      <c r="V11" s="19">
        <v>4.1869549302942503E-2</v>
      </c>
      <c r="W11" s="19">
        <v>1.5183791097924001E-2</v>
      </c>
      <c r="X11" s="19">
        <v>2.0188042658678199E-2</v>
      </c>
      <c r="Y11" s="19">
        <v>2.6015094097991898E-2</v>
      </c>
      <c r="Z11" s="19">
        <v>4.6888428308746802E-2</v>
      </c>
      <c r="AA11" s="19">
        <v>2.8772861931191301E-2</v>
      </c>
      <c r="AB11" s="19"/>
      <c r="AC11" s="19">
        <v>0.164291799400403</v>
      </c>
      <c r="AD11" s="19">
        <v>5.8439979540708599E-2</v>
      </c>
      <c r="AE11" s="19">
        <v>1.2597214897228599E-2</v>
      </c>
      <c r="AF11" s="19">
        <v>4.8885174740209897E-2</v>
      </c>
      <c r="AG11" s="19">
        <v>3.5324173876398302E-2</v>
      </c>
      <c r="AH11" s="19">
        <v>2.4140181683343601E-2</v>
      </c>
      <c r="AI11" s="19">
        <v>2.4433060114000399E-2</v>
      </c>
      <c r="AJ11" s="19">
        <v>1.1036714333484099E-2</v>
      </c>
      <c r="AK11" s="19">
        <v>3.65810575801606E-2</v>
      </c>
      <c r="AL11" s="19">
        <v>4.51829040031968E-2</v>
      </c>
      <c r="AM11" s="19">
        <v>2.4111618034214001E-2</v>
      </c>
      <c r="AN11" s="19">
        <v>4.48457089863867E-2</v>
      </c>
      <c r="AO11" s="19">
        <v>2.7226246487180399E-2</v>
      </c>
      <c r="AP11" s="19">
        <v>1.1731002349632201E-2</v>
      </c>
      <c r="AQ11" s="19">
        <v>6.7438254068841403E-3</v>
      </c>
      <c r="AR11" s="19">
        <v>2.25865550670055E-2</v>
      </c>
      <c r="AS11" s="19"/>
      <c r="AT11" s="19">
        <v>2.61095327811721E-2</v>
      </c>
      <c r="AU11" s="19">
        <v>3.3524888113031198E-2</v>
      </c>
      <c r="AV11" s="19">
        <v>4.5514791382278701E-2</v>
      </c>
      <c r="AW11" s="19">
        <v>1.5053226596711799E-2</v>
      </c>
      <c r="AX11" s="19">
        <v>3.9762725254842701E-2</v>
      </c>
      <c r="AY11" s="19">
        <v>1.9525758947496599E-2</v>
      </c>
      <c r="AZ11" s="19"/>
      <c r="BA11" s="19">
        <v>3.3932400201547398E-2</v>
      </c>
      <c r="BB11" s="19">
        <v>1.8512422821249899E-2</v>
      </c>
      <c r="BC11" s="19">
        <v>3.02123463550917E-2</v>
      </c>
      <c r="BD11" s="19">
        <v>3.4701423399388802E-2</v>
      </c>
      <c r="BE11" s="19">
        <v>1.15717405895684E-2</v>
      </c>
      <c r="BF11" s="19"/>
      <c r="BG11" s="19">
        <v>2.9077375968509699E-2</v>
      </c>
      <c r="BH11" s="19">
        <v>2.2411829817848498E-2</v>
      </c>
      <c r="BI11" s="19">
        <v>2.3611226230050401E-2</v>
      </c>
      <c r="BJ11" s="19">
        <v>1.4171156608454E-2</v>
      </c>
      <c r="BK11" s="19">
        <v>9.4238098862513206E-3</v>
      </c>
      <c r="BL11" s="19"/>
      <c r="BM11" s="19">
        <v>2.88476060480167E-2</v>
      </c>
      <c r="BN11" s="19">
        <v>3.2067460144457403E-2</v>
      </c>
      <c r="BO11" s="19">
        <v>2.9120532577882899E-2</v>
      </c>
      <c r="BP11" s="19"/>
      <c r="BQ11" s="19">
        <v>2.13110753908437E-2</v>
      </c>
      <c r="BR11" s="19">
        <v>3.2920236688276497E-2</v>
      </c>
      <c r="BS11" s="19"/>
      <c r="BT11" s="19">
        <v>2.2175804366601298E-2</v>
      </c>
      <c r="BU11" s="19">
        <v>3.7632784449491599E-2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0.472810692932844</v>
      </c>
      <c r="D9" s="17">
        <v>0.493884602165648</v>
      </c>
      <c r="E9" s="17">
        <v>0.45299522140098297</v>
      </c>
      <c r="F9" s="17"/>
      <c r="G9" s="17">
        <v>0.54196482752956598</v>
      </c>
      <c r="H9" s="17">
        <v>0.59001557690869899</v>
      </c>
      <c r="I9" s="17">
        <v>0.48155832074537502</v>
      </c>
      <c r="J9" s="17">
        <v>0.407175186931582</v>
      </c>
      <c r="K9" s="17">
        <v>0.411743806331135</v>
      </c>
      <c r="L9" s="17">
        <v>0.39985261275303302</v>
      </c>
      <c r="M9" s="17"/>
      <c r="N9" s="17">
        <v>0.51462194222660196</v>
      </c>
      <c r="O9" s="17">
        <v>0.44602047225486602</v>
      </c>
      <c r="P9" s="17">
        <v>0.51884516427304295</v>
      </c>
      <c r="Q9" s="17">
        <v>0.40049208047663198</v>
      </c>
      <c r="R9" s="17"/>
      <c r="S9" s="17">
        <v>0.55493542819800501</v>
      </c>
      <c r="T9" s="17">
        <v>0.41371175412956601</v>
      </c>
      <c r="U9" s="17">
        <v>0.54865702295839203</v>
      </c>
      <c r="V9" s="17">
        <v>0.472162785129979</v>
      </c>
      <c r="W9" s="17">
        <v>0.43758183980945298</v>
      </c>
      <c r="X9" s="17">
        <v>0.429476914515379</v>
      </c>
      <c r="Y9" s="17">
        <v>0.47308087634801199</v>
      </c>
      <c r="Z9" s="17">
        <v>0.44743940512617197</v>
      </c>
      <c r="AA9" s="17">
        <v>0.44844100019323302</v>
      </c>
      <c r="AB9" s="17"/>
      <c r="AC9" s="17">
        <v>0.66049169167830502</v>
      </c>
      <c r="AD9" s="17">
        <v>0.51791338726437197</v>
      </c>
      <c r="AE9" s="17">
        <v>0.40699650563775203</v>
      </c>
      <c r="AF9" s="17">
        <v>0.31705201840233099</v>
      </c>
      <c r="AG9" s="17">
        <v>0.38946282185803299</v>
      </c>
      <c r="AH9" s="17">
        <v>0.476648032951908</v>
      </c>
      <c r="AI9" s="17">
        <v>0.50895531423374396</v>
      </c>
      <c r="AJ9" s="17">
        <v>0.52938214350894797</v>
      </c>
      <c r="AK9" s="17">
        <v>0.45920542266964098</v>
      </c>
      <c r="AL9" s="17">
        <v>0.42263751377327602</v>
      </c>
      <c r="AM9" s="17">
        <v>0.45312407489476803</v>
      </c>
      <c r="AN9" s="17">
        <v>0.50688071484749297</v>
      </c>
      <c r="AO9" s="17">
        <v>0.51202401742921999</v>
      </c>
      <c r="AP9" s="17">
        <v>0.58957210236249402</v>
      </c>
      <c r="AQ9" s="17">
        <v>0.561603351491891</v>
      </c>
      <c r="AR9" s="17">
        <v>0.62594452088460095</v>
      </c>
      <c r="AS9" s="17"/>
      <c r="AT9" s="17">
        <v>0.60092785028624696</v>
      </c>
      <c r="AU9" s="17">
        <v>0.43841126305764999</v>
      </c>
      <c r="AV9" s="17">
        <v>0.45288053340011802</v>
      </c>
      <c r="AW9" s="17">
        <v>0.39417846548665397</v>
      </c>
      <c r="AX9" s="17">
        <v>0.40834519795409802</v>
      </c>
      <c r="AY9" s="17">
        <v>0.52481753892484195</v>
      </c>
      <c r="AZ9" s="17"/>
      <c r="BA9" s="17">
        <v>0.41239893278298201</v>
      </c>
      <c r="BB9" s="17">
        <v>0.41319324580648797</v>
      </c>
      <c r="BC9" s="17">
        <v>0.50354976846356103</v>
      </c>
      <c r="BD9" s="17">
        <v>0.59683364973821196</v>
      </c>
      <c r="BE9" s="17">
        <v>0.68535101029656198</v>
      </c>
      <c r="BF9" s="17"/>
      <c r="BG9" s="17">
        <v>0.466678250219421</v>
      </c>
      <c r="BH9" s="17">
        <v>0.53509305202665203</v>
      </c>
      <c r="BI9" s="17">
        <v>0.47392106056710798</v>
      </c>
      <c r="BJ9" s="17">
        <v>0.43145719678914302</v>
      </c>
      <c r="BK9" s="17">
        <v>0.43280363714922498</v>
      </c>
      <c r="BL9" s="17"/>
      <c r="BM9" s="17">
        <v>0.484518096951707</v>
      </c>
      <c r="BN9" s="17">
        <v>0.47114316920329502</v>
      </c>
      <c r="BO9" s="17">
        <v>0.43360034733994901</v>
      </c>
      <c r="BP9" s="17"/>
      <c r="BQ9" s="17">
        <v>0.58099852482269898</v>
      </c>
      <c r="BR9" s="17">
        <v>0.398280130322687</v>
      </c>
      <c r="BS9" s="17"/>
      <c r="BT9" s="17">
        <v>0.54025168953331804</v>
      </c>
      <c r="BU9" s="17">
        <v>0.35930568557440201</v>
      </c>
    </row>
    <row r="10" spans="2:73" x14ac:dyDescent="0.3">
      <c r="B10" s="18" t="s">
        <v>535</v>
      </c>
      <c r="C10" s="17">
        <v>0.46832004099463997</v>
      </c>
      <c r="D10" s="17">
        <v>0.45652018364685798</v>
      </c>
      <c r="E10" s="17">
        <v>0.47922692050779597</v>
      </c>
      <c r="F10" s="17"/>
      <c r="G10" s="17">
        <v>0.40638715666442798</v>
      </c>
      <c r="H10" s="17">
        <v>0.33505963985224801</v>
      </c>
      <c r="I10" s="17">
        <v>0.44982599642219401</v>
      </c>
      <c r="J10" s="17">
        <v>0.53901138164324203</v>
      </c>
      <c r="K10" s="17">
        <v>0.54118038734494101</v>
      </c>
      <c r="L10" s="17">
        <v>0.54757481361231297</v>
      </c>
      <c r="M10" s="17"/>
      <c r="N10" s="17">
        <v>0.43460311445057398</v>
      </c>
      <c r="O10" s="17">
        <v>0.48357481272955299</v>
      </c>
      <c r="P10" s="17">
        <v>0.431930428103252</v>
      </c>
      <c r="Q10" s="17">
        <v>0.53292702678239801</v>
      </c>
      <c r="R10" s="17"/>
      <c r="S10" s="17">
        <v>0.38493306387551202</v>
      </c>
      <c r="T10" s="17">
        <v>0.540935190502286</v>
      </c>
      <c r="U10" s="17">
        <v>0.38084937317203998</v>
      </c>
      <c r="V10" s="17">
        <v>0.483784521861366</v>
      </c>
      <c r="W10" s="17">
        <v>0.51242435268841502</v>
      </c>
      <c r="X10" s="17">
        <v>0.50051354753888799</v>
      </c>
      <c r="Y10" s="17">
        <v>0.46676728204557699</v>
      </c>
      <c r="Z10" s="17">
        <v>0.488840681077434</v>
      </c>
      <c r="AA10" s="17">
        <v>0.47953466733206002</v>
      </c>
      <c r="AB10" s="17"/>
      <c r="AC10" s="17">
        <v>0.33950830832169498</v>
      </c>
      <c r="AD10" s="17">
        <v>0.41721768082885802</v>
      </c>
      <c r="AE10" s="17">
        <v>0.52280638290683901</v>
      </c>
      <c r="AF10" s="17">
        <v>0.610636153441381</v>
      </c>
      <c r="AG10" s="17">
        <v>0.56057523029824496</v>
      </c>
      <c r="AH10" s="17">
        <v>0.47268010655845</v>
      </c>
      <c r="AI10" s="17">
        <v>0.44393141788132701</v>
      </c>
      <c r="AJ10" s="17">
        <v>0.43579893429415301</v>
      </c>
      <c r="AK10" s="17">
        <v>0.46917570714901002</v>
      </c>
      <c r="AL10" s="17">
        <v>0.48208697175981802</v>
      </c>
      <c r="AM10" s="17">
        <v>0.48068131940576198</v>
      </c>
      <c r="AN10" s="17">
        <v>0.42314138769191201</v>
      </c>
      <c r="AO10" s="17">
        <v>0.42140962376188801</v>
      </c>
      <c r="AP10" s="17">
        <v>0.34961645689731502</v>
      </c>
      <c r="AQ10" s="17">
        <v>0.41463137926128701</v>
      </c>
      <c r="AR10" s="17">
        <v>0.34258715496598602</v>
      </c>
      <c r="AS10" s="17"/>
      <c r="AT10" s="17">
        <v>0.34205587719614799</v>
      </c>
      <c r="AU10" s="17">
        <v>0.50872267709139896</v>
      </c>
      <c r="AV10" s="17">
        <v>0.47698402986823102</v>
      </c>
      <c r="AW10" s="17">
        <v>0.55653333602978305</v>
      </c>
      <c r="AX10" s="17">
        <v>0.50846825117322503</v>
      </c>
      <c r="AY10" s="17">
        <v>0.41708540170946901</v>
      </c>
      <c r="AZ10" s="17"/>
      <c r="BA10" s="17">
        <v>0.52963440357939195</v>
      </c>
      <c r="BB10" s="17">
        <v>0.51948214226409695</v>
      </c>
      <c r="BC10" s="17">
        <v>0.43400816551160198</v>
      </c>
      <c r="BD10" s="17">
        <v>0.36574601442101801</v>
      </c>
      <c r="BE10" s="17">
        <v>0.30307724911387002</v>
      </c>
      <c r="BF10" s="17"/>
      <c r="BG10" s="17">
        <v>0.47915707833336302</v>
      </c>
      <c r="BH10" s="17">
        <v>0.415628095507864</v>
      </c>
      <c r="BI10" s="17">
        <v>0.44992169734913701</v>
      </c>
      <c r="BJ10" s="17">
        <v>0.51216750069269901</v>
      </c>
      <c r="BK10" s="17">
        <v>0.51746198628240203</v>
      </c>
      <c r="BL10" s="17"/>
      <c r="BM10" s="17">
        <v>0.46805985189383797</v>
      </c>
      <c r="BN10" s="17">
        <v>0.45243159861765497</v>
      </c>
      <c r="BO10" s="17">
        <v>0.51247406047942901</v>
      </c>
      <c r="BP10" s="17"/>
      <c r="BQ10" s="17">
        <v>0.36437893571003599</v>
      </c>
      <c r="BR10" s="17">
        <v>0.54506413511529594</v>
      </c>
      <c r="BS10" s="17"/>
      <c r="BT10" s="17">
        <v>0.40295498496990101</v>
      </c>
      <c r="BU10" s="17">
        <v>0.58750359241466399</v>
      </c>
    </row>
    <row r="11" spans="2:73" x14ac:dyDescent="0.3">
      <c r="B11" s="18" t="s">
        <v>92</v>
      </c>
      <c r="C11" s="19">
        <v>5.8869266072515899E-2</v>
      </c>
      <c r="D11" s="19">
        <v>4.9595214187494498E-2</v>
      </c>
      <c r="E11" s="19">
        <v>6.7777858091220805E-2</v>
      </c>
      <c r="F11" s="19"/>
      <c r="G11" s="19">
        <v>5.1648015806006899E-2</v>
      </c>
      <c r="H11" s="19">
        <v>7.4924783239053799E-2</v>
      </c>
      <c r="I11" s="19">
        <v>6.8615682832430497E-2</v>
      </c>
      <c r="J11" s="19">
        <v>5.3813431425175903E-2</v>
      </c>
      <c r="K11" s="19">
        <v>4.7075806323923802E-2</v>
      </c>
      <c r="L11" s="19">
        <v>5.2572573634654202E-2</v>
      </c>
      <c r="M11" s="19"/>
      <c r="N11" s="19">
        <v>5.0774943322824499E-2</v>
      </c>
      <c r="O11" s="19">
        <v>7.0404715015580599E-2</v>
      </c>
      <c r="P11" s="19">
        <v>4.9224407623705099E-2</v>
      </c>
      <c r="Q11" s="19">
        <v>6.6580892740970204E-2</v>
      </c>
      <c r="R11" s="19"/>
      <c r="S11" s="19">
        <v>6.0131507926482801E-2</v>
      </c>
      <c r="T11" s="19">
        <v>4.5353055368148203E-2</v>
      </c>
      <c r="U11" s="19">
        <v>7.0493603869567906E-2</v>
      </c>
      <c r="V11" s="19">
        <v>4.4052693008654498E-2</v>
      </c>
      <c r="W11" s="19">
        <v>4.99938075021319E-2</v>
      </c>
      <c r="X11" s="19">
        <v>7.0009537945732503E-2</v>
      </c>
      <c r="Y11" s="19">
        <v>6.0151841606410898E-2</v>
      </c>
      <c r="Z11" s="19">
        <v>6.3719913796393704E-2</v>
      </c>
      <c r="AA11" s="19">
        <v>7.2024332474706895E-2</v>
      </c>
      <c r="AB11" s="19"/>
      <c r="AC11" s="19">
        <v>0</v>
      </c>
      <c r="AD11" s="19">
        <v>6.48689319067704E-2</v>
      </c>
      <c r="AE11" s="19">
        <v>7.0197111455408898E-2</v>
      </c>
      <c r="AF11" s="19">
        <v>7.2311828156288296E-2</v>
      </c>
      <c r="AG11" s="19">
        <v>4.9961947843722203E-2</v>
      </c>
      <c r="AH11" s="19">
        <v>5.0671860489641597E-2</v>
      </c>
      <c r="AI11" s="19">
        <v>4.7113267884929297E-2</v>
      </c>
      <c r="AJ11" s="19">
        <v>3.4818922196898701E-2</v>
      </c>
      <c r="AK11" s="19">
        <v>7.1618870181349895E-2</v>
      </c>
      <c r="AL11" s="19">
        <v>9.5275514466905895E-2</v>
      </c>
      <c r="AM11" s="19">
        <v>6.6194605699470305E-2</v>
      </c>
      <c r="AN11" s="19">
        <v>6.9977897460595198E-2</v>
      </c>
      <c r="AO11" s="19">
        <v>6.6566358808892001E-2</v>
      </c>
      <c r="AP11" s="19">
        <v>6.0811440740190702E-2</v>
      </c>
      <c r="AQ11" s="19">
        <v>2.3765269246822599E-2</v>
      </c>
      <c r="AR11" s="19">
        <v>3.1468324149412197E-2</v>
      </c>
      <c r="AS11" s="19"/>
      <c r="AT11" s="19">
        <v>5.7016272517605E-2</v>
      </c>
      <c r="AU11" s="19">
        <v>5.2866059850950699E-2</v>
      </c>
      <c r="AV11" s="19">
        <v>7.0135436731650902E-2</v>
      </c>
      <c r="AW11" s="19">
        <v>4.9288198483563597E-2</v>
      </c>
      <c r="AX11" s="19">
        <v>8.3186550872676401E-2</v>
      </c>
      <c r="AY11" s="19">
        <v>5.8097059365689298E-2</v>
      </c>
      <c r="AZ11" s="19"/>
      <c r="BA11" s="19">
        <v>5.7966663637625898E-2</v>
      </c>
      <c r="BB11" s="19">
        <v>6.7324611929414899E-2</v>
      </c>
      <c r="BC11" s="19">
        <v>6.2442066024837498E-2</v>
      </c>
      <c r="BD11" s="19">
        <v>3.7420335840770098E-2</v>
      </c>
      <c r="BE11" s="19">
        <v>1.15717405895684E-2</v>
      </c>
      <c r="BF11" s="19"/>
      <c r="BG11" s="19">
        <v>5.4164671447216303E-2</v>
      </c>
      <c r="BH11" s="19">
        <v>4.9278852465483601E-2</v>
      </c>
      <c r="BI11" s="19">
        <v>7.6157242083754906E-2</v>
      </c>
      <c r="BJ11" s="19">
        <v>5.6375302518158699E-2</v>
      </c>
      <c r="BK11" s="19">
        <v>4.9734376568372797E-2</v>
      </c>
      <c r="BL11" s="19"/>
      <c r="BM11" s="19">
        <v>4.7422051154455303E-2</v>
      </c>
      <c r="BN11" s="19">
        <v>7.6425232179050701E-2</v>
      </c>
      <c r="BO11" s="19">
        <v>5.3925592180621602E-2</v>
      </c>
      <c r="BP11" s="19"/>
      <c r="BQ11" s="19">
        <v>5.4622539467264801E-2</v>
      </c>
      <c r="BR11" s="19">
        <v>5.6655734562016197E-2</v>
      </c>
      <c r="BS11" s="19"/>
      <c r="BT11" s="19">
        <v>5.6793325496781302E-2</v>
      </c>
      <c r="BU11" s="19">
        <v>5.3190722010934298E-2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2462</v>
      </c>
      <c r="D7" s="10">
        <v>1052</v>
      </c>
      <c r="E7" s="10">
        <v>1405</v>
      </c>
      <c r="F7" s="10"/>
      <c r="G7" s="10">
        <v>244</v>
      </c>
      <c r="H7" s="10">
        <v>366</v>
      </c>
      <c r="I7" s="10">
        <v>439</v>
      </c>
      <c r="J7" s="10">
        <v>548</v>
      </c>
      <c r="K7" s="10">
        <v>336</v>
      </c>
      <c r="L7" s="10">
        <v>529</v>
      </c>
      <c r="M7" s="10"/>
      <c r="N7" s="10">
        <v>755</v>
      </c>
      <c r="O7" s="10">
        <v>612</v>
      </c>
      <c r="P7" s="10">
        <v>545</v>
      </c>
      <c r="Q7" s="10">
        <v>539</v>
      </c>
      <c r="R7" s="10"/>
      <c r="S7" s="10">
        <v>397</v>
      </c>
      <c r="T7" s="10">
        <v>390</v>
      </c>
      <c r="U7" s="10">
        <v>246</v>
      </c>
      <c r="V7" s="10">
        <v>271</v>
      </c>
      <c r="W7" s="10">
        <v>224</v>
      </c>
      <c r="X7" s="10">
        <v>246</v>
      </c>
      <c r="Y7" s="10">
        <v>249</v>
      </c>
      <c r="Z7" s="10">
        <v>124</v>
      </c>
      <c r="AA7" s="10">
        <v>315</v>
      </c>
      <c r="AB7" s="10"/>
      <c r="AC7" s="10">
        <v>11</v>
      </c>
      <c r="AD7" s="10">
        <v>68</v>
      </c>
      <c r="AE7" s="10">
        <v>135</v>
      </c>
      <c r="AF7" s="10">
        <v>156</v>
      </c>
      <c r="AG7" s="10">
        <v>204</v>
      </c>
      <c r="AH7" s="10">
        <v>263</v>
      </c>
      <c r="AI7" s="10">
        <v>228</v>
      </c>
      <c r="AJ7" s="10">
        <v>193</v>
      </c>
      <c r="AK7" s="10">
        <v>163</v>
      </c>
      <c r="AL7" s="10">
        <v>147</v>
      </c>
      <c r="AM7" s="10">
        <v>205</v>
      </c>
      <c r="AN7" s="10">
        <v>153</v>
      </c>
      <c r="AO7" s="10">
        <v>118</v>
      </c>
      <c r="AP7" s="10">
        <v>77</v>
      </c>
      <c r="AQ7" s="10">
        <v>82</v>
      </c>
      <c r="AR7" s="10">
        <v>165</v>
      </c>
      <c r="AS7" s="10"/>
      <c r="AT7" s="10">
        <v>553</v>
      </c>
      <c r="AU7" s="10">
        <v>715</v>
      </c>
      <c r="AV7" s="10">
        <v>366</v>
      </c>
      <c r="AW7" s="10">
        <v>463</v>
      </c>
      <c r="AX7" s="10">
        <v>251</v>
      </c>
      <c r="AY7" s="10">
        <v>113</v>
      </c>
      <c r="AZ7" s="10"/>
      <c r="BA7" s="10">
        <v>557</v>
      </c>
      <c r="BB7" s="10">
        <v>548</v>
      </c>
      <c r="BC7" s="10">
        <v>614</v>
      </c>
      <c r="BD7" s="10">
        <v>332</v>
      </c>
      <c r="BE7" s="10">
        <v>53</v>
      </c>
      <c r="BF7" s="10"/>
      <c r="BG7" s="10">
        <v>490</v>
      </c>
      <c r="BH7" s="10">
        <v>872</v>
      </c>
      <c r="BI7" s="10">
        <v>232</v>
      </c>
      <c r="BJ7" s="10">
        <v>328</v>
      </c>
      <c r="BK7" s="10">
        <v>119</v>
      </c>
      <c r="BL7" s="10"/>
      <c r="BM7" s="10">
        <v>1217</v>
      </c>
      <c r="BN7" s="10">
        <v>901</v>
      </c>
      <c r="BO7" s="10">
        <v>344</v>
      </c>
      <c r="BP7" s="10"/>
      <c r="BQ7" s="10">
        <v>923</v>
      </c>
      <c r="BR7" s="10">
        <v>1428</v>
      </c>
      <c r="BS7" s="10"/>
      <c r="BT7" s="10">
        <v>1519</v>
      </c>
      <c r="BU7" s="10">
        <v>869</v>
      </c>
    </row>
    <row r="8" spans="2:73" ht="30" customHeight="1" x14ac:dyDescent="0.3">
      <c r="B8" s="11" t="s">
        <v>19</v>
      </c>
      <c r="C8" s="11">
        <v>2482</v>
      </c>
      <c r="D8" s="11">
        <v>1236</v>
      </c>
      <c r="E8" s="11">
        <v>1243</v>
      </c>
      <c r="F8" s="11"/>
      <c r="G8" s="11">
        <v>359</v>
      </c>
      <c r="H8" s="11">
        <v>465</v>
      </c>
      <c r="I8" s="11">
        <v>424</v>
      </c>
      <c r="J8" s="11">
        <v>420</v>
      </c>
      <c r="K8" s="11">
        <v>321</v>
      </c>
      <c r="L8" s="11">
        <v>492</v>
      </c>
      <c r="M8" s="11"/>
      <c r="N8" s="11">
        <v>729</v>
      </c>
      <c r="O8" s="11">
        <v>667</v>
      </c>
      <c r="P8" s="11">
        <v>543</v>
      </c>
      <c r="Q8" s="11">
        <v>532</v>
      </c>
      <c r="R8" s="11"/>
      <c r="S8" s="11">
        <v>409</v>
      </c>
      <c r="T8" s="11">
        <v>387</v>
      </c>
      <c r="U8" s="11">
        <v>249</v>
      </c>
      <c r="V8" s="11">
        <v>273</v>
      </c>
      <c r="W8" s="11">
        <v>226</v>
      </c>
      <c r="X8" s="11">
        <v>244</v>
      </c>
      <c r="Y8" s="11">
        <v>249</v>
      </c>
      <c r="Z8" s="11">
        <v>122</v>
      </c>
      <c r="AA8" s="11">
        <v>322</v>
      </c>
      <c r="AB8" s="11"/>
      <c r="AC8" s="11">
        <v>15</v>
      </c>
      <c r="AD8" s="11">
        <v>74</v>
      </c>
      <c r="AE8" s="11">
        <v>132</v>
      </c>
      <c r="AF8" s="11">
        <v>157</v>
      </c>
      <c r="AG8" s="11">
        <v>201</v>
      </c>
      <c r="AH8" s="11">
        <v>262</v>
      </c>
      <c r="AI8" s="11">
        <v>234</v>
      </c>
      <c r="AJ8" s="11">
        <v>190</v>
      </c>
      <c r="AK8" s="11">
        <v>177</v>
      </c>
      <c r="AL8" s="11">
        <v>148</v>
      </c>
      <c r="AM8" s="11">
        <v>207</v>
      </c>
      <c r="AN8" s="11">
        <v>153</v>
      </c>
      <c r="AO8" s="11">
        <v>119</v>
      </c>
      <c r="AP8" s="11">
        <v>83</v>
      </c>
      <c r="AQ8" s="11">
        <v>82</v>
      </c>
      <c r="AR8" s="11">
        <v>161</v>
      </c>
      <c r="AS8" s="11"/>
      <c r="AT8" s="11">
        <v>600</v>
      </c>
      <c r="AU8" s="11">
        <v>704</v>
      </c>
      <c r="AV8" s="11">
        <v>371</v>
      </c>
      <c r="AW8" s="11">
        <v>461</v>
      </c>
      <c r="AX8" s="11">
        <v>235</v>
      </c>
      <c r="AY8" s="11">
        <v>109</v>
      </c>
      <c r="AZ8" s="11"/>
      <c r="BA8" s="11">
        <v>550</v>
      </c>
      <c r="BB8" s="11">
        <v>562</v>
      </c>
      <c r="BC8" s="11">
        <v>635</v>
      </c>
      <c r="BD8" s="11">
        <v>338</v>
      </c>
      <c r="BE8" s="11">
        <v>48</v>
      </c>
      <c r="BF8" s="11"/>
      <c r="BG8" s="11">
        <v>473</v>
      </c>
      <c r="BH8" s="11">
        <v>892</v>
      </c>
      <c r="BI8" s="11">
        <v>227</v>
      </c>
      <c r="BJ8" s="11">
        <v>331</v>
      </c>
      <c r="BK8" s="11">
        <v>122</v>
      </c>
      <c r="BL8" s="11"/>
      <c r="BM8" s="11">
        <v>1244</v>
      </c>
      <c r="BN8" s="11">
        <v>905</v>
      </c>
      <c r="BO8" s="11">
        <v>333</v>
      </c>
      <c r="BP8" s="11"/>
      <c r="BQ8" s="11">
        <v>991</v>
      </c>
      <c r="BR8" s="11">
        <v>1369</v>
      </c>
      <c r="BS8" s="11"/>
      <c r="BT8" s="11">
        <v>1538</v>
      </c>
      <c r="BU8" s="11">
        <v>865</v>
      </c>
    </row>
    <row r="9" spans="2:73" x14ac:dyDescent="0.3">
      <c r="B9" s="18" t="s">
        <v>534</v>
      </c>
      <c r="C9" s="17">
        <v>0.246332700158368</v>
      </c>
      <c r="D9" s="17">
        <v>0.26417946332741299</v>
      </c>
      <c r="E9" s="17">
        <v>0.229181641447015</v>
      </c>
      <c r="F9" s="17"/>
      <c r="G9" s="17">
        <v>0.330546529972926</v>
      </c>
      <c r="H9" s="17">
        <v>0.35555816108601201</v>
      </c>
      <c r="I9" s="17">
        <v>0.26674484326575798</v>
      </c>
      <c r="J9" s="17">
        <v>0.181074574999607</v>
      </c>
      <c r="K9" s="17">
        <v>0.16926058278535699</v>
      </c>
      <c r="L9" s="17">
        <v>0.169985301090535</v>
      </c>
      <c r="M9" s="17"/>
      <c r="N9" s="17">
        <v>0.29915542344726598</v>
      </c>
      <c r="O9" s="17">
        <v>0.211784126632512</v>
      </c>
      <c r="P9" s="17">
        <v>0.25779593886226798</v>
      </c>
      <c r="Q9" s="17">
        <v>0.20268735571914201</v>
      </c>
      <c r="R9" s="17"/>
      <c r="S9" s="17">
        <v>0.33532901071846899</v>
      </c>
      <c r="T9" s="17">
        <v>0.173764323138727</v>
      </c>
      <c r="U9" s="17">
        <v>0.24387795358231401</v>
      </c>
      <c r="V9" s="17">
        <v>0.22981948465093099</v>
      </c>
      <c r="W9" s="17">
        <v>0.25149769616332301</v>
      </c>
      <c r="X9" s="17">
        <v>0.23454452030235101</v>
      </c>
      <c r="Y9" s="17">
        <v>0.23506507822279299</v>
      </c>
      <c r="Z9" s="17">
        <v>0.16983248715850399</v>
      </c>
      <c r="AA9" s="17">
        <v>0.27931652272958402</v>
      </c>
      <c r="AB9" s="17"/>
      <c r="AC9" s="17">
        <v>0.317505924420935</v>
      </c>
      <c r="AD9" s="17">
        <v>0.405820410325053</v>
      </c>
      <c r="AE9" s="17">
        <v>0.16615703028540099</v>
      </c>
      <c r="AF9" s="17">
        <v>0.17704638541936801</v>
      </c>
      <c r="AG9" s="17">
        <v>0.25151809287073501</v>
      </c>
      <c r="AH9" s="17">
        <v>0.27875172705046503</v>
      </c>
      <c r="AI9" s="17">
        <v>0.21527488519254601</v>
      </c>
      <c r="AJ9" s="17">
        <v>0.19237281099742501</v>
      </c>
      <c r="AK9" s="17">
        <v>0.27817345025555001</v>
      </c>
      <c r="AL9" s="17">
        <v>0.21053774970684999</v>
      </c>
      <c r="AM9" s="17">
        <v>0.220001776563087</v>
      </c>
      <c r="AN9" s="17">
        <v>0.17687180133952901</v>
      </c>
      <c r="AO9" s="17">
        <v>0.289500918340233</v>
      </c>
      <c r="AP9" s="17">
        <v>0.23820981187738699</v>
      </c>
      <c r="AQ9" s="17">
        <v>0.33216890688943901</v>
      </c>
      <c r="AR9" s="17">
        <v>0.43353952256450501</v>
      </c>
      <c r="AS9" s="17"/>
      <c r="AT9" s="17">
        <v>0.343321054100233</v>
      </c>
      <c r="AU9" s="17">
        <v>0.20935897728283601</v>
      </c>
      <c r="AV9" s="17">
        <v>0.25040352977382202</v>
      </c>
      <c r="AW9" s="17">
        <v>0.21890738375867899</v>
      </c>
      <c r="AX9" s="17">
        <v>0.14863836899611499</v>
      </c>
      <c r="AY9" s="17">
        <v>0.26586049502433701</v>
      </c>
      <c r="AZ9" s="17"/>
      <c r="BA9" s="17">
        <v>0.165548834116647</v>
      </c>
      <c r="BB9" s="17">
        <v>0.224331341699647</v>
      </c>
      <c r="BC9" s="17">
        <v>0.28954563616860002</v>
      </c>
      <c r="BD9" s="17">
        <v>0.33665757492162002</v>
      </c>
      <c r="BE9" s="17">
        <v>0.43435572636502101</v>
      </c>
      <c r="BF9" s="17"/>
      <c r="BG9" s="17">
        <v>0.22810080075678901</v>
      </c>
      <c r="BH9" s="17">
        <v>0.32782083022313602</v>
      </c>
      <c r="BI9" s="17">
        <v>0.220224091616357</v>
      </c>
      <c r="BJ9" s="17">
        <v>0.18088455230762801</v>
      </c>
      <c r="BK9" s="17">
        <v>0.221998992091271</v>
      </c>
      <c r="BL9" s="17"/>
      <c r="BM9" s="17">
        <v>0.266504151440216</v>
      </c>
      <c r="BN9" s="17">
        <v>0.220384312114702</v>
      </c>
      <c r="BO9" s="17">
        <v>0.24148907780464399</v>
      </c>
      <c r="BP9" s="17"/>
      <c r="BQ9" s="17">
        <v>0.36016589396958198</v>
      </c>
      <c r="BR9" s="17">
        <v>0.17304238631941199</v>
      </c>
      <c r="BS9" s="17"/>
      <c r="BT9" s="17">
        <v>0.28316369048481799</v>
      </c>
      <c r="BU9" s="17">
        <v>0.18441193214764701</v>
      </c>
    </row>
    <row r="10" spans="2:73" x14ac:dyDescent="0.3">
      <c r="B10" s="18" t="s">
        <v>535</v>
      </c>
      <c r="C10" s="17">
        <v>0.71551821731758902</v>
      </c>
      <c r="D10" s="17">
        <v>0.694474522170479</v>
      </c>
      <c r="E10" s="17">
        <v>0.73620867555876401</v>
      </c>
      <c r="F10" s="17"/>
      <c r="G10" s="17">
        <v>0.61531291846739</v>
      </c>
      <c r="H10" s="17">
        <v>0.59797490233078998</v>
      </c>
      <c r="I10" s="17">
        <v>0.68953230842860802</v>
      </c>
      <c r="J10" s="17">
        <v>0.79014831886788495</v>
      </c>
      <c r="K10" s="17">
        <v>0.79608908185117999</v>
      </c>
      <c r="L10" s="17">
        <v>0.80593091260866601</v>
      </c>
      <c r="M10" s="17"/>
      <c r="N10" s="17">
        <v>0.67953746351137201</v>
      </c>
      <c r="O10" s="17">
        <v>0.75472596076787801</v>
      </c>
      <c r="P10" s="17">
        <v>0.68337262431011703</v>
      </c>
      <c r="Q10" s="17">
        <v>0.75052195644689301</v>
      </c>
      <c r="R10" s="17"/>
      <c r="S10" s="17">
        <v>0.62168185978392598</v>
      </c>
      <c r="T10" s="17">
        <v>0.78814601951614005</v>
      </c>
      <c r="U10" s="17">
        <v>0.72815402785531302</v>
      </c>
      <c r="V10" s="17">
        <v>0.74622743272410896</v>
      </c>
      <c r="W10" s="17">
        <v>0.72385755880867797</v>
      </c>
      <c r="X10" s="17">
        <v>0.70872354912617397</v>
      </c>
      <c r="Y10" s="17">
        <v>0.72611220777395402</v>
      </c>
      <c r="Z10" s="17">
        <v>0.80015142487283197</v>
      </c>
      <c r="AA10" s="17">
        <v>0.67080103512832401</v>
      </c>
      <c r="AB10" s="17"/>
      <c r="AC10" s="17">
        <v>0.60076336858051205</v>
      </c>
      <c r="AD10" s="17">
        <v>0.49759051236079199</v>
      </c>
      <c r="AE10" s="17">
        <v>0.79910300012170998</v>
      </c>
      <c r="AF10" s="17">
        <v>0.76166701466840103</v>
      </c>
      <c r="AG10" s="17">
        <v>0.73557465062535798</v>
      </c>
      <c r="AH10" s="17">
        <v>0.68168490220553701</v>
      </c>
      <c r="AI10" s="17">
        <v>0.76372222660420397</v>
      </c>
      <c r="AJ10" s="17">
        <v>0.72928757023014201</v>
      </c>
      <c r="AK10" s="17">
        <v>0.68277893690539704</v>
      </c>
      <c r="AL10" s="17">
        <v>0.77908459140766595</v>
      </c>
      <c r="AM10" s="17">
        <v>0.75753651444645898</v>
      </c>
      <c r="AN10" s="17">
        <v>0.75376278726157497</v>
      </c>
      <c r="AO10" s="17">
        <v>0.66223694336029904</v>
      </c>
      <c r="AP10" s="17">
        <v>0.75087196899671105</v>
      </c>
      <c r="AQ10" s="17">
        <v>0.66108726770367698</v>
      </c>
      <c r="AR10" s="17">
        <v>0.53756871488785996</v>
      </c>
      <c r="AS10" s="17"/>
      <c r="AT10" s="17">
        <v>0.61619894199329195</v>
      </c>
      <c r="AU10" s="17">
        <v>0.74932025261846302</v>
      </c>
      <c r="AV10" s="17">
        <v>0.70146244758406295</v>
      </c>
      <c r="AW10" s="17">
        <v>0.75272854501085695</v>
      </c>
      <c r="AX10" s="17">
        <v>0.82404980899207403</v>
      </c>
      <c r="AY10" s="17">
        <v>0.69829190224641802</v>
      </c>
      <c r="AZ10" s="17"/>
      <c r="BA10" s="17">
        <v>0.79701962162400497</v>
      </c>
      <c r="BB10" s="17">
        <v>0.73564711191384302</v>
      </c>
      <c r="BC10" s="17">
        <v>0.67813982276793805</v>
      </c>
      <c r="BD10" s="17">
        <v>0.63012922730726395</v>
      </c>
      <c r="BE10" s="17">
        <v>0.53147460212915099</v>
      </c>
      <c r="BF10" s="17"/>
      <c r="BG10" s="17">
        <v>0.743317744438169</v>
      </c>
      <c r="BH10" s="17">
        <v>0.64015595681551596</v>
      </c>
      <c r="BI10" s="17">
        <v>0.763073174668778</v>
      </c>
      <c r="BJ10" s="17">
        <v>0.79453115427003596</v>
      </c>
      <c r="BK10" s="17">
        <v>0.69407116084756104</v>
      </c>
      <c r="BL10" s="17"/>
      <c r="BM10" s="17">
        <v>0.69411879319150405</v>
      </c>
      <c r="BN10" s="17">
        <v>0.74045291251503598</v>
      </c>
      <c r="BO10" s="17">
        <v>0.72770494559002896</v>
      </c>
      <c r="BP10" s="17"/>
      <c r="BQ10" s="17">
        <v>0.60309237621346701</v>
      </c>
      <c r="BR10" s="17">
        <v>0.79398583010545698</v>
      </c>
      <c r="BS10" s="17"/>
      <c r="BT10" s="17">
        <v>0.68428067175778196</v>
      </c>
      <c r="BU10" s="17">
        <v>0.77623699163181503</v>
      </c>
    </row>
    <row r="11" spans="2:73" x14ac:dyDescent="0.3">
      <c r="B11" s="18" t="s">
        <v>92</v>
      </c>
      <c r="C11" s="19">
        <v>3.8149082524042498E-2</v>
      </c>
      <c r="D11" s="19">
        <v>4.1346014502108099E-2</v>
      </c>
      <c r="E11" s="19">
        <v>3.4609682994220299E-2</v>
      </c>
      <c r="F11" s="19"/>
      <c r="G11" s="19">
        <v>5.4140551559684703E-2</v>
      </c>
      <c r="H11" s="19">
        <v>4.6466936583198198E-2</v>
      </c>
      <c r="I11" s="19">
        <v>4.3722848305633999E-2</v>
      </c>
      <c r="J11" s="19">
        <v>2.8777106132508098E-2</v>
      </c>
      <c r="K11" s="19">
        <v>3.4650335363463299E-2</v>
      </c>
      <c r="L11" s="19">
        <v>2.4083786300799E-2</v>
      </c>
      <c r="M11" s="19"/>
      <c r="N11" s="19">
        <v>2.1307113041362E-2</v>
      </c>
      <c r="O11" s="19">
        <v>3.3489912599609699E-2</v>
      </c>
      <c r="P11" s="19">
        <v>5.8831436827614901E-2</v>
      </c>
      <c r="Q11" s="19">
        <v>4.6790687833964603E-2</v>
      </c>
      <c r="R11" s="19"/>
      <c r="S11" s="19">
        <v>4.2989129497605E-2</v>
      </c>
      <c r="T11" s="19">
        <v>3.8089657345132998E-2</v>
      </c>
      <c r="U11" s="19">
        <v>2.7968018562372601E-2</v>
      </c>
      <c r="V11" s="19">
        <v>2.3953082624960501E-2</v>
      </c>
      <c r="W11" s="19">
        <v>2.4644745027999002E-2</v>
      </c>
      <c r="X11" s="19">
        <v>5.6731930571475103E-2</v>
      </c>
      <c r="Y11" s="19">
        <v>3.8822714003253399E-2</v>
      </c>
      <c r="Z11" s="19">
        <v>3.0016087968663899E-2</v>
      </c>
      <c r="AA11" s="19">
        <v>4.9882442142092101E-2</v>
      </c>
      <c r="AB11" s="19"/>
      <c r="AC11" s="19">
        <v>8.1730706998553004E-2</v>
      </c>
      <c r="AD11" s="19">
        <v>9.6589077314155294E-2</v>
      </c>
      <c r="AE11" s="19">
        <v>3.4739969592888401E-2</v>
      </c>
      <c r="AF11" s="19">
        <v>6.1286599912231197E-2</v>
      </c>
      <c r="AG11" s="19">
        <v>1.29072565039079E-2</v>
      </c>
      <c r="AH11" s="19">
        <v>3.9563370743998502E-2</v>
      </c>
      <c r="AI11" s="19">
        <v>2.1002888203250001E-2</v>
      </c>
      <c r="AJ11" s="19">
        <v>7.8339618772432201E-2</v>
      </c>
      <c r="AK11" s="19">
        <v>3.9047612839052802E-2</v>
      </c>
      <c r="AL11" s="19">
        <v>1.03776588854842E-2</v>
      </c>
      <c r="AM11" s="19">
        <v>2.2461708990453799E-2</v>
      </c>
      <c r="AN11" s="19">
        <v>6.9365411398896307E-2</v>
      </c>
      <c r="AO11" s="19">
        <v>4.8262138299467197E-2</v>
      </c>
      <c r="AP11" s="19">
        <v>1.09182191259019E-2</v>
      </c>
      <c r="AQ11" s="19">
        <v>6.7438254068841403E-3</v>
      </c>
      <c r="AR11" s="19">
        <v>2.8891762547635501E-2</v>
      </c>
      <c r="AS11" s="19"/>
      <c r="AT11" s="19">
        <v>4.0480003906474403E-2</v>
      </c>
      <c r="AU11" s="19">
        <v>4.1320770098700901E-2</v>
      </c>
      <c r="AV11" s="19">
        <v>4.8134022642115103E-2</v>
      </c>
      <c r="AW11" s="19">
        <v>2.83640712304641E-2</v>
      </c>
      <c r="AX11" s="19">
        <v>2.7311822011811E-2</v>
      </c>
      <c r="AY11" s="19">
        <v>3.5847602729244303E-2</v>
      </c>
      <c r="AZ11" s="19"/>
      <c r="BA11" s="19">
        <v>3.7431544259348103E-2</v>
      </c>
      <c r="BB11" s="19">
        <v>4.0021546386509503E-2</v>
      </c>
      <c r="BC11" s="19">
        <v>3.2314541063461197E-2</v>
      </c>
      <c r="BD11" s="19">
        <v>3.3213197771115498E-2</v>
      </c>
      <c r="BE11" s="19">
        <v>3.4169671505827698E-2</v>
      </c>
      <c r="BF11" s="19"/>
      <c r="BG11" s="19">
        <v>2.8581454805042299E-2</v>
      </c>
      <c r="BH11" s="19">
        <v>3.2023212961347601E-2</v>
      </c>
      <c r="BI11" s="19">
        <v>1.6702733714865001E-2</v>
      </c>
      <c r="BJ11" s="19">
        <v>2.4584293422336E-2</v>
      </c>
      <c r="BK11" s="19">
        <v>8.3929847061167906E-2</v>
      </c>
      <c r="BL11" s="19"/>
      <c r="BM11" s="19">
        <v>3.9377055368279797E-2</v>
      </c>
      <c r="BN11" s="19">
        <v>3.9162775370261901E-2</v>
      </c>
      <c r="BO11" s="19">
        <v>3.08059766053266E-2</v>
      </c>
      <c r="BP11" s="19"/>
      <c r="BQ11" s="19">
        <v>3.6741729816950501E-2</v>
      </c>
      <c r="BR11" s="19">
        <v>3.29717835751311E-2</v>
      </c>
      <c r="BS11" s="19"/>
      <c r="BT11" s="19">
        <v>3.2555637757399898E-2</v>
      </c>
      <c r="BU11" s="19">
        <v>3.9351076220537698E-2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2216</v>
      </c>
      <c r="D7" s="10">
        <v>928</v>
      </c>
      <c r="E7" s="10">
        <v>1285</v>
      </c>
      <c r="F7" s="10"/>
      <c r="G7" s="10">
        <v>235</v>
      </c>
      <c r="H7" s="10">
        <v>316</v>
      </c>
      <c r="I7" s="10">
        <v>391</v>
      </c>
      <c r="J7" s="10">
        <v>502</v>
      </c>
      <c r="K7" s="10">
        <v>294</v>
      </c>
      <c r="L7" s="10">
        <v>478</v>
      </c>
      <c r="M7" s="10"/>
      <c r="N7" s="10">
        <v>671</v>
      </c>
      <c r="O7" s="10">
        <v>536</v>
      </c>
      <c r="P7" s="10">
        <v>498</v>
      </c>
      <c r="Q7" s="10">
        <v>501</v>
      </c>
      <c r="R7" s="10"/>
      <c r="S7" s="10">
        <v>350</v>
      </c>
      <c r="T7" s="10">
        <v>355</v>
      </c>
      <c r="U7" s="10">
        <v>225</v>
      </c>
      <c r="V7" s="10">
        <v>245</v>
      </c>
      <c r="W7" s="10">
        <v>200</v>
      </c>
      <c r="X7" s="10">
        <v>222</v>
      </c>
      <c r="Y7" s="10">
        <v>224</v>
      </c>
      <c r="Z7" s="10">
        <v>109</v>
      </c>
      <c r="AA7" s="10">
        <v>286</v>
      </c>
      <c r="AB7" s="10"/>
      <c r="AC7" s="10">
        <v>11</v>
      </c>
      <c r="AD7" s="10">
        <v>62</v>
      </c>
      <c r="AE7" s="10">
        <v>131</v>
      </c>
      <c r="AF7" s="10">
        <v>141</v>
      </c>
      <c r="AG7" s="10">
        <v>186</v>
      </c>
      <c r="AH7" s="10">
        <v>237</v>
      </c>
      <c r="AI7" s="10">
        <v>203</v>
      </c>
      <c r="AJ7" s="10">
        <v>167</v>
      </c>
      <c r="AK7" s="10">
        <v>150</v>
      </c>
      <c r="AL7" s="10">
        <v>132</v>
      </c>
      <c r="AM7" s="10">
        <v>180</v>
      </c>
      <c r="AN7" s="10">
        <v>139</v>
      </c>
      <c r="AO7" s="10">
        <v>105</v>
      </c>
      <c r="AP7" s="10">
        <v>72</v>
      </c>
      <c r="AQ7" s="10">
        <v>68</v>
      </c>
      <c r="AR7" s="10">
        <v>149</v>
      </c>
      <c r="AS7" s="10"/>
      <c r="AT7" s="10">
        <v>487</v>
      </c>
      <c r="AU7" s="10">
        <v>645</v>
      </c>
      <c r="AV7" s="10">
        <v>335</v>
      </c>
      <c r="AW7" s="10">
        <v>423</v>
      </c>
      <c r="AX7" s="10">
        <v>225</v>
      </c>
      <c r="AY7" s="10">
        <v>100</v>
      </c>
      <c r="AZ7" s="10"/>
      <c r="BA7" s="10">
        <v>509</v>
      </c>
      <c r="BB7" s="10">
        <v>491</v>
      </c>
      <c r="BC7" s="10">
        <v>564</v>
      </c>
      <c r="BD7" s="10">
        <v>287</v>
      </c>
      <c r="BE7" s="10">
        <v>43</v>
      </c>
      <c r="BF7" s="10"/>
      <c r="BG7" s="10">
        <v>449</v>
      </c>
      <c r="BH7" s="10">
        <v>772</v>
      </c>
      <c r="BI7" s="10">
        <v>206</v>
      </c>
      <c r="BJ7" s="10">
        <v>294</v>
      </c>
      <c r="BK7" s="10">
        <v>105</v>
      </c>
      <c r="BL7" s="10"/>
      <c r="BM7" s="10">
        <v>1098</v>
      </c>
      <c r="BN7" s="10">
        <v>806</v>
      </c>
      <c r="BO7" s="10">
        <v>312</v>
      </c>
      <c r="BP7" s="10"/>
      <c r="BQ7" s="10">
        <v>827</v>
      </c>
      <c r="BR7" s="10">
        <v>1285</v>
      </c>
      <c r="BS7" s="10"/>
      <c r="BT7" s="10">
        <v>1351</v>
      </c>
      <c r="BU7" s="10">
        <v>794</v>
      </c>
    </row>
    <row r="8" spans="2:73" ht="30" customHeight="1" x14ac:dyDescent="0.3">
      <c r="B8" s="11" t="s">
        <v>19</v>
      </c>
      <c r="C8" s="11">
        <v>2227</v>
      </c>
      <c r="D8" s="11">
        <v>1088</v>
      </c>
      <c r="E8" s="11">
        <v>1137</v>
      </c>
      <c r="F8" s="11"/>
      <c r="G8" s="11">
        <v>345</v>
      </c>
      <c r="H8" s="11">
        <v>402</v>
      </c>
      <c r="I8" s="11">
        <v>373</v>
      </c>
      <c r="J8" s="11">
        <v>384</v>
      </c>
      <c r="K8" s="11">
        <v>280</v>
      </c>
      <c r="L8" s="11">
        <v>444</v>
      </c>
      <c r="M8" s="11"/>
      <c r="N8" s="11">
        <v>644</v>
      </c>
      <c r="O8" s="11">
        <v>585</v>
      </c>
      <c r="P8" s="11">
        <v>496</v>
      </c>
      <c r="Q8" s="11">
        <v>492</v>
      </c>
      <c r="R8" s="11"/>
      <c r="S8" s="11">
        <v>354</v>
      </c>
      <c r="T8" s="11">
        <v>355</v>
      </c>
      <c r="U8" s="11">
        <v>229</v>
      </c>
      <c r="V8" s="11">
        <v>246</v>
      </c>
      <c r="W8" s="11">
        <v>201</v>
      </c>
      <c r="X8" s="11">
        <v>221</v>
      </c>
      <c r="Y8" s="11">
        <v>224</v>
      </c>
      <c r="Z8" s="11">
        <v>107</v>
      </c>
      <c r="AA8" s="11">
        <v>291</v>
      </c>
      <c r="AB8" s="11"/>
      <c r="AC8" s="11">
        <v>15</v>
      </c>
      <c r="AD8" s="11">
        <v>67</v>
      </c>
      <c r="AE8" s="11">
        <v>128</v>
      </c>
      <c r="AF8" s="11">
        <v>142</v>
      </c>
      <c r="AG8" s="11">
        <v>180</v>
      </c>
      <c r="AH8" s="11">
        <v>237</v>
      </c>
      <c r="AI8" s="11">
        <v>210</v>
      </c>
      <c r="AJ8" s="11">
        <v>165</v>
      </c>
      <c r="AK8" s="11">
        <v>162</v>
      </c>
      <c r="AL8" s="11">
        <v>134</v>
      </c>
      <c r="AM8" s="11">
        <v>182</v>
      </c>
      <c r="AN8" s="11">
        <v>137</v>
      </c>
      <c r="AO8" s="11">
        <v>106</v>
      </c>
      <c r="AP8" s="11">
        <v>76</v>
      </c>
      <c r="AQ8" s="11">
        <v>66</v>
      </c>
      <c r="AR8" s="11">
        <v>144</v>
      </c>
      <c r="AS8" s="11"/>
      <c r="AT8" s="11">
        <v>525</v>
      </c>
      <c r="AU8" s="11">
        <v>636</v>
      </c>
      <c r="AV8" s="11">
        <v>339</v>
      </c>
      <c r="AW8" s="11">
        <v>420</v>
      </c>
      <c r="AX8" s="11">
        <v>211</v>
      </c>
      <c r="AY8" s="11">
        <v>96</v>
      </c>
      <c r="AZ8" s="11"/>
      <c r="BA8" s="11">
        <v>503</v>
      </c>
      <c r="BB8" s="11">
        <v>504</v>
      </c>
      <c r="BC8" s="11">
        <v>582</v>
      </c>
      <c r="BD8" s="11">
        <v>288</v>
      </c>
      <c r="BE8" s="11">
        <v>38</v>
      </c>
      <c r="BF8" s="11"/>
      <c r="BG8" s="11">
        <v>435</v>
      </c>
      <c r="BH8" s="11">
        <v>786</v>
      </c>
      <c r="BI8" s="11">
        <v>201</v>
      </c>
      <c r="BJ8" s="11">
        <v>294</v>
      </c>
      <c r="BK8" s="11">
        <v>108</v>
      </c>
      <c r="BL8" s="11"/>
      <c r="BM8" s="11">
        <v>1117</v>
      </c>
      <c r="BN8" s="11">
        <v>809</v>
      </c>
      <c r="BO8" s="11">
        <v>302</v>
      </c>
      <c r="BP8" s="11"/>
      <c r="BQ8" s="11">
        <v>882</v>
      </c>
      <c r="BR8" s="11">
        <v>1229</v>
      </c>
      <c r="BS8" s="11"/>
      <c r="BT8" s="11">
        <v>1366</v>
      </c>
      <c r="BU8" s="11">
        <v>785</v>
      </c>
    </row>
    <row r="9" spans="2:73" x14ac:dyDescent="0.3">
      <c r="B9" s="18" t="s">
        <v>534</v>
      </c>
      <c r="C9" s="17">
        <v>0.70764134118592403</v>
      </c>
      <c r="D9" s="17">
        <v>0.71867626025957798</v>
      </c>
      <c r="E9" s="17">
        <v>0.69762003602049905</v>
      </c>
      <c r="F9" s="17"/>
      <c r="G9" s="17">
        <v>0.70670226828791205</v>
      </c>
      <c r="H9" s="17">
        <v>0.68692223690151699</v>
      </c>
      <c r="I9" s="17">
        <v>0.66943560685125203</v>
      </c>
      <c r="J9" s="17">
        <v>0.73563935741058695</v>
      </c>
      <c r="K9" s="17">
        <v>0.72398599933103203</v>
      </c>
      <c r="L9" s="17">
        <v>0.72467436618030101</v>
      </c>
      <c r="M9" s="17"/>
      <c r="N9" s="17">
        <v>0.73275928088327102</v>
      </c>
      <c r="O9" s="17">
        <v>0.70970320356702499</v>
      </c>
      <c r="P9" s="17">
        <v>0.70544819055271102</v>
      </c>
      <c r="Q9" s="17">
        <v>0.672772754015455</v>
      </c>
      <c r="R9" s="17"/>
      <c r="S9" s="17">
        <v>0.70479590410056403</v>
      </c>
      <c r="T9" s="17">
        <v>0.68250821260282601</v>
      </c>
      <c r="U9" s="17">
        <v>0.70643996061904901</v>
      </c>
      <c r="V9" s="17">
        <v>0.75809675808572297</v>
      </c>
      <c r="W9" s="17">
        <v>0.70618351501800003</v>
      </c>
      <c r="X9" s="17">
        <v>0.70211632837414195</v>
      </c>
      <c r="Y9" s="17">
        <v>0.68417130068652299</v>
      </c>
      <c r="Z9" s="17">
        <v>0.72290163174834898</v>
      </c>
      <c r="AA9" s="17">
        <v>0.71770194743699101</v>
      </c>
      <c r="AB9" s="17"/>
      <c r="AC9" s="17">
        <v>0.73353858345871503</v>
      </c>
      <c r="AD9" s="17">
        <v>0.60099929294933996</v>
      </c>
      <c r="AE9" s="17">
        <v>0.66116006363061297</v>
      </c>
      <c r="AF9" s="17">
        <v>0.53397517190379495</v>
      </c>
      <c r="AG9" s="17">
        <v>0.69071009315849596</v>
      </c>
      <c r="AH9" s="17">
        <v>0.72872439096293895</v>
      </c>
      <c r="AI9" s="17">
        <v>0.70523714358929501</v>
      </c>
      <c r="AJ9" s="17">
        <v>0.71086695845681103</v>
      </c>
      <c r="AK9" s="17">
        <v>0.738474467922559</v>
      </c>
      <c r="AL9" s="17">
        <v>0.71925990249820704</v>
      </c>
      <c r="AM9" s="17">
        <v>0.73802340052744297</v>
      </c>
      <c r="AN9" s="17">
        <v>0.77100684354416305</v>
      </c>
      <c r="AO9" s="17">
        <v>0.66714092986566098</v>
      </c>
      <c r="AP9" s="17">
        <v>0.78907824539612603</v>
      </c>
      <c r="AQ9" s="17">
        <v>0.78273616668087398</v>
      </c>
      <c r="AR9" s="17">
        <v>0.77073139154335801</v>
      </c>
      <c r="AS9" s="17"/>
      <c r="AT9" s="17">
        <v>0.71432238568296502</v>
      </c>
      <c r="AU9" s="17">
        <v>0.68783554494821597</v>
      </c>
      <c r="AV9" s="17">
        <v>0.70060077109790997</v>
      </c>
      <c r="AW9" s="17">
        <v>0.73527488357641801</v>
      </c>
      <c r="AX9" s="17">
        <v>0.699882587355657</v>
      </c>
      <c r="AY9" s="17">
        <v>0.72055039400669196</v>
      </c>
      <c r="AZ9" s="17"/>
      <c r="BA9" s="17">
        <v>0.64742145881916002</v>
      </c>
      <c r="BB9" s="17">
        <v>0.73577442162189399</v>
      </c>
      <c r="BC9" s="17">
        <v>0.72844291752400803</v>
      </c>
      <c r="BD9" s="17">
        <v>0.70136665231258999</v>
      </c>
      <c r="BE9" s="17">
        <v>0.83412474936266201</v>
      </c>
      <c r="BF9" s="17"/>
      <c r="BG9" s="17">
        <v>0.70947678944700299</v>
      </c>
      <c r="BH9" s="17">
        <v>0.72866496301741901</v>
      </c>
      <c r="BI9" s="17">
        <v>0.73394129387446105</v>
      </c>
      <c r="BJ9" s="17">
        <v>0.71238698948899304</v>
      </c>
      <c r="BK9" s="17">
        <v>0.65856371649799195</v>
      </c>
      <c r="BL9" s="17"/>
      <c r="BM9" s="17">
        <v>0.717187049245814</v>
      </c>
      <c r="BN9" s="17">
        <v>0.69718080694637097</v>
      </c>
      <c r="BO9" s="17">
        <v>0.70032885962853897</v>
      </c>
      <c r="BP9" s="17"/>
      <c r="BQ9" s="17">
        <v>0.727647826128348</v>
      </c>
      <c r="BR9" s="17">
        <v>0.70091723330063005</v>
      </c>
      <c r="BS9" s="17"/>
      <c r="BT9" s="17">
        <v>0.72924277949163496</v>
      </c>
      <c r="BU9" s="17">
        <v>0.67525786293269496</v>
      </c>
    </row>
    <row r="10" spans="2:73" x14ac:dyDescent="0.3">
      <c r="B10" s="18" t="s">
        <v>535</v>
      </c>
      <c r="C10" s="17">
        <v>0.257765824272708</v>
      </c>
      <c r="D10" s="17">
        <v>0.24768519193254099</v>
      </c>
      <c r="E10" s="17">
        <v>0.26731537333863697</v>
      </c>
      <c r="F10" s="17"/>
      <c r="G10" s="17">
        <v>0.25171564621736803</v>
      </c>
      <c r="H10" s="17">
        <v>0.248224965926088</v>
      </c>
      <c r="I10" s="17">
        <v>0.30455195690116399</v>
      </c>
      <c r="J10" s="17">
        <v>0.247555793672323</v>
      </c>
      <c r="K10" s="17">
        <v>0.24974627107804601</v>
      </c>
      <c r="L10" s="17">
        <v>0.245687231617288</v>
      </c>
      <c r="M10" s="17"/>
      <c r="N10" s="17">
        <v>0.23192452181034201</v>
      </c>
      <c r="O10" s="17">
        <v>0.25963460806230698</v>
      </c>
      <c r="P10" s="17">
        <v>0.260303936254216</v>
      </c>
      <c r="Q10" s="17">
        <v>0.28784732294200299</v>
      </c>
      <c r="R10" s="17"/>
      <c r="S10" s="17">
        <v>0.257562825480879</v>
      </c>
      <c r="T10" s="17">
        <v>0.28844801371553902</v>
      </c>
      <c r="U10" s="17">
        <v>0.246413016090689</v>
      </c>
      <c r="V10" s="17">
        <v>0.20156041984360801</v>
      </c>
      <c r="W10" s="17">
        <v>0.282376708404738</v>
      </c>
      <c r="X10" s="17">
        <v>0.26243912193997798</v>
      </c>
      <c r="Y10" s="17">
        <v>0.28308227258879898</v>
      </c>
      <c r="Z10" s="17">
        <v>0.22704270802371901</v>
      </c>
      <c r="AA10" s="17">
        <v>0.248269481336759</v>
      </c>
      <c r="AB10" s="17"/>
      <c r="AC10" s="17">
        <v>0.121963239798469</v>
      </c>
      <c r="AD10" s="17">
        <v>0.32382553062588898</v>
      </c>
      <c r="AE10" s="17">
        <v>0.32598632811269701</v>
      </c>
      <c r="AF10" s="17">
        <v>0.41222666066140701</v>
      </c>
      <c r="AG10" s="17">
        <v>0.26852120429147203</v>
      </c>
      <c r="AH10" s="17">
        <v>0.241178544081426</v>
      </c>
      <c r="AI10" s="17">
        <v>0.26387754445033301</v>
      </c>
      <c r="AJ10" s="17">
        <v>0.28359147134252399</v>
      </c>
      <c r="AK10" s="17">
        <v>0.21118668125642101</v>
      </c>
      <c r="AL10" s="17">
        <v>0.23183483387815301</v>
      </c>
      <c r="AM10" s="17">
        <v>0.232430929947122</v>
      </c>
      <c r="AN10" s="17">
        <v>0.200932671136062</v>
      </c>
      <c r="AO10" s="17">
        <v>0.28748672611941301</v>
      </c>
      <c r="AP10" s="17">
        <v>0.19420218494604899</v>
      </c>
      <c r="AQ10" s="17">
        <v>0.19301344664709999</v>
      </c>
      <c r="AR10" s="17">
        <v>0.21215746707394301</v>
      </c>
      <c r="AS10" s="17"/>
      <c r="AT10" s="17">
        <v>0.252569228965146</v>
      </c>
      <c r="AU10" s="17">
        <v>0.2850902054378</v>
      </c>
      <c r="AV10" s="17">
        <v>0.24806460624033799</v>
      </c>
      <c r="AW10" s="17">
        <v>0.23537574529500699</v>
      </c>
      <c r="AX10" s="17">
        <v>0.25749540412806599</v>
      </c>
      <c r="AY10" s="17">
        <v>0.24041779009178599</v>
      </c>
      <c r="AZ10" s="17"/>
      <c r="BA10" s="17">
        <v>0.31175915616837901</v>
      </c>
      <c r="BB10" s="17">
        <v>0.236498266703661</v>
      </c>
      <c r="BC10" s="17">
        <v>0.22949406394683899</v>
      </c>
      <c r="BD10" s="17">
        <v>0.26459111310161698</v>
      </c>
      <c r="BE10" s="17">
        <v>0.16587525063733899</v>
      </c>
      <c r="BF10" s="17"/>
      <c r="BG10" s="17">
        <v>0.26579294856472901</v>
      </c>
      <c r="BH10" s="17">
        <v>0.233385620459305</v>
      </c>
      <c r="BI10" s="17">
        <v>0.26192134662876299</v>
      </c>
      <c r="BJ10" s="17">
        <v>0.25664549661716302</v>
      </c>
      <c r="BK10" s="17">
        <v>0.28195155252966703</v>
      </c>
      <c r="BL10" s="17"/>
      <c r="BM10" s="17">
        <v>0.249326740549382</v>
      </c>
      <c r="BN10" s="17">
        <v>0.26289227402264698</v>
      </c>
      <c r="BO10" s="17">
        <v>0.27528106231378202</v>
      </c>
      <c r="BP10" s="17"/>
      <c r="BQ10" s="17">
        <v>0.24617770177582499</v>
      </c>
      <c r="BR10" s="17">
        <v>0.263121144896036</v>
      </c>
      <c r="BS10" s="17"/>
      <c r="BT10" s="17">
        <v>0.24142251565199499</v>
      </c>
      <c r="BU10" s="17">
        <v>0.28811927690771399</v>
      </c>
    </row>
    <row r="11" spans="2:73" x14ac:dyDescent="0.3">
      <c r="B11" s="18" t="s">
        <v>92</v>
      </c>
      <c r="C11" s="19">
        <v>3.4592834541368002E-2</v>
      </c>
      <c r="D11" s="19">
        <v>3.3638547807880698E-2</v>
      </c>
      <c r="E11" s="19">
        <v>3.5064590640863799E-2</v>
      </c>
      <c r="F11" s="19"/>
      <c r="G11" s="19">
        <v>4.1582085494720103E-2</v>
      </c>
      <c r="H11" s="19">
        <v>6.4852797172394894E-2</v>
      </c>
      <c r="I11" s="19">
        <v>2.6012436247583901E-2</v>
      </c>
      <c r="J11" s="19">
        <v>1.6804848917089998E-2</v>
      </c>
      <c r="K11" s="19">
        <v>2.6267729590921801E-2</v>
      </c>
      <c r="L11" s="19">
        <v>2.9638402202410499E-2</v>
      </c>
      <c r="M11" s="19"/>
      <c r="N11" s="19">
        <v>3.5316197306387E-2</v>
      </c>
      <c r="O11" s="19">
        <v>3.0662188370667798E-2</v>
      </c>
      <c r="P11" s="19">
        <v>3.4247873193073097E-2</v>
      </c>
      <c r="Q11" s="19">
        <v>3.9379923042542397E-2</v>
      </c>
      <c r="R11" s="19"/>
      <c r="S11" s="19">
        <v>3.76412704185572E-2</v>
      </c>
      <c r="T11" s="19">
        <v>2.9043773681635202E-2</v>
      </c>
      <c r="U11" s="19">
        <v>4.7147023290261901E-2</v>
      </c>
      <c r="V11" s="19">
        <v>4.0342822070669901E-2</v>
      </c>
      <c r="W11" s="19">
        <v>1.14397765772624E-2</v>
      </c>
      <c r="X11" s="19">
        <v>3.5444549685880698E-2</v>
      </c>
      <c r="Y11" s="19">
        <v>3.2746426724677702E-2</v>
      </c>
      <c r="Z11" s="19">
        <v>5.00556602279318E-2</v>
      </c>
      <c r="AA11" s="19">
        <v>3.40285712262502E-2</v>
      </c>
      <c r="AB11" s="19"/>
      <c r="AC11" s="19">
        <v>0.14449817674281601</v>
      </c>
      <c r="AD11" s="19">
        <v>7.5175176424771395E-2</v>
      </c>
      <c r="AE11" s="19">
        <v>1.28536082566894E-2</v>
      </c>
      <c r="AF11" s="19">
        <v>5.3798167434797303E-2</v>
      </c>
      <c r="AG11" s="19">
        <v>4.07687025500321E-2</v>
      </c>
      <c r="AH11" s="19">
        <v>3.0097064955635501E-2</v>
      </c>
      <c r="AI11" s="19">
        <v>3.0885311960371201E-2</v>
      </c>
      <c r="AJ11" s="19">
        <v>5.5415702006651798E-3</v>
      </c>
      <c r="AK11" s="19">
        <v>5.0338850821019299E-2</v>
      </c>
      <c r="AL11" s="19">
        <v>4.89052636236392E-2</v>
      </c>
      <c r="AM11" s="19">
        <v>2.95456695254353E-2</v>
      </c>
      <c r="AN11" s="19">
        <v>2.8060485319775098E-2</v>
      </c>
      <c r="AO11" s="19">
        <v>4.5372344014926201E-2</v>
      </c>
      <c r="AP11" s="19">
        <v>1.67195696578246E-2</v>
      </c>
      <c r="AQ11" s="19">
        <v>2.4250386672026E-2</v>
      </c>
      <c r="AR11" s="19">
        <v>1.7111141382699199E-2</v>
      </c>
      <c r="AS11" s="19"/>
      <c r="AT11" s="19">
        <v>3.3108385351888599E-2</v>
      </c>
      <c r="AU11" s="19">
        <v>2.7074249613983699E-2</v>
      </c>
      <c r="AV11" s="19">
        <v>5.1334622661752302E-2</v>
      </c>
      <c r="AW11" s="19">
        <v>2.93493711285744E-2</v>
      </c>
      <c r="AX11" s="19">
        <v>4.2622008516277302E-2</v>
      </c>
      <c r="AY11" s="19">
        <v>3.9031815901521799E-2</v>
      </c>
      <c r="AZ11" s="19"/>
      <c r="BA11" s="19">
        <v>4.08193850124614E-2</v>
      </c>
      <c r="BB11" s="19">
        <v>2.7727311674444699E-2</v>
      </c>
      <c r="BC11" s="19">
        <v>4.2063018529152903E-2</v>
      </c>
      <c r="BD11" s="19">
        <v>3.4042234585792398E-2</v>
      </c>
      <c r="BE11" s="19">
        <v>0</v>
      </c>
      <c r="BF11" s="19"/>
      <c r="BG11" s="19">
        <v>2.4730261988268599E-2</v>
      </c>
      <c r="BH11" s="19">
        <v>3.7949416523276297E-2</v>
      </c>
      <c r="BI11" s="19">
        <v>4.1373594967767198E-3</v>
      </c>
      <c r="BJ11" s="19">
        <v>3.0967513893843699E-2</v>
      </c>
      <c r="BK11" s="19">
        <v>5.94847309723412E-2</v>
      </c>
      <c r="BL11" s="19"/>
      <c r="BM11" s="19">
        <v>3.3486210204804197E-2</v>
      </c>
      <c r="BN11" s="19">
        <v>3.9926919030982597E-2</v>
      </c>
      <c r="BO11" s="19">
        <v>2.4390078057679E-2</v>
      </c>
      <c r="BP11" s="19"/>
      <c r="BQ11" s="19">
        <v>2.6174472095826601E-2</v>
      </c>
      <c r="BR11" s="19">
        <v>3.59616218033341E-2</v>
      </c>
      <c r="BS11" s="19"/>
      <c r="BT11" s="19">
        <v>2.9334704856369801E-2</v>
      </c>
      <c r="BU11" s="19">
        <v>3.6622860159590598E-2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2216</v>
      </c>
      <c r="D7" s="10">
        <v>928</v>
      </c>
      <c r="E7" s="10">
        <v>1285</v>
      </c>
      <c r="F7" s="10"/>
      <c r="G7" s="10">
        <v>235</v>
      </c>
      <c r="H7" s="10">
        <v>316</v>
      </c>
      <c r="I7" s="10">
        <v>391</v>
      </c>
      <c r="J7" s="10">
        <v>502</v>
      </c>
      <c r="K7" s="10">
        <v>294</v>
      </c>
      <c r="L7" s="10">
        <v>478</v>
      </c>
      <c r="M7" s="10"/>
      <c r="N7" s="10">
        <v>671</v>
      </c>
      <c r="O7" s="10">
        <v>536</v>
      </c>
      <c r="P7" s="10">
        <v>498</v>
      </c>
      <c r="Q7" s="10">
        <v>501</v>
      </c>
      <c r="R7" s="10"/>
      <c r="S7" s="10">
        <v>350</v>
      </c>
      <c r="T7" s="10">
        <v>355</v>
      </c>
      <c r="U7" s="10">
        <v>225</v>
      </c>
      <c r="V7" s="10">
        <v>245</v>
      </c>
      <c r="W7" s="10">
        <v>200</v>
      </c>
      <c r="X7" s="10">
        <v>222</v>
      </c>
      <c r="Y7" s="10">
        <v>224</v>
      </c>
      <c r="Z7" s="10">
        <v>109</v>
      </c>
      <c r="AA7" s="10">
        <v>286</v>
      </c>
      <c r="AB7" s="10"/>
      <c r="AC7" s="10">
        <v>11</v>
      </c>
      <c r="AD7" s="10">
        <v>62</v>
      </c>
      <c r="AE7" s="10">
        <v>131</v>
      </c>
      <c r="AF7" s="10">
        <v>141</v>
      </c>
      <c r="AG7" s="10">
        <v>186</v>
      </c>
      <c r="AH7" s="10">
        <v>237</v>
      </c>
      <c r="AI7" s="10">
        <v>203</v>
      </c>
      <c r="AJ7" s="10">
        <v>167</v>
      </c>
      <c r="AK7" s="10">
        <v>150</v>
      </c>
      <c r="AL7" s="10">
        <v>132</v>
      </c>
      <c r="AM7" s="10">
        <v>180</v>
      </c>
      <c r="AN7" s="10">
        <v>139</v>
      </c>
      <c r="AO7" s="10">
        <v>105</v>
      </c>
      <c r="AP7" s="10">
        <v>72</v>
      </c>
      <c r="AQ7" s="10">
        <v>68</v>
      </c>
      <c r="AR7" s="10">
        <v>149</v>
      </c>
      <c r="AS7" s="10"/>
      <c r="AT7" s="10">
        <v>487</v>
      </c>
      <c r="AU7" s="10">
        <v>645</v>
      </c>
      <c r="AV7" s="10">
        <v>335</v>
      </c>
      <c r="AW7" s="10">
        <v>423</v>
      </c>
      <c r="AX7" s="10">
        <v>225</v>
      </c>
      <c r="AY7" s="10">
        <v>100</v>
      </c>
      <c r="AZ7" s="10"/>
      <c r="BA7" s="10">
        <v>509</v>
      </c>
      <c r="BB7" s="10">
        <v>491</v>
      </c>
      <c r="BC7" s="10">
        <v>564</v>
      </c>
      <c r="BD7" s="10">
        <v>287</v>
      </c>
      <c r="BE7" s="10">
        <v>43</v>
      </c>
      <c r="BF7" s="10"/>
      <c r="BG7" s="10">
        <v>449</v>
      </c>
      <c r="BH7" s="10">
        <v>772</v>
      </c>
      <c r="BI7" s="10">
        <v>206</v>
      </c>
      <c r="BJ7" s="10">
        <v>294</v>
      </c>
      <c r="BK7" s="10">
        <v>105</v>
      </c>
      <c r="BL7" s="10"/>
      <c r="BM7" s="10">
        <v>1098</v>
      </c>
      <c r="BN7" s="10">
        <v>806</v>
      </c>
      <c r="BO7" s="10">
        <v>312</v>
      </c>
      <c r="BP7" s="10"/>
      <c r="BQ7" s="10">
        <v>827</v>
      </c>
      <c r="BR7" s="10">
        <v>1285</v>
      </c>
      <c r="BS7" s="10"/>
      <c r="BT7" s="10">
        <v>1351</v>
      </c>
      <c r="BU7" s="10">
        <v>794</v>
      </c>
    </row>
    <row r="8" spans="2:73" ht="30" customHeight="1" x14ac:dyDescent="0.3">
      <c r="B8" s="11" t="s">
        <v>19</v>
      </c>
      <c r="C8" s="11">
        <v>2227</v>
      </c>
      <c r="D8" s="11">
        <v>1088</v>
      </c>
      <c r="E8" s="11">
        <v>1137</v>
      </c>
      <c r="F8" s="11"/>
      <c r="G8" s="11">
        <v>345</v>
      </c>
      <c r="H8" s="11">
        <v>402</v>
      </c>
      <c r="I8" s="11">
        <v>373</v>
      </c>
      <c r="J8" s="11">
        <v>384</v>
      </c>
      <c r="K8" s="11">
        <v>280</v>
      </c>
      <c r="L8" s="11">
        <v>444</v>
      </c>
      <c r="M8" s="11"/>
      <c r="N8" s="11">
        <v>644</v>
      </c>
      <c r="O8" s="11">
        <v>585</v>
      </c>
      <c r="P8" s="11">
        <v>496</v>
      </c>
      <c r="Q8" s="11">
        <v>492</v>
      </c>
      <c r="R8" s="11"/>
      <c r="S8" s="11">
        <v>354</v>
      </c>
      <c r="T8" s="11">
        <v>355</v>
      </c>
      <c r="U8" s="11">
        <v>229</v>
      </c>
      <c r="V8" s="11">
        <v>246</v>
      </c>
      <c r="W8" s="11">
        <v>201</v>
      </c>
      <c r="X8" s="11">
        <v>221</v>
      </c>
      <c r="Y8" s="11">
        <v>224</v>
      </c>
      <c r="Z8" s="11">
        <v>107</v>
      </c>
      <c r="AA8" s="11">
        <v>291</v>
      </c>
      <c r="AB8" s="11"/>
      <c r="AC8" s="11">
        <v>15</v>
      </c>
      <c r="AD8" s="11">
        <v>67</v>
      </c>
      <c r="AE8" s="11">
        <v>128</v>
      </c>
      <c r="AF8" s="11">
        <v>142</v>
      </c>
      <c r="AG8" s="11">
        <v>180</v>
      </c>
      <c r="AH8" s="11">
        <v>237</v>
      </c>
      <c r="AI8" s="11">
        <v>210</v>
      </c>
      <c r="AJ8" s="11">
        <v>165</v>
      </c>
      <c r="AK8" s="11">
        <v>162</v>
      </c>
      <c r="AL8" s="11">
        <v>134</v>
      </c>
      <c r="AM8" s="11">
        <v>182</v>
      </c>
      <c r="AN8" s="11">
        <v>137</v>
      </c>
      <c r="AO8" s="11">
        <v>106</v>
      </c>
      <c r="AP8" s="11">
        <v>76</v>
      </c>
      <c r="AQ8" s="11">
        <v>66</v>
      </c>
      <c r="AR8" s="11">
        <v>144</v>
      </c>
      <c r="AS8" s="11"/>
      <c r="AT8" s="11">
        <v>525</v>
      </c>
      <c r="AU8" s="11">
        <v>636</v>
      </c>
      <c r="AV8" s="11">
        <v>339</v>
      </c>
      <c r="AW8" s="11">
        <v>420</v>
      </c>
      <c r="AX8" s="11">
        <v>211</v>
      </c>
      <c r="AY8" s="11">
        <v>96</v>
      </c>
      <c r="AZ8" s="11"/>
      <c r="BA8" s="11">
        <v>503</v>
      </c>
      <c r="BB8" s="11">
        <v>504</v>
      </c>
      <c r="BC8" s="11">
        <v>582</v>
      </c>
      <c r="BD8" s="11">
        <v>288</v>
      </c>
      <c r="BE8" s="11">
        <v>38</v>
      </c>
      <c r="BF8" s="11"/>
      <c r="BG8" s="11">
        <v>435</v>
      </c>
      <c r="BH8" s="11">
        <v>786</v>
      </c>
      <c r="BI8" s="11">
        <v>201</v>
      </c>
      <c r="BJ8" s="11">
        <v>294</v>
      </c>
      <c r="BK8" s="11">
        <v>108</v>
      </c>
      <c r="BL8" s="11"/>
      <c r="BM8" s="11">
        <v>1117</v>
      </c>
      <c r="BN8" s="11">
        <v>809</v>
      </c>
      <c r="BO8" s="11">
        <v>302</v>
      </c>
      <c r="BP8" s="11"/>
      <c r="BQ8" s="11">
        <v>882</v>
      </c>
      <c r="BR8" s="11">
        <v>1229</v>
      </c>
      <c r="BS8" s="11"/>
      <c r="BT8" s="11">
        <v>1366</v>
      </c>
      <c r="BU8" s="11">
        <v>785</v>
      </c>
    </row>
    <row r="9" spans="2:73" x14ac:dyDescent="0.3">
      <c r="B9" s="18" t="s">
        <v>534</v>
      </c>
      <c r="C9" s="17">
        <v>0.654755931655158</v>
      </c>
      <c r="D9" s="17">
        <v>0.63717868986947301</v>
      </c>
      <c r="E9" s="17">
        <v>0.67153722791663095</v>
      </c>
      <c r="F9" s="17"/>
      <c r="G9" s="17">
        <v>0.75425390653965796</v>
      </c>
      <c r="H9" s="17">
        <v>0.716955043224345</v>
      </c>
      <c r="I9" s="17">
        <v>0.71192631314523802</v>
      </c>
      <c r="J9" s="17">
        <v>0.63361688801437299</v>
      </c>
      <c r="K9" s="17">
        <v>0.55608491510902502</v>
      </c>
      <c r="L9" s="17">
        <v>0.55362786635484695</v>
      </c>
      <c r="M9" s="17"/>
      <c r="N9" s="17">
        <v>0.73172355296712399</v>
      </c>
      <c r="O9" s="17">
        <v>0.64000356252256596</v>
      </c>
      <c r="P9" s="17">
        <v>0.65298524085293397</v>
      </c>
      <c r="Q9" s="17">
        <v>0.57665530340384297</v>
      </c>
      <c r="R9" s="17"/>
      <c r="S9" s="17">
        <v>0.694835992533544</v>
      </c>
      <c r="T9" s="17">
        <v>0.59881930690746499</v>
      </c>
      <c r="U9" s="17">
        <v>0.65305952685275503</v>
      </c>
      <c r="V9" s="17">
        <v>0.64424693583317605</v>
      </c>
      <c r="W9" s="17">
        <v>0.64990017840949998</v>
      </c>
      <c r="X9" s="17">
        <v>0.68165466183589596</v>
      </c>
      <c r="Y9" s="17">
        <v>0.57987601218837903</v>
      </c>
      <c r="Z9" s="17">
        <v>0.72384256901093902</v>
      </c>
      <c r="AA9" s="17">
        <v>0.69963848731435796</v>
      </c>
      <c r="AB9" s="17"/>
      <c r="AC9" s="17">
        <v>0.67700784183592</v>
      </c>
      <c r="AD9" s="17">
        <v>0.56070560124653301</v>
      </c>
      <c r="AE9" s="17">
        <v>0.62409897993707297</v>
      </c>
      <c r="AF9" s="17">
        <v>0.52834504663382598</v>
      </c>
      <c r="AG9" s="17">
        <v>0.60192469312897501</v>
      </c>
      <c r="AH9" s="17">
        <v>0.64617031499142596</v>
      </c>
      <c r="AI9" s="17">
        <v>0.640046646885158</v>
      </c>
      <c r="AJ9" s="17">
        <v>0.65734165361004904</v>
      </c>
      <c r="AK9" s="17">
        <v>0.64773561042251204</v>
      </c>
      <c r="AL9" s="17">
        <v>0.65015477081902595</v>
      </c>
      <c r="AM9" s="17">
        <v>0.736706011726868</v>
      </c>
      <c r="AN9" s="17">
        <v>0.73721651414050204</v>
      </c>
      <c r="AO9" s="17">
        <v>0.719625826486051</v>
      </c>
      <c r="AP9" s="17">
        <v>0.732375441083431</v>
      </c>
      <c r="AQ9" s="17">
        <v>0.70115716231387304</v>
      </c>
      <c r="AR9" s="17">
        <v>0.77357354418081503</v>
      </c>
      <c r="AS9" s="17"/>
      <c r="AT9" s="17">
        <v>0.70608212038839002</v>
      </c>
      <c r="AU9" s="17">
        <v>0.629721266353785</v>
      </c>
      <c r="AV9" s="17">
        <v>0.69073425750208395</v>
      </c>
      <c r="AW9" s="17">
        <v>0.63257855779566396</v>
      </c>
      <c r="AX9" s="17">
        <v>0.59517116303971795</v>
      </c>
      <c r="AY9" s="17">
        <v>0.63733476051289495</v>
      </c>
      <c r="AZ9" s="17"/>
      <c r="BA9" s="17">
        <v>0.58126099327603498</v>
      </c>
      <c r="BB9" s="17">
        <v>0.65019049782910598</v>
      </c>
      <c r="BC9" s="17">
        <v>0.69137264662650499</v>
      </c>
      <c r="BD9" s="17">
        <v>0.72918954003951197</v>
      </c>
      <c r="BE9" s="17">
        <v>0.73400391224333295</v>
      </c>
      <c r="BF9" s="17"/>
      <c r="BG9" s="17">
        <v>0.63632641570418003</v>
      </c>
      <c r="BH9" s="17">
        <v>0.69907675866195296</v>
      </c>
      <c r="BI9" s="17">
        <v>0.636750007957954</v>
      </c>
      <c r="BJ9" s="17">
        <v>0.63092327835557604</v>
      </c>
      <c r="BK9" s="17">
        <v>0.64880493744022205</v>
      </c>
      <c r="BL9" s="17"/>
      <c r="BM9" s="17">
        <v>0.63876339308670704</v>
      </c>
      <c r="BN9" s="17">
        <v>0.66649675522678198</v>
      </c>
      <c r="BO9" s="17">
        <v>0.68251633082815499</v>
      </c>
      <c r="BP9" s="17"/>
      <c r="BQ9" s="17">
        <v>0.73229340567497403</v>
      </c>
      <c r="BR9" s="17">
        <v>0.60291527759192598</v>
      </c>
      <c r="BS9" s="17"/>
      <c r="BT9" s="17">
        <v>0.69606795309021396</v>
      </c>
      <c r="BU9" s="17">
        <v>0.59574682612029495</v>
      </c>
    </row>
    <row r="10" spans="2:73" x14ac:dyDescent="0.3">
      <c r="B10" s="18" t="s">
        <v>535</v>
      </c>
      <c r="C10" s="17">
        <v>0.32080886478369702</v>
      </c>
      <c r="D10" s="17">
        <v>0.34021179618956698</v>
      </c>
      <c r="E10" s="17">
        <v>0.302242810115114</v>
      </c>
      <c r="F10" s="17"/>
      <c r="G10" s="17">
        <v>0.22802285781534201</v>
      </c>
      <c r="H10" s="17">
        <v>0.259355368366259</v>
      </c>
      <c r="I10" s="17">
        <v>0.27280826526048002</v>
      </c>
      <c r="J10" s="17">
        <v>0.34804162109808401</v>
      </c>
      <c r="K10" s="17">
        <v>0.41814366746201798</v>
      </c>
      <c r="L10" s="17">
        <v>0.40390760604720999</v>
      </c>
      <c r="M10" s="17"/>
      <c r="N10" s="17">
        <v>0.25000020199848899</v>
      </c>
      <c r="O10" s="17">
        <v>0.33880870716470501</v>
      </c>
      <c r="P10" s="17">
        <v>0.31429525458234098</v>
      </c>
      <c r="Q10" s="17">
        <v>0.39483974420238999</v>
      </c>
      <c r="R10" s="17"/>
      <c r="S10" s="17">
        <v>0.269284949601866</v>
      </c>
      <c r="T10" s="17">
        <v>0.38532355809452301</v>
      </c>
      <c r="U10" s="17">
        <v>0.327166038798821</v>
      </c>
      <c r="V10" s="17">
        <v>0.34213485020656498</v>
      </c>
      <c r="W10" s="17">
        <v>0.325222075520752</v>
      </c>
      <c r="X10" s="17">
        <v>0.28944656272386898</v>
      </c>
      <c r="Y10" s="17">
        <v>0.37743609641688503</v>
      </c>
      <c r="Z10" s="17">
        <v>0.27615743098906098</v>
      </c>
      <c r="AA10" s="17">
        <v>0.27534231279182397</v>
      </c>
      <c r="AB10" s="17"/>
      <c r="AC10" s="17">
        <v>0.32299215816408</v>
      </c>
      <c r="AD10" s="17">
        <v>0.390319707441179</v>
      </c>
      <c r="AE10" s="17">
        <v>0.35518690488115101</v>
      </c>
      <c r="AF10" s="17">
        <v>0.40880945138277403</v>
      </c>
      <c r="AG10" s="17">
        <v>0.37283098840297102</v>
      </c>
      <c r="AH10" s="17">
        <v>0.33887759682886098</v>
      </c>
      <c r="AI10" s="17">
        <v>0.349726942832702</v>
      </c>
      <c r="AJ10" s="17">
        <v>0.32030367678690502</v>
      </c>
      <c r="AK10" s="17">
        <v>0.33154316072078799</v>
      </c>
      <c r="AL10" s="17">
        <v>0.32098139089188599</v>
      </c>
      <c r="AM10" s="17">
        <v>0.24633901623792501</v>
      </c>
      <c r="AN10" s="17">
        <v>0.23793828610041901</v>
      </c>
      <c r="AO10" s="17">
        <v>0.26882675859773703</v>
      </c>
      <c r="AP10" s="17">
        <v>0.25567749142336899</v>
      </c>
      <c r="AQ10" s="17">
        <v>0.28049070667313603</v>
      </c>
      <c r="AR10" s="17">
        <v>0.22052326969868599</v>
      </c>
      <c r="AS10" s="17"/>
      <c r="AT10" s="17">
        <v>0.28034724440109399</v>
      </c>
      <c r="AU10" s="17">
        <v>0.33731533908546402</v>
      </c>
      <c r="AV10" s="17">
        <v>0.27844671333640297</v>
      </c>
      <c r="AW10" s="17">
        <v>0.356539757942334</v>
      </c>
      <c r="AX10" s="17">
        <v>0.37091041121324497</v>
      </c>
      <c r="AY10" s="17">
        <v>0.31915781672296101</v>
      </c>
      <c r="AZ10" s="17"/>
      <c r="BA10" s="17">
        <v>0.39076121830891097</v>
      </c>
      <c r="BB10" s="17">
        <v>0.32030820141465</v>
      </c>
      <c r="BC10" s="17">
        <v>0.29551451309496002</v>
      </c>
      <c r="BD10" s="17">
        <v>0.24933843182273399</v>
      </c>
      <c r="BE10" s="17">
        <v>0.251447743225022</v>
      </c>
      <c r="BF10" s="17"/>
      <c r="BG10" s="17">
        <v>0.33153699496622901</v>
      </c>
      <c r="BH10" s="17">
        <v>0.28574214401183401</v>
      </c>
      <c r="BI10" s="17">
        <v>0.34445967744433997</v>
      </c>
      <c r="BJ10" s="17">
        <v>0.35707030763889203</v>
      </c>
      <c r="BK10" s="17">
        <v>0.323756484208021</v>
      </c>
      <c r="BL10" s="17"/>
      <c r="BM10" s="17">
        <v>0.33700609771380502</v>
      </c>
      <c r="BN10" s="17">
        <v>0.30800628627332099</v>
      </c>
      <c r="BO10" s="17">
        <v>0.29513704814937902</v>
      </c>
      <c r="BP10" s="17"/>
      <c r="BQ10" s="17">
        <v>0.25525599788808501</v>
      </c>
      <c r="BR10" s="17">
        <v>0.36805058798066398</v>
      </c>
      <c r="BS10" s="17"/>
      <c r="BT10" s="17">
        <v>0.28388374243446102</v>
      </c>
      <c r="BU10" s="17">
        <v>0.37949999345426499</v>
      </c>
    </row>
    <row r="11" spans="2:73" x14ac:dyDescent="0.3">
      <c r="B11" s="18" t="s">
        <v>92</v>
      </c>
      <c r="C11" s="19">
        <v>2.4435203561144699E-2</v>
      </c>
      <c r="D11" s="19">
        <v>2.2609513940959901E-2</v>
      </c>
      <c r="E11" s="19">
        <v>2.6219961968254799E-2</v>
      </c>
      <c r="F11" s="19"/>
      <c r="G11" s="19">
        <v>1.7723235645000002E-2</v>
      </c>
      <c r="H11" s="19">
        <v>2.3689588409395699E-2</v>
      </c>
      <c r="I11" s="19">
        <v>1.52654215942818E-2</v>
      </c>
      <c r="J11" s="19">
        <v>1.83414908875431E-2</v>
      </c>
      <c r="K11" s="19">
        <v>2.5771417428956899E-2</v>
      </c>
      <c r="L11" s="19">
        <v>4.2464527597943197E-2</v>
      </c>
      <c r="M11" s="19"/>
      <c r="N11" s="19">
        <v>1.8276245034387201E-2</v>
      </c>
      <c r="O11" s="19">
        <v>2.1187730312729299E-2</v>
      </c>
      <c r="P11" s="19">
        <v>3.2719504564725499E-2</v>
      </c>
      <c r="Q11" s="19">
        <v>2.85049523937667E-2</v>
      </c>
      <c r="R11" s="19"/>
      <c r="S11" s="19">
        <v>3.5879057864590003E-2</v>
      </c>
      <c r="T11" s="19">
        <v>1.5857134998012799E-2</v>
      </c>
      <c r="U11" s="19">
        <v>1.97744343484248E-2</v>
      </c>
      <c r="V11" s="19">
        <v>1.3618213960258901E-2</v>
      </c>
      <c r="W11" s="19">
        <v>2.4877746069748199E-2</v>
      </c>
      <c r="X11" s="19">
        <v>2.8898775440235301E-2</v>
      </c>
      <c r="Y11" s="19">
        <v>4.2687891394735902E-2</v>
      </c>
      <c r="Z11" s="19">
        <v>0</v>
      </c>
      <c r="AA11" s="19">
        <v>2.5019199893818001E-2</v>
      </c>
      <c r="AB11" s="19"/>
      <c r="AC11" s="19">
        <v>0</v>
      </c>
      <c r="AD11" s="19">
        <v>4.8974691312288099E-2</v>
      </c>
      <c r="AE11" s="19">
        <v>2.07141151817762E-2</v>
      </c>
      <c r="AF11" s="19">
        <v>6.2845501983399901E-2</v>
      </c>
      <c r="AG11" s="19">
        <v>2.5244318468054E-2</v>
      </c>
      <c r="AH11" s="19">
        <v>1.49520881797124E-2</v>
      </c>
      <c r="AI11" s="19">
        <v>1.0226410282140601E-2</v>
      </c>
      <c r="AJ11" s="19">
        <v>2.2354669603045801E-2</v>
      </c>
      <c r="AK11" s="19">
        <v>2.0721228856699601E-2</v>
      </c>
      <c r="AL11" s="19">
        <v>2.8863838289088398E-2</v>
      </c>
      <c r="AM11" s="19">
        <v>1.69549720352072E-2</v>
      </c>
      <c r="AN11" s="19">
        <v>2.4845199759078999E-2</v>
      </c>
      <c r="AO11" s="19">
        <v>1.15474149162119E-2</v>
      </c>
      <c r="AP11" s="19">
        <v>1.19470674932003E-2</v>
      </c>
      <c r="AQ11" s="19">
        <v>1.83521310129913E-2</v>
      </c>
      <c r="AR11" s="19">
        <v>5.9031861204983001E-3</v>
      </c>
      <c r="AS11" s="19"/>
      <c r="AT11" s="19">
        <v>1.3570635210515899E-2</v>
      </c>
      <c r="AU11" s="19">
        <v>3.2963394560751397E-2</v>
      </c>
      <c r="AV11" s="19">
        <v>3.08190291615127E-2</v>
      </c>
      <c r="AW11" s="19">
        <v>1.08816842620027E-2</v>
      </c>
      <c r="AX11" s="19">
        <v>3.3918425747036698E-2</v>
      </c>
      <c r="AY11" s="19">
        <v>4.3507422764144099E-2</v>
      </c>
      <c r="AZ11" s="19"/>
      <c r="BA11" s="19">
        <v>2.7977788415054002E-2</v>
      </c>
      <c r="BB11" s="19">
        <v>2.9501300756244499E-2</v>
      </c>
      <c r="BC11" s="19">
        <v>1.31128402785357E-2</v>
      </c>
      <c r="BD11" s="19">
        <v>2.1472028137754499E-2</v>
      </c>
      <c r="BE11" s="19">
        <v>1.45483445316452E-2</v>
      </c>
      <c r="BF11" s="19"/>
      <c r="BG11" s="19">
        <v>3.2136589329590799E-2</v>
      </c>
      <c r="BH11" s="19">
        <v>1.5181097326213099E-2</v>
      </c>
      <c r="BI11" s="19">
        <v>1.8790314597705401E-2</v>
      </c>
      <c r="BJ11" s="19">
        <v>1.20064140055312E-2</v>
      </c>
      <c r="BK11" s="19">
        <v>2.7438578351757101E-2</v>
      </c>
      <c r="BL11" s="19"/>
      <c r="BM11" s="19">
        <v>2.4230509199488701E-2</v>
      </c>
      <c r="BN11" s="19">
        <v>2.5496958499896302E-2</v>
      </c>
      <c r="BO11" s="19">
        <v>2.2346621022466099E-2</v>
      </c>
      <c r="BP11" s="19"/>
      <c r="BQ11" s="19">
        <v>1.24505964369415E-2</v>
      </c>
      <c r="BR11" s="19">
        <v>2.90341344274101E-2</v>
      </c>
      <c r="BS11" s="19"/>
      <c r="BT11" s="19">
        <v>2.0048304475324699E-2</v>
      </c>
      <c r="BU11" s="19">
        <v>2.4753180425439999E-2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2216</v>
      </c>
      <c r="D7" s="10">
        <v>928</v>
      </c>
      <c r="E7" s="10">
        <v>1285</v>
      </c>
      <c r="F7" s="10"/>
      <c r="G7" s="10">
        <v>235</v>
      </c>
      <c r="H7" s="10">
        <v>316</v>
      </c>
      <c r="I7" s="10">
        <v>391</v>
      </c>
      <c r="J7" s="10">
        <v>502</v>
      </c>
      <c r="K7" s="10">
        <v>294</v>
      </c>
      <c r="L7" s="10">
        <v>478</v>
      </c>
      <c r="M7" s="10"/>
      <c r="N7" s="10">
        <v>671</v>
      </c>
      <c r="O7" s="10">
        <v>536</v>
      </c>
      <c r="P7" s="10">
        <v>498</v>
      </c>
      <c r="Q7" s="10">
        <v>501</v>
      </c>
      <c r="R7" s="10"/>
      <c r="S7" s="10">
        <v>350</v>
      </c>
      <c r="T7" s="10">
        <v>355</v>
      </c>
      <c r="U7" s="10">
        <v>225</v>
      </c>
      <c r="V7" s="10">
        <v>245</v>
      </c>
      <c r="W7" s="10">
        <v>200</v>
      </c>
      <c r="X7" s="10">
        <v>222</v>
      </c>
      <c r="Y7" s="10">
        <v>224</v>
      </c>
      <c r="Z7" s="10">
        <v>109</v>
      </c>
      <c r="AA7" s="10">
        <v>286</v>
      </c>
      <c r="AB7" s="10"/>
      <c r="AC7" s="10">
        <v>11</v>
      </c>
      <c r="AD7" s="10">
        <v>62</v>
      </c>
      <c r="AE7" s="10">
        <v>131</v>
      </c>
      <c r="AF7" s="10">
        <v>141</v>
      </c>
      <c r="AG7" s="10">
        <v>186</v>
      </c>
      <c r="AH7" s="10">
        <v>237</v>
      </c>
      <c r="AI7" s="10">
        <v>203</v>
      </c>
      <c r="AJ7" s="10">
        <v>167</v>
      </c>
      <c r="AK7" s="10">
        <v>150</v>
      </c>
      <c r="AL7" s="10">
        <v>132</v>
      </c>
      <c r="AM7" s="10">
        <v>180</v>
      </c>
      <c r="AN7" s="10">
        <v>139</v>
      </c>
      <c r="AO7" s="10">
        <v>105</v>
      </c>
      <c r="AP7" s="10">
        <v>72</v>
      </c>
      <c r="AQ7" s="10">
        <v>68</v>
      </c>
      <c r="AR7" s="10">
        <v>149</v>
      </c>
      <c r="AS7" s="10"/>
      <c r="AT7" s="10">
        <v>487</v>
      </c>
      <c r="AU7" s="10">
        <v>645</v>
      </c>
      <c r="AV7" s="10">
        <v>335</v>
      </c>
      <c r="AW7" s="10">
        <v>423</v>
      </c>
      <c r="AX7" s="10">
        <v>225</v>
      </c>
      <c r="AY7" s="10">
        <v>100</v>
      </c>
      <c r="AZ7" s="10"/>
      <c r="BA7" s="10">
        <v>509</v>
      </c>
      <c r="BB7" s="10">
        <v>491</v>
      </c>
      <c r="BC7" s="10">
        <v>564</v>
      </c>
      <c r="BD7" s="10">
        <v>287</v>
      </c>
      <c r="BE7" s="10">
        <v>43</v>
      </c>
      <c r="BF7" s="10"/>
      <c r="BG7" s="10">
        <v>449</v>
      </c>
      <c r="BH7" s="10">
        <v>772</v>
      </c>
      <c r="BI7" s="10">
        <v>206</v>
      </c>
      <c r="BJ7" s="10">
        <v>294</v>
      </c>
      <c r="BK7" s="10">
        <v>105</v>
      </c>
      <c r="BL7" s="10"/>
      <c r="BM7" s="10">
        <v>1098</v>
      </c>
      <c r="BN7" s="10">
        <v>806</v>
      </c>
      <c r="BO7" s="10">
        <v>312</v>
      </c>
      <c r="BP7" s="10"/>
      <c r="BQ7" s="10">
        <v>827</v>
      </c>
      <c r="BR7" s="10">
        <v>1285</v>
      </c>
      <c r="BS7" s="10"/>
      <c r="BT7" s="10">
        <v>1351</v>
      </c>
      <c r="BU7" s="10">
        <v>794</v>
      </c>
    </row>
    <row r="8" spans="2:73" ht="30" customHeight="1" x14ac:dyDescent="0.3">
      <c r="B8" s="11" t="s">
        <v>19</v>
      </c>
      <c r="C8" s="11">
        <v>2227</v>
      </c>
      <c r="D8" s="11">
        <v>1088</v>
      </c>
      <c r="E8" s="11">
        <v>1137</v>
      </c>
      <c r="F8" s="11"/>
      <c r="G8" s="11">
        <v>345</v>
      </c>
      <c r="H8" s="11">
        <v>402</v>
      </c>
      <c r="I8" s="11">
        <v>373</v>
      </c>
      <c r="J8" s="11">
        <v>384</v>
      </c>
      <c r="K8" s="11">
        <v>280</v>
      </c>
      <c r="L8" s="11">
        <v>444</v>
      </c>
      <c r="M8" s="11"/>
      <c r="N8" s="11">
        <v>644</v>
      </c>
      <c r="O8" s="11">
        <v>585</v>
      </c>
      <c r="P8" s="11">
        <v>496</v>
      </c>
      <c r="Q8" s="11">
        <v>492</v>
      </c>
      <c r="R8" s="11"/>
      <c r="S8" s="11">
        <v>354</v>
      </c>
      <c r="T8" s="11">
        <v>355</v>
      </c>
      <c r="U8" s="11">
        <v>229</v>
      </c>
      <c r="V8" s="11">
        <v>246</v>
      </c>
      <c r="W8" s="11">
        <v>201</v>
      </c>
      <c r="X8" s="11">
        <v>221</v>
      </c>
      <c r="Y8" s="11">
        <v>224</v>
      </c>
      <c r="Z8" s="11">
        <v>107</v>
      </c>
      <c r="AA8" s="11">
        <v>291</v>
      </c>
      <c r="AB8" s="11"/>
      <c r="AC8" s="11">
        <v>15</v>
      </c>
      <c r="AD8" s="11">
        <v>67</v>
      </c>
      <c r="AE8" s="11">
        <v>128</v>
      </c>
      <c r="AF8" s="11">
        <v>142</v>
      </c>
      <c r="AG8" s="11">
        <v>180</v>
      </c>
      <c r="AH8" s="11">
        <v>237</v>
      </c>
      <c r="AI8" s="11">
        <v>210</v>
      </c>
      <c r="AJ8" s="11">
        <v>165</v>
      </c>
      <c r="AK8" s="11">
        <v>162</v>
      </c>
      <c r="AL8" s="11">
        <v>134</v>
      </c>
      <c r="AM8" s="11">
        <v>182</v>
      </c>
      <c r="AN8" s="11">
        <v>137</v>
      </c>
      <c r="AO8" s="11">
        <v>106</v>
      </c>
      <c r="AP8" s="11">
        <v>76</v>
      </c>
      <c r="AQ8" s="11">
        <v>66</v>
      </c>
      <c r="AR8" s="11">
        <v>144</v>
      </c>
      <c r="AS8" s="11"/>
      <c r="AT8" s="11">
        <v>525</v>
      </c>
      <c r="AU8" s="11">
        <v>636</v>
      </c>
      <c r="AV8" s="11">
        <v>339</v>
      </c>
      <c r="AW8" s="11">
        <v>420</v>
      </c>
      <c r="AX8" s="11">
        <v>211</v>
      </c>
      <c r="AY8" s="11">
        <v>96</v>
      </c>
      <c r="AZ8" s="11"/>
      <c r="BA8" s="11">
        <v>503</v>
      </c>
      <c r="BB8" s="11">
        <v>504</v>
      </c>
      <c r="BC8" s="11">
        <v>582</v>
      </c>
      <c r="BD8" s="11">
        <v>288</v>
      </c>
      <c r="BE8" s="11">
        <v>38</v>
      </c>
      <c r="BF8" s="11"/>
      <c r="BG8" s="11">
        <v>435</v>
      </c>
      <c r="BH8" s="11">
        <v>786</v>
      </c>
      <c r="BI8" s="11">
        <v>201</v>
      </c>
      <c r="BJ8" s="11">
        <v>294</v>
      </c>
      <c r="BK8" s="11">
        <v>108</v>
      </c>
      <c r="BL8" s="11"/>
      <c r="BM8" s="11">
        <v>1117</v>
      </c>
      <c r="BN8" s="11">
        <v>809</v>
      </c>
      <c r="BO8" s="11">
        <v>302</v>
      </c>
      <c r="BP8" s="11"/>
      <c r="BQ8" s="11">
        <v>882</v>
      </c>
      <c r="BR8" s="11">
        <v>1229</v>
      </c>
      <c r="BS8" s="11"/>
      <c r="BT8" s="11">
        <v>1366</v>
      </c>
      <c r="BU8" s="11">
        <v>785</v>
      </c>
    </row>
    <row r="9" spans="2:73" x14ac:dyDescent="0.3">
      <c r="B9" s="18" t="s">
        <v>534</v>
      </c>
      <c r="C9" s="17">
        <v>0.63013506065932401</v>
      </c>
      <c r="D9" s="17">
        <v>0.66447914529470797</v>
      </c>
      <c r="E9" s="17">
        <v>0.59719451494398401</v>
      </c>
      <c r="F9" s="17"/>
      <c r="G9" s="17">
        <v>0.71851168548284094</v>
      </c>
      <c r="H9" s="17">
        <v>0.64200264448611299</v>
      </c>
      <c r="I9" s="17">
        <v>0.62921190534792903</v>
      </c>
      <c r="J9" s="17">
        <v>0.61196050514420597</v>
      </c>
      <c r="K9" s="17">
        <v>0.58652993551650501</v>
      </c>
      <c r="L9" s="17">
        <v>0.59472459509693998</v>
      </c>
      <c r="M9" s="17"/>
      <c r="N9" s="17">
        <v>0.68459764533586498</v>
      </c>
      <c r="O9" s="17">
        <v>0.62783490334133896</v>
      </c>
      <c r="P9" s="17">
        <v>0.62790464682326896</v>
      </c>
      <c r="Q9" s="17">
        <v>0.56050237958042703</v>
      </c>
      <c r="R9" s="17"/>
      <c r="S9" s="17">
        <v>0.69134926284170395</v>
      </c>
      <c r="T9" s="17">
        <v>0.60482014860609501</v>
      </c>
      <c r="U9" s="17">
        <v>0.67307782696899199</v>
      </c>
      <c r="V9" s="17">
        <v>0.58626900125054004</v>
      </c>
      <c r="W9" s="17">
        <v>0.62476103645712999</v>
      </c>
      <c r="X9" s="17">
        <v>0.65151785590053501</v>
      </c>
      <c r="Y9" s="17">
        <v>0.568145395849733</v>
      </c>
      <c r="Z9" s="17">
        <v>0.52858478394792097</v>
      </c>
      <c r="AA9" s="17">
        <v>0.66218558869286204</v>
      </c>
      <c r="AB9" s="17"/>
      <c r="AC9" s="17">
        <v>0.73894492617688601</v>
      </c>
      <c r="AD9" s="17">
        <v>0.64875621153296703</v>
      </c>
      <c r="AE9" s="17">
        <v>0.54294931754531595</v>
      </c>
      <c r="AF9" s="17">
        <v>0.53007510362252797</v>
      </c>
      <c r="AG9" s="17">
        <v>0.60892509799233396</v>
      </c>
      <c r="AH9" s="17">
        <v>0.65791816214688603</v>
      </c>
      <c r="AI9" s="17">
        <v>0.63964411948123601</v>
      </c>
      <c r="AJ9" s="17">
        <v>0.62754521862632096</v>
      </c>
      <c r="AK9" s="17">
        <v>0.58950137188676999</v>
      </c>
      <c r="AL9" s="17">
        <v>0.58557884516352599</v>
      </c>
      <c r="AM9" s="17">
        <v>0.61770881340155104</v>
      </c>
      <c r="AN9" s="17">
        <v>0.68104980450658203</v>
      </c>
      <c r="AO9" s="17">
        <v>0.65483276824686099</v>
      </c>
      <c r="AP9" s="17">
        <v>0.76958485839381297</v>
      </c>
      <c r="AQ9" s="17">
        <v>0.61146739673600403</v>
      </c>
      <c r="AR9" s="17">
        <v>0.75530961094363902</v>
      </c>
      <c r="AS9" s="17"/>
      <c r="AT9" s="17">
        <v>0.71623262357140205</v>
      </c>
      <c r="AU9" s="17">
        <v>0.59866247213438695</v>
      </c>
      <c r="AV9" s="17">
        <v>0.64431217095173898</v>
      </c>
      <c r="AW9" s="17">
        <v>0.56316313560402198</v>
      </c>
      <c r="AX9" s="17">
        <v>0.605090580880705</v>
      </c>
      <c r="AY9" s="17">
        <v>0.661812917780216</v>
      </c>
      <c r="AZ9" s="17"/>
      <c r="BA9" s="17">
        <v>0.53860975537840095</v>
      </c>
      <c r="BB9" s="17">
        <v>0.60699893805502303</v>
      </c>
      <c r="BC9" s="17">
        <v>0.681491736741757</v>
      </c>
      <c r="BD9" s="17">
        <v>0.723422478228543</v>
      </c>
      <c r="BE9" s="17">
        <v>0.75596069939378796</v>
      </c>
      <c r="BF9" s="17"/>
      <c r="BG9" s="17">
        <v>0.60027360756973802</v>
      </c>
      <c r="BH9" s="17">
        <v>0.66425054110604198</v>
      </c>
      <c r="BI9" s="17">
        <v>0.65746442687321105</v>
      </c>
      <c r="BJ9" s="17">
        <v>0.59054923456606401</v>
      </c>
      <c r="BK9" s="17">
        <v>0.68995784324494802</v>
      </c>
      <c r="BL9" s="17"/>
      <c r="BM9" s="17">
        <v>0.65321290974445501</v>
      </c>
      <c r="BN9" s="17">
        <v>0.60109369821449998</v>
      </c>
      <c r="BO9" s="17">
        <v>0.62251581987145499</v>
      </c>
      <c r="BP9" s="17"/>
      <c r="BQ9" s="17">
        <v>0.706190217639451</v>
      </c>
      <c r="BR9" s="17">
        <v>0.57156829162560496</v>
      </c>
      <c r="BS9" s="17"/>
      <c r="BT9" s="17">
        <v>0.68722027708861799</v>
      </c>
      <c r="BU9" s="17">
        <v>0.53697857079933897</v>
      </c>
    </row>
    <row r="10" spans="2:73" x14ac:dyDescent="0.3">
      <c r="B10" s="18" t="s">
        <v>535</v>
      </c>
      <c r="C10" s="17">
        <v>0.340781426759238</v>
      </c>
      <c r="D10" s="17">
        <v>0.31447323746908901</v>
      </c>
      <c r="E10" s="17">
        <v>0.36598745289004803</v>
      </c>
      <c r="F10" s="17"/>
      <c r="G10" s="17">
        <v>0.26090029543698501</v>
      </c>
      <c r="H10" s="17">
        <v>0.32943194657298702</v>
      </c>
      <c r="I10" s="17">
        <v>0.33321023805538202</v>
      </c>
      <c r="J10" s="17">
        <v>0.37760418870599199</v>
      </c>
      <c r="K10" s="17">
        <v>0.36945664745095302</v>
      </c>
      <c r="L10" s="17">
        <v>0.36952407122025699</v>
      </c>
      <c r="M10" s="17"/>
      <c r="N10" s="17">
        <v>0.29513510248029401</v>
      </c>
      <c r="O10" s="17">
        <v>0.34433631039041601</v>
      </c>
      <c r="P10" s="17">
        <v>0.343209017809262</v>
      </c>
      <c r="Q10" s="17">
        <v>0.39659092098427901</v>
      </c>
      <c r="R10" s="17"/>
      <c r="S10" s="17">
        <v>0.28845765568453402</v>
      </c>
      <c r="T10" s="17">
        <v>0.375133844494142</v>
      </c>
      <c r="U10" s="17">
        <v>0.28526404444391401</v>
      </c>
      <c r="V10" s="17">
        <v>0.38480497461679802</v>
      </c>
      <c r="W10" s="17">
        <v>0.36363616225967399</v>
      </c>
      <c r="X10" s="17">
        <v>0.31229209526506901</v>
      </c>
      <c r="Y10" s="17">
        <v>0.39642758140865098</v>
      </c>
      <c r="Z10" s="17">
        <v>0.42964414036509302</v>
      </c>
      <c r="AA10" s="17">
        <v>0.29944733313278998</v>
      </c>
      <c r="AB10" s="17"/>
      <c r="AC10" s="17">
        <v>0.26105507382311399</v>
      </c>
      <c r="AD10" s="17">
        <v>0.29325352710788</v>
      </c>
      <c r="AE10" s="17">
        <v>0.41091541025806599</v>
      </c>
      <c r="AF10" s="17">
        <v>0.41525819466114799</v>
      </c>
      <c r="AG10" s="17">
        <v>0.37342482933016002</v>
      </c>
      <c r="AH10" s="17">
        <v>0.31674488335873902</v>
      </c>
      <c r="AI10" s="17">
        <v>0.33645963028569897</v>
      </c>
      <c r="AJ10" s="17">
        <v>0.34744105489691302</v>
      </c>
      <c r="AK10" s="17">
        <v>0.35761342000273</v>
      </c>
      <c r="AL10" s="17">
        <v>0.390827422220556</v>
      </c>
      <c r="AM10" s="17">
        <v>0.36270149671990898</v>
      </c>
      <c r="AN10" s="17">
        <v>0.29884449466132701</v>
      </c>
      <c r="AO10" s="17">
        <v>0.320082200469543</v>
      </c>
      <c r="AP10" s="17">
        <v>0.21846807411298699</v>
      </c>
      <c r="AQ10" s="17">
        <v>0.37018047225100498</v>
      </c>
      <c r="AR10" s="17">
        <v>0.227137955815012</v>
      </c>
      <c r="AS10" s="17"/>
      <c r="AT10" s="17">
        <v>0.260470523289137</v>
      </c>
      <c r="AU10" s="17">
        <v>0.37064188964818701</v>
      </c>
      <c r="AV10" s="17">
        <v>0.32481843041446001</v>
      </c>
      <c r="AW10" s="17">
        <v>0.40396840330410799</v>
      </c>
      <c r="AX10" s="17">
        <v>0.36367954495499499</v>
      </c>
      <c r="AY10" s="17">
        <v>0.31540049045358498</v>
      </c>
      <c r="AZ10" s="17"/>
      <c r="BA10" s="17">
        <v>0.41546297491816903</v>
      </c>
      <c r="BB10" s="17">
        <v>0.37496609234864098</v>
      </c>
      <c r="BC10" s="17">
        <v>0.29312295282681899</v>
      </c>
      <c r="BD10" s="17">
        <v>0.25949505372994502</v>
      </c>
      <c r="BE10" s="17">
        <v>0.22949095607456699</v>
      </c>
      <c r="BF10" s="17"/>
      <c r="BG10" s="17">
        <v>0.36737165804340999</v>
      </c>
      <c r="BH10" s="17">
        <v>0.31558327291020299</v>
      </c>
      <c r="BI10" s="17">
        <v>0.32985580521284003</v>
      </c>
      <c r="BJ10" s="17">
        <v>0.379410745416355</v>
      </c>
      <c r="BK10" s="17">
        <v>0.26555076082169499</v>
      </c>
      <c r="BL10" s="17"/>
      <c r="BM10" s="17">
        <v>0.32482468746746701</v>
      </c>
      <c r="BN10" s="17">
        <v>0.36235260191074797</v>
      </c>
      <c r="BO10" s="17">
        <v>0.34205166439606399</v>
      </c>
      <c r="BP10" s="17"/>
      <c r="BQ10" s="17">
        <v>0.26963411584212299</v>
      </c>
      <c r="BR10" s="17">
        <v>0.39622335986439899</v>
      </c>
      <c r="BS10" s="17"/>
      <c r="BT10" s="17">
        <v>0.29007301233294203</v>
      </c>
      <c r="BU10" s="17">
        <v>0.42835762702784203</v>
      </c>
    </row>
    <row r="11" spans="2:73" x14ac:dyDescent="0.3">
      <c r="B11" s="18" t="s">
        <v>92</v>
      </c>
      <c r="C11" s="19">
        <v>2.9083512581437699E-2</v>
      </c>
      <c r="D11" s="19">
        <v>2.1047617236203499E-2</v>
      </c>
      <c r="E11" s="19">
        <v>3.6818032165968302E-2</v>
      </c>
      <c r="F11" s="19"/>
      <c r="G11" s="19">
        <v>2.0588019080174099E-2</v>
      </c>
      <c r="H11" s="19">
        <v>2.85654089409005E-2</v>
      </c>
      <c r="I11" s="19">
        <v>3.7577856596689101E-2</v>
      </c>
      <c r="J11" s="19">
        <v>1.0435306149802001E-2</v>
      </c>
      <c r="K11" s="19">
        <v>4.4013417032542197E-2</v>
      </c>
      <c r="L11" s="19">
        <v>3.5751333682803602E-2</v>
      </c>
      <c r="M11" s="19"/>
      <c r="N11" s="19">
        <v>2.02672521838403E-2</v>
      </c>
      <c r="O11" s="19">
        <v>2.7828786268245399E-2</v>
      </c>
      <c r="P11" s="19">
        <v>2.8886335367469301E-2</v>
      </c>
      <c r="Q11" s="19">
        <v>4.2906699435293898E-2</v>
      </c>
      <c r="R11" s="19"/>
      <c r="S11" s="19">
        <v>2.0193081473761799E-2</v>
      </c>
      <c r="T11" s="19">
        <v>2.0046006899762901E-2</v>
      </c>
      <c r="U11" s="19">
        <v>4.1658128587094397E-2</v>
      </c>
      <c r="V11" s="19">
        <v>2.8926024132661401E-2</v>
      </c>
      <c r="W11" s="19">
        <v>1.16028012831965E-2</v>
      </c>
      <c r="X11" s="19">
        <v>3.6190048834395798E-2</v>
      </c>
      <c r="Y11" s="19">
        <v>3.5427022741615903E-2</v>
      </c>
      <c r="Z11" s="19">
        <v>4.1771075686985799E-2</v>
      </c>
      <c r="AA11" s="19">
        <v>3.8367078174348201E-2</v>
      </c>
      <c r="AB11" s="19"/>
      <c r="AC11" s="19">
        <v>0</v>
      </c>
      <c r="AD11" s="19">
        <v>5.7990261359152501E-2</v>
      </c>
      <c r="AE11" s="19">
        <v>4.6135272196617901E-2</v>
      </c>
      <c r="AF11" s="19">
        <v>5.46667017163237E-2</v>
      </c>
      <c r="AG11" s="19">
        <v>1.7650072677506401E-2</v>
      </c>
      <c r="AH11" s="19">
        <v>2.5336954494374599E-2</v>
      </c>
      <c r="AI11" s="19">
        <v>2.3896250233064398E-2</v>
      </c>
      <c r="AJ11" s="19">
        <v>2.5013726476765401E-2</v>
      </c>
      <c r="AK11" s="19">
        <v>5.2885208110500299E-2</v>
      </c>
      <c r="AL11" s="19">
        <v>2.3593732615917799E-2</v>
      </c>
      <c r="AM11" s="19">
        <v>1.9589689878539401E-2</v>
      </c>
      <c r="AN11" s="19">
        <v>2.0105700832091102E-2</v>
      </c>
      <c r="AO11" s="19">
        <v>2.5085031283595498E-2</v>
      </c>
      <c r="AP11" s="19">
        <v>1.19470674932003E-2</v>
      </c>
      <c r="AQ11" s="19">
        <v>1.83521310129913E-2</v>
      </c>
      <c r="AR11" s="19">
        <v>1.7552433241349301E-2</v>
      </c>
      <c r="AS11" s="19"/>
      <c r="AT11" s="19">
        <v>2.3296853139461299E-2</v>
      </c>
      <c r="AU11" s="19">
        <v>3.0695638217425599E-2</v>
      </c>
      <c r="AV11" s="19">
        <v>3.0869398633800699E-2</v>
      </c>
      <c r="AW11" s="19">
        <v>3.2868461091870103E-2</v>
      </c>
      <c r="AX11" s="19">
        <v>3.1229874164299599E-2</v>
      </c>
      <c r="AY11" s="19">
        <v>2.27865917661992E-2</v>
      </c>
      <c r="AZ11" s="19"/>
      <c r="BA11" s="19">
        <v>4.5927269703429897E-2</v>
      </c>
      <c r="BB11" s="19">
        <v>1.80349695963356E-2</v>
      </c>
      <c r="BC11" s="19">
        <v>2.5385310431424099E-2</v>
      </c>
      <c r="BD11" s="19">
        <v>1.7082468041512502E-2</v>
      </c>
      <c r="BE11" s="19">
        <v>1.45483445316452E-2</v>
      </c>
      <c r="BF11" s="19"/>
      <c r="BG11" s="19">
        <v>3.2354734386851998E-2</v>
      </c>
      <c r="BH11" s="19">
        <v>2.0166185983755101E-2</v>
      </c>
      <c r="BI11" s="19">
        <v>1.26797679139479E-2</v>
      </c>
      <c r="BJ11" s="19">
        <v>3.0040020017581201E-2</v>
      </c>
      <c r="BK11" s="19">
        <v>4.44913959333572E-2</v>
      </c>
      <c r="BL11" s="19"/>
      <c r="BM11" s="19">
        <v>2.1962402788077699E-2</v>
      </c>
      <c r="BN11" s="19">
        <v>3.6553699874752703E-2</v>
      </c>
      <c r="BO11" s="19">
        <v>3.5432515732480602E-2</v>
      </c>
      <c r="BP11" s="19"/>
      <c r="BQ11" s="19">
        <v>2.4175666518425499E-2</v>
      </c>
      <c r="BR11" s="19">
        <v>3.2208348509995599E-2</v>
      </c>
      <c r="BS11" s="19"/>
      <c r="BT11" s="19">
        <v>2.2706710578439499E-2</v>
      </c>
      <c r="BU11" s="19">
        <v>3.4663802172818399E-2</v>
      </c>
    </row>
    <row r="12" spans="2:73" x14ac:dyDescent="0.3">
      <c r="B12" s="16" t="s">
        <v>537</v>
      </c>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G22"/>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578</v>
      </c>
      <c r="E2" s="26"/>
      <c r="F2" s="26"/>
      <c r="G2" s="26"/>
    </row>
    <row r="6" spans="2:7" ht="49.95" customHeight="1" x14ac:dyDescent="0.3">
      <c r="B6" s="20" t="s">
        <v>14</v>
      </c>
      <c r="C6" s="20" t="s">
        <v>567</v>
      </c>
      <c r="D6" s="20" t="s">
        <v>568</v>
      </c>
      <c r="E6" s="20" t="s">
        <v>569</v>
      </c>
      <c r="F6" s="20" t="s">
        <v>570</v>
      </c>
    </row>
    <row r="7" spans="2:7" x14ac:dyDescent="0.3">
      <c r="B7" s="18" t="s">
        <v>571</v>
      </c>
      <c r="C7" s="17">
        <v>2.2111413691809599E-2</v>
      </c>
      <c r="D7" s="17">
        <v>2.64520501628621E-2</v>
      </c>
      <c r="E7" s="17">
        <v>2.4502489711475801E-2</v>
      </c>
      <c r="F7" s="17">
        <v>3.9374966555585103E-2</v>
      </c>
    </row>
    <row r="8" spans="2:7" x14ac:dyDescent="0.3">
      <c r="B8" s="18" t="s">
        <v>572</v>
      </c>
      <c r="C8" s="17">
        <v>4.8709466216557099E-2</v>
      </c>
      <c r="D8" s="17">
        <v>7.6525849672024707E-2</v>
      </c>
      <c r="E8" s="17">
        <v>5.1580921089943103E-2</v>
      </c>
      <c r="F8" s="17">
        <v>2.9737309623482401E-2</v>
      </c>
    </row>
    <row r="9" spans="2:7" x14ac:dyDescent="0.3">
      <c r="B9" s="18" t="s">
        <v>573</v>
      </c>
      <c r="C9" s="17">
        <v>0.30647914261271902</v>
      </c>
      <c r="D9" s="17">
        <v>0.26153335626095903</v>
      </c>
      <c r="E9" s="17">
        <v>0.24595949344743301</v>
      </c>
      <c r="F9" s="17">
        <v>7.7052044958928298E-2</v>
      </c>
    </row>
    <row r="10" spans="2:7" x14ac:dyDescent="0.3">
      <c r="B10" s="18" t="s">
        <v>574</v>
      </c>
      <c r="C10" s="17">
        <v>0.33671341615047901</v>
      </c>
      <c r="D10" s="17">
        <v>0.44176332485782799</v>
      </c>
      <c r="E10" s="17">
        <v>0.44137411434276502</v>
      </c>
      <c r="F10" s="17">
        <v>0.295954466065244</v>
      </c>
    </row>
    <row r="11" spans="2:7" x14ac:dyDescent="0.3">
      <c r="B11" s="18" t="s">
        <v>575</v>
      </c>
      <c r="C11" s="17">
        <v>0.25542859299194498</v>
      </c>
      <c r="D11" s="17">
        <v>0.173609561611688</v>
      </c>
      <c r="E11" s="17">
        <v>0.216529719546701</v>
      </c>
      <c r="F11" s="17">
        <v>0.54782309559610898</v>
      </c>
    </row>
    <row r="12" spans="2:7" x14ac:dyDescent="0.3">
      <c r="B12" s="18" t="s">
        <v>92</v>
      </c>
      <c r="C12" s="17">
        <v>3.05579683364894E-2</v>
      </c>
      <c r="D12" s="17">
        <v>2.0115857434638701E-2</v>
      </c>
      <c r="E12" s="17">
        <v>2.0053261861682901E-2</v>
      </c>
      <c r="F12" s="17">
        <v>1.00581172006508E-2</v>
      </c>
    </row>
    <row r="13" spans="2:7" x14ac:dyDescent="0.3">
      <c r="B13" s="23" t="s">
        <v>576</v>
      </c>
      <c r="C13" s="21">
        <v>7.0820879908366705E-2</v>
      </c>
      <c r="D13" s="21">
        <v>0.102977899834887</v>
      </c>
      <c r="E13" s="21">
        <v>7.6083410801418894E-2</v>
      </c>
      <c r="F13" s="21">
        <v>6.9112276179067497E-2</v>
      </c>
    </row>
    <row r="14" spans="2:7" x14ac:dyDescent="0.3">
      <c r="B14" s="23" t="s">
        <v>577</v>
      </c>
      <c r="C14" s="21">
        <v>0.59214200914242499</v>
      </c>
      <c r="D14" s="21">
        <v>0.61537288646951505</v>
      </c>
      <c r="E14" s="21">
        <v>0.65790383388946505</v>
      </c>
      <c r="F14" s="21">
        <v>0.84377756166135298</v>
      </c>
    </row>
    <row r="15" spans="2:7" x14ac:dyDescent="0.3">
      <c r="B15" s="23" t="s">
        <v>443</v>
      </c>
      <c r="C15" s="22">
        <v>0.52132112923405804</v>
      </c>
      <c r="D15" s="22">
        <v>0.51239498663462901</v>
      </c>
      <c r="E15" s="22">
        <v>0.58182042308804605</v>
      </c>
      <c r="F15" s="22">
        <v>0.77466528548228597</v>
      </c>
    </row>
    <row r="16" spans="2:7" x14ac:dyDescent="0.3">
      <c r="B16" s="16"/>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571</v>
      </c>
      <c r="C9" s="17">
        <v>3.9374966555585103E-2</v>
      </c>
      <c r="D9" s="17">
        <v>4.7602752057835498E-2</v>
      </c>
      <c r="E9" s="17">
        <v>3.11289469109194E-2</v>
      </c>
      <c r="F9" s="17"/>
      <c r="G9" s="17">
        <v>7.8728849520246794E-2</v>
      </c>
      <c r="H9" s="17">
        <v>3.3236193577494799E-2</v>
      </c>
      <c r="I9" s="17">
        <v>4.1751038710373903E-2</v>
      </c>
      <c r="J9" s="17">
        <v>4.0350601815952299E-2</v>
      </c>
      <c r="K9" s="17">
        <v>2.26071135333894E-2</v>
      </c>
      <c r="L9" s="17">
        <v>2.6827140709034199E-2</v>
      </c>
      <c r="M9" s="17"/>
      <c r="N9" s="17">
        <v>3.8123468821940301E-2</v>
      </c>
      <c r="O9" s="17">
        <v>4.37721984364886E-2</v>
      </c>
      <c r="P9" s="17">
        <v>4.0443709078039798E-2</v>
      </c>
      <c r="Q9" s="17">
        <v>3.4600840397219598E-2</v>
      </c>
      <c r="R9" s="17"/>
      <c r="S9" s="17">
        <v>3.6926642850274402E-2</v>
      </c>
      <c r="T9" s="17">
        <v>3.9595932129091002E-2</v>
      </c>
      <c r="U9" s="17">
        <v>3.4386268214142798E-2</v>
      </c>
      <c r="V9" s="17">
        <v>4.46327371511437E-2</v>
      </c>
      <c r="W9" s="17">
        <v>3.09464246424388E-2</v>
      </c>
      <c r="X9" s="17">
        <v>7.5806572375771306E-2</v>
      </c>
      <c r="Y9" s="17">
        <v>3.1640276259115897E-2</v>
      </c>
      <c r="Z9" s="17">
        <v>3.4324323026772199E-2</v>
      </c>
      <c r="AA9" s="17">
        <v>2.7154052493890201E-2</v>
      </c>
      <c r="AB9" s="17"/>
      <c r="AC9" s="17">
        <v>4.8089897130135E-2</v>
      </c>
      <c r="AD9" s="17">
        <v>6.6865277691356695E-2</v>
      </c>
      <c r="AE9" s="17">
        <v>2.5078429993664501E-2</v>
      </c>
      <c r="AF9" s="17">
        <v>3.7427918743268798E-2</v>
      </c>
      <c r="AG9" s="17">
        <v>3.2192852106252903E-2</v>
      </c>
      <c r="AH9" s="17">
        <v>4.1541896905497699E-2</v>
      </c>
      <c r="AI9" s="17">
        <v>5.00541568854979E-2</v>
      </c>
      <c r="AJ9" s="17">
        <v>4.9588246444213599E-2</v>
      </c>
      <c r="AK9" s="17">
        <v>1.31454711952343E-2</v>
      </c>
      <c r="AL9" s="17">
        <v>5.2906816690382601E-2</v>
      </c>
      <c r="AM9" s="17">
        <v>2.81364309505443E-2</v>
      </c>
      <c r="AN9" s="17">
        <v>2.4341859212351401E-2</v>
      </c>
      <c r="AO9" s="17">
        <v>3.9112979593821699E-2</v>
      </c>
      <c r="AP9" s="17">
        <v>4.3861054431065603E-2</v>
      </c>
      <c r="AQ9" s="17">
        <v>2.6466581018342601E-2</v>
      </c>
      <c r="AR9" s="17">
        <v>5.9099362394355801E-2</v>
      </c>
      <c r="AS9" s="17"/>
      <c r="AT9" s="17">
        <v>6.3130499236036794E-2</v>
      </c>
      <c r="AU9" s="17">
        <v>3.0485582443425901E-2</v>
      </c>
      <c r="AV9" s="17">
        <v>3.7330638870884399E-2</v>
      </c>
      <c r="AW9" s="17">
        <v>3.3305319928926103E-2</v>
      </c>
      <c r="AX9" s="17">
        <v>2.84513183398977E-2</v>
      </c>
      <c r="AY9" s="17">
        <v>3.1375378471891202E-2</v>
      </c>
      <c r="AZ9" s="17"/>
      <c r="BA9" s="17">
        <v>2.7746149445363098E-2</v>
      </c>
      <c r="BB9" s="17">
        <v>4.3008417529255001E-2</v>
      </c>
      <c r="BC9" s="17">
        <v>4.0503482538970098E-2</v>
      </c>
      <c r="BD9" s="17">
        <v>5.4817946963050201E-2</v>
      </c>
      <c r="BE9" s="17">
        <v>5.3646221983102101E-2</v>
      </c>
      <c r="BF9" s="17"/>
      <c r="BG9" s="17">
        <v>3.6331739032921799E-2</v>
      </c>
      <c r="BH9" s="17">
        <v>4.6368741031434402E-2</v>
      </c>
      <c r="BI9" s="17">
        <v>3.61566855991571E-2</v>
      </c>
      <c r="BJ9" s="17">
        <v>2.5298176611982501E-2</v>
      </c>
      <c r="BK9" s="17">
        <v>2.2228861101073E-2</v>
      </c>
      <c r="BL9" s="17"/>
      <c r="BM9" s="17">
        <v>4.8581035808813303E-2</v>
      </c>
      <c r="BN9" s="17">
        <v>2.9435631898683999E-2</v>
      </c>
      <c r="BO9" s="17">
        <v>3.59963484545461E-2</v>
      </c>
      <c r="BP9" s="17"/>
      <c r="BQ9" s="17">
        <v>5.1163524555532303E-2</v>
      </c>
      <c r="BR9" s="17">
        <v>3.0110882148624198E-2</v>
      </c>
      <c r="BS9" s="17"/>
      <c r="BT9" s="17">
        <v>4.1682076354742803E-2</v>
      </c>
      <c r="BU9" s="17">
        <v>3.5123974402916203E-2</v>
      </c>
    </row>
    <row r="10" spans="2:73" x14ac:dyDescent="0.3">
      <c r="B10" s="18" t="s">
        <v>572</v>
      </c>
      <c r="C10" s="17">
        <v>2.9737309623482401E-2</v>
      </c>
      <c r="D10" s="17">
        <v>3.3888724977487503E-2</v>
      </c>
      <c r="E10" s="17">
        <v>2.5783612672599598E-2</v>
      </c>
      <c r="F10" s="17"/>
      <c r="G10" s="17">
        <v>2.9994113743009702E-2</v>
      </c>
      <c r="H10" s="17">
        <v>5.7386878275561798E-2</v>
      </c>
      <c r="I10" s="17">
        <v>3.4093944102525503E-2</v>
      </c>
      <c r="J10" s="17">
        <v>1.8177250034716701E-2</v>
      </c>
      <c r="K10" s="17">
        <v>2.8109670554732898E-2</v>
      </c>
      <c r="L10" s="17">
        <v>1.4047082909554901E-2</v>
      </c>
      <c r="M10" s="17"/>
      <c r="N10" s="17">
        <v>2.82966253667227E-2</v>
      </c>
      <c r="O10" s="17">
        <v>2.05535309256186E-2</v>
      </c>
      <c r="P10" s="17">
        <v>3.9455121755449601E-2</v>
      </c>
      <c r="Q10" s="17">
        <v>3.2901615933505803E-2</v>
      </c>
      <c r="R10" s="17"/>
      <c r="S10" s="17">
        <v>3.6578820622934202E-2</v>
      </c>
      <c r="T10" s="17">
        <v>1.49393400254143E-2</v>
      </c>
      <c r="U10" s="17">
        <v>3.8160129508060199E-2</v>
      </c>
      <c r="V10" s="17">
        <v>2.56681573372744E-2</v>
      </c>
      <c r="W10" s="17">
        <v>2.8539477982849899E-2</v>
      </c>
      <c r="X10" s="17">
        <v>2.46332417348652E-2</v>
      </c>
      <c r="Y10" s="17">
        <v>3.00045015244184E-2</v>
      </c>
      <c r="Z10" s="17">
        <v>2.5375537340081598E-2</v>
      </c>
      <c r="AA10" s="17">
        <v>4.2733433097043902E-2</v>
      </c>
      <c r="AB10" s="17"/>
      <c r="AC10" s="17">
        <v>0</v>
      </c>
      <c r="AD10" s="17">
        <v>5.2164228881054799E-2</v>
      </c>
      <c r="AE10" s="17">
        <v>3.2783132193692603E-2</v>
      </c>
      <c r="AF10" s="17">
        <v>4.0496067955598701E-2</v>
      </c>
      <c r="AG10" s="17">
        <v>4.1233658152145199E-2</v>
      </c>
      <c r="AH10" s="17">
        <v>1.50893077772319E-2</v>
      </c>
      <c r="AI10" s="17">
        <v>2.90928961614733E-2</v>
      </c>
      <c r="AJ10" s="17">
        <v>4.0231064549263403E-2</v>
      </c>
      <c r="AK10" s="17">
        <v>1.2491962472387199E-2</v>
      </c>
      <c r="AL10" s="17">
        <v>3.0886856029616799E-2</v>
      </c>
      <c r="AM10" s="17">
        <v>2.0821093759652898E-2</v>
      </c>
      <c r="AN10" s="17">
        <v>4.3494538459094199E-2</v>
      </c>
      <c r="AO10" s="17">
        <v>2.5935830984882099E-2</v>
      </c>
      <c r="AP10" s="17">
        <v>5.9528352326803702E-2</v>
      </c>
      <c r="AQ10" s="17">
        <v>2.3064314025496101E-2</v>
      </c>
      <c r="AR10" s="17">
        <v>1.2288677483640801E-2</v>
      </c>
      <c r="AS10" s="17"/>
      <c r="AT10" s="17">
        <v>3.6787066471610098E-2</v>
      </c>
      <c r="AU10" s="17">
        <v>3.02083953068258E-2</v>
      </c>
      <c r="AV10" s="17">
        <v>1.9500407657116098E-2</v>
      </c>
      <c r="AW10" s="17">
        <v>3.27863767654945E-2</v>
      </c>
      <c r="AX10" s="17">
        <v>1.55375482368873E-2</v>
      </c>
      <c r="AY10" s="17">
        <v>4.25365190741838E-2</v>
      </c>
      <c r="AZ10" s="17"/>
      <c r="BA10" s="17">
        <v>3.1638805000638197E-2</v>
      </c>
      <c r="BB10" s="17">
        <v>2.9046669189622398E-2</v>
      </c>
      <c r="BC10" s="17">
        <v>2.9859494748969598E-2</v>
      </c>
      <c r="BD10" s="17">
        <v>1.9855369903263202E-2</v>
      </c>
      <c r="BE10" s="17">
        <v>1.8153858769763598E-2</v>
      </c>
      <c r="BF10" s="17"/>
      <c r="BG10" s="17">
        <v>2.40299207114902E-2</v>
      </c>
      <c r="BH10" s="17">
        <v>2.5876362313398599E-2</v>
      </c>
      <c r="BI10" s="17">
        <v>2.4336439400617398E-2</v>
      </c>
      <c r="BJ10" s="17">
        <v>3.9714422940593103E-2</v>
      </c>
      <c r="BK10" s="17">
        <v>2.0405988341052499E-2</v>
      </c>
      <c r="BL10" s="17"/>
      <c r="BM10" s="17">
        <v>2.6775207273679099E-2</v>
      </c>
      <c r="BN10" s="17">
        <v>3.1911478922290203E-2</v>
      </c>
      <c r="BO10" s="17">
        <v>3.3299655785348402E-2</v>
      </c>
      <c r="BP10" s="17"/>
      <c r="BQ10" s="17">
        <v>4.3949596208829503E-2</v>
      </c>
      <c r="BR10" s="17">
        <v>2.0789772547963999E-2</v>
      </c>
      <c r="BS10" s="17"/>
      <c r="BT10" s="17">
        <v>3.2130266169078797E-2</v>
      </c>
      <c r="BU10" s="17">
        <v>2.56580891437748E-2</v>
      </c>
    </row>
    <row r="11" spans="2:73" x14ac:dyDescent="0.3">
      <c r="B11" s="18" t="s">
        <v>573</v>
      </c>
      <c r="C11" s="17">
        <v>7.7052044958928298E-2</v>
      </c>
      <c r="D11" s="17">
        <v>8.5849739617232607E-2</v>
      </c>
      <c r="E11" s="17">
        <v>6.87166551298551E-2</v>
      </c>
      <c r="F11" s="17"/>
      <c r="G11" s="17">
        <v>0.123510787889882</v>
      </c>
      <c r="H11" s="17">
        <v>6.0566864933034301E-2</v>
      </c>
      <c r="I11" s="17">
        <v>7.5893870457577894E-2</v>
      </c>
      <c r="J11" s="17">
        <v>7.9608939133424303E-2</v>
      </c>
      <c r="K11" s="17">
        <v>7.1004445543579306E-2</v>
      </c>
      <c r="L11" s="17">
        <v>6.2597602562875901E-2</v>
      </c>
      <c r="M11" s="17"/>
      <c r="N11" s="17">
        <v>6.1359177285549897E-2</v>
      </c>
      <c r="O11" s="17">
        <v>7.6837817621639798E-2</v>
      </c>
      <c r="P11" s="17">
        <v>7.1461492936796003E-2</v>
      </c>
      <c r="Q11" s="17">
        <v>9.6717111438164804E-2</v>
      </c>
      <c r="R11" s="17"/>
      <c r="S11" s="17">
        <v>0.106291037759221</v>
      </c>
      <c r="T11" s="17">
        <v>7.6913778807063196E-2</v>
      </c>
      <c r="U11" s="17">
        <v>9.9587741706615898E-2</v>
      </c>
      <c r="V11" s="17">
        <v>5.12290490198304E-2</v>
      </c>
      <c r="W11" s="17">
        <v>7.4605305369621497E-2</v>
      </c>
      <c r="X11" s="17">
        <v>5.2900090232294299E-2</v>
      </c>
      <c r="Y11" s="17">
        <v>6.8679273620874101E-2</v>
      </c>
      <c r="Z11" s="17">
        <v>0.115580504132006</v>
      </c>
      <c r="AA11" s="17">
        <v>5.75907359042463E-2</v>
      </c>
      <c r="AB11" s="17"/>
      <c r="AC11" s="17">
        <v>0.23420591567099999</v>
      </c>
      <c r="AD11" s="17">
        <v>0.10180906766688901</v>
      </c>
      <c r="AE11" s="17">
        <v>9.3494782774286203E-2</v>
      </c>
      <c r="AF11" s="17">
        <v>0.105894249506608</v>
      </c>
      <c r="AG11" s="17">
        <v>0.120377075484999</v>
      </c>
      <c r="AH11" s="17">
        <v>5.9998746966238303E-2</v>
      </c>
      <c r="AI11" s="17">
        <v>6.05121010804879E-2</v>
      </c>
      <c r="AJ11" s="17">
        <v>7.1438444314204597E-2</v>
      </c>
      <c r="AK11" s="17">
        <v>7.4574880938664004E-2</v>
      </c>
      <c r="AL11" s="17">
        <v>4.6637639218752497E-2</v>
      </c>
      <c r="AM11" s="17">
        <v>5.9522138225758803E-2</v>
      </c>
      <c r="AN11" s="17">
        <v>7.1517699605656904E-2</v>
      </c>
      <c r="AO11" s="17">
        <v>4.3557398513299997E-2</v>
      </c>
      <c r="AP11" s="17">
        <v>6.0183282727400401E-2</v>
      </c>
      <c r="AQ11" s="17">
        <v>7.7617422055552596E-2</v>
      </c>
      <c r="AR11" s="17">
        <v>7.6454487456433004E-2</v>
      </c>
      <c r="AS11" s="17"/>
      <c r="AT11" s="17">
        <v>6.4362288193542103E-2</v>
      </c>
      <c r="AU11" s="17">
        <v>8.9625369849454503E-2</v>
      </c>
      <c r="AV11" s="17">
        <v>9.0565070381384297E-2</v>
      </c>
      <c r="AW11" s="17">
        <v>7.7928183241161395E-2</v>
      </c>
      <c r="AX11" s="17">
        <v>5.93667248420073E-2</v>
      </c>
      <c r="AY11" s="17">
        <v>5.64375447665122E-2</v>
      </c>
      <c r="AZ11" s="17"/>
      <c r="BA11" s="17">
        <v>9.2434711389368193E-2</v>
      </c>
      <c r="BB11" s="17">
        <v>9.1176266787884694E-2</v>
      </c>
      <c r="BC11" s="17">
        <v>6.3794947923865405E-2</v>
      </c>
      <c r="BD11" s="17">
        <v>6.2638560383581801E-2</v>
      </c>
      <c r="BE11" s="17">
        <v>0</v>
      </c>
      <c r="BF11" s="17"/>
      <c r="BG11" s="17">
        <v>7.1036255014352706E-2</v>
      </c>
      <c r="BH11" s="17">
        <v>6.3175671894161803E-2</v>
      </c>
      <c r="BI11" s="17">
        <v>4.6667738747451802E-2</v>
      </c>
      <c r="BJ11" s="17">
        <v>0.113574043836281</v>
      </c>
      <c r="BK11" s="17">
        <v>5.5369355276504002E-2</v>
      </c>
      <c r="BL11" s="17"/>
      <c r="BM11" s="17">
        <v>7.2071653455353393E-2</v>
      </c>
      <c r="BN11" s="17">
        <v>7.8510916273728207E-2</v>
      </c>
      <c r="BO11" s="17">
        <v>8.8352358384113303E-2</v>
      </c>
      <c r="BP11" s="17"/>
      <c r="BQ11" s="17">
        <v>6.8163018957546395E-2</v>
      </c>
      <c r="BR11" s="17">
        <v>8.1279600962332693E-2</v>
      </c>
      <c r="BS11" s="17"/>
      <c r="BT11" s="17">
        <v>6.7333852906081404E-2</v>
      </c>
      <c r="BU11" s="17">
        <v>8.53840553394873E-2</v>
      </c>
    </row>
    <row r="12" spans="2:73" x14ac:dyDescent="0.3">
      <c r="B12" s="18" t="s">
        <v>574</v>
      </c>
      <c r="C12" s="17">
        <v>0.295954466065244</v>
      </c>
      <c r="D12" s="17">
        <v>0.28620113738498898</v>
      </c>
      <c r="E12" s="17">
        <v>0.30637205209597002</v>
      </c>
      <c r="F12" s="17"/>
      <c r="G12" s="17">
        <v>0.30264822436537298</v>
      </c>
      <c r="H12" s="17">
        <v>0.29097496418774299</v>
      </c>
      <c r="I12" s="17">
        <v>0.29069468371499502</v>
      </c>
      <c r="J12" s="17">
        <v>0.291149906445409</v>
      </c>
      <c r="K12" s="17">
        <v>0.30395274662806399</v>
      </c>
      <c r="L12" s="17">
        <v>0.29838412087121202</v>
      </c>
      <c r="M12" s="17"/>
      <c r="N12" s="17">
        <v>0.30195354857994</v>
      </c>
      <c r="O12" s="17">
        <v>0.28567720872267199</v>
      </c>
      <c r="P12" s="17">
        <v>0.30922433145901201</v>
      </c>
      <c r="Q12" s="17">
        <v>0.29310315050095098</v>
      </c>
      <c r="R12" s="17"/>
      <c r="S12" s="17">
        <v>0.25979117615743802</v>
      </c>
      <c r="T12" s="17">
        <v>0.31009325026496998</v>
      </c>
      <c r="U12" s="17">
        <v>0.31496483970432598</v>
      </c>
      <c r="V12" s="17">
        <v>0.27948742205607002</v>
      </c>
      <c r="W12" s="17">
        <v>0.27506281178435799</v>
      </c>
      <c r="X12" s="17">
        <v>0.34876341469644501</v>
      </c>
      <c r="Y12" s="17">
        <v>0.29018885896553498</v>
      </c>
      <c r="Z12" s="17">
        <v>0.22471735182255001</v>
      </c>
      <c r="AA12" s="17">
        <v>0.32801914936672999</v>
      </c>
      <c r="AB12" s="17"/>
      <c r="AC12" s="17">
        <v>0.1880182773297</v>
      </c>
      <c r="AD12" s="17">
        <v>0.23640562824379899</v>
      </c>
      <c r="AE12" s="17">
        <v>0.27261358460129798</v>
      </c>
      <c r="AF12" s="17">
        <v>0.28195071955343498</v>
      </c>
      <c r="AG12" s="17">
        <v>0.31408559229975702</v>
      </c>
      <c r="AH12" s="17">
        <v>0.32257475480196701</v>
      </c>
      <c r="AI12" s="17">
        <v>0.30644272506245102</v>
      </c>
      <c r="AJ12" s="17">
        <v>0.31855908098871799</v>
      </c>
      <c r="AK12" s="17">
        <v>0.29882965504338499</v>
      </c>
      <c r="AL12" s="17">
        <v>0.284438265287901</v>
      </c>
      <c r="AM12" s="17">
        <v>0.374894654667355</v>
      </c>
      <c r="AN12" s="17">
        <v>0.26160539975517999</v>
      </c>
      <c r="AO12" s="17">
        <v>0.30142605994910499</v>
      </c>
      <c r="AP12" s="17">
        <v>0.201901429622939</v>
      </c>
      <c r="AQ12" s="17">
        <v>0.28185337841038899</v>
      </c>
      <c r="AR12" s="17">
        <v>0.20812290500185801</v>
      </c>
      <c r="AS12" s="17"/>
      <c r="AT12" s="17">
        <v>0.29147949122271399</v>
      </c>
      <c r="AU12" s="17">
        <v>0.273079439039769</v>
      </c>
      <c r="AV12" s="17">
        <v>0.30069523050386798</v>
      </c>
      <c r="AW12" s="17">
        <v>0.328993076913144</v>
      </c>
      <c r="AX12" s="17">
        <v>0.277942728352635</v>
      </c>
      <c r="AY12" s="17">
        <v>0.35457197995360101</v>
      </c>
      <c r="AZ12" s="17"/>
      <c r="BA12" s="17">
        <v>0.32403473120649501</v>
      </c>
      <c r="BB12" s="17">
        <v>0.29043003326434103</v>
      </c>
      <c r="BC12" s="17">
        <v>0.30936204390767702</v>
      </c>
      <c r="BD12" s="17">
        <v>0.26321482413440001</v>
      </c>
      <c r="BE12" s="17">
        <v>0.285590427996952</v>
      </c>
      <c r="BF12" s="17"/>
      <c r="BG12" s="17">
        <v>0.31780958159268002</v>
      </c>
      <c r="BH12" s="17">
        <v>0.264660604061069</v>
      </c>
      <c r="BI12" s="17">
        <v>0.29693567716985397</v>
      </c>
      <c r="BJ12" s="17">
        <v>0.35254089604127897</v>
      </c>
      <c r="BK12" s="17">
        <v>0.16173778798778901</v>
      </c>
      <c r="BL12" s="17"/>
      <c r="BM12" s="17">
        <v>0.29489378246216202</v>
      </c>
      <c r="BN12" s="17">
        <v>0.30325517320258599</v>
      </c>
      <c r="BO12" s="17">
        <v>0.28146233581973101</v>
      </c>
      <c r="BP12" s="17"/>
      <c r="BQ12" s="17">
        <v>0.29832861571826902</v>
      </c>
      <c r="BR12" s="17">
        <v>0.29591856958351198</v>
      </c>
      <c r="BS12" s="17"/>
      <c r="BT12" s="17">
        <v>0.28565831183120199</v>
      </c>
      <c r="BU12" s="17">
        <v>0.31972804193360099</v>
      </c>
    </row>
    <row r="13" spans="2:73" x14ac:dyDescent="0.3">
      <c r="B13" s="18" t="s">
        <v>575</v>
      </c>
      <c r="C13" s="17">
        <v>0.54782309559610898</v>
      </c>
      <c r="D13" s="17">
        <v>0.53898122122230696</v>
      </c>
      <c r="E13" s="17">
        <v>0.55579966700962002</v>
      </c>
      <c r="F13" s="17"/>
      <c r="G13" s="17">
        <v>0.44739211324630801</v>
      </c>
      <c r="H13" s="17">
        <v>0.535591771822023</v>
      </c>
      <c r="I13" s="17">
        <v>0.55014025149120704</v>
      </c>
      <c r="J13" s="17">
        <v>0.56506677095741498</v>
      </c>
      <c r="K13" s="17">
        <v>0.56745825503949199</v>
      </c>
      <c r="L13" s="17">
        <v>0.59520056946336897</v>
      </c>
      <c r="M13" s="17"/>
      <c r="N13" s="17">
        <v>0.56118090999154202</v>
      </c>
      <c r="O13" s="17">
        <v>0.56449338056521803</v>
      </c>
      <c r="P13" s="17">
        <v>0.53213470874795898</v>
      </c>
      <c r="Q13" s="17">
        <v>0.52747312797741297</v>
      </c>
      <c r="R13" s="17"/>
      <c r="S13" s="17">
        <v>0.55137502376300995</v>
      </c>
      <c r="T13" s="17">
        <v>0.55016137003687104</v>
      </c>
      <c r="U13" s="17">
        <v>0.496346845116657</v>
      </c>
      <c r="V13" s="17">
        <v>0.59283009526565</v>
      </c>
      <c r="W13" s="17">
        <v>0.58856102459581106</v>
      </c>
      <c r="X13" s="17">
        <v>0.47970375146653199</v>
      </c>
      <c r="Y13" s="17">
        <v>0.56283614991270603</v>
      </c>
      <c r="Z13" s="17">
        <v>0.60000228367858999</v>
      </c>
      <c r="AA13" s="17">
        <v>0.53479402028011602</v>
      </c>
      <c r="AB13" s="17"/>
      <c r="AC13" s="17">
        <v>0.47701365700064302</v>
      </c>
      <c r="AD13" s="17">
        <v>0.48776748961196198</v>
      </c>
      <c r="AE13" s="17">
        <v>0.57062881103617302</v>
      </c>
      <c r="AF13" s="17">
        <v>0.51211971153607005</v>
      </c>
      <c r="AG13" s="17">
        <v>0.49211082195684602</v>
      </c>
      <c r="AH13" s="17">
        <v>0.55031692053095005</v>
      </c>
      <c r="AI13" s="17">
        <v>0.55389812081009004</v>
      </c>
      <c r="AJ13" s="17">
        <v>0.52018316370360096</v>
      </c>
      <c r="AK13" s="17">
        <v>0.60095803035033002</v>
      </c>
      <c r="AL13" s="17">
        <v>0.58013195147946905</v>
      </c>
      <c r="AM13" s="17">
        <v>0.50603682694993501</v>
      </c>
      <c r="AN13" s="17">
        <v>0.58980201520546505</v>
      </c>
      <c r="AO13" s="17">
        <v>0.571540179035532</v>
      </c>
      <c r="AP13" s="17">
        <v>0.63452588089179096</v>
      </c>
      <c r="AQ13" s="17">
        <v>0.545966204208441</v>
      </c>
      <c r="AR13" s="17">
        <v>0.64403456766371303</v>
      </c>
      <c r="AS13" s="17"/>
      <c r="AT13" s="17">
        <v>0.53960400767307803</v>
      </c>
      <c r="AU13" s="17">
        <v>0.56207988384808305</v>
      </c>
      <c r="AV13" s="17">
        <v>0.540975256276362</v>
      </c>
      <c r="AW13" s="17">
        <v>0.51642452495824798</v>
      </c>
      <c r="AX13" s="17">
        <v>0.60840052244407306</v>
      </c>
      <c r="AY13" s="17">
        <v>0.51080933335083001</v>
      </c>
      <c r="AZ13" s="17"/>
      <c r="BA13" s="17">
        <v>0.51084061187208496</v>
      </c>
      <c r="BB13" s="17">
        <v>0.53209318617630896</v>
      </c>
      <c r="BC13" s="17">
        <v>0.55167591312613695</v>
      </c>
      <c r="BD13" s="17">
        <v>0.59528991268818099</v>
      </c>
      <c r="BE13" s="17">
        <v>0.61013753233114898</v>
      </c>
      <c r="BF13" s="17"/>
      <c r="BG13" s="17">
        <v>0.54541670085800797</v>
      </c>
      <c r="BH13" s="17">
        <v>0.59602787372400501</v>
      </c>
      <c r="BI13" s="17">
        <v>0.59590345908291997</v>
      </c>
      <c r="BJ13" s="17">
        <v>0.46484930991721002</v>
      </c>
      <c r="BK13" s="17">
        <v>0.70089652974453798</v>
      </c>
      <c r="BL13" s="17"/>
      <c r="BM13" s="17">
        <v>0.54868904952840802</v>
      </c>
      <c r="BN13" s="17">
        <v>0.54770690397677002</v>
      </c>
      <c r="BO13" s="17">
        <v>0.54552594688117095</v>
      </c>
      <c r="BP13" s="17"/>
      <c r="BQ13" s="17">
        <v>0.53514741288321599</v>
      </c>
      <c r="BR13" s="17">
        <v>0.56061595332220904</v>
      </c>
      <c r="BS13" s="17"/>
      <c r="BT13" s="17">
        <v>0.56951486579959798</v>
      </c>
      <c r="BU13" s="17">
        <v>0.52330588288305602</v>
      </c>
    </row>
    <row r="14" spans="2:73" x14ac:dyDescent="0.3">
      <c r="B14" s="18" t="s">
        <v>92</v>
      </c>
      <c r="C14" s="17">
        <v>1.00581172006508E-2</v>
      </c>
      <c r="D14" s="17">
        <v>7.4764247401487302E-3</v>
      </c>
      <c r="E14" s="17">
        <v>1.21990661810363E-2</v>
      </c>
      <c r="F14" s="17"/>
      <c r="G14" s="17">
        <v>1.7725911235180102E-2</v>
      </c>
      <c r="H14" s="17">
        <v>2.22433272041433E-2</v>
      </c>
      <c r="I14" s="17">
        <v>7.42621152332033E-3</v>
      </c>
      <c r="J14" s="17">
        <v>5.6465316130829201E-3</v>
      </c>
      <c r="K14" s="17">
        <v>6.8677687007426902E-3</v>
      </c>
      <c r="L14" s="17">
        <v>2.9434834839543798E-3</v>
      </c>
      <c r="M14" s="17"/>
      <c r="N14" s="17">
        <v>9.0862699543053996E-3</v>
      </c>
      <c r="O14" s="17">
        <v>8.6658637283633794E-3</v>
      </c>
      <c r="P14" s="17">
        <v>7.2806360227431E-3</v>
      </c>
      <c r="Q14" s="17">
        <v>1.52041537527459E-2</v>
      </c>
      <c r="R14" s="17"/>
      <c r="S14" s="17">
        <v>9.0372988471231208E-3</v>
      </c>
      <c r="T14" s="17">
        <v>8.2963287365905008E-3</v>
      </c>
      <c r="U14" s="17">
        <v>1.6554175750198501E-2</v>
      </c>
      <c r="V14" s="17">
        <v>6.1525391700316097E-3</v>
      </c>
      <c r="W14" s="17">
        <v>2.2849556249208E-3</v>
      </c>
      <c r="X14" s="17">
        <v>1.8192929494091601E-2</v>
      </c>
      <c r="Y14" s="17">
        <v>1.6650939717350599E-2</v>
      </c>
      <c r="Z14" s="17">
        <v>0</v>
      </c>
      <c r="AA14" s="17">
        <v>9.7086088579734203E-3</v>
      </c>
      <c r="AB14" s="17"/>
      <c r="AC14" s="17">
        <v>5.2672252868521501E-2</v>
      </c>
      <c r="AD14" s="17">
        <v>5.4988307904939297E-2</v>
      </c>
      <c r="AE14" s="17">
        <v>5.4012594008847501E-3</v>
      </c>
      <c r="AF14" s="17">
        <v>2.21113327050191E-2</v>
      </c>
      <c r="AG14" s="17">
        <v>0</v>
      </c>
      <c r="AH14" s="17">
        <v>1.04783730181144E-2</v>
      </c>
      <c r="AI14" s="17">
        <v>0</v>
      </c>
      <c r="AJ14" s="17">
        <v>0</v>
      </c>
      <c r="AK14" s="17">
        <v>0</v>
      </c>
      <c r="AL14" s="17">
        <v>4.99847129387838E-3</v>
      </c>
      <c r="AM14" s="17">
        <v>1.05888554467533E-2</v>
      </c>
      <c r="AN14" s="17">
        <v>9.2384877622527905E-3</v>
      </c>
      <c r="AO14" s="17">
        <v>1.8427551923359001E-2</v>
      </c>
      <c r="AP14" s="17">
        <v>0</v>
      </c>
      <c r="AQ14" s="17">
        <v>4.5032100281777898E-2</v>
      </c>
      <c r="AR14" s="17">
        <v>0</v>
      </c>
      <c r="AS14" s="17"/>
      <c r="AT14" s="17">
        <v>4.6366472030181403E-3</v>
      </c>
      <c r="AU14" s="17">
        <v>1.45213295124418E-2</v>
      </c>
      <c r="AV14" s="17">
        <v>1.09333963103847E-2</v>
      </c>
      <c r="AW14" s="17">
        <v>1.05625181930267E-2</v>
      </c>
      <c r="AX14" s="17">
        <v>1.03011577844998E-2</v>
      </c>
      <c r="AY14" s="17">
        <v>4.2692443829811999E-3</v>
      </c>
      <c r="AZ14" s="17"/>
      <c r="BA14" s="17">
        <v>1.3304991086051E-2</v>
      </c>
      <c r="BB14" s="17">
        <v>1.42454270525886E-2</v>
      </c>
      <c r="BC14" s="17">
        <v>4.8041177543800204E-3</v>
      </c>
      <c r="BD14" s="17">
        <v>4.1833859275233901E-3</v>
      </c>
      <c r="BE14" s="17">
        <v>3.24719589190334E-2</v>
      </c>
      <c r="BF14" s="17"/>
      <c r="BG14" s="17">
        <v>5.3758027905467702E-3</v>
      </c>
      <c r="BH14" s="17">
        <v>3.8907469759317101E-3</v>
      </c>
      <c r="BI14" s="17">
        <v>0</v>
      </c>
      <c r="BJ14" s="17">
        <v>4.0231506526550104E-3</v>
      </c>
      <c r="BK14" s="17">
        <v>3.9361477549044302E-2</v>
      </c>
      <c r="BL14" s="17"/>
      <c r="BM14" s="17">
        <v>8.9892714715832898E-3</v>
      </c>
      <c r="BN14" s="17">
        <v>9.17989572594167E-3</v>
      </c>
      <c r="BO14" s="17">
        <v>1.5363354675090099E-2</v>
      </c>
      <c r="BP14" s="17"/>
      <c r="BQ14" s="17">
        <v>3.2478316766066601E-3</v>
      </c>
      <c r="BR14" s="17">
        <v>1.1285221435357999E-2</v>
      </c>
      <c r="BS14" s="17"/>
      <c r="BT14" s="17">
        <v>3.68062693929655E-3</v>
      </c>
      <c r="BU14" s="17">
        <v>1.0799956297163901E-2</v>
      </c>
    </row>
    <row r="15" spans="2:73" x14ac:dyDescent="0.3">
      <c r="B15" s="18" t="s">
        <v>576</v>
      </c>
      <c r="C15" s="21">
        <v>6.9112276179067497E-2</v>
      </c>
      <c r="D15" s="21">
        <v>8.1491477035323001E-2</v>
      </c>
      <c r="E15" s="21">
        <v>5.6912559583518998E-2</v>
      </c>
      <c r="F15" s="21"/>
      <c r="G15" s="21">
        <v>0.10872296326325601</v>
      </c>
      <c r="H15" s="21">
        <v>9.0623071853056597E-2</v>
      </c>
      <c r="I15" s="21">
        <v>7.5844982812899406E-2</v>
      </c>
      <c r="J15" s="21">
        <v>5.8527851850668999E-2</v>
      </c>
      <c r="K15" s="21">
        <v>5.0716784088122198E-2</v>
      </c>
      <c r="L15" s="21">
        <v>4.0874223618589098E-2</v>
      </c>
      <c r="M15" s="21"/>
      <c r="N15" s="21">
        <v>6.6420094188663001E-2</v>
      </c>
      <c r="O15" s="21">
        <v>6.4325729362107203E-2</v>
      </c>
      <c r="P15" s="21">
        <v>7.9898830833489407E-2</v>
      </c>
      <c r="Q15" s="21">
        <v>6.7502456330725394E-2</v>
      </c>
      <c r="R15" s="21"/>
      <c r="S15" s="21">
        <v>7.3505463473208701E-2</v>
      </c>
      <c r="T15" s="21">
        <v>5.45352721545053E-2</v>
      </c>
      <c r="U15" s="21">
        <v>7.2546397722203004E-2</v>
      </c>
      <c r="V15" s="21">
        <v>7.0300894488418197E-2</v>
      </c>
      <c r="W15" s="21">
        <v>5.9485902625288703E-2</v>
      </c>
      <c r="X15" s="21">
        <v>0.100439814110637</v>
      </c>
      <c r="Y15" s="21">
        <v>6.1644777783534298E-2</v>
      </c>
      <c r="Z15" s="21">
        <v>5.9699860366853701E-2</v>
      </c>
      <c r="AA15" s="21">
        <v>6.9887485590934106E-2</v>
      </c>
      <c r="AB15" s="21"/>
      <c r="AC15" s="21">
        <v>4.8089897130135E-2</v>
      </c>
      <c r="AD15" s="21">
        <v>0.119029506572411</v>
      </c>
      <c r="AE15" s="21">
        <v>5.78615621873571E-2</v>
      </c>
      <c r="AF15" s="21">
        <v>7.7923986698867506E-2</v>
      </c>
      <c r="AG15" s="21">
        <v>7.3426510258398095E-2</v>
      </c>
      <c r="AH15" s="21">
        <v>5.6631204682729502E-2</v>
      </c>
      <c r="AI15" s="21">
        <v>7.9147053046971103E-2</v>
      </c>
      <c r="AJ15" s="21">
        <v>8.9819310993476995E-2</v>
      </c>
      <c r="AK15" s="21">
        <v>2.5637433667621501E-2</v>
      </c>
      <c r="AL15" s="21">
        <v>8.3793672719999504E-2</v>
      </c>
      <c r="AM15" s="21">
        <v>4.8957524710197098E-2</v>
      </c>
      <c r="AN15" s="21">
        <v>6.78363976714456E-2</v>
      </c>
      <c r="AO15" s="21">
        <v>6.5048810578703806E-2</v>
      </c>
      <c r="AP15" s="21">
        <v>0.10338940675786901</v>
      </c>
      <c r="AQ15" s="21">
        <v>4.9530895043838702E-2</v>
      </c>
      <c r="AR15" s="21">
        <v>7.1388039877996495E-2</v>
      </c>
      <c r="AS15" s="21"/>
      <c r="AT15" s="21">
        <v>9.9917565707646899E-2</v>
      </c>
      <c r="AU15" s="21">
        <v>6.0693977750251697E-2</v>
      </c>
      <c r="AV15" s="21">
        <v>5.6831046528000501E-2</v>
      </c>
      <c r="AW15" s="21">
        <v>6.6091696694420707E-2</v>
      </c>
      <c r="AX15" s="21">
        <v>4.3988866576784899E-2</v>
      </c>
      <c r="AY15" s="21">
        <v>7.3911897546074995E-2</v>
      </c>
      <c r="AZ15" s="21"/>
      <c r="BA15" s="21">
        <v>5.9384954446001302E-2</v>
      </c>
      <c r="BB15" s="21">
        <v>7.2055086718877406E-2</v>
      </c>
      <c r="BC15" s="21">
        <v>7.0362977287939693E-2</v>
      </c>
      <c r="BD15" s="21">
        <v>7.4673316866313497E-2</v>
      </c>
      <c r="BE15" s="21">
        <v>7.18000807528658E-2</v>
      </c>
      <c r="BF15" s="21"/>
      <c r="BG15" s="21">
        <v>6.0361659744411898E-2</v>
      </c>
      <c r="BH15" s="21">
        <v>7.2245103344833E-2</v>
      </c>
      <c r="BI15" s="21">
        <v>6.0493124999774502E-2</v>
      </c>
      <c r="BJ15" s="21">
        <v>6.5012599552575601E-2</v>
      </c>
      <c r="BK15" s="21">
        <v>4.2634849442125498E-2</v>
      </c>
      <c r="BL15" s="21"/>
      <c r="BM15" s="21">
        <v>7.5356243082492405E-2</v>
      </c>
      <c r="BN15" s="21">
        <v>6.1347110820974299E-2</v>
      </c>
      <c r="BO15" s="21">
        <v>6.9296004239894501E-2</v>
      </c>
      <c r="BP15" s="21"/>
      <c r="BQ15" s="21">
        <v>9.5113120764361805E-2</v>
      </c>
      <c r="BR15" s="21">
        <v>5.09006546965882E-2</v>
      </c>
      <c r="BS15" s="21"/>
      <c r="BT15" s="21">
        <v>7.38123425238216E-2</v>
      </c>
      <c r="BU15" s="21">
        <v>6.0782063546691002E-2</v>
      </c>
    </row>
    <row r="16" spans="2:73" x14ac:dyDescent="0.3">
      <c r="B16" s="18" t="s">
        <v>577</v>
      </c>
      <c r="C16" s="21">
        <v>0.84377756166135298</v>
      </c>
      <c r="D16" s="21">
        <v>0.82518235860729605</v>
      </c>
      <c r="E16" s="21">
        <v>0.86217171910558998</v>
      </c>
      <c r="F16" s="21"/>
      <c r="G16" s="21">
        <v>0.75004033761168099</v>
      </c>
      <c r="H16" s="21">
        <v>0.82656673600976605</v>
      </c>
      <c r="I16" s="21">
        <v>0.84083493520620201</v>
      </c>
      <c r="J16" s="21">
        <v>0.85621667740282403</v>
      </c>
      <c r="K16" s="21">
        <v>0.87141100166755603</v>
      </c>
      <c r="L16" s="21">
        <v>0.89358469033457999</v>
      </c>
      <c r="M16" s="21"/>
      <c r="N16" s="21">
        <v>0.86313445857148197</v>
      </c>
      <c r="O16" s="21">
        <v>0.85017058928789002</v>
      </c>
      <c r="P16" s="21">
        <v>0.84135904020697105</v>
      </c>
      <c r="Q16" s="21">
        <v>0.82057627847836401</v>
      </c>
      <c r="R16" s="21"/>
      <c r="S16" s="21">
        <v>0.81116619992044803</v>
      </c>
      <c r="T16" s="21">
        <v>0.86025462030184097</v>
      </c>
      <c r="U16" s="21">
        <v>0.81131168482098304</v>
      </c>
      <c r="V16" s="21">
        <v>0.87231751732172003</v>
      </c>
      <c r="W16" s="21">
        <v>0.86362383638016904</v>
      </c>
      <c r="X16" s="21">
        <v>0.828467166162978</v>
      </c>
      <c r="Y16" s="21">
        <v>0.85302500887824095</v>
      </c>
      <c r="Z16" s="21">
        <v>0.82471963550114002</v>
      </c>
      <c r="AA16" s="21">
        <v>0.86281316964684596</v>
      </c>
      <c r="AB16" s="21"/>
      <c r="AC16" s="21">
        <v>0.66503193433034302</v>
      </c>
      <c r="AD16" s="21">
        <v>0.72417311785576</v>
      </c>
      <c r="AE16" s="21">
        <v>0.84324239563747205</v>
      </c>
      <c r="AF16" s="21">
        <v>0.79407043108950504</v>
      </c>
      <c r="AG16" s="21">
        <v>0.80619641425660304</v>
      </c>
      <c r="AH16" s="21">
        <v>0.872891675332918</v>
      </c>
      <c r="AI16" s="21">
        <v>0.860340845872541</v>
      </c>
      <c r="AJ16" s="21">
        <v>0.83874224469231795</v>
      </c>
      <c r="AK16" s="21">
        <v>0.89978768539371501</v>
      </c>
      <c r="AL16" s="21">
        <v>0.86457021676737</v>
      </c>
      <c r="AM16" s="21">
        <v>0.88093148161729096</v>
      </c>
      <c r="AN16" s="21">
        <v>0.85140741496064498</v>
      </c>
      <c r="AO16" s="21">
        <v>0.87296623898463699</v>
      </c>
      <c r="AP16" s="21">
        <v>0.83642731051472996</v>
      </c>
      <c r="AQ16" s="21">
        <v>0.82781958261883104</v>
      </c>
      <c r="AR16" s="21">
        <v>0.85215747266557096</v>
      </c>
      <c r="AS16" s="21"/>
      <c r="AT16" s="21">
        <v>0.83108349889579303</v>
      </c>
      <c r="AU16" s="21">
        <v>0.835159322887852</v>
      </c>
      <c r="AV16" s="21">
        <v>0.84167048678023004</v>
      </c>
      <c r="AW16" s="21">
        <v>0.84541760187139103</v>
      </c>
      <c r="AX16" s="21">
        <v>0.88634325079670795</v>
      </c>
      <c r="AY16" s="21">
        <v>0.86538131330443102</v>
      </c>
      <c r="AZ16" s="21"/>
      <c r="BA16" s="21">
        <v>0.83487534307858002</v>
      </c>
      <c r="BB16" s="21">
        <v>0.82252321944064899</v>
      </c>
      <c r="BC16" s="21">
        <v>0.86103795703381503</v>
      </c>
      <c r="BD16" s="21">
        <v>0.85850473682258099</v>
      </c>
      <c r="BE16" s="21">
        <v>0.89572796032810098</v>
      </c>
      <c r="BF16" s="21"/>
      <c r="BG16" s="21">
        <v>0.863226282450688</v>
      </c>
      <c r="BH16" s="21">
        <v>0.86068847778507396</v>
      </c>
      <c r="BI16" s="21">
        <v>0.892839136252774</v>
      </c>
      <c r="BJ16" s="21">
        <v>0.81739020595848799</v>
      </c>
      <c r="BK16" s="21">
        <v>0.86263431773232602</v>
      </c>
      <c r="BL16" s="21"/>
      <c r="BM16" s="21">
        <v>0.84358283199057105</v>
      </c>
      <c r="BN16" s="21">
        <v>0.85096207717935601</v>
      </c>
      <c r="BO16" s="21">
        <v>0.82698828270090197</v>
      </c>
      <c r="BP16" s="21"/>
      <c r="BQ16" s="21">
        <v>0.83347602860148495</v>
      </c>
      <c r="BR16" s="21">
        <v>0.85653452290572096</v>
      </c>
      <c r="BS16" s="21"/>
      <c r="BT16" s="21">
        <v>0.85517317763080003</v>
      </c>
      <c r="BU16" s="21">
        <v>0.84303392481665795</v>
      </c>
    </row>
    <row r="17" spans="2:73" x14ac:dyDescent="0.3">
      <c r="B17" s="18" t="s">
        <v>443</v>
      </c>
      <c r="C17" s="22">
        <v>0.77466528548228597</v>
      </c>
      <c r="D17" s="22">
        <v>0.74369088157197305</v>
      </c>
      <c r="E17" s="22">
        <v>0.80525915952207106</v>
      </c>
      <c r="F17" s="22"/>
      <c r="G17" s="22">
        <v>0.64131737434842495</v>
      </c>
      <c r="H17" s="22">
        <v>0.73594366415670898</v>
      </c>
      <c r="I17" s="22">
        <v>0.76498995239330303</v>
      </c>
      <c r="J17" s="22">
        <v>0.79768882555215503</v>
      </c>
      <c r="K17" s="22">
        <v>0.82069421757943395</v>
      </c>
      <c r="L17" s="22">
        <v>0.85271046671599104</v>
      </c>
      <c r="M17" s="22"/>
      <c r="N17" s="22">
        <v>0.79671436438281895</v>
      </c>
      <c r="O17" s="22">
        <v>0.78584485992578201</v>
      </c>
      <c r="P17" s="22">
        <v>0.76146020937348202</v>
      </c>
      <c r="Q17" s="22">
        <v>0.75307382214763896</v>
      </c>
      <c r="R17" s="22"/>
      <c r="S17" s="22">
        <v>0.73766073644723895</v>
      </c>
      <c r="T17" s="22">
        <v>0.80571934814733603</v>
      </c>
      <c r="U17" s="22">
        <v>0.73876528709877998</v>
      </c>
      <c r="V17" s="22">
        <v>0.802016622833302</v>
      </c>
      <c r="W17" s="22">
        <v>0.80413793375487996</v>
      </c>
      <c r="X17" s="22">
        <v>0.72802735205234104</v>
      </c>
      <c r="Y17" s="22">
        <v>0.79138023109470701</v>
      </c>
      <c r="Z17" s="22">
        <v>0.76501977513428698</v>
      </c>
      <c r="AA17" s="22">
        <v>0.79292568405591202</v>
      </c>
      <c r="AB17" s="22"/>
      <c r="AC17" s="22">
        <v>0.61694203720020802</v>
      </c>
      <c r="AD17" s="22">
        <v>0.60514361128334904</v>
      </c>
      <c r="AE17" s="22">
        <v>0.785380833450115</v>
      </c>
      <c r="AF17" s="22">
        <v>0.71614644439063802</v>
      </c>
      <c r="AG17" s="22">
        <v>0.73276990399820496</v>
      </c>
      <c r="AH17" s="22">
        <v>0.81626047065018803</v>
      </c>
      <c r="AI17" s="22">
        <v>0.78119379282557</v>
      </c>
      <c r="AJ17" s="22">
        <v>0.748922933698841</v>
      </c>
      <c r="AK17" s="22">
        <v>0.87415025172609295</v>
      </c>
      <c r="AL17" s="22">
        <v>0.78077654404736996</v>
      </c>
      <c r="AM17" s="22">
        <v>0.83197395690709397</v>
      </c>
      <c r="AN17" s="22">
        <v>0.78357101728919898</v>
      </c>
      <c r="AO17" s="22">
        <v>0.80791742840593395</v>
      </c>
      <c r="AP17" s="22">
        <v>0.73303790375686095</v>
      </c>
      <c r="AQ17" s="22">
        <v>0.77828868757499203</v>
      </c>
      <c r="AR17" s="22">
        <v>0.78076943278757405</v>
      </c>
      <c r="AS17" s="22"/>
      <c r="AT17" s="22">
        <v>0.73116593318814604</v>
      </c>
      <c r="AU17" s="22">
        <v>0.77446534513760001</v>
      </c>
      <c r="AV17" s="22">
        <v>0.78483944025222996</v>
      </c>
      <c r="AW17" s="22">
        <v>0.77932590517697098</v>
      </c>
      <c r="AX17" s="22">
        <v>0.84235438421992304</v>
      </c>
      <c r="AY17" s="22">
        <v>0.79146941575835605</v>
      </c>
      <c r="AZ17" s="22"/>
      <c r="BA17" s="22">
        <v>0.77549038863257802</v>
      </c>
      <c r="BB17" s="22">
        <v>0.75046813272177204</v>
      </c>
      <c r="BC17" s="22">
        <v>0.79067497974587497</v>
      </c>
      <c r="BD17" s="22">
        <v>0.78383141995626804</v>
      </c>
      <c r="BE17" s="22">
        <v>0.82392787957523494</v>
      </c>
      <c r="BF17" s="22"/>
      <c r="BG17" s="22">
        <v>0.80286462270627601</v>
      </c>
      <c r="BH17" s="22">
        <v>0.78844337444024104</v>
      </c>
      <c r="BI17" s="22">
        <v>0.83234601125299901</v>
      </c>
      <c r="BJ17" s="22">
        <v>0.752377606405913</v>
      </c>
      <c r="BK17" s="22">
        <v>0.81999946829020098</v>
      </c>
      <c r="BL17" s="22"/>
      <c r="BM17" s="22">
        <v>0.76822658890807805</v>
      </c>
      <c r="BN17" s="22">
        <v>0.78961496635838102</v>
      </c>
      <c r="BO17" s="22">
        <v>0.75769227846100795</v>
      </c>
      <c r="BP17" s="22"/>
      <c r="BQ17" s="22">
        <v>0.73836290783712299</v>
      </c>
      <c r="BR17" s="22">
        <v>0.80563386820913296</v>
      </c>
      <c r="BS17" s="22"/>
      <c r="BT17" s="22">
        <v>0.78136083510697896</v>
      </c>
      <c r="BU17" s="22">
        <v>0.78225186126996704</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571</v>
      </c>
      <c r="C9" s="17">
        <v>2.64520501628621E-2</v>
      </c>
      <c r="D9" s="17">
        <v>3.2267626727349098E-2</v>
      </c>
      <c r="E9" s="17">
        <v>2.08665309518654E-2</v>
      </c>
      <c r="F9" s="17"/>
      <c r="G9" s="17">
        <v>7.1460862347662593E-2</v>
      </c>
      <c r="H9" s="17">
        <v>2.1114584808593798E-2</v>
      </c>
      <c r="I9" s="17">
        <v>1.5150663208195201E-2</v>
      </c>
      <c r="J9" s="17">
        <v>2.5662958126369699E-2</v>
      </c>
      <c r="K9" s="17">
        <v>1.8268145963241701E-2</v>
      </c>
      <c r="L9" s="17">
        <v>1.6297877670869002E-2</v>
      </c>
      <c r="M9" s="17"/>
      <c r="N9" s="17">
        <v>2.5296377060795499E-2</v>
      </c>
      <c r="O9" s="17">
        <v>2.36622883460792E-2</v>
      </c>
      <c r="P9" s="17">
        <v>3.4720604466367197E-2</v>
      </c>
      <c r="Q9" s="17">
        <v>2.1237613234036001E-2</v>
      </c>
      <c r="R9" s="17"/>
      <c r="S9" s="17">
        <v>2.9202601813329201E-2</v>
      </c>
      <c r="T9" s="17">
        <v>2.0436701131276099E-2</v>
      </c>
      <c r="U9" s="17">
        <v>4.5068357928308302E-2</v>
      </c>
      <c r="V9" s="17">
        <v>1.7650049577431898E-2</v>
      </c>
      <c r="W9" s="17">
        <v>8.6039418520880203E-3</v>
      </c>
      <c r="X9" s="17">
        <v>3.1227071783098501E-2</v>
      </c>
      <c r="Y9" s="17">
        <v>3.0948979593518E-2</v>
      </c>
      <c r="Z9" s="17">
        <v>4.5949884810003297E-2</v>
      </c>
      <c r="AA9" s="17">
        <v>2.1283864260062499E-2</v>
      </c>
      <c r="AB9" s="17"/>
      <c r="AC9" s="17">
        <v>9.4403504320379195E-2</v>
      </c>
      <c r="AD9" s="17">
        <v>7.0692474333582597E-2</v>
      </c>
      <c r="AE9" s="17">
        <v>1.93243801472179E-2</v>
      </c>
      <c r="AF9" s="17">
        <v>3.0060108013785201E-2</v>
      </c>
      <c r="AG9" s="17">
        <v>4.2354585120038597E-2</v>
      </c>
      <c r="AH9" s="17">
        <v>1.2184731415135101E-2</v>
      </c>
      <c r="AI9" s="17">
        <v>2.8115818831441399E-2</v>
      </c>
      <c r="AJ9" s="17">
        <v>3.4741359912249602E-2</v>
      </c>
      <c r="AK9" s="17">
        <v>8.6358850487088003E-3</v>
      </c>
      <c r="AL9" s="17">
        <v>8.8227419701564693E-3</v>
      </c>
      <c r="AM9" s="17">
        <v>1.87689132634987E-2</v>
      </c>
      <c r="AN9" s="17">
        <v>1.54166255424538E-2</v>
      </c>
      <c r="AO9" s="17">
        <v>2.9911725954590199E-2</v>
      </c>
      <c r="AP9" s="17">
        <v>2.0926883231705998E-2</v>
      </c>
      <c r="AQ9" s="17">
        <v>2.6114318132357001E-2</v>
      </c>
      <c r="AR9" s="17">
        <v>3.3934312986938699E-2</v>
      </c>
      <c r="AS9" s="17"/>
      <c r="AT9" s="17">
        <v>4.3217516799024303E-2</v>
      </c>
      <c r="AU9" s="17">
        <v>1.37435498077667E-2</v>
      </c>
      <c r="AV9" s="17">
        <v>3.4718929276147101E-2</v>
      </c>
      <c r="AW9" s="17">
        <v>2.0553555811921299E-2</v>
      </c>
      <c r="AX9" s="17">
        <v>1.92801024957663E-2</v>
      </c>
      <c r="AY9" s="17">
        <v>3.5282995768340999E-2</v>
      </c>
      <c r="AZ9" s="17"/>
      <c r="BA9" s="17">
        <v>2.6396955544953402E-2</v>
      </c>
      <c r="BB9" s="17">
        <v>3.6563505430326902E-2</v>
      </c>
      <c r="BC9" s="17">
        <v>2.0567586621596901E-2</v>
      </c>
      <c r="BD9" s="17">
        <v>1.6698674745890402E-2</v>
      </c>
      <c r="BE9" s="17">
        <v>1.78726914397291E-2</v>
      </c>
      <c r="BF9" s="17"/>
      <c r="BG9" s="17">
        <v>1.8423144780002499E-2</v>
      </c>
      <c r="BH9" s="17">
        <v>2.4136535307853101E-2</v>
      </c>
      <c r="BI9" s="17">
        <v>3.6315244289639899E-2</v>
      </c>
      <c r="BJ9" s="17">
        <v>2.14944261073996E-2</v>
      </c>
      <c r="BK9" s="17">
        <v>1.17866145176567E-2</v>
      </c>
      <c r="BL9" s="17"/>
      <c r="BM9" s="17">
        <v>2.3725489324383599E-2</v>
      </c>
      <c r="BN9" s="17">
        <v>3.13675019026666E-2</v>
      </c>
      <c r="BO9" s="17">
        <v>2.26859402502088E-2</v>
      </c>
      <c r="BP9" s="17"/>
      <c r="BQ9" s="17">
        <v>3.5174547934663097E-2</v>
      </c>
      <c r="BR9" s="17">
        <v>1.9816965895893199E-2</v>
      </c>
      <c r="BS9" s="17"/>
      <c r="BT9" s="17">
        <v>2.7884912335193399E-2</v>
      </c>
      <c r="BU9" s="17">
        <v>2.6784540111186798E-2</v>
      </c>
    </row>
    <row r="10" spans="2:73" x14ac:dyDescent="0.3">
      <c r="B10" s="18" t="s">
        <v>572</v>
      </c>
      <c r="C10" s="17">
        <v>7.6525849672024707E-2</v>
      </c>
      <c r="D10" s="17">
        <v>7.3291403744901507E-2</v>
      </c>
      <c r="E10" s="17">
        <v>7.9545024954004395E-2</v>
      </c>
      <c r="F10" s="17"/>
      <c r="G10" s="17">
        <v>9.3712390427226094E-2</v>
      </c>
      <c r="H10" s="17">
        <v>6.1815414195879201E-2</v>
      </c>
      <c r="I10" s="17">
        <v>7.8213903434296794E-2</v>
      </c>
      <c r="J10" s="17">
        <v>7.1152108885888493E-2</v>
      </c>
      <c r="K10" s="17">
        <v>7.9866275487509894E-2</v>
      </c>
      <c r="L10" s="17">
        <v>7.7858156603916706E-2</v>
      </c>
      <c r="M10" s="17"/>
      <c r="N10" s="17">
        <v>6.5683726508162996E-2</v>
      </c>
      <c r="O10" s="17">
        <v>7.3056964633322605E-2</v>
      </c>
      <c r="P10" s="17">
        <v>7.2076783558204904E-2</v>
      </c>
      <c r="Q10" s="17">
        <v>9.1601055009556898E-2</v>
      </c>
      <c r="R10" s="17"/>
      <c r="S10" s="17">
        <v>7.0937834255758198E-2</v>
      </c>
      <c r="T10" s="17">
        <v>8.4058557395352299E-2</v>
      </c>
      <c r="U10" s="17">
        <v>7.10533632634468E-2</v>
      </c>
      <c r="V10" s="17">
        <v>8.2969100070318394E-2</v>
      </c>
      <c r="W10" s="17">
        <v>7.1970619123374005E-2</v>
      </c>
      <c r="X10" s="17">
        <v>8.2870860034723298E-2</v>
      </c>
      <c r="Y10" s="17">
        <v>7.0796997859454203E-2</v>
      </c>
      <c r="Z10" s="17">
        <v>0.12287991106202099</v>
      </c>
      <c r="AA10" s="17">
        <v>5.7692789244014199E-2</v>
      </c>
      <c r="AB10" s="17"/>
      <c r="AC10" s="17">
        <v>0.16699329771527599</v>
      </c>
      <c r="AD10" s="17">
        <v>7.6987877433410803E-2</v>
      </c>
      <c r="AE10" s="17">
        <v>0.109025382911351</v>
      </c>
      <c r="AF10" s="17">
        <v>7.4694841338446394E-2</v>
      </c>
      <c r="AG10" s="17">
        <v>9.2804861826886895E-2</v>
      </c>
      <c r="AH10" s="17">
        <v>7.5872746828920201E-2</v>
      </c>
      <c r="AI10" s="17">
        <v>7.0695590603391895E-2</v>
      </c>
      <c r="AJ10" s="17">
        <v>6.7851018395981205E-2</v>
      </c>
      <c r="AK10" s="17">
        <v>5.9577570548054598E-2</v>
      </c>
      <c r="AL10" s="17">
        <v>6.8494981479233399E-2</v>
      </c>
      <c r="AM10" s="17">
        <v>9.0113486661290002E-2</v>
      </c>
      <c r="AN10" s="17">
        <v>9.0781305917672098E-2</v>
      </c>
      <c r="AO10" s="17">
        <v>3.93418417105387E-2</v>
      </c>
      <c r="AP10" s="17">
        <v>4.87217554102609E-2</v>
      </c>
      <c r="AQ10" s="17">
        <v>7.1684552608928503E-2</v>
      </c>
      <c r="AR10" s="17">
        <v>7.9442832657751594E-2</v>
      </c>
      <c r="AS10" s="17"/>
      <c r="AT10" s="17">
        <v>7.1704565355331096E-2</v>
      </c>
      <c r="AU10" s="17">
        <v>7.8701837659130303E-2</v>
      </c>
      <c r="AV10" s="17">
        <v>6.1608864215594597E-2</v>
      </c>
      <c r="AW10" s="17">
        <v>8.0706625447038605E-2</v>
      </c>
      <c r="AX10" s="17">
        <v>9.1953108885215101E-2</v>
      </c>
      <c r="AY10" s="17">
        <v>8.3285063433316806E-2</v>
      </c>
      <c r="AZ10" s="17"/>
      <c r="BA10" s="17">
        <v>9.2992393845668306E-2</v>
      </c>
      <c r="BB10" s="17">
        <v>7.21598126567779E-2</v>
      </c>
      <c r="BC10" s="17">
        <v>7.4412739714021806E-2</v>
      </c>
      <c r="BD10" s="17">
        <v>6.6237455534043893E-2</v>
      </c>
      <c r="BE10" s="17">
        <v>9.0222981696727406E-2</v>
      </c>
      <c r="BF10" s="17"/>
      <c r="BG10" s="17">
        <v>4.9522574926339699E-2</v>
      </c>
      <c r="BH10" s="17">
        <v>7.7335087996215496E-2</v>
      </c>
      <c r="BI10" s="17">
        <v>7.1418557593072807E-2</v>
      </c>
      <c r="BJ10" s="17">
        <v>7.9370379056345697E-2</v>
      </c>
      <c r="BK10" s="17">
        <v>5.8222704913078703E-2</v>
      </c>
      <c r="BL10" s="17"/>
      <c r="BM10" s="17">
        <v>7.4936736086068503E-2</v>
      </c>
      <c r="BN10" s="17">
        <v>8.1649412456582401E-2</v>
      </c>
      <c r="BO10" s="17">
        <v>6.8870300884800298E-2</v>
      </c>
      <c r="BP10" s="17"/>
      <c r="BQ10" s="17">
        <v>6.4491344564997902E-2</v>
      </c>
      <c r="BR10" s="17">
        <v>8.4094042252293097E-2</v>
      </c>
      <c r="BS10" s="17"/>
      <c r="BT10" s="17">
        <v>6.4114019124878893E-2</v>
      </c>
      <c r="BU10" s="17">
        <v>9.2520920598123599E-2</v>
      </c>
    </row>
    <row r="11" spans="2:73" x14ac:dyDescent="0.3">
      <c r="B11" s="18" t="s">
        <v>573</v>
      </c>
      <c r="C11" s="17">
        <v>0.26153335626095903</v>
      </c>
      <c r="D11" s="17">
        <v>0.26844477785489701</v>
      </c>
      <c r="E11" s="17">
        <v>0.255605332268039</v>
      </c>
      <c r="F11" s="17"/>
      <c r="G11" s="17">
        <v>0.24324550349383001</v>
      </c>
      <c r="H11" s="17">
        <v>0.229629934216456</v>
      </c>
      <c r="I11" s="17">
        <v>0.23413229779300301</v>
      </c>
      <c r="J11" s="17">
        <v>0.24642283872169499</v>
      </c>
      <c r="K11" s="17">
        <v>0.27703720779704899</v>
      </c>
      <c r="L11" s="17">
        <v>0.323749193528584</v>
      </c>
      <c r="M11" s="17"/>
      <c r="N11" s="17">
        <v>0.207577252701212</v>
      </c>
      <c r="O11" s="17">
        <v>0.25831430224496299</v>
      </c>
      <c r="P11" s="17">
        <v>0.27881524640051802</v>
      </c>
      <c r="Q11" s="17">
        <v>0.31075242314596502</v>
      </c>
      <c r="R11" s="17"/>
      <c r="S11" s="17">
        <v>0.20955657980602599</v>
      </c>
      <c r="T11" s="17">
        <v>0.31092340685169301</v>
      </c>
      <c r="U11" s="17">
        <v>0.24165632437332599</v>
      </c>
      <c r="V11" s="17">
        <v>0.26597750098186801</v>
      </c>
      <c r="W11" s="17">
        <v>0.248063128670444</v>
      </c>
      <c r="X11" s="17">
        <v>0.28435621613800999</v>
      </c>
      <c r="Y11" s="17">
        <v>0.27367995828802799</v>
      </c>
      <c r="Z11" s="17">
        <v>0.26449755933417701</v>
      </c>
      <c r="AA11" s="17">
        <v>0.25753081236417602</v>
      </c>
      <c r="AB11" s="17"/>
      <c r="AC11" s="17">
        <v>0.29404769318576401</v>
      </c>
      <c r="AD11" s="17">
        <v>0.26808649551125402</v>
      </c>
      <c r="AE11" s="17">
        <v>0.27611574725715998</v>
      </c>
      <c r="AF11" s="17">
        <v>0.340540659239987</v>
      </c>
      <c r="AG11" s="17">
        <v>0.32420677773573098</v>
      </c>
      <c r="AH11" s="17">
        <v>0.29625806867063198</v>
      </c>
      <c r="AI11" s="17">
        <v>0.261956699245182</v>
      </c>
      <c r="AJ11" s="17">
        <v>0.244017558884568</v>
      </c>
      <c r="AK11" s="17">
        <v>0.244398135094268</v>
      </c>
      <c r="AL11" s="17">
        <v>0.243483019561682</v>
      </c>
      <c r="AM11" s="17">
        <v>0.236291726379151</v>
      </c>
      <c r="AN11" s="17">
        <v>0.24493522535731299</v>
      </c>
      <c r="AO11" s="17">
        <v>0.21087149573182101</v>
      </c>
      <c r="AP11" s="17">
        <v>0.18776662339147601</v>
      </c>
      <c r="AQ11" s="17">
        <v>0.21882814975883999</v>
      </c>
      <c r="AR11" s="17">
        <v>0.1662824271586</v>
      </c>
      <c r="AS11" s="17"/>
      <c r="AT11" s="17">
        <v>0.216519419813053</v>
      </c>
      <c r="AU11" s="17">
        <v>0.267406450975818</v>
      </c>
      <c r="AV11" s="17">
        <v>0.24835017644170401</v>
      </c>
      <c r="AW11" s="17">
        <v>0.29207653391848099</v>
      </c>
      <c r="AX11" s="17">
        <v>0.32360075644431402</v>
      </c>
      <c r="AY11" s="17">
        <v>0.23540945978543301</v>
      </c>
      <c r="AZ11" s="17"/>
      <c r="BA11" s="17">
        <v>0.33030467288554899</v>
      </c>
      <c r="BB11" s="17">
        <v>0.26463285934033198</v>
      </c>
      <c r="BC11" s="17">
        <v>0.24297103611896001</v>
      </c>
      <c r="BD11" s="17">
        <v>0.165187416973236</v>
      </c>
      <c r="BE11" s="17">
        <v>0.107449182260869</v>
      </c>
      <c r="BF11" s="17"/>
      <c r="BG11" s="17">
        <v>0.26231929396423997</v>
      </c>
      <c r="BH11" s="17">
        <v>0.22892869016024101</v>
      </c>
      <c r="BI11" s="17">
        <v>0.26875932505728101</v>
      </c>
      <c r="BJ11" s="17">
        <v>0.27225772184666203</v>
      </c>
      <c r="BK11" s="17">
        <v>0.26443999037344701</v>
      </c>
      <c r="BL11" s="17"/>
      <c r="BM11" s="17">
        <v>0.23093615085297201</v>
      </c>
      <c r="BN11" s="17">
        <v>0.30090065280564698</v>
      </c>
      <c r="BO11" s="17">
        <v>0.25745203732064498</v>
      </c>
      <c r="BP11" s="17"/>
      <c r="BQ11" s="17">
        <v>0.20881483232463899</v>
      </c>
      <c r="BR11" s="17">
        <v>0.29012695689074602</v>
      </c>
      <c r="BS11" s="17"/>
      <c r="BT11" s="17">
        <v>0.22343179507154501</v>
      </c>
      <c r="BU11" s="17">
        <v>0.30628923594023699</v>
      </c>
    </row>
    <row r="12" spans="2:73" x14ac:dyDescent="0.3">
      <c r="B12" s="18" t="s">
        <v>574</v>
      </c>
      <c r="C12" s="17">
        <v>0.44176332485782799</v>
      </c>
      <c r="D12" s="17">
        <v>0.44428419367105498</v>
      </c>
      <c r="E12" s="17">
        <v>0.43873244612746398</v>
      </c>
      <c r="F12" s="17"/>
      <c r="G12" s="17">
        <v>0.35169440172832001</v>
      </c>
      <c r="H12" s="17">
        <v>0.44737681866489398</v>
      </c>
      <c r="I12" s="17">
        <v>0.47440062168529401</v>
      </c>
      <c r="J12" s="17">
        <v>0.47767552007376501</v>
      </c>
      <c r="K12" s="17">
        <v>0.43196802989691302</v>
      </c>
      <c r="L12" s="17">
        <v>0.447687256428842</v>
      </c>
      <c r="M12" s="17"/>
      <c r="N12" s="17">
        <v>0.49349153924130101</v>
      </c>
      <c r="O12" s="17">
        <v>0.46438859718256698</v>
      </c>
      <c r="P12" s="17">
        <v>0.40884309308248501</v>
      </c>
      <c r="Q12" s="17">
        <v>0.39360467591357301</v>
      </c>
      <c r="R12" s="17"/>
      <c r="S12" s="17">
        <v>0.45469490846748201</v>
      </c>
      <c r="T12" s="17">
        <v>0.44092221635698098</v>
      </c>
      <c r="U12" s="17">
        <v>0.43500994092065898</v>
      </c>
      <c r="V12" s="17">
        <v>0.438721157400977</v>
      </c>
      <c r="W12" s="17">
        <v>0.48206905886393098</v>
      </c>
      <c r="X12" s="17">
        <v>0.39939784166001202</v>
      </c>
      <c r="Y12" s="17">
        <v>0.463574791625115</v>
      </c>
      <c r="Z12" s="17">
        <v>0.40730901850920898</v>
      </c>
      <c r="AA12" s="17">
        <v>0.43594365766358101</v>
      </c>
      <c r="AB12" s="17"/>
      <c r="AC12" s="17">
        <v>0.20030384581567101</v>
      </c>
      <c r="AD12" s="17">
        <v>0.28909557025097499</v>
      </c>
      <c r="AE12" s="17">
        <v>0.406373060858017</v>
      </c>
      <c r="AF12" s="17">
        <v>0.347509022165578</v>
      </c>
      <c r="AG12" s="17">
        <v>0.39465901257120001</v>
      </c>
      <c r="AH12" s="17">
        <v>0.47119216945983999</v>
      </c>
      <c r="AI12" s="17">
        <v>0.45847756976486598</v>
      </c>
      <c r="AJ12" s="17">
        <v>0.45608800841778402</v>
      </c>
      <c r="AK12" s="17">
        <v>0.423171911308939</v>
      </c>
      <c r="AL12" s="17">
        <v>0.47566761514731498</v>
      </c>
      <c r="AM12" s="17">
        <v>0.470959399538523</v>
      </c>
      <c r="AN12" s="17">
        <v>0.47868627320854101</v>
      </c>
      <c r="AO12" s="17">
        <v>0.51454997245801104</v>
      </c>
      <c r="AP12" s="17">
        <v>0.57811665109742505</v>
      </c>
      <c r="AQ12" s="17">
        <v>0.53057098255694402</v>
      </c>
      <c r="AR12" s="17">
        <v>0.431014718139836</v>
      </c>
      <c r="AS12" s="17"/>
      <c r="AT12" s="17">
        <v>0.431253744353149</v>
      </c>
      <c r="AU12" s="17">
        <v>0.45433892293800598</v>
      </c>
      <c r="AV12" s="17">
        <v>0.45441506710206497</v>
      </c>
      <c r="AW12" s="17">
        <v>0.41491067925818198</v>
      </c>
      <c r="AX12" s="17">
        <v>0.45147524307617998</v>
      </c>
      <c r="AY12" s="17">
        <v>0.45719704492590202</v>
      </c>
      <c r="AZ12" s="17"/>
      <c r="BA12" s="17">
        <v>0.386492606900254</v>
      </c>
      <c r="BB12" s="17">
        <v>0.43713360420043101</v>
      </c>
      <c r="BC12" s="17">
        <v>0.48264640110478801</v>
      </c>
      <c r="BD12" s="17">
        <v>0.47331929504966203</v>
      </c>
      <c r="BE12" s="17">
        <v>0.423378968275885</v>
      </c>
      <c r="BF12" s="17"/>
      <c r="BG12" s="17">
        <v>0.50250042841657205</v>
      </c>
      <c r="BH12" s="17">
        <v>0.425316300007757</v>
      </c>
      <c r="BI12" s="17">
        <v>0.47257884719679999</v>
      </c>
      <c r="BJ12" s="17">
        <v>0.46659797255414798</v>
      </c>
      <c r="BK12" s="17">
        <v>0.441632700016098</v>
      </c>
      <c r="BL12" s="17"/>
      <c r="BM12" s="17">
        <v>0.46754161107480902</v>
      </c>
      <c r="BN12" s="17">
        <v>0.41036796132412501</v>
      </c>
      <c r="BO12" s="17">
        <v>0.44091850338104999</v>
      </c>
      <c r="BP12" s="17"/>
      <c r="BQ12" s="17">
        <v>0.45416711610386201</v>
      </c>
      <c r="BR12" s="17">
        <v>0.44171377208382401</v>
      </c>
      <c r="BS12" s="17"/>
      <c r="BT12" s="17">
        <v>0.46179112633723102</v>
      </c>
      <c r="BU12" s="17">
        <v>0.429961419785446</v>
      </c>
    </row>
    <row r="13" spans="2:73" x14ac:dyDescent="0.3">
      <c r="B13" s="18" t="s">
        <v>575</v>
      </c>
      <c r="C13" s="17">
        <v>0.173609561611688</v>
      </c>
      <c r="D13" s="17">
        <v>0.168784949324502</v>
      </c>
      <c r="E13" s="17">
        <v>0.178473300560021</v>
      </c>
      <c r="F13" s="17"/>
      <c r="G13" s="17">
        <v>0.22162182608116801</v>
      </c>
      <c r="H13" s="17">
        <v>0.21797958206909701</v>
      </c>
      <c r="I13" s="17">
        <v>0.18321897310865901</v>
      </c>
      <c r="J13" s="17">
        <v>0.16285143098044499</v>
      </c>
      <c r="K13" s="17">
        <v>0.164170123461544</v>
      </c>
      <c r="L13" s="17">
        <v>0.113010569254472</v>
      </c>
      <c r="M13" s="17"/>
      <c r="N13" s="17">
        <v>0.19342994526499899</v>
      </c>
      <c r="O13" s="17">
        <v>0.166199080288714</v>
      </c>
      <c r="P13" s="17">
        <v>0.18912325813438299</v>
      </c>
      <c r="Q13" s="17">
        <v>0.14701063935151801</v>
      </c>
      <c r="R13" s="17"/>
      <c r="S13" s="17">
        <v>0.22587162973070499</v>
      </c>
      <c r="T13" s="17">
        <v>0.123892792132044</v>
      </c>
      <c r="U13" s="17">
        <v>0.17506247634331501</v>
      </c>
      <c r="V13" s="17">
        <v>0.18649261759876101</v>
      </c>
      <c r="W13" s="17">
        <v>0.16313284790739799</v>
      </c>
      <c r="X13" s="17">
        <v>0.16786985687994199</v>
      </c>
      <c r="Y13" s="17">
        <v>0.144087240847913</v>
      </c>
      <c r="Z13" s="17">
        <v>0.14171725969579901</v>
      </c>
      <c r="AA13" s="17">
        <v>0.205061602884752</v>
      </c>
      <c r="AB13" s="17"/>
      <c r="AC13" s="17">
        <v>0.160697688615724</v>
      </c>
      <c r="AD13" s="17">
        <v>0.20173501588554399</v>
      </c>
      <c r="AE13" s="17">
        <v>0.16076417082272099</v>
      </c>
      <c r="AF13" s="17">
        <v>0.18472360323610601</v>
      </c>
      <c r="AG13" s="17">
        <v>0.13942855361433901</v>
      </c>
      <c r="AH13" s="17">
        <v>0.119793590851001</v>
      </c>
      <c r="AI13" s="17">
        <v>0.17008721726213</v>
      </c>
      <c r="AJ13" s="17">
        <v>0.17454975853319801</v>
      </c>
      <c r="AK13" s="17">
        <v>0.24174730879245099</v>
      </c>
      <c r="AL13" s="17">
        <v>0.19430399160880399</v>
      </c>
      <c r="AM13" s="17">
        <v>0.17757670028869199</v>
      </c>
      <c r="AN13" s="17">
        <v>0.16012948616654499</v>
      </c>
      <c r="AO13" s="17">
        <v>0.196043649392143</v>
      </c>
      <c r="AP13" s="17">
        <v>0.15380089073613401</v>
      </c>
      <c r="AQ13" s="17">
        <v>0.14669161352384</v>
      </c>
      <c r="AR13" s="17">
        <v>0.28932570905687399</v>
      </c>
      <c r="AS13" s="17"/>
      <c r="AT13" s="17">
        <v>0.22224878551082899</v>
      </c>
      <c r="AU13" s="17">
        <v>0.16385532260845001</v>
      </c>
      <c r="AV13" s="17">
        <v>0.18286471774153301</v>
      </c>
      <c r="AW13" s="17">
        <v>0.16652682336510599</v>
      </c>
      <c r="AX13" s="17">
        <v>9.53217123914918E-2</v>
      </c>
      <c r="AY13" s="17">
        <v>0.16487604920429</v>
      </c>
      <c r="AZ13" s="17"/>
      <c r="BA13" s="17">
        <v>0.13890425621140401</v>
      </c>
      <c r="BB13" s="17">
        <v>0.171057074454977</v>
      </c>
      <c r="BC13" s="17">
        <v>0.164826669543503</v>
      </c>
      <c r="BD13" s="17">
        <v>0.25807259495637402</v>
      </c>
      <c r="BE13" s="17">
        <v>0.33456416097731301</v>
      </c>
      <c r="BF13" s="17"/>
      <c r="BG13" s="17">
        <v>0.15669952514241101</v>
      </c>
      <c r="BH13" s="17">
        <v>0.22639390016660599</v>
      </c>
      <c r="BI13" s="17">
        <v>0.14679906877691101</v>
      </c>
      <c r="BJ13" s="17">
        <v>0.13496656633554099</v>
      </c>
      <c r="BK13" s="17">
        <v>0.19168122222143999</v>
      </c>
      <c r="BL13" s="17"/>
      <c r="BM13" s="17">
        <v>0.18779117189478101</v>
      </c>
      <c r="BN13" s="17">
        <v>0.15644071571092599</v>
      </c>
      <c r="BO13" s="17">
        <v>0.17289595109625799</v>
      </c>
      <c r="BP13" s="17"/>
      <c r="BQ13" s="17">
        <v>0.23088511396040501</v>
      </c>
      <c r="BR13" s="17">
        <v>0.14098125159481301</v>
      </c>
      <c r="BS13" s="17"/>
      <c r="BT13" s="17">
        <v>0.21113349138831</v>
      </c>
      <c r="BU13" s="17">
        <v>0.12301928068553</v>
      </c>
    </row>
    <row r="14" spans="2:73" x14ac:dyDescent="0.3">
      <c r="B14" s="18" t="s">
        <v>92</v>
      </c>
      <c r="C14" s="17">
        <v>2.0115857434638701E-2</v>
      </c>
      <c r="D14" s="17">
        <v>1.2927048677295499E-2</v>
      </c>
      <c r="E14" s="17">
        <v>2.6777365138605298E-2</v>
      </c>
      <c r="F14" s="17"/>
      <c r="G14" s="17">
        <v>1.8265015921792801E-2</v>
      </c>
      <c r="H14" s="17">
        <v>2.2083666045080601E-2</v>
      </c>
      <c r="I14" s="17">
        <v>1.48835407705515E-2</v>
      </c>
      <c r="J14" s="17">
        <v>1.6235143211836799E-2</v>
      </c>
      <c r="K14" s="17">
        <v>2.86902173937423E-2</v>
      </c>
      <c r="L14" s="17">
        <v>2.1396946513316001E-2</v>
      </c>
      <c r="M14" s="17"/>
      <c r="N14" s="17">
        <v>1.45211592235305E-2</v>
      </c>
      <c r="O14" s="17">
        <v>1.43787673043538E-2</v>
      </c>
      <c r="P14" s="17">
        <v>1.6421014358042701E-2</v>
      </c>
      <c r="Q14" s="17">
        <v>3.5793593345350698E-2</v>
      </c>
      <c r="R14" s="17"/>
      <c r="S14" s="17">
        <v>9.7364459267004298E-3</v>
      </c>
      <c r="T14" s="17">
        <v>1.9766326132653601E-2</v>
      </c>
      <c r="U14" s="17">
        <v>3.2149537170945097E-2</v>
      </c>
      <c r="V14" s="17">
        <v>8.1895743706444802E-3</v>
      </c>
      <c r="W14" s="17">
        <v>2.61604035827642E-2</v>
      </c>
      <c r="X14" s="17">
        <v>3.4278153504214599E-2</v>
      </c>
      <c r="Y14" s="17">
        <v>1.6912031785971601E-2</v>
      </c>
      <c r="Z14" s="17">
        <v>1.7646366588791301E-2</v>
      </c>
      <c r="AA14" s="17">
        <v>2.24872735834151E-2</v>
      </c>
      <c r="AB14" s="17"/>
      <c r="AC14" s="17">
        <v>8.3553970347185202E-2</v>
      </c>
      <c r="AD14" s="17">
        <v>9.3402566585232993E-2</v>
      </c>
      <c r="AE14" s="17">
        <v>2.83972580035339E-2</v>
      </c>
      <c r="AF14" s="17">
        <v>2.2471766006096801E-2</v>
      </c>
      <c r="AG14" s="17">
        <v>6.5462091318037501E-3</v>
      </c>
      <c r="AH14" s="17">
        <v>2.46986927744717E-2</v>
      </c>
      <c r="AI14" s="17">
        <v>1.0667104292988699E-2</v>
      </c>
      <c r="AJ14" s="17">
        <v>2.2752295856219198E-2</v>
      </c>
      <c r="AK14" s="17">
        <v>2.2469189207579301E-2</v>
      </c>
      <c r="AL14" s="17">
        <v>9.2276502328104398E-3</v>
      </c>
      <c r="AM14" s="17">
        <v>6.2897738688451298E-3</v>
      </c>
      <c r="AN14" s="17">
        <v>1.00510838074754E-2</v>
      </c>
      <c r="AO14" s="17">
        <v>9.2813147528963205E-3</v>
      </c>
      <c r="AP14" s="17">
        <v>1.06671961329974E-2</v>
      </c>
      <c r="AQ14" s="17">
        <v>6.1103834190903003E-3</v>
      </c>
      <c r="AR14" s="17">
        <v>0</v>
      </c>
      <c r="AS14" s="17"/>
      <c r="AT14" s="17">
        <v>1.50559681686133E-2</v>
      </c>
      <c r="AU14" s="17">
        <v>2.1953916010829799E-2</v>
      </c>
      <c r="AV14" s="17">
        <v>1.8042245222955999E-2</v>
      </c>
      <c r="AW14" s="17">
        <v>2.52257821992714E-2</v>
      </c>
      <c r="AX14" s="17">
        <v>1.8369076707033E-2</v>
      </c>
      <c r="AY14" s="17">
        <v>2.3949386882717499E-2</v>
      </c>
      <c r="AZ14" s="17"/>
      <c r="BA14" s="17">
        <v>2.4909114612170401E-2</v>
      </c>
      <c r="BB14" s="17">
        <v>1.84531439171551E-2</v>
      </c>
      <c r="BC14" s="17">
        <v>1.45755668971313E-2</v>
      </c>
      <c r="BD14" s="17">
        <v>2.0484562740793799E-2</v>
      </c>
      <c r="BE14" s="17">
        <v>2.6512015349476999E-2</v>
      </c>
      <c r="BF14" s="17"/>
      <c r="BG14" s="17">
        <v>1.05350327704346E-2</v>
      </c>
      <c r="BH14" s="17">
        <v>1.78894863613266E-2</v>
      </c>
      <c r="BI14" s="17">
        <v>4.1289570862951602E-3</v>
      </c>
      <c r="BJ14" s="17">
        <v>2.53129340999033E-2</v>
      </c>
      <c r="BK14" s="17">
        <v>3.2236767958279802E-2</v>
      </c>
      <c r="BL14" s="17"/>
      <c r="BM14" s="17">
        <v>1.50688407669851E-2</v>
      </c>
      <c r="BN14" s="17">
        <v>1.9273755800053E-2</v>
      </c>
      <c r="BO14" s="17">
        <v>3.7177267067037403E-2</v>
      </c>
      <c r="BP14" s="17"/>
      <c r="BQ14" s="17">
        <v>6.4670451114326602E-3</v>
      </c>
      <c r="BR14" s="17">
        <v>2.32670112824306E-2</v>
      </c>
      <c r="BS14" s="17"/>
      <c r="BT14" s="17">
        <v>1.16446557428423E-2</v>
      </c>
      <c r="BU14" s="17">
        <v>2.1424602879476201E-2</v>
      </c>
    </row>
    <row r="15" spans="2:73" x14ac:dyDescent="0.3">
      <c r="B15" s="18" t="s">
        <v>576</v>
      </c>
      <c r="C15" s="21">
        <v>0.102977899834887</v>
      </c>
      <c r="D15" s="21">
        <v>0.105559030472251</v>
      </c>
      <c r="E15" s="21">
        <v>0.10041155590587</v>
      </c>
      <c r="F15" s="21"/>
      <c r="G15" s="21">
        <v>0.16517325277488901</v>
      </c>
      <c r="H15" s="21">
        <v>8.2929999004472996E-2</v>
      </c>
      <c r="I15" s="21">
        <v>9.3364566642492E-2</v>
      </c>
      <c r="J15" s="21">
        <v>9.6815067012258199E-2</v>
      </c>
      <c r="K15" s="21">
        <v>9.8134421450751602E-2</v>
      </c>
      <c r="L15" s="21">
        <v>9.4156034274785805E-2</v>
      </c>
      <c r="M15" s="21"/>
      <c r="N15" s="21">
        <v>9.0980103568958498E-2</v>
      </c>
      <c r="O15" s="21">
        <v>9.6719252979401801E-2</v>
      </c>
      <c r="P15" s="21">
        <v>0.106797388024572</v>
      </c>
      <c r="Q15" s="21">
        <v>0.112838668243593</v>
      </c>
      <c r="R15" s="21"/>
      <c r="S15" s="21">
        <v>0.100140436069087</v>
      </c>
      <c r="T15" s="21">
        <v>0.104495258526628</v>
      </c>
      <c r="U15" s="21">
        <v>0.116121721191755</v>
      </c>
      <c r="V15" s="21">
        <v>0.10061914964775</v>
      </c>
      <c r="W15" s="21">
        <v>8.0574560975462103E-2</v>
      </c>
      <c r="X15" s="21">
        <v>0.114097931817822</v>
      </c>
      <c r="Y15" s="21">
        <v>0.10174597745297199</v>
      </c>
      <c r="Z15" s="21">
        <v>0.16882979587202401</v>
      </c>
      <c r="AA15" s="21">
        <v>7.8976653504076705E-2</v>
      </c>
      <c r="AB15" s="21"/>
      <c r="AC15" s="21">
        <v>0.26139680203565602</v>
      </c>
      <c r="AD15" s="21">
        <v>0.14768035176699301</v>
      </c>
      <c r="AE15" s="21">
        <v>0.12834976305856899</v>
      </c>
      <c r="AF15" s="21">
        <v>0.10475494935223199</v>
      </c>
      <c r="AG15" s="21">
        <v>0.135159446946925</v>
      </c>
      <c r="AH15" s="21">
        <v>8.8057478244055298E-2</v>
      </c>
      <c r="AI15" s="21">
        <v>9.8811409434833297E-2</v>
      </c>
      <c r="AJ15" s="21">
        <v>0.10259237830823099</v>
      </c>
      <c r="AK15" s="21">
        <v>6.8213455596763395E-2</v>
      </c>
      <c r="AL15" s="21">
        <v>7.7317723449389905E-2</v>
      </c>
      <c r="AM15" s="21">
        <v>0.108882399924789</v>
      </c>
      <c r="AN15" s="21">
        <v>0.106197931460126</v>
      </c>
      <c r="AO15" s="21">
        <v>6.9253567665128898E-2</v>
      </c>
      <c r="AP15" s="21">
        <v>6.9648638641967006E-2</v>
      </c>
      <c r="AQ15" s="21">
        <v>9.7798870741285501E-2</v>
      </c>
      <c r="AR15" s="21">
        <v>0.11337714564468999</v>
      </c>
      <c r="AS15" s="21"/>
      <c r="AT15" s="21">
        <v>0.114922082154355</v>
      </c>
      <c r="AU15" s="21">
        <v>9.24453874668969E-2</v>
      </c>
      <c r="AV15" s="21">
        <v>9.6327793491741698E-2</v>
      </c>
      <c r="AW15" s="21">
        <v>0.10126018125896</v>
      </c>
      <c r="AX15" s="21">
        <v>0.111233211380981</v>
      </c>
      <c r="AY15" s="21">
        <v>0.118568059201658</v>
      </c>
      <c r="AZ15" s="21"/>
      <c r="BA15" s="21">
        <v>0.119389349390622</v>
      </c>
      <c r="BB15" s="21">
        <v>0.108723318087105</v>
      </c>
      <c r="BC15" s="21">
        <v>9.4980326335618703E-2</v>
      </c>
      <c r="BD15" s="21">
        <v>8.2936130279934295E-2</v>
      </c>
      <c r="BE15" s="21">
        <v>0.108095673136456</v>
      </c>
      <c r="BF15" s="21"/>
      <c r="BG15" s="21">
        <v>6.7945719706342195E-2</v>
      </c>
      <c r="BH15" s="21">
        <v>0.101471623304069</v>
      </c>
      <c r="BI15" s="21">
        <v>0.107733801882713</v>
      </c>
      <c r="BJ15" s="21">
        <v>0.10086480516374501</v>
      </c>
      <c r="BK15" s="21">
        <v>7.0009319430735406E-2</v>
      </c>
      <c r="BL15" s="21"/>
      <c r="BM15" s="21">
        <v>9.8662225410452095E-2</v>
      </c>
      <c r="BN15" s="21">
        <v>0.113016914359249</v>
      </c>
      <c r="BO15" s="21">
        <v>9.1556241135009098E-2</v>
      </c>
      <c r="BP15" s="21"/>
      <c r="BQ15" s="21">
        <v>9.9665892499660999E-2</v>
      </c>
      <c r="BR15" s="21">
        <v>0.103911008148186</v>
      </c>
      <c r="BS15" s="21"/>
      <c r="BT15" s="21">
        <v>9.1998931460072195E-2</v>
      </c>
      <c r="BU15" s="21">
        <v>0.11930546070931</v>
      </c>
    </row>
    <row r="16" spans="2:73" x14ac:dyDescent="0.3">
      <c r="B16" s="18" t="s">
        <v>577</v>
      </c>
      <c r="C16" s="21">
        <v>0.61537288646951505</v>
      </c>
      <c r="D16" s="21">
        <v>0.61306914299555704</v>
      </c>
      <c r="E16" s="21">
        <v>0.61720574668748496</v>
      </c>
      <c r="F16" s="21"/>
      <c r="G16" s="21">
        <v>0.57331622780948799</v>
      </c>
      <c r="H16" s="21">
        <v>0.66535640073399105</v>
      </c>
      <c r="I16" s="21">
        <v>0.65761959479395304</v>
      </c>
      <c r="J16" s="21">
        <v>0.64052695105420998</v>
      </c>
      <c r="K16" s="21">
        <v>0.59613815335845699</v>
      </c>
      <c r="L16" s="21">
        <v>0.56069782568331406</v>
      </c>
      <c r="M16" s="21"/>
      <c r="N16" s="21">
        <v>0.68692148450629897</v>
      </c>
      <c r="O16" s="21">
        <v>0.63058767747128197</v>
      </c>
      <c r="P16" s="21">
        <v>0.59796635121686803</v>
      </c>
      <c r="Q16" s="21">
        <v>0.54061531526509099</v>
      </c>
      <c r="R16" s="21"/>
      <c r="S16" s="21">
        <v>0.68056653819818602</v>
      </c>
      <c r="T16" s="21">
        <v>0.56481500848902499</v>
      </c>
      <c r="U16" s="21">
        <v>0.61007241726397399</v>
      </c>
      <c r="V16" s="21">
        <v>0.62521377499973796</v>
      </c>
      <c r="W16" s="21">
        <v>0.64520190677133005</v>
      </c>
      <c r="X16" s="21">
        <v>0.56726769853995296</v>
      </c>
      <c r="Y16" s="21">
        <v>0.60766203247302797</v>
      </c>
      <c r="Z16" s="21">
        <v>0.54902627820500705</v>
      </c>
      <c r="AA16" s="21">
        <v>0.64100526054833196</v>
      </c>
      <c r="AB16" s="21"/>
      <c r="AC16" s="21">
        <v>0.36100153443139499</v>
      </c>
      <c r="AD16" s="21">
        <v>0.49083058613651898</v>
      </c>
      <c r="AE16" s="21">
        <v>0.56713723168073804</v>
      </c>
      <c r="AF16" s="21">
        <v>0.53223262540168403</v>
      </c>
      <c r="AG16" s="21">
        <v>0.53408756618553899</v>
      </c>
      <c r="AH16" s="21">
        <v>0.59098576031084105</v>
      </c>
      <c r="AI16" s="21">
        <v>0.62856478702699603</v>
      </c>
      <c r="AJ16" s="21">
        <v>0.63063776695098195</v>
      </c>
      <c r="AK16" s="21">
        <v>0.66491922010138904</v>
      </c>
      <c r="AL16" s="21">
        <v>0.669971606756118</v>
      </c>
      <c r="AM16" s="21">
        <v>0.64853609982721505</v>
      </c>
      <c r="AN16" s="21">
        <v>0.63881575937508595</v>
      </c>
      <c r="AO16" s="21">
        <v>0.71059362185015396</v>
      </c>
      <c r="AP16" s="21">
        <v>0.73191754183355995</v>
      </c>
      <c r="AQ16" s="21">
        <v>0.67726259608078399</v>
      </c>
      <c r="AR16" s="21">
        <v>0.72034042719670999</v>
      </c>
      <c r="AS16" s="21"/>
      <c r="AT16" s="21">
        <v>0.65350252986397805</v>
      </c>
      <c r="AU16" s="21">
        <v>0.61819424554645597</v>
      </c>
      <c r="AV16" s="21">
        <v>0.63727978484359804</v>
      </c>
      <c r="AW16" s="21">
        <v>0.58143750262328797</v>
      </c>
      <c r="AX16" s="21">
        <v>0.54679695546767204</v>
      </c>
      <c r="AY16" s="21">
        <v>0.62207309413019196</v>
      </c>
      <c r="AZ16" s="21"/>
      <c r="BA16" s="21">
        <v>0.52539686311165901</v>
      </c>
      <c r="BB16" s="21">
        <v>0.60819067865540799</v>
      </c>
      <c r="BC16" s="21">
        <v>0.64747307064828996</v>
      </c>
      <c r="BD16" s="21">
        <v>0.73139189000603599</v>
      </c>
      <c r="BE16" s="21">
        <v>0.75794312925319796</v>
      </c>
      <c r="BF16" s="21"/>
      <c r="BG16" s="21">
        <v>0.65919995355898298</v>
      </c>
      <c r="BH16" s="21">
        <v>0.65171020017436299</v>
      </c>
      <c r="BI16" s="21">
        <v>0.61937791597371095</v>
      </c>
      <c r="BJ16" s="21">
        <v>0.60156453888968897</v>
      </c>
      <c r="BK16" s="21">
        <v>0.63331392223753802</v>
      </c>
      <c r="BL16" s="21"/>
      <c r="BM16" s="21">
        <v>0.65533278296958997</v>
      </c>
      <c r="BN16" s="21">
        <v>0.566808677035051</v>
      </c>
      <c r="BO16" s="21">
        <v>0.61381445447730798</v>
      </c>
      <c r="BP16" s="21"/>
      <c r="BQ16" s="21">
        <v>0.68505223006426796</v>
      </c>
      <c r="BR16" s="21">
        <v>0.58269502367863701</v>
      </c>
      <c r="BS16" s="21"/>
      <c r="BT16" s="21">
        <v>0.67292461772554102</v>
      </c>
      <c r="BU16" s="21">
        <v>0.55298070047097603</v>
      </c>
    </row>
    <row r="17" spans="2:73" x14ac:dyDescent="0.3">
      <c r="B17" s="18" t="s">
        <v>443</v>
      </c>
      <c r="C17" s="22">
        <v>0.51239498663462901</v>
      </c>
      <c r="D17" s="22">
        <v>0.50751011252330702</v>
      </c>
      <c r="E17" s="22">
        <v>0.51679419078161604</v>
      </c>
      <c r="F17" s="22"/>
      <c r="G17" s="22">
        <v>0.40814297503460001</v>
      </c>
      <c r="H17" s="22">
        <v>0.58242640172951798</v>
      </c>
      <c r="I17" s="22">
        <v>0.564255028151461</v>
      </c>
      <c r="J17" s="22">
        <v>0.54371188404195203</v>
      </c>
      <c r="K17" s="22">
        <v>0.49800373190770603</v>
      </c>
      <c r="L17" s="22">
        <v>0.46654179140852797</v>
      </c>
      <c r="M17" s="22"/>
      <c r="N17" s="22">
        <v>0.59594138093734095</v>
      </c>
      <c r="O17" s="22">
        <v>0.53386842449187999</v>
      </c>
      <c r="P17" s="22">
        <v>0.49116896319229603</v>
      </c>
      <c r="Q17" s="22">
        <v>0.42777664702149798</v>
      </c>
      <c r="R17" s="22"/>
      <c r="S17" s="22">
        <v>0.58042610212909895</v>
      </c>
      <c r="T17" s="22">
        <v>0.460319749962397</v>
      </c>
      <c r="U17" s="22">
        <v>0.49395069607221898</v>
      </c>
      <c r="V17" s="22">
        <v>0.52459462535198698</v>
      </c>
      <c r="W17" s="22">
        <v>0.56462734579586804</v>
      </c>
      <c r="X17" s="22">
        <v>0.45316976672213199</v>
      </c>
      <c r="Y17" s="22">
        <v>0.50591605502005599</v>
      </c>
      <c r="Z17" s="22">
        <v>0.38019648233298298</v>
      </c>
      <c r="AA17" s="22">
        <v>0.56202860704425595</v>
      </c>
      <c r="AB17" s="22"/>
      <c r="AC17" s="22">
        <v>9.9604732395739304E-2</v>
      </c>
      <c r="AD17" s="22">
        <v>0.34315023436952602</v>
      </c>
      <c r="AE17" s="22">
        <v>0.438787468622169</v>
      </c>
      <c r="AF17" s="22">
        <v>0.42747767604945303</v>
      </c>
      <c r="AG17" s="22">
        <v>0.39892811923861399</v>
      </c>
      <c r="AH17" s="22">
        <v>0.50292828206678597</v>
      </c>
      <c r="AI17" s="22">
        <v>0.52975337759216301</v>
      </c>
      <c r="AJ17" s="22">
        <v>0.52804538864275097</v>
      </c>
      <c r="AK17" s="22">
        <v>0.59670576450462598</v>
      </c>
      <c r="AL17" s="22">
        <v>0.59265388330672797</v>
      </c>
      <c r="AM17" s="22">
        <v>0.53965369990242695</v>
      </c>
      <c r="AN17" s="22">
        <v>0.53261782791496004</v>
      </c>
      <c r="AO17" s="22">
        <v>0.64134005418502504</v>
      </c>
      <c r="AP17" s="22">
        <v>0.66226890319159304</v>
      </c>
      <c r="AQ17" s="22">
        <v>0.57946372533949797</v>
      </c>
      <c r="AR17" s="22">
        <v>0.60696328155201995</v>
      </c>
      <c r="AS17" s="22"/>
      <c r="AT17" s="22">
        <v>0.53858044770962299</v>
      </c>
      <c r="AU17" s="22">
        <v>0.52574885807955896</v>
      </c>
      <c r="AV17" s="22">
        <v>0.54095199135185601</v>
      </c>
      <c r="AW17" s="22">
        <v>0.480177321364328</v>
      </c>
      <c r="AX17" s="22">
        <v>0.43556374408669102</v>
      </c>
      <c r="AY17" s="22">
        <v>0.50350503492853405</v>
      </c>
      <c r="AZ17" s="22"/>
      <c r="BA17" s="22">
        <v>0.40600751372103699</v>
      </c>
      <c r="BB17" s="22">
        <v>0.49946736056830299</v>
      </c>
      <c r="BC17" s="22">
        <v>0.55249274431267204</v>
      </c>
      <c r="BD17" s="22">
        <v>0.64845575972610103</v>
      </c>
      <c r="BE17" s="22">
        <v>0.649847456116741</v>
      </c>
      <c r="BF17" s="22"/>
      <c r="BG17" s="22">
        <v>0.59125423385264098</v>
      </c>
      <c r="BH17" s="22">
        <v>0.55023857687029498</v>
      </c>
      <c r="BI17" s="22">
        <v>0.51164411409099897</v>
      </c>
      <c r="BJ17" s="22">
        <v>0.50069973372594401</v>
      </c>
      <c r="BK17" s="22">
        <v>0.56330460280680295</v>
      </c>
      <c r="BL17" s="22"/>
      <c r="BM17" s="22">
        <v>0.55667055755913797</v>
      </c>
      <c r="BN17" s="22">
        <v>0.45379176267580201</v>
      </c>
      <c r="BO17" s="22">
        <v>0.52225821334229905</v>
      </c>
      <c r="BP17" s="22"/>
      <c r="BQ17" s="22">
        <v>0.58538633756460601</v>
      </c>
      <c r="BR17" s="22">
        <v>0.47878401553045102</v>
      </c>
      <c r="BS17" s="22"/>
      <c r="BT17" s="22">
        <v>0.58092568626546803</v>
      </c>
      <c r="BU17" s="22">
        <v>0.433675239761666</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571</v>
      </c>
      <c r="C9" s="17">
        <v>2.2111413691809599E-2</v>
      </c>
      <c r="D9" s="17">
        <v>2.5425605487366301E-2</v>
      </c>
      <c r="E9" s="17">
        <v>1.8950040472171099E-2</v>
      </c>
      <c r="F9" s="17"/>
      <c r="G9" s="17">
        <v>4.5661674233077099E-2</v>
      </c>
      <c r="H9" s="17">
        <v>3.2006439957709E-2</v>
      </c>
      <c r="I9" s="17">
        <v>1.54718235567928E-2</v>
      </c>
      <c r="J9" s="17">
        <v>1.9034250805790302E-2</v>
      </c>
      <c r="K9" s="17">
        <v>1.34601804280816E-2</v>
      </c>
      <c r="L9" s="17">
        <v>1.2175234043314999E-2</v>
      </c>
      <c r="M9" s="17"/>
      <c r="N9" s="17">
        <v>2.1850201779018901E-2</v>
      </c>
      <c r="O9" s="17">
        <v>2.0162613039771501E-2</v>
      </c>
      <c r="P9" s="17">
        <v>2.5704423727704599E-2</v>
      </c>
      <c r="Q9" s="17">
        <v>2.1703601361411601E-2</v>
      </c>
      <c r="R9" s="17"/>
      <c r="S9" s="17">
        <v>2.55275971525518E-2</v>
      </c>
      <c r="T9" s="17">
        <v>2.3791633207465499E-2</v>
      </c>
      <c r="U9" s="17">
        <v>2.4502356719410701E-2</v>
      </c>
      <c r="V9" s="17">
        <v>2.8418253782338799E-2</v>
      </c>
      <c r="W9" s="17">
        <v>1.6401616155921599E-2</v>
      </c>
      <c r="X9" s="17">
        <v>2.14846424748702E-2</v>
      </c>
      <c r="Y9" s="17">
        <v>6.1904499933851604E-3</v>
      </c>
      <c r="Z9" s="17">
        <v>5.1750789648598701E-2</v>
      </c>
      <c r="AA9" s="17">
        <v>1.3886428180963299E-2</v>
      </c>
      <c r="AB9" s="17"/>
      <c r="AC9" s="17">
        <v>4.9475090172127797E-2</v>
      </c>
      <c r="AD9" s="17">
        <v>4.12980052889571E-2</v>
      </c>
      <c r="AE9" s="17">
        <v>1.3200796443667499E-2</v>
      </c>
      <c r="AF9" s="17">
        <v>2.5283479200913599E-2</v>
      </c>
      <c r="AG9" s="17">
        <v>2.0486553388363599E-2</v>
      </c>
      <c r="AH9" s="17">
        <v>1.6603503491840799E-2</v>
      </c>
      <c r="AI9" s="17">
        <v>2.2693592001920001E-2</v>
      </c>
      <c r="AJ9" s="17">
        <v>4.9186966863888702E-2</v>
      </c>
      <c r="AK9" s="17">
        <v>5.8093107814208497E-3</v>
      </c>
      <c r="AL9" s="17">
        <v>2.6021687557067401E-2</v>
      </c>
      <c r="AM9" s="17">
        <v>1.41094367001571E-2</v>
      </c>
      <c r="AN9" s="17">
        <v>1.17793871635668E-2</v>
      </c>
      <c r="AO9" s="17">
        <v>0</v>
      </c>
      <c r="AP9" s="17">
        <v>3.7599161285415697E-2</v>
      </c>
      <c r="AQ9" s="17">
        <v>1.27299700272541E-2</v>
      </c>
      <c r="AR9" s="17">
        <v>3.30531431014345E-2</v>
      </c>
      <c r="AS9" s="17"/>
      <c r="AT9" s="17">
        <v>4.0012408988218201E-2</v>
      </c>
      <c r="AU9" s="17">
        <v>1.1707627089845799E-2</v>
      </c>
      <c r="AV9" s="17">
        <v>2.6557004548574001E-2</v>
      </c>
      <c r="AW9" s="17">
        <v>1.6413141343828399E-2</v>
      </c>
      <c r="AX9" s="17">
        <v>1.90879138106579E-2</v>
      </c>
      <c r="AY9" s="17">
        <v>1.35183769349042E-2</v>
      </c>
      <c r="AZ9" s="17"/>
      <c r="BA9" s="17">
        <v>3.0596417023153799E-2</v>
      </c>
      <c r="BB9" s="17">
        <v>2.4203996714518099E-2</v>
      </c>
      <c r="BC9" s="17">
        <v>2.10123444469697E-2</v>
      </c>
      <c r="BD9" s="17">
        <v>2.2010171776129999E-2</v>
      </c>
      <c r="BE9" s="17">
        <v>1.78726914397291E-2</v>
      </c>
      <c r="BF9" s="17"/>
      <c r="BG9" s="17">
        <v>1.2610490529345601E-2</v>
      </c>
      <c r="BH9" s="17">
        <v>3.2819025073683401E-2</v>
      </c>
      <c r="BI9" s="17">
        <v>1.2139810642949601E-2</v>
      </c>
      <c r="BJ9" s="17">
        <v>1.31355377475875E-2</v>
      </c>
      <c r="BK9" s="17">
        <v>5.8156117762290203E-3</v>
      </c>
      <c r="BL9" s="17"/>
      <c r="BM9" s="17">
        <v>2.1349375907512201E-2</v>
      </c>
      <c r="BN9" s="17">
        <v>2.5286588623087799E-2</v>
      </c>
      <c r="BO9" s="17">
        <v>1.6703909300434101E-2</v>
      </c>
      <c r="BP9" s="17"/>
      <c r="BQ9" s="17">
        <v>3.47629262758022E-2</v>
      </c>
      <c r="BR9" s="17">
        <v>1.3705774438371E-2</v>
      </c>
      <c r="BS9" s="17"/>
      <c r="BT9" s="17">
        <v>2.50699847819486E-2</v>
      </c>
      <c r="BU9" s="17">
        <v>2.0222514193041202E-2</v>
      </c>
    </row>
    <row r="10" spans="2:73" x14ac:dyDescent="0.3">
      <c r="B10" s="18" t="s">
        <v>572</v>
      </c>
      <c r="C10" s="17">
        <v>4.8709466216557099E-2</v>
      </c>
      <c r="D10" s="17">
        <v>4.4764724480699299E-2</v>
      </c>
      <c r="E10" s="17">
        <v>5.2703821072158701E-2</v>
      </c>
      <c r="F10" s="17"/>
      <c r="G10" s="17">
        <v>0.104458503787227</v>
      </c>
      <c r="H10" s="17">
        <v>5.3357683445545402E-2</v>
      </c>
      <c r="I10" s="17">
        <v>5.2704984514455697E-2</v>
      </c>
      <c r="J10" s="17">
        <v>3.3042607306942001E-2</v>
      </c>
      <c r="K10" s="17">
        <v>3.09226732189605E-2</v>
      </c>
      <c r="L10" s="17">
        <v>2.94421786833182E-2</v>
      </c>
      <c r="M10" s="17"/>
      <c r="N10" s="17">
        <v>4.3766403971678199E-2</v>
      </c>
      <c r="O10" s="17">
        <v>4.5215984914964903E-2</v>
      </c>
      <c r="P10" s="17">
        <v>5.4620598427520997E-2</v>
      </c>
      <c r="Q10" s="17">
        <v>5.34648356980938E-2</v>
      </c>
      <c r="R10" s="17"/>
      <c r="S10" s="17">
        <v>4.4359892753257801E-2</v>
      </c>
      <c r="T10" s="17">
        <v>4.9921898126530903E-2</v>
      </c>
      <c r="U10" s="17">
        <v>4.5762054800091698E-2</v>
      </c>
      <c r="V10" s="17">
        <v>4.3557376549044798E-2</v>
      </c>
      <c r="W10" s="17">
        <v>4.1835520618082898E-2</v>
      </c>
      <c r="X10" s="17">
        <v>7.0959005922004506E-2</v>
      </c>
      <c r="Y10" s="17">
        <v>6.0529368637878798E-2</v>
      </c>
      <c r="Z10" s="17">
        <v>6.3730025885662095E-2</v>
      </c>
      <c r="AA10" s="17">
        <v>3.1958027182658798E-2</v>
      </c>
      <c r="AB10" s="17"/>
      <c r="AC10" s="17">
        <v>2.9769341511610401E-2</v>
      </c>
      <c r="AD10" s="17">
        <v>6.5227801470256502E-2</v>
      </c>
      <c r="AE10" s="17">
        <v>5.3519140857866201E-2</v>
      </c>
      <c r="AF10" s="17">
        <v>6.11604119053153E-2</v>
      </c>
      <c r="AG10" s="17">
        <v>3.9533516910079003E-2</v>
      </c>
      <c r="AH10" s="17">
        <v>2.9638460402933501E-2</v>
      </c>
      <c r="AI10" s="17">
        <v>5.84988113924974E-2</v>
      </c>
      <c r="AJ10" s="17">
        <v>3.3093100378708197E-2</v>
      </c>
      <c r="AK10" s="17">
        <v>8.6296479447142097E-2</v>
      </c>
      <c r="AL10" s="17">
        <v>5.86648192912275E-2</v>
      </c>
      <c r="AM10" s="17">
        <v>5.1849334676556599E-2</v>
      </c>
      <c r="AN10" s="17">
        <v>4.7733587368582901E-2</v>
      </c>
      <c r="AO10" s="17">
        <v>4.5030426383400803E-2</v>
      </c>
      <c r="AP10" s="17">
        <v>2.4602084306159101E-2</v>
      </c>
      <c r="AQ10" s="17">
        <v>2.3821913137714201E-2</v>
      </c>
      <c r="AR10" s="17">
        <v>4.26994259216242E-2</v>
      </c>
      <c r="AS10" s="17"/>
      <c r="AT10" s="17">
        <v>5.4292918627097002E-2</v>
      </c>
      <c r="AU10" s="17">
        <v>4.90658590369175E-2</v>
      </c>
      <c r="AV10" s="17">
        <v>6.2142217930054998E-2</v>
      </c>
      <c r="AW10" s="17">
        <v>4.63976882348432E-2</v>
      </c>
      <c r="AX10" s="17">
        <v>1.75230239966922E-2</v>
      </c>
      <c r="AY10" s="17">
        <v>5.4628181296507899E-2</v>
      </c>
      <c r="AZ10" s="17"/>
      <c r="BA10" s="17">
        <v>4.0884385075677897E-2</v>
      </c>
      <c r="BB10" s="17">
        <v>6.1235261454842899E-2</v>
      </c>
      <c r="BC10" s="17">
        <v>4.1946285956848302E-2</v>
      </c>
      <c r="BD10" s="17">
        <v>4.2778186537692699E-2</v>
      </c>
      <c r="BE10" s="17">
        <v>2.8882694977500099E-2</v>
      </c>
      <c r="BF10" s="17"/>
      <c r="BG10" s="17">
        <v>3.2876140913378302E-2</v>
      </c>
      <c r="BH10" s="17">
        <v>4.4661240028168597E-2</v>
      </c>
      <c r="BI10" s="17">
        <v>4.2126351680594101E-2</v>
      </c>
      <c r="BJ10" s="17">
        <v>5.0598573334432899E-2</v>
      </c>
      <c r="BK10" s="17">
        <v>2.4656913772177401E-2</v>
      </c>
      <c r="BL10" s="17"/>
      <c r="BM10" s="17">
        <v>4.6122878357636399E-2</v>
      </c>
      <c r="BN10" s="17">
        <v>5.4856782210411202E-2</v>
      </c>
      <c r="BO10" s="17">
        <v>4.1548531510302598E-2</v>
      </c>
      <c r="BP10" s="17"/>
      <c r="BQ10" s="17">
        <v>5.39627225624002E-2</v>
      </c>
      <c r="BR10" s="17">
        <v>4.7551484669915198E-2</v>
      </c>
      <c r="BS10" s="17"/>
      <c r="BT10" s="17">
        <v>4.7534915769541303E-2</v>
      </c>
      <c r="BU10" s="17">
        <v>5.4894252599142199E-2</v>
      </c>
    </row>
    <row r="11" spans="2:73" x14ac:dyDescent="0.3">
      <c r="B11" s="18" t="s">
        <v>573</v>
      </c>
      <c r="C11" s="17">
        <v>0.30647914261271902</v>
      </c>
      <c r="D11" s="17">
        <v>0.30910639963541597</v>
      </c>
      <c r="E11" s="17">
        <v>0.30369060736811598</v>
      </c>
      <c r="F11" s="17"/>
      <c r="G11" s="17">
        <v>0.25118289194152998</v>
      </c>
      <c r="H11" s="17">
        <v>0.220498062274291</v>
      </c>
      <c r="I11" s="17">
        <v>0.25719427768985198</v>
      </c>
      <c r="J11" s="17">
        <v>0.32953544438495502</v>
      </c>
      <c r="K11" s="17">
        <v>0.364966196733297</v>
      </c>
      <c r="L11" s="17">
        <v>0.39504677459312099</v>
      </c>
      <c r="M11" s="17"/>
      <c r="N11" s="17">
        <v>0.299629176516781</v>
      </c>
      <c r="O11" s="17">
        <v>0.31469659943363398</v>
      </c>
      <c r="P11" s="17">
        <v>0.269665763413931</v>
      </c>
      <c r="Q11" s="17">
        <v>0.33769170020102002</v>
      </c>
      <c r="R11" s="17"/>
      <c r="S11" s="17">
        <v>0.25676775659900802</v>
      </c>
      <c r="T11" s="17">
        <v>0.35736866005453499</v>
      </c>
      <c r="U11" s="17">
        <v>0.32382611981826898</v>
      </c>
      <c r="V11" s="17">
        <v>0.31883341869104798</v>
      </c>
      <c r="W11" s="17">
        <v>0.27573498922449902</v>
      </c>
      <c r="X11" s="17">
        <v>0.31538655189591902</v>
      </c>
      <c r="Y11" s="17">
        <v>0.34875214115869202</v>
      </c>
      <c r="Z11" s="17">
        <v>0.29010659654186299</v>
      </c>
      <c r="AA11" s="17">
        <v>0.269439025932868</v>
      </c>
      <c r="AB11" s="17"/>
      <c r="AC11" s="17">
        <v>0.30391433747942098</v>
      </c>
      <c r="AD11" s="17">
        <v>0.29779582432007901</v>
      </c>
      <c r="AE11" s="17">
        <v>0.34700754144162099</v>
      </c>
      <c r="AF11" s="17">
        <v>0.38225088442623401</v>
      </c>
      <c r="AG11" s="17">
        <v>0.31536889998635897</v>
      </c>
      <c r="AH11" s="17">
        <v>0.32315926645726401</v>
      </c>
      <c r="AI11" s="17">
        <v>0.25328044215346601</v>
      </c>
      <c r="AJ11" s="17">
        <v>0.33537870496739702</v>
      </c>
      <c r="AK11" s="17">
        <v>0.267899044658158</v>
      </c>
      <c r="AL11" s="17">
        <v>0.32207970868014701</v>
      </c>
      <c r="AM11" s="17">
        <v>0.30766879974244499</v>
      </c>
      <c r="AN11" s="17">
        <v>0.31006628085969101</v>
      </c>
      <c r="AO11" s="17">
        <v>0.27817529754902798</v>
      </c>
      <c r="AP11" s="17">
        <v>0.345366502650226</v>
      </c>
      <c r="AQ11" s="17">
        <v>0.26015797517825301</v>
      </c>
      <c r="AR11" s="17">
        <v>0.223852972788256</v>
      </c>
      <c r="AS11" s="17"/>
      <c r="AT11" s="17">
        <v>0.25956431194285901</v>
      </c>
      <c r="AU11" s="17">
        <v>0.32393992343035899</v>
      </c>
      <c r="AV11" s="17">
        <v>0.28580706074642898</v>
      </c>
      <c r="AW11" s="17">
        <v>0.32054505065694899</v>
      </c>
      <c r="AX11" s="17">
        <v>0.37122710957379601</v>
      </c>
      <c r="AY11" s="17">
        <v>0.29994473105736602</v>
      </c>
      <c r="AZ11" s="17"/>
      <c r="BA11" s="17">
        <v>0.34902910928534903</v>
      </c>
      <c r="BB11" s="17">
        <v>0.32043127695568602</v>
      </c>
      <c r="BC11" s="17">
        <v>0.29670676008687402</v>
      </c>
      <c r="BD11" s="17">
        <v>0.21590719363765901</v>
      </c>
      <c r="BE11" s="17">
        <v>0.217451180972354</v>
      </c>
      <c r="BF11" s="17"/>
      <c r="BG11" s="17">
        <v>0.32203358150814898</v>
      </c>
      <c r="BH11" s="17">
        <v>0.25818733489288598</v>
      </c>
      <c r="BI11" s="17">
        <v>0.37546460593590902</v>
      </c>
      <c r="BJ11" s="17">
        <v>0.35235631679155399</v>
      </c>
      <c r="BK11" s="17">
        <v>0.31118641352451898</v>
      </c>
      <c r="BL11" s="17"/>
      <c r="BM11" s="17">
        <v>0.31635345137735499</v>
      </c>
      <c r="BN11" s="17">
        <v>0.30034970910262199</v>
      </c>
      <c r="BO11" s="17">
        <v>0.29190042224979801</v>
      </c>
      <c r="BP11" s="17"/>
      <c r="BQ11" s="17">
        <v>0.21781997313343399</v>
      </c>
      <c r="BR11" s="17">
        <v>0.35987189668705999</v>
      </c>
      <c r="BS11" s="17"/>
      <c r="BT11" s="17">
        <v>0.28328488393835199</v>
      </c>
      <c r="BU11" s="17">
        <v>0.33337196987240397</v>
      </c>
    </row>
    <row r="12" spans="2:73" x14ac:dyDescent="0.3">
      <c r="B12" s="18" t="s">
        <v>574</v>
      </c>
      <c r="C12" s="17">
        <v>0.33671341615047901</v>
      </c>
      <c r="D12" s="17">
        <v>0.34538253503667798</v>
      </c>
      <c r="E12" s="17">
        <v>0.328562268878619</v>
      </c>
      <c r="F12" s="17"/>
      <c r="G12" s="17">
        <v>0.35872573221888299</v>
      </c>
      <c r="H12" s="17">
        <v>0.37195274150649899</v>
      </c>
      <c r="I12" s="17">
        <v>0.38162323823612398</v>
      </c>
      <c r="J12" s="17">
        <v>0.30872456814135002</v>
      </c>
      <c r="K12" s="17">
        <v>0.30312637667979597</v>
      </c>
      <c r="L12" s="17">
        <v>0.30230209615134801</v>
      </c>
      <c r="M12" s="17"/>
      <c r="N12" s="17">
        <v>0.36564604804837703</v>
      </c>
      <c r="O12" s="17">
        <v>0.34489296077751302</v>
      </c>
      <c r="P12" s="17">
        <v>0.33583541107748199</v>
      </c>
      <c r="Q12" s="17">
        <v>0.29870070210056598</v>
      </c>
      <c r="R12" s="17"/>
      <c r="S12" s="17">
        <v>0.36589860534969498</v>
      </c>
      <c r="T12" s="17">
        <v>0.33385269658143002</v>
      </c>
      <c r="U12" s="17">
        <v>0.31445470811558601</v>
      </c>
      <c r="V12" s="17">
        <v>0.35409785418172801</v>
      </c>
      <c r="W12" s="17">
        <v>0.35504140705551901</v>
      </c>
      <c r="X12" s="17">
        <v>0.27678619405499699</v>
      </c>
      <c r="Y12" s="17">
        <v>0.323058768904817</v>
      </c>
      <c r="Z12" s="17">
        <v>0.30010866010824899</v>
      </c>
      <c r="AA12" s="17">
        <v>0.36478554131215801</v>
      </c>
      <c r="AB12" s="17"/>
      <c r="AC12" s="17">
        <v>0.16652273683798899</v>
      </c>
      <c r="AD12" s="17">
        <v>0.247218257079136</v>
      </c>
      <c r="AE12" s="17">
        <v>0.32370882980955901</v>
      </c>
      <c r="AF12" s="17">
        <v>0.29032275900225102</v>
      </c>
      <c r="AG12" s="17">
        <v>0.32356028352536298</v>
      </c>
      <c r="AH12" s="17">
        <v>0.31961228887294901</v>
      </c>
      <c r="AI12" s="17">
        <v>0.34034653838922402</v>
      </c>
      <c r="AJ12" s="17">
        <v>0.38621320403804899</v>
      </c>
      <c r="AK12" s="17">
        <v>0.33516458505706997</v>
      </c>
      <c r="AL12" s="17">
        <v>0.35256335541734202</v>
      </c>
      <c r="AM12" s="17">
        <v>0.35404207259387899</v>
      </c>
      <c r="AN12" s="17">
        <v>0.36916323005331603</v>
      </c>
      <c r="AO12" s="17">
        <v>0.39099557639970001</v>
      </c>
      <c r="AP12" s="17">
        <v>0.32939998925637698</v>
      </c>
      <c r="AQ12" s="17">
        <v>0.38837222162063201</v>
      </c>
      <c r="AR12" s="17">
        <v>0.36723128362503099</v>
      </c>
      <c r="AS12" s="17"/>
      <c r="AT12" s="17">
        <v>0.34590655232030898</v>
      </c>
      <c r="AU12" s="17">
        <v>0.33547525703747799</v>
      </c>
      <c r="AV12" s="17">
        <v>0.35216832386444702</v>
      </c>
      <c r="AW12" s="17">
        <v>0.31567313125336399</v>
      </c>
      <c r="AX12" s="17">
        <v>0.342314408651824</v>
      </c>
      <c r="AY12" s="17">
        <v>0.32394140494047202</v>
      </c>
      <c r="AZ12" s="17"/>
      <c r="BA12" s="17">
        <v>0.32038516899018399</v>
      </c>
      <c r="BB12" s="17">
        <v>0.32106054678135798</v>
      </c>
      <c r="BC12" s="17">
        <v>0.384211995176091</v>
      </c>
      <c r="BD12" s="17">
        <v>0.34403917030518999</v>
      </c>
      <c r="BE12" s="17">
        <v>0.30639545225360898</v>
      </c>
      <c r="BF12" s="17"/>
      <c r="BG12" s="17">
        <v>0.37077346179242598</v>
      </c>
      <c r="BH12" s="17">
        <v>0.34540834824070998</v>
      </c>
      <c r="BI12" s="17">
        <v>0.33261725398978298</v>
      </c>
      <c r="BJ12" s="17">
        <v>0.29084140966166</v>
      </c>
      <c r="BK12" s="17">
        <v>0.31382445900261402</v>
      </c>
      <c r="BL12" s="17"/>
      <c r="BM12" s="17">
        <v>0.31926624836842799</v>
      </c>
      <c r="BN12" s="17">
        <v>0.35424096070001798</v>
      </c>
      <c r="BO12" s="17">
        <v>0.346281808456739</v>
      </c>
      <c r="BP12" s="17"/>
      <c r="BQ12" s="17">
        <v>0.37672846379038</v>
      </c>
      <c r="BR12" s="17">
        <v>0.31598408769033298</v>
      </c>
      <c r="BS12" s="17"/>
      <c r="BT12" s="17">
        <v>0.34931860257243103</v>
      </c>
      <c r="BU12" s="17">
        <v>0.318360100681572</v>
      </c>
    </row>
    <row r="13" spans="2:73" x14ac:dyDescent="0.3">
      <c r="B13" s="18" t="s">
        <v>575</v>
      </c>
      <c r="C13" s="17">
        <v>0.25542859299194498</v>
      </c>
      <c r="D13" s="17">
        <v>0.24905136636053599</v>
      </c>
      <c r="E13" s="17">
        <v>0.261667750436334</v>
      </c>
      <c r="F13" s="17"/>
      <c r="G13" s="17">
        <v>0.21709749917526</v>
      </c>
      <c r="H13" s="17">
        <v>0.279288003995316</v>
      </c>
      <c r="I13" s="17">
        <v>0.26414552138993702</v>
      </c>
      <c r="J13" s="17">
        <v>0.28317289904175102</v>
      </c>
      <c r="K13" s="17">
        <v>0.260807425424393</v>
      </c>
      <c r="L13" s="17">
        <v>0.22814747901247001</v>
      </c>
      <c r="M13" s="17"/>
      <c r="N13" s="17">
        <v>0.25131085377206103</v>
      </c>
      <c r="O13" s="17">
        <v>0.241692563814771</v>
      </c>
      <c r="P13" s="17">
        <v>0.29265404820176799</v>
      </c>
      <c r="Q13" s="17">
        <v>0.23977971112215399</v>
      </c>
      <c r="R13" s="17"/>
      <c r="S13" s="17">
        <v>0.28213168517042397</v>
      </c>
      <c r="T13" s="17">
        <v>0.20762647541990201</v>
      </c>
      <c r="U13" s="17">
        <v>0.26073365653519498</v>
      </c>
      <c r="V13" s="17">
        <v>0.21915731672649699</v>
      </c>
      <c r="W13" s="17">
        <v>0.28629854909349201</v>
      </c>
      <c r="X13" s="17">
        <v>0.27659592286018198</v>
      </c>
      <c r="Y13" s="17">
        <v>0.22886227364040901</v>
      </c>
      <c r="Z13" s="17">
        <v>0.28871454716790301</v>
      </c>
      <c r="AA13" s="17">
        <v>0.27798663214202302</v>
      </c>
      <c r="AB13" s="17"/>
      <c r="AC13" s="17">
        <v>0.32380866526472801</v>
      </c>
      <c r="AD13" s="17">
        <v>0.25262649919596403</v>
      </c>
      <c r="AE13" s="17">
        <v>0.229259016025885</v>
      </c>
      <c r="AF13" s="17">
        <v>0.206871196797072</v>
      </c>
      <c r="AG13" s="17">
        <v>0.27045358602400499</v>
      </c>
      <c r="AH13" s="17">
        <v>0.27951841023311602</v>
      </c>
      <c r="AI13" s="17">
        <v>0.29729715804456502</v>
      </c>
      <c r="AJ13" s="17">
        <v>0.18250023772957</v>
      </c>
      <c r="AK13" s="17">
        <v>0.27586798209295099</v>
      </c>
      <c r="AL13" s="17">
        <v>0.21163155079812099</v>
      </c>
      <c r="AM13" s="17">
        <v>0.24123606753028301</v>
      </c>
      <c r="AN13" s="17">
        <v>0.254911669107105</v>
      </c>
      <c r="AO13" s="17">
        <v>0.26854581461654298</v>
      </c>
      <c r="AP13" s="17">
        <v>0.26303226250182299</v>
      </c>
      <c r="AQ13" s="17">
        <v>0.28155215417196899</v>
      </c>
      <c r="AR13" s="17">
        <v>0.32611094856638401</v>
      </c>
      <c r="AS13" s="17"/>
      <c r="AT13" s="17">
        <v>0.27496083892455397</v>
      </c>
      <c r="AU13" s="17">
        <v>0.24819965568202201</v>
      </c>
      <c r="AV13" s="17">
        <v>0.241434919714967</v>
      </c>
      <c r="AW13" s="17">
        <v>0.26363873668719301</v>
      </c>
      <c r="AX13" s="17">
        <v>0.22616738133141101</v>
      </c>
      <c r="AY13" s="17">
        <v>0.27338790299358101</v>
      </c>
      <c r="AZ13" s="17"/>
      <c r="BA13" s="17">
        <v>0.22181503046522999</v>
      </c>
      <c r="BB13" s="17">
        <v>0.24195868302242701</v>
      </c>
      <c r="BC13" s="17">
        <v>0.23156207342135501</v>
      </c>
      <c r="BD13" s="17">
        <v>0.34740775707985699</v>
      </c>
      <c r="BE13" s="17">
        <v>0.40288596500733098</v>
      </c>
      <c r="BF13" s="17"/>
      <c r="BG13" s="17">
        <v>0.238391197572976</v>
      </c>
      <c r="BH13" s="17">
        <v>0.29580341995658599</v>
      </c>
      <c r="BI13" s="17">
        <v>0.23041060308597699</v>
      </c>
      <c r="BJ13" s="17">
        <v>0.26627508309608</v>
      </c>
      <c r="BK13" s="17">
        <v>0.30834183548451199</v>
      </c>
      <c r="BL13" s="17"/>
      <c r="BM13" s="17">
        <v>0.27436147268482802</v>
      </c>
      <c r="BN13" s="17">
        <v>0.22949082220626901</v>
      </c>
      <c r="BO13" s="17">
        <v>0.26176930181515401</v>
      </c>
      <c r="BP13" s="17"/>
      <c r="BQ13" s="17">
        <v>0.30604539888313897</v>
      </c>
      <c r="BR13" s="17">
        <v>0.22486345781845801</v>
      </c>
      <c r="BS13" s="17"/>
      <c r="BT13" s="17">
        <v>0.28046825719885898</v>
      </c>
      <c r="BU13" s="17">
        <v>0.23264349547645299</v>
      </c>
    </row>
    <row r="14" spans="2:73" x14ac:dyDescent="0.3">
      <c r="B14" s="18" t="s">
        <v>92</v>
      </c>
      <c r="C14" s="17">
        <v>3.05579683364894E-2</v>
      </c>
      <c r="D14" s="17">
        <v>2.62693689993053E-2</v>
      </c>
      <c r="E14" s="17">
        <v>3.4425511772601301E-2</v>
      </c>
      <c r="F14" s="17"/>
      <c r="G14" s="17">
        <v>2.28736986440236E-2</v>
      </c>
      <c r="H14" s="17">
        <v>4.2897068820639803E-2</v>
      </c>
      <c r="I14" s="17">
        <v>2.88601546128383E-2</v>
      </c>
      <c r="J14" s="17">
        <v>2.6490230319211199E-2</v>
      </c>
      <c r="K14" s="17">
        <v>2.6717147515472599E-2</v>
      </c>
      <c r="L14" s="17">
        <v>3.2886237516427698E-2</v>
      </c>
      <c r="M14" s="17"/>
      <c r="N14" s="17">
        <v>1.7797315912083299E-2</v>
      </c>
      <c r="O14" s="17">
        <v>3.3339278019345199E-2</v>
      </c>
      <c r="P14" s="17">
        <v>2.1519755151592899E-2</v>
      </c>
      <c r="Q14" s="17">
        <v>4.8659449516755097E-2</v>
      </c>
      <c r="R14" s="17"/>
      <c r="S14" s="17">
        <v>2.5314462975063699E-2</v>
      </c>
      <c r="T14" s="17">
        <v>2.7438636610137498E-2</v>
      </c>
      <c r="U14" s="17">
        <v>3.0721104011447401E-2</v>
      </c>
      <c r="V14" s="17">
        <v>3.5935780069342602E-2</v>
      </c>
      <c r="W14" s="17">
        <v>2.46879178524863E-2</v>
      </c>
      <c r="X14" s="17">
        <v>3.8787682792027697E-2</v>
      </c>
      <c r="Y14" s="17">
        <v>3.2606997664817998E-2</v>
      </c>
      <c r="Z14" s="17">
        <v>5.5893806477250599E-3</v>
      </c>
      <c r="AA14" s="17">
        <v>4.1944345249329197E-2</v>
      </c>
      <c r="AB14" s="17"/>
      <c r="AC14" s="17">
        <v>0.126509828734123</v>
      </c>
      <c r="AD14" s="17">
        <v>9.5833612645607094E-2</v>
      </c>
      <c r="AE14" s="17">
        <v>3.3304675421401302E-2</v>
      </c>
      <c r="AF14" s="17">
        <v>3.4111268668213103E-2</v>
      </c>
      <c r="AG14" s="17">
        <v>3.0597160165830899E-2</v>
      </c>
      <c r="AH14" s="17">
        <v>3.1468070541896098E-2</v>
      </c>
      <c r="AI14" s="17">
        <v>2.78834580183282E-2</v>
      </c>
      <c r="AJ14" s="17">
        <v>1.36277860223868E-2</v>
      </c>
      <c r="AK14" s="17">
        <v>2.8962597963258899E-2</v>
      </c>
      <c r="AL14" s="17">
        <v>2.9038878256096301E-2</v>
      </c>
      <c r="AM14" s="17">
        <v>3.10942887566798E-2</v>
      </c>
      <c r="AN14" s="17">
        <v>6.3458454477382598E-3</v>
      </c>
      <c r="AO14" s="17">
        <v>1.72528850513275E-2</v>
      </c>
      <c r="AP14" s="17">
        <v>0</v>
      </c>
      <c r="AQ14" s="17">
        <v>3.3365765864176999E-2</v>
      </c>
      <c r="AR14" s="17">
        <v>7.0522259972699798E-3</v>
      </c>
      <c r="AS14" s="17"/>
      <c r="AT14" s="17">
        <v>2.5262969196963001E-2</v>
      </c>
      <c r="AU14" s="17">
        <v>3.1611677723378202E-2</v>
      </c>
      <c r="AV14" s="17">
        <v>3.1890473195527402E-2</v>
      </c>
      <c r="AW14" s="17">
        <v>3.7332251823822903E-2</v>
      </c>
      <c r="AX14" s="17">
        <v>2.3680162635618798E-2</v>
      </c>
      <c r="AY14" s="17">
        <v>3.4579402777167999E-2</v>
      </c>
      <c r="AZ14" s="17"/>
      <c r="BA14" s="17">
        <v>3.7289889160406202E-2</v>
      </c>
      <c r="BB14" s="17">
        <v>3.1110235071168099E-2</v>
      </c>
      <c r="BC14" s="17">
        <v>2.4560540911862098E-2</v>
      </c>
      <c r="BD14" s="17">
        <v>2.7857520663470699E-2</v>
      </c>
      <c r="BE14" s="17">
        <v>2.6512015349476999E-2</v>
      </c>
      <c r="BF14" s="17"/>
      <c r="BG14" s="17">
        <v>2.3315127683724499E-2</v>
      </c>
      <c r="BH14" s="17">
        <v>2.3120631807966099E-2</v>
      </c>
      <c r="BI14" s="17">
        <v>7.2413746647870796E-3</v>
      </c>
      <c r="BJ14" s="17">
        <v>2.6793079368685802E-2</v>
      </c>
      <c r="BK14" s="17">
        <v>3.6174766439947798E-2</v>
      </c>
      <c r="BL14" s="17"/>
      <c r="BM14" s="17">
        <v>2.2546573304239901E-2</v>
      </c>
      <c r="BN14" s="17">
        <v>3.5775137157591799E-2</v>
      </c>
      <c r="BO14" s="17">
        <v>4.1796026667572303E-2</v>
      </c>
      <c r="BP14" s="17"/>
      <c r="BQ14" s="17">
        <v>1.06805153548446E-2</v>
      </c>
      <c r="BR14" s="17">
        <v>3.8023298695862698E-2</v>
      </c>
      <c r="BS14" s="17"/>
      <c r="BT14" s="17">
        <v>1.4323355738867101E-2</v>
      </c>
      <c r="BU14" s="17">
        <v>4.0507667177387997E-2</v>
      </c>
    </row>
    <row r="15" spans="2:73" x14ac:dyDescent="0.3">
      <c r="B15" s="18" t="s">
        <v>576</v>
      </c>
      <c r="C15" s="21">
        <v>7.0820879908366705E-2</v>
      </c>
      <c r="D15" s="21">
        <v>7.0190329968065596E-2</v>
      </c>
      <c r="E15" s="21">
        <v>7.1653861544329803E-2</v>
      </c>
      <c r="F15" s="21"/>
      <c r="G15" s="21">
        <v>0.150120178020304</v>
      </c>
      <c r="H15" s="21">
        <v>8.5364123403254402E-2</v>
      </c>
      <c r="I15" s="21">
        <v>6.8176808071248499E-2</v>
      </c>
      <c r="J15" s="21">
        <v>5.2076858112732299E-2</v>
      </c>
      <c r="K15" s="21">
        <v>4.43828536470421E-2</v>
      </c>
      <c r="L15" s="21">
        <v>4.1617412726633198E-2</v>
      </c>
      <c r="M15" s="21"/>
      <c r="N15" s="21">
        <v>6.5616605750697096E-2</v>
      </c>
      <c r="O15" s="21">
        <v>6.5378597954736398E-2</v>
      </c>
      <c r="P15" s="21">
        <v>8.0325022155225606E-2</v>
      </c>
      <c r="Q15" s="21">
        <v>7.5168437059505502E-2</v>
      </c>
      <c r="R15" s="21"/>
      <c r="S15" s="21">
        <v>6.9887489905809605E-2</v>
      </c>
      <c r="T15" s="21">
        <v>7.3713531333996399E-2</v>
      </c>
      <c r="U15" s="21">
        <v>7.0264411519502398E-2</v>
      </c>
      <c r="V15" s="21">
        <v>7.19756303313836E-2</v>
      </c>
      <c r="W15" s="21">
        <v>5.8237136774004598E-2</v>
      </c>
      <c r="X15" s="21">
        <v>9.2443648396874703E-2</v>
      </c>
      <c r="Y15" s="21">
        <v>6.6719818631263902E-2</v>
      </c>
      <c r="Z15" s="21">
        <v>0.115480815534261</v>
      </c>
      <c r="AA15" s="21">
        <v>4.5844455363622201E-2</v>
      </c>
      <c r="AB15" s="21"/>
      <c r="AC15" s="21">
        <v>7.9244431683738195E-2</v>
      </c>
      <c r="AD15" s="21">
        <v>0.106525806759214</v>
      </c>
      <c r="AE15" s="21">
        <v>6.6719937301533694E-2</v>
      </c>
      <c r="AF15" s="21">
        <v>8.6443891106228896E-2</v>
      </c>
      <c r="AG15" s="21">
        <v>6.0020070298442502E-2</v>
      </c>
      <c r="AH15" s="21">
        <v>4.62419638947743E-2</v>
      </c>
      <c r="AI15" s="21">
        <v>8.1192403394417398E-2</v>
      </c>
      <c r="AJ15" s="21">
        <v>8.2280067242596899E-2</v>
      </c>
      <c r="AK15" s="21">
        <v>9.2105790228562898E-2</v>
      </c>
      <c r="AL15" s="21">
        <v>8.4686506848294901E-2</v>
      </c>
      <c r="AM15" s="21">
        <v>6.5958771376713701E-2</v>
      </c>
      <c r="AN15" s="21">
        <v>5.9512974532149703E-2</v>
      </c>
      <c r="AO15" s="21">
        <v>4.5030426383400803E-2</v>
      </c>
      <c r="AP15" s="21">
        <v>6.2201245591574798E-2</v>
      </c>
      <c r="AQ15" s="21">
        <v>3.6551883164968303E-2</v>
      </c>
      <c r="AR15" s="21">
        <v>7.57525690230587E-2</v>
      </c>
      <c r="AS15" s="21"/>
      <c r="AT15" s="21">
        <v>9.4305327615315196E-2</v>
      </c>
      <c r="AU15" s="21">
        <v>6.0773486126763199E-2</v>
      </c>
      <c r="AV15" s="21">
        <v>8.8699222478629103E-2</v>
      </c>
      <c r="AW15" s="21">
        <v>6.2810829578671706E-2</v>
      </c>
      <c r="AX15" s="21">
        <v>3.66109378073501E-2</v>
      </c>
      <c r="AY15" s="21">
        <v>6.8146558231412094E-2</v>
      </c>
      <c r="AZ15" s="21"/>
      <c r="BA15" s="21">
        <v>7.1480802098831703E-2</v>
      </c>
      <c r="BB15" s="21">
        <v>8.5439258169360904E-2</v>
      </c>
      <c r="BC15" s="21">
        <v>6.2958630403817994E-2</v>
      </c>
      <c r="BD15" s="21">
        <v>6.4788358313822694E-2</v>
      </c>
      <c r="BE15" s="21">
        <v>4.6755386417229199E-2</v>
      </c>
      <c r="BF15" s="21"/>
      <c r="BG15" s="21">
        <v>4.5486631442724003E-2</v>
      </c>
      <c r="BH15" s="21">
        <v>7.7480265101852006E-2</v>
      </c>
      <c r="BI15" s="21">
        <v>5.4266162323543699E-2</v>
      </c>
      <c r="BJ15" s="21">
        <v>6.37341110820204E-2</v>
      </c>
      <c r="BK15" s="21">
        <v>3.04725255484064E-2</v>
      </c>
      <c r="BL15" s="21"/>
      <c r="BM15" s="21">
        <v>6.7472254265148607E-2</v>
      </c>
      <c r="BN15" s="21">
        <v>8.0143370833499095E-2</v>
      </c>
      <c r="BO15" s="21">
        <v>5.8252440810736703E-2</v>
      </c>
      <c r="BP15" s="21"/>
      <c r="BQ15" s="21">
        <v>8.8725648838202401E-2</v>
      </c>
      <c r="BR15" s="21">
        <v>6.1257259108286201E-2</v>
      </c>
      <c r="BS15" s="21"/>
      <c r="BT15" s="21">
        <v>7.2604900551490006E-2</v>
      </c>
      <c r="BU15" s="21">
        <v>7.5116766792183501E-2</v>
      </c>
    </row>
    <row r="16" spans="2:73" x14ac:dyDescent="0.3">
      <c r="B16" s="18" t="s">
        <v>577</v>
      </c>
      <c r="C16" s="21">
        <v>0.59214200914242499</v>
      </c>
      <c r="D16" s="21">
        <v>0.59443390139721297</v>
      </c>
      <c r="E16" s="21">
        <v>0.590230019314953</v>
      </c>
      <c r="F16" s="21"/>
      <c r="G16" s="21">
        <v>0.57582323139414304</v>
      </c>
      <c r="H16" s="21">
        <v>0.65124074550181499</v>
      </c>
      <c r="I16" s="21">
        <v>0.64576875962606095</v>
      </c>
      <c r="J16" s="21">
        <v>0.59189746718310099</v>
      </c>
      <c r="K16" s="21">
        <v>0.56393380210418798</v>
      </c>
      <c r="L16" s="21">
        <v>0.53044957516381797</v>
      </c>
      <c r="M16" s="21"/>
      <c r="N16" s="21">
        <v>0.61695690182043805</v>
      </c>
      <c r="O16" s="21">
        <v>0.58658552459228397</v>
      </c>
      <c r="P16" s="21">
        <v>0.62848945927925004</v>
      </c>
      <c r="Q16" s="21">
        <v>0.538480413222719</v>
      </c>
      <c r="R16" s="21"/>
      <c r="S16" s="21">
        <v>0.64803029052011896</v>
      </c>
      <c r="T16" s="21">
        <v>0.541479172001331</v>
      </c>
      <c r="U16" s="21">
        <v>0.57518836465078105</v>
      </c>
      <c r="V16" s="21">
        <v>0.57325517090822498</v>
      </c>
      <c r="W16" s="21">
        <v>0.64133995614901096</v>
      </c>
      <c r="X16" s="21">
        <v>0.55338211691517802</v>
      </c>
      <c r="Y16" s="21">
        <v>0.551921042545226</v>
      </c>
      <c r="Z16" s="21">
        <v>0.58882320727615101</v>
      </c>
      <c r="AA16" s="21">
        <v>0.64277217345418103</v>
      </c>
      <c r="AB16" s="21"/>
      <c r="AC16" s="21">
        <v>0.49033140210271797</v>
      </c>
      <c r="AD16" s="21">
        <v>0.4998447562751</v>
      </c>
      <c r="AE16" s="21">
        <v>0.55296784583544401</v>
      </c>
      <c r="AF16" s="21">
        <v>0.49719395579932402</v>
      </c>
      <c r="AG16" s="21">
        <v>0.59401386954936797</v>
      </c>
      <c r="AH16" s="21">
        <v>0.59913069910606498</v>
      </c>
      <c r="AI16" s="21">
        <v>0.63764369643378904</v>
      </c>
      <c r="AJ16" s="21">
        <v>0.56871344176761895</v>
      </c>
      <c r="AK16" s="21">
        <v>0.61103256715002097</v>
      </c>
      <c r="AL16" s="21">
        <v>0.56419490621546198</v>
      </c>
      <c r="AM16" s="21">
        <v>0.59527814012416203</v>
      </c>
      <c r="AN16" s="21">
        <v>0.62407489916042103</v>
      </c>
      <c r="AO16" s="21">
        <v>0.65954139101624298</v>
      </c>
      <c r="AP16" s="21">
        <v>0.59243225175819902</v>
      </c>
      <c r="AQ16" s="21">
        <v>0.669924375792601</v>
      </c>
      <c r="AR16" s="21">
        <v>0.693342232191416</v>
      </c>
      <c r="AS16" s="21"/>
      <c r="AT16" s="21">
        <v>0.62086739124486301</v>
      </c>
      <c r="AU16" s="21">
        <v>0.58367491271949901</v>
      </c>
      <c r="AV16" s="21">
        <v>0.59360324357941396</v>
      </c>
      <c r="AW16" s="21">
        <v>0.579311867940557</v>
      </c>
      <c r="AX16" s="21">
        <v>0.56848178998323595</v>
      </c>
      <c r="AY16" s="21">
        <v>0.59732930793405403</v>
      </c>
      <c r="AZ16" s="21"/>
      <c r="BA16" s="21">
        <v>0.54220019945541298</v>
      </c>
      <c r="BB16" s="21">
        <v>0.56301922980378505</v>
      </c>
      <c r="BC16" s="21">
        <v>0.61577406859744599</v>
      </c>
      <c r="BD16" s="21">
        <v>0.69144692738504698</v>
      </c>
      <c r="BE16" s="21">
        <v>0.70928141726093996</v>
      </c>
      <c r="BF16" s="21"/>
      <c r="BG16" s="21">
        <v>0.60916465936540198</v>
      </c>
      <c r="BH16" s="21">
        <v>0.64121176819729597</v>
      </c>
      <c r="BI16" s="21">
        <v>0.56302785707576097</v>
      </c>
      <c r="BJ16" s="21">
        <v>0.55711649275774</v>
      </c>
      <c r="BK16" s="21">
        <v>0.62216629448712701</v>
      </c>
      <c r="BL16" s="21"/>
      <c r="BM16" s="21">
        <v>0.59362772105325601</v>
      </c>
      <c r="BN16" s="21">
        <v>0.58373178290628702</v>
      </c>
      <c r="BO16" s="21">
        <v>0.60805111027189296</v>
      </c>
      <c r="BP16" s="21"/>
      <c r="BQ16" s="21">
        <v>0.68277386267351903</v>
      </c>
      <c r="BR16" s="21">
        <v>0.54084754550879199</v>
      </c>
      <c r="BS16" s="21"/>
      <c r="BT16" s="21">
        <v>0.62978685977129101</v>
      </c>
      <c r="BU16" s="21">
        <v>0.55100359615802497</v>
      </c>
    </row>
    <row r="17" spans="2:73" x14ac:dyDescent="0.3">
      <c r="B17" s="18" t="s">
        <v>443</v>
      </c>
      <c r="C17" s="22">
        <v>0.52132112923405804</v>
      </c>
      <c r="D17" s="22">
        <v>0.52424357142914801</v>
      </c>
      <c r="E17" s="22">
        <v>0.51857615777062305</v>
      </c>
      <c r="F17" s="22"/>
      <c r="G17" s="22">
        <v>0.42570305337384001</v>
      </c>
      <c r="H17" s="22">
        <v>0.56587662209856104</v>
      </c>
      <c r="I17" s="22">
        <v>0.57759195155481202</v>
      </c>
      <c r="J17" s="22">
        <v>0.539820609070369</v>
      </c>
      <c r="K17" s="22">
        <v>0.519550948457146</v>
      </c>
      <c r="L17" s="22">
        <v>0.48883216243718502</v>
      </c>
      <c r="M17" s="22"/>
      <c r="N17" s="22">
        <v>0.551340296069741</v>
      </c>
      <c r="O17" s="22">
        <v>0.52120692663754797</v>
      </c>
      <c r="P17" s="22">
        <v>0.54816443712402396</v>
      </c>
      <c r="Q17" s="22">
        <v>0.46331197616321401</v>
      </c>
      <c r="R17" s="22"/>
      <c r="S17" s="22">
        <v>0.578142800614309</v>
      </c>
      <c r="T17" s="22">
        <v>0.467765640667335</v>
      </c>
      <c r="U17" s="22">
        <v>0.50492395313127902</v>
      </c>
      <c r="V17" s="22">
        <v>0.50127954057684199</v>
      </c>
      <c r="W17" s="22">
        <v>0.58310281937500597</v>
      </c>
      <c r="X17" s="22">
        <v>0.460938468518304</v>
      </c>
      <c r="Y17" s="22">
        <v>0.48520122391396198</v>
      </c>
      <c r="Z17" s="22">
        <v>0.47334239174189102</v>
      </c>
      <c r="AA17" s="22">
        <v>0.596927718090559</v>
      </c>
      <c r="AB17" s="22"/>
      <c r="AC17" s="22">
        <v>0.41108697041898001</v>
      </c>
      <c r="AD17" s="22">
        <v>0.39331894951588697</v>
      </c>
      <c r="AE17" s="22">
        <v>0.48624790853391098</v>
      </c>
      <c r="AF17" s="22">
        <v>0.410750064693095</v>
      </c>
      <c r="AG17" s="22">
        <v>0.53399379925092505</v>
      </c>
      <c r="AH17" s="22">
        <v>0.552888735211291</v>
      </c>
      <c r="AI17" s="22">
        <v>0.55645129303937202</v>
      </c>
      <c r="AJ17" s="22">
        <v>0.486433374525022</v>
      </c>
      <c r="AK17" s="22">
        <v>0.51892677692145806</v>
      </c>
      <c r="AL17" s="22">
        <v>0.47950839936716699</v>
      </c>
      <c r="AM17" s="22">
        <v>0.529319368747448</v>
      </c>
      <c r="AN17" s="22">
        <v>0.56456192462827104</v>
      </c>
      <c r="AO17" s="22">
        <v>0.61451096463284205</v>
      </c>
      <c r="AP17" s="22">
        <v>0.530231006166625</v>
      </c>
      <c r="AQ17" s="22">
        <v>0.63337249262763295</v>
      </c>
      <c r="AR17" s="22">
        <v>0.61758966316835695</v>
      </c>
      <c r="AS17" s="22"/>
      <c r="AT17" s="22">
        <v>0.52656206362954805</v>
      </c>
      <c r="AU17" s="22">
        <v>0.52290142659273597</v>
      </c>
      <c r="AV17" s="22">
        <v>0.50490402110078503</v>
      </c>
      <c r="AW17" s="22">
        <v>0.51650103836188499</v>
      </c>
      <c r="AX17" s="22">
        <v>0.53187085217588503</v>
      </c>
      <c r="AY17" s="22">
        <v>0.52918274970264201</v>
      </c>
      <c r="AZ17" s="22"/>
      <c r="BA17" s="22">
        <v>0.47071939735658203</v>
      </c>
      <c r="BB17" s="22">
        <v>0.47757997163442401</v>
      </c>
      <c r="BC17" s="22">
        <v>0.55281543819362799</v>
      </c>
      <c r="BD17" s="22">
        <v>0.62665856907122497</v>
      </c>
      <c r="BE17" s="22">
        <v>0.66252603084371098</v>
      </c>
      <c r="BF17" s="22"/>
      <c r="BG17" s="22">
        <v>0.56367802792267796</v>
      </c>
      <c r="BH17" s="22">
        <v>0.56373150309544395</v>
      </c>
      <c r="BI17" s="22">
        <v>0.508761694752217</v>
      </c>
      <c r="BJ17" s="22">
        <v>0.49338238167572002</v>
      </c>
      <c r="BK17" s="22">
        <v>0.59169376893872005</v>
      </c>
      <c r="BL17" s="22"/>
      <c r="BM17" s="22">
        <v>0.52615546678810798</v>
      </c>
      <c r="BN17" s="22">
        <v>0.50358841207278804</v>
      </c>
      <c r="BO17" s="22">
        <v>0.54979866946115596</v>
      </c>
      <c r="BP17" s="22"/>
      <c r="BQ17" s="22">
        <v>0.59404821383531703</v>
      </c>
      <c r="BR17" s="22">
        <v>0.47959028640050499</v>
      </c>
      <c r="BS17" s="22"/>
      <c r="BT17" s="22">
        <v>0.55718195921980096</v>
      </c>
      <c r="BU17" s="22">
        <v>0.47588682936584098</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571</v>
      </c>
      <c r="C9" s="17">
        <v>2.4502489711475801E-2</v>
      </c>
      <c r="D9" s="17">
        <v>3.24219522953407E-2</v>
      </c>
      <c r="E9" s="17">
        <v>1.68607684016292E-2</v>
      </c>
      <c r="F9" s="17"/>
      <c r="G9" s="17">
        <v>4.4793453180036899E-2</v>
      </c>
      <c r="H9" s="17">
        <v>3.6406951687350503E-2</v>
      </c>
      <c r="I9" s="17">
        <v>3.0751834190705599E-2</v>
      </c>
      <c r="J9" s="17">
        <v>1.90109787759947E-2</v>
      </c>
      <c r="K9" s="17">
        <v>1.5801308812934602E-2</v>
      </c>
      <c r="L9" s="17">
        <v>6.6127411082005701E-3</v>
      </c>
      <c r="M9" s="17"/>
      <c r="N9" s="17">
        <v>2.4240341475436199E-2</v>
      </c>
      <c r="O9" s="17">
        <v>1.5443062031489201E-2</v>
      </c>
      <c r="P9" s="17">
        <v>3.3293818949493598E-2</v>
      </c>
      <c r="Q9" s="17">
        <v>2.5717187589353201E-2</v>
      </c>
      <c r="R9" s="17"/>
      <c r="S9" s="17">
        <v>2.2131107604086899E-2</v>
      </c>
      <c r="T9" s="17">
        <v>3.6018688932827198E-2</v>
      </c>
      <c r="U9" s="17">
        <v>3.7027870132992899E-2</v>
      </c>
      <c r="V9" s="17">
        <v>2.0400884666607898E-2</v>
      </c>
      <c r="W9" s="17">
        <v>1.35228425426908E-2</v>
      </c>
      <c r="X9" s="17">
        <v>1.52058364875343E-2</v>
      </c>
      <c r="Y9" s="17">
        <v>1.39390812103174E-2</v>
      </c>
      <c r="Z9" s="17">
        <v>2.5240362395159099E-2</v>
      </c>
      <c r="AA9" s="17">
        <v>2.96386199800074E-2</v>
      </c>
      <c r="AB9" s="17"/>
      <c r="AC9" s="17">
        <v>4.9475090172127797E-2</v>
      </c>
      <c r="AD9" s="17">
        <v>1.9675290114444601E-2</v>
      </c>
      <c r="AE9" s="17">
        <v>8.3055310112559594E-3</v>
      </c>
      <c r="AF9" s="17">
        <v>4.1578577238077001E-2</v>
      </c>
      <c r="AG9" s="17">
        <v>2.93912561990099E-2</v>
      </c>
      <c r="AH9" s="17">
        <v>1.8739205434705201E-2</v>
      </c>
      <c r="AI9" s="17">
        <v>2.1090233036277699E-2</v>
      </c>
      <c r="AJ9" s="17">
        <v>1.2705197070170701E-2</v>
      </c>
      <c r="AK9" s="17">
        <v>2.1721180467594199E-2</v>
      </c>
      <c r="AL9" s="17">
        <v>2.0055617277977299E-2</v>
      </c>
      <c r="AM9" s="17">
        <v>8.5342179065788903E-3</v>
      </c>
      <c r="AN9" s="17">
        <v>6.2834483043549003E-3</v>
      </c>
      <c r="AO9" s="17">
        <v>2.9424663005296801E-2</v>
      </c>
      <c r="AP9" s="17">
        <v>5.7833862091551898E-2</v>
      </c>
      <c r="AQ9" s="17">
        <v>3.4616627075849803E-2</v>
      </c>
      <c r="AR9" s="17">
        <v>6.1186751128063301E-2</v>
      </c>
      <c r="AS9" s="17"/>
      <c r="AT9" s="17">
        <v>3.2834321780849302E-2</v>
      </c>
      <c r="AU9" s="17">
        <v>2.3196797421556201E-2</v>
      </c>
      <c r="AV9" s="17">
        <v>1.8616100390381599E-2</v>
      </c>
      <c r="AW9" s="17">
        <v>1.56743666346962E-2</v>
      </c>
      <c r="AX9" s="17">
        <v>2.6733494532589198E-2</v>
      </c>
      <c r="AY9" s="17">
        <v>3.9176710093624202E-2</v>
      </c>
      <c r="AZ9" s="17"/>
      <c r="BA9" s="17">
        <v>2.92373713072402E-2</v>
      </c>
      <c r="BB9" s="17">
        <v>2.2252797340852198E-2</v>
      </c>
      <c r="BC9" s="17">
        <v>2.1983027179956E-2</v>
      </c>
      <c r="BD9" s="17">
        <v>2.9147979362607601E-2</v>
      </c>
      <c r="BE9" s="17">
        <v>0</v>
      </c>
      <c r="BF9" s="17"/>
      <c r="BG9" s="17">
        <v>2.3281766012386101E-2</v>
      </c>
      <c r="BH9" s="17">
        <v>2.4446802020389301E-2</v>
      </c>
      <c r="BI9" s="17">
        <v>2.26207996590745E-2</v>
      </c>
      <c r="BJ9" s="17">
        <v>2.01949881448883E-2</v>
      </c>
      <c r="BK9" s="17">
        <v>1.17866145176567E-2</v>
      </c>
      <c r="BL9" s="17"/>
      <c r="BM9" s="17">
        <v>2.7306639807024299E-2</v>
      </c>
      <c r="BN9" s="17">
        <v>2.4037797523855899E-2</v>
      </c>
      <c r="BO9" s="17">
        <v>1.72776193098426E-2</v>
      </c>
      <c r="BP9" s="17"/>
      <c r="BQ9" s="17">
        <v>3.4415415880274997E-2</v>
      </c>
      <c r="BR9" s="17">
        <v>1.7338958989925799E-2</v>
      </c>
      <c r="BS9" s="17"/>
      <c r="BT9" s="17">
        <v>2.3557571318429799E-2</v>
      </c>
      <c r="BU9" s="17">
        <v>2.72227823799291E-2</v>
      </c>
    </row>
    <row r="10" spans="2:73" x14ac:dyDescent="0.3">
      <c r="B10" s="18" t="s">
        <v>572</v>
      </c>
      <c r="C10" s="17">
        <v>5.1580921089943103E-2</v>
      </c>
      <c r="D10" s="17">
        <v>5.8595174819158102E-2</v>
      </c>
      <c r="E10" s="17">
        <v>4.4904857677578E-2</v>
      </c>
      <c r="F10" s="17"/>
      <c r="G10" s="17">
        <v>9.6716284641848796E-2</v>
      </c>
      <c r="H10" s="17">
        <v>4.9963249925577602E-2</v>
      </c>
      <c r="I10" s="17">
        <v>6.2786284311982798E-2</v>
      </c>
      <c r="J10" s="17">
        <v>3.5225965950758602E-2</v>
      </c>
      <c r="K10" s="17">
        <v>3.9634573323707602E-2</v>
      </c>
      <c r="L10" s="17">
        <v>3.52169674895981E-2</v>
      </c>
      <c r="M10" s="17"/>
      <c r="N10" s="17">
        <v>4.1870080999001101E-2</v>
      </c>
      <c r="O10" s="17">
        <v>6.0353662627672999E-2</v>
      </c>
      <c r="P10" s="17">
        <v>4.90296813739333E-2</v>
      </c>
      <c r="Q10" s="17">
        <v>5.4827503205162199E-2</v>
      </c>
      <c r="R10" s="17"/>
      <c r="S10" s="17">
        <v>5.8086970607326399E-2</v>
      </c>
      <c r="T10" s="17">
        <v>5.9990380149936899E-2</v>
      </c>
      <c r="U10" s="17">
        <v>3.6123328160038999E-2</v>
      </c>
      <c r="V10" s="17">
        <v>5.8672879591972898E-2</v>
      </c>
      <c r="W10" s="17">
        <v>1.78192015509386E-2</v>
      </c>
      <c r="X10" s="17">
        <v>5.4309490687175201E-2</v>
      </c>
      <c r="Y10" s="17">
        <v>4.8804854351992402E-2</v>
      </c>
      <c r="Z10" s="17">
        <v>7.2798149126589495E-2</v>
      </c>
      <c r="AA10" s="17">
        <v>5.4301999982186197E-2</v>
      </c>
      <c r="AB10" s="17"/>
      <c r="AC10" s="17">
        <v>0.15378003185389599</v>
      </c>
      <c r="AD10" s="17">
        <v>3.1787880040110503E-2</v>
      </c>
      <c r="AE10" s="17">
        <v>7.3438272923572703E-2</v>
      </c>
      <c r="AF10" s="17">
        <v>4.0086800044074201E-2</v>
      </c>
      <c r="AG10" s="17">
        <v>5.3730149908931199E-2</v>
      </c>
      <c r="AH10" s="17">
        <v>5.24146849752396E-2</v>
      </c>
      <c r="AI10" s="17">
        <v>6.7354517030856195E-2</v>
      </c>
      <c r="AJ10" s="17">
        <v>6.0720064796559801E-2</v>
      </c>
      <c r="AK10" s="17">
        <v>4.9365223156810099E-2</v>
      </c>
      <c r="AL10" s="17">
        <v>4.5874988799518103E-2</v>
      </c>
      <c r="AM10" s="17">
        <v>3.9557120073034503E-2</v>
      </c>
      <c r="AN10" s="17">
        <v>6.3278968189582105E-2</v>
      </c>
      <c r="AO10" s="17">
        <v>4.7826995521493297E-2</v>
      </c>
      <c r="AP10" s="17">
        <v>8.0795297174151307E-2</v>
      </c>
      <c r="AQ10" s="17">
        <v>4.1605753235679201E-2</v>
      </c>
      <c r="AR10" s="17">
        <v>2.2323086105601599E-2</v>
      </c>
      <c r="AS10" s="17"/>
      <c r="AT10" s="17">
        <v>6.10895177239026E-2</v>
      </c>
      <c r="AU10" s="17">
        <v>4.6624885248497699E-2</v>
      </c>
      <c r="AV10" s="17">
        <v>6.9263769747240606E-2</v>
      </c>
      <c r="AW10" s="17">
        <v>5.0418600299120903E-2</v>
      </c>
      <c r="AX10" s="17">
        <v>3.0401071994014199E-2</v>
      </c>
      <c r="AY10" s="17">
        <v>3.2115823685621402E-2</v>
      </c>
      <c r="AZ10" s="17"/>
      <c r="BA10" s="17">
        <v>4.1731594678593803E-2</v>
      </c>
      <c r="BB10" s="17">
        <v>5.6298750209659298E-2</v>
      </c>
      <c r="BC10" s="17">
        <v>5.6725525068507601E-2</v>
      </c>
      <c r="BD10" s="17">
        <v>5.9440982515182102E-2</v>
      </c>
      <c r="BE10" s="17">
        <v>8.0147577789508304E-2</v>
      </c>
      <c r="BF10" s="17"/>
      <c r="BG10" s="17">
        <v>4.3133803463848701E-2</v>
      </c>
      <c r="BH10" s="17">
        <v>5.7261701558717903E-2</v>
      </c>
      <c r="BI10" s="17">
        <v>5.2907231272605902E-2</v>
      </c>
      <c r="BJ10" s="17">
        <v>5.3658372860122698E-2</v>
      </c>
      <c r="BK10" s="17">
        <v>2.94838688173958E-2</v>
      </c>
      <c r="BL10" s="17"/>
      <c r="BM10" s="17">
        <v>5.3466709258660899E-2</v>
      </c>
      <c r="BN10" s="17">
        <v>4.83534405675035E-2</v>
      </c>
      <c r="BO10" s="17">
        <v>5.3769337230449001E-2</v>
      </c>
      <c r="BP10" s="17"/>
      <c r="BQ10" s="17">
        <v>5.7924821391724897E-2</v>
      </c>
      <c r="BR10" s="17">
        <v>4.5318497883299301E-2</v>
      </c>
      <c r="BS10" s="17"/>
      <c r="BT10" s="17">
        <v>5.8042881756828799E-2</v>
      </c>
      <c r="BU10" s="17">
        <v>4.1678178806520902E-2</v>
      </c>
    </row>
    <row r="11" spans="2:73" x14ac:dyDescent="0.3">
      <c r="B11" s="18" t="s">
        <v>573</v>
      </c>
      <c r="C11" s="17">
        <v>0.24595949344743301</v>
      </c>
      <c r="D11" s="17">
        <v>0.26330801065168502</v>
      </c>
      <c r="E11" s="17">
        <v>0.22905431242382401</v>
      </c>
      <c r="F11" s="17"/>
      <c r="G11" s="17">
        <v>0.28775004462314202</v>
      </c>
      <c r="H11" s="17">
        <v>0.227547502005955</v>
      </c>
      <c r="I11" s="17">
        <v>0.211113108682599</v>
      </c>
      <c r="J11" s="17">
        <v>0.23604561009986499</v>
      </c>
      <c r="K11" s="17">
        <v>0.234933527978089</v>
      </c>
      <c r="L11" s="17">
        <v>0.27704128015384999</v>
      </c>
      <c r="M11" s="17"/>
      <c r="N11" s="17">
        <v>0.210035358082411</v>
      </c>
      <c r="O11" s="17">
        <v>0.236442774002565</v>
      </c>
      <c r="P11" s="17">
        <v>0.247929327458278</v>
      </c>
      <c r="Q11" s="17">
        <v>0.29255947579938901</v>
      </c>
      <c r="R11" s="17"/>
      <c r="S11" s="17">
        <v>0.25677147596582101</v>
      </c>
      <c r="T11" s="17">
        <v>0.26877586617961302</v>
      </c>
      <c r="U11" s="17">
        <v>0.223902881159765</v>
      </c>
      <c r="V11" s="17">
        <v>0.22151183670768901</v>
      </c>
      <c r="W11" s="17">
        <v>0.24494421399767899</v>
      </c>
      <c r="X11" s="17">
        <v>0.278276826565446</v>
      </c>
      <c r="Y11" s="17">
        <v>0.22108792959007401</v>
      </c>
      <c r="Z11" s="17">
        <v>0.253334472137549</v>
      </c>
      <c r="AA11" s="17">
        <v>0.234284098249567</v>
      </c>
      <c r="AB11" s="17"/>
      <c r="AC11" s="17">
        <v>0.45838373364497098</v>
      </c>
      <c r="AD11" s="17">
        <v>0.29872586918407701</v>
      </c>
      <c r="AE11" s="17">
        <v>0.29733474885878097</v>
      </c>
      <c r="AF11" s="17">
        <v>0.31033860757840198</v>
      </c>
      <c r="AG11" s="17">
        <v>0.28148836076578798</v>
      </c>
      <c r="AH11" s="17">
        <v>0.228921563256544</v>
      </c>
      <c r="AI11" s="17">
        <v>0.25064190176678097</v>
      </c>
      <c r="AJ11" s="17">
        <v>0.24578839350863599</v>
      </c>
      <c r="AK11" s="17">
        <v>0.187438670018514</v>
      </c>
      <c r="AL11" s="17">
        <v>0.27881187162216498</v>
      </c>
      <c r="AM11" s="17">
        <v>0.264536012534419</v>
      </c>
      <c r="AN11" s="17">
        <v>0.17903673406163101</v>
      </c>
      <c r="AO11" s="17">
        <v>0.173792216208076</v>
      </c>
      <c r="AP11" s="17">
        <v>0.16210516496215399</v>
      </c>
      <c r="AQ11" s="17">
        <v>0.19550564893740499</v>
      </c>
      <c r="AR11" s="17">
        <v>0.198386185714646</v>
      </c>
      <c r="AS11" s="17"/>
      <c r="AT11" s="17">
        <v>0.233280381553466</v>
      </c>
      <c r="AU11" s="17">
        <v>0.23715359720481599</v>
      </c>
      <c r="AV11" s="17">
        <v>0.28157842576432301</v>
      </c>
      <c r="AW11" s="17">
        <v>0.25741537836098999</v>
      </c>
      <c r="AX11" s="17">
        <v>0.25539018475300002</v>
      </c>
      <c r="AY11" s="17">
        <v>0.19022737279823701</v>
      </c>
      <c r="AZ11" s="17"/>
      <c r="BA11" s="17">
        <v>0.30091878193673199</v>
      </c>
      <c r="BB11" s="17">
        <v>0.25742422679233901</v>
      </c>
      <c r="BC11" s="17">
        <v>0.23140201490929199</v>
      </c>
      <c r="BD11" s="17">
        <v>0.16630998637490399</v>
      </c>
      <c r="BE11" s="17">
        <v>0.214728530066566</v>
      </c>
      <c r="BF11" s="17"/>
      <c r="BG11" s="17">
        <v>0.242318944184855</v>
      </c>
      <c r="BH11" s="17">
        <v>0.201013222036978</v>
      </c>
      <c r="BI11" s="17">
        <v>0.24634188988488401</v>
      </c>
      <c r="BJ11" s="17">
        <v>0.256471938598199</v>
      </c>
      <c r="BK11" s="17">
        <v>0.21396684632774299</v>
      </c>
      <c r="BL11" s="17"/>
      <c r="BM11" s="17">
        <v>0.23759218906476501</v>
      </c>
      <c r="BN11" s="17">
        <v>0.248759407600156</v>
      </c>
      <c r="BO11" s="17">
        <v>0.26410100013757198</v>
      </c>
      <c r="BP11" s="17"/>
      <c r="BQ11" s="17">
        <v>0.194915917903942</v>
      </c>
      <c r="BR11" s="17">
        <v>0.27479906720076203</v>
      </c>
      <c r="BS11" s="17"/>
      <c r="BT11" s="17">
        <v>0.206653051069938</v>
      </c>
      <c r="BU11" s="17">
        <v>0.28759510806938698</v>
      </c>
    </row>
    <row r="12" spans="2:73" x14ac:dyDescent="0.3">
      <c r="B12" s="18" t="s">
        <v>574</v>
      </c>
      <c r="C12" s="17">
        <v>0.44137411434276502</v>
      </c>
      <c r="D12" s="17">
        <v>0.42897781012855601</v>
      </c>
      <c r="E12" s="17">
        <v>0.45403336639972802</v>
      </c>
      <c r="F12" s="17"/>
      <c r="G12" s="17">
        <v>0.35577313764594298</v>
      </c>
      <c r="H12" s="17">
        <v>0.43139103819063701</v>
      </c>
      <c r="I12" s="17">
        <v>0.48717475003400801</v>
      </c>
      <c r="J12" s="17">
        <v>0.43113817925055697</v>
      </c>
      <c r="K12" s="17">
        <v>0.459945658106996</v>
      </c>
      <c r="L12" s="17">
        <v>0.46482911404667498</v>
      </c>
      <c r="M12" s="17"/>
      <c r="N12" s="17">
        <v>0.46095098599405998</v>
      </c>
      <c r="O12" s="17">
        <v>0.45457871730498201</v>
      </c>
      <c r="P12" s="17">
        <v>0.441942107423479</v>
      </c>
      <c r="Q12" s="17">
        <v>0.40931297461334398</v>
      </c>
      <c r="R12" s="17"/>
      <c r="S12" s="17">
        <v>0.43799129091618</v>
      </c>
      <c r="T12" s="17">
        <v>0.43076552217469</v>
      </c>
      <c r="U12" s="17">
        <v>0.46888190948526198</v>
      </c>
      <c r="V12" s="17">
        <v>0.43121783967350702</v>
      </c>
      <c r="W12" s="17">
        <v>0.43039200942411499</v>
      </c>
      <c r="X12" s="17">
        <v>0.44643503784723298</v>
      </c>
      <c r="Y12" s="17">
        <v>0.49727784873255798</v>
      </c>
      <c r="Z12" s="17">
        <v>0.39250238443171998</v>
      </c>
      <c r="AA12" s="17">
        <v>0.42561582170262802</v>
      </c>
      <c r="AB12" s="17"/>
      <c r="AC12" s="17">
        <v>0.15430428587692799</v>
      </c>
      <c r="AD12" s="17">
        <v>0.33445712767992603</v>
      </c>
      <c r="AE12" s="17">
        <v>0.40453897627928898</v>
      </c>
      <c r="AF12" s="17">
        <v>0.39946839774384202</v>
      </c>
      <c r="AG12" s="17">
        <v>0.41036539760164498</v>
      </c>
      <c r="AH12" s="17">
        <v>0.46657486144593002</v>
      </c>
      <c r="AI12" s="17">
        <v>0.43820354720943899</v>
      </c>
      <c r="AJ12" s="17">
        <v>0.45666224838936198</v>
      </c>
      <c r="AK12" s="17">
        <v>0.47673672033847603</v>
      </c>
      <c r="AL12" s="17">
        <v>0.45776949553471002</v>
      </c>
      <c r="AM12" s="17">
        <v>0.49954867650507401</v>
      </c>
      <c r="AN12" s="17">
        <v>0.48396113453992901</v>
      </c>
      <c r="AO12" s="17">
        <v>0.45648915144491498</v>
      </c>
      <c r="AP12" s="17">
        <v>0.44684972297737802</v>
      </c>
      <c r="AQ12" s="17">
        <v>0.45582338118482502</v>
      </c>
      <c r="AR12" s="17">
        <v>0.40410412116434702</v>
      </c>
      <c r="AS12" s="17"/>
      <c r="AT12" s="17">
        <v>0.42010862613650601</v>
      </c>
      <c r="AU12" s="17">
        <v>0.46568443371773899</v>
      </c>
      <c r="AV12" s="17">
        <v>0.406760065264617</v>
      </c>
      <c r="AW12" s="17">
        <v>0.448594546575243</v>
      </c>
      <c r="AX12" s="17">
        <v>0.450215140729881</v>
      </c>
      <c r="AY12" s="17">
        <v>0.458047881422039</v>
      </c>
      <c r="AZ12" s="17"/>
      <c r="BA12" s="17">
        <v>0.43964730652809803</v>
      </c>
      <c r="BB12" s="17">
        <v>0.43803305779938401</v>
      </c>
      <c r="BC12" s="17">
        <v>0.45873669036211601</v>
      </c>
      <c r="BD12" s="17">
        <v>0.40691399412283902</v>
      </c>
      <c r="BE12" s="17">
        <v>0.37163176964515399</v>
      </c>
      <c r="BF12" s="17"/>
      <c r="BG12" s="17">
        <v>0.46617890821581098</v>
      </c>
      <c r="BH12" s="17">
        <v>0.44349014298897299</v>
      </c>
      <c r="BI12" s="17">
        <v>0.43136025188948601</v>
      </c>
      <c r="BJ12" s="17">
        <v>0.43728547659519501</v>
      </c>
      <c r="BK12" s="17">
        <v>0.48034320545486803</v>
      </c>
      <c r="BL12" s="17"/>
      <c r="BM12" s="17">
        <v>0.45085091316496401</v>
      </c>
      <c r="BN12" s="17">
        <v>0.43549459962985299</v>
      </c>
      <c r="BO12" s="17">
        <v>0.427374634744631</v>
      </c>
      <c r="BP12" s="17"/>
      <c r="BQ12" s="17">
        <v>0.44885143751082301</v>
      </c>
      <c r="BR12" s="17">
        <v>0.43715063434943802</v>
      </c>
      <c r="BS12" s="17"/>
      <c r="BT12" s="17">
        <v>0.45375506449717301</v>
      </c>
      <c r="BU12" s="17">
        <v>0.432041574952018</v>
      </c>
    </row>
    <row r="13" spans="2:73" x14ac:dyDescent="0.3">
      <c r="B13" s="18" t="s">
        <v>575</v>
      </c>
      <c r="C13" s="17">
        <v>0.216529719546701</v>
      </c>
      <c r="D13" s="17">
        <v>0.201430724018136</v>
      </c>
      <c r="E13" s="17">
        <v>0.23077268829106901</v>
      </c>
      <c r="F13" s="17"/>
      <c r="G13" s="17">
        <v>0.19395661544884399</v>
      </c>
      <c r="H13" s="17">
        <v>0.23292726016645199</v>
      </c>
      <c r="I13" s="17">
        <v>0.19209541204681099</v>
      </c>
      <c r="J13" s="17">
        <v>0.257499554141848</v>
      </c>
      <c r="K13" s="17">
        <v>0.22302680788471799</v>
      </c>
      <c r="L13" s="17">
        <v>0.200310489561352</v>
      </c>
      <c r="M13" s="17"/>
      <c r="N13" s="17">
        <v>0.25188462531931399</v>
      </c>
      <c r="O13" s="17">
        <v>0.21788768675439499</v>
      </c>
      <c r="P13" s="17">
        <v>0.21352481175589499</v>
      </c>
      <c r="Q13" s="17">
        <v>0.17732293497549501</v>
      </c>
      <c r="R13" s="17"/>
      <c r="S13" s="17">
        <v>0.20757930580841799</v>
      </c>
      <c r="T13" s="17">
        <v>0.18492422284639301</v>
      </c>
      <c r="U13" s="17">
        <v>0.22018552364298999</v>
      </c>
      <c r="V13" s="17">
        <v>0.26000698498957803</v>
      </c>
      <c r="W13" s="17">
        <v>0.27212230185254499</v>
      </c>
      <c r="X13" s="17">
        <v>0.16734261948735299</v>
      </c>
      <c r="Y13" s="17">
        <v>0.20251085405209099</v>
      </c>
      <c r="Z13" s="17">
        <v>0.23247338735665601</v>
      </c>
      <c r="AA13" s="17">
        <v>0.23094578157919901</v>
      </c>
      <c r="AB13" s="17"/>
      <c r="AC13" s="17">
        <v>0.100502888104892</v>
      </c>
      <c r="AD13" s="17">
        <v>0.20919041961929999</v>
      </c>
      <c r="AE13" s="17">
        <v>0.19806813447692601</v>
      </c>
      <c r="AF13" s="17">
        <v>0.18641372469089601</v>
      </c>
      <c r="AG13" s="17">
        <v>0.198981456163878</v>
      </c>
      <c r="AH13" s="17">
        <v>0.21239606823982399</v>
      </c>
      <c r="AI13" s="17">
        <v>0.21781846786415099</v>
      </c>
      <c r="AJ13" s="17">
        <v>0.213219404613361</v>
      </c>
      <c r="AK13" s="17">
        <v>0.242883574521118</v>
      </c>
      <c r="AL13" s="17">
        <v>0.19248955547175101</v>
      </c>
      <c r="AM13" s="17">
        <v>0.18474682739279499</v>
      </c>
      <c r="AN13" s="17">
        <v>0.25820122714225002</v>
      </c>
      <c r="AO13" s="17">
        <v>0.27521408876889197</v>
      </c>
      <c r="AP13" s="17">
        <v>0.25241595279476498</v>
      </c>
      <c r="AQ13" s="17">
        <v>0.25888693747361502</v>
      </c>
      <c r="AR13" s="17">
        <v>0.31399985588734203</v>
      </c>
      <c r="AS13" s="17"/>
      <c r="AT13" s="17">
        <v>0.233375479261973</v>
      </c>
      <c r="AU13" s="17">
        <v>0.20394065403099601</v>
      </c>
      <c r="AV13" s="17">
        <v>0.212010337990163</v>
      </c>
      <c r="AW13" s="17">
        <v>0.20371986148378199</v>
      </c>
      <c r="AX13" s="17">
        <v>0.22250820168274099</v>
      </c>
      <c r="AY13" s="17">
        <v>0.25636255895923599</v>
      </c>
      <c r="AZ13" s="17"/>
      <c r="BA13" s="17">
        <v>0.168793729979624</v>
      </c>
      <c r="BB13" s="17">
        <v>0.20242587998721001</v>
      </c>
      <c r="BC13" s="17">
        <v>0.21612111238620299</v>
      </c>
      <c r="BD13" s="17">
        <v>0.31590476737324702</v>
      </c>
      <c r="BE13" s="17">
        <v>0.31726199576959402</v>
      </c>
      <c r="BF13" s="17"/>
      <c r="BG13" s="17">
        <v>0.216221761043046</v>
      </c>
      <c r="BH13" s="17">
        <v>0.26071061516462901</v>
      </c>
      <c r="BI13" s="17">
        <v>0.23997361655181099</v>
      </c>
      <c r="BJ13" s="17">
        <v>0.215749603751964</v>
      </c>
      <c r="BK13" s="17">
        <v>0.234973185969583</v>
      </c>
      <c r="BL13" s="17"/>
      <c r="BM13" s="17">
        <v>0.21671599500639899</v>
      </c>
      <c r="BN13" s="17">
        <v>0.22032292306855999</v>
      </c>
      <c r="BO13" s="17">
        <v>0.20680484987244299</v>
      </c>
      <c r="BP13" s="17"/>
      <c r="BQ13" s="17">
        <v>0.25663279172957798</v>
      </c>
      <c r="BR13" s="17">
        <v>0.20021859926664601</v>
      </c>
      <c r="BS13" s="17"/>
      <c r="BT13" s="17">
        <v>0.249124285286833</v>
      </c>
      <c r="BU13" s="17">
        <v>0.18290212678147399</v>
      </c>
    </row>
    <row r="14" spans="2:73" x14ac:dyDescent="0.3">
      <c r="B14" s="18" t="s">
        <v>92</v>
      </c>
      <c r="C14" s="17">
        <v>2.0053261861682901E-2</v>
      </c>
      <c r="D14" s="17">
        <v>1.5266328087124E-2</v>
      </c>
      <c r="E14" s="17">
        <v>2.4374006806172299E-2</v>
      </c>
      <c r="F14" s="17"/>
      <c r="G14" s="17">
        <v>2.10104644601854E-2</v>
      </c>
      <c r="H14" s="17">
        <v>2.1763998024027901E-2</v>
      </c>
      <c r="I14" s="17">
        <v>1.6078610733893599E-2</v>
      </c>
      <c r="J14" s="17">
        <v>2.1079711780976701E-2</v>
      </c>
      <c r="K14" s="17">
        <v>2.6658123893555E-2</v>
      </c>
      <c r="L14" s="17">
        <v>1.59894076403241E-2</v>
      </c>
      <c r="M14" s="17"/>
      <c r="N14" s="17">
        <v>1.10186081297775E-2</v>
      </c>
      <c r="O14" s="17">
        <v>1.52940972788961E-2</v>
      </c>
      <c r="P14" s="17">
        <v>1.4280253038920601E-2</v>
      </c>
      <c r="Q14" s="17">
        <v>4.02599238172563E-2</v>
      </c>
      <c r="R14" s="17"/>
      <c r="S14" s="17">
        <v>1.7439849098167599E-2</v>
      </c>
      <c r="T14" s="17">
        <v>1.9525319716540101E-2</v>
      </c>
      <c r="U14" s="17">
        <v>1.3878487418951899E-2</v>
      </c>
      <c r="V14" s="17">
        <v>8.1895743706444802E-3</v>
      </c>
      <c r="W14" s="17">
        <v>2.11994306320312E-2</v>
      </c>
      <c r="X14" s="17">
        <v>3.8430188925257402E-2</v>
      </c>
      <c r="Y14" s="17">
        <v>1.63794320629683E-2</v>
      </c>
      <c r="Z14" s="17">
        <v>2.3651244552325701E-2</v>
      </c>
      <c r="AA14" s="17">
        <v>2.52136785064127E-2</v>
      </c>
      <c r="AB14" s="17"/>
      <c r="AC14" s="17">
        <v>8.3553970347185202E-2</v>
      </c>
      <c r="AD14" s="17">
        <v>0.10616341336214299</v>
      </c>
      <c r="AE14" s="17">
        <v>1.8314336450176199E-2</v>
      </c>
      <c r="AF14" s="17">
        <v>2.2113892704707601E-2</v>
      </c>
      <c r="AG14" s="17">
        <v>2.6043379360748801E-2</v>
      </c>
      <c r="AH14" s="17">
        <v>2.0953616647757901E-2</v>
      </c>
      <c r="AI14" s="17">
        <v>4.8913330924951802E-3</v>
      </c>
      <c r="AJ14" s="17">
        <v>1.09046916219105E-2</v>
      </c>
      <c r="AK14" s="17">
        <v>2.18546314974877E-2</v>
      </c>
      <c r="AL14" s="17">
        <v>4.99847129387838E-3</v>
      </c>
      <c r="AM14" s="17">
        <v>3.0771455880988E-3</v>
      </c>
      <c r="AN14" s="17">
        <v>9.2384877622527905E-3</v>
      </c>
      <c r="AO14" s="17">
        <v>1.72528850513275E-2</v>
      </c>
      <c r="AP14" s="17">
        <v>0</v>
      </c>
      <c r="AQ14" s="17">
        <v>1.35616520926261E-2</v>
      </c>
      <c r="AR14" s="17">
        <v>0</v>
      </c>
      <c r="AS14" s="17"/>
      <c r="AT14" s="17">
        <v>1.9311673543303699E-2</v>
      </c>
      <c r="AU14" s="17">
        <v>2.3399632376394901E-2</v>
      </c>
      <c r="AV14" s="17">
        <v>1.1771300843275601E-2</v>
      </c>
      <c r="AW14" s="17">
        <v>2.4177246646168001E-2</v>
      </c>
      <c r="AX14" s="17">
        <v>1.47519063077747E-2</v>
      </c>
      <c r="AY14" s="17">
        <v>2.4069653041241999E-2</v>
      </c>
      <c r="AZ14" s="17"/>
      <c r="BA14" s="17">
        <v>1.9671215569711301E-2</v>
      </c>
      <c r="BB14" s="17">
        <v>2.3565287870556E-2</v>
      </c>
      <c r="BC14" s="17">
        <v>1.5031630093925901E-2</v>
      </c>
      <c r="BD14" s="17">
        <v>2.2282290251219701E-2</v>
      </c>
      <c r="BE14" s="17">
        <v>1.6230126729178E-2</v>
      </c>
      <c r="BF14" s="17"/>
      <c r="BG14" s="17">
        <v>8.8648170800530394E-3</v>
      </c>
      <c r="BH14" s="17">
        <v>1.3077516230313301E-2</v>
      </c>
      <c r="BI14" s="17">
        <v>6.7962107421378898E-3</v>
      </c>
      <c r="BJ14" s="17">
        <v>1.6639620049630099E-2</v>
      </c>
      <c r="BK14" s="17">
        <v>2.9446278912753698E-2</v>
      </c>
      <c r="BL14" s="17"/>
      <c r="BM14" s="17">
        <v>1.40675536981865E-2</v>
      </c>
      <c r="BN14" s="17">
        <v>2.3031831610071898E-2</v>
      </c>
      <c r="BO14" s="17">
        <v>3.0672558705062299E-2</v>
      </c>
      <c r="BP14" s="17"/>
      <c r="BQ14" s="17">
        <v>7.2596155836579497E-3</v>
      </c>
      <c r="BR14" s="17">
        <v>2.51742423099287E-2</v>
      </c>
      <c r="BS14" s="17"/>
      <c r="BT14" s="17">
        <v>8.8671460707968903E-3</v>
      </c>
      <c r="BU14" s="17">
        <v>2.8560229010670402E-2</v>
      </c>
    </row>
    <row r="15" spans="2:73" x14ac:dyDescent="0.3">
      <c r="B15" s="18" t="s">
        <v>576</v>
      </c>
      <c r="C15" s="21">
        <v>7.6083410801418894E-2</v>
      </c>
      <c r="D15" s="21">
        <v>9.1017127114498803E-2</v>
      </c>
      <c r="E15" s="21">
        <v>6.17656260792072E-2</v>
      </c>
      <c r="F15" s="21"/>
      <c r="G15" s="21">
        <v>0.141509737821886</v>
      </c>
      <c r="H15" s="21">
        <v>8.6370201612928105E-2</v>
      </c>
      <c r="I15" s="21">
        <v>9.3538118502688394E-2</v>
      </c>
      <c r="J15" s="21">
        <v>5.4236944726753299E-2</v>
      </c>
      <c r="K15" s="21">
        <v>5.5435882136642099E-2</v>
      </c>
      <c r="L15" s="21">
        <v>4.1829708597798602E-2</v>
      </c>
      <c r="M15" s="21"/>
      <c r="N15" s="21">
        <v>6.6110422474437297E-2</v>
      </c>
      <c r="O15" s="21">
        <v>7.5796724659162207E-2</v>
      </c>
      <c r="P15" s="21">
        <v>8.2323500323427001E-2</v>
      </c>
      <c r="Q15" s="21">
        <v>8.0544690794515303E-2</v>
      </c>
      <c r="R15" s="21"/>
      <c r="S15" s="21">
        <v>8.0218078211413302E-2</v>
      </c>
      <c r="T15" s="21">
        <v>9.6009069082764201E-2</v>
      </c>
      <c r="U15" s="21">
        <v>7.3151198293031794E-2</v>
      </c>
      <c r="V15" s="21">
        <v>7.90737642585808E-2</v>
      </c>
      <c r="W15" s="21">
        <v>3.1342044093629298E-2</v>
      </c>
      <c r="X15" s="21">
        <v>6.9515327174709499E-2</v>
      </c>
      <c r="Y15" s="21">
        <v>6.2743935562309699E-2</v>
      </c>
      <c r="Z15" s="21">
        <v>9.8038511521748598E-2</v>
      </c>
      <c r="AA15" s="21">
        <v>8.3940619962193597E-2</v>
      </c>
      <c r="AB15" s="21"/>
      <c r="AC15" s="21">
        <v>0.203255122026024</v>
      </c>
      <c r="AD15" s="21">
        <v>5.14631701545551E-2</v>
      </c>
      <c r="AE15" s="21">
        <v>8.1743803934828593E-2</v>
      </c>
      <c r="AF15" s="21">
        <v>8.1665377282151203E-2</v>
      </c>
      <c r="AG15" s="21">
        <v>8.3121406107941095E-2</v>
      </c>
      <c r="AH15" s="21">
        <v>7.1153890409944798E-2</v>
      </c>
      <c r="AI15" s="21">
        <v>8.8444750067133801E-2</v>
      </c>
      <c r="AJ15" s="21">
        <v>7.3425261866730498E-2</v>
      </c>
      <c r="AK15" s="21">
        <v>7.1086403624404298E-2</v>
      </c>
      <c r="AL15" s="21">
        <v>6.5930606077495402E-2</v>
      </c>
      <c r="AM15" s="21">
        <v>4.8091337979613402E-2</v>
      </c>
      <c r="AN15" s="21">
        <v>6.9562416493937004E-2</v>
      </c>
      <c r="AO15" s="21">
        <v>7.7251658526790098E-2</v>
      </c>
      <c r="AP15" s="21">
        <v>0.13862915926570299</v>
      </c>
      <c r="AQ15" s="21">
        <v>7.6222380311528906E-2</v>
      </c>
      <c r="AR15" s="21">
        <v>8.3509837233664896E-2</v>
      </c>
      <c r="AS15" s="21"/>
      <c r="AT15" s="21">
        <v>9.3923839504751902E-2</v>
      </c>
      <c r="AU15" s="21">
        <v>6.9821682670053897E-2</v>
      </c>
      <c r="AV15" s="21">
        <v>8.7879870137622204E-2</v>
      </c>
      <c r="AW15" s="21">
        <v>6.6092966933816999E-2</v>
      </c>
      <c r="AX15" s="21">
        <v>5.71345665266033E-2</v>
      </c>
      <c r="AY15" s="21">
        <v>7.1292533779245604E-2</v>
      </c>
      <c r="AZ15" s="21"/>
      <c r="BA15" s="21">
        <v>7.0968965985834007E-2</v>
      </c>
      <c r="BB15" s="21">
        <v>7.8551547550511497E-2</v>
      </c>
      <c r="BC15" s="21">
        <v>7.8708552248463598E-2</v>
      </c>
      <c r="BD15" s="21">
        <v>8.8588961877789696E-2</v>
      </c>
      <c r="BE15" s="21">
        <v>8.0147577789508304E-2</v>
      </c>
      <c r="BF15" s="21"/>
      <c r="BG15" s="21">
        <v>6.6415569476234906E-2</v>
      </c>
      <c r="BH15" s="21">
        <v>8.1708503579107195E-2</v>
      </c>
      <c r="BI15" s="21">
        <v>7.5528030931680507E-2</v>
      </c>
      <c r="BJ15" s="21">
        <v>7.3853361005010998E-2</v>
      </c>
      <c r="BK15" s="21">
        <v>4.1270483335052503E-2</v>
      </c>
      <c r="BL15" s="21"/>
      <c r="BM15" s="21">
        <v>8.0773349065685202E-2</v>
      </c>
      <c r="BN15" s="21">
        <v>7.2391238091359403E-2</v>
      </c>
      <c r="BO15" s="21">
        <v>7.1046956540291598E-2</v>
      </c>
      <c r="BP15" s="21"/>
      <c r="BQ15" s="21">
        <v>9.23402372719999E-2</v>
      </c>
      <c r="BR15" s="21">
        <v>6.2657456873225104E-2</v>
      </c>
      <c r="BS15" s="21"/>
      <c r="BT15" s="21">
        <v>8.1600453075258594E-2</v>
      </c>
      <c r="BU15" s="21">
        <v>6.8900961186450102E-2</v>
      </c>
    </row>
    <row r="16" spans="2:73" x14ac:dyDescent="0.3">
      <c r="B16" s="18" t="s">
        <v>577</v>
      </c>
      <c r="C16" s="21">
        <v>0.65790383388946505</v>
      </c>
      <c r="D16" s="21">
        <v>0.63040853414669296</v>
      </c>
      <c r="E16" s="21">
        <v>0.68480605469079703</v>
      </c>
      <c r="F16" s="21"/>
      <c r="G16" s="21">
        <v>0.549729753094786</v>
      </c>
      <c r="H16" s="21">
        <v>0.664318298357089</v>
      </c>
      <c r="I16" s="21">
        <v>0.67927016208081903</v>
      </c>
      <c r="J16" s="21">
        <v>0.68863773339240497</v>
      </c>
      <c r="K16" s="21">
        <v>0.68297246599171402</v>
      </c>
      <c r="L16" s="21">
        <v>0.66513960360802704</v>
      </c>
      <c r="M16" s="21"/>
      <c r="N16" s="21">
        <v>0.71283561131337403</v>
      </c>
      <c r="O16" s="21">
        <v>0.67246640405937697</v>
      </c>
      <c r="P16" s="21">
        <v>0.65546691917937405</v>
      </c>
      <c r="Q16" s="21">
        <v>0.58663590958883904</v>
      </c>
      <c r="R16" s="21"/>
      <c r="S16" s="21">
        <v>0.64557059672459804</v>
      </c>
      <c r="T16" s="21">
        <v>0.61568974502108298</v>
      </c>
      <c r="U16" s="21">
        <v>0.68906743312825203</v>
      </c>
      <c r="V16" s="21">
        <v>0.69122482466308499</v>
      </c>
      <c r="W16" s="21">
        <v>0.70251431127666097</v>
      </c>
      <c r="X16" s="21">
        <v>0.613777657334587</v>
      </c>
      <c r="Y16" s="21">
        <v>0.699788702784648</v>
      </c>
      <c r="Z16" s="21">
        <v>0.62497577178837604</v>
      </c>
      <c r="AA16" s="21">
        <v>0.656561603281827</v>
      </c>
      <c r="AB16" s="21"/>
      <c r="AC16" s="21">
        <v>0.25480717398182001</v>
      </c>
      <c r="AD16" s="21">
        <v>0.54364754729922504</v>
      </c>
      <c r="AE16" s="21">
        <v>0.60260711075621498</v>
      </c>
      <c r="AF16" s="21">
        <v>0.58588212243473903</v>
      </c>
      <c r="AG16" s="21">
        <v>0.609346853765522</v>
      </c>
      <c r="AH16" s="21">
        <v>0.67897092968575401</v>
      </c>
      <c r="AI16" s="21">
        <v>0.65602201507359004</v>
      </c>
      <c r="AJ16" s="21">
        <v>0.66988165300272295</v>
      </c>
      <c r="AK16" s="21">
        <v>0.719620294859594</v>
      </c>
      <c r="AL16" s="21">
        <v>0.65025905100646098</v>
      </c>
      <c r="AM16" s="21">
        <v>0.68429550389786897</v>
      </c>
      <c r="AN16" s="21">
        <v>0.74216236168217897</v>
      </c>
      <c r="AO16" s="21">
        <v>0.73170324021380695</v>
      </c>
      <c r="AP16" s="21">
        <v>0.69926567577214305</v>
      </c>
      <c r="AQ16" s="21">
        <v>0.71471031865844004</v>
      </c>
      <c r="AR16" s="21">
        <v>0.71810397705168905</v>
      </c>
      <c r="AS16" s="21"/>
      <c r="AT16" s="21">
        <v>0.65348410539847901</v>
      </c>
      <c r="AU16" s="21">
        <v>0.66962508774873497</v>
      </c>
      <c r="AV16" s="21">
        <v>0.61877040325477894</v>
      </c>
      <c r="AW16" s="21">
        <v>0.65231440805902496</v>
      </c>
      <c r="AX16" s="21">
        <v>0.67272334241262199</v>
      </c>
      <c r="AY16" s="21">
        <v>0.71441044038127499</v>
      </c>
      <c r="AZ16" s="21"/>
      <c r="BA16" s="21">
        <v>0.60844103650772297</v>
      </c>
      <c r="BB16" s="21">
        <v>0.64045893778659402</v>
      </c>
      <c r="BC16" s="21">
        <v>0.67485780274831897</v>
      </c>
      <c r="BD16" s="21">
        <v>0.72281876149608604</v>
      </c>
      <c r="BE16" s="21">
        <v>0.688893765414748</v>
      </c>
      <c r="BF16" s="21"/>
      <c r="BG16" s="21">
        <v>0.68240066925885701</v>
      </c>
      <c r="BH16" s="21">
        <v>0.70420075815360195</v>
      </c>
      <c r="BI16" s="21">
        <v>0.67133386844129805</v>
      </c>
      <c r="BJ16" s="21">
        <v>0.65303508034715996</v>
      </c>
      <c r="BK16" s="21">
        <v>0.71531639142445103</v>
      </c>
      <c r="BL16" s="21"/>
      <c r="BM16" s="21">
        <v>0.66756690817136299</v>
      </c>
      <c r="BN16" s="21">
        <v>0.65581752269841298</v>
      </c>
      <c r="BO16" s="21">
        <v>0.63417948461707396</v>
      </c>
      <c r="BP16" s="21"/>
      <c r="BQ16" s="21">
        <v>0.705484229240401</v>
      </c>
      <c r="BR16" s="21">
        <v>0.637369233616084</v>
      </c>
      <c r="BS16" s="21"/>
      <c r="BT16" s="21">
        <v>0.70287934978400701</v>
      </c>
      <c r="BU16" s="21">
        <v>0.614943701733492</v>
      </c>
    </row>
    <row r="17" spans="2:73" x14ac:dyDescent="0.3">
      <c r="B17" s="18" t="s">
        <v>443</v>
      </c>
      <c r="C17" s="22">
        <v>0.58182042308804605</v>
      </c>
      <c r="D17" s="22">
        <v>0.53939140703219401</v>
      </c>
      <c r="E17" s="22">
        <v>0.62304042861159004</v>
      </c>
      <c r="F17" s="22"/>
      <c r="G17" s="22">
        <v>0.40822001527290103</v>
      </c>
      <c r="H17" s="22">
        <v>0.57794809674416103</v>
      </c>
      <c r="I17" s="22">
        <v>0.58573204357813102</v>
      </c>
      <c r="J17" s="22">
        <v>0.63440078866565197</v>
      </c>
      <c r="K17" s="22">
        <v>0.62753658385507205</v>
      </c>
      <c r="L17" s="22">
        <v>0.62330989501022904</v>
      </c>
      <c r="M17" s="22"/>
      <c r="N17" s="22">
        <v>0.64672518883893704</v>
      </c>
      <c r="O17" s="22">
        <v>0.59666967940021398</v>
      </c>
      <c r="P17" s="22">
        <v>0.573143418855947</v>
      </c>
      <c r="Q17" s="22">
        <v>0.50609121879432395</v>
      </c>
      <c r="R17" s="22"/>
      <c r="S17" s="22">
        <v>0.56535251851318402</v>
      </c>
      <c r="T17" s="22">
        <v>0.51968067593831901</v>
      </c>
      <c r="U17" s="22">
        <v>0.61591623483521996</v>
      </c>
      <c r="V17" s="22">
        <v>0.61215106040450495</v>
      </c>
      <c r="W17" s="22">
        <v>0.67117226718303102</v>
      </c>
      <c r="X17" s="22">
        <v>0.54426233015987702</v>
      </c>
      <c r="Y17" s="22">
        <v>0.63704476722233805</v>
      </c>
      <c r="Z17" s="22">
        <v>0.52693726026662802</v>
      </c>
      <c r="AA17" s="22">
        <v>0.57262098331963296</v>
      </c>
      <c r="AB17" s="22"/>
      <c r="AC17" s="22">
        <v>5.1552051955796097E-2</v>
      </c>
      <c r="AD17" s="22">
        <v>0.49218437714467</v>
      </c>
      <c r="AE17" s="22">
        <v>0.52086330682138604</v>
      </c>
      <c r="AF17" s="22">
        <v>0.50421674515258796</v>
      </c>
      <c r="AG17" s="22">
        <v>0.52622544765758095</v>
      </c>
      <c r="AH17" s="22">
        <v>0.60781703927580899</v>
      </c>
      <c r="AI17" s="22">
        <v>0.567577265006457</v>
      </c>
      <c r="AJ17" s="22">
        <v>0.59645639113599302</v>
      </c>
      <c r="AK17" s="22">
        <v>0.64853389123519001</v>
      </c>
      <c r="AL17" s="22">
        <v>0.58432844492896596</v>
      </c>
      <c r="AM17" s="22">
        <v>0.63620416591825601</v>
      </c>
      <c r="AN17" s="22">
        <v>0.67259994518824195</v>
      </c>
      <c r="AO17" s="22">
        <v>0.654451581687017</v>
      </c>
      <c r="AP17" s="22">
        <v>0.56063651650643898</v>
      </c>
      <c r="AQ17" s="22">
        <v>0.63848793834691098</v>
      </c>
      <c r="AR17" s="22">
        <v>0.63459413981802404</v>
      </c>
      <c r="AS17" s="22"/>
      <c r="AT17" s="22">
        <v>0.55956026589372698</v>
      </c>
      <c r="AU17" s="22">
        <v>0.59980340507868102</v>
      </c>
      <c r="AV17" s="22">
        <v>0.53089053311715695</v>
      </c>
      <c r="AW17" s="22">
        <v>0.58622144112520802</v>
      </c>
      <c r="AX17" s="22">
        <v>0.61558877588601901</v>
      </c>
      <c r="AY17" s="22">
        <v>0.64311790660203005</v>
      </c>
      <c r="AZ17" s="22"/>
      <c r="BA17" s="22">
        <v>0.53747207052188894</v>
      </c>
      <c r="BB17" s="22">
        <v>0.56190739023608205</v>
      </c>
      <c r="BC17" s="22">
        <v>0.59614925049985501</v>
      </c>
      <c r="BD17" s="22">
        <v>0.63422979961829695</v>
      </c>
      <c r="BE17" s="22">
        <v>0.60874618762524002</v>
      </c>
      <c r="BF17" s="22"/>
      <c r="BG17" s="22">
        <v>0.61598509978262295</v>
      </c>
      <c r="BH17" s="22">
        <v>0.62249225457449398</v>
      </c>
      <c r="BI17" s="22">
        <v>0.59580583750961702</v>
      </c>
      <c r="BJ17" s="22">
        <v>0.57918171934214902</v>
      </c>
      <c r="BK17" s="22">
        <v>0.67404590808939902</v>
      </c>
      <c r="BL17" s="22"/>
      <c r="BM17" s="22">
        <v>0.58679355910567799</v>
      </c>
      <c r="BN17" s="22">
        <v>0.58342628460705304</v>
      </c>
      <c r="BO17" s="22">
        <v>0.56313252807678305</v>
      </c>
      <c r="BP17" s="22"/>
      <c r="BQ17" s="22">
        <v>0.61314399196840097</v>
      </c>
      <c r="BR17" s="22">
        <v>0.574711776742859</v>
      </c>
      <c r="BS17" s="22"/>
      <c r="BT17" s="22">
        <v>0.62127889670874803</v>
      </c>
      <c r="BU17" s="22">
        <v>0.54604274054704205</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729</v>
      </c>
      <c r="D7" s="10">
        <v>313</v>
      </c>
      <c r="E7" s="10">
        <v>414</v>
      </c>
      <c r="F7" s="10"/>
      <c r="G7" s="10">
        <v>60</v>
      </c>
      <c r="H7" s="10">
        <v>113</v>
      </c>
      <c r="I7" s="10">
        <v>128</v>
      </c>
      <c r="J7" s="10">
        <v>155</v>
      </c>
      <c r="K7" s="10">
        <v>104</v>
      </c>
      <c r="L7" s="10">
        <v>169</v>
      </c>
      <c r="M7" s="10"/>
      <c r="N7" s="10">
        <v>201</v>
      </c>
      <c r="O7" s="10">
        <v>176</v>
      </c>
      <c r="P7" s="10">
        <v>160</v>
      </c>
      <c r="Q7" s="10">
        <v>187</v>
      </c>
      <c r="R7" s="10"/>
      <c r="S7" s="10">
        <v>108</v>
      </c>
      <c r="T7" s="10">
        <v>115</v>
      </c>
      <c r="U7" s="10">
        <v>79</v>
      </c>
      <c r="V7" s="10">
        <v>82</v>
      </c>
      <c r="W7" s="10">
        <v>76</v>
      </c>
      <c r="X7" s="10">
        <v>68</v>
      </c>
      <c r="Y7" s="10">
        <v>67</v>
      </c>
      <c r="Z7" s="10">
        <v>29</v>
      </c>
      <c r="AA7" s="10">
        <v>105</v>
      </c>
      <c r="AB7" s="10"/>
      <c r="AC7" s="10">
        <v>3</v>
      </c>
      <c r="AD7" s="10">
        <v>22</v>
      </c>
      <c r="AE7" s="10">
        <v>51</v>
      </c>
      <c r="AF7" s="10">
        <v>55</v>
      </c>
      <c r="AG7" s="10">
        <v>68</v>
      </c>
      <c r="AH7" s="10">
        <v>73</v>
      </c>
      <c r="AI7" s="10">
        <v>63</v>
      </c>
      <c r="AJ7" s="10">
        <v>60</v>
      </c>
      <c r="AK7" s="10">
        <v>44</v>
      </c>
      <c r="AL7" s="10">
        <v>45</v>
      </c>
      <c r="AM7" s="10">
        <v>61</v>
      </c>
      <c r="AN7" s="10">
        <v>36</v>
      </c>
      <c r="AO7" s="10">
        <v>20</v>
      </c>
      <c r="AP7" s="10">
        <v>18</v>
      </c>
      <c r="AQ7" s="10">
        <v>18</v>
      </c>
      <c r="AR7" s="10">
        <v>47</v>
      </c>
      <c r="AS7" s="10"/>
      <c r="AT7" s="10">
        <v>153</v>
      </c>
      <c r="AU7" s="10">
        <v>207</v>
      </c>
      <c r="AV7" s="10">
        <v>106</v>
      </c>
      <c r="AW7" s="10">
        <v>147</v>
      </c>
      <c r="AX7" s="10">
        <v>78</v>
      </c>
      <c r="AY7" s="10">
        <v>38</v>
      </c>
      <c r="AZ7" s="10"/>
      <c r="BA7" s="10">
        <v>196</v>
      </c>
      <c r="BB7" s="10">
        <v>149</v>
      </c>
      <c r="BC7" s="10">
        <v>179</v>
      </c>
      <c r="BD7" s="10">
        <v>84</v>
      </c>
      <c r="BE7" s="10">
        <v>19</v>
      </c>
      <c r="BF7" s="10"/>
      <c r="BG7" s="10">
        <v>146</v>
      </c>
      <c r="BH7" s="10">
        <v>247</v>
      </c>
      <c r="BI7" s="10">
        <v>80</v>
      </c>
      <c r="BJ7" s="10">
        <v>90</v>
      </c>
      <c r="BK7" s="10">
        <v>34</v>
      </c>
      <c r="BL7" s="10"/>
      <c r="BM7" s="10">
        <v>355</v>
      </c>
      <c r="BN7" s="10">
        <v>264</v>
      </c>
      <c r="BO7" s="10">
        <v>110</v>
      </c>
      <c r="BP7" s="10"/>
      <c r="BQ7" s="10">
        <v>259</v>
      </c>
      <c r="BR7" s="10">
        <v>430</v>
      </c>
      <c r="BS7" s="10"/>
      <c r="BT7" s="10">
        <v>428</v>
      </c>
      <c r="BU7" s="10">
        <v>274</v>
      </c>
    </row>
    <row r="8" spans="2:73" ht="30" customHeight="1" x14ac:dyDescent="0.3">
      <c r="B8" s="11" t="s">
        <v>19</v>
      </c>
      <c r="C8" s="11">
        <v>733</v>
      </c>
      <c r="D8" s="11">
        <v>365</v>
      </c>
      <c r="E8" s="11">
        <v>367</v>
      </c>
      <c r="F8" s="11"/>
      <c r="G8" s="11">
        <v>87</v>
      </c>
      <c r="H8" s="11">
        <v>147</v>
      </c>
      <c r="I8" s="11">
        <v>122</v>
      </c>
      <c r="J8" s="11">
        <v>120</v>
      </c>
      <c r="K8" s="11">
        <v>99</v>
      </c>
      <c r="L8" s="11">
        <v>158</v>
      </c>
      <c r="M8" s="11"/>
      <c r="N8" s="11">
        <v>201</v>
      </c>
      <c r="O8" s="11">
        <v>186</v>
      </c>
      <c r="P8" s="11">
        <v>154</v>
      </c>
      <c r="Q8" s="11">
        <v>187</v>
      </c>
      <c r="R8" s="11"/>
      <c r="S8" s="11">
        <v>106</v>
      </c>
      <c r="T8" s="11">
        <v>118</v>
      </c>
      <c r="U8" s="11">
        <v>77</v>
      </c>
      <c r="V8" s="11">
        <v>81</v>
      </c>
      <c r="W8" s="11">
        <v>78</v>
      </c>
      <c r="X8" s="11">
        <v>70</v>
      </c>
      <c r="Y8" s="11">
        <v>65</v>
      </c>
      <c r="Z8" s="11">
        <v>32</v>
      </c>
      <c r="AA8" s="11">
        <v>106</v>
      </c>
      <c r="AB8" s="11"/>
      <c r="AC8" s="11">
        <v>3</v>
      </c>
      <c r="AD8" s="11">
        <v>26</v>
      </c>
      <c r="AE8" s="11">
        <v>50</v>
      </c>
      <c r="AF8" s="11">
        <v>51</v>
      </c>
      <c r="AG8" s="11">
        <v>69</v>
      </c>
      <c r="AH8" s="11">
        <v>72</v>
      </c>
      <c r="AI8" s="11">
        <v>65</v>
      </c>
      <c r="AJ8" s="11">
        <v>56</v>
      </c>
      <c r="AK8" s="11">
        <v>47</v>
      </c>
      <c r="AL8" s="11">
        <v>44</v>
      </c>
      <c r="AM8" s="11">
        <v>66</v>
      </c>
      <c r="AN8" s="11">
        <v>38</v>
      </c>
      <c r="AO8" s="11">
        <v>18</v>
      </c>
      <c r="AP8" s="11">
        <v>19</v>
      </c>
      <c r="AQ8" s="11">
        <v>20</v>
      </c>
      <c r="AR8" s="11">
        <v>49</v>
      </c>
      <c r="AS8" s="11"/>
      <c r="AT8" s="11">
        <v>162</v>
      </c>
      <c r="AU8" s="11">
        <v>203</v>
      </c>
      <c r="AV8" s="11">
        <v>111</v>
      </c>
      <c r="AW8" s="11">
        <v>146</v>
      </c>
      <c r="AX8" s="11">
        <v>75</v>
      </c>
      <c r="AY8" s="11">
        <v>35</v>
      </c>
      <c r="AZ8" s="11"/>
      <c r="BA8" s="11">
        <v>191</v>
      </c>
      <c r="BB8" s="11">
        <v>157</v>
      </c>
      <c r="BC8" s="11">
        <v>183</v>
      </c>
      <c r="BD8" s="11">
        <v>86</v>
      </c>
      <c r="BE8" s="11">
        <v>18</v>
      </c>
      <c r="BF8" s="11"/>
      <c r="BG8" s="11">
        <v>139</v>
      </c>
      <c r="BH8" s="11">
        <v>259</v>
      </c>
      <c r="BI8" s="11">
        <v>74</v>
      </c>
      <c r="BJ8" s="11">
        <v>90</v>
      </c>
      <c r="BK8" s="11">
        <v>36</v>
      </c>
      <c r="BL8" s="11"/>
      <c r="BM8" s="11">
        <v>369</v>
      </c>
      <c r="BN8" s="11">
        <v>260</v>
      </c>
      <c r="BO8" s="11">
        <v>104</v>
      </c>
      <c r="BP8" s="11"/>
      <c r="BQ8" s="11">
        <v>267</v>
      </c>
      <c r="BR8" s="11">
        <v>420</v>
      </c>
      <c r="BS8" s="11"/>
      <c r="BT8" s="11">
        <v>432</v>
      </c>
      <c r="BU8" s="11">
        <v>272</v>
      </c>
    </row>
    <row r="9" spans="2:73" x14ac:dyDescent="0.3">
      <c r="B9" s="18" t="s">
        <v>417</v>
      </c>
      <c r="C9" s="17">
        <v>3.2289139661371598E-2</v>
      </c>
      <c r="D9" s="17">
        <v>4.83529276707668E-2</v>
      </c>
      <c r="E9" s="17">
        <v>1.6428212286677499E-2</v>
      </c>
      <c r="F9" s="17"/>
      <c r="G9" s="17">
        <v>3.64472194007339E-2</v>
      </c>
      <c r="H9" s="17">
        <v>5.3335384514350902E-2</v>
      </c>
      <c r="I9" s="17">
        <v>4.0425880327371898E-2</v>
      </c>
      <c r="J9" s="17">
        <v>2.7628119544269799E-2</v>
      </c>
      <c r="K9" s="17">
        <v>9.8701448320124199E-3</v>
      </c>
      <c r="L9" s="17">
        <v>2.16449558673154E-2</v>
      </c>
      <c r="M9" s="17"/>
      <c r="N9" s="17">
        <v>3.5128402575042399E-2</v>
      </c>
      <c r="O9" s="17">
        <v>1.50899246312322E-2</v>
      </c>
      <c r="P9" s="17">
        <v>2.3839152624341001E-2</v>
      </c>
      <c r="Q9" s="17">
        <v>5.4110639220088401E-2</v>
      </c>
      <c r="R9" s="17"/>
      <c r="S9" s="17">
        <v>2.7529598090214699E-2</v>
      </c>
      <c r="T9" s="17">
        <v>0</v>
      </c>
      <c r="U9" s="17">
        <v>4.6823618656352602E-2</v>
      </c>
      <c r="V9" s="17">
        <v>5.7851956003737298E-2</v>
      </c>
      <c r="W9" s="17">
        <v>1.09257687611569E-2</v>
      </c>
      <c r="X9" s="17">
        <v>5.7024695622331201E-2</v>
      </c>
      <c r="Y9" s="17">
        <v>1.2694125526922499E-2</v>
      </c>
      <c r="Z9" s="17">
        <v>5.9594201697726099E-2</v>
      </c>
      <c r="AA9" s="17">
        <v>4.5971783320321501E-2</v>
      </c>
      <c r="AB9" s="17"/>
      <c r="AC9" s="17">
        <v>0</v>
      </c>
      <c r="AD9" s="17">
        <v>7.7041020682023106E-2</v>
      </c>
      <c r="AE9" s="17">
        <v>4.7377402930908502E-2</v>
      </c>
      <c r="AF9" s="17">
        <v>8.1228854394791702E-2</v>
      </c>
      <c r="AG9" s="17">
        <v>6.8958792372197902E-2</v>
      </c>
      <c r="AH9" s="17">
        <v>4.8403205174430697E-2</v>
      </c>
      <c r="AI9" s="17">
        <v>1.1571697189611299E-2</v>
      </c>
      <c r="AJ9" s="17">
        <v>0</v>
      </c>
      <c r="AK9" s="17">
        <v>0</v>
      </c>
      <c r="AL9" s="17">
        <v>0</v>
      </c>
      <c r="AM9" s="17">
        <v>3.2590693718053301E-2</v>
      </c>
      <c r="AN9" s="17">
        <v>0</v>
      </c>
      <c r="AO9" s="17">
        <v>0</v>
      </c>
      <c r="AP9" s="17">
        <v>7.4768716549667394E-2</v>
      </c>
      <c r="AQ9" s="17">
        <v>7.88387228620097E-2</v>
      </c>
      <c r="AR9" s="17">
        <v>2.01884893950788E-2</v>
      </c>
      <c r="AS9" s="17"/>
      <c r="AT9" s="17">
        <v>5.2267912172443698E-2</v>
      </c>
      <c r="AU9" s="17">
        <v>1.82801301350663E-2</v>
      </c>
      <c r="AV9" s="17">
        <v>5.5378220028138303E-2</v>
      </c>
      <c r="AW9" s="17">
        <v>3.05805084672005E-2</v>
      </c>
      <c r="AX9" s="17">
        <v>1.16247558850097E-2</v>
      </c>
      <c r="AY9" s="17">
        <v>0</v>
      </c>
      <c r="AZ9" s="17"/>
      <c r="BA9" s="17">
        <v>3.0135129065354899E-2</v>
      </c>
      <c r="BB9" s="17">
        <v>1.75009679425524E-2</v>
      </c>
      <c r="BC9" s="17">
        <v>5.5350117980571101E-2</v>
      </c>
      <c r="BD9" s="17">
        <v>4.01952077362005E-2</v>
      </c>
      <c r="BE9" s="17">
        <v>0</v>
      </c>
      <c r="BF9" s="17"/>
      <c r="BG9" s="17">
        <v>7.0535792775560501E-3</v>
      </c>
      <c r="BH9" s="17">
        <v>4.2355092933166999E-2</v>
      </c>
      <c r="BI9" s="17">
        <v>4.6560105273177402E-2</v>
      </c>
      <c r="BJ9" s="17">
        <v>1.7806771149817699E-2</v>
      </c>
      <c r="BK9" s="17">
        <v>7.0155910079871001E-2</v>
      </c>
      <c r="BL9" s="17"/>
      <c r="BM9" s="17">
        <v>2.6735315550282999E-2</v>
      </c>
      <c r="BN9" s="17">
        <v>4.5441650404880601E-2</v>
      </c>
      <c r="BO9" s="17">
        <v>1.9094481648721798E-2</v>
      </c>
      <c r="BP9" s="17"/>
      <c r="BQ9" s="17">
        <v>4.7073323197687901E-2</v>
      </c>
      <c r="BR9" s="17">
        <v>1.78296934983516E-2</v>
      </c>
      <c r="BS9" s="17"/>
      <c r="BT9" s="17">
        <v>3.34151806563752E-2</v>
      </c>
      <c r="BU9" s="17">
        <v>3.39365226774637E-2</v>
      </c>
    </row>
    <row r="10" spans="2:73" x14ac:dyDescent="0.3">
      <c r="B10" s="18" t="s">
        <v>416</v>
      </c>
      <c r="C10" s="17">
        <v>0.28779216757398701</v>
      </c>
      <c r="D10" s="17">
        <v>0.30114129207458501</v>
      </c>
      <c r="E10" s="17">
        <v>0.27391890611915698</v>
      </c>
      <c r="F10" s="17"/>
      <c r="G10" s="17">
        <v>0.31676804138960202</v>
      </c>
      <c r="H10" s="17">
        <v>0.35657322999485702</v>
      </c>
      <c r="I10" s="17">
        <v>0.327726558131957</v>
      </c>
      <c r="J10" s="17">
        <v>0.31820068010125002</v>
      </c>
      <c r="K10" s="17">
        <v>0.18104823033161699</v>
      </c>
      <c r="L10" s="17">
        <v>0.220600718091985</v>
      </c>
      <c r="M10" s="17"/>
      <c r="N10" s="17">
        <v>0.34097491189000401</v>
      </c>
      <c r="O10" s="17">
        <v>0.275777204748134</v>
      </c>
      <c r="P10" s="17">
        <v>0.215785483391086</v>
      </c>
      <c r="Q10" s="17">
        <v>0.29864573720354798</v>
      </c>
      <c r="R10" s="17"/>
      <c r="S10" s="17">
        <v>0.51212457034542003</v>
      </c>
      <c r="T10" s="17">
        <v>0.24444835219012201</v>
      </c>
      <c r="U10" s="17">
        <v>0.170623446988273</v>
      </c>
      <c r="V10" s="17">
        <v>0.36661668190619101</v>
      </c>
      <c r="W10" s="17">
        <v>0.204055617303048</v>
      </c>
      <c r="X10" s="17">
        <v>0.19445377881501899</v>
      </c>
      <c r="Y10" s="17">
        <v>0.25990374872543698</v>
      </c>
      <c r="Z10" s="17">
        <v>0.15528732897584399</v>
      </c>
      <c r="AA10" s="17">
        <v>0.31579186053542702</v>
      </c>
      <c r="AB10" s="17"/>
      <c r="AC10" s="17">
        <v>0</v>
      </c>
      <c r="AD10" s="17">
        <v>0.350348926838354</v>
      </c>
      <c r="AE10" s="17">
        <v>0.37134603182944598</v>
      </c>
      <c r="AF10" s="17">
        <v>0.22648455563289699</v>
      </c>
      <c r="AG10" s="17">
        <v>0.29872202786110802</v>
      </c>
      <c r="AH10" s="17">
        <v>0.315629832327677</v>
      </c>
      <c r="AI10" s="17">
        <v>0.27599604319417698</v>
      </c>
      <c r="AJ10" s="17">
        <v>0.32229879878666001</v>
      </c>
      <c r="AK10" s="17">
        <v>0.21993120806253</v>
      </c>
      <c r="AL10" s="17">
        <v>0.22799288170225901</v>
      </c>
      <c r="AM10" s="17">
        <v>0.23170167812049</v>
      </c>
      <c r="AN10" s="17">
        <v>0.39006221639906002</v>
      </c>
      <c r="AO10" s="17">
        <v>0.26990611880239601</v>
      </c>
      <c r="AP10" s="17">
        <v>0.30219017906289197</v>
      </c>
      <c r="AQ10" s="17">
        <v>0.282088245599736</v>
      </c>
      <c r="AR10" s="17">
        <v>0.34711645079985798</v>
      </c>
      <c r="AS10" s="17"/>
      <c r="AT10" s="17">
        <v>0.44945963466634697</v>
      </c>
      <c r="AU10" s="17">
        <v>0.24093882341418399</v>
      </c>
      <c r="AV10" s="17">
        <v>0.32371620357115</v>
      </c>
      <c r="AW10" s="17">
        <v>0.248456119974719</v>
      </c>
      <c r="AX10" s="17">
        <v>0.13138244748981201</v>
      </c>
      <c r="AY10" s="17">
        <v>0.199979983209158</v>
      </c>
      <c r="AZ10" s="17"/>
      <c r="BA10" s="17">
        <v>0.232991001470884</v>
      </c>
      <c r="BB10" s="17">
        <v>0.259580837277193</v>
      </c>
      <c r="BC10" s="17">
        <v>0.31461113295740201</v>
      </c>
      <c r="BD10" s="17">
        <v>0.41903062797590201</v>
      </c>
      <c r="BE10" s="17">
        <v>0.57093165556107695</v>
      </c>
      <c r="BF10" s="17"/>
      <c r="BG10" s="17">
        <v>0.27588428128426301</v>
      </c>
      <c r="BH10" s="17">
        <v>0.34480860031081501</v>
      </c>
      <c r="BI10" s="17">
        <v>0.23931750935106899</v>
      </c>
      <c r="BJ10" s="17">
        <v>7.0892230873611101E-2</v>
      </c>
      <c r="BK10" s="17">
        <v>0.41065304753053</v>
      </c>
      <c r="BL10" s="17"/>
      <c r="BM10" s="17">
        <v>0.28122459814598</v>
      </c>
      <c r="BN10" s="17">
        <v>0.30168780668074202</v>
      </c>
      <c r="BO10" s="17">
        <v>0.27632646479165901</v>
      </c>
      <c r="BP10" s="17"/>
      <c r="BQ10" s="17">
        <v>0.33922060514594399</v>
      </c>
      <c r="BR10" s="17">
        <v>0.260542029782659</v>
      </c>
      <c r="BS10" s="17"/>
      <c r="BT10" s="17">
        <v>0.32017443435572102</v>
      </c>
      <c r="BU10" s="17">
        <v>0.22761666687733501</v>
      </c>
    </row>
    <row r="11" spans="2:73" x14ac:dyDescent="0.3">
      <c r="B11" s="18" t="s">
        <v>418</v>
      </c>
      <c r="C11" s="17">
        <v>4.0308295195658497E-2</v>
      </c>
      <c r="D11" s="17">
        <v>3.9766601561515E-2</v>
      </c>
      <c r="E11" s="17">
        <v>4.0976443059468501E-2</v>
      </c>
      <c r="F11" s="17"/>
      <c r="G11" s="17">
        <v>5.7415793512103797E-2</v>
      </c>
      <c r="H11" s="17">
        <v>9.8965261978254795E-2</v>
      </c>
      <c r="I11" s="17">
        <v>4.4839674342614197E-2</v>
      </c>
      <c r="J11" s="17">
        <v>5.6171344069743598E-3</v>
      </c>
      <c r="K11" s="17">
        <v>9.7883291050347206E-3</v>
      </c>
      <c r="L11" s="17">
        <v>1.8000789446335302E-2</v>
      </c>
      <c r="M11" s="17"/>
      <c r="N11" s="17">
        <v>9.7622008513369898E-2</v>
      </c>
      <c r="O11" s="17">
        <v>8.3677314414351504E-3</v>
      </c>
      <c r="P11" s="17">
        <v>3.4885564222559597E-2</v>
      </c>
      <c r="Q11" s="17">
        <v>1.5976331675264001E-2</v>
      </c>
      <c r="R11" s="17"/>
      <c r="S11" s="17">
        <v>0.105265675935293</v>
      </c>
      <c r="T11" s="17">
        <v>0</v>
      </c>
      <c r="U11" s="17">
        <v>3.6504378033802402E-2</v>
      </c>
      <c r="V11" s="17">
        <v>7.3702576434588093E-2</v>
      </c>
      <c r="W11" s="17">
        <v>0</v>
      </c>
      <c r="X11" s="17">
        <v>4.0827674975634297E-2</v>
      </c>
      <c r="Y11" s="17">
        <v>1.17541511667867E-2</v>
      </c>
      <c r="Z11" s="17">
        <v>8.3529379372260903E-2</v>
      </c>
      <c r="AA11" s="17">
        <v>3.1007871365844202E-2</v>
      </c>
      <c r="AB11" s="17"/>
      <c r="AC11" s="17">
        <v>0</v>
      </c>
      <c r="AD11" s="17">
        <v>0</v>
      </c>
      <c r="AE11" s="17">
        <v>2.0414630425219699E-2</v>
      </c>
      <c r="AF11" s="17">
        <v>3.4833161810219802E-2</v>
      </c>
      <c r="AG11" s="17">
        <v>0</v>
      </c>
      <c r="AH11" s="17">
        <v>8.8836345738506697E-2</v>
      </c>
      <c r="AI11" s="17">
        <v>1.0216953026239499E-2</v>
      </c>
      <c r="AJ11" s="17">
        <v>5.2697842584232199E-2</v>
      </c>
      <c r="AK11" s="17">
        <v>1.6156473179646601E-2</v>
      </c>
      <c r="AL11" s="17">
        <v>4.0950224040743999E-2</v>
      </c>
      <c r="AM11" s="17">
        <v>1.0229181280874499E-2</v>
      </c>
      <c r="AN11" s="17">
        <v>0</v>
      </c>
      <c r="AO11" s="17">
        <v>0.11709150946919999</v>
      </c>
      <c r="AP11" s="17">
        <v>0</v>
      </c>
      <c r="AQ11" s="17">
        <v>0</v>
      </c>
      <c r="AR11" s="17">
        <v>0.233994065625384</v>
      </c>
      <c r="AS11" s="17"/>
      <c r="AT11" s="17">
        <v>9.7912849565440496E-2</v>
      </c>
      <c r="AU11" s="17">
        <v>3.15318706665597E-2</v>
      </c>
      <c r="AV11" s="17">
        <v>4.1664063582781401E-2</v>
      </c>
      <c r="AW11" s="17">
        <v>6.8042014194336304E-3</v>
      </c>
      <c r="AX11" s="17">
        <v>8.9647416491321803E-3</v>
      </c>
      <c r="AY11" s="17">
        <v>2.8348755071306801E-2</v>
      </c>
      <c r="AZ11" s="17"/>
      <c r="BA11" s="17">
        <v>1.99283899036851E-2</v>
      </c>
      <c r="BB11" s="17">
        <v>2.0388437644944999E-2</v>
      </c>
      <c r="BC11" s="17">
        <v>5.4096759659454298E-2</v>
      </c>
      <c r="BD11" s="17">
        <v>0.134708729870608</v>
      </c>
      <c r="BE11" s="17">
        <v>0</v>
      </c>
      <c r="BF11" s="17"/>
      <c r="BG11" s="17">
        <v>5.9112051112623798E-2</v>
      </c>
      <c r="BH11" s="17">
        <v>3.77801387952027E-2</v>
      </c>
      <c r="BI11" s="17">
        <v>3.7239602391734503E-2</v>
      </c>
      <c r="BJ11" s="17">
        <v>5.86183714533631E-2</v>
      </c>
      <c r="BK11" s="17">
        <v>2.86849874082514E-2</v>
      </c>
      <c r="BL11" s="17"/>
      <c r="BM11" s="17">
        <v>5.7644325636890301E-2</v>
      </c>
      <c r="BN11" s="17">
        <v>3.1903568299208401E-2</v>
      </c>
      <c r="BO11" s="17">
        <v>0</v>
      </c>
      <c r="BP11" s="17"/>
      <c r="BQ11" s="17">
        <v>7.8394275032752703E-2</v>
      </c>
      <c r="BR11" s="17">
        <v>1.8097928096862999E-2</v>
      </c>
      <c r="BS11" s="17"/>
      <c r="BT11" s="17">
        <v>4.8288574751415597E-2</v>
      </c>
      <c r="BU11" s="17">
        <v>2.81668542712099E-2</v>
      </c>
    </row>
    <row r="12" spans="2:73" x14ac:dyDescent="0.3">
      <c r="B12" s="18" t="s">
        <v>415</v>
      </c>
      <c r="C12" s="17">
        <v>0.59749903387493997</v>
      </c>
      <c r="D12" s="17">
        <v>0.57871957665725104</v>
      </c>
      <c r="E12" s="17">
        <v>0.61639984576083096</v>
      </c>
      <c r="F12" s="17"/>
      <c r="G12" s="17">
        <v>0.562426058209477</v>
      </c>
      <c r="H12" s="17">
        <v>0.45217282235614298</v>
      </c>
      <c r="I12" s="17">
        <v>0.55752572129224298</v>
      </c>
      <c r="J12" s="17">
        <v>0.61829275124074201</v>
      </c>
      <c r="K12" s="17">
        <v>0.72026178088834403</v>
      </c>
      <c r="L12" s="17">
        <v>0.69069308476163105</v>
      </c>
      <c r="M12" s="17"/>
      <c r="N12" s="17">
        <v>0.50815183221167803</v>
      </c>
      <c r="O12" s="17">
        <v>0.65644659351658496</v>
      </c>
      <c r="P12" s="17">
        <v>0.68463520743815098</v>
      </c>
      <c r="Q12" s="17">
        <v>0.56343955043961003</v>
      </c>
      <c r="R12" s="17"/>
      <c r="S12" s="17">
        <v>0.30467552430378603</v>
      </c>
      <c r="T12" s="17">
        <v>0.72986849778446905</v>
      </c>
      <c r="U12" s="17">
        <v>0.71929311910184501</v>
      </c>
      <c r="V12" s="17">
        <v>0.46656740190984097</v>
      </c>
      <c r="W12" s="17">
        <v>0.75360749345707101</v>
      </c>
      <c r="X12" s="17">
        <v>0.67622320659801105</v>
      </c>
      <c r="Y12" s="17">
        <v>0.66200382018837201</v>
      </c>
      <c r="Z12" s="17">
        <v>0.52526950672629802</v>
      </c>
      <c r="AA12" s="17">
        <v>0.57100112152426596</v>
      </c>
      <c r="AB12" s="17"/>
      <c r="AC12" s="17">
        <v>0.77475377633193798</v>
      </c>
      <c r="AD12" s="17">
        <v>0.49906111877966902</v>
      </c>
      <c r="AE12" s="17">
        <v>0.484185489484252</v>
      </c>
      <c r="AF12" s="17">
        <v>0.61576313188476905</v>
      </c>
      <c r="AG12" s="17">
        <v>0.52002660645726195</v>
      </c>
      <c r="AH12" s="17">
        <v>0.51955379232103704</v>
      </c>
      <c r="AI12" s="17">
        <v>0.68685498132130196</v>
      </c>
      <c r="AJ12" s="17">
        <v>0.59999644653844297</v>
      </c>
      <c r="AK12" s="17">
        <v>0.70660780106350196</v>
      </c>
      <c r="AL12" s="17">
        <v>0.69568578131852299</v>
      </c>
      <c r="AM12" s="17">
        <v>0.72547844688058205</v>
      </c>
      <c r="AN12" s="17">
        <v>0.60993778360093998</v>
      </c>
      <c r="AO12" s="17">
        <v>0.55418441290133402</v>
      </c>
      <c r="AP12" s="17">
        <v>0.572828964932244</v>
      </c>
      <c r="AQ12" s="17">
        <v>0.63907303153825501</v>
      </c>
      <c r="AR12" s="17">
        <v>0.39870099417968002</v>
      </c>
      <c r="AS12" s="17"/>
      <c r="AT12" s="17">
        <v>0.36503943275214901</v>
      </c>
      <c r="AU12" s="17">
        <v>0.65898755833310696</v>
      </c>
      <c r="AV12" s="17">
        <v>0.52742312325866203</v>
      </c>
      <c r="AW12" s="17">
        <v>0.67019830338853703</v>
      </c>
      <c r="AX12" s="17">
        <v>0.81145795751688699</v>
      </c>
      <c r="AY12" s="17">
        <v>0.77167126171953504</v>
      </c>
      <c r="AZ12" s="17"/>
      <c r="BA12" s="17">
        <v>0.65059283750595498</v>
      </c>
      <c r="BB12" s="17">
        <v>0.65458889038932699</v>
      </c>
      <c r="BC12" s="17">
        <v>0.542882893844292</v>
      </c>
      <c r="BD12" s="17">
        <v>0.38453233616044502</v>
      </c>
      <c r="BE12" s="17">
        <v>0.429068344438923</v>
      </c>
      <c r="BF12" s="17"/>
      <c r="BG12" s="17">
        <v>0.61938558497253005</v>
      </c>
      <c r="BH12" s="17">
        <v>0.54211250867013505</v>
      </c>
      <c r="BI12" s="17">
        <v>0.66606881467643697</v>
      </c>
      <c r="BJ12" s="17">
        <v>0.78125709024952905</v>
      </c>
      <c r="BK12" s="17">
        <v>0.49050605498134803</v>
      </c>
      <c r="BL12" s="17"/>
      <c r="BM12" s="17">
        <v>0.60911312711147003</v>
      </c>
      <c r="BN12" s="17">
        <v>0.56046631355017096</v>
      </c>
      <c r="BO12" s="17">
        <v>0.64887421802049094</v>
      </c>
      <c r="BP12" s="17"/>
      <c r="BQ12" s="17">
        <v>0.513391349542622</v>
      </c>
      <c r="BR12" s="17">
        <v>0.65359377806610797</v>
      </c>
      <c r="BS12" s="17"/>
      <c r="BT12" s="17">
        <v>0.58453317327224597</v>
      </c>
      <c r="BU12" s="17">
        <v>0.62311915124187101</v>
      </c>
    </row>
    <row r="13" spans="2:73" x14ac:dyDescent="0.3">
      <c r="B13" s="18" t="s">
        <v>212</v>
      </c>
      <c r="C13" s="17">
        <v>1.2873616891907001E-2</v>
      </c>
      <c r="D13" s="17">
        <v>1.0399833802505301E-2</v>
      </c>
      <c r="E13" s="17">
        <v>1.5373622645300599E-2</v>
      </c>
      <c r="F13" s="17"/>
      <c r="G13" s="17">
        <v>0</v>
      </c>
      <c r="H13" s="17">
        <v>1.27911640123949E-2</v>
      </c>
      <c r="I13" s="17">
        <v>6.5687692010403601E-3</v>
      </c>
      <c r="J13" s="17">
        <v>1.2853746822829601E-2</v>
      </c>
      <c r="K13" s="17">
        <v>1.9316719112507701E-2</v>
      </c>
      <c r="L13" s="17">
        <v>2.0904881935139299E-2</v>
      </c>
      <c r="M13" s="17"/>
      <c r="N13" s="17">
        <v>3.9726894089551204E-3</v>
      </c>
      <c r="O13" s="17">
        <v>2.27387068307487E-2</v>
      </c>
      <c r="P13" s="17">
        <v>1.6800943314990401E-2</v>
      </c>
      <c r="Q13" s="17">
        <v>9.7521905182201898E-3</v>
      </c>
      <c r="R13" s="17"/>
      <c r="S13" s="17">
        <v>7.5107937561449296E-3</v>
      </c>
      <c r="T13" s="17">
        <v>6.7550770077656102E-3</v>
      </c>
      <c r="U13" s="17">
        <v>1.2692920910340501E-2</v>
      </c>
      <c r="V13" s="17">
        <v>0</v>
      </c>
      <c r="W13" s="17">
        <v>2.1504270580421099E-2</v>
      </c>
      <c r="X13" s="17">
        <v>2.1921857984828999E-2</v>
      </c>
      <c r="Y13" s="17">
        <v>1.2694125526922499E-2</v>
      </c>
      <c r="Z13" s="17">
        <v>5.9594201697726099E-2</v>
      </c>
      <c r="AA13" s="17">
        <v>8.8127637293124207E-3</v>
      </c>
      <c r="AB13" s="17"/>
      <c r="AC13" s="17">
        <v>0</v>
      </c>
      <c r="AD13" s="17">
        <v>3.1767932707825901E-2</v>
      </c>
      <c r="AE13" s="17">
        <v>0</v>
      </c>
      <c r="AF13" s="17">
        <v>0</v>
      </c>
      <c r="AG13" s="17">
        <v>5.1610924793217897E-2</v>
      </c>
      <c r="AH13" s="17">
        <v>0</v>
      </c>
      <c r="AI13" s="17">
        <v>0</v>
      </c>
      <c r="AJ13" s="17">
        <v>0</v>
      </c>
      <c r="AK13" s="17">
        <v>3.6923737068367303E-2</v>
      </c>
      <c r="AL13" s="17">
        <v>1.8090969865802001E-2</v>
      </c>
      <c r="AM13" s="17">
        <v>0</v>
      </c>
      <c r="AN13" s="17">
        <v>0</v>
      </c>
      <c r="AO13" s="17">
        <v>0</v>
      </c>
      <c r="AP13" s="17">
        <v>5.0212139455196703E-2</v>
      </c>
      <c r="AQ13" s="17">
        <v>0</v>
      </c>
      <c r="AR13" s="17">
        <v>0</v>
      </c>
      <c r="AS13" s="17"/>
      <c r="AT13" s="17">
        <v>1.09176986991813E-2</v>
      </c>
      <c r="AU13" s="17">
        <v>1.94648994364136E-2</v>
      </c>
      <c r="AV13" s="17">
        <v>0</v>
      </c>
      <c r="AW13" s="17">
        <v>1.24639291209434E-2</v>
      </c>
      <c r="AX13" s="17">
        <v>2.5142164183016302E-2</v>
      </c>
      <c r="AY13" s="17">
        <v>0</v>
      </c>
      <c r="AZ13" s="17"/>
      <c r="BA13" s="17">
        <v>1.33526972722968E-2</v>
      </c>
      <c r="BB13" s="17">
        <v>2.74823600845399E-2</v>
      </c>
      <c r="BC13" s="17">
        <v>8.70384699722207E-3</v>
      </c>
      <c r="BD13" s="17">
        <v>0</v>
      </c>
      <c r="BE13" s="17">
        <v>0</v>
      </c>
      <c r="BF13" s="17"/>
      <c r="BG13" s="17">
        <v>1.26443980517314E-2</v>
      </c>
      <c r="BH13" s="17">
        <v>1.0511802553947401E-2</v>
      </c>
      <c r="BI13" s="17">
        <v>1.08139683075826E-2</v>
      </c>
      <c r="BJ13" s="17">
        <v>1.7643263913629598E-2</v>
      </c>
      <c r="BK13" s="17">
        <v>0</v>
      </c>
      <c r="BL13" s="17"/>
      <c r="BM13" s="17">
        <v>8.9871573259040303E-3</v>
      </c>
      <c r="BN13" s="17">
        <v>2.3535928828820499E-2</v>
      </c>
      <c r="BO13" s="17">
        <v>0</v>
      </c>
      <c r="BP13" s="17"/>
      <c r="BQ13" s="17">
        <v>6.6288878034300499E-3</v>
      </c>
      <c r="BR13" s="17">
        <v>1.8246576787291701E-2</v>
      </c>
      <c r="BS13" s="17"/>
      <c r="BT13" s="17">
        <v>6.0035254500718001E-3</v>
      </c>
      <c r="BU13" s="17">
        <v>2.5140377646420301E-2</v>
      </c>
    </row>
    <row r="14" spans="2:73" x14ac:dyDescent="0.3">
      <c r="B14" s="18" t="s">
        <v>92</v>
      </c>
      <c r="C14" s="19">
        <v>2.9237746802136401E-2</v>
      </c>
      <c r="D14" s="19">
        <v>2.1619768233377301E-2</v>
      </c>
      <c r="E14" s="19">
        <v>3.6902970128564902E-2</v>
      </c>
      <c r="F14" s="19"/>
      <c r="G14" s="19">
        <v>2.6942887488082899E-2</v>
      </c>
      <c r="H14" s="19">
        <v>2.61621371439987E-2</v>
      </c>
      <c r="I14" s="19">
        <v>2.2913396704773201E-2</v>
      </c>
      <c r="J14" s="19">
        <v>1.74075678839344E-2</v>
      </c>
      <c r="K14" s="19">
        <v>5.9714795730484098E-2</v>
      </c>
      <c r="L14" s="19">
        <v>2.8155569897594501E-2</v>
      </c>
      <c r="M14" s="19"/>
      <c r="N14" s="19">
        <v>1.4150155400950701E-2</v>
      </c>
      <c r="O14" s="19">
        <v>2.1579838831865001E-2</v>
      </c>
      <c r="P14" s="19">
        <v>2.4053649008872899E-2</v>
      </c>
      <c r="Q14" s="19">
        <v>5.8075550943269001E-2</v>
      </c>
      <c r="R14" s="19"/>
      <c r="S14" s="19">
        <v>4.2893837569140503E-2</v>
      </c>
      <c r="T14" s="19">
        <v>1.8928073017643501E-2</v>
      </c>
      <c r="U14" s="19">
        <v>1.40625163093863E-2</v>
      </c>
      <c r="V14" s="19">
        <v>3.5261383745642701E-2</v>
      </c>
      <c r="W14" s="19">
        <v>9.9068498983025007E-3</v>
      </c>
      <c r="X14" s="19">
        <v>9.5487860041754795E-3</v>
      </c>
      <c r="Y14" s="19">
        <v>4.0950028865559603E-2</v>
      </c>
      <c r="Z14" s="19">
        <v>0.116725381530145</v>
      </c>
      <c r="AA14" s="19">
        <v>2.7414599524829102E-2</v>
      </c>
      <c r="AB14" s="19"/>
      <c r="AC14" s="19">
        <v>0.22524622366806199</v>
      </c>
      <c r="AD14" s="19">
        <v>4.1781000992128198E-2</v>
      </c>
      <c r="AE14" s="19">
        <v>7.6676445330173301E-2</v>
      </c>
      <c r="AF14" s="19">
        <v>4.1690296277322299E-2</v>
      </c>
      <c r="AG14" s="19">
        <v>6.0681648516214201E-2</v>
      </c>
      <c r="AH14" s="19">
        <v>2.7576824438348101E-2</v>
      </c>
      <c r="AI14" s="19">
        <v>1.5360325268669799E-2</v>
      </c>
      <c r="AJ14" s="19">
        <v>2.5006912090665499E-2</v>
      </c>
      <c r="AK14" s="19">
        <v>2.03807806259543E-2</v>
      </c>
      <c r="AL14" s="19">
        <v>1.7280143072672099E-2</v>
      </c>
      <c r="AM14" s="19">
        <v>0</v>
      </c>
      <c r="AN14" s="19">
        <v>0</v>
      </c>
      <c r="AO14" s="19">
        <v>5.8817958827070103E-2</v>
      </c>
      <c r="AP14" s="19">
        <v>0</v>
      </c>
      <c r="AQ14" s="19">
        <v>0</v>
      </c>
      <c r="AR14" s="19">
        <v>0</v>
      </c>
      <c r="AS14" s="19"/>
      <c r="AT14" s="19">
        <v>2.4402472144438098E-2</v>
      </c>
      <c r="AU14" s="19">
        <v>3.0796718014669499E-2</v>
      </c>
      <c r="AV14" s="19">
        <v>5.1818389559267902E-2</v>
      </c>
      <c r="AW14" s="19">
        <v>3.1496937629166097E-2</v>
      </c>
      <c r="AX14" s="19">
        <v>1.1427933276143399E-2</v>
      </c>
      <c r="AY14" s="19">
        <v>0</v>
      </c>
      <c r="AZ14" s="19"/>
      <c r="BA14" s="19">
        <v>5.2999944781824501E-2</v>
      </c>
      <c r="BB14" s="19">
        <v>2.0458506661442302E-2</v>
      </c>
      <c r="BC14" s="19">
        <v>2.43552485610588E-2</v>
      </c>
      <c r="BD14" s="19">
        <v>2.1533098256844602E-2</v>
      </c>
      <c r="BE14" s="19">
        <v>0</v>
      </c>
      <c r="BF14" s="19"/>
      <c r="BG14" s="19">
        <v>2.5920105301295199E-2</v>
      </c>
      <c r="BH14" s="19">
        <v>2.2431856736732401E-2</v>
      </c>
      <c r="BI14" s="19">
        <v>0</v>
      </c>
      <c r="BJ14" s="19">
        <v>5.3782272360048997E-2</v>
      </c>
      <c r="BK14" s="19">
        <v>0</v>
      </c>
      <c r="BL14" s="19"/>
      <c r="BM14" s="19">
        <v>1.62954762294736E-2</v>
      </c>
      <c r="BN14" s="19">
        <v>3.69647322361768E-2</v>
      </c>
      <c r="BO14" s="19">
        <v>5.5704835539128E-2</v>
      </c>
      <c r="BP14" s="19"/>
      <c r="BQ14" s="19">
        <v>1.5291559277562899E-2</v>
      </c>
      <c r="BR14" s="19">
        <v>3.1689993768726499E-2</v>
      </c>
      <c r="BS14" s="19"/>
      <c r="BT14" s="19">
        <v>7.5851115141704704E-3</v>
      </c>
      <c r="BU14" s="19">
        <v>6.2020427285699703E-2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776</v>
      </c>
      <c r="D7" s="10">
        <v>328</v>
      </c>
      <c r="E7" s="10">
        <v>447</v>
      </c>
      <c r="F7" s="10"/>
      <c r="G7" s="10">
        <v>81</v>
      </c>
      <c r="H7" s="10">
        <v>105</v>
      </c>
      <c r="I7" s="10">
        <v>135</v>
      </c>
      <c r="J7" s="10">
        <v>175</v>
      </c>
      <c r="K7" s="10">
        <v>121</v>
      </c>
      <c r="L7" s="10">
        <v>159</v>
      </c>
      <c r="M7" s="10"/>
      <c r="N7" s="10">
        <v>221</v>
      </c>
      <c r="O7" s="10">
        <v>187</v>
      </c>
      <c r="P7" s="10">
        <v>166</v>
      </c>
      <c r="Q7" s="10">
        <v>197</v>
      </c>
      <c r="R7" s="10"/>
      <c r="S7" s="10">
        <v>136</v>
      </c>
      <c r="T7" s="10">
        <v>124</v>
      </c>
      <c r="U7" s="10">
        <v>75</v>
      </c>
      <c r="V7" s="10">
        <v>77</v>
      </c>
      <c r="W7" s="10">
        <v>70</v>
      </c>
      <c r="X7" s="10">
        <v>77</v>
      </c>
      <c r="Y7" s="10">
        <v>68</v>
      </c>
      <c r="Z7" s="10">
        <v>49</v>
      </c>
      <c r="AA7" s="10">
        <v>100</v>
      </c>
      <c r="AB7" s="10"/>
      <c r="AC7" s="10">
        <v>6</v>
      </c>
      <c r="AD7" s="10">
        <v>36</v>
      </c>
      <c r="AE7" s="10">
        <v>50</v>
      </c>
      <c r="AF7" s="10">
        <v>44</v>
      </c>
      <c r="AG7" s="10">
        <v>66</v>
      </c>
      <c r="AH7" s="10">
        <v>83</v>
      </c>
      <c r="AI7" s="10">
        <v>61</v>
      </c>
      <c r="AJ7" s="10">
        <v>58</v>
      </c>
      <c r="AK7" s="10">
        <v>50</v>
      </c>
      <c r="AL7" s="10">
        <v>45</v>
      </c>
      <c r="AM7" s="10">
        <v>62</v>
      </c>
      <c r="AN7" s="10">
        <v>54</v>
      </c>
      <c r="AO7" s="10">
        <v>35</v>
      </c>
      <c r="AP7" s="10">
        <v>18</v>
      </c>
      <c r="AQ7" s="10">
        <v>27</v>
      </c>
      <c r="AR7" s="10">
        <v>45</v>
      </c>
      <c r="AS7" s="10"/>
      <c r="AT7" s="10">
        <v>181</v>
      </c>
      <c r="AU7" s="10">
        <v>238</v>
      </c>
      <c r="AV7" s="10">
        <v>107</v>
      </c>
      <c r="AW7" s="10">
        <v>133</v>
      </c>
      <c r="AX7" s="10">
        <v>80</v>
      </c>
      <c r="AY7" s="10">
        <v>37</v>
      </c>
      <c r="AZ7" s="10"/>
      <c r="BA7" s="10">
        <v>186</v>
      </c>
      <c r="BB7" s="10">
        <v>174</v>
      </c>
      <c r="BC7" s="10">
        <v>182</v>
      </c>
      <c r="BD7" s="10">
        <v>104</v>
      </c>
      <c r="BE7" s="10">
        <v>18</v>
      </c>
      <c r="BF7" s="10"/>
      <c r="BG7" s="10">
        <v>155</v>
      </c>
      <c r="BH7" s="10">
        <v>256</v>
      </c>
      <c r="BI7" s="10">
        <v>72</v>
      </c>
      <c r="BJ7" s="10">
        <v>97</v>
      </c>
      <c r="BK7" s="10">
        <v>38</v>
      </c>
      <c r="BL7" s="10"/>
      <c r="BM7" s="10">
        <v>363</v>
      </c>
      <c r="BN7" s="10">
        <v>281</v>
      </c>
      <c r="BO7" s="10">
        <v>132</v>
      </c>
      <c r="BP7" s="10"/>
      <c r="BQ7" s="10">
        <v>279</v>
      </c>
      <c r="BR7" s="10">
        <v>463</v>
      </c>
      <c r="BS7" s="10"/>
      <c r="BT7" s="10">
        <v>446</v>
      </c>
      <c r="BU7" s="10">
        <v>296</v>
      </c>
    </row>
    <row r="8" spans="2:73" ht="30" customHeight="1" x14ac:dyDescent="0.3">
      <c r="B8" s="11" t="s">
        <v>19</v>
      </c>
      <c r="C8" s="11">
        <v>779</v>
      </c>
      <c r="D8" s="11">
        <v>382</v>
      </c>
      <c r="E8" s="11">
        <v>396</v>
      </c>
      <c r="F8" s="11"/>
      <c r="G8" s="11">
        <v>119</v>
      </c>
      <c r="H8" s="11">
        <v>130</v>
      </c>
      <c r="I8" s="11">
        <v>131</v>
      </c>
      <c r="J8" s="11">
        <v>136</v>
      </c>
      <c r="K8" s="11">
        <v>118</v>
      </c>
      <c r="L8" s="11">
        <v>145</v>
      </c>
      <c r="M8" s="11"/>
      <c r="N8" s="11">
        <v>210</v>
      </c>
      <c r="O8" s="11">
        <v>209</v>
      </c>
      <c r="P8" s="11">
        <v>165</v>
      </c>
      <c r="Q8" s="11">
        <v>190</v>
      </c>
      <c r="R8" s="11"/>
      <c r="S8" s="11">
        <v>137</v>
      </c>
      <c r="T8" s="11">
        <v>122</v>
      </c>
      <c r="U8" s="11">
        <v>79</v>
      </c>
      <c r="V8" s="11">
        <v>80</v>
      </c>
      <c r="W8" s="11">
        <v>66</v>
      </c>
      <c r="X8" s="11">
        <v>71</v>
      </c>
      <c r="Y8" s="11">
        <v>74</v>
      </c>
      <c r="Z8" s="11">
        <v>48</v>
      </c>
      <c r="AA8" s="11">
        <v>102</v>
      </c>
      <c r="AB8" s="11"/>
      <c r="AC8" s="11">
        <v>9</v>
      </c>
      <c r="AD8" s="11">
        <v>36</v>
      </c>
      <c r="AE8" s="11">
        <v>49</v>
      </c>
      <c r="AF8" s="11">
        <v>44</v>
      </c>
      <c r="AG8" s="11">
        <v>66</v>
      </c>
      <c r="AH8" s="11">
        <v>81</v>
      </c>
      <c r="AI8" s="11">
        <v>62</v>
      </c>
      <c r="AJ8" s="11">
        <v>57</v>
      </c>
      <c r="AK8" s="11">
        <v>55</v>
      </c>
      <c r="AL8" s="11">
        <v>47</v>
      </c>
      <c r="AM8" s="11">
        <v>60</v>
      </c>
      <c r="AN8" s="11">
        <v>53</v>
      </c>
      <c r="AO8" s="11">
        <v>33</v>
      </c>
      <c r="AP8" s="11">
        <v>19</v>
      </c>
      <c r="AQ8" s="11">
        <v>28</v>
      </c>
      <c r="AR8" s="11">
        <v>44</v>
      </c>
      <c r="AS8" s="11"/>
      <c r="AT8" s="11">
        <v>197</v>
      </c>
      <c r="AU8" s="11">
        <v>236</v>
      </c>
      <c r="AV8" s="11">
        <v>105</v>
      </c>
      <c r="AW8" s="11">
        <v>131</v>
      </c>
      <c r="AX8" s="11">
        <v>73</v>
      </c>
      <c r="AY8" s="11">
        <v>36</v>
      </c>
      <c r="AZ8" s="11"/>
      <c r="BA8" s="11">
        <v>182</v>
      </c>
      <c r="BB8" s="11">
        <v>180</v>
      </c>
      <c r="BC8" s="11">
        <v>190</v>
      </c>
      <c r="BD8" s="11">
        <v>104</v>
      </c>
      <c r="BE8" s="11">
        <v>16</v>
      </c>
      <c r="BF8" s="11"/>
      <c r="BG8" s="11">
        <v>148</v>
      </c>
      <c r="BH8" s="11">
        <v>254</v>
      </c>
      <c r="BI8" s="11">
        <v>74</v>
      </c>
      <c r="BJ8" s="11">
        <v>96</v>
      </c>
      <c r="BK8" s="11">
        <v>41</v>
      </c>
      <c r="BL8" s="11"/>
      <c r="BM8" s="11">
        <v>366</v>
      </c>
      <c r="BN8" s="11">
        <v>282</v>
      </c>
      <c r="BO8" s="11">
        <v>131</v>
      </c>
      <c r="BP8" s="11"/>
      <c r="BQ8" s="11">
        <v>304</v>
      </c>
      <c r="BR8" s="11">
        <v>435</v>
      </c>
      <c r="BS8" s="11"/>
      <c r="BT8" s="11">
        <v>447</v>
      </c>
      <c r="BU8" s="11">
        <v>296</v>
      </c>
    </row>
    <row r="9" spans="2:73" x14ac:dyDescent="0.3">
      <c r="B9" s="18" t="s">
        <v>417</v>
      </c>
      <c r="C9" s="17">
        <v>4.19155540930259E-2</v>
      </c>
      <c r="D9" s="17">
        <v>5.3335009319379602E-2</v>
      </c>
      <c r="E9" s="17">
        <v>3.0986689472253501E-2</v>
      </c>
      <c r="F9" s="17"/>
      <c r="G9" s="17">
        <v>7.7796185585747704E-2</v>
      </c>
      <c r="H9" s="17">
        <v>5.5096832911810098E-2</v>
      </c>
      <c r="I9" s="17">
        <v>4.5409964807044297E-2</v>
      </c>
      <c r="J9" s="17">
        <v>2.5791463918031401E-2</v>
      </c>
      <c r="K9" s="17">
        <v>2.4303909862480901E-2</v>
      </c>
      <c r="L9" s="17">
        <v>2.70727860468058E-2</v>
      </c>
      <c r="M9" s="17"/>
      <c r="N9" s="17">
        <v>3.6164662357010803E-2</v>
      </c>
      <c r="O9" s="17">
        <v>4.9404514310741998E-2</v>
      </c>
      <c r="P9" s="17">
        <v>1.70398308943914E-2</v>
      </c>
      <c r="Q9" s="17">
        <v>6.2640099190791998E-2</v>
      </c>
      <c r="R9" s="17"/>
      <c r="S9" s="17">
        <v>2.7957909065210999E-2</v>
      </c>
      <c r="T9" s="17">
        <v>4.0257818566640999E-2</v>
      </c>
      <c r="U9" s="17">
        <v>5.86230092392621E-2</v>
      </c>
      <c r="V9" s="17">
        <v>2.6481061319476602E-2</v>
      </c>
      <c r="W9" s="17">
        <v>1.13105223667876E-2</v>
      </c>
      <c r="X9" s="17">
        <v>2.47454099434774E-2</v>
      </c>
      <c r="Y9" s="17">
        <v>1.24342246268272E-2</v>
      </c>
      <c r="Z9" s="17">
        <v>9.2270362217389504E-2</v>
      </c>
      <c r="AA9" s="17">
        <v>9.1117192740644407E-2</v>
      </c>
      <c r="AB9" s="17"/>
      <c r="AC9" s="17">
        <v>0.26194098536744598</v>
      </c>
      <c r="AD9" s="17">
        <v>0.12833938512795601</v>
      </c>
      <c r="AE9" s="17">
        <v>4.34315289879963E-2</v>
      </c>
      <c r="AF9" s="17">
        <v>4.3636769795308797E-2</v>
      </c>
      <c r="AG9" s="17">
        <v>5.9678299550964702E-2</v>
      </c>
      <c r="AH9" s="17">
        <v>5.8043088920106498E-2</v>
      </c>
      <c r="AI9" s="17">
        <v>0</v>
      </c>
      <c r="AJ9" s="17">
        <v>1.8033415582666901E-2</v>
      </c>
      <c r="AK9" s="17">
        <v>5.1079851874182701E-2</v>
      </c>
      <c r="AL9" s="17">
        <v>6.3951607056526999E-2</v>
      </c>
      <c r="AM9" s="17">
        <v>3.2217279416730298E-2</v>
      </c>
      <c r="AN9" s="17">
        <v>3.1289197084883501E-2</v>
      </c>
      <c r="AO9" s="17">
        <v>0</v>
      </c>
      <c r="AP9" s="17">
        <v>0</v>
      </c>
      <c r="AQ9" s="17">
        <v>5.6994649333566398E-2</v>
      </c>
      <c r="AR9" s="17">
        <v>2.0019998601006998E-2</v>
      </c>
      <c r="AS9" s="17"/>
      <c r="AT9" s="17">
        <v>6.4989143827173496E-2</v>
      </c>
      <c r="AU9" s="17">
        <v>2.14779567180165E-2</v>
      </c>
      <c r="AV9" s="17">
        <v>4.2355345259710603E-2</v>
      </c>
      <c r="AW9" s="17">
        <v>4.5282894012929599E-2</v>
      </c>
      <c r="AX9" s="17">
        <v>3.3384276439565201E-2</v>
      </c>
      <c r="AY9" s="17">
        <v>5.40556236892238E-2</v>
      </c>
      <c r="AZ9" s="17"/>
      <c r="BA9" s="17">
        <v>4.9399249280470701E-2</v>
      </c>
      <c r="BB9" s="17">
        <v>4.1623621056744102E-2</v>
      </c>
      <c r="BC9" s="17">
        <v>4.5282495546776498E-2</v>
      </c>
      <c r="BD9" s="17">
        <v>2.2781044259547099E-2</v>
      </c>
      <c r="BE9" s="17">
        <v>9.1572664307289997E-2</v>
      </c>
      <c r="BF9" s="17"/>
      <c r="BG9" s="17">
        <v>5.7699488073670599E-3</v>
      </c>
      <c r="BH9" s="17">
        <v>6.0057190084500098E-2</v>
      </c>
      <c r="BI9" s="17">
        <v>6.7415808413638298E-2</v>
      </c>
      <c r="BJ9" s="17">
        <v>8.8471760259512394E-3</v>
      </c>
      <c r="BK9" s="17">
        <v>5.9061147537597301E-2</v>
      </c>
      <c r="BL9" s="17"/>
      <c r="BM9" s="17">
        <v>2.6931086948381699E-2</v>
      </c>
      <c r="BN9" s="17">
        <v>3.2254461756823102E-2</v>
      </c>
      <c r="BO9" s="17">
        <v>0.104796044259256</v>
      </c>
      <c r="BP9" s="17"/>
      <c r="BQ9" s="17">
        <v>4.1326733343729202E-2</v>
      </c>
      <c r="BR9" s="17">
        <v>3.3782583860962903E-2</v>
      </c>
      <c r="BS9" s="17"/>
      <c r="BT9" s="17">
        <v>4.3077436069325001E-2</v>
      </c>
      <c r="BU9" s="17">
        <v>4.18189782744324E-2</v>
      </c>
    </row>
    <row r="10" spans="2:73" x14ac:dyDescent="0.3">
      <c r="B10" s="18" t="s">
        <v>416</v>
      </c>
      <c r="C10" s="17">
        <v>0.49298699833000498</v>
      </c>
      <c r="D10" s="17">
        <v>0.53483613987179801</v>
      </c>
      <c r="E10" s="17">
        <v>0.45187901434838901</v>
      </c>
      <c r="F10" s="17"/>
      <c r="G10" s="17">
        <v>0.46579423197975101</v>
      </c>
      <c r="H10" s="17">
        <v>0.560238704421541</v>
      </c>
      <c r="I10" s="17">
        <v>0.46771230103615802</v>
      </c>
      <c r="J10" s="17">
        <v>0.48085205689981397</v>
      </c>
      <c r="K10" s="17">
        <v>0.44114786425425701</v>
      </c>
      <c r="L10" s="17">
        <v>0.53138774229105701</v>
      </c>
      <c r="M10" s="17"/>
      <c r="N10" s="17">
        <v>0.53862888922491803</v>
      </c>
      <c r="O10" s="17">
        <v>0.54006768564456697</v>
      </c>
      <c r="P10" s="17">
        <v>0.43904873142509998</v>
      </c>
      <c r="Q10" s="17">
        <v>0.43520655439655298</v>
      </c>
      <c r="R10" s="17"/>
      <c r="S10" s="17">
        <v>0.69066882006166697</v>
      </c>
      <c r="T10" s="17">
        <v>0.45586196514717597</v>
      </c>
      <c r="U10" s="17">
        <v>0.382827738444244</v>
      </c>
      <c r="V10" s="17">
        <v>0.480858877926506</v>
      </c>
      <c r="W10" s="17">
        <v>0.28801642266802702</v>
      </c>
      <c r="X10" s="17">
        <v>0.41512288207471498</v>
      </c>
      <c r="Y10" s="17">
        <v>0.62067270944055297</v>
      </c>
      <c r="Z10" s="17">
        <v>0.424122093894237</v>
      </c>
      <c r="AA10" s="17">
        <v>0.49523849552545102</v>
      </c>
      <c r="AB10" s="17"/>
      <c r="AC10" s="17">
        <v>0.62982768848507498</v>
      </c>
      <c r="AD10" s="17">
        <v>0.46992062925587502</v>
      </c>
      <c r="AE10" s="17">
        <v>0.44666354653850798</v>
      </c>
      <c r="AF10" s="17">
        <v>0.45781435161129602</v>
      </c>
      <c r="AG10" s="17">
        <v>0.53401204428978699</v>
      </c>
      <c r="AH10" s="17">
        <v>0.45400354359179801</v>
      </c>
      <c r="AI10" s="17">
        <v>0.53712764298814697</v>
      </c>
      <c r="AJ10" s="17">
        <v>0.57430717468375603</v>
      </c>
      <c r="AK10" s="17">
        <v>0.44062623562665898</v>
      </c>
      <c r="AL10" s="17">
        <v>0.43691226348795398</v>
      </c>
      <c r="AM10" s="17">
        <v>0.50253913189620403</v>
      </c>
      <c r="AN10" s="17">
        <v>0.55502864868609703</v>
      </c>
      <c r="AO10" s="17">
        <v>0.44101838367197299</v>
      </c>
      <c r="AP10" s="17">
        <v>0.28265666116079802</v>
      </c>
      <c r="AQ10" s="17">
        <v>0.53313250454928096</v>
      </c>
      <c r="AR10" s="17">
        <v>0.52874647696279198</v>
      </c>
      <c r="AS10" s="17"/>
      <c r="AT10" s="17">
        <v>0.63211035813044503</v>
      </c>
      <c r="AU10" s="17">
        <v>0.49223785246047402</v>
      </c>
      <c r="AV10" s="17">
        <v>0.356569711571109</v>
      </c>
      <c r="AW10" s="17">
        <v>0.48563376741400999</v>
      </c>
      <c r="AX10" s="17">
        <v>0.40194819103718099</v>
      </c>
      <c r="AY10" s="17">
        <v>0.34855047923752203</v>
      </c>
      <c r="AZ10" s="17"/>
      <c r="BA10" s="17">
        <v>0.45805659059707998</v>
      </c>
      <c r="BB10" s="17">
        <v>0.480911721943936</v>
      </c>
      <c r="BC10" s="17">
        <v>0.51716391939147299</v>
      </c>
      <c r="BD10" s="17">
        <v>0.59562262528527898</v>
      </c>
      <c r="BE10" s="17">
        <v>0.47192971432519298</v>
      </c>
      <c r="BF10" s="17"/>
      <c r="BG10" s="17">
        <v>0.50817677008067696</v>
      </c>
      <c r="BH10" s="17">
        <v>0.47737140434252101</v>
      </c>
      <c r="BI10" s="17">
        <v>0.465705862761772</v>
      </c>
      <c r="BJ10" s="17">
        <v>0.493449652247889</v>
      </c>
      <c r="BK10" s="17">
        <v>0.49816113301614701</v>
      </c>
      <c r="BL10" s="17"/>
      <c r="BM10" s="17">
        <v>0.49141919149205199</v>
      </c>
      <c r="BN10" s="17">
        <v>0.50104362273177405</v>
      </c>
      <c r="BO10" s="17">
        <v>0.47995957998619099</v>
      </c>
      <c r="BP10" s="17"/>
      <c r="BQ10" s="17">
        <v>0.563189413897209</v>
      </c>
      <c r="BR10" s="17">
        <v>0.44968688949001101</v>
      </c>
      <c r="BS10" s="17"/>
      <c r="BT10" s="17">
        <v>0.53565848234685998</v>
      </c>
      <c r="BU10" s="17">
        <v>0.44250977366546101</v>
      </c>
    </row>
    <row r="11" spans="2:73" x14ac:dyDescent="0.3">
      <c r="B11" s="18" t="s">
        <v>418</v>
      </c>
      <c r="C11" s="17">
        <v>2.2444062455715799E-2</v>
      </c>
      <c r="D11" s="17">
        <v>3.2811537093414202E-2</v>
      </c>
      <c r="E11" s="17">
        <v>1.24970145635468E-2</v>
      </c>
      <c r="F11" s="17"/>
      <c r="G11" s="17">
        <v>2.6654295968228402E-2</v>
      </c>
      <c r="H11" s="17">
        <v>7.2544016503453504E-2</v>
      </c>
      <c r="I11" s="17">
        <v>1.72089157762777E-2</v>
      </c>
      <c r="J11" s="17">
        <v>1.2071723538722601E-2</v>
      </c>
      <c r="K11" s="17">
        <v>8.4992260720999305E-3</v>
      </c>
      <c r="L11" s="17">
        <v>0</v>
      </c>
      <c r="M11" s="17"/>
      <c r="N11" s="17">
        <v>3.8354317589762002E-2</v>
      </c>
      <c r="O11" s="17">
        <v>7.2933041989893203E-3</v>
      </c>
      <c r="P11" s="17">
        <v>3.5260583047361099E-2</v>
      </c>
      <c r="Q11" s="17">
        <v>1.09248651918602E-2</v>
      </c>
      <c r="R11" s="17"/>
      <c r="S11" s="17">
        <v>4.8431895958152199E-2</v>
      </c>
      <c r="T11" s="17">
        <v>0</v>
      </c>
      <c r="U11" s="17">
        <v>3.1780704275376603E-2</v>
      </c>
      <c r="V11" s="17">
        <v>4.7860086510381303E-2</v>
      </c>
      <c r="W11" s="17">
        <v>1.61214493205953E-2</v>
      </c>
      <c r="X11" s="17">
        <v>0</v>
      </c>
      <c r="Y11" s="17">
        <v>0</v>
      </c>
      <c r="Z11" s="17">
        <v>0</v>
      </c>
      <c r="AA11" s="17">
        <v>3.3982490600406E-2</v>
      </c>
      <c r="AB11" s="17"/>
      <c r="AC11" s="17">
        <v>0</v>
      </c>
      <c r="AD11" s="17">
        <v>4.6721487010113499E-2</v>
      </c>
      <c r="AE11" s="17">
        <v>4.2107197759790098E-2</v>
      </c>
      <c r="AF11" s="17">
        <v>0</v>
      </c>
      <c r="AG11" s="17">
        <v>3.48173465066366E-2</v>
      </c>
      <c r="AH11" s="17">
        <v>0</v>
      </c>
      <c r="AI11" s="17">
        <v>3.1697437078496302E-2</v>
      </c>
      <c r="AJ11" s="17">
        <v>0</v>
      </c>
      <c r="AK11" s="17">
        <v>4.6812985157559897E-2</v>
      </c>
      <c r="AL11" s="17">
        <v>0</v>
      </c>
      <c r="AM11" s="17">
        <v>1.17688732925905E-2</v>
      </c>
      <c r="AN11" s="17">
        <v>0</v>
      </c>
      <c r="AO11" s="17">
        <v>2.6304728921079101E-2</v>
      </c>
      <c r="AP11" s="17">
        <v>0</v>
      </c>
      <c r="AQ11" s="17">
        <v>6.2995292775359604E-2</v>
      </c>
      <c r="AR11" s="17">
        <v>7.8863863776168094E-2</v>
      </c>
      <c r="AS11" s="17"/>
      <c r="AT11" s="17">
        <v>4.2329705629692599E-2</v>
      </c>
      <c r="AU11" s="17">
        <v>4.1435281396031602E-3</v>
      </c>
      <c r="AV11" s="17">
        <v>1.6831446514982602E-2</v>
      </c>
      <c r="AW11" s="17">
        <v>4.8790428459191001E-2</v>
      </c>
      <c r="AX11" s="17">
        <v>0</v>
      </c>
      <c r="AY11" s="17">
        <v>0</v>
      </c>
      <c r="AZ11" s="17"/>
      <c r="BA11" s="17">
        <v>1.8079410330354002E-2</v>
      </c>
      <c r="BB11" s="17">
        <v>2.0030701725351301E-2</v>
      </c>
      <c r="BC11" s="17">
        <v>2.8296354447297101E-2</v>
      </c>
      <c r="BD11" s="17">
        <v>3.4596376954048498E-2</v>
      </c>
      <c r="BE11" s="17">
        <v>0.101650419473772</v>
      </c>
      <c r="BF11" s="17"/>
      <c r="BG11" s="17">
        <v>1.4058983753897299E-2</v>
      </c>
      <c r="BH11" s="17">
        <v>3.5213600813788999E-2</v>
      </c>
      <c r="BI11" s="17">
        <v>1.0825145621674101E-2</v>
      </c>
      <c r="BJ11" s="17">
        <v>0</v>
      </c>
      <c r="BK11" s="17">
        <v>2.3831143645679401E-2</v>
      </c>
      <c r="BL11" s="17"/>
      <c r="BM11" s="17">
        <v>2.9852453352886301E-2</v>
      </c>
      <c r="BN11" s="17">
        <v>1.51013655203116E-2</v>
      </c>
      <c r="BO11" s="17">
        <v>1.75609364529461E-2</v>
      </c>
      <c r="BP11" s="17"/>
      <c r="BQ11" s="17">
        <v>5.4988689004798197E-2</v>
      </c>
      <c r="BR11" s="17">
        <v>1.7594314901808301E-3</v>
      </c>
      <c r="BS11" s="17"/>
      <c r="BT11" s="17">
        <v>2.8037309601979601E-2</v>
      </c>
      <c r="BU11" s="17">
        <v>1.6739122863833701E-2</v>
      </c>
    </row>
    <row r="12" spans="2:73" x14ac:dyDescent="0.3">
      <c r="B12" s="18" t="s">
        <v>415</v>
      </c>
      <c r="C12" s="17">
        <v>0.39566021650265898</v>
      </c>
      <c r="D12" s="17">
        <v>0.32905174293850897</v>
      </c>
      <c r="E12" s="17">
        <v>0.46043110034231599</v>
      </c>
      <c r="F12" s="17"/>
      <c r="G12" s="17">
        <v>0.38926972968853701</v>
      </c>
      <c r="H12" s="17">
        <v>0.27191197000766698</v>
      </c>
      <c r="I12" s="17">
        <v>0.453178553316752</v>
      </c>
      <c r="J12" s="17">
        <v>0.42997912575192498</v>
      </c>
      <c r="K12" s="17">
        <v>0.46730696544813599</v>
      </c>
      <c r="L12" s="17">
        <v>0.36918383858718101</v>
      </c>
      <c r="M12" s="17"/>
      <c r="N12" s="17">
        <v>0.37076581927829899</v>
      </c>
      <c r="O12" s="17">
        <v>0.353178531578693</v>
      </c>
      <c r="P12" s="17">
        <v>0.466539146580287</v>
      </c>
      <c r="Q12" s="17">
        <v>0.40801188082325601</v>
      </c>
      <c r="R12" s="17"/>
      <c r="S12" s="17">
        <v>0.21819950624196699</v>
      </c>
      <c r="T12" s="17">
        <v>0.41139186047707199</v>
      </c>
      <c r="U12" s="17">
        <v>0.47759158423917097</v>
      </c>
      <c r="V12" s="17">
        <v>0.378861874009634</v>
      </c>
      <c r="W12" s="17">
        <v>0.65436719314584801</v>
      </c>
      <c r="X12" s="17">
        <v>0.48105516599754</v>
      </c>
      <c r="Y12" s="17">
        <v>0.32633020531609502</v>
      </c>
      <c r="Z12" s="17">
        <v>0.46565445920190401</v>
      </c>
      <c r="AA12" s="17">
        <v>0.35327803219844001</v>
      </c>
      <c r="AB12" s="17"/>
      <c r="AC12" s="17">
        <v>0.108231326147479</v>
      </c>
      <c r="AD12" s="17">
        <v>0.23668368586642199</v>
      </c>
      <c r="AE12" s="17">
        <v>0.38514791490927203</v>
      </c>
      <c r="AF12" s="17">
        <v>0.37998318873808601</v>
      </c>
      <c r="AG12" s="17">
        <v>0.32278360076289297</v>
      </c>
      <c r="AH12" s="17">
        <v>0.443537698296806</v>
      </c>
      <c r="AI12" s="17">
        <v>0.415956994433271</v>
      </c>
      <c r="AJ12" s="17">
        <v>0.35751489174498802</v>
      </c>
      <c r="AK12" s="17">
        <v>0.44883480278256999</v>
      </c>
      <c r="AL12" s="17">
        <v>0.38942508788501301</v>
      </c>
      <c r="AM12" s="17">
        <v>0.43741577893742101</v>
      </c>
      <c r="AN12" s="17">
        <v>0.39955231844983302</v>
      </c>
      <c r="AO12" s="17">
        <v>0.53267688740694796</v>
      </c>
      <c r="AP12" s="17">
        <v>0.65944366970981605</v>
      </c>
      <c r="AQ12" s="17">
        <v>0.28983143382372301</v>
      </c>
      <c r="AR12" s="17">
        <v>0.37236966066003302</v>
      </c>
      <c r="AS12" s="17"/>
      <c r="AT12" s="17">
        <v>0.232220480794471</v>
      </c>
      <c r="AU12" s="17">
        <v>0.44039788596794699</v>
      </c>
      <c r="AV12" s="17">
        <v>0.53724686254936305</v>
      </c>
      <c r="AW12" s="17">
        <v>0.39356191878628299</v>
      </c>
      <c r="AX12" s="17">
        <v>0.423870586978771</v>
      </c>
      <c r="AY12" s="17">
        <v>0.53120138541384399</v>
      </c>
      <c r="AZ12" s="17"/>
      <c r="BA12" s="17">
        <v>0.42045508665394299</v>
      </c>
      <c r="BB12" s="17">
        <v>0.40111012515887501</v>
      </c>
      <c r="BC12" s="17">
        <v>0.35071657064405198</v>
      </c>
      <c r="BD12" s="17">
        <v>0.346999953501125</v>
      </c>
      <c r="BE12" s="17">
        <v>0.33484720189374501</v>
      </c>
      <c r="BF12" s="17"/>
      <c r="BG12" s="17">
        <v>0.412001813261551</v>
      </c>
      <c r="BH12" s="17">
        <v>0.398342293675986</v>
      </c>
      <c r="BI12" s="17">
        <v>0.41556032769094298</v>
      </c>
      <c r="BJ12" s="17">
        <v>0.44534222749188701</v>
      </c>
      <c r="BK12" s="17">
        <v>0.27637211812345502</v>
      </c>
      <c r="BL12" s="17"/>
      <c r="BM12" s="17">
        <v>0.41158277721516601</v>
      </c>
      <c r="BN12" s="17">
        <v>0.402677326982737</v>
      </c>
      <c r="BO12" s="17">
        <v>0.335868021272413</v>
      </c>
      <c r="BP12" s="17"/>
      <c r="BQ12" s="17">
        <v>0.323725993611088</v>
      </c>
      <c r="BR12" s="17">
        <v>0.44932869859137903</v>
      </c>
      <c r="BS12" s="17"/>
      <c r="BT12" s="17">
        <v>0.36012489777186801</v>
      </c>
      <c r="BU12" s="17">
        <v>0.44510923218065601</v>
      </c>
    </row>
    <row r="13" spans="2:73" x14ac:dyDescent="0.3">
      <c r="B13" s="18" t="s">
        <v>212</v>
      </c>
      <c r="C13" s="17">
        <v>1.32603303433121E-2</v>
      </c>
      <c r="D13" s="17">
        <v>1.7888791089143999E-2</v>
      </c>
      <c r="E13" s="17">
        <v>8.8247484144793192E-3</v>
      </c>
      <c r="F13" s="17"/>
      <c r="G13" s="17">
        <v>1.9432993912574699E-2</v>
      </c>
      <c r="H13" s="17">
        <v>1.26954223717191E-2</v>
      </c>
      <c r="I13" s="17">
        <v>0</v>
      </c>
      <c r="J13" s="17">
        <v>1.2184505159296101E-2</v>
      </c>
      <c r="K13" s="17">
        <v>8.3337079522623099E-3</v>
      </c>
      <c r="L13" s="17">
        <v>2.57103135023815E-2</v>
      </c>
      <c r="M13" s="17"/>
      <c r="N13" s="17">
        <v>4.1884826511239303E-3</v>
      </c>
      <c r="O13" s="17">
        <v>1.4773160995328201E-2</v>
      </c>
      <c r="P13" s="17">
        <v>5.8070779223143403E-3</v>
      </c>
      <c r="Q13" s="17">
        <v>2.8418447706896801E-2</v>
      </c>
      <c r="R13" s="17"/>
      <c r="S13" s="17">
        <v>0</v>
      </c>
      <c r="T13" s="17">
        <v>1.4405809991249499E-2</v>
      </c>
      <c r="U13" s="17">
        <v>2.4084925423105499E-2</v>
      </c>
      <c r="V13" s="17">
        <v>0</v>
      </c>
      <c r="W13" s="17">
        <v>0</v>
      </c>
      <c r="X13" s="17">
        <v>3.6542381615716699E-2</v>
      </c>
      <c r="Y13" s="17">
        <v>3.1233681388268101E-2</v>
      </c>
      <c r="Z13" s="17">
        <v>0</v>
      </c>
      <c r="AA13" s="17">
        <v>1.7259141051532499E-2</v>
      </c>
      <c r="AB13" s="17"/>
      <c r="AC13" s="17">
        <v>0</v>
      </c>
      <c r="AD13" s="17">
        <v>5.1436980325576802E-2</v>
      </c>
      <c r="AE13" s="17">
        <v>1.75748564318076E-2</v>
      </c>
      <c r="AF13" s="17">
        <v>5.4618615154731702E-2</v>
      </c>
      <c r="AG13" s="17">
        <v>1.5757705486685099E-2</v>
      </c>
      <c r="AH13" s="17">
        <v>0</v>
      </c>
      <c r="AI13" s="17">
        <v>0</v>
      </c>
      <c r="AJ13" s="17">
        <v>1.5577600596350801E-2</v>
      </c>
      <c r="AK13" s="17">
        <v>0</v>
      </c>
      <c r="AL13" s="17">
        <v>4.8986779782452597E-2</v>
      </c>
      <c r="AM13" s="17">
        <v>1.60589364570538E-2</v>
      </c>
      <c r="AN13" s="17">
        <v>0</v>
      </c>
      <c r="AO13" s="17">
        <v>0</v>
      </c>
      <c r="AP13" s="17">
        <v>0</v>
      </c>
      <c r="AQ13" s="17">
        <v>0</v>
      </c>
      <c r="AR13" s="17">
        <v>0</v>
      </c>
      <c r="AS13" s="17"/>
      <c r="AT13" s="17">
        <v>8.3809687008051994E-3</v>
      </c>
      <c r="AU13" s="17">
        <v>1.39007510291648E-2</v>
      </c>
      <c r="AV13" s="17">
        <v>2.4901999295334099E-2</v>
      </c>
      <c r="AW13" s="17">
        <v>7.9025159005849804E-3</v>
      </c>
      <c r="AX13" s="17">
        <v>2.3642956903310801E-2</v>
      </c>
      <c r="AY13" s="17">
        <v>0</v>
      </c>
      <c r="AZ13" s="17"/>
      <c r="BA13" s="17">
        <v>1.52372367059179E-2</v>
      </c>
      <c r="BB13" s="17">
        <v>2.6860637212705599E-2</v>
      </c>
      <c r="BC13" s="17">
        <v>9.2774890703400496E-3</v>
      </c>
      <c r="BD13" s="17">
        <v>0</v>
      </c>
      <c r="BE13" s="17">
        <v>0</v>
      </c>
      <c r="BF13" s="17"/>
      <c r="BG13" s="17">
        <v>1.1762852347909501E-2</v>
      </c>
      <c r="BH13" s="17">
        <v>6.5320505321423703E-3</v>
      </c>
      <c r="BI13" s="17">
        <v>1.4027670123644601E-2</v>
      </c>
      <c r="BJ13" s="17">
        <v>2.0188720439077601E-2</v>
      </c>
      <c r="BK13" s="17">
        <v>5.6065707527510798E-2</v>
      </c>
      <c r="BL13" s="17"/>
      <c r="BM13" s="17">
        <v>1.34178198434483E-2</v>
      </c>
      <c r="BN13" s="17">
        <v>1.2623626514603701E-2</v>
      </c>
      <c r="BO13" s="17">
        <v>1.41957471477035E-2</v>
      </c>
      <c r="BP13" s="17"/>
      <c r="BQ13" s="17">
        <v>2.5577675591940199E-3</v>
      </c>
      <c r="BR13" s="17">
        <v>1.6637655422844701E-2</v>
      </c>
      <c r="BS13" s="17"/>
      <c r="BT13" s="17">
        <v>6.0150007983798999E-3</v>
      </c>
      <c r="BU13" s="17">
        <v>1.8017262737050298E-2</v>
      </c>
    </row>
    <row r="14" spans="2:73" x14ac:dyDescent="0.3">
      <c r="B14" s="18" t="s">
        <v>92</v>
      </c>
      <c r="C14" s="19">
        <v>3.3732838275282201E-2</v>
      </c>
      <c r="D14" s="19">
        <v>3.2076779687755103E-2</v>
      </c>
      <c r="E14" s="19">
        <v>3.5381432859015197E-2</v>
      </c>
      <c r="F14" s="19"/>
      <c r="G14" s="19">
        <v>2.10525628651618E-2</v>
      </c>
      <c r="H14" s="19">
        <v>2.75130537838096E-2</v>
      </c>
      <c r="I14" s="19">
        <v>1.6490265063767998E-2</v>
      </c>
      <c r="J14" s="19">
        <v>3.91211247322103E-2</v>
      </c>
      <c r="K14" s="19">
        <v>5.04083264107636E-2</v>
      </c>
      <c r="L14" s="19">
        <v>4.6645319572574E-2</v>
      </c>
      <c r="M14" s="19"/>
      <c r="N14" s="19">
        <v>1.18978288988866E-2</v>
      </c>
      <c r="O14" s="19">
        <v>3.5282803271681103E-2</v>
      </c>
      <c r="P14" s="19">
        <v>3.6304630130546703E-2</v>
      </c>
      <c r="Q14" s="19">
        <v>5.4798152690642303E-2</v>
      </c>
      <c r="R14" s="19"/>
      <c r="S14" s="19">
        <v>1.4741868673003301E-2</v>
      </c>
      <c r="T14" s="19">
        <v>7.8082545817861795E-2</v>
      </c>
      <c r="U14" s="19">
        <v>2.5092038378840199E-2</v>
      </c>
      <c r="V14" s="19">
        <v>6.5938100234002303E-2</v>
      </c>
      <c r="W14" s="19">
        <v>3.01844124987421E-2</v>
      </c>
      <c r="X14" s="19">
        <v>4.2534160368550102E-2</v>
      </c>
      <c r="Y14" s="19">
        <v>9.3291792282565403E-3</v>
      </c>
      <c r="Z14" s="19">
        <v>1.7953084686469702E-2</v>
      </c>
      <c r="AA14" s="19">
        <v>9.1246478835261095E-3</v>
      </c>
      <c r="AB14" s="19"/>
      <c r="AC14" s="19">
        <v>0</v>
      </c>
      <c r="AD14" s="19">
        <v>6.6897832414056099E-2</v>
      </c>
      <c r="AE14" s="19">
        <v>6.5074955372625795E-2</v>
      </c>
      <c r="AF14" s="19">
        <v>6.39470747005772E-2</v>
      </c>
      <c r="AG14" s="19">
        <v>3.2951003403033897E-2</v>
      </c>
      <c r="AH14" s="19">
        <v>4.4415669191289503E-2</v>
      </c>
      <c r="AI14" s="19">
        <v>1.5217925500085499E-2</v>
      </c>
      <c r="AJ14" s="19">
        <v>3.4566917392239202E-2</v>
      </c>
      <c r="AK14" s="19">
        <v>1.26461245590287E-2</v>
      </c>
      <c r="AL14" s="19">
        <v>6.07242617880537E-2</v>
      </c>
      <c r="AM14" s="19">
        <v>0</v>
      </c>
      <c r="AN14" s="19">
        <v>1.4129835779186301E-2</v>
      </c>
      <c r="AO14" s="19">
        <v>0</v>
      </c>
      <c r="AP14" s="19">
        <v>5.7899669129386398E-2</v>
      </c>
      <c r="AQ14" s="19">
        <v>5.7046119518070502E-2</v>
      </c>
      <c r="AR14" s="19">
        <v>0</v>
      </c>
      <c r="AS14" s="19"/>
      <c r="AT14" s="19">
        <v>1.9969342917412699E-2</v>
      </c>
      <c r="AU14" s="19">
        <v>2.7842025684794901E-2</v>
      </c>
      <c r="AV14" s="19">
        <v>2.2094634809500101E-2</v>
      </c>
      <c r="AW14" s="19">
        <v>1.8828475427001001E-2</v>
      </c>
      <c r="AX14" s="19">
        <v>0.117153988641172</v>
      </c>
      <c r="AY14" s="19">
        <v>6.6192511659409994E-2</v>
      </c>
      <c r="AZ14" s="19"/>
      <c r="BA14" s="19">
        <v>3.8772426432233699E-2</v>
      </c>
      <c r="BB14" s="19">
        <v>2.94631929023874E-2</v>
      </c>
      <c r="BC14" s="19">
        <v>4.9263170900061201E-2</v>
      </c>
      <c r="BD14" s="19">
        <v>0</v>
      </c>
      <c r="BE14" s="19">
        <v>0</v>
      </c>
      <c r="BF14" s="19"/>
      <c r="BG14" s="19">
        <v>4.8229631748597297E-2</v>
      </c>
      <c r="BH14" s="19">
        <v>2.2483460551061901E-2</v>
      </c>
      <c r="BI14" s="19">
        <v>2.6465185388328299E-2</v>
      </c>
      <c r="BJ14" s="19">
        <v>3.2172223795194799E-2</v>
      </c>
      <c r="BK14" s="19">
        <v>8.65087501496105E-2</v>
      </c>
      <c r="BL14" s="19"/>
      <c r="BM14" s="19">
        <v>2.67966711480657E-2</v>
      </c>
      <c r="BN14" s="19">
        <v>3.62995964937501E-2</v>
      </c>
      <c r="BO14" s="19">
        <v>4.7619670881490203E-2</v>
      </c>
      <c r="BP14" s="19"/>
      <c r="BQ14" s="19">
        <v>1.4211402583981099E-2</v>
      </c>
      <c r="BR14" s="19">
        <v>4.8804741144621799E-2</v>
      </c>
      <c r="BS14" s="19"/>
      <c r="BT14" s="19">
        <v>2.70868734115874E-2</v>
      </c>
      <c r="BU14" s="19">
        <v>3.58056302785663E-2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741</v>
      </c>
      <c r="D7" s="10">
        <v>301</v>
      </c>
      <c r="E7" s="10">
        <v>437</v>
      </c>
      <c r="F7" s="10"/>
      <c r="G7" s="10">
        <v>77</v>
      </c>
      <c r="H7" s="10">
        <v>101</v>
      </c>
      <c r="I7" s="10">
        <v>128</v>
      </c>
      <c r="J7" s="10">
        <v>171</v>
      </c>
      <c r="K7" s="10">
        <v>99</v>
      </c>
      <c r="L7" s="10">
        <v>165</v>
      </c>
      <c r="M7" s="10"/>
      <c r="N7" s="10">
        <v>218</v>
      </c>
      <c r="O7" s="10">
        <v>171</v>
      </c>
      <c r="P7" s="10">
        <v>163</v>
      </c>
      <c r="Q7" s="10">
        <v>186</v>
      </c>
      <c r="R7" s="10"/>
      <c r="S7" s="10">
        <v>129</v>
      </c>
      <c r="T7" s="10">
        <v>128</v>
      </c>
      <c r="U7" s="10">
        <v>66</v>
      </c>
      <c r="V7" s="10">
        <v>84</v>
      </c>
      <c r="W7" s="10">
        <v>59</v>
      </c>
      <c r="X7" s="10">
        <v>78</v>
      </c>
      <c r="Y7" s="10">
        <v>72</v>
      </c>
      <c r="Z7" s="10">
        <v>34</v>
      </c>
      <c r="AA7" s="10">
        <v>91</v>
      </c>
      <c r="AB7" s="10"/>
      <c r="AC7" s="10">
        <v>10</v>
      </c>
      <c r="AD7" s="10">
        <v>24</v>
      </c>
      <c r="AE7" s="10">
        <v>47</v>
      </c>
      <c r="AF7" s="10">
        <v>54</v>
      </c>
      <c r="AG7" s="10">
        <v>69</v>
      </c>
      <c r="AH7" s="10">
        <v>73</v>
      </c>
      <c r="AI7" s="10">
        <v>64</v>
      </c>
      <c r="AJ7" s="10">
        <v>52</v>
      </c>
      <c r="AK7" s="10">
        <v>50</v>
      </c>
      <c r="AL7" s="10">
        <v>37</v>
      </c>
      <c r="AM7" s="10">
        <v>56</v>
      </c>
      <c r="AN7" s="10">
        <v>42</v>
      </c>
      <c r="AO7" s="10">
        <v>39</v>
      </c>
      <c r="AP7" s="10">
        <v>21</v>
      </c>
      <c r="AQ7" s="10">
        <v>20</v>
      </c>
      <c r="AR7" s="10">
        <v>47</v>
      </c>
      <c r="AS7" s="10"/>
      <c r="AT7" s="10">
        <v>173</v>
      </c>
      <c r="AU7" s="10">
        <v>223</v>
      </c>
      <c r="AV7" s="10">
        <v>109</v>
      </c>
      <c r="AW7" s="10">
        <v>131</v>
      </c>
      <c r="AX7" s="10">
        <v>73</v>
      </c>
      <c r="AY7" s="10">
        <v>31</v>
      </c>
      <c r="AZ7" s="10"/>
      <c r="BA7" s="10">
        <v>174</v>
      </c>
      <c r="BB7" s="10">
        <v>169</v>
      </c>
      <c r="BC7" s="10">
        <v>175</v>
      </c>
      <c r="BD7" s="10">
        <v>97</v>
      </c>
      <c r="BE7" s="10">
        <v>12</v>
      </c>
      <c r="BF7" s="10"/>
      <c r="BG7" s="10">
        <v>127</v>
      </c>
      <c r="BH7" s="10">
        <v>247</v>
      </c>
      <c r="BI7" s="10">
        <v>64</v>
      </c>
      <c r="BJ7" s="10">
        <v>111</v>
      </c>
      <c r="BK7" s="10">
        <v>45</v>
      </c>
      <c r="BL7" s="10"/>
      <c r="BM7" s="10">
        <v>318</v>
      </c>
      <c r="BN7" s="10">
        <v>300</v>
      </c>
      <c r="BO7" s="10">
        <v>123</v>
      </c>
      <c r="BP7" s="10"/>
      <c r="BQ7" s="10">
        <v>247</v>
      </c>
      <c r="BR7" s="10">
        <v>451</v>
      </c>
      <c r="BS7" s="10"/>
      <c r="BT7" s="10">
        <v>431</v>
      </c>
      <c r="BU7" s="10">
        <v>276</v>
      </c>
    </row>
    <row r="8" spans="2:73" ht="30" customHeight="1" x14ac:dyDescent="0.3">
      <c r="B8" s="11" t="s">
        <v>19</v>
      </c>
      <c r="C8" s="11">
        <v>738</v>
      </c>
      <c r="D8" s="11">
        <v>354</v>
      </c>
      <c r="E8" s="11">
        <v>383</v>
      </c>
      <c r="F8" s="11"/>
      <c r="G8" s="11">
        <v>115</v>
      </c>
      <c r="H8" s="11">
        <v>126</v>
      </c>
      <c r="I8" s="11">
        <v>121</v>
      </c>
      <c r="J8" s="11">
        <v>129</v>
      </c>
      <c r="K8" s="11">
        <v>93</v>
      </c>
      <c r="L8" s="11">
        <v>153</v>
      </c>
      <c r="M8" s="11"/>
      <c r="N8" s="11">
        <v>209</v>
      </c>
      <c r="O8" s="11">
        <v>180</v>
      </c>
      <c r="P8" s="11">
        <v>162</v>
      </c>
      <c r="Q8" s="11">
        <v>184</v>
      </c>
      <c r="R8" s="11"/>
      <c r="S8" s="11">
        <v>132</v>
      </c>
      <c r="T8" s="11">
        <v>128</v>
      </c>
      <c r="U8" s="11">
        <v>64</v>
      </c>
      <c r="V8" s="11">
        <v>86</v>
      </c>
      <c r="W8" s="11">
        <v>56</v>
      </c>
      <c r="X8" s="11">
        <v>77</v>
      </c>
      <c r="Y8" s="11">
        <v>69</v>
      </c>
      <c r="Z8" s="11">
        <v>32</v>
      </c>
      <c r="AA8" s="11">
        <v>94</v>
      </c>
      <c r="AB8" s="11"/>
      <c r="AC8" s="11">
        <v>12</v>
      </c>
      <c r="AD8" s="11">
        <v>26</v>
      </c>
      <c r="AE8" s="11">
        <v>47</v>
      </c>
      <c r="AF8" s="11">
        <v>53</v>
      </c>
      <c r="AG8" s="11">
        <v>66</v>
      </c>
      <c r="AH8" s="11">
        <v>71</v>
      </c>
      <c r="AI8" s="11">
        <v>65</v>
      </c>
      <c r="AJ8" s="11">
        <v>52</v>
      </c>
      <c r="AK8" s="11">
        <v>52</v>
      </c>
      <c r="AL8" s="11">
        <v>34</v>
      </c>
      <c r="AM8" s="11">
        <v>58</v>
      </c>
      <c r="AN8" s="11">
        <v>42</v>
      </c>
      <c r="AO8" s="11">
        <v>41</v>
      </c>
      <c r="AP8" s="11">
        <v>22</v>
      </c>
      <c r="AQ8" s="11">
        <v>19</v>
      </c>
      <c r="AR8" s="11">
        <v>46</v>
      </c>
      <c r="AS8" s="11"/>
      <c r="AT8" s="11">
        <v>181</v>
      </c>
      <c r="AU8" s="11">
        <v>215</v>
      </c>
      <c r="AV8" s="11">
        <v>111</v>
      </c>
      <c r="AW8" s="11">
        <v>131</v>
      </c>
      <c r="AX8" s="11">
        <v>68</v>
      </c>
      <c r="AY8" s="11">
        <v>31</v>
      </c>
      <c r="AZ8" s="11"/>
      <c r="BA8" s="11">
        <v>173</v>
      </c>
      <c r="BB8" s="11">
        <v>169</v>
      </c>
      <c r="BC8" s="11">
        <v>178</v>
      </c>
      <c r="BD8" s="11">
        <v>95</v>
      </c>
      <c r="BE8" s="11">
        <v>13</v>
      </c>
      <c r="BF8" s="11"/>
      <c r="BG8" s="11">
        <v>124</v>
      </c>
      <c r="BH8" s="11">
        <v>254</v>
      </c>
      <c r="BI8" s="11">
        <v>59</v>
      </c>
      <c r="BJ8" s="11">
        <v>107</v>
      </c>
      <c r="BK8" s="11">
        <v>44</v>
      </c>
      <c r="BL8" s="11"/>
      <c r="BM8" s="11">
        <v>327</v>
      </c>
      <c r="BN8" s="11">
        <v>298</v>
      </c>
      <c r="BO8" s="11">
        <v>113</v>
      </c>
      <c r="BP8" s="11"/>
      <c r="BQ8" s="11">
        <v>263</v>
      </c>
      <c r="BR8" s="11">
        <v>434</v>
      </c>
      <c r="BS8" s="11"/>
      <c r="BT8" s="11">
        <v>433</v>
      </c>
      <c r="BU8" s="11">
        <v>271</v>
      </c>
    </row>
    <row r="9" spans="2:73" x14ac:dyDescent="0.3">
      <c r="B9" s="18" t="s">
        <v>417</v>
      </c>
      <c r="C9" s="17">
        <v>2.96098908050151E-2</v>
      </c>
      <c r="D9" s="17">
        <v>3.7944947269983501E-2</v>
      </c>
      <c r="E9" s="17">
        <v>2.2045141301744901E-2</v>
      </c>
      <c r="F9" s="17"/>
      <c r="G9" s="17">
        <v>4.53186767927969E-2</v>
      </c>
      <c r="H9" s="17">
        <v>3.8371738376624297E-2</v>
      </c>
      <c r="I9" s="17">
        <v>3.2560553424739E-2</v>
      </c>
      <c r="J9" s="17">
        <v>1.59392517648227E-2</v>
      </c>
      <c r="K9" s="17">
        <v>1.1677346056810201E-2</v>
      </c>
      <c r="L9" s="17">
        <v>3.0718645623005299E-2</v>
      </c>
      <c r="M9" s="17"/>
      <c r="N9" s="17">
        <v>3.6940253359919301E-3</v>
      </c>
      <c r="O9" s="17">
        <v>3.3453671577285397E-2</v>
      </c>
      <c r="P9" s="17">
        <v>5.6903131253824402E-2</v>
      </c>
      <c r="Q9" s="17">
        <v>3.17845715387595E-2</v>
      </c>
      <c r="R9" s="17"/>
      <c r="S9" s="17">
        <v>3.6726529113445899E-2</v>
      </c>
      <c r="T9" s="17">
        <v>7.9811451525500891E-3</v>
      </c>
      <c r="U9" s="17">
        <v>2.6904192986299601E-2</v>
      </c>
      <c r="V9" s="17">
        <v>0</v>
      </c>
      <c r="W9" s="17">
        <v>1.9438288844130101E-2</v>
      </c>
      <c r="X9" s="17">
        <v>5.9733948038668501E-2</v>
      </c>
      <c r="Y9" s="17">
        <v>5.6698041664570001E-2</v>
      </c>
      <c r="Z9" s="17">
        <v>3.0398711745045E-2</v>
      </c>
      <c r="AA9" s="17">
        <v>3.9065874386255403E-2</v>
      </c>
      <c r="AB9" s="17"/>
      <c r="AC9" s="17">
        <v>5.6925771990377003E-2</v>
      </c>
      <c r="AD9" s="17">
        <v>4.6812526492724597E-2</v>
      </c>
      <c r="AE9" s="17">
        <v>6.0058287894998397E-2</v>
      </c>
      <c r="AF9" s="17">
        <v>4.2480666236596902E-2</v>
      </c>
      <c r="AG9" s="17">
        <v>5.6251840348018403E-2</v>
      </c>
      <c r="AH9" s="17">
        <v>3.86078275975816E-2</v>
      </c>
      <c r="AI9" s="17">
        <v>2.4173480554543301E-2</v>
      </c>
      <c r="AJ9" s="17">
        <v>1.6238883810533501E-2</v>
      </c>
      <c r="AK9" s="17">
        <v>0</v>
      </c>
      <c r="AL9" s="17">
        <v>0</v>
      </c>
      <c r="AM9" s="17">
        <v>0</v>
      </c>
      <c r="AN9" s="17">
        <v>2.4304598627081699E-2</v>
      </c>
      <c r="AO9" s="17">
        <v>3.7694635790979598E-2</v>
      </c>
      <c r="AP9" s="17">
        <v>0</v>
      </c>
      <c r="AQ9" s="17">
        <v>0</v>
      </c>
      <c r="AR9" s="17">
        <v>5.4561679413022798E-2</v>
      </c>
      <c r="AS9" s="17"/>
      <c r="AT9" s="17">
        <v>3.6556006820273698E-2</v>
      </c>
      <c r="AU9" s="17">
        <v>3.5638758395121498E-2</v>
      </c>
      <c r="AV9" s="17">
        <v>2.7258111279823301E-2</v>
      </c>
      <c r="AW9" s="17">
        <v>3.4716076933200002E-2</v>
      </c>
      <c r="AX9" s="17">
        <v>0</v>
      </c>
      <c r="AY9" s="17">
        <v>0</v>
      </c>
      <c r="AZ9" s="17"/>
      <c r="BA9" s="17">
        <v>3.2936479481366299E-2</v>
      </c>
      <c r="BB9" s="17">
        <v>2.7302067836695601E-2</v>
      </c>
      <c r="BC9" s="17">
        <v>1.29895457644963E-2</v>
      </c>
      <c r="BD9" s="17">
        <v>1.8290532824028899E-2</v>
      </c>
      <c r="BE9" s="17">
        <v>0</v>
      </c>
      <c r="BF9" s="17"/>
      <c r="BG9" s="17">
        <v>3.90442790902766E-2</v>
      </c>
      <c r="BH9" s="17">
        <v>3.55109175626767E-2</v>
      </c>
      <c r="BI9" s="17">
        <v>0</v>
      </c>
      <c r="BJ9" s="17">
        <v>2.4772690467062399E-2</v>
      </c>
      <c r="BK9" s="17">
        <v>0</v>
      </c>
      <c r="BL9" s="17"/>
      <c r="BM9" s="17">
        <v>3.1574105961149103E-2</v>
      </c>
      <c r="BN9" s="17">
        <v>2.4069392631820299E-2</v>
      </c>
      <c r="BO9" s="17">
        <v>3.8549435985123302E-2</v>
      </c>
      <c r="BP9" s="17"/>
      <c r="BQ9" s="17">
        <v>4.01726301280321E-2</v>
      </c>
      <c r="BR9" s="17">
        <v>2.5961070130993601E-2</v>
      </c>
      <c r="BS9" s="17"/>
      <c r="BT9" s="17">
        <v>3.3476385305076899E-2</v>
      </c>
      <c r="BU9" s="17">
        <v>2.4356834370042799E-2</v>
      </c>
    </row>
    <row r="10" spans="2:73" x14ac:dyDescent="0.3">
      <c r="B10" s="18" t="s">
        <v>416</v>
      </c>
      <c r="C10" s="17">
        <v>0.46299624373911602</v>
      </c>
      <c r="D10" s="17">
        <v>0.46647846352528299</v>
      </c>
      <c r="E10" s="17">
        <v>0.46022054823640202</v>
      </c>
      <c r="F10" s="17"/>
      <c r="G10" s="17">
        <v>0.51487785881144799</v>
      </c>
      <c r="H10" s="17">
        <v>0.49613926910776801</v>
      </c>
      <c r="I10" s="17">
        <v>0.41772520341332597</v>
      </c>
      <c r="J10" s="17">
        <v>0.37814639972872</v>
      </c>
      <c r="K10" s="17">
        <v>0.49545776202828201</v>
      </c>
      <c r="L10" s="17">
        <v>0.48424357863207501</v>
      </c>
      <c r="M10" s="17"/>
      <c r="N10" s="17">
        <v>0.49763708769034098</v>
      </c>
      <c r="O10" s="17">
        <v>0.50368041858817003</v>
      </c>
      <c r="P10" s="17">
        <v>0.41220327678435698</v>
      </c>
      <c r="Q10" s="17">
        <v>0.43641794055240901</v>
      </c>
      <c r="R10" s="17"/>
      <c r="S10" s="17">
        <v>0.58961277667234901</v>
      </c>
      <c r="T10" s="17">
        <v>0.39117213719250299</v>
      </c>
      <c r="U10" s="17">
        <v>0.35248981491917603</v>
      </c>
      <c r="V10" s="17">
        <v>0.41881129373162501</v>
      </c>
      <c r="W10" s="17">
        <v>0.37311752777631102</v>
      </c>
      <c r="X10" s="17">
        <v>0.34651171458130497</v>
      </c>
      <c r="Y10" s="17">
        <v>0.51345355561712103</v>
      </c>
      <c r="Z10" s="17">
        <v>0.59498023369484698</v>
      </c>
      <c r="AA10" s="17">
        <v>0.56650040565076598</v>
      </c>
      <c r="AB10" s="17"/>
      <c r="AC10" s="17">
        <v>0.47657850326201801</v>
      </c>
      <c r="AD10" s="17">
        <v>0.410660679567312</v>
      </c>
      <c r="AE10" s="17">
        <v>0.53509292151564603</v>
      </c>
      <c r="AF10" s="17">
        <v>0.46163611526908799</v>
      </c>
      <c r="AG10" s="17">
        <v>0.38975356481358098</v>
      </c>
      <c r="AH10" s="17">
        <v>0.57909472494363101</v>
      </c>
      <c r="AI10" s="17">
        <v>0.41763210325897698</v>
      </c>
      <c r="AJ10" s="17">
        <v>0.48776836170409499</v>
      </c>
      <c r="AK10" s="17">
        <v>0.57154808432502002</v>
      </c>
      <c r="AL10" s="17">
        <v>0.51289829242946605</v>
      </c>
      <c r="AM10" s="17">
        <v>0.47809322262675802</v>
      </c>
      <c r="AN10" s="17">
        <v>0.37732395581206701</v>
      </c>
      <c r="AO10" s="17">
        <v>0.319229431266916</v>
      </c>
      <c r="AP10" s="17">
        <v>0.46085481056917499</v>
      </c>
      <c r="AQ10" s="17">
        <v>0.37738069212077302</v>
      </c>
      <c r="AR10" s="17">
        <v>0.50964047231519904</v>
      </c>
      <c r="AS10" s="17"/>
      <c r="AT10" s="17">
        <v>0.53660346527706004</v>
      </c>
      <c r="AU10" s="17">
        <v>0.44145606322748598</v>
      </c>
      <c r="AV10" s="17">
        <v>0.46293125483473302</v>
      </c>
      <c r="AW10" s="17">
        <v>0.40650993845377698</v>
      </c>
      <c r="AX10" s="17">
        <v>0.353194539477512</v>
      </c>
      <c r="AY10" s="17">
        <v>0.68035493807265901</v>
      </c>
      <c r="AZ10" s="17"/>
      <c r="BA10" s="17">
        <v>0.44720547088671903</v>
      </c>
      <c r="BB10" s="17">
        <v>0.47295070743957002</v>
      </c>
      <c r="BC10" s="17">
        <v>0.48158861013992899</v>
      </c>
      <c r="BD10" s="17">
        <v>0.53984199667847899</v>
      </c>
      <c r="BE10" s="17">
        <v>0.26514007773839898</v>
      </c>
      <c r="BF10" s="17"/>
      <c r="BG10" s="17">
        <v>0.37744962541191401</v>
      </c>
      <c r="BH10" s="17">
        <v>0.46901183095485599</v>
      </c>
      <c r="BI10" s="17">
        <v>0.51487097962277595</v>
      </c>
      <c r="BJ10" s="17">
        <v>0.40864783367547097</v>
      </c>
      <c r="BK10" s="17">
        <v>0.72782522750656997</v>
      </c>
      <c r="BL10" s="17"/>
      <c r="BM10" s="17">
        <v>0.46599054214462299</v>
      </c>
      <c r="BN10" s="17">
        <v>0.44481675042843699</v>
      </c>
      <c r="BO10" s="17">
        <v>0.50232898760310696</v>
      </c>
      <c r="BP10" s="17"/>
      <c r="BQ10" s="17">
        <v>0.537341498648089</v>
      </c>
      <c r="BR10" s="17">
        <v>0.41827597910499498</v>
      </c>
      <c r="BS10" s="17"/>
      <c r="BT10" s="17">
        <v>0.51097211412070898</v>
      </c>
      <c r="BU10" s="17">
        <v>0.41282620211124998</v>
      </c>
    </row>
    <row r="11" spans="2:73" x14ac:dyDescent="0.3">
      <c r="B11" s="18" t="s">
        <v>418</v>
      </c>
      <c r="C11" s="17">
        <v>0.170622756229448</v>
      </c>
      <c r="D11" s="17">
        <v>0.17892138099368701</v>
      </c>
      <c r="E11" s="17">
        <v>0.162334140097489</v>
      </c>
      <c r="F11" s="17"/>
      <c r="G11" s="17">
        <v>0.139838352347636</v>
      </c>
      <c r="H11" s="17">
        <v>0.22334795249546199</v>
      </c>
      <c r="I11" s="17">
        <v>0.22975365475012999</v>
      </c>
      <c r="J11" s="17">
        <v>0.183315196285883</v>
      </c>
      <c r="K11" s="17">
        <v>0.161767361426015</v>
      </c>
      <c r="L11" s="17">
        <v>9.8322512645112006E-2</v>
      </c>
      <c r="M11" s="17"/>
      <c r="N11" s="17">
        <v>0.19155916155240599</v>
      </c>
      <c r="O11" s="17">
        <v>0.222220680819185</v>
      </c>
      <c r="P11" s="17">
        <v>9.9026925244839803E-2</v>
      </c>
      <c r="Q11" s="17">
        <v>0.145697660183606</v>
      </c>
      <c r="R11" s="17"/>
      <c r="S11" s="17">
        <v>0.23562056082055299</v>
      </c>
      <c r="T11" s="17">
        <v>0.182733557840841</v>
      </c>
      <c r="U11" s="17">
        <v>0.31669069150392198</v>
      </c>
      <c r="V11" s="17">
        <v>0.21174484261563001</v>
      </c>
      <c r="W11" s="17">
        <v>0.16637399711686601</v>
      </c>
      <c r="X11" s="17">
        <v>0.201208644146703</v>
      </c>
      <c r="Y11" s="17">
        <v>1.7749766277059702E-2</v>
      </c>
      <c r="Z11" s="17">
        <v>6.2509215294352397E-2</v>
      </c>
      <c r="AA11" s="17">
        <v>5.26807956913816E-2</v>
      </c>
      <c r="AB11" s="17"/>
      <c r="AC11" s="17">
        <v>7.8427563130660904E-2</v>
      </c>
      <c r="AD11" s="17">
        <v>8.4688146392980099E-2</v>
      </c>
      <c r="AE11" s="17">
        <v>5.5319901758515998E-2</v>
      </c>
      <c r="AF11" s="17">
        <v>0.14666997266159901</v>
      </c>
      <c r="AG11" s="17">
        <v>0.10996720981680499</v>
      </c>
      <c r="AH11" s="17">
        <v>9.5247646614291304E-2</v>
      </c>
      <c r="AI11" s="17">
        <v>0.1796857295466</v>
      </c>
      <c r="AJ11" s="17">
        <v>0.22269553866112299</v>
      </c>
      <c r="AK11" s="17">
        <v>0.17886432394211799</v>
      </c>
      <c r="AL11" s="17">
        <v>0.10393471639221501</v>
      </c>
      <c r="AM11" s="17">
        <v>0.21512645294518201</v>
      </c>
      <c r="AN11" s="17">
        <v>0.27341858830026999</v>
      </c>
      <c r="AO11" s="17">
        <v>0.20541119540223099</v>
      </c>
      <c r="AP11" s="17">
        <v>0.30076231209137799</v>
      </c>
      <c r="AQ11" s="17">
        <v>0.29478411097596702</v>
      </c>
      <c r="AR11" s="17">
        <v>0.295939091393007</v>
      </c>
      <c r="AS11" s="17"/>
      <c r="AT11" s="17">
        <v>0.24014284853381601</v>
      </c>
      <c r="AU11" s="17">
        <v>0.15837848767052901</v>
      </c>
      <c r="AV11" s="17">
        <v>0.158227748136374</v>
      </c>
      <c r="AW11" s="17">
        <v>0.17499891385003599</v>
      </c>
      <c r="AX11" s="17">
        <v>0.102935320378735</v>
      </c>
      <c r="AY11" s="17">
        <v>2.91796430610647E-2</v>
      </c>
      <c r="AZ11" s="17"/>
      <c r="BA11" s="17">
        <v>0.111779253545063</v>
      </c>
      <c r="BB11" s="17">
        <v>0.153905386031189</v>
      </c>
      <c r="BC11" s="17">
        <v>0.236560880854991</v>
      </c>
      <c r="BD11" s="17">
        <v>0.192966176846746</v>
      </c>
      <c r="BE11" s="17">
        <v>0.60167513817737805</v>
      </c>
      <c r="BF11" s="17"/>
      <c r="BG11" s="17">
        <v>0.17415920226318499</v>
      </c>
      <c r="BH11" s="17">
        <v>0.20965692543547601</v>
      </c>
      <c r="BI11" s="17">
        <v>0.183141642117918</v>
      </c>
      <c r="BJ11" s="17">
        <v>0.117265009464805</v>
      </c>
      <c r="BK11" s="17">
        <v>0.121772434517113</v>
      </c>
      <c r="BL11" s="17"/>
      <c r="BM11" s="17">
        <v>0.194506723560223</v>
      </c>
      <c r="BN11" s="17">
        <v>0.167104174206194</v>
      </c>
      <c r="BO11" s="17">
        <v>0.110697913389926</v>
      </c>
      <c r="BP11" s="17"/>
      <c r="BQ11" s="17">
        <v>0.21817403000876601</v>
      </c>
      <c r="BR11" s="17">
        <v>0.14383387770457001</v>
      </c>
      <c r="BS11" s="17"/>
      <c r="BT11" s="17">
        <v>0.18838304005030801</v>
      </c>
      <c r="BU11" s="17">
        <v>0.154835498493266</v>
      </c>
    </row>
    <row r="12" spans="2:73" x14ac:dyDescent="0.3">
      <c r="B12" s="18" t="s">
        <v>415</v>
      </c>
      <c r="C12" s="17">
        <v>0.27813010358548301</v>
      </c>
      <c r="D12" s="17">
        <v>0.27898399179461197</v>
      </c>
      <c r="E12" s="17">
        <v>0.27712654770168299</v>
      </c>
      <c r="F12" s="17"/>
      <c r="G12" s="17">
        <v>0.28344570874133201</v>
      </c>
      <c r="H12" s="17">
        <v>0.21576733444811599</v>
      </c>
      <c r="I12" s="17">
        <v>0.27552009867639998</v>
      </c>
      <c r="J12" s="17">
        <v>0.35501800572612602</v>
      </c>
      <c r="K12" s="17">
        <v>0.23922988456862701</v>
      </c>
      <c r="L12" s="17">
        <v>0.28644981497746203</v>
      </c>
      <c r="M12" s="17"/>
      <c r="N12" s="17">
        <v>0.25623518001034801</v>
      </c>
      <c r="O12" s="17">
        <v>0.185274526829593</v>
      </c>
      <c r="P12" s="17">
        <v>0.37860696228852497</v>
      </c>
      <c r="Q12" s="17">
        <v>0.309743839701283</v>
      </c>
      <c r="R12" s="17"/>
      <c r="S12" s="17">
        <v>0.104820625127084</v>
      </c>
      <c r="T12" s="17">
        <v>0.296417780354094</v>
      </c>
      <c r="U12" s="17">
        <v>0.213951766463336</v>
      </c>
      <c r="V12" s="17">
        <v>0.28914193697503798</v>
      </c>
      <c r="W12" s="17">
        <v>0.40767609795156301</v>
      </c>
      <c r="X12" s="17">
        <v>0.350238129756484</v>
      </c>
      <c r="Y12" s="17">
        <v>0.37227789577922599</v>
      </c>
      <c r="Z12" s="17">
        <v>0.31211183926575597</v>
      </c>
      <c r="AA12" s="17">
        <v>0.31198744946213802</v>
      </c>
      <c r="AB12" s="17"/>
      <c r="AC12" s="17">
        <v>0.25302373384287002</v>
      </c>
      <c r="AD12" s="17">
        <v>0.38356636821258699</v>
      </c>
      <c r="AE12" s="17">
        <v>0.31012489940125998</v>
      </c>
      <c r="AF12" s="17">
        <v>0.22607054988703501</v>
      </c>
      <c r="AG12" s="17">
        <v>0.37646356764220801</v>
      </c>
      <c r="AH12" s="17">
        <v>0.21830952564831499</v>
      </c>
      <c r="AI12" s="17">
        <v>0.33767194712229198</v>
      </c>
      <c r="AJ12" s="17">
        <v>0.25694641603829499</v>
      </c>
      <c r="AK12" s="17">
        <v>0.14956809994422901</v>
      </c>
      <c r="AL12" s="17">
        <v>0.354979568387772</v>
      </c>
      <c r="AM12" s="17">
        <v>0.292592337573294</v>
      </c>
      <c r="AN12" s="17">
        <v>0.32495285726058099</v>
      </c>
      <c r="AO12" s="17">
        <v>0.39400379301981697</v>
      </c>
      <c r="AP12" s="17">
        <v>0.23838287733944699</v>
      </c>
      <c r="AQ12" s="17">
        <v>0.249326766009591</v>
      </c>
      <c r="AR12" s="17">
        <v>0.104903092888146</v>
      </c>
      <c r="AS12" s="17"/>
      <c r="AT12" s="17">
        <v>0.160957357983743</v>
      </c>
      <c r="AU12" s="17">
        <v>0.30128832376120501</v>
      </c>
      <c r="AV12" s="17">
        <v>0.27722027598841498</v>
      </c>
      <c r="AW12" s="17">
        <v>0.30575034539001</v>
      </c>
      <c r="AX12" s="17">
        <v>0.48041436064500498</v>
      </c>
      <c r="AY12" s="17">
        <v>0.219199549251135</v>
      </c>
      <c r="AZ12" s="17"/>
      <c r="BA12" s="17">
        <v>0.32607648211276502</v>
      </c>
      <c r="BB12" s="17">
        <v>0.293068506619869</v>
      </c>
      <c r="BC12" s="17">
        <v>0.21728075354080301</v>
      </c>
      <c r="BD12" s="17">
        <v>0.224031374593085</v>
      </c>
      <c r="BE12" s="17">
        <v>0.13318478408422299</v>
      </c>
      <c r="BF12" s="17"/>
      <c r="BG12" s="17">
        <v>0.30465358041658203</v>
      </c>
      <c r="BH12" s="17">
        <v>0.26707971147432802</v>
      </c>
      <c r="BI12" s="17">
        <v>0.22925263618150901</v>
      </c>
      <c r="BJ12" s="17">
        <v>0.37044154963206399</v>
      </c>
      <c r="BK12" s="17">
        <v>0.150402337976317</v>
      </c>
      <c r="BL12" s="17"/>
      <c r="BM12" s="17">
        <v>0.27443949244520499</v>
      </c>
      <c r="BN12" s="17">
        <v>0.279989906966297</v>
      </c>
      <c r="BO12" s="17">
        <v>0.283914133128576</v>
      </c>
      <c r="BP12" s="17"/>
      <c r="BQ12" s="17">
        <v>0.19683433562486599</v>
      </c>
      <c r="BR12" s="17">
        <v>0.322861760105564</v>
      </c>
      <c r="BS12" s="17"/>
      <c r="BT12" s="17">
        <v>0.22633871846940101</v>
      </c>
      <c r="BU12" s="17">
        <v>0.33088699936683402</v>
      </c>
    </row>
    <row r="13" spans="2:73" x14ac:dyDescent="0.3">
      <c r="B13" s="18" t="s">
        <v>212</v>
      </c>
      <c r="C13" s="17">
        <v>1.0411334087067899E-2</v>
      </c>
      <c r="D13" s="17">
        <v>1.2272367046133799E-2</v>
      </c>
      <c r="E13" s="17">
        <v>8.7394425408590208E-3</v>
      </c>
      <c r="F13" s="17"/>
      <c r="G13" s="17">
        <v>0</v>
      </c>
      <c r="H13" s="17">
        <v>0</v>
      </c>
      <c r="I13" s="17">
        <v>1.85347235020661E-2</v>
      </c>
      <c r="J13" s="17">
        <v>6.1995148965718399E-3</v>
      </c>
      <c r="K13" s="17">
        <v>9.8356228854764895E-3</v>
      </c>
      <c r="L13" s="17">
        <v>2.4262379426144801E-2</v>
      </c>
      <c r="M13" s="17"/>
      <c r="N13" s="17">
        <v>1.12918153124567E-2</v>
      </c>
      <c r="O13" s="17">
        <v>6.3294770300120701E-3</v>
      </c>
      <c r="P13" s="17">
        <v>1.6178677930253401E-2</v>
      </c>
      <c r="Q13" s="17">
        <v>8.4906926720613694E-3</v>
      </c>
      <c r="R13" s="17"/>
      <c r="S13" s="17">
        <v>0</v>
      </c>
      <c r="T13" s="17">
        <v>2.4256399666927001E-2</v>
      </c>
      <c r="U13" s="17">
        <v>1.32373243428574E-2</v>
      </c>
      <c r="V13" s="17">
        <v>1.0711667781740699E-2</v>
      </c>
      <c r="W13" s="17">
        <v>1.5650714959002401E-2</v>
      </c>
      <c r="X13" s="17">
        <v>1.03457247751768E-2</v>
      </c>
      <c r="Y13" s="17">
        <v>0</v>
      </c>
      <c r="Z13" s="17">
        <v>0</v>
      </c>
      <c r="AA13" s="17">
        <v>1.21297525442289E-2</v>
      </c>
      <c r="AB13" s="17"/>
      <c r="AC13" s="17">
        <v>0.13504442777407399</v>
      </c>
      <c r="AD13" s="17">
        <v>0</v>
      </c>
      <c r="AE13" s="17">
        <v>1.71079787426274E-2</v>
      </c>
      <c r="AF13" s="17">
        <v>2.1577666168472301E-2</v>
      </c>
      <c r="AG13" s="17">
        <v>1.33969749288402E-2</v>
      </c>
      <c r="AH13" s="17">
        <v>1.2035899918900601E-2</v>
      </c>
      <c r="AI13" s="17">
        <v>0</v>
      </c>
      <c r="AJ13" s="17">
        <v>0</v>
      </c>
      <c r="AK13" s="17">
        <v>0</v>
      </c>
      <c r="AL13" s="17">
        <v>0</v>
      </c>
      <c r="AM13" s="17">
        <v>0</v>
      </c>
      <c r="AN13" s="17">
        <v>0</v>
      </c>
      <c r="AO13" s="17">
        <v>0</v>
      </c>
      <c r="AP13" s="17">
        <v>0</v>
      </c>
      <c r="AQ13" s="17">
        <v>7.8508430893669906E-2</v>
      </c>
      <c r="AR13" s="17">
        <v>0</v>
      </c>
      <c r="AS13" s="17"/>
      <c r="AT13" s="17">
        <v>4.2322075905194901E-3</v>
      </c>
      <c r="AU13" s="17">
        <v>4.0854369929022496E-3</v>
      </c>
      <c r="AV13" s="17">
        <v>4.1028099028881299E-2</v>
      </c>
      <c r="AW13" s="17">
        <v>1.1305920871857601E-2</v>
      </c>
      <c r="AX13" s="17">
        <v>0</v>
      </c>
      <c r="AY13" s="17">
        <v>0</v>
      </c>
      <c r="AZ13" s="17"/>
      <c r="BA13" s="17">
        <v>4.9334446274779797E-3</v>
      </c>
      <c r="BB13" s="17">
        <v>9.2489974419532398E-3</v>
      </c>
      <c r="BC13" s="17">
        <v>6.37223948621061E-3</v>
      </c>
      <c r="BD13" s="17">
        <v>2.4869919057659999E-2</v>
      </c>
      <c r="BE13" s="17">
        <v>0</v>
      </c>
      <c r="BF13" s="17"/>
      <c r="BG13" s="17">
        <v>1.88952948575059E-2</v>
      </c>
      <c r="BH13" s="17">
        <v>0</v>
      </c>
      <c r="BI13" s="17">
        <v>0</v>
      </c>
      <c r="BJ13" s="17">
        <v>3.52521970615629E-2</v>
      </c>
      <c r="BK13" s="17">
        <v>0</v>
      </c>
      <c r="BL13" s="17"/>
      <c r="BM13" s="17">
        <v>4.5349056748656899E-3</v>
      </c>
      <c r="BN13" s="17">
        <v>1.2469516495222399E-2</v>
      </c>
      <c r="BO13" s="17">
        <v>2.2006085656950201E-2</v>
      </c>
      <c r="BP13" s="17"/>
      <c r="BQ13" s="17">
        <v>0</v>
      </c>
      <c r="BR13" s="17">
        <v>1.7702401542595E-2</v>
      </c>
      <c r="BS13" s="17"/>
      <c r="BT13" s="17">
        <v>7.5175151878828003E-3</v>
      </c>
      <c r="BU13" s="17">
        <v>1.6356408499180599E-2</v>
      </c>
    </row>
    <row r="14" spans="2:73" x14ac:dyDescent="0.3">
      <c r="B14" s="18" t="s">
        <v>92</v>
      </c>
      <c r="C14" s="19">
        <v>4.8229671553869799E-2</v>
      </c>
      <c r="D14" s="19">
        <v>2.5398849370300201E-2</v>
      </c>
      <c r="E14" s="19">
        <v>6.9534180121822095E-2</v>
      </c>
      <c r="F14" s="19"/>
      <c r="G14" s="19">
        <v>1.6519403306787101E-2</v>
      </c>
      <c r="H14" s="19">
        <v>2.63737055720294E-2</v>
      </c>
      <c r="I14" s="19">
        <v>2.5905766233339102E-2</v>
      </c>
      <c r="J14" s="19">
        <v>6.13816315978764E-2</v>
      </c>
      <c r="K14" s="19">
        <v>8.2032023034788903E-2</v>
      </c>
      <c r="L14" s="19">
        <v>7.6003068696201104E-2</v>
      </c>
      <c r="M14" s="19"/>
      <c r="N14" s="19">
        <v>3.95827300984559E-2</v>
      </c>
      <c r="O14" s="19">
        <v>4.90412251557545E-2</v>
      </c>
      <c r="P14" s="19">
        <v>3.7081026498200199E-2</v>
      </c>
      <c r="Q14" s="19">
        <v>6.7865295351881003E-2</v>
      </c>
      <c r="R14" s="19"/>
      <c r="S14" s="19">
        <v>3.3219508266568401E-2</v>
      </c>
      <c r="T14" s="19">
        <v>9.7438979793084607E-2</v>
      </c>
      <c r="U14" s="19">
        <v>7.6726209784408195E-2</v>
      </c>
      <c r="V14" s="19">
        <v>6.9590258895965998E-2</v>
      </c>
      <c r="W14" s="19">
        <v>1.7743373352128201E-2</v>
      </c>
      <c r="X14" s="19">
        <v>3.1961838701661999E-2</v>
      </c>
      <c r="Y14" s="19">
        <v>3.98207406620237E-2</v>
      </c>
      <c r="Z14" s="19">
        <v>0</v>
      </c>
      <c r="AA14" s="19">
        <v>1.7635722265229501E-2</v>
      </c>
      <c r="AB14" s="19"/>
      <c r="AC14" s="19">
        <v>0</v>
      </c>
      <c r="AD14" s="19">
        <v>7.4272279334396896E-2</v>
      </c>
      <c r="AE14" s="19">
        <v>2.22960106869525E-2</v>
      </c>
      <c r="AF14" s="19">
        <v>0.10156502977721001</v>
      </c>
      <c r="AG14" s="19">
        <v>5.4166842450546898E-2</v>
      </c>
      <c r="AH14" s="19">
        <v>5.6704375277280498E-2</v>
      </c>
      <c r="AI14" s="19">
        <v>4.08367395175879E-2</v>
      </c>
      <c r="AJ14" s="19">
        <v>1.6350799785953801E-2</v>
      </c>
      <c r="AK14" s="19">
        <v>0.10001949178863299</v>
      </c>
      <c r="AL14" s="19">
        <v>2.8187422790546899E-2</v>
      </c>
      <c r="AM14" s="19">
        <v>1.41879868547659E-2</v>
      </c>
      <c r="AN14" s="19">
        <v>0</v>
      </c>
      <c r="AO14" s="19">
        <v>4.36609445200562E-2</v>
      </c>
      <c r="AP14" s="19">
        <v>0</v>
      </c>
      <c r="AQ14" s="19">
        <v>0</v>
      </c>
      <c r="AR14" s="19">
        <v>3.4955663990624802E-2</v>
      </c>
      <c r="AS14" s="19"/>
      <c r="AT14" s="19">
        <v>2.1508113794586899E-2</v>
      </c>
      <c r="AU14" s="19">
        <v>5.9152929952756297E-2</v>
      </c>
      <c r="AV14" s="19">
        <v>3.3334510731774E-2</v>
      </c>
      <c r="AW14" s="19">
        <v>6.6718804501119694E-2</v>
      </c>
      <c r="AX14" s="19">
        <v>6.3455779498748005E-2</v>
      </c>
      <c r="AY14" s="19">
        <v>7.1265869615141503E-2</v>
      </c>
      <c r="AZ14" s="19"/>
      <c r="BA14" s="19">
        <v>7.7068869346607893E-2</v>
      </c>
      <c r="BB14" s="19">
        <v>4.35243346307237E-2</v>
      </c>
      <c r="BC14" s="19">
        <v>4.5207970213570099E-2</v>
      </c>
      <c r="BD14" s="19">
        <v>0</v>
      </c>
      <c r="BE14" s="19">
        <v>0</v>
      </c>
      <c r="BF14" s="19"/>
      <c r="BG14" s="19">
        <v>8.5798017960536599E-2</v>
      </c>
      <c r="BH14" s="19">
        <v>1.8740614572664498E-2</v>
      </c>
      <c r="BI14" s="19">
        <v>7.2734742077797204E-2</v>
      </c>
      <c r="BJ14" s="19">
        <v>4.3620719699034402E-2</v>
      </c>
      <c r="BK14" s="19">
        <v>0</v>
      </c>
      <c r="BL14" s="19"/>
      <c r="BM14" s="19">
        <v>2.8954230213934E-2</v>
      </c>
      <c r="BN14" s="19">
        <v>7.1550259272029806E-2</v>
      </c>
      <c r="BO14" s="19">
        <v>4.2503444236317897E-2</v>
      </c>
      <c r="BP14" s="19"/>
      <c r="BQ14" s="19">
        <v>7.4775055902466499E-3</v>
      </c>
      <c r="BR14" s="19">
        <v>7.1364911411282594E-2</v>
      </c>
      <c r="BS14" s="19"/>
      <c r="BT14" s="19">
        <v>3.33122268666226E-2</v>
      </c>
      <c r="BU14" s="19">
        <v>6.0738057159426401E-2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771</v>
      </c>
      <c r="D7" s="10">
        <v>342</v>
      </c>
      <c r="E7" s="10">
        <v>427</v>
      </c>
      <c r="F7" s="10"/>
      <c r="G7" s="10">
        <v>69</v>
      </c>
      <c r="H7" s="10">
        <v>86</v>
      </c>
      <c r="I7" s="10">
        <v>140</v>
      </c>
      <c r="J7" s="10">
        <v>169</v>
      </c>
      <c r="K7" s="10">
        <v>119</v>
      </c>
      <c r="L7" s="10">
        <v>188</v>
      </c>
      <c r="M7" s="10"/>
      <c r="N7" s="10">
        <v>201</v>
      </c>
      <c r="O7" s="10">
        <v>189</v>
      </c>
      <c r="P7" s="10">
        <v>181</v>
      </c>
      <c r="Q7" s="10">
        <v>198</v>
      </c>
      <c r="R7" s="10"/>
      <c r="S7" s="10">
        <v>104</v>
      </c>
      <c r="T7" s="10">
        <v>121</v>
      </c>
      <c r="U7" s="10">
        <v>83</v>
      </c>
      <c r="V7" s="10">
        <v>89</v>
      </c>
      <c r="W7" s="10">
        <v>68</v>
      </c>
      <c r="X7" s="10">
        <v>82</v>
      </c>
      <c r="Y7" s="10">
        <v>93</v>
      </c>
      <c r="Z7" s="10">
        <v>41</v>
      </c>
      <c r="AA7" s="10">
        <v>90</v>
      </c>
      <c r="AB7" s="10"/>
      <c r="AC7" s="10">
        <v>4</v>
      </c>
      <c r="AD7" s="10">
        <v>39</v>
      </c>
      <c r="AE7" s="10">
        <v>43</v>
      </c>
      <c r="AF7" s="10">
        <v>61</v>
      </c>
      <c r="AG7" s="10">
        <v>70</v>
      </c>
      <c r="AH7" s="10">
        <v>96</v>
      </c>
      <c r="AI7" s="10">
        <v>70</v>
      </c>
      <c r="AJ7" s="10">
        <v>54</v>
      </c>
      <c r="AK7" s="10">
        <v>44</v>
      </c>
      <c r="AL7" s="10">
        <v>39</v>
      </c>
      <c r="AM7" s="10">
        <v>62</v>
      </c>
      <c r="AN7" s="10">
        <v>43</v>
      </c>
      <c r="AO7" s="10">
        <v>37</v>
      </c>
      <c r="AP7" s="10">
        <v>25</v>
      </c>
      <c r="AQ7" s="10">
        <v>26</v>
      </c>
      <c r="AR7" s="10">
        <v>32</v>
      </c>
      <c r="AS7" s="10"/>
      <c r="AT7" s="10">
        <v>148</v>
      </c>
      <c r="AU7" s="10">
        <v>222</v>
      </c>
      <c r="AV7" s="10">
        <v>110</v>
      </c>
      <c r="AW7" s="10">
        <v>151</v>
      </c>
      <c r="AX7" s="10">
        <v>95</v>
      </c>
      <c r="AY7" s="10">
        <v>45</v>
      </c>
      <c r="AZ7" s="10"/>
      <c r="BA7" s="10">
        <v>201</v>
      </c>
      <c r="BB7" s="10">
        <v>177</v>
      </c>
      <c r="BC7" s="10">
        <v>180</v>
      </c>
      <c r="BD7" s="10">
        <v>88</v>
      </c>
      <c r="BE7" s="10">
        <v>11</v>
      </c>
      <c r="BF7" s="10"/>
      <c r="BG7" s="10">
        <v>165</v>
      </c>
      <c r="BH7" s="10">
        <v>243</v>
      </c>
      <c r="BI7" s="10">
        <v>68</v>
      </c>
      <c r="BJ7" s="10">
        <v>115</v>
      </c>
      <c r="BK7" s="10">
        <v>38</v>
      </c>
      <c r="BL7" s="10"/>
      <c r="BM7" s="10">
        <v>345</v>
      </c>
      <c r="BN7" s="10">
        <v>296</v>
      </c>
      <c r="BO7" s="10">
        <v>130</v>
      </c>
      <c r="BP7" s="10"/>
      <c r="BQ7" s="10">
        <v>236</v>
      </c>
      <c r="BR7" s="10">
        <v>495</v>
      </c>
      <c r="BS7" s="10"/>
      <c r="BT7" s="10">
        <v>437</v>
      </c>
      <c r="BU7" s="10">
        <v>297</v>
      </c>
    </row>
    <row r="8" spans="2:73" ht="30" customHeight="1" x14ac:dyDescent="0.3">
      <c r="B8" s="11" t="s">
        <v>19</v>
      </c>
      <c r="C8" s="11">
        <v>767</v>
      </c>
      <c r="D8" s="11">
        <v>387</v>
      </c>
      <c r="E8" s="11">
        <v>379</v>
      </c>
      <c r="F8" s="11"/>
      <c r="G8" s="11">
        <v>97</v>
      </c>
      <c r="H8" s="11">
        <v>111</v>
      </c>
      <c r="I8" s="11">
        <v>140</v>
      </c>
      <c r="J8" s="11">
        <v>129</v>
      </c>
      <c r="K8" s="11">
        <v>114</v>
      </c>
      <c r="L8" s="11">
        <v>175</v>
      </c>
      <c r="M8" s="11"/>
      <c r="N8" s="11">
        <v>190</v>
      </c>
      <c r="O8" s="11">
        <v>207</v>
      </c>
      <c r="P8" s="11">
        <v>179</v>
      </c>
      <c r="Q8" s="11">
        <v>188</v>
      </c>
      <c r="R8" s="11"/>
      <c r="S8" s="11">
        <v>108</v>
      </c>
      <c r="T8" s="11">
        <v>116</v>
      </c>
      <c r="U8" s="11">
        <v>82</v>
      </c>
      <c r="V8" s="11">
        <v>85</v>
      </c>
      <c r="W8" s="11">
        <v>70</v>
      </c>
      <c r="X8" s="11">
        <v>83</v>
      </c>
      <c r="Y8" s="11">
        <v>93</v>
      </c>
      <c r="Z8" s="11">
        <v>39</v>
      </c>
      <c r="AA8" s="11">
        <v>91</v>
      </c>
      <c r="AB8" s="11"/>
      <c r="AC8" s="11">
        <v>4</v>
      </c>
      <c r="AD8" s="11">
        <v>39</v>
      </c>
      <c r="AE8" s="11">
        <v>43</v>
      </c>
      <c r="AF8" s="11">
        <v>63</v>
      </c>
      <c r="AG8" s="11">
        <v>68</v>
      </c>
      <c r="AH8" s="11">
        <v>99</v>
      </c>
      <c r="AI8" s="11">
        <v>70</v>
      </c>
      <c r="AJ8" s="11">
        <v>53</v>
      </c>
      <c r="AK8" s="11">
        <v>45</v>
      </c>
      <c r="AL8" s="11">
        <v>40</v>
      </c>
      <c r="AM8" s="11">
        <v>58</v>
      </c>
      <c r="AN8" s="11">
        <v>42</v>
      </c>
      <c r="AO8" s="11">
        <v>39</v>
      </c>
      <c r="AP8" s="11">
        <v>29</v>
      </c>
      <c r="AQ8" s="11">
        <v>23</v>
      </c>
      <c r="AR8" s="11">
        <v>28</v>
      </c>
      <c r="AS8" s="11"/>
      <c r="AT8" s="11">
        <v>159</v>
      </c>
      <c r="AU8" s="11">
        <v>218</v>
      </c>
      <c r="AV8" s="11">
        <v>110</v>
      </c>
      <c r="AW8" s="11">
        <v>146</v>
      </c>
      <c r="AX8" s="11">
        <v>92</v>
      </c>
      <c r="AY8" s="11">
        <v>43</v>
      </c>
      <c r="AZ8" s="11"/>
      <c r="BA8" s="11">
        <v>195</v>
      </c>
      <c r="BB8" s="11">
        <v>177</v>
      </c>
      <c r="BC8" s="11">
        <v>186</v>
      </c>
      <c r="BD8" s="11">
        <v>88</v>
      </c>
      <c r="BE8" s="11">
        <v>8</v>
      </c>
      <c r="BF8" s="11"/>
      <c r="BG8" s="11">
        <v>159</v>
      </c>
      <c r="BH8" s="11">
        <v>245</v>
      </c>
      <c r="BI8" s="11">
        <v>67</v>
      </c>
      <c r="BJ8" s="11">
        <v>119</v>
      </c>
      <c r="BK8" s="11">
        <v>37</v>
      </c>
      <c r="BL8" s="11"/>
      <c r="BM8" s="11">
        <v>343</v>
      </c>
      <c r="BN8" s="11">
        <v>300</v>
      </c>
      <c r="BO8" s="11">
        <v>124</v>
      </c>
      <c r="BP8" s="11"/>
      <c r="BQ8" s="11">
        <v>253</v>
      </c>
      <c r="BR8" s="11">
        <v>472</v>
      </c>
      <c r="BS8" s="11"/>
      <c r="BT8" s="11">
        <v>436</v>
      </c>
      <c r="BU8" s="11">
        <v>293</v>
      </c>
    </row>
    <row r="9" spans="2:73" x14ac:dyDescent="0.3">
      <c r="B9" s="18" t="s">
        <v>417</v>
      </c>
      <c r="C9" s="17">
        <v>8.9731660429431797E-3</v>
      </c>
      <c r="D9" s="17">
        <v>9.5193944266414605E-3</v>
      </c>
      <c r="E9" s="17">
        <v>8.4440141826618107E-3</v>
      </c>
      <c r="F9" s="17"/>
      <c r="G9" s="17">
        <v>0</v>
      </c>
      <c r="H9" s="17">
        <v>4.3945638988524598E-2</v>
      </c>
      <c r="I9" s="17">
        <v>0</v>
      </c>
      <c r="J9" s="17">
        <v>0</v>
      </c>
      <c r="K9" s="17">
        <v>0</v>
      </c>
      <c r="L9" s="17">
        <v>1.1507927321816099E-2</v>
      </c>
      <c r="M9" s="17"/>
      <c r="N9" s="17">
        <v>0</v>
      </c>
      <c r="O9" s="17">
        <v>5.8132430757913403E-3</v>
      </c>
      <c r="P9" s="17">
        <v>2.0430326219487101E-2</v>
      </c>
      <c r="Q9" s="17">
        <v>1.07243066239966E-2</v>
      </c>
      <c r="R9" s="17"/>
      <c r="S9" s="17">
        <v>8.9705501882917406E-3</v>
      </c>
      <c r="T9" s="17">
        <v>8.9934824885222094E-3</v>
      </c>
      <c r="U9" s="17">
        <v>0</v>
      </c>
      <c r="V9" s="17">
        <v>0</v>
      </c>
      <c r="W9" s="17">
        <v>0</v>
      </c>
      <c r="X9" s="17">
        <v>2.4128274824664401E-2</v>
      </c>
      <c r="Y9" s="17">
        <v>3.0768454139574301E-2</v>
      </c>
      <c r="Z9" s="17">
        <v>0</v>
      </c>
      <c r="AA9" s="17">
        <v>0</v>
      </c>
      <c r="AB9" s="17"/>
      <c r="AC9" s="17">
        <v>0</v>
      </c>
      <c r="AD9" s="17">
        <v>0</v>
      </c>
      <c r="AE9" s="17">
        <v>6.31857751955609E-2</v>
      </c>
      <c r="AF9" s="17">
        <v>1.5390425474872E-2</v>
      </c>
      <c r="AG9" s="17">
        <v>0</v>
      </c>
      <c r="AH9" s="17">
        <v>2.25511208181607E-2</v>
      </c>
      <c r="AI9" s="17">
        <v>0</v>
      </c>
      <c r="AJ9" s="17">
        <v>1.8398680837796302E-2</v>
      </c>
      <c r="AK9" s="17">
        <v>0</v>
      </c>
      <c r="AL9" s="17">
        <v>0</v>
      </c>
      <c r="AM9" s="17">
        <v>0</v>
      </c>
      <c r="AN9" s="17">
        <v>0</v>
      </c>
      <c r="AO9" s="17">
        <v>0</v>
      </c>
      <c r="AP9" s="17">
        <v>0</v>
      </c>
      <c r="AQ9" s="17">
        <v>0</v>
      </c>
      <c r="AR9" s="17">
        <v>0</v>
      </c>
      <c r="AS9" s="17"/>
      <c r="AT9" s="17">
        <v>1.2667325288917499E-2</v>
      </c>
      <c r="AU9" s="17">
        <v>9.2031305302359805E-3</v>
      </c>
      <c r="AV9" s="17">
        <v>2.60525786836142E-2</v>
      </c>
      <c r="AW9" s="17">
        <v>0</v>
      </c>
      <c r="AX9" s="17">
        <v>0</v>
      </c>
      <c r="AY9" s="17">
        <v>0</v>
      </c>
      <c r="AZ9" s="17"/>
      <c r="BA9" s="17">
        <v>1.35464813839679E-2</v>
      </c>
      <c r="BB9" s="17">
        <v>5.88513167984938E-3</v>
      </c>
      <c r="BC9" s="17">
        <v>1.19851948626077E-2</v>
      </c>
      <c r="BD9" s="17">
        <v>1.1048715076521E-2</v>
      </c>
      <c r="BE9" s="17">
        <v>0</v>
      </c>
      <c r="BF9" s="17"/>
      <c r="BG9" s="17">
        <v>0</v>
      </c>
      <c r="BH9" s="17">
        <v>1.30745943791108E-2</v>
      </c>
      <c r="BI9" s="17">
        <v>1.54663312982272E-2</v>
      </c>
      <c r="BJ9" s="17">
        <v>0</v>
      </c>
      <c r="BK9" s="17">
        <v>7.1727327741701596E-2</v>
      </c>
      <c r="BL9" s="17"/>
      <c r="BM9" s="17">
        <v>8.3510883843211595E-3</v>
      </c>
      <c r="BN9" s="17">
        <v>1.01554276340868E-2</v>
      </c>
      <c r="BO9" s="17">
        <v>7.8350649659420495E-3</v>
      </c>
      <c r="BP9" s="17"/>
      <c r="BQ9" s="17">
        <v>2.3117370017251899E-2</v>
      </c>
      <c r="BR9" s="17">
        <v>0</v>
      </c>
      <c r="BS9" s="17"/>
      <c r="BT9" s="17">
        <v>7.2282395469123097E-3</v>
      </c>
      <c r="BU9" s="17">
        <v>1.2716077655448001E-2</v>
      </c>
    </row>
    <row r="10" spans="2:73" x14ac:dyDescent="0.3">
      <c r="B10" s="18" t="s">
        <v>416</v>
      </c>
      <c r="C10" s="17">
        <v>5.0116453469302102E-2</v>
      </c>
      <c r="D10" s="17">
        <v>5.2998413366261002E-2</v>
      </c>
      <c r="E10" s="17">
        <v>4.7333099864545099E-2</v>
      </c>
      <c r="F10" s="17"/>
      <c r="G10" s="17">
        <v>0.13216151794761499</v>
      </c>
      <c r="H10" s="17">
        <v>1.96676958235605E-2</v>
      </c>
      <c r="I10" s="17">
        <v>4.1490773235697401E-2</v>
      </c>
      <c r="J10" s="17">
        <v>5.7124105854548801E-2</v>
      </c>
      <c r="K10" s="17">
        <v>5.75146409531474E-2</v>
      </c>
      <c r="L10" s="17">
        <v>2.0635314704640001E-2</v>
      </c>
      <c r="M10" s="17"/>
      <c r="N10" s="17">
        <v>5.8368389252142501E-2</v>
      </c>
      <c r="O10" s="17">
        <v>3.7884956925613798E-2</v>
      </c>
      <c r="P10" s="17">
        <v>5.0190712890586402E-2</v>
      </c>
      <c r="Q10" s="17">
        <v>5.5758722890761003E-2</v>
      </c>
      <c r="R10" s="17"/>
      <c r="S10" s="17">
        <v>7.83552003809075E-2</v>
      </c>
      <c r="T10" s="17">
        <v>3.8769385593198202E-2</v>
      </c>
      <c r="U10" s="17">
        <v>4.9599665651990699E-2</v>
      </c>
      <c r="V10" s="17">
        <v>5.8030471799629897E-2</v>
      </c>
      <c r="W10" s="17">
        <v>2.2267114254782699E-2</v>
      </c>
      <c r="X10" s="17">
        <v>1.88508083672531E-2</v>
      </c>
      <c r="Y10" s="17">
        <v>6.7910648116649597E-2</v>
      </c>
      <c r="Z10" s="17">
        <v>5.6347830955691902E-2</v>
      </c>
      <c r="AA10" s="17">
        <v>5.3144269383849703E-2</v>
      </c>
      <c r="AB10" s="17"/>
      <c r="AC10" s="17">
        <v>0</v>
      </c>
      <c r="AD10" s="17">
        <v>6.4867469133563394E-2</v>
      </c>
      <c r="AE10" s="17">
        <v>4.2510338990261798E-2</v>
      </c>
      <c r="AF10" s="17">
        <v>7.8024340961625499E-2</v>
      </c>
      <c r="AG10" s="17">
        <v>6.6884871286547201E-2</v>
      </c>
      <c r="AH10" s="17">
        <v>5.69341029890989E-2</v>
      </c>
      <c r="AI10" s="17">
        <v>6.1210914124745698E-2</v>
      </c>
      <c r="AJ10" s="17">
        <v>1.79440903346E-2</v>
      </c>
      <c r="AK10" s="17">
        <v>1.8838061100853301E-2</v>
      </c>
      <c r="AL10" s="17">
        <v>3.2066270486018698E-2</v>
      </c>
      <c r="AM10" s="17">
        <v>6.4815485588096799E-2</v>
      </c>
      <c r="AN10" s="17">
        <v>0</v>
      </c>
      <c r="AO10" s="17">
        <v>0.108452927386471</v>
      </c>
      <c r="AP10" s="17">
        <v>4.0257389575658102E-2</v>
      </c>
      <c r="AQ10" s="17">
        <v>0</v>
      </c>
      <c r="AR10" s="17">
        <v>6.1853617558295299E-2</v>
      </c>
      <c r="AS10" s="17"/>
      <c r="AT10" s="17">
        <v>8.8693508007383501E-2</v>
      </c>
      <c r="AU10" s="17">
        <v>4.9034304171230801E-2</v>
      </c>
      <c r="AV10" s="17">
        <v>4.1816250502023498E-2</v>
      </c>
      <c r="AW10" s="17">
        <v>3.4040977943312303E-2</v>
      </c>
      <c r="AX10" s="17">
        <v>2.1179039019325399E-2</v>
      </c>
      <c r="AY10" s="17">
        <v>5.0221044502668503E-2</v>
      </c>
      <c r="AZ10" s="17"/>
      <c r="BA10" s="17">
        <v>4.81461369989113E-2</v>
      </c>
      <c r="BB10" s="17">
        <v>5.6002261654342703E-2</v>
      </c>
      <c r="BC10" s="17">
        <v>2.7800175343154501E-2</v>
      </c>
      <c r="BD10" s="17">
        <v>5.9134629053298603E-2</v>
      </c>
      <c r="BE10" s="17">
        <v>0</v>
      </c>
      <c r="BF10" s="17"/>
      <c r="BG10" s="17">
        <v>5.7091670793603798E-2</v>
      </c>
      <c r="BH10" s="17">
        <v>3.9116488105915698E-2</v>
      </c>
      <c r="BI10" s="17">
        <v>4.5619804403251099E-2</v>
      </c>
      <c r="BJ10" s="17">
        <v>3.2133332059902202E-2</v>
      </c>
      <c r="BK10" s="17">
        <v>4.5259253171812598E-2</v>
      </c>
      <c r="BL10" s="17"/>
      <c r="BM10" s="17">
        <v>4.8277209778741302E-2</v>
      </c>
      <c r="BN10" s="17">
        <v>5.1984312200062499E-2</v>
      </c>
      <c r="BO10" s="17">
        <v>5.0685640957261302E-2</v>
      </c>
      <c r="BP10" s="17"/>
      <c r="BQ10" s="17">
        <v>8.88155035818462E-2</v>
      </c>
      <c r="BR10" s="17">
        <v>2.7436581350076698E-2</v>
      </c>
      <c r="BS10" s="17"/>
      <c r="BT10" s="17">
        <v>7.0734751007683103E-2</v>
      </c>
      <c r="BU10" s="17">
        <v>1.4824293548854599E-2</v>
      </c>
    </row>
    <row r="11" spans="2:73" x14ac:dyDescent="0.3">
      <c r="B11" s="18" t="s">
        <v>418</v>
      </c>
      <c r="C11" s="17">
        <v>0.85114757459576396</v>
      </c>
      <c r="D11" s="17">
        <v>0.83900358525651297</v>
      </c>
      <c r="E11" s="17">
        <v>0.86306730125508802</v>
      </c>
      <c r="F11" s="17"/>
      <c r="G11" s="17">
        <v>0.82258041577846996</v>
      </c>
      <c r="H11" s="17">
        <v>0.88814777735800698</v>
      </c>
      <c r="I11" s="17">
        <v>0.83112239212166705</v>
      </c>
      <c r="J11" s="17">
        <v>0.87547108278354102</v>
      </c>
      <c r="K11" s="17">
        <v>0.84800817391937999</v>
      </c>
      <c r="L11" s="17">
        <v>0.84372201732325902</v>
      </c>
      <c r="M11" s="17"/>
      <c r="N11" s="17">
        <v>0.88740197747632299</v>
      </c>
      <c r="O11" s="17">
        <v>0.85915406985552101</v>
      </c>
      <c r="P11" s="17">
        <v>0.83633938169987299</v>
      </c>
      <c r="Q11" s="17">
        <v>0.81800320464597598</v>
      </c>
      <c r="R11" s="17"/>
      <c r="S11" s="17">
        <v>0.85330716780897697</v>
      </c>
      <c r="T11" s="17">
        <v>0.86139725109876097</v>
      </c>
      <c r="U11" s="17">
        <v>0.80395771957398299</v>
      </c>
      <c r="V11" s="17">
        <v>0.80742620476112004</v>
      </c>
      <c r="W11" s="17">
        <v>0.79728909164753103</v>
      </c>
      <c r="X11" s="17">
        <v>0.88470955394928097</v>
      </c>
      <c r="Y11" s="17">
        <v>0.88190924371520496</v>
      </c>
      <c r="Z11" s="17">
        <v>0.86588002019460797</v>
      </c>
      <c r="AA11" s="17">
        <v>0.89238002247891801</v>
      </c>
      <c r="AB11" s="17"/>
      <c r="AC11" s="17">
        <v>0.80328625669839004</v>
      </c>
      <c r="AD11" s="17">
        <v>0.84290947995642596</v>
      </c>
      <c r="AE11" s="17">
        <v>0.84691129939971199</v>
      </c>
      <c r="AF11" s="17">
        <v>0.84447057091991395</v>
      </c>
      <c r="AG11" s="17">
        <v>0.73919378766994204</v>
      </c>
      <c r="AH11" s="17">
        <v>0.82058890502017801</v>
      </c>
      <c r="AI11" s="17">
        <v>0.86750438050422696</v>
      </c>
      <c r="AJ11" s="17">
        <v>0.82215343883235803</v>
      </c>
      <c r="AK11" s="17">
        <v>0.90926503889139998</v>
      </c>
      <c r="AL11" s="17">
        <v>0.942733705029697</v>
      </c>
      <c r="AM11" s="17">
        <v>0.82126742469705405</v>
      </c>
      <c r="AN11" s="17">
        <v>0.93891582411211705</v>
      </c>
      <c r="AO11" s="17">
        <v>0.79726414940405399</v>
      </c>
      <c r="AP11" s="17">
        <v>0.90809157189609901</v>
      </c>
      <c r="AQ11" s="17">
        <v>0.935778413086501</v>
      </c>
      <c r="AR11" s="17">
        <v>0.88936213104560602</v>
      </c>
      <c r="AS11" s="17"/>
      <c r="AT11" s="17">
        <v>0.82191860445960196</v>
      </c>
      <c r="AU11" s="17">
        <v>0.85172087975714295</v>
      </c>
      <c r="AV11" s="17">
        <v>0.85040136617916995</v>
      </c>
      <c r="AW11" s="17">
        <v>0.89000007812464599</v>
      </c>
      <c r="AX11" s="17">
        <v>0.88119308745351599</v>
      </c>
      <c r="AY11" s="17">
        <v>0.76281029746448703</v>
      </c>
      <c r="AZ11" s="17"/>
      <c r="BA11" s="17">
        <v>0.84013372950437004</v>
      </c>
      <c r="BB11" s="17">
        <v>0.84058780126441801</v>
      </c>
      <c r="BC11" s="17">
        <v>0.90012780230959699</v>
      </c>
      <c r="BD11" s="17">
        <v>0.87567815108896296</v>
      </c>
      <c r="BE11" s="17">
        <v>0.92932658284608505</v>
      </c>
      <c r="BF11" s="17"/>
      <c r="BG11" s="17">
        <v>0.85128171631479999</v>
      </c>
      <c r="BH11" s="17">
        <v>0.86213437453719699</v>
      </c>
      <c r="BI11" s="17">
        <v>0.89858709368312695</v>
      </c>
      <c r="BJ11" s="17">
        <v>0.86833597131639295</v>
      </c>
      <c r="BK11" s="17">
        <v>0.74665349438943496</v>
      </c>
      <c r="BL11" s="17"/>
      <c r="BM11" s="17">
        <v>0.86481651130674297</v>
      </c>
      <c r="BN11" s="17">
        <v>0.84582057396251997</v>
      </c>
      <c r="BO11" s="17">
        <v>0.82624035267607698</v>
      </c>
      <c r="BP11" s="17"/>
      <c r="BQ11" s="17">
        <v>0.83812462317074299</v>
      </c>
      <c r="BR11" s="17">
        <v>0.86734435284449196</v>
      </c>
      <c r="BS11" s="17"/>
      <c r="BT11" s="17">
        <v>0.84109919005381695</v>
      </c>
      <c r="BU11" s="17">
        <v>0.87634892148070598</v>
      </c>
    </row>
    <row r="12" spans="2:73" x14ac:dyDescent="0.3">
      <c r="B12" s="18" t="s">
        <v>415</v>
      </c>
      <c r="C12" s="17">
        <v>2.36750606540054E-2</v>
      </c>
      <c r="D12" s="17">
        <v>2.8768870828150099E-2</v>
      </c>
      <c r="E12" s="17">
        <v>1.85563847501924E-2</v>
      </c>
      <c r="F12" s="17"/>
      <c r="G12" s="17">
        <v>7.4369455627743197E-3</v>
      </c>
      <c r="H12" s="17">
        <v>1.9217114215951799E-2</v>
      </c>
      <c r="I12" s="17">
        <v>6.4624293515350997E-2</v>
      </c>
      <c r="J12" s="17">
        <v>1.22150218968313E-2</v>
      </c>
      <c r="K12" s="17">
        <v>8.7904095409750693E-3</v>
      </c>
      <c r="L12" s="17">
        <v>2.1036556736386498E-2</v>
      </c>
      <c r="M12" s="17"/>
      <c r="N12" s="17">
        <v>2.22805983623722E-2</v>
      </c>
      <c r="O12" s="17">
        <v>3.17139290406468E-2</v>
      </c>
      <c r="P12" s="17">
        <v>2.3870158889452601E-2</v>
      </c>
      <c r="Q12" s="17">
        <v>1.6341590228752399E-2</v>
      </c>
      <c r="R12" s="17"/>
      <c r="S12" s="17">
        <v>1.30974584451863E-2</v>
      </c>
      <c r="T12" s="17">
        <v>1.8382964092905799E-2</v>
      </c>
      <c r="U12" s="17">
        <v>3.1682306090734899E-2</v>
      </c>
      <c r="V12" s="17">
        <v>3.4673209079716098E-2</v>
      </c>
      <c r="W12" s="17">
        <v>4.2295378702351498E-2</v>
      </c>
      <c r="X12" s="17">
        <v>2.8636604602669102E-2</v>
      </c>
      <c r="Y12" s="17">
        <v>8.8315237980019796E-3</v>
      </c>
      <c r="Z12" s="17">
        <v>2.5387249183731302E-2</v>
      </c>
      <c r="AA12" s="17">
        <v>2.1053125695205802E-2</v>
      </c>
      <c r="AB12" s="17"/>
      <c r="AC12" s="17">
        <v>0</v>
      </c>
      <c r="AD12" s="17">
        <v>0</v>
      </c>
      <c r="AE12" s="17">
        <v>0</v>
      </c>
      <c r="AF12" s="17">
        <v>0</v>
      </c>
      <c r="AG12" s="17">
        <v>5.0909766122683303E-2</v>
      </c>
      <c r="AH12" s="17">
        <v>0</v>
      </c>
      <c r="AI12" s="17">
        <v>1.43361369092987E-2</v>
      </c>
      <c r="AJ12" s="17">
        <v>4.2632196614722E-2</v>
      </c>
      <c r="AK12" s="17">
        <v>7.1896900007746997E-2</v>
      </c>
      <c r="AL12" s="17">
        <v>0</v>
      </c>
      <c r="AM12" s="17">
        <v>1.4148831231568799E-2</v>
      </c>
      <c r="AN12" s="17">
        <v>3.7953183035839701E-2</v>
      </c>
      <c r="AO12" s="17">
        <v>7.5486492301224895E-2</v>
      </c>
      <c r="AP12" s="17">
        <v>0</v>
      </c>
      <c r="AQ12" s="17">
        <v>6.4221586913499204E-2</v>
      </c>
      <c r="AR12" s="17">
        <v>4.8784251396098197E-2</v>
      </c>
      <c r="AS12" s="17"/>
      <c r="AT12" s="17">
        <v>2.41784112768645E-2</v>
      </c>
      <c r="AU12" s="17">
        <v>2.0129905538083099E-2</v>
      </c>
      <c r="AV12" s="17">
        <v>2.62687884043485E-2</v>
      </c>
      <c r="AW12" s="17">
        <v>1.3044168566061901E-2</v>
      </c>
      <c r="AX12" s="17">
        <v>4.1734503033859602E-2</v>
      </c>
      <c r="AY12" s="17">
        <v>3.0695085771481299E-2</v>
      </c>
      <c r="AZ12" s="17"/>
      <c r="BA12" s="17">
        <v>2.0623813018997399E-2</v>
      </c>
      <c r="BB12" s="17">
        <v>2.23635479961698E-2</v>
      </c>
      <c r="BC12" s="17">
        <v>2.0338204548427399E-2</v>
      </c>
      <c r="BD12" s="17">
        <v>9.4696613388036994E-3</v>
      </c>
      <c r="BE12" s="17">
        <v>7.0673417153915299E-2</v>
      </c>
      <c r="BF12" s="17"/>
      <c r="BG12" s="17">
        <v>2.5906924352621801E-2</v>
      </c>
      <c r="BH12" s="17">
        <v>3.4514882541875701E-2</v>
      </c>
      <c r="BI12" s="17">
        <v>0</v>
      </c>
      <c r="BJ12" s="17">
        <v>3.3497946501182499E-2</v>
      </c>
      <c r="BK12" s="17">
        <v>0</v>
      </c>
      <c r="BL12" s="17"/>
      <c r="BM12" s="17">
        <v>2.7062941137462701E-2</v>
      </c>
      <c r="BN12" s="17">
        <v>2.68764842212822E-2</v>
      </c>
      <c r="BO12" s="17">
        <v>6.5723642392525403E-3</v>
      </c>
      <c r="BP12" s="17"/>
      <c r="BQ12" s="17">
        <v>2.3199145904392302E-2</v>
      </c>
      <c r="BR12" s="17">
        <v>2.08440992094363E-2</v>
      </c>
      <c r="BS12" s="17"/>
      <c r="BT12" s="17">
        <v>1.4443464235241401E-2</v>
      </c>
      <c r="BU12" s="17">
        <v>3.0800645036048499E-2</v>
      </c>
    </row>
    <row r="13" spans="2:73" x14ac:dyDescent="0.3">
      <c r="B13" s="18" t="s">
        <v>212</v>
      </c>
      <c r="C13" s="17">
        <v>1.5388688938691501E-2</v>
      </c>
      <c r="D13" s="17">
        <v>1.9718666561417599E-2</v>
      </c>
      <c r="E13" s="17">
        <v>1.10230419057197E-2</v>
      </c>
      <c r="F13" s="17"/>
      <c r="G13" s="17">
        <v>0</v>
      </c>
      <c r="H13" s="17">
        <v>0</v>
      </c>
      <c r="I13" s="17">
        <v>2.5457307861261901E-2</v>
      </c>
      <c r="J13" s="17">
        <v>1.20710029064714E-2</v>
      </c>
      <c r="K13" s="17">
        <v>2.5962622740615299E-2</v>
      </c>
      <c r="L13" s="17">
        <v>2.11868749588499E-2</v>
      </c>
      <c r="M13" s="17"/>
      <c r="N13" s="17">
        <v>1.6656446362116599E-2</v>
      </c>
      <c r="O13" s="17">
        <v>5.2816772526784401E-3</v>
      </c>
      <c r="P13" s="17">
        <v>2.3243330708646801E-2</v>
      </c>
      <c r="Q13" s="17">
        <v>1.7934190695602599E-2</v>
      </c>
      <c r="R13" s="17"/>
      <c r="S13" s="17">
        <v>6.29357860632583E-3</v>
      </c>
      <c r="T13" s="17">
        <v>1.51462403616625E-2</v>
      </c>
      <c r="U13" s="17">
        <v>4.5447713965683201E-2</v>
      </c>
      <c r="V13" s="17">
        <v>2.0973131903472601E-2</v>
      </c>
      <c r="W13" s="17">
        <v>0</v>
      </c>
      <c r="X13" s="17">
        <v>1.0156078965436801E-2</v>
      </c>
      <c r="Y13" s="17">
        <v>0</v>
      </c>
      <c r="Z13" s="17">
        <v>2.5387249183731302E-2</v>
      </c>
      <c r="AA13" s="17">
        <v>2.23920867613214E-2</v>
      </c>
      <c r="AB13" s="17"/>
      <c r="AC13" s="17">
        <v>0</v>
      </c>
      <c r="AD13" s="17">
        <v>2.433851228055E-2</v>
      </c>
      <c r="AE13" s="17">
        <v>2.4363560124866099E-2</v>
      </c>
      <c r="AF13" s="17">
        <v>0</v>
      </c>
      <c r="AG13" s="17">
        <v>3.3098883491777198E-2</v>
      </c>
      <c r="AH13" s="17">
        <v>1.9638733336086501E-2</v>
      </c>
      <c r="AI13" s="17">
        <v>1.33189945976986E-2</v>
      </c>
      <c r="AJ13" s="17">
        <v>3.4679633378128301E-2</v>
      </c>
      <c r="AK13" s="17">
        <v>0</v>
      </c>
      <c r="AL13" s="17">
        <v>0</v>
      </c>
      <c r="AM13" s="17">
        <v>2.4273576216076599E-2</v>
      </c>
      <c r="AN13" s="17">
        <v>0</v>
      </c>
      <c r="AO13" s="17">
        <v>0</v>
      </c>
      <c r="AP13" s="17">
        <v>5.16510385282433E-2</v>
      </c>
      <c r="AQ13" s="17">
        <v>0</v>
      </c>
      <c r="AR13" s="17">
        <v>0</v>
      </c>
      <c r="AS13" s="17"/>
      <c r="AT13" s="17">
        <v>2.11411479352E-2</v>
      </c>
      <c r="AU13" s="17">
        <v>1.32397229697379E-2</v>
      </c>
      <c r="AV13" s="17">
        <v>6.4850112346788204E-3</v>
      </c>
      <c r="AW13" s="17">
        <v>1.31481330811078E-2</v>
      </c>
      <c r="AX13" s="17">
        <v>1.5284878335258399E-2</v>
      </c>
      <c r="AY13" s="17">
        <v>3.5535548185319801E-2</v>
      </c>
      <c r="AZ13" s="17"/>
      <c r="BA13" s="17">
        <v>3.5861997792245102E-2</v>
      </c>
      <c r="BB13" s="17">
        <v>0</v>
      </c>
      <c r="BC13" s="17">
        <v>1.6810570923425701E-2</v>
      </c>
      <c r="BD13" s="17">
        <v>9.5846304963742909E-3</v>
      </c>
      <c r="BE13" s="17">
        <v>0</v>
      </c>
      <c r="BF13" s="17"/>
      <c r="BG13" s="17">
        <v>1.73574060951684E-2</v>
      </c>
      <c r="BH13" s="17">
        <v>6.0183225694219597E-3</v>
      </c>
      <c r="BI13" s="17">
        <v>2.3177887974343399E-2</v>
      </c>
      <c r="BJ13" s="17">
        <v>7.1168482437716698E-3</v>
      </c>
      <c r="BK13" s="17">
        <v>6.3701443849917994E-2</v>
      </c>
      <c r="BL13" s="17"/>
      <c r="BM13" s="17">
        <v>6.0538249064896197E-3</v>
      </c>
      <c r="BN13" s="17">
        <v>2.46343728891396E-2</v>
      </c>
      <c r="BO13" s="17">
        <v>1.8844125397530699E-2</v>
      </c>
      <c r="BP13" s="17"/>
      <c r="BQ13" s="17">
        <v>8.8532176162163696E-3</v>
      </c>
      <c r="BR13" s="17">
        <v>2.0241627707573401E-2</v>
      </c>
      <c r="BS13" s="17"/>
      <c r="BT13" s="17">
        <v>1.67495369729222E-2</v>
      </c>
      <c r="BU13" s="17">
        <v>1.16052098019029E-2</v>
      </c>
    </row>
    <row r="14" spans="2:73" x14ac:dyDescent="0.3">
      <c r="B14" s="18" t="s">
        <v>92</v>
      </c>
      <c r="C14" s="19">
        <v>5.0699056299293603E-2</v>
      </c>
      <c r="D14" s="19">
        <v>4.99910695610171E-2</v>
      </c>
      <c r="E14" s="19">
        <v>5.1576158041793399E-2</v>
      </c>
      <c r="F14" s="19"/>
      <c r="G14" s="19">
        <v>3.7821120711141201E-2</v>
      </c>
      <c r="H14" s="19">
        <v>2.90217736139558E-2</v>
      </c>
      <c r="I14" s="19">
        <v>3.7305233266022302E-2</v>
      </c>
      <c r="J14" s="19">
        <v>4.3118786558607403E-2</v>
      </c>
      <c r="K14" s="19">
        <v>5.9724152845881902E-2</v>
      </c>
      <c r="L14" s="19">
        <v>8.1911308955048306E-2</v>
      </c>
      <c r="M14" s="19"/>
      <c r="N14" s="19">
        <v>1.52925885470458E-2</v>
      </c>
      <c r="O14" s="19">
        <v>6.0152123849748697E-2</v>
      </c>
      <c r="P14" s="19">
        <v>4.5926089591954398E-2</v>
      </c>
      <c r="Q14" s="19">
        <v>8.1237984914911507E-2</v>
      </c>
      <c r="R14" s="19"/>
      <c r="S14" s="19">
        <v>3.9976044570312001E-2</v>
      </c>
      <c r="T14" s="19">
        <v>5.7310676364950103E-2</v>
      </c>
      <c r="U14" s="19">
        <v>6.9312594717607895E-2</v>
      </c>
      <c r="V14" s="19">
        <v>7.8896982456060999E-2</v>
      </c>
      <c r="W14" s="19">
        <v>0.13814841539533501</v>
      </c>
      <c r="X14" s="19">
        <v>3.3518679290695103E-2</v>
      </c>
      <c r="Y14" s="19">
        <v>1.05801302305694E-2</v>
      </c>
      <c r="Z14" s="19">
        <v>2.69976504822378E-2</v>
      </c>
      <c r="AA14" s="19">
        <v>1.1030495680704799E-2</v>
      </c>
      <c r="AB14" s="19"/>
      <c r="AC14" s="19">
        <v>0.19671374330161001</v>
      </c>
      <c r="AD14" s="19">
        <v>6.7884538629460103E-2</v>
      </c>
      <c r="AE14" s="19">
        <v>2.30290262895993E-2</v>
      </c>
      <c r="AF14" s="19">
        <v>6.2114662643588801E-2</v>
      </c>
      <c r="AG14" s="19">
        <v>0.10991269142905</v>
      </c>
      <c r="AH14" s="19">
        <v>8.0287137836476299E-2</v>
      </c>
      <c r="AI14" s="19">
        <v>4.3629573864030297E-2</v>
      </c>
      <c r="AJ14" s="19">
        <v>6.4191960002394896E-2</v>
      </c>
      <c r="AK14" s="19">
        <v>0</v>
      </c>
      <c r="AL14" s="19">
        <v>2.5200024484284399E-2</v>
      </c>
      <c r="AM14" s="19">
        <v>7.5494682267203503E-2</v>
      </c>
      <c r="AN14" s="19">
        <v>2.3130992852043199E-2</v>
      </c>
      <c r="AO14" s="19">
        <v>1.87964309082501E-2</v>
      </c>
      <c r="AP14" s="19">
        <v>0</v>
      </c>
      <c r="AQ14" s="19">
        <v>0</v>
      </c>
      <c r="AR14" s="19">
        <v>0</v>
      </c>
      <c r="AS14" s="19"/>
      <c r="AT14" s="19">
        <v>3.1401003032032901E-2</v>
      </c>
      <c r="AU14" s="19">
        <v>5.6672057033569201E-2</v>
      </c>
      <c r="AV14" s="19">
        <v>4.8976004996165397E-2</v>
      </c>
      <c r="AW14" s="19">
        <v>4.9766642284872001E-2</v>
      </c>
      <c r="AX14" s="19">
        <v>4.0608492158040098E-2</v>
      </c>
      <c r="AY14" s="19">
        <v>0.120738024076043</v>
      </c>
      <c r="AZ14" s="19"/>
      <c r="BA14" s="19">
        <v>4.1687841301507801E-2</v>
      </c>
      <c r="BB14" s="19">
        <v>7.5161257405220006E-2</v>
      </c>
      <c r="BC14" s="19">
        <v>2.2938052012788101E-2</v>
      </c>
      <c r="BD14" s="19">
        <v>3.5084212946039799E-2</v>
      </c>
      <c r="BE14" s="19">
        <v>0</v>
      </c>
      <c r="BF14" s="19"/>
      <c r="BG14" s="19">
        <v>4.8362282443806498E-2</v>
      </c>
      <c r="BH14" s="19">
        <v>4.5141337866478698E-2</v>
      </c>
      <c r="BI14" s="19">
        <v>1.7148882641051799E-2</v>
      </c>
      <c r="BJ14" s="19">
        <v>5.8915901878750503E-2</v>
      </c>
      <c r="BK14" s="19">
        <v>7.2658480847132501E-2</v>
      </c>
      <c r="BL14" s="19"/>
      <c r="BM14" s="19">
        <v>4.5438424486241899E-2</v>
      </c>
      <c r="BN14" s="19">
        <v>4.0528829092908697E-2</v>
      </c>
      <c r="BO14" s="19">
        <v>8.9822451763936703E-2</v>
      </c>
      <c r="BP14" s="19"/>
      <c r="BQ14" s="19">
        <v>1.78901397095503E-2</v>
      </c>
      <c r="BR14" s="19">
        <v>6.4133338888421806E-2</v>
      </c>
      <c r="BS14" s="19"/>
      <c r="BT14" s="19">
        <v>4.9744818183424501E-2</v>
      </c>
      <c r="BU14" s="19">
        <v>5.3704852477040398E-2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U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595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2854</v>
      </c>
      <c r="D7" s="10">
        <v>1223</v>
      </c>
      <c r="E7" s="10">
        <v>1623</v>
      </c>
      <c r="F7" s="10"/>
      <c r="G7" s="10">
        <v>279</v>
      </c>
      <c r="H7" s="10">
        <v>393</v>
      </c>
      <c r="I7" s="10">
        <v>510</v>
      </c>
      <c r="J7" s="10">
        <v>636</v>
      </c>
      <c r="K7" s="10">
        <v>409</v>
      </c>
      <c r="L7" s="10">
        <v>627</v>
      </c>
      <c r="M7" s="10"/>
      <c r="N7" s="10">
        <v>816</v>
      </c>
      <c r="O7" s="10">
        <v>685</v>
      </c>
      <c r="P7" s="10">
        <v>633</v>
      </c>
      <c r="Q7" s="10">
        <v>705</v>
      </c>
      <c r="R7" s="10"/>
      <c r="S7" s="10">
        <v>461</v>
      </c>
      <c r="T7" s="10">
        <v>447</v>
      </c>
      <c r="U7" s="10">
        <v>284</v>
      </c>
      <c r="V7" s="10">
        <v>307</v>
      </c>
      <c r="W7" s="10">
        <v>256</v>
      </c>
      <c r="X7" s="10">
        <v>290</v>
      </c>
      <c r="Y7" s="10">
        <v>290</v>
      </c>
      <c r="Z7" s="10">
        <v>145</v>
      </c>
      <c r="AA7" s="10">
        <v>374</v>
      </c>
      <c r="AB7" s="10"/>
      <c r="AC7" s="10">
        <v>19</v>
      </c>
      <c r="AD7" s="10">
        <v>109</v>
      </c>
      <c r="AE7" s="10">
        <v>178</v>
      </c>
      <c r="AF7" s="10">
        <v>198</v>
      </c>
      <c r="AG7" s="10">
        <v>247</v>
      </c>
      <c r="AH7" s="10">
        <v>305</v>
      </c>
      <c r="AI7" s="10">
        <v>249</v>
      </c>
      <c r="AJ7" s="10">
        <v>213</v>
      </c>
      <c r="AK7" s="10">
        <v>178</v>
      </c>
      <c r="AL7" s="10">
        <v>159</v>
      </c>
      <c r="AM7" s="10">
        <v>233</v>
      </c>
      <c r="AN7" s="10">
        <v>173</v>
      </c>
      <c r="AO7" s="10">
        <v>127</v>
      </c>
      <c r="AP7" s="10">
        <v>80</v>
      </c>
      <c r="AQ7" s="10">
        <v>89</v>
      </c>
      <c r="AR7" s="10">
        <v>169</v>
      </c>
      <c r="AS7" s="10"/>
      <c r="AT7" s="10">
        <v>635</v>
      </c>
      <c r="AU7" s="10">
        <v>838</v>
      </c>
      <c r="AV7" s="10">
        <v>407</v>
      </c>
      <c r="AW7" s="10">
        <v>531</v>
      </c>
      <c r="AX7" s="10">
        <v>304</v>
      </c>
      <c r="AY7" s="10">
        <v>138</v>
      </c>
      <c r="AZ7" s="10"/>
      <c r="BA7" s="10">
        <v>702</v>
      </c>
      <c r="BB7" s="10">
        <v>631</v>
      </c>
      <c r="BC7" s="10">
        <v>683</v>
      </c>
      <c r="BD7" s="10">
        <v>365</v>
      </c>
      <c r="BE7" s="10">
        <v>60</v>
      </c>
      <c r="BF7" s="10"/>
      <c r="BG7" s="10">
        <v>553</v>
      </c>
      <c r="BH7" s="10">
        <v>960</v>
      </c>
      <c r="BI7" s="10">
        <v>273</v>
      </c>
      <c r="BJ7" s="10">
        <v>385</v>
      </c>
      <c r="BK7" s="10">
        <v>146</v>
      </c>
      <c r="BL7" s="10"/>
      <c r="BM7" s="10">
        <v>1331</v>
      </c>
      <c r="BN7" s="10">
        <v>1066</v>
      </c>
      <c r="BO7" s="10">
        <v>457</v>
      </c>
      <c r="BP7" s="10"/>
      <c r="BQ7" s="10">
        <v>1001</v>
      </c>
      <c r="BR7" s="10">
        <v>1707</v>
      </c>
      <c r="BS7" s="10"/>
      <c r="BT7" s="10">
        <v>1674</v>
      </c>
      <c r="BU7" s="10">
        <v>1059</v>
      </c>
    </row>
    <row r="8" spans="2:73" ht="30" customHeight="1" x14ac:dyDescent="0.3">
      <c r="B8" s="11" t="s">
        <v>19</v>
      </c>
      <c r="C8" s="11">
        <v>2861</v>
      </c>
      <c r="D8" s="11">
        <v>1420</v>
      </c>
      <c r="E8" s="11">
        <v>1436</v>
      </c>
      <c r="F8" s="11"/>
      <c r="G8" s="11">
        <v>406</v>
      </c>
      <c r="H8" s="11">
        <v>498</v>
      </c>
      <c r="I8" s="11">
        <v>495</v>
      </c>
      <c r="J8" s="11">
        <v>488</v>
      </c>
      <c r="K8" s="11">
        <v>391</v>
      </c>
      <c r="L8" s="11">
        <v>582</v>
      </c>
      <c r="M8" s="11"/>
      <c r="N8" s="11">
        <v>790</v>
      </c>
      <c r="O8" s="11">
        <v>740</v>
      </c>
      <c r="P8" s="11">
        <v>626</v>
      </c>
      <c r="Q8" s="11">
        <v>690</v>
      </c>
      <c r="R8" s="11"/>
      <c r="S8" s="11">
        <v>467</v>
      </c>
      <c r="T8" s="11">
        <v>445</v>
      </c>
      <c r="U8" s="11">
        <v>282</v>
      </c>
      <c r="V8" s="11">
        <v>308</v>
      </c>
      <c r="W8" s="11">
        <v>255</v>
      </c>
      <c r="X8" s="11">
        <v>289</v>
      </c>
      <c r="Y8" s="11">
        <v>291</v>
      </c>
      <c r="Z8" s="11">
        <v>143</v>
      </c>
      <c r="AA8" s="11">
        <v>381</v>
      </c>
      <c r="AB8" s="11"/>
      <c r="AC8" s="11">
        <v>25</v>
      </c>
      <c r="AD8" s="11">
        <v>115</v>
      </c>
      <c r="AE8" s="11">
        <v>177</v>
      </c>
      <c r="AF8" s="11">
        <v>196</v>
      </c>
      <c r="AG8" s="11">
        <v>243</v>
      </c>
      <c r="AH8" s="11">
        <v>302</v>
      </c>
      <c r="AI8" s="11">
        <v>253</v>
      </c>
      <c r="AJ8" s="11">
        <v>208</v>
      </c>
      <c r="AK8" s="11">
        <v>190</v>
      </c>
      <c r="AL8" s="11">
        <v>157</v>
      </c>
      <c r="AM8" s="11">
        <v>233</v>
      </c>
      <c r="AN8" s="11">
        <v>173</v>
      </c>
      <c r="AO8" s="11">
        <v>128</v>
      </c>
      <c r="AP8" s="11">
        <v>87</v>
      </c>
      <c r="AQ8" s="11">
        <v>88</v>
      </c>
      <c r="AR8" s="11">
        <v>166</v>
      </c>
      <c r="AS8" s="11"/>
      <c r="AT8" s="11">
        <v>677</v>
      </c>
      <c r="AU8" s="11">
        <v>825</v>
      </c>
      <c r="AV8" s="11">
        <v>413</v>
      </c>
      <c r="AW8" s="11">
        <v>525</v>
      </c>
      <c r="AX8" s="11">
        <v>286</v>
      </c>
      <c r="AY8" s="11">
        <v>134</v>
      </c>
      <c r="AZ8" s="11"/>
      <c r="BA8" s="11">
        <v>690</v>
      </c>
      <c r="BB8" s="11">
        <v>645</v>
      </c>
      <c r="BC8" s="11">
        <v>706</v>
      </c>
      <c r="BD8" s="11">
        <v>365</v>
      </c>
      <c r="BE8" s="11">
        <v>54</v>
      </c>
      <c r="BF8" s="11"/>
      <c r="BG8" s="11">
        <v>532</v>
      </c>
      <c r="BH8" s="11">
        <v>981</v>
      </c>
      <c r="BI8" s="11">
        <v>263</v>
      </c>
      <c r="BJ8" s="11">
        <v>386</v>
      </c>
      <c r="BK8" s="11">
        <v>147</v>
      </c>
      <c r="BL8" s="11"/>
      <c r="BM8" s="11">
        <v>1354</v>
      </c>
      <c r="BN8" s="11">
        <v>1069</v>
      </c>
      <c r="BO8" s="11">
        <v>437</v>
      </c>
      <c r="BP8" s="11"/>
      <c r="BQ8" s="11">
        <v>1068</v>
      </c>
      <c r="BR8" s="11">
        <v>1639</v>
      </c>
      <c r="BS8" s="11"/>
      <c r="BT8" s="11">
        <v>1681</v>
      </c>
      <c r="BU8" s="11">
        <v>1057</v>
      </c>
    </row>
    <row r="9" spans="2:73" ht="28.8" x14ac:dyDescent="0.3">
      <c r="B9" s="18" t="s">
        <v>587</v>
      </c>
      <c r="C9" s="17">
        <v>0.49911187997043299</v>
      </c>
      <c r="D9" s="17">
        <v>0.49694370612717398</v>
      </c>
      <c r="E9" s="17">
        <v>0.50163981362813503</v>
      </c>
      <c r="F9" s="17"/>
      <c r="G9" s="17">
        <v>0.43046701643455398</v>
      </c>
      <c r="H9" s="17">
        <v>0.45902489964091597</v>
      </c>
      <c r="I9" s="17">
        <v>0.47323672177211401</v>
      </c>
      <c r="J9" s="17">
        <v>0.52066725489420596</v>
      </c>
      <c r="K9" s="17">
        <v>0.54404618425923401</v>
      </c>
      <c r="L9" s="17">
        <v>0.55501700700033296</v>
      </c>
      <c r="M9" s="17"/>
      <c r="N9" s="17">
        <v>0.47146716352731599</v>
      </c>
      <c r="O9" s="17">
        <v>0.52341741729185198</v>
      </c>
      <c r="P9" s="17">
        <v>0.49161924101841997</v>
      </c>
      <c r="Q9" s="17">
        <v>0.50611317952744295</v>
      </c>
      <c r="R9" s="17"/>
      <c r="S9" s="17">
        <v>0.51671873742444796</v>
      </c>
      <c r="T9" s="17">
        <v>0.48750646168699302</v>
      </c>
      <c r="U9" s="17">
        <v>0.50526977454838995</v>
      </c>
      <c r="V9" s="17">
        <v>0.46546515507917702</v>
      </c>
      <c r="W9" s="17">
        <v>0.45758224021388599</v>
      </c>
      <c r="X9" s="17">
        <v>0.51270822287439399</v>
      </c>
      <c r="Y9" s="17">
        <v>0.52020069298015004</v>
      </c>
      <c r="Z9" s="17">
        <v>0.49401514411854802</v>
      </c>
      <c r="AA9" s="17">
        <v>0.51705835588295401</v>
      </c>
      <c r="AB9" s="17"/>
      <c r="AC9" s="17">
        <v>0.41471404886855201</v>
      </c>
      <c r="AD9" s="17">
        <v>0.49776825623434701</v>
      </c>
      <c r="AE9" s="17">
        <v>0.56720446380910305</v>
      </c>
      <c r="AF9" s="17">
        <v>0.48876851774922198</v>
      </c>
      <c r="AG9" s="17">
        <v>0.41881964346332901</v>
      </c>
      <c r="AH9" s="17">
        <v>0.47210787838476198</v>
      </c>
      <c r="AI9" s="17">
        <v>0.485527909857008</v>
      </c>
      <c r="AJ9" s="17">
        <v>0.52151282117137199</v>
      </c>
      <c r="AK9" s="17">
        <v>0.53533159660587604</v>
      </c>
      <c r="AL9" s="17">
        <v>0.50712561712211501</v>
      </c>
      <c r="AM9" s="17">
        <v>0.53319386361550702</v>
      </c>
      <c r="AN9" s="17">
        <v>0.52859977635886002</v>
      </c>
      <c r="AO9" s="17">
        <v>0.49746708768088299</v>
      </c>
      <c r="AP9" s="17">
        <v>0.50460025883569204</v>
      </c>
      <c r="AQ9" s="17">
        <v>0.52245322815610296</v>
      </c>
      <c r="AR9" s="17">
        <v>0.48628349679126398</v>
      </c>
      <c r="AS9" s="17"/>
      <c r="AT9" s="17">
        <v>0.485233110258458</v>
      </c>
      <c r="AU9" s="17">
        <v>0.51600672017008198</v>
      </c>
      <c r="AV9" s="17">
        <v>0.45799502505308498</v>
      </c>
      <c r="AW9" s="17">
        <v>0.53221090951622896</v>
      </c>
      <c r="AX9" s="17">
        <v>0.47758158277796398</v>
      </c>
      <c r="AY9" s="17">
        <v>0.50493049378144494</v>
      </c>
      <c r="AZ9" s="17"/>
      <c r="BA9" s="17">
        <v>0.51081682212935997</v>
      </c>
      <c r="BB9" s="17">
        <v>0.51617278644845699</v>
      </c>
      <c r="BC9" s="17">
        <v>0.50324824669618995</v>
      </c>
      <c r="BD9" s="17">
        <v>0.47647102838959099</v>
      </c>
      <c r="BE9" s="17">
        <v>0.46669044355593697</v>
      </c>
      <c r="BF9" s="17"/>
      <c r="BG9" s="17">
        <v>0.54425778925266</v>
      </c>
      <c r="BH9" s="17">
        <v>0.48612269191158403</v>
      </c>
      <c r="BI9" s="17">
        <v>0.48343629024349999</v>
      </c>
      <c r="BJ9" s="17">
        <v>0.51676468025203304</v>
      </c>
      <c r="BK9" s="17">
        <v>0.45365872682020297</v>
      </c>
      <c r="BL9" s="17"/>
      <c r="BM9" s="17">
        <v>0.51761460702163598</v>
      </c>
      <c r="BN9" s="17">
        <v>0.48318319559057898</v>
      </c>
      <c r="BO9" s="17">
        <v>0.48074026163395001</v>
      </c>
      <c r="BP9" s="17"/>
      <c r="BQ9" s="17">
        <v>0.47680759786819599</v>
      </c>
      <c r="BR9" s="17">
        <v>0.51674851180367298</v>
      </c>
      <c r="BS9" s="17"/>
      <c r="BT9" s="17">
        <v>0.49668021728836298</v>
      </c>
      <c r="BU9" s="17">
        <v>0.51520737344243395</v>
      </c>
    </row>
    <row r="10" spans="2:73" ht="28.8" x14ac:dyDescent="0.3">
      <c r="B10" s="18" t="s">
        <v>588</v>
      </c>
      <c r="C10" s="17">
        <v>0.44633889429090901</v>
      </c>
      <c r="D10" s="17">
        <v>0.457541620230628</v>
      </c>
      <c r="E10" s="17">
        <v>0.43594105896864499</v>
      </c>
      <c r="F10" s="17"/>
      <c r="G10" s="17">
        <v>0.46037421548083601</v>
      </c>
      <c r="H10" s="17">
        <v>0.45630175256335898</v>
      </c>
      <c r="I10" s="17">
        <v>0.42212825469905801</v>
      </c>
      <c r="J10" s="17">
        <v>0.41979871604479002</v>
      </c>
      <c r="K10" s="17">
        <v>0.44163655144377301</v>
      </c>
      <c r="L10" s="17">
        <v>0.47402829266845098</v>
      </c>
      <c r="M10" s="17"/>
      <c r="N10" s="17">
        <v>0.47375447782031799</v>
      </c>
      <c r="O10" s="17">
        <v>0.43732250931428202</v>
      </c>
      <c r="P10" s="17">
        <v>0.44960213536893501</v>
      </c>
      <c r="Q10" s="17">
        <v>0.42261126918189301</v>
      </c>
      <c r="R10" s="17"/>
      <c r="S10" s="17">
        <v>0.45713476832241901</v>
      </c>
      <c r="T10" s="17">
        <v>0.46024453777355301</v>
      </c>
      <c r="U10" s="17">
        <v>0.42420741230461401</v>
      </c>
      <c r="V10" s="17">
        <v>0.45696874025168099</v>
      </c>
      <c r="W10" s="17">
        <v>0.40691379310029302</v>
      </c>
      <c r="X10" s="17">
        <v>0.40143241497134102</v>
      </c>
      <c r="Y10" s="17">
        <v>0.474878837502409</v>
      </c>
      <c r="Z10" s="17">
        <v>0.486275131700946</v>
      </c>
      <c r="AA10" s="17">
        <v>0.44838136891660002</v>
      </c>
      <c r="AB10" s="17"/>
      <c r="AC10" s="17">
        <v>0.39864992928918502</v>
      </c>
      <c r="AD10" s="17">
        <v>0.37943213298515999</v>
      </c>
      <c r="AE10" s="17">
        <v>0.41850178111966402</v>
      </c>
      <c r="AF10" s="17">
        <v>0.39134518893291598</v>
      </c>
      <c r="AG10" s="17">
        <v>0.44205464494441599</v>
      </c>
      <c r="AH10" s="17">
        <v>0.448956732897273</v>
      </c>
      <c r="AI10" s="17">
        <v>0.48319545806664399</v>
      </c>
      <c r="AJ10" s="17">
        <v>0.43845895183995398</v>
      </c>
      <c r="AK10" s="17">
        <v>0.46395360783824802</v>
      </c>
      <c r="AL10" s="17">
        <v>0.42357573928780101</v>
      </c>
      <c r="AM10" s="17">
        <v>0.47051661925397698</v>
      </c>
      <c r="AN10" s="17">
        <v>0.43929010286872899</v>
      </c>
      <c r="AO10" s="17">
        <v>0.50441527033894595</v>
      </c>
      <c r="AP10" s="17">
        <v>0.39799487306810299</v>
      </c>
      <c r="AQ10" s="17">
        <v>0.41515430311573298</v>
      </c>
      <c r="AR10" s="17">
        <v>0.49870256826196901</v>
      </c>
      <c r="AS10" s="17"/>
      <c r="AT10" s="17">
        <v>0.41261729517069501</v>
      </c>
      <c r="AU10" s="17">
        <v>0.46687668028824802</v>
      </c>
      <c r="AV10" s="17">
        <v>0.461558379469582</v>
      </c>
      <c r="AW10" s="17">
        <v>0.45184283841553002</v>
      </c>
      <c r="AX10" s="17">
        <v>0.42484301994760998</v>
      </c>
      <c r="AY10" s="17">
        <v>0.46399585083338402</v>
      </c>
      <c r="AZ10" s="17"/>
      <c r="BA10" s="17">
        <v>0.42720105361576499</v>
      </c>
      <c r="BB10" s="17">
        <v>0.44162100865195503</v>
      </c>
      <c r="BC10" s="17">
        <v>0.44154583103606498</v>
      </c>
      <c r="BD10" s="17">
        <v>0.48165107381431799</v>
      </c>
      <c r="BE10" s="17">
        <v>0.39608644428961698</v>
      </c>
      <c r="BF10" s="17"/>
      <c r="BG10" s="17">
        <v>0.48308055007617901</v>
      </c>
      <c r="BH10" s="17">
        <v>0.44847626379309802</v>
      </c>
      <c r="BI10" s="17">
        <v>0.43254915513032099</v>
      </c>
      <c r="BJ10" s="17">
        <v>0.48299280478462397</v>
      </c>
      <c r="BK10" s="17">
        <v>0.33601651542327499</v>
      </c>
      <c r="BL10" s="17"/>
      <c r="BM10" s="17">
        <v>0.45773361308059002</v>
      </c>
      <c r="BN10" s="17">
        <v>0.449664420847115</v>
      </c>
      <c r="BO10" s="17">
        <v>0.40290283943337302</v>
      </c>
      <c r="BP10" s="17"/>
      <c r="BQ10" s="17">
        <v>0.44006748773724302</v>
      </c>
      <c r="BR10" s="17">
        <v>0.45484617034702202</v>
      </c>
      <c r="BS10" s="17"/>
      <c r="BT10" s="17">
        <v>0.45411974715866199</v>
      </c>
      <c r="BU10" s="17">
        <v>0.45020772201248699</v>
      </c>
    </row>
    <row r="11" spans="2:73" ht="28.8" x14ac:dyDescent="0.3">
      <c r="B11" s="18" t="s">
        <v>589</v>
      </c>
      <c r="C11" s="17">
        <v>0.32478806808946398</v>
      </c>
      <c r="D11" s="17">
        <v>0.33840141972433602</v>
      </c>
      <c r="E11" s="17">
        <v>0.31239185981432899</v>
      </c>
      <c r="F11" s="17"/>
      <c r="G11" s="17">
        <v>0.273224340513328</v>
      </c>
      <c r="H11" s="17">
        <v>0.37124948621852499</v>
      </c>
      <c r="I11" s="17">
        <v>0.32588741104686397</v>
      </c>
      <c r="J11" s="17">
        <v>0.32295598944841403</v>
      </c>
      <c r="K11" s="17">
        <v>0.33967818054018101</v>
      </c>
      <c r="L11" s="17">
        <v>0.31159567049870801</v>
      </c>
      <c r="M11" s="17"/>
      <c r="N11" s="17">
        <v>0.35413239105253302</v>
      </c>
      <c r="O11" s="17">
        <v>0.31016782320686198</v>
      </c>
      <c r="P11" s="17">
        <v>0.31895989749909098</v>
      </c>
      <c r="Q11" s="17">
        <v>0.308846526598684</v>
      </c>
      <c r="R11" s="17"/>
      <c r="S11" s="17">
        <v>0.30701738269199402</v>
      </c>
      <c r="T11" s="17">
        <v>0.346471132309986</v>
      </c>
      <c r="U11" s="17">
        <v>0.32438704946316399</v>
      </c>
      <c r="V11" s="17">
        <v>0.29881542765621699</v>
      </c>
      <c r="W11" s="17">
        <v>0.36176170576234701</v>
      </c>
      <c r="X11" s="17">
        <v>0.31136922352885998</v>
      </c>
      <c r="Y11" s="17">
        <v>0.328801689541801</v>
      </c>
      <c r="Z11" s="17">
        <v>0.26677887535738398</v>
      </c>
      <c r="AA11" s="17">
        <v>0.34666546975242601</v>
      </c>
      <c r="AB11" s="17"/>
      <c r="AC11" s="17">
        <v>0.17520005242324699</v>
      </c>
      <c r="AD11" s="17">
        <v>0.27738781562310499</v>
      </c>
      <c r="AE11" s="17">
        <v>0.282403921497836</v>
      </c>
      <c r="AF11" s="17">
        <v>0.271514882593623</v>
      </c>
      <c r="AG11" s="17">
        <v>0.30901655249787502</v>
      </c>
      <c r="AH11" s="17">
        <v>0.303582525723467</v>
      </c>
      <c r="AI11" s="17">
        <v>0.30162691114249401</v>
      </c>
      <c r="AJ11" s="17">
        <v>0.372329734025246</v>
      </c>
      <c r="AK11" s="17">
        <v>0.375831737611314</v>
      </c>
      <c r="AL11" s="17">
        <v>0.395210119864146</v>
      </c>
      <c r="AM11" s="17">
        <v>0.28917211706290202</v>
      </c>
      <c r="AN11" s="17">
        <v>0.325589979806096</v>
      </c>
      <c r="AO11" s="17">
        <v>0.34086531802929299</v>
      </c>
      <c r="AP11" s="17">
        <v>0.39398365004461999</v>
      </c>
      <c r="AQ11" s="17">
        <v>0.24556491661590099</v>
      </c>
      <c r="AR11" s="17">
        <v>0.43098933929314598</v>
      </c>
      <c r="AS11" s="17"/>
      <c r="AT11" s="17">
        <v>0.33885716540206601</v>
      </c>
      <c r="AU11" s="17">
        <v>0.31515706414997702</v>
      </c>
      <c r="AV11" s="17">
        <v>0.318768009406667</v>
      </c>
      <c r="AW11" s="17">
        <v>0.33187647102040602</v>
      </c>
      <c r="AX11" s="17">
        <v>0.33655800975955602</v>
      </c>
      <c r="AY11" s="17">
        <v>0.27413617069220397</v>
      </c>
      <c r="AZ11" s="17"/>
      <c r="BA11" s="17">
        <v>0.30587998381745202</v>
      </c>
      <c r="BB11" s="17">
        <v>0.27757223641621198</v>
      </c>
      <c r="BC11" s="17">
        <v>0.35916629828262803</v>
      </c>
      <c r="BD11" s="17">
        <v>0.34500849032318398</v>
      </c>
      <c r="BE11" s="17">
        <v>0.387705627434621</v>
      </c>
      <c r="BF11" s="17"/>
      <c r="BG11" s="17">
        <v>0.35599808803584199</v>
      </c>
      <c r="BH11" s="17">
        <v>0.35163802097545299</v>
      </c>
      <c r="BI11" s="17">
        <v>0.31953719728515201</v>
      </c>
      <c r="BJ11" s="17">
        <v>0.296959481915617</v>
      </c>
      <c r="BK11" s="17">
        <v>0.26914599231542302</v>
      </c>
      <c r="BL11" s="17"/>
      <c r="BM11" s="17">
        <v>0.352928355830053</v>
      </c>
      <c r="BN11" s="17">
        <v>0.30820317569563199</v>
      </c>
      <c r="BO11" s="17">
        <v>0.27816189449859902</v>
      </c>
      <c r="BP11" s="17"/>
      <c r="BQ11" s="17">
        <v>0.34132256344224798</v>
      </c>
      <c r="BR11" s="17">
        <v>0.32068649131145299</v>
      </c>
      <c r="BS11" s="17"/>
      <c r="BT11" s="17">
        <v>0.32981596721169698</v>
      </c>
      <c r="BU11" s="17">
        <v>0.31631965305724402</v>
      </c>
    </row>
    <row r="12" spans="2:73" ht="28.8" x14ac:dyDescent="0.3">
      <c r="B12" s="18" t="s">
        <v>590</v>
      </c>
      <c r="C12" s="17">
        <v>0.32054549830180601</v>
      </c>
      <c r="D12" s="17">
        <v>0.345589974711837</v>
      </c>
      <c r="E12" s="17">
        <v>0.29563274077996099</v>
      </c>
      <c r="F12" s="17"/>
      <c r="G12" s="17">
        <v>0.34251338189825598</v>
      </c>
      <c r="H12" s="17">
        <v>0.27804918592699401</v>
      </c>
      <c r="I12" s="17">
        <v>0.32504694202482898</v>
      </c>
      <c r="J12" s="17">
        <v>0.38565905114192101</v>
      </c>
      <c r="K12" s="17">
        <v>0.33689109024288999</v>
      </c>
      <c r="L12" s="17">
        <v>0.27220087709595497</v>
      </c>
      <c r="M12" s="17"/>
      <c r="N12" s="17">
        <v>0.291318340850093</v>
      </c>
      <c r="O12" s="17">
        <v>0.359992776077948</v>
      </c>
      <c r="P12" s="17">
        <v>0.32446602523725498</v>
      </c>
      <c r="Q12" s="17">
        <v>0.31239467775763002</v>
      </c>
      <c r="R12" s="17"/>
      <c r="S12" s="17">
        <v>0.29200792101753698</v>
      </c>
      <c r="T12" s="17">
        <v>0.29780496951871799</v>
      </c>
      <c r="U12" s="17">
        <v>0.33290115971736001</v>
      </c>
      <c r="V12" s="17">
        <v>0.35585884063779599</v>
      </c>
      <c r="W12" s="17">
        <v>0.384131278340681</v>
      </c>
      <c r="X12" s="17">
        <v>0.28052130925382901</v>
      </c>
      <c r="Y12" s="17">
        <v>0.30472432047032899</v>
      </c>
      <c r="Z12" s="17">
        <v>0.36477787241380599</v>
      </c>
      <c r="AA12" s="17">
        <v>0.327655586178148</v>
      </c>
      <c r="AB12" s="17"/>
      <c r="AC12" s="17">
        <v>0.67838058288192005</v>
      </c>
      <c r="AD12" s="17">
        <v>0.35120064819025598</v>
      </c>
      <c r="AE12" s="17">
        <v>0.29208174890224797</v>
      </c>
      <c r="AF12" s="17">
        <v>0.29101827346387199</v>
      </c>
      <c r="AG12" s="17">
        <v>0.29244230428475798</v>
      </c>
      <c r="AH12" s="17">
        <v>0.329911359241845</v>
      </c>
      <c r="AI12" s="17">
        <v>0.354525449078607</v>
      </c>
      <c r="AJ12" s="17">
        <v>0.35507412208821598</v>
      </c>
      <c r="AK12" s="17">
        <v>0.34429621497374902</v>
      </c>
      <c r="AL12" s="17">
        <v>0.38108139145807302</v>
      </c>
      <c r="AM12" s="17">
        <v>0.34263455879364302</v>
      </c>
      <c r="AN12" s="17">
        <v>0.338391083129157</v>
      </c>
      <c r="AO12" s="17">
        <v>0.29584553386365198</v>
      </c>
      <c r="AP12" s="17">
        <v>0.28857296867625698</v>
      </c>
      <c r="AQ12" s="17">
        <v>0.27104025780032898</v>
      </c>
      <c r="AR12" s="17">
        <v>0.20365012562802101</v>
      </c>
      <c r="AS12" s="17"/>
      <c r="AT12" s="17">
        <v>0.321676141145953</v>
      </c>
      <c r="AU12" s="17">
        <v>0.34532420124961499</v>
      </c>
      <c r="AV12" s="17">
        <v>0.30921713630845998</v>
      </c>
      <c r="AW12" s="17">
        <v>0.32134213421772501</v>
      </c>
      <c r="AX12" s="17">
        <v>0.28321455662121697</v>
      </c>
      <c r="AY12" s="17">
        <v>0.27579843224815898</v>
      </c>
      <c r="AZ12" s="17"/>
      <c r="BA12" s="17">
        <v>0.306841479897905</v>
      </c>
      <c r="BB12" s="17">
        <v>0.31898532738672902</v>
      </c>
      <c r="BC12" s="17">
        <v>0.347422831325504</v>
      </c>
      <c r="BD12" s="17">
        <v>0.31005458756904902</v>
      </c>
      <c r="BE12" s="17">
        <v>0.219977337058087</v>
      </c>
      <c r="BF12" s="17"/>
      <c r="BG12" s="17">
        <v>0.31757881603520699</v>
      </c>
      <c r="BH12" s="17">
        <v>0.31645952156717</v>
      </c>
      <c r="BI12" s="17">
        <v>0.376600521750588</v>
      </c>
      <c r="BJ12" s="17">
        <v>0.31824938427063698</v>
      </c>
      <c r="BK12" s="17">
        <v>0.34860387251360397</v>
      </c>
      <c r="BL12" s="17"/>
      <c r="BM12" s="17">
        <v>0.30604469525005401</v>
      </c>
      <c r="BN12" s="17">
        <v>0.316749992108879</v>
      </c>
      <c r="BO12" s="17">
        <v>0.37475424661915102</v>
      </c>
      <c r="BP12" s="17"/>
      <c r="BQ12" s="17">
        <v>0.31179861998835701</v>
      </c>
      <c r="BR12" s="17">
        <v>0.32426855279521299</v>
      </c>
      <c r="BS12" s="17"/>
      <c r="BT12" s="17">
        <v>0.32726193401763598</v>
      </c>
      <c r="BU12" s="17">
        <v>0.31123269758820798</v>
      </c>
    </row>
    <row r="13" spans="2:73" ht="28.8" x14ac:dyDescent="0.3">
      <c r="B13" s="18" t="s">
        <v>591</v>
      </c>
      <c r="C13" s="17">
        <v>0.22987978586319899</v>
      </c>
      <c r="D13" s="17">
        <v>0.232201821082098</v>
      </c>
      <c r="E13" s="17">
        <v>0.228337340302741</v>
      </c>
      <c r="F13" s="17"/>
      <c r="G13" s="17">
        <v>0.282233471504022</v>
      </c>
      <c r="H13" s="17">
        <v>0.26626784372157902</v>
      </c>
      <c r="I13" s="17">
        <v>0.23446040186503</v>
      </c>
      <c r="J13" s="17">
        <v>0.20792879062151101</v>
      </c>
      <c r="K13" s="17">
        <v>0.215377543120545</v>
      </c>
      <c r="L13" s="17">
        <v>0.186496122619706</v>
      </c>
      <c r="M13" s="17"/>
      <c r="N13" s="17">
        <v>0.27083841410232701</v>
      </c>
      <c r="O13" s="17">
        <v>0.21608798621097899</v>
      </c>
      <c r="P13" s="17">
        <v>0.22224398929682601</v>
      </c>
      <c r="Q13" s="17">
        <v>0.20705574951972799</v>
      </c>
      <c r="R13" s="17"/>
      <c r="S13" s="17">
        <v>0.20444983995892599</v>
      </c>
      <c r="T13" s="17">
        <v>0.27048052349539797</v>
      </c>
      <c r="U13" s="17">
        <v>0.234481739021278</v>
      </c>
      <c r="V13" s="17">
        <v>0.197388082146564</v>
      </c>
      <c r="W13" s="17">
        <v>0.27672246759207902</v>
      </c>
      <c r="X13" s="17">
        <v>0.21897553695094599</v>
      </c>
      <c r="Y13" s="17">
        <v>0.21835838721084899</v>
      </c>
      <c r="Z13" s="17">
        <v>0.17772947481762</v>
      </c>
      <c r="AA13" s="17">
        <v>0.24178078325208499</v>
      </c>
      <c r="AB13" s="17"/>
      <c r="AC13" s="17">
        <v>0.326606447123378</v>
      </c>
      <c r="AD13" s="17">
        <v>0.187331228983773</v>
      </c>
      <c r="AE13" s="17">
        <v>0.18507335091888799</v>
      </c>
      <c r="AF13" s="17">
        <v>0.20404290723469501</v>
      </c>
      <c r="AG13" s="17">
        <v>0.24195103078511601</v>
      </c>
      <c r="AH13" s="17">
        <v>0.18451497700152</v>
      </c>
      <c r="AI13" s="17">
        <v>0.202330792802947</v>
      </c>
      <c r="AJ13" s="17">
        <v>0.23816529927706501</v>
      </c>
      <c r="AK13" s="17">
        <v>0.245901106219378</v>
      </c>
      <c r="AL13" s="17">
        <v>0.26570561898091299</v>
      </c>
      <c r="AM13" s="17">
        <v>0.23086831393082199</v>
      </c>
      <c r="AN13" s="17">
        <v>0.25086441139944798</v>
      </c>
      <c r="AO13" s="17">
        <v>0.25890272404814002</v>
      </c>
      <c r="AP13" s="17">
        <v>0.30012069543243802</v>
      </c>
      <c r="AQ13" s="17">
        <v>0.26444266299298902</v>
      </c>
      <c r="AR13" s="17">
        <v>0.268558565977494</v>
      </c>
      <c r="AS13" s="17"/>
      <c r="AT13" s="17">
        <v>0.23791610450640499</v>
      </c>
      <c r="AU13" s="17">
        <v>0.251317108665774</v>
      </c>
      <c r="AV13" s="17">
        <v>0.23043938634359701</v>
      </c>
      <c r="AW13" s="17">
        <v>0.200800935265076</v>
      </c>
      <c r="AX13" s="17">
        <v>0.209016433155228</v>
      </c>
      <c r="AY13" s="17">
        <v>0.215619945998094</v>
      </c>
      <c r="AZ13" s="17"/>
      <c r="BA13" s="17">
        <v>0.189425483534223</v>
      </c>
      <c r="BB13" s="17">
        <v>0.225006723110206</v>
      </c>
      <c r="BC13" s="17">
        <v>0.254663069420698</v>
      </c>
      <c r="BD13" s="17">
        <v>0.23032736713951499</v>
      </c>
      <c r="BE13" s="17">
        <v>0.33373149035514499</v>
      </c>
      <c r="BF13" s="17"/>
      <c r="BG13" s="17">
        <v>0.21743502470654999</v>
      </c>
      <c r="BH13" s="17">
        <v>0.243502699518206</v>
      </c>
      <c r="BI13" s="17">
        <v>0.28050881276983303</v>
      </c>
      <c r="BJ13" s="17">
        <v>0.22577552708433599</v>
      </c>
      <c r="BK13" s="17">
        <v>0.19059000920577199</v>
      </c>
      <c r="BL13" s="17"/>
      <c r="BM13" s="17">
        <v>0.24640450552417101</v>
      </c>
      <c r="BN13" s="17">
        <v>0.21413939304187499</v>
      </c>
      <c r="BO13" s="17">
        <v>0.21717600715316401</v>
      </c>
      <c r="BP13" s="17"/>
      <c r="BQ13" s="17">
        <v>0.24592184141199899</v>
      </c>
      <c r="BR13" s="17">
        <v>0.221351791445414</v>
      </c>
      <c r="BS13" s="17"/>
      <c r="BT13" s="17">
        <v>0.23171224588139899</v>
      </c>
      <c r="BU13" s="17">
        <v>0.234995566730554</v>
      </c>
    </row>
    <row r="14" spans="2:73" x14ac:dyDescent="0.3">
      <c r="B14" s="18" t="s">
        <v>592</v>
      </c>
      <c r="C14" s="17">
        <v>0.17637141820136101</v>
      </c>
      <c r="D14" s="17">
        <v>0.19708819896653201</v>
      </c>
      <c r="E14" s="17">
        <v>0.156072913222393</v>
      </c>
      <c r="F14" s="17"/>
      <c r="G14" s="17">
        <v>0.16825147071896501</v>
      </c>
      <c r="H14" s="17">
        <v>0.22147841130090001</v>
      </c>
      <c r="I14" s="17">
        <v>0.148537320349445</v>
      </c>
      <c r="J14" s="17">
        <v>0.15037694639020599</v>
      </c>
      <c r="K14" s="17">
        <v>0.14563760824663199</v>
      </c>
      <c r="L14" s="17">
        <v>0.20956649792903001</v>
      </c>
      <c r="M14" s="17"/>
      <c r="N14" s="17">
        <v>0.182663466195958</v>
      </c>
      <c r="O14" s="17">
        <v>0.15674032255696699</v>
      </c>
      <c r="P14" s="17">
        <v>0.183335062189727</v>
      </c>
      <c r="Q14" s="17">
        <v>0.185094481136965</v>
      </c>
      <c r="R14" s="17"/>
      <c r="S14" s="17">
        <v>0.19681005242808999</v>
      </c>
      <c r="T14" s="17">
        <v>0.179034361060914</v>
      </c>
      <c r="U14" s="17">
        <v>0.159677405779483</v>
      </c>
      <c r="V14" s="17">
        <v>0.18745455366208899</v>
      </c>
      <c r="W14" s="17">
        <v>0.16937813023298101</v>
      </c>
      <c r="X14" s="17">
        <v>0.12749805111402099</v>
      </c>
      <c r="Y14" s="17">
        <v>0.204204143590484</v>
      </c>
      <c r="Z14" s="17">
        <v>0.15176390231454701</v>
      </c>
      <c r="AA14" s="17">
        <v>0.181311564861347</v>
      </c>
      <c r="AB14" s="17"/>
      <c r="AC14" s="17">
        <v>0.174586389891602</v>
      </c>
      <c r="AD14" s="17">
        <v>0.188101453412748</v>
      </c>
      <c r="AE14" s="17">
        <v>0.197146402116159</v>
      </c>
      <c r="AF14" s="17">
        <v>0.196123282060053</v>
      </c>
      <c r="AG14" s="17">
        <v>0.232850675092478</v>
      </c>
      <c r="AH14" s="17">
        <v>0.21594658955533</v>
      </c>
      <c r="AI14" s="17">
        <v>0.18603302697802501</v>
      </c>
      <c r="AJ14" s="17">
        <v>0.154651311800799</v>
      </c>
      <c r="AK14" s="17">
        <v>0.164133737465843</v>
      </c>
      <c r="AL14" s="17">
        <v>0.105702310777225</v>
      </c>
      <c r="AM14" s="17">
        <v>0.145984561398801</v>
      </c>
      <c r="AN14" s="17">
        <v>0.15224990948401201</v>
      </c>
      <c r="AO14" s="17">
        <v>0.13562067394646601</v>
      </c>
      <c r="AP14" s="17">
        <v>0.14882026895947301</v>
      </c>
      <c r="AQ14" s="17">
        <v>0.150802748218958</v>
      </c>
      <c r="AR14" s="17">
        <v>0.20983303333966899</v>
      </c>
      <c r="AS14" s="17"/>
      <c r="AT14" s="17">
        <v>0.177886850891912</v>
      </c>
      <c r="AU14" s="17">
        <v>0.173813024353276</v>
      </c>
      <c r="AV14" s="17">
        <v>0.213862483748222</v>
      </c>
      <c r="AW14" s="17">
        <v>0.158904559282111</v>
      </c>
      <c r="AX14" s="17">
        <v>0.14502970763130399</v>
      </c>
      <c r="AY14" s="17">
        <v>0.20535928872172399</v>
      </c>
      <c r="AZ14" s="17"/>
      <c r="BA14" s="17">
        <v>0.19613678678782101</v>
      </c>
      <c r="BB14" s="17">
        <v>0.16801251273520701</v>
      </c>
      <c r="BC14" s="17">
        <v>0.13613237787191099</v>
      </c>
      <c r="BD14" s="17">
        <v>0.199597753466838</v>
      </c>
      <c r="BE14" s="17">
        <v>0.22447511287517199</v>
      </c>
      <c r="BF14" s="17"/>
      <c r="BG14" s="17">
        <v>0.174227970959203</v>
      </c>
      <c r="BH14" s="17">
        <v>0.186170108119699</v>
      </c>
      <c r="BI14" s="17">
        <v>0.13526618510755001</v>
      </c>
      <c r="BJ14" s="17">
        <v>0.17867360676004199</v>
      </c>
      <c r="BK14" s="17">
        <v>0.20374499347019101</v>
      </c>
      <c r="BL14" s="17"/>
      <c r="BM14" s="17">
        <v>0.181240435395642</v>
      </c>
      <c r="BN14" s="17">
        <v>0.175451117106596</v>
      </c>
      <c r="BO14" s="17">
        <v>0.16353672796273699</v>
      </c>
      <c r="BP14" s="17"/>
      <c r="BQ14" s="17">
        <v>0.21485391451258601</v>
      </c>
      <c r="BR14" s="17">
        <v>0.15770646872622399</v>
      </c>
      <c r="BS14" s="17"/>
      <c r="BT14" s="17">
        <v>0.19414983417770401</v>
      </c>
      <c r="BU14" s="17">
        <v>0.155066988579844</v>
      </c>
    </row>
    <row r="15" spans="2:73" ht="28.8" x14ac:dyDescent="0.3">
      <c r="B15" s="18" t="s">
        <v>593</v>
      </c>
      <c r="C15" s="17">
        <v>0.14301360755867201</v>
      </c>
      <c r="D15" s="17">
        <v>0.15861880774928999</v>
      </c>
      <c r="E15" s="17">
        <v>0.12721854782185299</v>
      </c>
      <c r="F15" s="17"/>
      <c r="G15" s="17">
        <v>0.13394591818715501</v>
      </c>
      <c r="H15" s="17">
        <v>0.215329595911982</v>
      </c>
      <c r="I15" s="17">
        <v>0.136523382214193</v>
      </c>
      <c r="J15" s="17">
        <v>0.110999166632367</v>
      </c>
      <c r="K15" s="17">
        <v>0.10476584245927099</v>
      </c>
      <c r="L15" s="17">
        <v>0.145532577214494</v>
      </c>
      <c r="M15" s="17"/>
      <c r="N15" s="17">
        <v>0.18988470472132599</v>
      </c>
      <c r="O15" s="17">
        <v>0.141427835070672</v>
      </c>
      <c r="P15" s="17">
        <v>0.12768013572394299</v>
      </c>
      <c r="Q15" s="17">
        <v>0.103846940304562</v>
      </c>
      <c r="R15" s="17"/>
      <c r="S15" s="17">
        <v>0.23887395667728201</v>
      </c>
      <c r="T15" s="17">
        <v>0.11483756992188</v>
      </c>
      <c r="U15" s="17">
        <v>0.12950315862284301</v>
      </c>
      <c r="V15" s="17">
        <v>0.151211622581956</v>
      </c>
      <c r="W15" s="17">
        <v>9.1525007287088705E-2</v>
      </c>
      <c r="X15" s="17">
        <v>0.11338169842159999</v>
      </c>
      <c r="Y15" s="17">
        <v>0.13265673764997499</v>
      </c>
      <c r="Z15" s="17">
        <v>0.113399328285801</v>
      </c>
      <c r="AA15" s="17">
        <v>0.13767860860134001</v>
      </c>
      <c r="AB15" s="17"/>
      <c r="AC15" s="17">
        <v>0.188246037130021</v>
      </c>
      <c r="AD15" s="17">
        <v>9.6930268231122704E-2</v>
      </c>
      <c r="AE15" s="17">
        <v>0.13511068351613101</v>
      </c>
      <c r="AF15" s="17">
        <v>0.13310344653787701</v>
      </c>
      <c r="AG15" s="17">
        <v>9.3553995776640503E-2</v>
      </c>
      <c r="AH15" s="17">
        <v>0.133301658770938</v>
      </c>
      <c r="AI15" s="17">
        <v>0.137009493685494</v>
      </c>
      <c r="AJ15" s="17">
        <v>0.16178231162691301</v>
      </c>
      <c r="AK15" s="17">
        <v>0.206618902964677</v>
      </c>
      <c r="AL15" s="17">
        <v>0.146118251505686</v>
      </c>
      <c r="AM15" s="17">
        <v>0.15273699126554199</v>
      </c>
      <c r="AN15" s="17">
        <v>0.15689784235016699</v>
      </c>
      <c r="AO15" s="17">
        <v>0.11443845040579601</v>
      </c>
      <c r="AP15" s="17">
        <v>0.12475514254440701</v>
      </c>
      <c r="AQ15" s="17">
        <v>0.18743973135216099</v>
      </c>
      <c r="AR15" s="17">
        <v>0.22841318599190399</v>
      </c>
      <c r="AS15" s="17"/>
      <c r="AT15" s="17">
        <v>0.216018373809305</v>
      </c>
      <c r="AU15" s="17">
        <v>0.13089699577486699</v>
      </c>
      <c r="AV15" s="17">
        <v>0.118062946342318</v>
      </c>
      <c r="AW15" s="17">
        <v>0.110972537082614</v>
      </c>
      <c r="AX15" s="17">
        <v>0.104674034243421</v>
      </c>
      <c r="AY15" s="17">
        <v>0.134089677710238</v>
      </c>
      <c r="AZ15" s="17"/>
      <c r="BA15" s="17">
        <v>9.1029911108548203E-2</v>
      </c>
      <c r="BB15" s="17">
        <v>0.12622809777789901</v>
      </c>
      <c r="BC15" s="17">
        <v>0.14918517452447499</v>
      </c>
      <c r="BD15" s="17">
        <v>0.24749001817972199</v>
      </c>
      <c r="BE15" s="17">
        <v>0.28880798754967002</v>
      </c>
      <c r="BF15" s="17"/>
      <c r="BG15" s="17">
        <v>0.15280643023078999</v>
      </c>
      <c r="BH15" s="17">
        <v>0.18848801825530201</v>
      </c>
      <c r="BI15" s="17">
        <v>0.107596131118659</v>
      </c>
      <c r="BJ15" s="17">
        <v>7.0306340597507497E-2</v>
      </c>
      <c r="BK15" s="17">
        <v>0.23172999593506699</v>
      </c>
      <c r="BL15" s="17"/>
      <c r="BM15" s="17">
        <v>0.156034828278455</v>
      </c>
      <c r="BN15" s="17">
        <v>0.14421222378566301</v>
      </c>
      <c r="BO15" s="17">
        <v>9.9739695476681003E-2</v>
      </c>
      <c r="BP15" s="17"/>
      <c r="BQ15" s="17">
        <v>0.2017368294861</v>
      </c>
      <c r="BR15" s="17">
        <v>0.10643204332471699</v>
      </c>
      <c r="BS15" s="17"/>
      <c r="BT15" s="17">
        <v>0.180206568319451</v>
      </c>
      <c r="BU15" s="17">
        <v>8.8733797724483296E-2</v>
      </c>
    </row>
    <row r="16" spans="2:73" ht="43.2" x14ac:dyDescent="0.3">
      <c r="B16" s="18" t="s">
        <v>594</v>
      </c>
      <c r="C16" s="17">
        <v>0.116262927845675</v>
      </c>
      <c r="D16" s="17">
        <v>0.10315111140862</v>
      </c>
      <c r="E16" s="17">
        <v>0.12873831481390399</v>
      </c>
      <c r="F16" s="17"/>
      <c r="G16" s="17">
        <v>0.15081507253676299</v>
      </c>
      <c r="H16" s="17">
        <v>7.56106791755915E-2</v>
      </c>
      <c r="I16" s="17">
        <v>0.123094779172029</v>
      </c>
      <c r="J16" s="17">
        <v>0.10663891017129901</v>
      </c>
      <c r="K16" s="17">
        <v>0.114646031923452</v>
      </c>
      <c r="L16" s="17">
        <v>0.130280912789799</v>
      </c>
      <c r="M16" s="17"/>
      <c r="N16" s="17">
        <v>0.104928663240134</v>
      </c>
      <c r="O16" s="17">
        <v>0.113557627678591</v>
      </c>
      <c r="P16" s="17">
        <v>0.102100948340713</v>
      </c>
      <c r="Q16" s="17">
        <v>0.14472992170193699</v>
      </c>
      <c r="R16" s="17"/>
      <c r="S16" s="17">
        <v>0.108822724708717</v>
      </c>
      <c r="T16" s="17">
        <v>0.133417464293519</v>
      </c>
      <c r="U16" s="17">
        <v>0.133491452665744</v>
      </c>
      <c r="V16" s="17">
        <v>9.4066699480937793E-2</v>
      </c>
      <c r="W16" s="17">
        <v>0.131337779141773</v>
      </c>
      <c r="X16" s="17">
        <v>8.4223360622786597E-2</v>
      </c>
      <c r="Y16" s="17">
        <v>0.13963878656334699</v>
      </c>
      <c r="Z16" s="17">
        <v>0.111532626771747</v>
      </c>
      <c r="AA16" s="17">
        <v>0.108691481721425</v>
      </c>
      <c r="AB16" s="17"/>
      <c r="AC16" s="17">
        <v>7.8322436124755201E-2</v>
      </c>
      <c r="AD16" s="17">
        <v>0.200444916273605</v>
      </c>
      <c r="AE16" s="17">
        <v>0.187014246012981</v>
      </c>
      <c r="AF16" s="17">
        <v>0.15530740755289299</v>
      </c>
      <c r="AG16" s="17">
        <v>0.122535912936308</v>
      </c>
      <c r="AH16" s="17">
        <v>9.7380480388652907E-2</v>
      </c>
      <c r="AI16" s="17">
        <v>0.12685327168885199</v>
      </c>
      <c r="AJ16" s="17">
        <v>0.101454650638985</v>
      </c>
      <c r="AK16" s="17">
        <v>0.13910914511949399</v>
      </c>
      <c r="AL16" s="17">
        <v>0.15594209877163301</v>
      </c>
      <c r="AM16" s="17">
        <v>7.4201804023291407E-2</v>
      </c>
      <c r="AN16" s="17">
        <v>8.3426661185217493E-2</v>
      </c>
      <c r="AO16" s="17">
        <v>6.3671164552465007E-2</v>
      </c>
      <c r="AP16" s="17">
        <v>7.2155511176603307E-2</v>
      </c>
      <c r="AQ16" s="17">
        <v>5.72505894838891E-2</v>
      </c>
      <c r="AR16" s="17">
        <v>0.105125851740071</v>
      </c>
      <c r="AS16" s="17"/>
      <c r="AT16" s="17">
        <v>9.90603695430603E-2</v>
      </c>
      <c r="AU16" s="17">
        <v>0.115289058780876</v>
      </c>
      <c r="AV16" s="17">
        <v>0.103851031948481</v>
      </c>
      <c r="AW16" s="17">
        <v>0.11545924681476399</v>
      </c>
      <c r="AX16" s="17">
        <v>0.14309945014654599</v>
      </c>
      <c r="AY16" s="17">
        <v>0.194261165228823</v>
      </c>
      <c r="AZ16" s="17"/>
      <c r="BA16" s="17">
        <v>0.15504754200461701</v>
      </c>
      <c r="BB16" s="17">
        <v>9.5775241073017797E-2</v>
      </c>
      <c r="BC16" s="17">
        <v>0.10071483995359901</v>
      </c>
      <c r="BD16" s="17">
        <v>0.12830606599390601</v>
      </c>
      <c r="BE16" s="17">
        <v>0.15036273307165099</v>
      </c>
      <c r="BF16" s="17"/>
      <c r="BG16" s="17">
        <v>9.0759247269521198E-2</v>
      </c>
      <c r="BH16" s="17">
        <v>0.109032855565612</v>
      </c>
      <c r="BI16" s="17">
        <v>0.11776473916574901</v>
      </c>
      <c r="BJ16" s="17">
        <v>0.107338378913705</v>
      </c>
      <c r="BK16" s="17">
        <v>0.17810677979855999</v>
      </c>
      <c r="BL16" s="17"/>
      <c r="BM16" s="17">
        <v>0.10505986319779</v>
      </c>
      <c r="BN16" s="17">
        <v>0.115644188081413</v>
      </c>
      <c r="BO16" s="17">
        <v>0.15248568194703899</v>
      </c>
      <c r="BP16" s="17"/>
      <c r="BQ16" s="17">
        <v>0.106449238976783</v>
      </c>
      <c r="BR16" s="17">
        <v>0.120937337298076</v>
      </c>
      <c r="BS16" s="17"/>
      <c r="BT16" s="17">
        <v>0.120417974891353</v>
      </c>
      <c r="BU16" s="17">
        <v>0.106657705938825</v>
      </c>
    </row>
    <row r="17" spans="2:73" x14ac:dyDescent="0.3">
      <c r="B17" s="18" t="s">
        <v>92</v>
      </c>
      <c r="C17" s="17">
        <v>1.0822189156453501E-2</v>
      </c>
      <c r="D17" s="17">
        <v>8.5480496425533094E-3</v>
      </c>
      <c r="E17" s="17">
        <v>1.31063429413565E-2</v>
      </c>
      <c r="F17" s="17"/>
      <c r="G17" s="17">
        <v>8.8724980227004296E-3</v>
      </c>
      <c r="H17" s="17">
        <v>2.04605060510601E-2</v>
      </c>
      <c r="I17" s="17">
        <v>2.1916066989599199E-2</v>
      </c>
      <c r="J17" s="17">
        <v>2.79580207346849E-3</v>
      </c>
      <c r="K17" s="17">
        <v>4.8564918122241301E-3</v>
      </c>
      <c r="L17" s="17">
        <v>5.2341105280089397E-3</v>
      </c>
      <c r="M17" s="17"/>
      <c r="N17" s="17">
        <v>1.2621494115930901E-2</v>
      </c>
      <c r="O17" s="17">
        <v>8.9758424429213206E-3</v>
      </c>
      <c r="P17" s="17">
        <v>9.1672199889358298E-3</v>
      </c>
      <c r="Q17" s="17">
        <v>1.24786359439108E-2</v>
      </c>
      <c r="R17" s="17"/>
      <c r="S17" s="17">
        <v>7.1493899711446299E-3</v>
      </c>
      <c r="T17" s="17">
        <v>8.0792482237158104E-3</v>
      </c>
      <c r="U17" s="17">
        <v>4.0761387614233202E-3</v>
      </c>
      <c r="V17" s="17">
        <v>1.8906369603248201E-2</v>
      </c>
      <c r="W17" s="17">
        <v>4.7759065039932698E-3</v>
      </c>
      <c r="X17" s="17">
        <v>3.2619453228758498E-2</v>
      </c>
      <c r="Y17" s="17">
        <v>6.0274639870576E-3</v>
      </c>
      <c r="Z17" s="17">
        <v>1.3364841229968101E-2</v>
      </c>
      <c r="AA17" s="17">
        <v>7.2049993344147599E-3</v>
      </c>
      <c r="AB17" s="17"/>
      <c r="AC17" s="17">
        <v>5.3934380603865399E-2</v>
      </c>
      <c r="AD17" s="17">
        <v>0</v>
      </c>
      <c r="AE17" s="17">
        <v>3.8527013527185801E-3</v>
      </c>
      <c r="AF17" s="17">
        <v>1.10145910074778E-2</v>
      </c>
      <c r="AG17" s="17">
        <v>1.9836893382835601E-2</v>
      </c>
      <c r="AH17" s="17">
        <v>1.36842643071495E-2</v>
      </c>
      <c r="AI17" s="17">
        <v>4.6063031421639498E-3</v>
      </c>
      <c r="AJ17" s="17">
        <v>2.9828377186628999E-3</v>
      </c>
      <c r="AK17" s="17">
        <v>1.5389336939848799E-2</v>
      </c>
      <c r="AL17" s="17">
        <v>5.2257572385117001E-3</v>
      </c>
      <c r="AM17" s="17">
        <v>7.5190423334656501E-3</v>
      </c>
      <c r="AN17" s="17">
        <v>1.6816648896976701E-2</v>
      </c>
      <c r="AO17" s="17">
        <v>1.11863094130443E-2</v>
      </c>
      <c r="AP17" s="17">
        <v>1.45798218268501E-2</v>
      </c>
      <c r="AQ17" s="17">
        <v>1.23531068301823E-2</v>
      </c>
      <c r="AR17" s="17">
        <v>0</v>
      </c>
      <c r="AS17" s="17"/>
      <c r="AT17" s="17">
        <v>9.4900986469201396E-3</v>
      </c>
      <c r="AU17" s="17">
        <v>1.47664807163849E-2</v>
      </c>
      <c r="AV17" s="17">
        <v>3.7296906054157301E-3</v>
      </c>
      <c r="AW17" s="17">
        <v>1.05782630232379E-2</v>
      </c>
      <c r="AX17" s="17">
        <v>8.4101230804706703E-3</v>
      </c>
      <c r="AY17" s="17">
        <v>2.1344770941146299E-2</v>
      </c>
      <c r="AZ17" s="17"/>
      <c r="BA17" s="17">
        <v>8.9774148316200293E-3</v>
      </c>
      <c r="BB17" s="17">
        <v>1.2667160721889699E-2</v>
      </c>
      <c r="BC17" s="17">
        <v>9.5307523218912307E-3</v>
      </c>
      <c r="BD17" s="17">
        <v>8.5088287177453904E-3</v>
      </c>
      <c r="BE17" s="17">
        <v>0</v>
      </c>
      <c r="BF17" s="17"/>
      <c r="BG17" s="17">
        <v>4.7709415417002002E-3</v>
      </c>
      <c r="BH17" s="17">
        <v>1.1670469655114601E-2</v>
      </c>
      <c r="BI17" s="17">
        <v>9.3026764954955397E-3</v>
      </c>
      <c r="BJ17" s="17">
        <v>2.1239187156913502E-3</v>
      </c>
      <c r="BK17" s="17">
        <v>7.8328066320048906E-3</v>
      </c>
      <c r="BL17" s="17"/>
      <c r="BM17" s="17">
        <v>1.05203507422313E-2</v>
      </c>
      <c r="BN17" s="17">
        <v>8.3961172801378103E-3</v>
      </c>
      <c r="BO17" s="17">
        <v>1.76903703616807E-2</v>
      </c>
      <c r="BP17" s="17"/>
      <c r="BQ17" s="17">
        <v>6.0024982189360197E-3</v>
      </c>
      <c r="BR17" s="17">
        <v>1.0031325026149E-2</v>
      </c>
      <c r="BS17" s="17"/>
      <c r="BT17" s="17">
        <v>5.3268951087524202E-3</v>
      </c>
      <c r="BU17" s="17">
        <v>1.3722930417243E-2</v>
      </c>
    </row>
    <row r="18" spans="2:73" x14ac:dyDescent="0.3">
      <c r="B18" s="18" t="s">
        <v>212</v>
      </c>
      <c r="C18" s="19">
        <v>2.2636806589322499E-2</v>
      </c>
      <c r="D18" s="19">
        <v>2.0906522107220001E-2</v>
      </c>
      <c r="E18" s="19">
        <v>2.4421925350560099E-2</v>
      </c>
      <c r="F18" s="19"/>
      <c r="G18" s="19">
        <v>3.1677909241736701E-3</v>
      </c>
      <c r="H18" s="19">
        <v>1.14932720298105E-2</v>
      </c>
      <c r="I18" s="19">
        <v>1.6860316537998001E-2</v>
      </c>
      <c r="J18" s="19">
        <v>2.69300841567616E-2</v>
      </c>
      <c r="K18" s="19">
        <v>3.2055067009498499E-2</v>
      </c>
      <c r="L18" s="19">
        <v>4.0730488405770301E-2</v>
      </c>
      <c r="M18" s="19"/>
      <c r="N18" s="19">
        <v>2.7105747138803801E-2</v>
      </c>
      <c r="O18" s="19">
        <v>1.21249176013912E-2</v>
      </c>
      <c r="P18" s="19">
        <v>2.7939805516391102E-2</v>
      </c>
      <c r="Q18" s="19">
        <v>2.4478363729355301E-2</v>
      </c>
      <c r="R18" s="19"/>
      <c r="S18" s="19">
        <v>9.1986145944042592E-3</v>
      </c>
      <c r="T18" s="19">
        <v>1.79599025694748E-2</v>
      </c>
      <c r="U18" s="19">
        <v>3.3798851599738E-2</v>
      </c>
      <c r="V18" s="19">
        <v>8.1503504523180292E-3</v>
      </c>
      <c r="W18" s="19">
        <v>2.8345813210311301E-2</v>
      </c>
      <c r="X18" s="19">
        <v>2.8341900073779899E-2</v>
      </c>
      <c r="Y18" s="19">
        <v>1.8399745261174098E-2</v>
      </c>
      <c r="Z18" s="19">
        <v>4.4492607005348302E-2</v>
      </c>
      <c r="AA18" s="19">
        <v>3.4944074645912697E-2</v>
      </c>
      <c r="AB18" s="19"/>
      <c r="AC18" s="19">
        <v>0</v>
      </c>
      <c r="AD18" s="19">
        <v>2.1916277460610499E-2</v>
      </c>
      <c r="AE18" s="19">
        <v>2.6895843529629399E-2</v>
      </c>
      <c r="AF18" s="19">
        <v>5.4100294923172601E-2</v>
      </c>
      <c r="AG18" s="19">
        <v>3.4669011033165997E-2</v>
      </c>
      <c r="AH18" s="19">
        <v>2.8761375395076401E-2</v>
      </c>
      <c r="AI18" s="19">
        <v>2.27544923784102E-2</v>
      </c>
      <c r="AJ18" s="19">
        <v>8.6616885827830205E-3</v>
      </c>
      <c r="AK18" s="19">
        <v>0</v>
      </c>
      <c r="AL18" s="19">
        <v>2.1243076089006399E-2</v>
      </c>
      <c r="AM18" s="19">
        <v>6.9772122178492499E-3</v>
      </c>
      <c r="AN18" s="19">
        <v>2.6581700640575801E-2</v>
      </c>
      <c r="AO18" s="19">
        <v>2.26659762054882E-2</v>
      </c>
      <c r="AP18" s="19">
        <v>2.4127834258107401E-2</v>
      </c>
      <c r="AQ18" s="19">
        <v>8.0888537490173395E-3</v>
      </c>
      <c r="AR18" s="19">
        <v>1.2893183735316701E-2</v>
      </c>
      <c r="AS18" s="19"/>
      <c r="AT18" s="19">
        <v>1.7746544435094599E-2</v>
      </c>
      <c r="AU18" s="19">
        <v>2.53122689551144E-2</v>
      </c>
      <c r="AV18" s="19">
        <v>2.0903649075669301E-2</v>
      </c>
      <c r="AW18" s="19">
        <v>1.6459676581774999E-2</v>
      </c>
      <c r="AX18" s="19">
        <v>3.6998628219703102E-2</v>
      </c>
      <c r="AY18" s="19">
        <v>2.9971213991301801E-2</v>
      </c>
      <c r="AZ18" s="19"/>
      <c r="BA18" s="19">
        <v>2.4547609820729399E-2</v>
      </c>
      <c r="BB18" s="19">
        <v>2.35192310408372E-2</v>
      </c>
      <c r="BC18" s="19">
        <v>2.2832741550483301E-2</v>
      </c>
      <c r="BD18" s="19">
        <v>2.98584232772801E-2</v>
      </c>
      <c r="BE18" s="19">
        <v>0</v>
      </c>
      <c r="BF18" s="19"/>
      <c r="BG18" s="19">
        <v>3.5129682329235599E-2</v>
      </c>
      <c r="BH18" s="19">
        <v>1.7638217064602599E-2</v>
      </c>
      <c r="BI18" s="19">
        <v>2.93715676914614E-2</v>
      </c>
      <c r="BJ18" s="19">
        <v>2.7160153528907698E-2</v>
      </c>
      <c r="BK18" s="19">
        <v>1.8893259418023101E-2</v>
      </c>
      <c r="BL18" s="19"/>
      <c r="BM18" s="19">
        <v>1.5701280306530101E-2</v>
      </c>
      <c r="BN18" s="19">
        <v>3.0469647170864401E-2</v>
      </c>
      <c r="BO18" s="19">
        <v>2.4969222149351999E-2</v>
      </c>
      <c r="BP18" s="19"/>
      <c r="BQ18" s="19">
        <v>1.4214472549849999E-2</v>
      </c>
      <c r="BR18" s="19">
        <v>2.8488893071829599E-2</v>
      </c>
      <c r="BS18" s="19"/>
      <c r="BT18" s="19">
        <v>2.10268924492155E-2</v>
      </c>
      <c r="BU18" s="19">
        <v>2.4175546848229701E-2</v>
      </c>
    </row>
    <row r="19" spans="2:73" x14ac:dyDescent="0.3">
      <c r="B19" s="16" t="s">
        <v>596</v>
      </c>
    </row>
    <row r="20" spans="2:73" x14ac:dyDescent="0.3">
      <c r="B20" t="s">
        <v>95</v>
      </c>
    </row>
    <row r="21" spans="2:73" x14ac:dyDescent="0.3">
      <c r="B21" t="s">
        <v>96</v>
      </c>
    </row>
    <row r="23" spans="2:73" x14ac:dyDescent="0.3">
      <c r="B23"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U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82</v>
      </c>
      <c r="C9" s="17">
        <v>9.9827666300157006E-2</v>
      </c>
      <c r="D9" s="17">
        <v>5.6855772910801697E-2</v>
      </c>
      <c r="E9" s="17">
        <v>0.14159706107148801</v>
      </c>
      <c r="F9" s="17"/>
      <c r="G9" s="17">
        <v>0.120359796829933</v>
      </c>
      <c r="H9" s="17">
        <v>9.7446366906736401E-2</v>
      </c>
      <c r="I9" s="17">
        <v>0.12613528270890501</v>
      </c>
      <c r="J9" s="17">
        <v>0.119415787200046</v>
      </c>
      <c r="K9" s="17">
        <v>9.4760730739408994E-2</v>
      </c>
      <c r="L9" s="17">
        <v>5.4236272778662498E-2</v>
      </c>
      <c r="M9" s="17"/>
      <c r="N9" s="17">
        <v>0.139838191795258</v>
      </c>
      <c r="O9" s="17">
        <v>9.9475607323436202E-2</v>
      </c>
      <c r="P9" s="17">
        <v>7.7490038391846205E-2</v>
      </c>
      <c r="Q9" s="17">
        <v>7.5835164167647698E-2</v>
      </c>
      <c r="R9" s="17"/>
      <c r="S9" s="17">
        <v>7.3835773447967795E-2</v>
      </c>
      <c r="T9" s="17">
        <v>0.11218259826504701</v>
      </c>
      <c r="U9" s="17">
        <v>0.103916878431278</v>
      </c>
      <c r="V9" s="17">
        <v>0.107530383721199</v>
      </c>
      <c r="W9" s="17">
        <v>0.107526791497725</v>
      </c>
      <c r="X9" s="17">
        <v>0.12659751349970499</v>
      </c>
      <c r="Y9" s="17">
        <v>9.2357063213171206E-2</v>
      </c>
      <c r="Z9" s="17">
        <v>8.1481317683657101E-2</v>
      </c>
      <c r="AA9" s="17">
        <v>9.3813391477768807E-2</v>
      </c>
      <c r="AB9" s="17"/>
      <c r="AC9" s="17">
        <v>0.206593363571278</v>
      </c>
      <c r="AD9" s="17">
        <v>9.8305883548368805E-2</v>
      </c>
      <c r="AE9" s="17">
        <v>8.3112528162208904E-2</v>
      </c>
      <c r="AF9" s="17">
        <v>0.108026845776719</v>
      </c>
      <c r="AG9" s="17">
        <v>5.6868983349734802E-2</v>
      </c>
      <c r="AH9" s="17">
        <v>8.8561206457759806E-2</v>
      </c>
      <c r="AI9" s="17">
        <v>0.11413708783389501</v>
      </c>
      <c r="AJ9" s="17">
        <v>0.11432008958852501</v>
      </c>
      <c r="AK9" s="17">
        <v>0.1189318732841</v>
      </c>
      <c r="AL9" s="17">
        <v>0.11610784526494899</v>
      </c>
      <c r="AM9" s="17">
        <v>0.114192018497128</v>
      </c>
      <c r="AN9" s="17">
        <v>0.12401676950292601</v>
      </c>
      <c r="AO9" s="17">
        <v>7.3111561711499004E-2</v>
      </c>
      <c r="AP9" s="17">
        <v>0.10095044852455901</v>
      </c>
      <c r="AQ9" s="17">
        <v>0.11443648644339099</v>
      </c>
      <c r="AR9" s="17">
        <v>6.6680154442347997E-2</v>
      </c>
      <c r="AS9" s="17"/>
      <c r="AT9" s="17">
        <v>0.10593263644320799</v>
      </c>
      <c r="AU9" s="17">
        <v>8.7767062935444298E-2</v>
      </c>
      <c r="AV9" s="17">
        <v>9.4163481521974998E-2</v>
      </c>
      <c r="AW9" s="17">
        <v>0.112866873813719</v>
      </c>
      <c r="AX9" s="17">
        <v>9.1619450318246004E-2</v>
      </c>
      <c r="AY9" s="17">
        <v>0.12827937099030301</v>
      </c>
      <c r="AZ9" s="17"/>
      <c r="BA9" s="17">
        <v>4.8931639853286198E-2</v>
      </c>
      <c r="BB9" s="17">
        <v>8.0791438442953695E-2</v>
      </c>
      <c r="BC9" s="17">
        <v>0.125165619318027</v>
      </c>
      <c r="BD9" s="17">
        <v>0.19396817603368899</v>
      </c>
      <c r="BE9" s="17">
        <v>0.20012615081388499</v>
      </c>
      <c r="BF9" s="17"/>
      <c r="BG9" s="17">
        <v>7.0657716669884296E-2</v>
      </c>
      <c r="BH9" s="17">
        <v>0.12837953512269701</v>
      </c>
      <c r="BI9" s="17">
        <v>0.119653647803876</v>
      </c>
      <c r="BJ9" s="17">
        <v>6.3787464175728906E-2</v>
      </c>
      <c r="BK9" s="17">
        <v>0.114516154363022</v>
      </c>
      <c r="BL9" s="17"/>
      <c r="BM9" s="17">
        <v>9.3218353248734606E-2</v>
      </c>
      <c r="BN9" s="17">
        <v>0.104312810217239</v>
      </c>
      <c r="BO9" s="17">
        <v>0.10866127335930199</v>
      </c>
      <c r="BP9" s="17"/>
      <c r="BQ9" s="17">
        <v>0.106361628502483</v>
      </c>
      <c r="BR9" s="17">
        <v>9.9377046648631603E-2</v>
      </c>
      <c r="BS9" s="17"/>
      <c r="BT9" s="17">
        <v>0.104156532938129</v>
      </c>
      <c r="BU9" s="17">
        <v>9.9907374969143703E-2</v>
      </c>
    </row>
    <row r="10" spans="2:73" x14ac:dyDescent="0.3">
      <c r="B10" s="18" t="s">
        <v>597</v>
      </c>
      <c r="C10" s="17">
        <v>7.8467177380599495E-2</v>
      </c>
      <c r="D10" s="17">
        <v>4.9896832999709199E-2</v>
      </c>
      <c r="E10" s="17">
        <v>0.105794793021703</v>
      </c>
      <c r="F10" s="17"/>
      <c r="G10" s="17">
        <v>0.16591580133948899</v>
      </c>
      <c r="H10" s="17">
        <v>5.9167851761977003E-2</v>
      </c>
      <c r="I10" s="17">
        <v>5.4682394654596497E-2</v>
      </c>
      <c r="J10" s="17">
        <v>4.7682140095705601E-2</v>
      </c>
      <c r="K10" s="17">
        <v>7.7662607964241195E-2</v>
      </c>
      <c r="L10" s="17">
        <v>8.1153716023505101E-2</v>
      </c>
      <c r="M10" s="17"/>
      <c r="N10" s="17">
        <v>3.5354583241377399E-2</v>
      </c>
      <c r="O10" s="17">
        <v>5.1458621096309401E-2</v>
      </c>
      <c r="P10" s="17">
        <v>7.9472300358763501E-2</v>
      </c>
      <c r="Q10" s="17">
        <v>0.152530453652996</v>
      </c>
      <c r="R10" s="17"/>
      <c r="S10" s="17">
        <v>4.8969700921607802E-2</v>
      </c>
      <c r="T10" s="17">
        <v>7.5021098961830096E-2</v>
      </c>
      <c r="U10" s="17">
        <v>4.51718792843714E-2</v>
      </c>
      <c r="V10" s="17">
        <v>8.9172903300333006E-2</v>
      </c>
      <c r="W10" s="17">
        <v>6.9041549591694507E-2</v>
      </c>
      <c r="X10" s="17">
        <v>0.115769882887665</v>
      </c>
      <c r="Y10" s="17">
        <v>9.2116834189560098E-2</v>
      </c>
      <c r="Z10" s="17">
        <v>8.8184826513623096E-2</v>
      </c>
      <c r="AA10" s="17">
        <v>9.9195825471719803E-2</v>
      </c>
      <c r="AB10" s="17"/>
      <c r="AC10" s="17">
        <v>0.35108720344403499</v>
      </c>
      <c r="AD10" s="17">
        <v>0.23488327060426301</v>
      </c>
      <c r="AE10" s="17">
        <v>0.13041821726082201</v>
      </c>
      <c r="AF10" s="17">
        <v>0.122612515923145</v>
      </c>
      <c r="AG10" s="17">
        <v>0.11022236636607299</v>
      </c>
      <c r="AH10" s="17">
        <v>7.3878664876161307E-2</v>
      </c>
      <c r="AI10" s="17">
        <v>5.6910181829280503E-2</v>
      </c>
      <c r="AJ10" s="17">
        <v>4.7054690464183202E-2</v>
      </c>
      <c r="AK10" s="17">
        <v>4.1258209556411997E-2</v>
      </c>
      <c r="AL10" s="17">
        <v>5.5606816481475099E-2</v>
      </c>
      <c r="AM10" s="17">
        <v>4.9813697213499299E-2</v>
      </c>
      <c r="AN10" s="17">
        <v>3.12382999139484E-2</v>
      </c>
      <c r="AO10" s="17">
        <v>2.08835984208833E-2</v>
      </c>
      <c r="AP10" s="17">
        <v>3.51691613090164E-2</v>
      </c>
      <c r="AQ10" s="17">
        <v>1.19320349949694E-2</v>
      </c>
      <c r="AR10" s="17">
        <v>1.9497602146114401E-2</v>
      </c>
      <c r="AS10" s="17"/>
      <c r="AT10" s="17">
        <v>6.0508640599768897E-2</v>
      </c>
      <c r="AU10" s="17">
        <v>8.4743692101809598E-2</v>
      </c>
      <c r="AV10" s="17">
        <v>8.7098665493792596E-2</v>
      </c>
      <c r="AW10" s="17">
        <v>8.1434489634488294E-2</v>
      </c>
      <c r="AX10" s="17">
        <v>7.2947547141709299E-2</v>
      </c>
      <c r="AY10" s="17">
        <v>0.101966375648108</v>
      </c>
      <c r="AZ10" s="17"/>
      <c r="BA10" s="17">
        <v>0.123047336893154</v>
      </c>
      <c r="BB10" s="17">
        <v>9.4372650259625504E-2</v>
      </c>
      <c r="BC10" s="17">
        <v>4.0334492402430103E-2</v>
      </c>
      <c r="BD10" s="17">
        <v>2.87205590798741E-2</v>
      </c>
      <c r="BE10" s="17">
        <v>4.0539655048790701E-2</v>
      </c>
      <c r="BF10" s="17"/>
      <c r="BG10" s="17">
        <v>5.6955215618921098E-2</v>
      </c>
      <c r="BH10" s="17">
        <v>6.6355570789528001E-2</v>
      </c>
      <c r="BI10" s="17">
        <v>4.7718470422158897E-2</v>
      </c>
      <c r="BJ10" s="17">
        <v>5.2405319918529397E-2</v>
      </c>
      <c r="BK10" s="17">
        <v>6.1485492957731397E-2</v>
      </c>
      <c r="BL10" s="17"/>
      <c r="BM10" s="17">
        <v>4.7547615711263397E-2</v>
      </c>
      <c r="BN10" s="17">
        <v>8.7841138170780098E-2</v>
      </c>
      <c r="BO10" s="17">
        <v>0.147856304576506</v>
      </c>
      <c r="BP10" s="17"/>
      <c r="BQ10" s="17">
        <v>2.0542873741947701E-2</v>
      </c>
      <c r="BR10" s="17">
        <v>9.8592429985918204E-2</v>
      </c>
      <c r="BS10" s="17"/>
      <c r="BT10" s="17">
        <v>5.4739773965002701E-2</v>
      </c>
      <c r="BU10" s="17">
        <v>9.7653553010328201E-2</v>
      </c>
    </row>
    <row r="11" spans="2:73" ht="28.8" x14ac:dyDescent="0.3">
      <c r="B11" s="18" t="s">
        <v>598</v>
      </c>
      <c r="C11" s="17">
        <v>7.4919593602188403E-2</v>
      </c>
      <c r="D11" s="17">
        <v>5.6550314943001001E-2</v>
      </c>
      <c r="E11" s="17">
        <v>9.2677766304148701E-2</v>
      </c>
      <c r="F11" s="17"/>
      <c r="G11" s="17">
        <v>7.7223387355760398E-2</v>
      </c>
      <c r="H11" s="17">
        <v>9.5078072746725903E-2</v>
      </c>
      <c r="I11" s="17">
        <v>9.7371655104149496E-2</v>
      </c>
      <c r="J11" s="17">
        <v>7.5880006858291493E-2</v>
      </c>
      <c r="K11" s="17">
        <v>7.5077293107536205E-2</v>
      </c>
      <c r="L11" s="17">
        <v>3.7865360042339799E-2</v>
      </c>
      <c r="M11" s="17"/>
      <c r="N11" s="17">
        <v>7.6922227918351599E-2</v>
      </c>
      <c r="O11" s="17">
        <v>8.3880510795413102E-2</v>
      </c>
      <c r="P11" s="17">
        <v>6.4893579260922193E-2</v>
      </c>
      <c r="Q11" s="17">
        <v>7.24877252465643E-2</v>
      </c>
      <c r="R11" s="17"/>
      <c r="S11" s="17">
        <v>7.1729392017237797E-2</v>
      </c>
      <c r="T11" s="17">
        <v>4.6807097094017598E-2</v>
      </c>
      <c r="U11" s="17">
        <v>0.111357388597979</v>
      </c>
      <c r="V11" s="17">
        <v>6.1828181402817199E-2</v>
      </c>
      <c r="W11" s="17">
        <v>0.117359499742946</v>
      </c>
      <c r="X11" s="17">
        <v>7.3902581268475903E-2</v>
      </c>
      <c r="Y11" s="17">
        <v>5.8455212751585099E-2</v>
      </c>
      <c r="Z11" s="17">
        <v>0.110957332427667</v>
      </c>
      <c r="AA11" s="17">
        <v>6.6708735807675404E-2</v>
      </c>
      <c r="AB11" s="17"/>
      <c r="AC11" s="17">
        <v>0</v>
      </c>
      <c r="AD11" s="17">
        <v>4.1018755169485298E-2</v>
      </c>
      <c r="AE11" s="17">
        <v>5.4906882830748703E-2</v>
      </c>
      <c r="AF11" s="17">
        <v>4.7565289069536103E-2</v>
      </c>
      <c r="AG11" s="17">
        <v>4.5479584081024101E-2</v>
      </c>
      <c r="AH11" s="17">
        <v>8.4092782463748406E-2</v>
      </c>
      <c r="AI11" s="17">
        <v>0.101010340180056</v>
      </c>
      <c r="AJ11" s="17">
        <v>6.98281170305423E-2</v>
      </c>
      <c r="AK11" s="17">
        <v>0.13744912543802201</v>
      </c>
      <c r="AL11" s="17">
        <v>0.110530790323337</v>
      </c>
      <c r="AM11" s="17">
        <v>9.6817098950056302E-2</v>
      </c>
      <c r="AN11" s="17">
        <v>8.5615156331405998E-2</v>
      </c>
      <c r="AO11" s="17">
        <v>8.7026392092212093E-2</v>
      </c>
      <c r="AP11" s="17">
        <v>5.3336329112527399E-2</v>
      </c>
      <c r="AQ11" s="17">
        <v>5.6752642453156997E-2</v>
      </c>
      <c r="AR11" s="17">
        <v>3.6510090646059201E-2</v>
      </c>
      <c r="AS11" s="17"/>
      <c r="AT11" s="17">
        <v>7.712317846708E-2</v>
      </c>
      <c r="AU11" s="17">
        <v>6.7513729528262803E-2</v>
      </c>
      <c r="AV11" s="17">
        <v>8.19623822109838E-2</v>
      </c>
      <c r="AW11" s="17">
        <v>8.3743926250103795E-2</v>
      </c>
      <c r="AX11" s="17">
        <v>7.9450521705624694E-2</v>
      </c>
      <c r="AY11" s="17">
        <v>4.4722777550258601E-2</v>
      </c>
      <c r="AZ11" s="17"/>
      <c r="BA11" s="17">
        <v>3.4824279443024603E-2</v>
      </c>
      <c r="BB11" s="17">
        <v>5.9298356315112898E-2</v>
      </c>
      <c r="BC11" s="17">
        <v>0.11063344231757</v>
      </c>
      <c r="BD11" s="17">
        <v>0.12344836371416</v>
      </c>
      <c r="BE11" s="17">
        <v>6.0543975224200401E-2</v>
      </c>
      <c r="BF11" s="17"/>
      <c r="BG11" s="17">
        <v>4.7914719010632899E-2</v>
      </c>
      <c r="BH11" s="17">
        <v>9.9728750830511803E-2</v>
      </c>
      <c r="BI11" s="17">
        <v>6.6621617898433294E-2</v>
      </c>
      <c r="BJ11" s="17">
        <v>6.7059716848841294E-2</v>
      </c>
      <c r="BK11" s="17">
        <v>7.30543164959261E-2</v>
      </c>
      <c r="BL11" s="17"/>
      <c r="BM11" s="17">
        <v>7.1649018052632601E-2</v>
      </c>
      <c r="BN11" s="17">
        <v>7.4017990722704693E-2</v>
      </c>
      <c r="BO11" s="17">
        <v>8.6836171982974497E-2</v>
      </c>
      <c r="BP11" s="17"/>
      <c r="BQ11" s="17">
        <v>0.10228423291502201</v>
      </c>
      <c r="BR11" s="17">
        <v>6.21766344901954E-2</v>
      </c>
      <c r="BS11" s="17"/>
      <c r="BT11" s="17">
        <v>8.0379737228308906E-2</v>
      </c>
      <c r="BU11" s="17">
        <v>6.9215607460395207E-2</v>
      </c>
    </row>
    <row r="12" spans="2:73" x14ac:dyDescent="0.3">
      <c r="B12" s="18" t="s">
        <v>599</v>
      </c>
      <c r="C12" s="17">
        <v>7.25283637219621E-2</v>
      </c>
      <c r="D12" s="17">
        <v>6.5102252011904602E-2</v>
      </c>
      <c r="E12" s="17">
        <v>7.9988726092444104E-2</v>
      </c>
      <c r="F12" s="17"/>
      <c r="G12" s="17">
        <v>8.1330843439721995E-2</v>
      </c>
      <c r="H12" s="17">
        <v>7.4182025370265303E-2</v>
      </c>
      <c r="I12" s="17">
        <v>7.2795161286655599E-2</v>
      </c>
      <c r="J12" s="17">
        <v>9.2776391312621498E-2</v>
      </c>
      <c r="K12" s="17">
        <v>9.4334395908589899E-2</v>
      </c>
      <c r="L12" s="17">
        <v>3.4016253070603401E-2</v>
      </c>
      <c r="M12" s="17"/>
      <c r="N12" s="17">
        <v>3.7596531134243903E-2</v>
      </c>
      <c r="O12" s="17">
        <v>6.9491176632363594E-2</v>
      </c>
      <c r="P12" s="17">
        <v>5.9810683291135001E-2</v>
      </c>
      <c r="Q12" s="17">
        <v>0.123545810304728</v>
      </c>
      <c r="R12" s="17"/>
      <c r="S12" s="17">
        <v>8.5918538697070196E-2</v>
      </c>
      <c r="T12" s="17">
        <v>6.9839473978869707E-2</v>
      </c>
      <c r="U12" s="17">
        <v>6.8459304817706401E-2</v>
      </c>
      <c r="V12" s="17">
        <v>4.58180248847447E-2</v>
      </c>
      <c r="W12" s="17">
        <v>7.66324781405337E-2</v>
      </c>
      <c r="X12" s="17">
        <v>6.9239705432451698E-2</v>
      </c>
      <c r="Y12" s="17">
        <v>7.6476050991844804E-2</v>
      </c>
      <c r="Z12" s="17">
        <v>9.9332139465482999E-2</v>
      </c>
      <c r="AA12" s="17">
        <v>7.1439844898302796E-2</v>
      </c>
      <c r="AB12" s="17"/>
      <c r="AC12" s="17">
        <v>7.7890544625117394E-2</v>
      </c>
      <c r="AD12" s="17">
        <v>0.110661755269582</v>
      </c>
      <c r="AE12" s="17">
        <v>0.110780169873108</v>
      </c>
      <c r="AF12" s="17">
        <v>0.11358258303129599</v>
      </c>
      <c r="AG12" s="17">
        <v>7.5352695848069001E-2</v>
      </c>
      <c r="AH12" s="17">
        <v>7.0284153537938807E-2</v>
      </c>
      <c r="AI12" s="17">
        <v>5.3287892268950303E-2</v>
      </c>
      <c r="AJ12" s="17">
        <v>8.2709854610834799E-2</v>
      </c>
      <c r="AK12" s="17">
        <v>6.9771890226007799E-2</v>
      </c>
      <c r="AL12" s="17">
        <v>9.9760355354163693E-2</v>
      </c>
      <c r="AM12" s="17">
        <v>9.4114172813269406E-2</v>
      </c>
      <c r="AN12" s="17">
        <v>2.64675768519139E-2</v>
      </c>
      <c r="AO12" s="17">
        <v>8.5879395595331101E-2</v>
      </c>
      <c r="AP12" s="17">
        <v>3.6771460399164999E-2</v>
      </c>
      <c r="AQ12" s="17">
        <v>1.25674246214596E-2</v>
      </c>
      <c r="AR12" s="17">
        <v>1.2806623614397E-2</v>
      </c>
      <c r="AS12" s="17"/>
      <c r="AT12" s="17">
        <v>8.1735112919637296E-2</v>
      </c>
      <c r="AU12" s="17">
        <v>6.5768031724663306E-2</v>
      </c>
      <c r="AV12" s="17">
        <v>8.7821904855346702E-2</v>
      </c>
      <c r="AW12" s="17">
        <v>8.0722798000088303E-2</v>
      </c>
      <c r="AX12" s="17">
        <v>5.0566273245047699E-2</v>
      </c>
      <c r="AY12" s="17">
        <v>3.8579993988083101E-2</v>
      </c>
      <c r="AZ12" s="17"/>
      <c r="BA12" s="17">
        <v>0.107099699108286</v>
      </c>
      <c r="BB12" s="17">
        <v>7.9832194111533097E-2</v>
      </c>
      <c r="BC12" s="17">
        <v>7.8227188906338493E-2</v>
      </c>
      <c r="BD12" s="17">
        <v>2.6237680389045701E-2</v>
      </c>
      <c r="BE12" s="17">
        <v>0</v>
      </c>
      <c r="BF12" s="17"/>
      <c r="BG12" s="17">
        <v>6.5544823766919405E-2</v>
      </c>
      <c r="BH12" s="17">
        <v>7.5532189331088906E-2</v>
      </c>
      <c r="BI12" s="17">
        <v>4.69330853785387E-2</v>
      </c>
      <c r="BJ12" s="17">
        <v>7.3520034609483698E-2</v>
      </c>
      <c r="BK12" s="17">
        <v>0.101285270115458</v>
      </c>
      <c r="BL12" s="17"/>
      <c r="BM12" s="17">
        <v>6.0927333603289599E-2</v>
      </c>
      <c r="BN12" s="17">
        <v>7.5834329900493894E-2</v>
      </c>
      <c r="BO12" s="17">
        <v>9.9073649265755098E-2</v>
      </c>
      <c r="BP12" s="17"/>
      <c r="BQ12" s="17">
        <v>0.117089583899771</v>
      </c>
      <c r="BR12" s="17">
        <v>4.3049741196279703E-2</v>
      </c>
      <c r="BS12" s="17"/>
      <c r="BT12" s="17">
        <v>7.0449401472616399E-2</v>
      </c>
      <c r="BU12" s="17">
        <v>7.4369172090852503E-2</v>
      </c>
    </row>
    <row r="13" spans="2:73" ht="28.8" x14ac:dyDescent="0.3">
      <c r="B13" s="18" t="s">
        <v>600</v>
      </c>
      <c r="C13" s="17">
        <v>5.8431540177960699E-2</v>
      </c>
      <c r="D13" s="17">
        <v>3.9823724848320301E-2</v>
      </c>
      <c r="E13" s="17">
        <v>7.6375863508337499E-2</v>
      </c>
      <c r="F13" s="17"/>
      <c r="G13" s="17">
        <v>4.8057445390003402E-2</v>
      </c>
      <c r="H13" s="17">
        <v>9.11197716550321E-2</v>
      </c>
      <c r="I13" s="17">
        <v>5.3218533470627001E-2</v>
      </c>
      <c r="J13" s="17">
        <v>8.4715395700689602E-2</v>
      </c>
      <c r="K13" s="17">
        <v>4.0252732051789301E-2</v>
      </c>
      <c r="L13" s="17">
        <v>3.3780593263413101E-2</v>
      </c>
      <c r="M13" s="17"/>
      <c r="N13" s="17">
        <v>5.4899398991120299E-2</v>
      </c>
      <c r="O13" s="17">
        <v>0.11362940375120401</v>
      </c>
      <c r="P13" s="17">
        <v>3.8471345528885099E-2</v>
      </c>
      <c r="Q13" s="17">
        <v>2.35051890084726E-2</v>
      </c>
      <c r="R13" s="17"/>
      <c r="S13" s="17">
        <v>7.4808250525961698E-2</v>
      </c>
      <c r="T13" s="17">
        <v>6.1395337790228002E-2</v>
      </c>
      <c r="U13" s="17">
        <v>5.1024628027118102E-2</v>
      </c>
      <c r="V13" s="17">
        <v>5.4934180083272201E-2</v>
      </c>
      <c r="W13" s="17">
        <v>6.5250130910645798E-2</v>
      </c>
      <c r="X13" s="17">
        <v>3.4707427795765397E-2</v>
      </c>
      <c r="Y13" s="17">
        <v>3.8237230532911302E-2</v>
      </c>
      <c r="Z13" s="17">
        <v>8.3131075851431299E-2</v>
      </c>
      <c r="AA13" s="17">
        <v>6.2825016084768398E-2</v>
      </c>
      <c r="AB13" s="17"/>
      <c r="AC13" s="17">
        <v>0</v>
      </c>
      <c r="AD13" s="17">
        <v>4.1860023262766999E-2</v>
      </c>
      <c r="AE13" s="17">
        <v>2.0203674530901199E-2</v>
      </c>
      <c r="AF13" s="17">
        <v>6.3452713598958696E-2</v>
      </c>
      <c r="AG13" s="17">
        <v>7.6003551937538896E-2</v>
      </c>
      <c r="AH13" s="17">
        <v>6.38133762486571E-2</v>
      </c>
      <c r="AI13" s="17">
        <v>5.4580703360327498E-2</v>
      </c>
      <c r="AJ13" s="17">
        <v>8.7454238311587995E-2</v>
      </c>
      <c r="AK13" s="17">
        <v>7.0654075482554202E-2</v>
      </c>
      <c r="AL13" s="17">
        <v>6.4661919241619306E-2</v>
      </c>
      <c r="AM13" s="17">
        <v>4.7615341181068999E-2</v>
      </c>
      <c r="AN13" s="17">
        <v>5.56801085085806E-2</v>
      </c>
      <c r="AO13" s="17">
        <v>5.6775503906877599E-2</v>
      </c>
      <c r="AP13" s="17">
        <v>5.4761641519018203E-2</v>
      </c>
      <c r="AQ13" s="17">
        <v>1.4882569923615399E-2</v>
      </c>
      <c r="AR13" s="17">
        <v>8.5717354944160898E-2</v>
      </c>
      <c r="AS13" s="17"/>
      <c r="AT13" s="17">
        <v>6.7175420499181598E-2</v>
      </c>
      <c r="AU13" s="17">
        <v>6.0352904527955699E-2</v>
      </c>
      <c r="AV13" s="17">
        <v>5.2457325534962199E-2</v>
      </c>
      <c r="AW13" s="17">
        <v>6.16119665124963E-2</v>
      </c>
      <c r="AX13" s="17">
        <v>4.7656751477127203E-2</v>
      </c>
      <c r="AY13" s="17">
        <v>3.3892496808253902E-2</v>
      </c>
      <c r="AZ13" s="17"/>
      <c r="BA13" s="17">
        <v>3.4846886838122697E-2</v>
      </c>
      <c r="BB13" s="17">
        <v>7.9453707697199893E-2</v>
      </c>
      <c r="BC13" s="17">
        <v>5.5802568386478499E-2</v>
      </c>
      <c r="BD13" s="17">
        <v>8.1385310396805299E-2</v>
      </c>
      <c r="BE13" s="17">
        <v>6.2369608382764598E-2</v>
      </c>
      <c r="BF13" s="17"/>
      <c r="BG13" s="17">
        <v>5.2405871738886403E-2</v>
      </c>
      <c r="BH13" s="17">
        <v>6.5537355099672401E-2</v>
      </c>
      <c r="BI13" s="17">
        <v>5.9646216500752698E-2</v>
      </c>
      <c r="BJ13" s="17">
        <v>4.1204977177148397E-2</v>
      </c>
      <c r="BK13" s="17">
        <v>8.1183674576933706E-2</v>
      </c>
      <c r="BL13" s="17"/>
      <c r="BM13" s="17">
        <v>6.2886854047742496E-2</v>
      </c>
      <c r="BN13" s="17">
        <v>5.6264309163775998E-2</v>
      </c>
      <c r="BO13" s="17">
        <v>5.0406949706818201E-2</v>
      </c>
      <c r="BP13" s="17"/>
      <c r="BQ13" s="17">
        <v>7.1297652220881594E-2</v>
      </c>
      <c r="BR13" s="17">
        <v>5.3188649738269901E-2</v>
      </c>
      <c r="BS13" s="17"/>
      <c r="BT13" s="17">
        <v>6.1997331002279298E-2</v>
      </c>
      <c r="BU13" s="17">
        <v>5.5165317310364198E-2</v>
      </c>
    </row>
    <row r="14" spans="2:73" x14ac:dyDescent="0.3">
      <c r="B14" s="18" t="s">
        <v>601</v>
      </c>
      <c r="C14" s="17">
        <v>5.4767111355203603E-2</v>
      </c>
      <c r="D14" s="17">
        <v>7.5924927147736396E-2</v>
      </c>
      <c r="E14" s="17">
        <v>3.3928758361165101E-2</v>
      </c>
      <c r="F14" s="17"/>
      <c r="G14" s="17">
        <v>2.8881493692329199E-2</v>
      </c>
      <c r="H14" s="17">
        <v>5.3112836491261299E-2</v>
      </c>
      <c r="I14" s="17">
        <v>6.8042487527907994E-2</v>
      </c>
      <c r="J14" s="17">
        <v>7.90361946789883E-2</v>
      </c>
      <c r="K14" s="17">
        <v>5.9060433461271898E-2</v>
      </c>
      <c r="L14" s="17">
        <v>3.9835466829872899E-2</v>
      </c>
      <c r="M14" s="17"/>
      <c r="N14" s="17">
        <v>5.1478427563376297E-2</v>
      </c>
      <c r="O14" s="17">
        <v>5.4452735169255702E-2</v>
      </c>
      <c r="P14" s="17">
        <v>6.8824071445645105E-2</v>
      </c>
      <c r="Q14" s="17">
        <v>4.6119526674355503E-2</v>
      </c>
      <c r="R14" s="17"/>
      <c r="S14" s="17">
        <v>8.0814051874710205E-2</v>
      </c>
      <c r="T14" s="17">
        <v>2.3228126696743401E-2</v>
      </c>
      <c r="U14" s="17">
        <v>4.34504764578778E-2</v>
      </c>
      <c r="V14" s="17">
        <v>3.6921067969795003E-2</v>
      </c>
      <c r="W14" s="17">
        <v>4.91230547631809E-2</v>
      </c>
      <c r="X14" s="17">
        <v>8.2203924779273504E-2</v>
      </c>
      <c r="Y14" s="17">
        <v>5.9099603790012799E-2</v>
      </c>
      <c r="Z14" s="17">
        <v>6.8602371928744299E-2</v>
      </c>
      <c r="AA14" s="17">
        <v>5.9475230241853597E-2</v>
      </c>
      <c r="AB14" s="17"/>
      <c r="AC14" s="17">
        <v>0</v>
      </c>
      <c r="AD14" s="17">
        <v>8.9770752045330495E-3</v>
      </c>
      <c r="AE14" s="17">
        <v>2.69755302069433E-2</v>
      </c>
      <c r="AF14" s="17">
        <v>4.12228058631261E-2</v>
      </c>
      <c r="AG14" s="17">
        <v>6.13224173410492E-2</v>
      </c>
      <c r="AH14" s="17">
        <v>7.8939473060269993E-2</v>
      </c>
      <c r="AI14" s="17">
        <v>4.2367962270226898E-2</v>
      </c>
      <c r="AJ14" s="17">
        <v>4.7089960112499697E-2</v>
      </c>
      <c r="AK14" s="17">
        <v>6.0086825260118E-2</v>
      </c>
      <c r="AL14" s="17">
        <v>3.4316382025949797E-2</v>
      </c>
      <c r="AM14" s="17">
        <v>8.1763348632583693E-2</v>
      </c>
      <c r="AN14" s="17">
        <v>5.7034000755272297E-2</v>
      </c>
      <c r="AO14" s="17">
        <v>6.5606886373027903E-2</v>
      </c>
      <c r="AP14" s="17">
        <v>7.9288129799416102E-2</v>
      </c>
      <c r="AQ14" s="17">
        <v>9.2203633953725897E-2</v>
      </c>
      <c r="AR14" s="17">
        <v>7.3124677990202697E-2</v>
      </c>
      <c r="AS14" s="17"/>
      <c r="AT14" s="17">
        <v>5.9380881280885103E-2</v>
      </c>
      <c r="AU14" s="17">
        <v>5.8367771474875998E-2</v>
      </c>
      <c r="AV14" s="17">
        <v>4.8894059265251602E-2</v>
      </c>
      <c r="AW14" s="17">
        <v>4.68982964415081E-2</v>
      </c>
      <c r="AX14" s="17">
        <v>4.9764120953672997E-2</v>
      </c>
      <c r="AY14" s="17">
        <v>6.9662513474926802E-2</v>
      </c>
      <c r="AZ14" s="17"/>
      <c r="BA14" s="17">
        <v>5.2606790372300698E-2</v>
      </c>
      <c r="BB14" s="17">
        <v>5.4639325676584999E-2</v>
      </c>
      <c r="BC14" s="17">
        <v>4.9143615820433598E-2</v>
      </c>
      <c r="BD14" s="17">
        <v>5.10180466836253E-2</v>
      </c>
      <c r="BE14" s="17">
        <v>6.0921318730670901E-2</v>
      </c>
      <c r="BF14" s="17"/>
      <c r="BG14" s="17">
        <v>5.0455561490665803E-2</v>
      </c>
      <c r="BH14" s="17">
        <v>5.33408714391631E-2</v>
      </c>
      <c r="BI14" s="17">
        <v>5.0379493009311799E-2</v>
      </c>
      <c r="BJ14" s="17">
        <v>7.5022646456523998E-2</v>
      </c>
      <c r="BK14" s="17">
        <v>4.9553708389393998E-2</v>
      </c>
      <c r="BL14" s="17"/>
      <c r="BM14" s="17">
        <v>5.9721669393192102E-2</v>
      </c>
      <c r="BN14" s="17">
        <v>5.5747786141911101E-2</v>
      </c>
      <c r="BO14" s="17">
        <v>3.7645952996378101E-2</v>
      </c>
      <c r="BP14" s="17"/>
      <c r="BQ14" s="17">
        <v>5.9547652660983198E-2</v>
      </c>
      <c r="BR14" s="17">
        <v>5.5909258675269802E-2</v>
      </c>
      <c r="BS14" s="17"/>
      <c r="BT14" s="17">
        <v>4.7435393176162299E-2</v>
      </c>
      <c r="BU14" s="17">
        <v>6.5750571787418499E-2</v>
      </c>
    </row>
    <row r="15" spans="2:73" ht="28.8" x14ac:dyDescent="0.3">
      <c r="B15" s="18" t="s">
        <v>602</v>
      </c>
      <c r="C15" s="17">
        <v>5.3021553467333601E-2</v>
      </c>
      <c r="D15" s="17">
        <v>6.4824223718611601E-2</v>
      </c>
      <c r="E15" s="17">
        <v>4.1683738134722398E-2</v>
      </c>
      <c r="F15" s="17"/>
      <c r="G15" s="17">
        <v>6.1922591887716899E-2</v>
      </c>
      <c r="H15" s="17">
        <v>9.5724530025873805E-2</v>
      </c>
      <c r="I15" s="17">
        <v>6.5916819755878098E-2</v>
      </c>
      <c r="J15" s="17">
        <v>6.2127669973508201E-2</v>
      </c>
      <c r="K15" s="17">
        <v>1.7446543685051E-2</v>
      </c>
      <c r="L15" s="17">
        <v>1.8398543674787E-2</v>
      </c>
      <c r="M15" s="17"/>
      <c r="N15" s="17">
        <v>8.6244664230210794E-2</v>
      </c>
      <c r="O15" s="17">
        <v>8.3123415928914896E-2</v>
      </c>
      <c r="P15" s="17">
        <v>1.58518432308783E-2</v>
      </c>
      <c r="Q15" s="17">
        <v>1.8263663826283302E-2</v>
      </c>
      <c r="R15" s="17"/>
      <c r="S15" s="17">
        <v>0.100511199552374</v>
      </c>
      <c r="T15" s="17">
        <v>6.5749047036482502E-2</v>
      </c>
      <c r="U15" s="17">
        <v>3.4969318921657201E-2</v>
      </c>
      <c r="V15" s="17">
        <v>5.9108433577726001E-2</v>
      </c>
      <c r="W15" s="17">
        <v>1.9306557638992899E-2</v>
      </c>
      <c r="X15" s="17">
        <v>2.87232489955455E-2</v>
      </c>
      <c r="Y15" s="17">
        <v>3.3674463353766899E-2</v>
      </c>
      <c r="Z15" s="17">
        <v>4.6853190450155298E-2</v>
      </c>
      <c r="AA15" s="17">
        <v>4.6837361961918803E-2</v>
      </c>
      <c r="AB15" s="17"/>
      <c r="AC15" s="17">
        <v>0</v>
      </c>
      <c r="AD15" s="17">
        <v>2.5410345812294802E-2</v>
      </c>
      <c r="AE15" s="17">
        <v>2.0765606741969801E-2</v>
      </c>
      <c r="AF15" s="17">
        <v>2.9429869648367201E-2</v>
      </c>
      <c r="AG15" s="17">
        <v>2.07199877224057E-2</v>
      </c>
      <c r="AH15" s="17">
        <v>4.0036872934981003E-2</v>
      </c>
      <c r="AI15" s="17">
        <v>3.7563662545976102E-2</v>
      </c>
      <c r="AJ15" s="17">
        <v>6.6936946320984195E-2</v>
      </c>
      <c r="AK15" s="17">
        <v>5.0846125405188E-2</v>
      </c>
      <c r="AL15" s="17">
        <v>5.11681464531017E-2</v>
      </c>
      <c r="AM15" s="17">
        <v>3.5124383988853203E-2</v>
      </c>
      <c r="AN15" s="17">
        <v>9.4614742198490004E-2</v>
      </c>
      <c r="AO15" s="17">
        <v>9.9492454116642606E-2</v>
      </c>
      <c r="AP15" s="17">
        <v>8.8385738421910998E-2</v>
      </c>
      <c r="AQ15" s="17">
        <v>0.124953924589826</v>
      </c>
      <c r="AR15" s="17">
        <v>0.13829394771284401</v>
      </c>
      <c r="AS15" s="17"/>
      <c r="AT15" s="17">
        <v>7.8230923797687896E-2</v>
      </c>
      <c r="AU15" s="17">
        <v>5.82448249942802E-2</v>
      </c>
      <c r="AV15" s="17">
        <v>2.9155861712936899E-2</v>
      </c>
      <c r="AW15" s="17">
        <v>4.9717334363042598E-2</v>
      </c>
      <c r="AX15" s="17">
        <v>2.6999522419602399E-2</v>
      </c>
      <c r="AY15" s="17">
        <v>4.04838511178187E-2</v>
      </c>
      <c r="AZ15" s="17"/>
      <c r="BA15" s="17">
        <v>2.1747094987457399E-2</v>
      </c>
      <c r="BB15" s="17">
        <v>5.8902657663688199E-2</v>
      </c>
      <c r="BC15" s="17">
        <v>6.4169666882214801E-2</v>
      </c>
      <c r="BD15" s="17">
        <v>0.110444735834638</v>
      </c>
      <c r="BE15" s="17">
        <v>5.8917490171081797E-2</v>
      </c>
      <c r="BF15" s="17"/>
      <c r="BG15" s="17">
        <v>6.4020117478070099E-2</v>
      </c>
      <c r="BH15" s="17">
        <v>6.7180701020809697E-2</v>
      </c>
      <c r="BI15" s="17">
        <v>5.4736557090968398E-2</v>
      </c>
      <c r="BJ15" s="17">
        <v>4.6108225433115997E-2</v>
      </c>
      <c r="BK15" s="17">
        <v>4.1859571614171601E-2</v>
      </c>
      <c r="BL15" s="17"/>
      <c r="BM15" s="17">
        <v>7.0253352993690593E-2</v>
      </c>
      <c r="BN15" s="17">
        <v>4.4526918376258398E-2</v>
      </c>
      <c r="BO15" s="17">
        <v>2.2256718559831998E-2</v>
      </c>
      <c r="BP15" s="17"/>
      <c r="BQ15" s="17">
        <v>7.9598756107299801E-2</v>
      </c>
      <c r="BR15" s="17">
        <v>3.88205357733519E-2</v>
      </c>
      <c r="BS15" s="17"/>
      <c r="BT15" s="17">
        <v>6.2259801217580499E-2</v>
      </c>
      <c r="BU15" s="17">
        <v>4.2841182452882001E-2</v>
      </c>
    </row>
    <row r="16" spans="2:73" ht="28.8" x14ac:dyDescent="0.3">
      <c r="B16" s="18" t="s">
        <v>603</v>
      </c>
      <c r="C16" s="17">
        <v>5.2475417225661902E-2</v>
      </c>
      <c r="D16" s="17">
        <v>7.7591438737603394E-2</v>
      </c>
      <c r="E16" s="17">
        <v>2.8162374956877199E-2</v>
      </c>
      <c r="F16" s="17"/>
      <c r="G16" s="17">
        <v>5.2167631149968703E-2</v>
      </c>
      <c r="H16" s="17">
        <v>0.13192133400800601</v>
      </c>
      <c r="I16" s="17">
        <v>6.9693482193222106E-2</v>
      </c>
      <c r="J16" s="17">
        <v>3.0279482769090298E-2</v>
      </c>
      <c r="K16" s="17">
        <v>2.1554992516006601E-2</v>
      </c>
      <c r="L16" s="17">
        <v>1.29163397905221E-2</v>
      </c>
      <c r="M16" s="17"/>
      <c r="N16" s="17">
        <v>0.102858939012306</v>
      </c>
      <c r="O16" s="17">
        <v>4.8982746426114103E-2</v>
      </c>
      <c r="P16" s="17">
        <v>3.4257713110627898E-2</v>
      </c>
      <c r="Q16" s="17">
        <v>1.5613499043940699E-2</v>
      </c>
      <c r="R16" s="17"/>
      <c r="S16" s="17">
        <v>8.9685041290563997E-2</v>
      </c>
      <c r="T16" s="17">
        <v>4.9788738879883797E-2</v>
      </c>
      <c r="U16" s="17">
        <v>4.3102074986582001E-2</v>
      </c>
      <c r="V16" s="17">
        <v>5.83087527936327E-2</v>
      </c>
      <c r="W16" s="17">
        <v>3.7661130104431603E-2</v>
      </c>
      <c r="X16" s="17">
        <v>5.41903115756548E-2</v>
      </c>
      <c r="Y16" s="17">
        <v>3.38036831508935E-2</v>
      </c>
      <c r="Z16" s="17">
        <v>2.4502445499363101E-2</v>
      </c>
      <c r="AA16" s="17">
        <v>4.6251902770012503E-2</v>
      </c>
      <c r="AB16" s="17"/>
      <c r="AC16" s="17">
        <v>0</v>
      </c>
      <c r="AD16" s="17">
        <v>1.7693551616628701E-2</v>
      </c>
      <c r="AE16" s="17">
        <v>1.3674134876475501E-2</v>
      </c>
      <c r="AF16" s="17">
        <v>2.0536707155172602E-2</v>
      </c>
      <c r="AG16" s="17">
        <v>1.18257799512906E-2</v>
      </c>
      <c r="AH16" s="17">
        <v>3.9142233437663897E-2</v>
      </c>
      <c r="AI16" s="17">
        <v>4.1414226282285799E-3</v>
      </c>
      <c r="AJ16" s="17">
        <v>6.3147053247200796E-2</v>
      </c>
      <c r="AK16" s="17">
        <v>3.9755695872163002E-2</v>
      </c>
      <c r="AL16" s="17">
        <v>4.9231398068362499E-2</v>
      </c>
      <c r="AM16" s="17">
        <v>6.27292304009643E-2</v>
      </c>
      <c r="AN16" s="17">
        <v>5.6605871407033201E-2</v>
      </c>
      <c r="AO16" s="17">
        <v>0.10323332223456901</v>
      </c>
      <c r="AP16" s="17">
        <v>9.2009588102979795E-2</v>
      </c>
      <c r="AQ16" s="17">
        <v>8.4949854908724406E-2</v>
      </c>
      <c r="AR16" s="17">
        <v>0.24883721570925099</v>
      </c>
      <c r="AS16" s="17"/>
      <c r="AT16" s="17">
        <v>0.10853606986792901</v>
      </c>
      <c r="AU16" s="17">
        <v>4.5091168463307199E-2</v>
      </c>
      <c r="AV16" s="17">
        <v>5.0192561940370702E-2</v>
      </c>
      <c r="AW16" s="17">
        <v>2.4846188714963802E-2</v>
      </c>
      <c r="AX16" s="17">
        <v>1.7617748132838802E-2</v>
      </c>
      <c r="AY16" s="17">
        <v>1.40767721419062E-2</v>
      </c>
      <c r="AZ16" s="17"/>
      <c r="BA16" s="17">
        <v>9.8980514530809301E-3</v>
      </c>
      <c r="BB16" s="17">
        <v>2.64786129437013E-2</v>
      </c>
      <c r="BC16" s="17">
        <v>8.8501571240157201E-2</v>
      </c>
      <c r="BD16" s="17">
        <v>0.11530722524609199</v>
      </c>
      <c r="BE16" s="17">
        <v>0.27342232932063898</v>
      </c>
      <c r="BF16" s="17"/>
      <c r="BG16" s="17">
        <v>5.1300326386244197E-2</v>
      </c>
      <c r="BH16" s="17">
        <v>8.2681927969775595E-2</v>
      </c>
      <c r="BI16" s="17">
        <v>4.3725001330193997E-2</v>
      </c>
      <c r="BJ16" s="17">
        <v>2.2895346297171701E-2</v>
      </c>
      <c r="BK16" s="17">
        <v>6.82820189785764E-2</v>
      </c>
      <c r="BL16" s="17"/>
      <c r="BM16" s="17">
        <v>7.6209316347578104E-2</v>
      </c>
      <c r="BN16" s="17">
        <v>3.8691115188058497E-2</v>
      </c>
      <c r="BO16" s="17">
        <v>1.51411470424211E-2</v>
      </c>
      <c r="BP16" s="17"/>
      <c r="BQ16" s="17">
        <v>9.24788479194395E-2</v>
      </c>
      <c r="BR16" s="17">
        <v>2.9292452009832E-2</v>
      </c>
      <c r="BS16" s="17"/>
      <c r="BT16" s="17">
        <v>6.4752398732290398E-2</v>
      </c>
      <c r="BU16" s="17">
        <v>3.3050963084708999E-2</v>
      </c>
    </row>
    <row r="17" spans="2:73" x14ac:dyDescent="0.3">
      <c r="B17" s="18" t="s">
        <v>604</v>
      </c>
      <c r="C17" s="17">
        <v>4.9614340224860699E-2</v>
      </c>
      <c r="D17" s="17">
        <v>8.54017418849181E-2</v>
      </c>
      <c r="E17" s="17">
        <v>1.48934655472624E-2</v>
      </c>
      <c r="F17" s="17"/>
      <c r="G17" s="17">
        <v>3.51452743352067E-2</v>
      </c>
      <c r="H17" s="17">
        <v>7.19360495086597E-2</v>
      </c>
      <c r="I17" s="17">
        <v>7.2040480615971E-2</v>
      </c>
      <c r="J17" s="17">
        <v>2.8855373459703699E-2</v>
      </c>
      <c r="K17" s="17">
        <v>6.68432720295878E-2</v>
      </c>
      <c r="L17" s="17">
        <v>2.8148477368738999E-2</v>
      </c>
      <c r="M17" s="17"/>
      <c r="N17" s="17">
        <v>3.4337280430247398E-2</v>
      </c>
      <c r="O17" s="17">
        <v>2.8027596511365799E-2</v>
      </c>
      <c r="P17" s="17">
        <v>0.131258099940949</v>
      </c>
      <c r="Q17" s="17">
        <v>1.6502372420534601E-2</v>
      </c>
      <c r="R17" s="17"/>
      <c r="S17" s="17">
        <v>6.1813042509593602E-2</v>
      </c>
      <c r="T17" s="17">
        <v>3.85027723872935E-2</v>
      </c>
      <c r="U17" s="17">
        <v>5.3986462652650599E-2</v>
      </c>
      <c r="V17" s="17">
        <v>3.8943016640412401E-2</v>
      </c>
      <c r="W17" s="17">
        <v>4.2640648814310199E-2</v>
      </c>
      <c r="X17" s="17">
        <v>2.9455157823621601E-2</v>
      </c>
      <c r="Y17" s="17">
        <v>7.5551478539603506E-2</v>
      </c>
      <c r="Z17" s="17">
        <v>6.4184446381884905E-2</v>
      </c>
      <c r="AA17" s="17">
        <v>4.8767888667219803E-2</v>
      </c>
      <c r="AB17" s="17"/>
      <c r="AC17" s="17">
        <v>3.2844502473672398E-2</v>
      </c>
      <c r="AD17" s="17">
        <v>0</v>
      </c>
      <c r="AE17" s="17">
        <v>2.0914966813883901E-2</v>
      </c>
      <c r="AF17" s="17">
        <v>2.2174134409324298E-2</v>
      </c>
      <c r="AG17" s="17">
        <v>4.54086809068419E-2</v>
      </c>
      <c r="AH17" s="17">
        <v>5.4518926267826097E-2</v>
      </c>
      <c r="AI17" s="17">
        <v>5.0607178423282197E-2</v>
      </c>
      <c r="AJ17" s="17">
        <v>5.1880041145537598E-2</v>
      </c>
      <c r="AK17" s="17">
        <v>6.3932696029348896E-2</v>
      </c>
      <c r="AL17" s="17">
        <v>4.3096915165376601E-2</v>
      </c>
      <c r="AM17" s="17">
        <v>6.0281938784536797E-2</v>
      </c>
      <c r="AN17" s="17">
        <v>6.0017995907916899E-2</v>
      </c>
      <c r="AO17" s="17">
        <v>9.6238771297602499E-2</v>
      </c>
      <c r="AP17" s="17">
        <v>8.3122638401629298E-2</v>
      </c>
      <c r="AQ17" s="17">
        <v>5.9895692476472397E-2</v>
      </c>
      <c r="AR17" s="17">
        <v>6.2444246557572698E-2</v>
      </c>
      <c r="AS17" s="17"/>
      <c r="AT17" s="17">
        <v>4.8622658213230099E-2</v>
      </c>
      <c r="AU17" s="17">
        <v>4.7110953551253901E-2</v>
      </c>
      <c r="AV17" s="17">
        <v>5.7476130691387101E-2</v>
      </c>
      <c r="AW17" s="17">
        <v>5.62661354274629E-2</v>
      </c>
      <c r="AX17" s="17">
        <v>5.1358589476066002E-2</v>
      </c>
      <c r="AY17" s="17">
        <v>1.6904685464716501E-2</v>
      </c>
      <c r="AZ17" s="17"/>
      <c r="BA17" s="17">
        <v>5.3534822016826203E-2</v>
      </c>
      <c r="BB17" s="17">
        <v>4.3224353083819098E-2</v>
      </c>
      <c r="BC17" s="17">
        <v>3.6114756850055302E-2</v>
      </c>
      <c r="BD17" s="17">
        <v>3.58716411883514E-2</v>
      </c>
      <c r="BE17" s="17">
        <v>5.4588940909683303E-2</v>
      </c>
      <c r="BF17" s="17"/>
      <c r="BG17" s="17">
        <v>5.2983061029349701E-2</v>
      </c>
      <c r="BH17" s="17">
        <v>4.0257675207832203E-2</v>
      </c>
      <c r="BI17" s="17">
        <v>2.9532429929666801E-2</v>
      </c>
      <c r="BJ17" s="17">
        <v>0.106016467294707</v>
      </c>
      <c r="BK17" s="17">
        <v>3.8258914360953897E-2</v>
      </c>
      <c r="BL17" s="17"/>
      <c r="BM17" s="17">
        <v>5.4618156721565697E-2</v>
      </c>
      <c r="BN17" s="17">
        <v>4.3893005344454103E-2</v>
      </c>
      <c r="BO17" s="17">
        <v>4.8549058275766901E-2</v>
      </c>
      <c r="BP17" s="17"/>
      <c r="BQ17" s="17">
        <v>5.6428933525448297E-2</v>
      </c>
      <c r="BR17" s="17">
        <v>4.8670960633249202E-2</v>
      </c>
      <c r="BS17" s="17"/>
      <c r="BT17" s="17">
        <v>4.6966692783225399E-2</v>
      </c>
      <c r="BU17" s="17">
        <v>5.4945497670770303E-2</v>
      </c>
    </row>
    <row r="18" spans="2:73" x14ac:dyDescent="0.3">
      <c r="B18" s="18" t="s">
        <v>605</v>
      </c>
      <c r="C18" s="17">
        <v>4.6239510009821599E-2</v>
      </c>
      <c r="D18" s="17">
        <v>7.7472956838021703E-2</v>
      </c>
      <c r="E18" s="17">
        <v>1.59459417678171E-2</v>
      </c>
      <c r="F18" s="17"/>
      <c r="G18" s="17">
        <v>3.9216056719447598E-2</v>
      </c>
      <c r="H18" s="17">
        <v>6.0458245654538299E-2</v>
      </c>
      <c r="I18" s="17">
        <v>3.5272038987322299E-2</v>
      </c>
      <c r="J18" s="17">
        <v>5.3259743944639497E-2</v>
      </c>
      <c r="K18" s="17">
        <v>6.2268324550934298E-2</v>
      </c>
      <c r="L18" s="17">
        <v>3.1772820017802697E-2</v>
      </c>
      <c r="M18" s="17"/>
      <c r="N18" s="17">
        <v>2.0967716480851301E-2</v>
      </c>
      <c r="O18" s="17">
        <v>3.1610330186439897E-2</v>
      </c>
      <c r="P18" s="17">
        <v>7.7429477768937702E-2</v>
      </c>
      <c r="Q18" s="17">
        <v>6.1021878070510703E-2</v>
      </c>
      <c r="R18" s="17"/>
      <c r="S18" s="17">
        <v>2.2040717304540099E-2</v>
      </c>
      <c r="T18" s="17">
        <v>3.4748978796614899E-2</v>
      </c>
      <c r="U18" s="17">
        <v>3.4685346552186198E-2</v>
      </c>
      <c r="V18" s="17">
        <v>5.0586897005084501E-2</v>
      </c>
      <c r="W18" s="17">
        <v>7.2134556571374298E-2</v>
      </c>
      <c r="X18" s="17">
        <v>5.91962564941452E-2</v>
      </c>
      <c r="Y18" s="17">
        <v>5.3397964770067502E-2</v>
      </c>
      <c r="Z18" s="17">
        <v>7.0806932217472196E-2</v>
      </c>
      <c r="AA18" s="17">
        <v>5.2589245003121898E-2</v>
      </c>
      <c r="AB18" s="17"/>
      <c r="AC18" s="17">
        <v>0</v>
      </c>
      <c r="AD18" s="17">
        <v>3.0914196244822501E-2</v>
      </c>
      <c r="AE18" s="17">
        <v>2.0285417505382E-2</v>
      </c>
      <c r="AF18" s="17">
        <v>4.1615060084805297E-2</v>
      </c>
      <c r="AG18" s="17">
        <v>4.3292921183559402E-2</v>
      </c>
      <c r="AH18" s="17">
        <v>7.3934425303127396E-2</v>
      </c>
      <c r="AI18" s="17">
        <v>5.62918497463573E-2</v>
      </c>
      <c r="AJ18" s="17">
        <v>6.1970413707219098E-2</v>
      </c>
      <c r="AK18" s="17">
        <v>8.2636835692255106E-2</v>
      </c>
      <c r="AL18" s="17">
        <v>4.70052262031357E-2</v>
      </c>
      <c r="AM18" s="17">
        <v>3.69435342735683E-2</v>
      </c>
      <c r="AN18" s="17">
        <v>5.30815096762687E-2</v>
      </c>
      <c r="AO18" s="17">
        <v>2.01182741666204E-2</v>
      </c>
      <c r="AP18" s="17">
        <v>0</v>
      </c>
      <c r="AQ18" s="17">
        <v>5.7079523735953402E-2</v>
      </c>
      <c r="AR18" s="17">
        <v>2.3142302207157999E-2</v>
      </c>
      <c r="AS18" s="17"/>
      <c r="AT18" s="17">
        <v>3.5824247548808301E-2</v>
      </c>
      <c r="AU18" s="17">
        <v>3.93735657433152E-2</v>
      </c>
      <c r="AV18" s="17">
        <v>6.6783522508473997E-2</v>
      </c>
      <c r="AW18" s="17">
        <v>6.2468615203898702E-2</v>
      </c>
      <c r="AX18" s="17">
        <v>3.5692802404756703E-2</v>
      </c>
      <c r="AY18" s="17">
        <v>3.6378236589415101E-2</v>
      </c>
      <c r="AZ18" s="17"/>
      <c r="BA18" s="17">
        <v>7.1631392917535106E-2</v>
      </c>
      <c r="BB18" s="17">
        <v>5.2756994899549901E-2</v>
      </c>
      <c r="BC18" s="17">
        <v>2.5097250749525901E-2</v>
      </c>
      <c r="BD18" s="17">
        <v>4.0762797891841999E-2</v>
      </c>
      <c r="BE18" s="17">
        <v>0</v>
      </c>
      <c r="BF18" s="17"/>
      <c r="BG18" s="17">
        <v>4.6656446303014597E-2</v>
      </c>
      <c r="BH18" s="17">
        <v>4.1683703681490401E-2</v>
      </c>
      <c r="BI18" s="17">
        <v>2.62859135531508E-2</v>
      </c>
      <c r="BJ18" s="17">
        <v>7.2243374553896497E-2</v>
      </c>
      <c r="BK18" s="17">
        <v>4.3741178180809803E-2</v>
      </c>
      <c r="BL18" s="17"/>
      <c r="BM18" s="17">
        <v>4.94728265214699E-2</v>
      </c>
      <c r="BN18" s="17">
        <v>4.1063785832504501E-2</v>
      </c>
      <c r="BO18" s="17">
        <v>4.9126172025755303E-2</v>
      </c>
      <c r="BP18" s="17"/>
      <c r="BQ18" s="17">
        <v>6.6362216207135394E-2</v>
      </c>
      <c r="BR18" s="17">
        <v>3.7094092785540503E-2</v>
      </c>
      <c r="BS18" s="17"/>
      <c r="BT18" s="17">
        <v>4.9003094542076298E-2</v>
      </c>
      <c r="BU18" s="17">
        <v>4.6571527483811499E-2</v>
      </c>
    </row>
    <row r="19" spans="2:73" x14ac:dyDescent="0.3">
      <c r="B19" s="18" t="s">
        <v>606</v>
      </c>
      <c r="C19" s="17">
        <v>4.243217978918E-2</v>
      </c>
      <c r="D19" s="17">
        <v>4.9359213924169899E-2</v>
      </c>
      <c r="E19" s="17">
        <v>3.5812880306027702E-2</v>
      </c>
      <c r="F19" s="17"/>
      <c r="G19" s="17">
        <v>3.21831383706217E-2</v>
      </c>
      <c r="H19" s="17">
        <v>4.5947869368011797E-2</v>
      </c>
      <c r="I19" s="17">
        <v>5.5793199474290497E-2</v>
      </c>
      <c r="J19" s="17">
        <v>6.4050149445426405E-2</v>
      </c>
      <c r="K19" s="17">
        <v>3.6187422780982498E-2</v>
      </c>
      <c r="L19" s="17">
        <v>2.21016503142741E-2</v>
      </c>
      <c r="M19" s="17"/>
      <c r="N19" s="17">
        <v>5.5732741015085199E-2</v>
      </c>
      <c r="O19" s="17">
        <v>7.1055113080240401E-2</v>
      </c>
      <c r="P19" s="17">
        <v>2.5395294277798599E-2</v>
      </c>
      <c r="Q19" s="17">
        <v>1.2828592058716099E-2</v>
      </c>
      <c r="R19" s="17"/>
      <c r="S19" s="17">
        <v>4.7549565358943398E-2</v>
      </c>
      <c r="T19" s="17">
        <v>2.0918206910897099E-2</v>
      </c>
      <c r="U19" s="17">
        <v>2.5605508423850398E-2</v>
      </c>
      <c r="V19" s="17">
        <v>3.71817374780107E-2</v>
      </c>
      <c r="W19" s="17">
        <v>3.4393884660165103E-2</v>
      </c>
      <c r="X19" s="17">
        <v>6.6350683790581705E-2</v>
      </c>
      <c r="Y19" s="17">
        <v>6.0431586858499503E-2</v>
      </c>
      <c r="Z19" s="17">
        <v>5.4209515577747801E-2</v>
      </c>
      <c r="AA19" s="17">
        <v>4.8817747132924597E-2</v>
      </c>
      <c r="AB19" s="17"/>
      <c r="AC19" s="17">
        <v>4.29535036856456E-2</v>
      </c>
      <c r="AD19" s="17">
        <v>2.9488188417497601E-2</v>
      </c>
      <c r="AE19" s="17">
        <v>1.39691749617782E-2</v>
      </c>
      <c r="AF19" s="17">
        <v>3.1800765189677803E-2</v>
      </c>
      <c r="AG19" s="17">
        <v>4.28778026783549E-2</v>
      </c>
      <c r="AH19" s="17">
        <v>4.7058132291350897E-2</v>
      </c>
      <c r="AI19" s="17">
        <v>3.1032658794650201E-2</v>
      </c>
      <c r="AJ19" s="17">
        <v>4.3449080616506E-2</v>
      </c>
      <c r="AK19" s="17">
        <v>2.9876714248953402E-2</v>
      </c>
      <c r="AL19" s="17">
        <v>5.6970112994570499E-2</v>
      </c>
      <c r="AM19" s="17">
        <v>4.2885777320799498E-2</v>
      </c>
      <c r="AN19" s="17">
        <v>4.0707558692551903E-2</v>
      </c>
      <c r="AO19" s="17">
        <v>0.12181049414336</v>
      </c>
      <c r="AP19" s="17">
        <v>8.8356418629652003E-2</v>
      </c>
      <c r="AQ19" s="17">
        <v>2.6158628500817901E-2</v>
      </c>
      <c r="AR19" s="17">
        <v>3.0912111332976201E-2</v>
      </c>
      <c r="AS19" s="17"/>
      <c r="AT19" s="17">
        <v>4.7810782535394503E-2</v>
      </c>
      <c r="AU19" s="17">
        <v>5.1081165135462299E-2</v>
      </c>
      <c r="AV19" s="17">
        <v>5.4728827083213298E-2</v>
      </c>
      <c r="AW19" s="17">
        <v>2.5225957906876401E-2</v>
      </c>
      <c r="AX19" s="17">
        <v>2.0874747609454201E-2</v>
      </c>
      <c r="AY19" s="17">
        <v>3.9321055657971803E-2</v>
      </c>
      <c r="AZ19" s="17"/>
      <c r="BA19" s="17">
        <v>1.25807803798735E-2</v>
      </c>
      <c r="BB19" s="17">
        <v>5.0866193475302302E-2</v>
      </c>
      <c r="BC19" s="17">
        <v>6.5143816848735506E-2</v>
      </c>
      <c r="BD19" s="17">
        <v>6.3667290564086002E-2</v>
      </c>
      <c r="BE19" s="17">
        <v>3.0423393452016299E-2</v>
      </c>
      <c r="BF19" s="17"/>
      <c r="BG19" s="17">
        <v>3.5360570864730503E-2</v>
      </c>
      <c r="BH19" s="17">
        <v>6.2004408606004903E-2</v>
      </c>
      <c r="BI19" s="17">
        <v>3.9536268030581703E-2</v>
      </c>
      <c r="BJ19" s="17">
        <v>3.4170940565058303E-2</v>
      </c>
      <c r="BK19" s="17">
        <v>4.71361837644588E-2</v>
      </c>
      <c r="BL19" s="17"/>
      <c r="BM19" s="17">
        <v>5.3175896190401903E-2</v>
      </c>
      <c r="BN19" s="17">
        <v>3.4554519760272601E-2</v>
      </c>
      <c r="BO19" s="17">
        <v>2.9491574387638601E-2</v>
      </c>
      <c r="BP19" s="17"/>
      <c r="BQ19" s="17">
        <v>4.6949694471639901E-2</v>
      </c>
      <c r="BR19" s="17">
        <v>4.0767151868563098E-2</v>
      </c>
      <c r="BS19" s="17"/>
      <c r="BT19" s="17">
        <v>4.7518859827871997E-2</v>
      </c>
      <c r="BU19" s="17">
        <v>3.5441079544593801E-2</v>
      </c>
    </row>
    <row r="20" spans="2:73" ht="28.8" x14ac:dyDescent="0.3">
      <c r="B20" s="18" t="s">
        <v>607</v>
      </c>
      <c r="C20" s="17">
        <v>4.07487657527692E-2</v>
      </c>
      <c r="D20" s="17">
        <v>4.9146184996607299E-2</v>
      </c>
      <c r="E20" s="17">
        <v>3.2275807137341503E-2</v>
      </c>
      <c r="F20" s="17"/>
      <c r="G20" s="17">
        <v>2.80143299526967E-2</v>
      </c>
      <c r="H20" s="17">
        <v>6.2102337872532498E-2</v>
      </c>
      <c r="I20" s="17">
        <v>4.9038147384478398E-2</v>
      </c>
      <c r="J20" s="17">
        <v>5.3390624005482203E-2</v>
      </c>
      <c r="K20" s="17">
        <v>2.4793949824802299E-2</v>
      </c>
      <c r="L20" s="17">
        <v>2.55096550311085E-2</v>
      </c>
      <c r="M20" s="17"/>
      <c r="N20" s="17">
        <v>9.0070938773615897E-2</v>
      </c>
      <c r="O20" s="17">
        <v>4.07251993984298E-2</v>
      </c>
      <c r="P20" s="17">
        <v>2.29131677886656E-2</v>
      </c>
      <c r="Q20" s="17">
        <v>3.9498979466789704E-3</v>
      </c>
      <c r="R20" s="17"/>
      <c r="S20" s="17">
        <v>5.9063453160617903E-2</v>
      </c>
      <c r="T20" s="17">
        <v>4.7604078907905301E-2</v>
      </c>
      <c r="U20" s="17">
        <v>1.5127286749768799E-2</v>
      </c>
      <c r="V20" s="17">
        <v>3.2780769987542799E-2</v>
      </c>
      <c r="W20" s="17">
        <v>5.9832822951180802E-2</v>
      </c>
      <c r="X20" s="17">
        <v>3.1732538308681599E-2</v>
      </c>
      <c r="Y20" s="17">
        <v>1.7756616298840799E-2</v>
      </c>
      <c r="Z20" s="17">
        <v>4.0868874752861002E-2</v>
      </c>
      <c r="AA20" s="17">
        <v>4.7584394398523799E-2</v>
      </c>
      <c r="AB20" s="17"/>
      <c r="AC20" s="17">
        <v>0</v>
      </c>
      <c r="AD20" s="17">
        <v>1.91203392198964E-2</v>
      </c>
      <c r="AE20" s="17">
        <v>2.1630293991282301E-2</v>
      </c>
      <c r="AF20" s="17">
        <v>1.28358825897477E-2</v>
      </c>
      <c r="AG20" s="17">
        <v>2.63312462046656E-2</v>
      </c>
      <c r="AH20" s="17">
        <v>2.9053219020218402E-2</v>
      </c>
      <c r="AI20" s="17">
        <v>2.50172672306299E-2</v>
      </c>
      <c r="AJ20" s="17">
        <v>3.5845747681002398E-2</v>
      </c>
      <c r="AK20" s="17">
        <v>5.2848453668439398E-2</v>
      </c>
      <c r="AL20" s="17">
        <v>5.7223703936408798E-2</v>
      </c>
      <c r="AM20" s="17">
        <v>5.5789758844371901E-2</v>
      </c>
      <c r="AN20" s="17">
        <v>4.8470116058625397E-2</v>
      </c>
      <c r="AO20" s="17">
        <v>5.5073910282386097E-2</v>
      </c>
      <c r="AP20" s="17">
        <v>0.101324182419309</v>
      </c>
      <c r="AQ20" s="17">
        <v>6.8097345478117299E-2</v>
      </c>
      <c r="AR20" s="17">
        <v>0.10119915162274799</v>
      </c>
      <c r="AS20" s="17"/>
      <c r="AT20" s="17">
        <v>5.5987320729836899E-2</v>
      </c>
      <c r="AU20" s="17">
        <v>3.2707862281536201E-2</v>
      </c>
      <c r="AV20" s="17">
        <v>5.1396680980858797E-2</v>
      </c>
      <c r="AW20" s="17">
        <v>3.5427460055464099E-2</v>
      </c>
      <c r="AX20" s="17">
        <v>3.5540027531748397E-2</v>
      </c>
      <c r="AY20" s="17">
        <v>1.53699107260198E-2</v>
      </c>
      <c r="AZ20" s="17"/>
      <c r="BA20" s="17">
        <v>1.35237059349094E-2</v>
      </c>
      <c r="BB20" s="17">
        <v>1.2022101256056499E-2</v>
      </c>
      <c r="BC20" s="17">
        <v>6.3699787703948796E-2</v>
      </c>
      <c r="BD20" s="17">
        <v>9.8747095725192496E-2</v>
      </c>
      <c r="BE20" s="17">
        <v>0.15360928402094401</v>
      </c>
      <c r="BF20" s="17"/>
      <c r="BG20" s="17">
        <v>3.3799819477219398E-2</v>
      </c>
      <c r="BH20" s="17">
        <v>5.1190985030044801E-2</v>
      </c>
      <c r="BI20" s="17">
        <v>4.8328630902303299E-2</v>
      </c>
      <c r="BJ20" s="17">
        <v>3.4216039385156397E-2</v>
      </c>
      <c r="BK20" s="17">
        <v>3.8931395551168098E-2</v>
      </c>
      <c r="BL20" s="17"/>
      <c r="BM20" s="17">
        <v>4.8600198194348E-2</v>
      </c>
      <c r="BN20" s="17">
        <v>3.8923137927200702E-2</v>
      </c>
      <c r="BO20" s="17">
        <v>2.1787674246271899E-2</v>
      </c>
      <c r="BP20" s="17"/>
      <c r="BQ20" s="17">
        <v>4.8461657805835702E-2</v>
      </c>
      <c r="BR20" s="17">
        <v>3.8726110359573601E-2</v>
      </c>
      <c r="BS20" s="17"/>
      <c r="BT20" s="17">
        <v>4.6809066211583199E-2</v>
      </c>
      <c r="BU20" s="17">
        <v>3.3275575509236398E-2</v>
      </c>
    </row>
    <row r="21" spans="2:73" ht="28.8" x14ac:dyDescent="0.3">
      <c r="B21" s="18" t="s">
        <v>608</v>
      </c>
      <c r="C21" s="17">
        <v>2.6385522682386E-2</v>
      </c>
      <c r="D21" s="17">
        <v>2.9278375215690499E-2</v>
      </c>
      <c r="E21" s="17">
        <v>2.3647922723469599E-2</v>
      </c>
      <c r="F21" s="17"/>
      <c r="G21" s="17">
        <v>2.8104086581687001E-2</v>
      </c>
      <c r="H21" s="17">
        <v>4.5106773959388002E-2</v>
      </c>
      <c r="I21" s="17">
        <v>2.4045827851185399E-2</v>
      </c>
      <c r="J21" s="17">
        <v>1.8629377076133598E-2</v>
      </c>
      <c r="K21" s="17">
        <v>2.25997197032567E-2</v>
      </c>
      <c r="L21" s="17">
        <v>2.0782455958992901E-2</v>
      </c>
      <c r="M21" s="17"/>
      <c r="N21" s="17">
        <v>2.8053014761969499E-2</v>
      </c>
      <c r="O21" s="17">
        <v>2.45586015680762E-2</v>
      </c>
      <c r="P21" s="17">
        <v>3.1291251257481202E-2</v>
      </c>
      <c r="Q21" s="17">
        <v>2.1439175238034801E-2</v>
      </c>
      <c r="R21" s="17"/>
      <c r="S21" s="17">
        <v>2.55447663468082E-2</v>
      </c>
      <c r="T21" s="17">
        <v>1.96923604256742E-2</v>
      </c>
      <c r="U21" s="17">
        <v>3.65958871592236E-2</v>
      </c>
      <c r="V21" s="17">
        <v>3.2057945295273199E-2</v>
      </c>
      <c r="W21" s="17">
        <v>4.13929072322212E-2</v>
      </c>
      <c r="X21" s="17">
        <v>2.4716906614438101E-2</v>
      </c>
      <c r="Y21" s="17">
        <v>6.6512662063869998E-3</v>
      </c>
      <c r="Z21" s="17">
        <v>5.8600753464342702E-2</v>
      </c>
      <c r="AA21" s="17">
        <v>1.66522081434262E-2</v>
      </c>
      <c r="AB21" s="17"/>
      <c r="AC21" s="17">
        <v>0</v>
      </c>
      <c r="AD21" s="17">
        <v>6.6445201039074496E-3</v>
      </c>
      <c r="AE21" s="17">
        <v>2.17731135773815E-2</v>
      </c>
      <c r="AF21" s="17">
        <v>3.9107241069731298E-2</v>
      </c>
      <c r="AG21" s="17">
        <v>4.1335921311964799E-2</v>
      </c>
      <c r="AH21" s="17">
        <v>2.6353873905867999E-2</v>
      </c>
      <c r="AI21" s="17">
        <v>1.49649649897885E-2</v>
      </c>
      <c r="AJ21" s="17">
        <v>1.7008555435055299E-2</v>
      </c>
      <c r="AK21" s="17">
        <v>1.9404764237542501E-2</v>
      </c>
      <c r="AL21" s="17">
        <v>1.34073082480101E-2</v>
      </c>
      <c r="AM21" s="17">
        <v>4.7548297428859299E-2</v>
      </c>
      <c r="AN21" s="17">
        <v>1.7524194542916299E-2</v>
      </c>
      <c r="AO21" s="17">
        <v>2.12400715250965E-2</v>
      </c>
      <c r="AP21" s="17">
        <v>2.0576702672846101E-2</v>
      </c>
      <c r="AQ21" s="17">
        <v>1.7844281516638499E-2</v>
      </c>
      <c r="AR21" s="17">
        <v>6.7893828096241296E-2</v>
      </c>
      <c r="AS21" s="17"/>
      <c r="AT21" s="17">
        <v>3.8651103620534998E-2</v>
      </c>
      <c r="AU21" s="17">
        <v>2.2152070626546401E-2</v>
      </c>
      <c r="AV21" s="17">
        <v>2.40787277659829E-2</v>
      </c>
      <c r="AW21" s="17">
        <v>2.1016468831983201E-2</v>
      </c>
      <c r="AX21" s="17">
        <v>2.4239800676127601E-2</v>
      </c>
      <c r="AY21" s="17">
        <v>2.5040160895854899E-2</v>
      </c>
      <c r="AZ21" s="17"/>
      <c r="BA21" s="17">
        <v>1.80595810009016E-2</v>
      </c>
      <c r="BB21" s="17">
        <v>2.3926422693560101E-2</v>
      </c>
      <c r="BC21" s="17">
        <v>3.4627567863777499E-2</v>
      </c>
      <c r="BD21" s="17">
        <v>3.4359108182900402E-2</v>
      </c>
      <c r="BE21" s="17">
        <v>1.64636575732518E-2</v>
      </c>
      <c r="BF21" s="17"/>
      <c r="BG21" s="17">
        <v>2.5082291601421201E-2</v>
      </c>
      <c r="BH21" s="17">
        <v>2.2858810157493099E-2</v>
      </c>
      <c r="BI21" s="17">
        <v>3.0419715177832402E-2</v>
      </c>
      <c r="BJ21" s="17">
        <v>2.6741208107583202E-2</v>
      </c>
      <c r="BK21" s="17">
        <v>4.2465533628877998E-2</v>
      </c>
      <c r="BL21" s="17"/>
      <c r="BM21" s="17">
        <v>3.1691423154184301E-2</v>
      </c>
      <c r="BN21" s="17">
        <v>2.41594031959688E-2</v>
      </c>
      <c r="BO21" s="17">
        <v>1.5970999971333302E-2</v>
      </c>
      <c r="BP21" s="17"/>
      <c r="BQ21" s="17">
        <v>5.8446392062437402E-2</v>
      </c>
      <c r="BR21" s="17">
        <v>9.1008280728105094E-3</v>
      </c>
      <c r="BS21" s="17"/>
      <c r="BT21" s="17">
        <v>3.5002720164479202E-2</v>
      </c>
      <c r="BU21" s="17">
        <v>1.3762386837540099E-2</v>
      </c>
    </row>
    <row r="22" spans="2:73" ht="28.8" x14ac:dyDescent="0.3">
      <c r="B22" s="18" t="s">
        <v>609</v>
      </c>
      <c r="C22" s="17">
        <v>2.15575180060333E-2</v>
      </c>
      <c r="D22" s="17">
        <v>1.9748372167103199E-2</v>
      </c>
      <c r="E22" s="17">
        <v>2.3387005431149702E-2</v>
      </c>
      <c r="F22" s="17"/>
      <c r="G22" s="17">
        <v>2.77894260502075E-2</v>
      </c>
      <c r="H22" s="17">
        <v>4.0337370885334303E-2</v>
      </c>
      <c r="I22" s="17">
        <v>2.13301459107475E-2</v>
      </c>
      <c r="J22" s="17">
        <v>2.1364956033425E-2</v>
      </c>
      <c r="K22" s="17">
        <v>8.8803776579413508E-3</v>
      </c>
      <c r="L22" s="17">
        <v>1.1013844693131601E-2</v>
      </c>
      <c r="M22" s="17"/>
      <c r="N22" s="17">
        <v>1.56466366565912E-2</v>
      </c>
      <c r="O22" s="17">
        <v>1.85055393112654E-2</v>
      </c>
      <c r="P22" s="17">
        <v>3.6748793599153201E-2</v>
      </c>
      <c r="Q22" s="17">
        <v>1.81901060242237E-2</v>
      </c>
      <c r="R22" s="17"/>
      <c r="S22" s="17">
        <v>4.0541343064959802E-2</v>
      </c>
      <c r="T22" s="17">
        <v>1.0267582012852701E-2</v>
      </c>
      <c r="U22" s="17">
        <v>2.29640192393551E-2</v>
      </c>
      <c r="V22" s="17">
        <v>2.0580649044261799E-2</v>
      </c>
      <c r="W22" s="17">
        <v>1.4456282379780401E-2</v>
      </c>
      <c r="X22" s="17">
        <v>3.4416923296528498E-2</v>
      </c>
      <c r="Y22" s="17">
        <v>1.13191900133079E-2</v>
      </c>
      <c r="Z22" s="17">
        <v>1.24904373061848E-2</v>
      </c>
      <c r="AA22" s="17">
        <v>1.81778484699643E-2</v>
      </c>
      <c r="AB22" s="17"/>
      <c r="AC22" s="17">
        <v>0</v>
      </c>
      <c r="AD22" s="17">
        <v>1.82210449012748E-2</v>
      </c>
      <c r="AE22" s="17">
        <v>9.3075308970917599E-3</v>
      </c>
      <c r="AF22" s="17">
        <v>2.8754172878665E-2</v>
      </c>
      <c r="AG22" s="17">
        <v>2.4113525204179E-2</v>
      </c>
      <c r="AH22" s="17">
        <v>3.0285993729382801E-2</v>
      </c>
      <c r="AI22" s="17">
        <v>1.1837719896808201E-2</v>
      </c>
      <c r="AJ22" s="17">
        <v>2.1246643273546698E-2</v>
      </c>
      <c r="AK22" s="17">
        <v>2.34489840545598E-2</v>
      </c>
      <c r="AL22" s="17">
        <v>2.01410638214784E-2</v>
      </c>
      <c r="AM22" s="17">
        <v>3.7781964331422099E-2</v>
      </c>
      <c r="AN22" s="17">
        <v>1.9878676215955401E-2</v>
      </c>
      <c r="AO22" s="17">
        <v>2.3413080106862799E-2</v>
      </c>
      <c r="AP22" s="17">
        <v>1.2935321090529001E-2</v>
      </c>
      <c r="AQ22" s="17">
        <v>0</v>
      </c>
      <c r="AR22" s="17">
        <v>3.1468346402323003E-2</v>
      </c>
      <c r="AS22" s="17"/>
      <c r="AT22" s="17">
        <v>2.8115737111187301E-2</v>
      </c>
      <c r="AU22" s="17">
        <v>1.9795593709779E-2</v>
      </c>
      <c r="AV22" s="17">
        <v>2.8758474985102998E-2</v>
      </c>
      <c r="AW22" s="17">
        <v>9.8385223140269405E-3</v>
      </c>
      <c r="AX22" s="17">
        <v>9.7383028058098797E-3</v>
      </c>
      <c r="AY22" s="17">
        <v>4.8964439503183001E-2</v>
      </c>
      <c r="AZ22" s="17"/>
      <c r="BA22" s="17">
        <v>1.9443017919382799E-2</v>
      </c>
      <c r="BB22" s="17">
        <v>2.3236157224046001E-2</v>
      </c>
      <c r="BC22" s="17">
        <v>2.0801168410904899E-2</v>
      </c>
      <c r="BD22" s="17">
        <v>2.1021853925973302E-2</v>
      </c>
      <c r="BE22" s="17">
        <v>4.2767459960907202E-2</v>
      </c>
      <c r="BF22" s="17"/>
      <c r="BG22" s="17">
        <v>1.60616642257119E-2</v>
      </c>
      <c r="BH22" s="17">
        <v>1.7995439350056101E-2</v>
      </c>
      <c r="BI22" s="17">
        <v>1.92198306047036E-2</v>
      </c>
      <c r="BJ22" s="17">
        <v>2.6145728226123599E-2</v>
      </c>
      <c r="BK22" s="17">
        <v>3.3551854531880101E-2</v>
      </c>
      <c r="BL22" s="17"/>
      <c r="BM22" s="17">
        <v>2.35404285293008E-2</v>
      </c>
      <c r="BN22" s="17">
        <v>2.2727203394142099E-2</v>
      </c>
      <c r="BO22" s="17">
        <v>1.2826367406497501E-2</v>
      </c>
      <c r="BP22" s="17"/>
      <c r="BQ22" s="17">
        <v>4.19914110392881E-2</v>
      </c>
      <c r="BR22" s="17">
        <v>9.2912913960524306E-3</v>
      </c>
      <c r="BS22" s="17"/>
      <c r="BT22" s="17">
        <v>2.9069887269758499E-2</v>
      </c>
      <c r="BU22" s="17">
        <v>1.2576829018316801E-2</v>
      </c>
    </row>
    <row r="23" spans="2:73" x14ac:dyDescent="0.3">
      <c r="B23" s="18" t="s">
        <v>610</v>
      </c>
      <c r="C23" s="17">
        <v>1.8733632866183202E-2</v>
      </c>
      <c r="D23" s="17">
        <v>2.2948703536340299E-2</v>
      </c>
      <c r="E23" s="17">
        <v>1.4683952246820099E-2</v>
      </c>
      <c r="F23" s="17"/>
      <c r="G23" s="17">
        <v>2.0428600220069801E-2</v>
      </c>
      <c r="H23" s="17">
        <v>4.3846143004443998E-2</v>
      </c>
      <c r="I23" s="17">
        <v>1.3768716277299401E-2</v>
      </c>
      <c r="J23" s="17">
        <v>1.7552552563710699E-2</v>
      </c>
      <c r="K23" s="17">
        <v>1.1055156638134601E-2</v>
      </c>
      <c r="L23" s="17">
        <v>7.3466348650012099E-3</v>
      </c>
      <c r="M23" s="17"/>
      <c r="N23" s="17">
        <v>2.5287745958524802E-2</v>
      </c>
      <c r="O23" s="17">
        <v>2.6903410065434799E-2</v>
      </c>
      <c r="P23" s="17">
        <v>9.3534998992003699E-3</v>
      </c>
      <c r="Q23" s="17">
        <v>1.0511844416885701E-2</v>
      </c>
      <c r="R23" s="17"/>
      <c r="S23" s="17">
        <v>3.9942130188718401E-2</v>
      </c>
      <c r="T23" s="17">
        <v>1.69234368178958E-2</v>
      </c>
      <c r="U23" s="17">
        <v>6.5380789676927299E-3</v>
      </c>
      <c r="V23" s="17">
        <v>1.23324545647409E-2</v>
      </c>
      <c r="W23" s="17">
        <v>2.0817355925504499E-2</v>
      </c>
      <c r="X23" s="17">
        <v>8.2773500019071803E-3</v>
      </c>
      <c r="Y23" s="17">
        <v>1.9994248117237101E-2</v>
      </c>
      <c r="Z23" s="17">
        <v>4.2251180740214798E-2</v>
      </c>
      <c r="AA23" s="17">
        <v>6.2371519794580397E-3</v>
      </c>
      <c r="AB23" s="17"/>
      <c r="AC23" s="17">
        <v>0</v>
      </c>
      <c r="AD23" s="17">
        <v>0</v>
      </c>
      <c r="AE23" s="17">
        <v>1.81845370719219E-2</v>
      </c>
      <c r="AF23" s="17">
        <v>8.8164082771969004E-3</v>
      </c>
      <c r="AG23" s="17">
        <v>9.7924363772960502E-3</v>
      </c>
      <c r="AH23" s="17">
        <v>1.0125243871075201E-2</v>
      </c>
      <c r="AI23" s="17">
        <v>2.0734293570602299E-2</v>
      </c>
      <c r="AJ23" s="17">
        <v>1.6724650252216599E-2</v>
      </c>
      <c r="AK23" s="17">
        <v>2.40833059442787E-2</v>
      </c>
      <c r="AL23" s="17">
        <v>2.4764363070878499E-2</v>
      </c>
      <c r="AM23" s="17">
        <v>2.91981923549848E-2</v>
      </c>
      <c r="AN23" s="17">
        <v>4.0456038513535797E-2</v>
      </c>
      <c r="AO23" s="17">
        <v>1.25948238997393E-2</v>
      </c>
      <c r="AP23" s="17">
        <v>0</v>
      </c>
      <c r="AQ23" s="17">
        <v>3.4910857297472501E-2</v>
      </c>
      <c r="AR23" s="17">
        <v>4.0145468720207703E-2</v>
      </c>
      <c r="AS23" s="17"/>
      <c r="AT23" s="17">
        <v>3.1977169577525603E-2</v>
      </c>
      <c r="AU23" s="17">
        <v>1.9430224954032401E-2</v>
      </c>
      <c r="AV23" s="17">
        <v>7.7402420428012804E-3</v>
      </c>
      <c r="AW23" s="17">
        <v>1.0424841121541999E-2</v>
      </c>
      <c r="AX23" s="17">
        <v>1.0222128560600299E-2</v>
      </c>
      <c r="AY23" s="17">
        <v>3.3929464371061202E-2</v>
      </c>
      <c r="AZ23" s="17"/>
      <c r="BA23" s="17">
        <v>7.22619359341687E-3</v>
      </c>
      <c r="BB23" s="17">
        <v>2.1416706928448902E-2</v>
      </c>
      <c r="BC23" s="17">
        <v>2.1319674344134999E-2</v>
      </c>
      <c r="BD23" s="17">
        <v>4.0315871494823803E-2</v>
      </c>
      <c r="BE23" s="17">
        <v>1.19183649409676E-2</v>
      </c>
      <c r="BF23" s="17"/>
      <c r="BG23" s="17">
        <v>2.47399395168913E-2</v>
      </c>
      <c r="BH23" s="17">
        <v>1.90442511991907E-2</v>
      </c>
      <c r="BI23" s="17">
        <v>1.2376218276578799E-2</v>
      </c>
      <c r="BJ23" s="17">
        <v>1.13219840034108E-2</v>
      </c>
      <c r="BK23" s="17">
        <v>3.3420184911273902E-2</v>
      </c>
      <c r="BL23" s="17"/>
      <c r="BM23" s="17">
        <v>2.2612692299045199E-2</v>
      </c>
      <c r="BN23" s="17">
        <v>1.7528926339415801E-2</v>
      </c>
      <c r="BO23" s="17">
        <v>1.00976585211084E-2</v>
      </c>
      <c r="BP23" s="17"/>
      <c r="BQ23" s="17">
        <v>3.44907879133119E-2</v>
      </c>
      <c r="BR23" s="17">
        <v>1.03164018750821E-2</v>
      </c>
      <c r="BS23" s="17"/>
      <c r="BT23" s="17">
        <v>2.41475700724866E-2</v>
      </c>
      <c r="BU23" s="17">
        <v>9.8775620589376095E-3</v>
      </c>
    </row>
    <row r="24" spans="2:73" ht="28.8" x14ac:dyDescent="0.3">
      <c r="B24" s="18" t="s">
        <v>611</v>
      </c>
      <c r="C24" s="17">
        <v>1.29805149804964E-2</v>
      </c>
      <c r="D24" s="17">
        <v>1.7240960527369498E-2</v>
      </c>
      <c r="E24" s="17">
        <v>8.8688657356461604E-3</v>
      </c>
      <c r="F24" s="17"/>
      <c r="G24" s="17">
        <v>3.0742802410257699E-2</v>
      </c>
      <c r="H24" s="17">
        <v>1.77563530757337E-2</v>
      </c>
      <c r="I24" s="17">
        <v>5.9492393888628996E-3</v>
      </c>
      <c r="J24" s="17">
        <v>9.7986395843355101E-3</v>
      </c>
      <c r="K24" s="17">
        <v>1.0154214620220901E-2</v>
      </c>
      <c r="L24" s="17">
        <v>7.53343795807449E-3</v>
      </c>
      <c r="M24" s="17"/>
      <c r="N24" s="17">
        <v>7.9901098652664405E-3</v>
      </c>
      <c r="O24" s="17">
        <v>8.0796534194303299E-3</v>
      </c>
      <c r="P24" s="17">
        <v>1.9620056110804002E-2</v>
      </c>
      <c r="Q24" s="17">
        <v>1.7897050988961001E-2</v>
      </c>
      <c r="R24" s="17"/>
      <c r="S24" s="17">
        <v>1.66853824918048E-2</v>
      </c>
      <c r="T24" s="17">
        <v>8.5576755618014602E-3</v>
      </c>
      <c r="U24" s="17">
        <v>8.8415415193915294E-3</v>
      </c>
      <c r="V24" s="17">
        <v>2.20157001317648E-2</v>
      </c>
      <c r="W24" s="17">
        <v>1.33266267450615E-2</v>
      </c>
      <c r="X24" s="17">
        <v>0</v>
      </c>
      <c r="Y24" s="17">
        <v>1.28248974253862E-2</v>
      </c>
      <c r="Z24" s="17">
        <v>2.5876711006468201E-2</v>
      </c>
      <c r="AA24" s="17">
        <v>1.4314449072179001E-2</v>
      </c>
      <c r="AB24" s="17"/>
      <c r="AC24" s="17">
        <v>0</v>
      </c>
      <c r="AD24" s="17">
        <v>4.5377112967164103E-2</v>
      </c>
      <c r="AE24" s="17">
        <v>3.9832402502223297E-3</v>
      </c>
      <c r="AF24" s="17">
        <v>0</v>
      </c>
      <c r="AG24" s="17">
        <v>3.8177280278325798E-3</v>
      </c>
      <c r="AH24" s="17">
        <v>1.6504133519445199E-2</v>
      </c>
      <c r="AI24" s="17">
        <v>1.49549465518212E-2</v>
      </c>
      <c r="AJ24" s="17">
        <v>8.5786004308672607E-3</v>
      </c>
      <c r="AK24" s="17">
        <v>3.3933631970072098E-2</v>
      </c>
      <c r="AL24" s="17">
        <v>3.2508312023353102E-2</v>
      </c>
      <c r="AM24" s="17">
        <v>8.5058011430606695E-3</v>
      </c>
      <c r="AN24" s="17">
        <v>2.8244522929423599E-3</v>
      </c>
      <c r="AO24" s="17">
        <v>0</v>
      </c>
      <c r="AP24" s="17">
        <v>3.2289915015061198E-2</v>
      </c>
      <c r="AQ24" s="17">
        <v>2.16325944119392E-2</v>
      </c>
      <c r="AR24" s="17">
        <v>6.1370560453397798E-3</v>
      </c>
      <c r="AS24" s="17"/>
      <c r="AT24" s="17">
        <v>1.69711518117646E-2</v>
      </c>
      <c r="AU24" s="17">
        <v>7.2815945543346604E-3</v>
      </c>
      <c r="AV24" s="17">
        <v>1.43698449967707E-2</v>
      </c>
      <c r="AW24" s="17">
        <v>1.1421625721151799E-2</v>
      </c>
      <c r="AX24" s="17">
        <v>2.14746001960236E-2</v>
      </c>
      <c r="AY24" s="17">
        <v>1.18656679846321E-2</v>
      </c>
      <c r="AZ24" s="17"/>
      <c r="BA24" s="17">
        <v>1.29262880863993E-2</v>
      </c>
      <c r="BB24" s="17">
        <v>1.25502572394505E-2</v>
      </c>
      <c r="BC24" s="17">
        <v>1.5334946950012E-2</v>
      </c>
      <c r="BD24" s="17">
        <v>1.21379379677009E-2</v>
      </c>
      <c r="BE24" s="17">
        <v>0</v>
      </c>
      <c r="BF24" s="17"/>
      <c r="BG24" s="17">
        <v>7.6344549958794004E-3</v>
      </c>
      <c r="BH24" s="17">
        <v>1.5266177350889599E-2</v>
      </c>
      <c r="BI24" s="17">
        <v>1.0268276806048001E-2</v>
      </c>
      <c r="BJ24" s="17">
        <v>1.8462089007341899E-2</v>
      </c>
      <c r="BK24" s="17">
        <v>1.7170216095245602E-2</v>
      </c>
      <c r="BL24" s="17"/>
      <c r="BM24" s="17">
        <v>1.4354007496016299E-2</v>
      </c>
      <c r="BN24" s="17">
        <v>1.2246531453236601E-2</v>
      </c>
      <c r="BO24" s="17">
        <v>1.0665913084187699E-2</v>
      </c>
      <c r="BP24" s="17"/>
      <c r="BQ24" s="17">
        <v>1.9586840468186598E-2</v>
      </c>
      <c r="BR24" s="17">
        <v>9.5694666881288408E-3</v>
      </c>
      <c r="BS24" s="17"/>
      <c r="BT24" s="17">
        <v>1.69094359271483E-2</v>
      </c>
      <c r="BU24" s="17">
        <v>8.4900736529848701E-3</v>
      </c>
    </row>
    <row r="25" spans="2:73" x14ac:dyDescent="0.3">
      <c r="B25" s="18" t="s">
        <v>612</v>
      </c>
      <c r="C25" s="17">
        <v>7.6338229247043298E-3</v>
      </c>
      <c r="D25" s="17">
        <v>9.8292861494222398E-3</v>
      </c>
      <c r="E25" s="17">
        <v>5.5179516462803297E-3</v>
      </c>
      <c r="F25" s="17"/>
      <c r="G25" s="17">
        <v>1.17993022601989E-2</v>
      </c>
      <c r="H25" s="17">
        <v>1.00497129307807E-2</v>
      </c>
      <c r="I25" s="17">
        <v>1.2639951706808501E-2</v>
      </c>
      <c r="J25" s="17">
        <v>4.44980244302535E-3</v>
      </c>
      <c r="K25" s="17">
        <v>4.66457051331335E-3</v>
      </c>
      <c r="L25" s="17">
        <v>3.4254541008158701E-3</v>
      </c>
      <c r="M25" s="17"/>
      <c r="N25" s="17">
        <v>1.20442461108392E-2</v>
      </c>
      <c r="O25" s="17">
        <v>1.06003065095011E-2</v>
      </c>
      <c r="P25" s="17">
        <v>7.55230421821519E-3</v>
      </c>
      <c r="Q25" s="17">
        <v>0</v>
      </c>
      <c r="R25" s="17"/>
      <c r="S25" s="17">
        <v>4.3869272825933798E-3</v>
      </c>
      <c r="T25" s="17">
        <v>8.3747623445173097E-3</v>
      </c>
      <c r="U25" s="17">
        <v>1.6729366143736001E-2</v>
      </c>
      <c r="V25" s="17">
        <v>1.0818447551040699E-2</v>
      </c>
      <c r="W25" s="17">
        <v>6.5416089710416698E-3</v>
      </c>
      <c r="X25" s="17">
        <v>3.6036452920044999E-3</v>
      </c>
      <c r="Y25" s="17">
        <v>8.7581684909311293E-3</v>
      </c>
      <c r="Z25" s="17">
        <v>0</v>
      </c>
      <c r="AA25" s="17">
        <v>6.9542614083443798E-3</v>
      </c>
      <c r="AB25" s="17"/>
      <c r="AC25" s="17">
        <v>0</v>
      </c>
      <c r="AD25" s="17">
        <v>0</v>
      </c>
      <c r="AE25" s="17">
        <v>0</v>
      </c>
      <c r="AF25" s="17">
        <v>2.3439469626320798E-2</v>
      </c>
      <c r="AG25" s="17">
        <v>8.5068037631080493E-3</v>
      </c>
      <c r="AH25" s="17">
        <v>9.7360112962774099E-3</v>
      </c>
      <c r="AI25" s="17">
        <v>3.9936448020545003E-3</v>
      </c>
      <c r="AJ25" s="17">
        <v>0</v>
      </c>
      <c r="AK25" s="17">
        <v>2.1383013510932899E-2</v>
      </c>
      <c r="AL25" s="17">
        <v>4.5160729121121301E-3</v>
      </c>
      <c r="AM25" s="17">
        <v>0</v>
      </c>
      <c r="AN25" s="17">
        <v>4.2238993987355903E-3</v>
      </c>
      <c r="AO25" s="17">
        <v>1.7205231100367001E-2</v>
      </c>
      <c r="AP25" s="17">
        <v>3.2527474328576299E-2</v>
      </c>
      <c r="AQ25" s="17">
        <v>7.9360482433680907E-3</v>
      </c>
      <c r="AR25" s="17">
        <v>0</v>
      </c>
      <c r="AS25" s="17"/>
      <c r="AT25" s="17">
        <v>3.0355191826292299E-3</v>
      </c>
      <c r="AU25" s="17">
        <v>3.5163454803547201E-3</v>
      </c>
      <c r="AV25" s="17">
        <v>2.2307919890208899E-2</v>
      </c>
      <c r="AW25" s="17">
        <v>1.00601973871142E-2</v>
      </c>
      <c r="AX25" s="17">
        <v>3.4921049525476699E-3</v>
      </c>
      <c r="AY25" s="17">
        <v>9.8749828146989602E-3</v>
      </c>
      <c r="AZ25" s="17"/>
      <c r="BA25" s="17">
        <v>3.0097985923327299E-3</v>
      </c>
      <c r="BB25" s="17">
        <v>2.0651086991679102E-3</v>
      </c>
      <c r="BC25" s="17">
        <v>1.07710610737685E-2</v>
      </c>
      <c r="BD25" s="17">
        <v>1.24857415830991E-2</v>
      </c>
      <c r="BE25" s="17">
        <v>0</v>
      </c>
      <c r="BF25" s="17"/>
      <c r="BG25" s="17">
        <v>1.2587060280588E-2</v>
      </c>
      <c r="BH25" s="17">
        <v>6.0376356547632501E-3</v>
      </c>
      <c r="BI25" s="17">
        <v>7.7324719512003801E-3</v>
      </c>
      <c r="BJ25" s="17">
        <v>6.8180181750689501E-3</v>
      </c>
      <c r="BK25" s="17">
        <v>7.62914011113689E-3</v>
      </c>
      <c r="BL25" s="17"/>
      <c r="BM25" s="17">
        <v>1.3768780641331E-2</v>
      </c>
      <c r="BN25" s="17">
        <v>2.18104042438438E-3</v>
      </c>
      <c r="BO25" s="17">
        <v>2.5517552362788001E-3</v>
      </c>
      <c r="BP25" s="17"/>
      <c r="BQ25" s="17">
        <v>1.45833075742387E-2</v>
      </c>
      <c r="BR25" s="17">
        <v>3.6598841605798701E-3</v>
      </c>
      <c r="BS25" s="17"/>
      <c r="BT25" s="17">
        <v>8.9276395452308199E-3</v>
      </c>
      <c r="BU25" s="17">
        <v>6.56149985424686E-3</v>
      </c>
    </row>
    <row r="26" spans="2:73" x14ac:dyDescent="0.3">
      <c r="B26" s="18" t="s">
        <v>613</v>
      </c>
      <c r="C26" s="17">
        <v>4.8723911245756304E-3</v>
      </c>
      <c r="D26" s="17">
        <v>4.7998993840266402E-3</v>
      </c>
      <c r="E26" s="17">
        <v>4.9580669020948898E-3</v>
      </c>
      <c r="F26" s="17"/>
      <c r="G26" s="17">
        <v>1.7417149578643001E-2</v>
      </c>
      <c r="H26" s="17">
        <v>6.3535650785439997E-3</v>
      </c>
      <c r="I26" s="17">
        <v>4.3412487649050801E-3</v>
      </c>
      <c r="J26" s="17">
        <v>0</v>
      </c>
      <c r="K26" s="17">
        <v>4.5069206124356102E-3</v>
      </c>
      <c r="L26" s="17">
        <v>0</v>
      </c>
      <c r="M26" s="17"/>
      <c r="N26" s="17">
        <v>5.5512961863967997E-3</v>
      </c>
      <c r="O26" s="17">
        <v>1.91997659032121E-3</v>
      </c>
      <c r="P26" s="17">
        <v>8.5183663836095203E-3</v>
      </c>
      <c r="Q26" s="17">
        <v>2.8453698770451001E-3</v>
      </c>
      <c r="R26" s="17"/>
      <c r="S26" s="17">
        <v>1.2128303328127799E-2</v>
      </c>
      <c r="T26" s="17">
        <v>0</v>
      </c>
      <c r="U26" s="17">
        <v>3.8110005305495099E-3</v>
      </c>
      <c r="V26" s="17">
        <v>6.2805299235349898E-3</v>
      </c>
      <c r="W26" s="17">
        <v>2.6970203705448002E-3</v>
      </c>
      <c r="X26" s="17">
        <v>8.8304222242654006E-3</v>
      </c>
      <c r="Y26" s="17">
        <v>0</v>
      </c>
      <c r="Z26" s="17">
        <v>1.4624471159365699E-2</v>
      </c>
      <c r="AA26" s="17">
        <v>0</v>
      </c>
      <c r="AB26" s="17"/>
      <c r="AC26" s="17">
        <v>0</v>
      </c>
      <c r="AD26" s="17">
        <v>9.2306444215049504E-3</v>
      </c>
      <c r="AE26" s="17">
        <v>0</v>
      </c>
      <c r="AF26" s="17">
        <v>4.4612735543165197E-3</v>
      </c>
      <c r="AG26" s="17">
        <v>0</v>
      </c>
      <c r="AH26" s="17">
        <v>1.7415778596741399E-2</v>
      </c>
      <c r="AI26" s="17">
        <v>4.3330317501841398E-3</v>
      </c>
      <c r="AJ26" s="17">
        <v>1.2991144168148E-2</v>
      </c>
      <c r="AK26" s="17">
        <v>0</v>
      </c>
      <c r="AL26" s="17">
        <v>0</v>
      </c>
      <c r="AM26" s="17">
        <v>0</v>
      </c>
      <c r="AN26" s="17">
        <v>1.06777383124614E-2</v>
      </c>
      <c r="AO26" s="17">
        <v>0</v>
      </c>
      <c r="AP26" s="17">
        <v>0</v>
      </c>
      <c r="AQ26" s="17">
        <v>0</v>
      </c>
      <c r="AR26" s="17">
        <v>6.8836513061674197E-3</v>
      </c>
      <c r="AS26" s="17"/>
      <c r="AT26" s="17">
        <v>5.7061850668213799E-3</v>
      </c>
      <c r="AU26" s="17">
        <v>3.5839617742663E-3</v>
      </c>
      <c r="AV26" s="17">
        <v>8.2638843711276607E-3</v>
      </c>
      <c r="AW26" s="17">
        <v>2.1042501198793198E-3</v>
      </c>
      <c r="AX26" s="17">
        <v>6.0528458096215897E-3</v>
      </c>
      <c r="AY26" s="17">
        <v>6.4963723458115602E-3</v>
      </c>
      <c r="AZ26" s="17"/>
      <c r="BA26" s="17">
        <v>5.5213505203444303E-3</v>
      </c>
      <c r="BB26" s="17">
        <v>2.7256861321088002E-3</v>
      </c>
      <c r="BC26" s="17">
        <v>6.16642150280445E-3</v>
      </c>
      <c r="BD26" s="17">
        <v>8.2067604741862706E-3</v>
      </c>
      <c r="BE26" s="17">
        <v>0</v>
      </c>
      <c r="BF26" s="17"/>
      <c r="BG26" s="17">
        <v>1.9569624313648501E-3</v>
      </c>
      <c r="BH26" s="17">
        <v>9.9273379699596192E-3</v>
      </c>
      <c r="BI26" s="17">
        <v>0</v>
      </c>
      <c r="BJ26" s="17">
        <v>4.5175932952728403E-3</v>
      </c>
      <c r="BK26" s="17">
        <v>5.9710027414276801E-3</v>
      </c>
      <c r="BL26" s="17"/>
      <c r="BM26" s="17">
        <v>5.8565027195387302E-3</v>
      </c>
      <c r="BN26" s="17">
        <v>3.0164444481294199E-3</v>
      </c>
      <c r="BO26" s="17">
        <v>6.4294387579063202E-3</v>
      </c>
      <c r="BP26" s="17"/>
      <c r="BQ26" s="17">
        <v>1.21368539928673E-2</v>
      </c>
      <c r="BR26" s="17">
        <v>8.5097201291267003E-4</v>
      </c>
      <c r="BS26" s="17"/>
      <c r="BT26" s="17">
        <v>5.69781873143915E-3</v>
      </c>
      <c r="BU26" s="17">
        <v>4.1885346935904002E-3</v>
      </c>
    </row>
    <row r="27" spans="2:73" x14ac:dyDescent="0.3">
      <c r="B27" s="18" t="s">
        <v>614</v>
      </c>
      <c r="C27" s="19">
        <v>0.27475083920680399</v>
      </c>
      <c r="D27" s="19">
        <v>0.25500956369074301</v>
      </c>
      <c r="E27" s="19">
        <v>0.294467169973194</v>
      </c>
      <c r="F27" s="19"/>
      <c r="G27" s="19">
        <v>0.224428180769328</v>
      </c>
      <c r="H27" s="19">
        <v>0.142829095167857</v>
      </c>
      <c r="I27" s="19">
        <v>0.19027633987259199</v>
      </c>
      <c r="J27" s="19">
        <v>0.16507594086508601</v>
      </c>
      <c r="K27" s="19">
        <v>0.31676876192310999</v>
      </c>
      <c r="L27" s="19">
        <v>0.54505884824904505</v>
      </c>
      <c r="M27" s="19"/>
      <c r="N27" s="19">
        <v>0.23077905700578799</v>
      </c>
      <c r="O27" s="19">
        <v>0.24390631980790101</v>
      </c>
      <c r="P27" s="19">
        <v>0.26296259437380098</v>
      </c>
      <c r="Q27" s="19">
        <v>0.35880339133213701</v>
      </c>
      <c r="R27" s="19"/>
      <c r="S27" s="19">
        <v>0.218676919014235</v>
      </c>
      <c r="T27" s="19">
        <v>0.32757448647780602</v>
      </c>
      <c r="U27" s="19">
        <v>0.33296876260995101</v>
      </c>
      <c r="V27" s="19">
        <v>0.28848599590798002</v>
      </c>
      <c r="W27" s="19">
        <v>0.27235871999195399</v>
      </c>
      <c r="X27" s="19">
        <v>0.23513962053908899</v>
      </c>
      <c r="Y27" s="19">
        <v>0.298756044761123</v>
      </c>
      <c r="Z27" s="19">
        <v>0.25928670440914497</v>
      </c>
      <c r="AA27" s="19">
        <v>0.24196608849821999</v>
      </c>
      <c r="AB27" s="19"/>
      <c r="AC27" s="19">
        <v>0.37453788957154299</v>
      </c>
      <c r="AD27" s="19">
        <v>0.386030310132709</v>
      </c>
      <c r="AE27" s="19">
        <v>0.43890504535604302</v>
      </c>
      <c r="AF27" s="19">
        <v>0.33284437471060802</v>
      </c>
      <c r="AG27" s="19">
        <v>0.332326635479605</v>
      </c>
      <c r="AH27" s="19">
        <v>0.27788050826954203</v>
      </c>
      <c r="AI27" s="19">
        <v>0.32547055757552101</v>
      </c>
      <c r="AJ27" s="19">
        <v>0.23323748278188</v>
      </c>
      <c r="AK27" s="19">
        <v>0.23378080824713801</v>
      </c>
      <c r="AL27" s="19">
        <v>0.22963401109012899</v>
      </c>
      <c r="AM27" s="19">
        <v>0.235320594447437</v>
      </c>
      <c r="AN27" s="19">
        <v>0.19142394302017901</v>
      </c>
      <c r="AO27" s="19">
        <v>0.13468723340810601</v>
      </c>
      <c r="AP27" s="19">
        <v>0.123132343128609</v>
      </c>
      <c r="AQ27" s="19">
        <v>0.25737073129701998</v>
      </c>
      <c r="AR27" s="19">
        <v>0.190613677967783</v>
      </c>
      <c r="AS27" s="19"/>
      <c r="AT27" s="19">
        <v>0.19311413530093899</v>
      </c>
      <c r="AU27" s="19">
        <v>0.29719848404399901</v>
      </c>
      <c r="AV27" s="19">
        <v>0.24597516554305601</v>
      </c>
      <c r="AW27" s="19">
        <v>0.28071281301187501</v>
      </c>
      <c r="AX27" s="19">
        <v>0.38121118397669002</v>
      </c>
      <c r="AY27" s="19">
        <v>0.36580440930569402</v>
      </c>
      <c r="AZ27" s="19"/>
      <c r="BA27" s="19">
        <v>0.37902788128646397</v>
      </c>
      <c r="BB27" s="19">
        <v>0.284268793256927</v>
      </c>
      <c r="BC27" s="19">
        <v>0.20187599810391199</v>
      </c>
      <c r="BD27" s="19">
        <v>0.147306852892825</v>
      </c>
      <c r="BE27" s="19">
        <v>0.21175617210223199</v>
      </c>
      <c r="BF27" s="19"/>
      <c r="BG27" s="19">
        <v>0.35177665054373403</v>
      </c>
      <c r="BH27" s="19">
        <v>0.21121485076678601</v>
      </c>
      <c r="BI27" s="19">
        <v>0.31651872871124798</v>
      </c>
      <c r="BJ27" s="19">
        <v>0.305077503205546</v>
      </c>
      <c r="BK27" s="19">
        <v>0.25890106433830701</v>
      </c>
      <c r="BL27" s="19"/>
      <c r="BM27" s="19">
        <v>0.26486132396408502</v>
      </c>
      <c r="BN27" s="19">
        <v>0.282289601447056</v>
      </c>
      <c r="BO27" s="19">
        <v>0.28596769131816402</v>
      </c>
      <c r="BP27" s="19"/>
      <c r="BQ27" s="19">
        <v>0.16212522929230999</v>
      </c>
      <c r="BR27" s="19">
        <v>0.33621174147945998</v>
      </c>
      <c r="BS27" s="19"/>
      <c r="BT27" s="19">
        <v>0.25192119562453202</v>
      </c>
      <c r="BU27" s="19">
        <v>0.30681158780127799</v>
      </c>
    </row>
    <row r="28" spans="2:73" x14ac:dyDescent="0.3">
      <c r="B28" s="16"/>
    </row>
    <row r="29" spans="2:73" x14ac:dyDescent="0.3">
      <c r="B29" t="s">
        <v>95</v>
      </c>
    </row>
    <row r="30" spans="2:73" x14ac:dyDescent="0.3">
      <c r="B30" t="s">
        <v>96</v>
      </c>
    </row>
    <row r="32" spans="2:73" x14ac:dyDescent="0.3">
      <c r="B3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U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616</v>
      </c>
      <c r="C9" s="17">
        <v>2.9855922698357001E-2</v>
      </c>
      <c r="D9" s="17">
        <v>3.1268553907505103E-2</v>
      </c>
      <c r="E9" s="17">
        <v>2.8571471260254E-2</v>
      </c>
      <c r="F9" s="17"/>
      <c r="G9" s="17">
        <v>4.2907942394076803E-2</v>
      </c>
      <c r="H9" s="17">
        <v>2.7641710434740199E-2</v>
      </c>
      <c r="I9" s="17">
        <v>4.04488887826185E-2</v>
      </c>
      <c r="J9" s="17">
        <v>2.2764243949416899E-2</v>
      </c>
      <c r="K9" s="17">
        <v>3.8128085947858797E-2</v>
      </c>
      <c r="L9" s="17">
        <v>1.4615765609738599E-2</v>
      </c>
      <c r="M9" s="17"/>
      <c r="N9" s="17">
        <v>2.2507247310691401E-2</v>
      </c>
      <c r="O9" s="17">
        <v>2.1803893945509401E-2</v>
      </c>
      <c r="P9" s="17">
        <v>4.6475159699938103E-2</v>
      </c>
      <c r="Q9" s="17">
        <v>3.2159326184760702E-2</v>
      </c>
      <c r="R9" s="17"/>
      <c r="S9" s="17">
        <v>2.37050133921031E-2</v>
      </c>
      <c r="T9" s="17">
        <v>3.8170123916610399E-2</v>
      </c>
      <c r="U9" s="17">
        <v>2.0198388812313499E-2</v>
      </c>
      <c r="V9" s="17">
        <v>2.4591797389201399E-2</v>
      </c>
      <c r="W9" s="17">
        <v>3.3991340719671699E-2</v>
      </c>
      <c r="X9" s="17">
        <v>3.14614417541417E-2</v>
      </c>
      <c r="Y9" s="17">
        <v>3.3765178544051699E-2</v>
      </c>
      <c r="Z9" s="17">
        <v>3.2724514267092199E-2</v>
      </c>
      <c r="AA9" s="17">
        <v>3.08864967968757E-2</v>
      </c>
      <c r="AB9" s="17"/>
      <c r="AC9" s="17">
        <v>0</v>
      </c>
      <c r="AD9" s="17">
        <v>2.9577325710917299E-2</v>
      </c>
      <c r="AE9" s="17">
        <v>5.0055861654348097E-2</v>
      </c>
      <c r="AF9" s="17">
        <v>3.6236572932587502E-2</v>
      </c>
      <c r="AG9" s="17">
        <v>3.0664527601971699E-2</v>
      </c>
      <c r="AH9" s="17">
        <v>3.3720211361546903E-2</v>
      </c>
      <c r="AI9" s="17">
        <v>2.3569406605477801E-2</v>
      </c>
      <c r="AJ9" s="17">
        <v>2.7931292425452801E-2</v>
      </c>
      <c r="AK9" s="17">
        <v>5.5705060737714703E-2</v>
      </c>
      <c r="AL9" s="17">
        <v>1.6656004683489399E-2</v>
      </c>
      <c r="AM9" s="17">
        <v>2.7765950239899698E-2</v>
      </c>
      <c r="AN9" s="17">
        <v>2.5692525161389101E-2</v>
      </c>
      <c r="AO9" s="17">
        <v>2.36486250378572E-2</v>
      </c>
      <c r="AP9" s="17">
        <v>5.8308406266388099E-2</v>
      </c>
      <c r="AQ9" s="17">
        <v>8.87928456461109E-3</v>
      </c>
      <c r="AR9" s="17">
        <v>1.8380082597722499E-2</v>
      </c>
      <c r="AS9" s="17"/>
      <c r="AT9" s="17">
        <v>3.8128873793916301E-2</v>
      </c>
      <c r="AU9" s="17">
        <v>2.7696260435323101E-2</v>
      </c>
      <c r="AV9" s="17">
        <v>2.4297931221813399E-2</v>
      </c>
      <c r="AW9" s="17">
        <v>2.72424273725115E-2</v>
      </c>
      <c r="AX9" s="17">
        <v>2.2208476544951301E-2</v>
      </c>
      <c r="AY9" s="17">
        <v>4.6224071275901397E-2</v>
      </c>
      <c r="AZ9" s="17"/>
      <c r="BA9" s="17">
        <v>3.0526274900201999E-2</v>
      </c>
      <c r="BB9" s="17">
        <v>3.5107611397108801E-2</v>
      </c>
      <c r="BC9" s="17">
        <v>3.15927029954765E-2</v>
      </c>
      <c r="BD9" s="17">
        <v>3.8445463491495198E-2</v>
      </c>
      <c r="BE9" s="17">
        <v>1.2984771197968399E-2</v>
      </c>
      <c r="BF9" s="17"/>
      <c r="BG9" s="17">
        <v>4.3863187852729302E-2</v>
      </c>
      <c r="BH9" s="17">
        <v>2.15774470624066E-2</v>
      </c>
      <c r="BI9" s="17">
        <v>2.0922819757313301E-2</v>
      </c>
      <c r="BJ9" s="17">
        <v>2.92156791236125E-2</v>
      </c>
      <c r="BK9" s="17">
        <v>2.81563325562879E-2</v>
      </c>
      <c r="BL9" s="17"/>
      <c r="BM9" s="17">
        <v>3.3588292314197299E-2</v>
      </c>
      <c r="BN9" s="17">
        <v>2.9060055518811599E-2</v>
      </c>
      <c r="BO9" s="17">
        <v>2.0668267085929299E-2</v>
      </c>
      <c r="BP9" s="17"/>
      <c r="BQ9" s="17">
        <v>8.2817378239055994E-2</v>
      </c>
      <c r="BR9" s="17">
        <v>0</v>
      </c>
      <c r="BS9" s="17"/>
      <c r="BT9" s="17">
        <v>4.72805080492536E-2</v>
      </c>
      <c r="BU9" s="17">
        <v>6.5883990684885404E-3</v>
      </c>
    </row>
    <row r="10" spans="2:73" x14ac:dyDescent="0.3">
      <c r="B10" s="18" t="s">
        <v>261</v>
      </c>
      <c r="C10" s="17">
        <v>6.2668620640197806E-2</v>
      </c>
      <c r="D10" s="17">
        <v>7.1447177108938803E-2</v>
      </c>
      <c r="E10" s="17">
        <v>5.4307498836870298E-2</v>
      </c>
      <c r="F10" s="17"/>
      <c r="G10" s="17">
        <v>0.11942957991311</v>
      </c>
      <c r="H10" s="17">
        <v>0.101329727932801</v>
      </c>
      <c r="I10" s="17">
        <v>5.6438883820413399E-2</v>
      </c>
      <c r="J10" s="17">
        <v>4.8717860040314101E-2</v>
      </c>
      <c r="K10" s="17">
        <v>4.03064740392877E-2</v>
      </c>
      <c r="L10" s="17">
        <v>2.5065628464647698E-2</v>
      </c>
      <c r="M10" s="17"/>
      <c r="N10" s="17">
        <v>5.7140469200884197E-2</v>
      </c>
      <c r="O10" s="17">
        <v>7.1669478449272003E-2</v>
      </c>
      <c r="P10" s="17">
        <v>5.9130120076341899E-2</v>
      </c>
      <c r="Q10" s="17">
        <v>6.3640754707057004E-2</v>
      </c>
      <c r="R10" s="17"/>
      <c r="S10" s="17">
        <v>0.104759814572102</v>
      </c>
      <c r="T10" s="17">
        <v>4.5432207635585198E-2</v>
      </c>
      <c r="U10" s="17">
        <v>8.2092552996077497E-2</v>
      </c>
      <c r="V10" s="17">
        <v>8.2320319349831098E-2</v>
      </c>
      <c r="W10" s="17">
        <v>6.9676720719535706E-2</v>
      </c>
      <c r="X10" s="17">
        <v>3.7779736655231801E-2</v>
      </c>
      <c r="Y10" s="17">
        <v>2.6790424953044699E-2</v>
      </c>
      <c r="Z10" s="17">
        <v>4.5736015740695898E-2</v>
      </c>
      <c r="AA10" s="17">
        <v>4.8837391975196598E-2</v>
      </c>
      <c r="AB10" s="17"/>
      <c r="AC10" s="17">
        <v>4.4928414148251397E-2</v>
      </c>
      <c r="AD10" s="17">
        <v>3.7612227014423003E-2</v>
      </c>
      <c r="AE10" s="17">
        <v>1.7071686496032301E-2</v>
      </c>
      <c r="AF10" s="17">
        <v>6.6449209836460604E-2</v>
      </c>
      <c r="AG10" s="17">
        <v>5.9566868921794698E-2</v>
      </c>
      <c r="AH10" s="17">
        <v>7.5675867109822395E-2</v>
      </c>
      <c r="AI10" s="17">
        <v>0.100211528265147</v>
      </c>
      <c r="AJ10" s="17">
        <v>4.8322770384561002E-2</v>
      </c>
      <c r="AK10" s="17">
        <v>5.1234979838571101E-2</v>
      </c>
      <c r="AL10" s="17">
        <v>5.0644301481837899E-2</v>
      </c>
      <c r="AM10" s="17">
        <v>6.5706717894913197E-2</v>
      </c>
      <c r="AN10" s="17">
        <v>4.64178084089489E-2</v>
      </c>
      <c r="AO10" s="17">
        <v>5.1447638578383401E-2</v>
      </c>
      <c r="AP10" s="17">
        <v>0.101181943044796</v>
      </c>
      <c r="AQ10" s="17">
        <v>9.4857865053672302E-2</v>
      </c>
      <c r="AR10" s="17">
        <v>0.10824005484072199</v>
      </c>
      <c r="AS10" s="17"/>
      <c r="AT10" s="17">
        <v>8.6295061560920899E-2</v>
      </c>
      <c r="AU10" s="17">
        <v>5.6721167445704601E-2</v>
      </c>
      <c r="AV10" s="17">
        <v>6.77076407774998E-2</v>
      </c>
      <c r="AW10" s="17">
        <v>5.3501236711087301E-2</v>
      </c>
      <c r="AX10" s="17">
        <v>3.6857503517818503E-2</v>
      </c>
      <c r="AY10" s="17">
        <v>5.9868480240561198E-2</v>
      </c>
      <c r="AZ10" s="17"/>
      <c r="BA10" s="17">
        <v>4.8850256277806599E-2</v>
      </c>
      <c r="BB10" s="17">
        <v>5.9460857236708201E-2</v>
      </c>
      <c r="BC10" s="17">
        <v>7.8809383408284694E-2</v>
      </c>
      <c r="BD10" s="17">
        <v>6.8337486872041095E-2</v>
      </c>
      <c r="BE10" s="17">
        <v>0.11556360266926501</v>
      </c>
      <c r="BF10" s="17"/>
      <c r="BG10" s="17">
        <v>4.0900423765629898E-2</v>
      </c>
      <c r="BH10" s="17">
        <v>7.4591036739543495E-2</v>
      </c>
      <c r="BI10" s="17">
        <v>7.8274577856255106E-2</v>
      </c>
      <c r="BJ10" s="17">
        <v>4.57094898713305E-2</v>
      </c>
      <c r="BK10" s="17">
        <v>6.8018383717162206E-2</v>
      </c>
      <c r="BL10" s="17"/>
      <c r="BM10" s="17">
        <v>7.0435941950613701E-2</v>
      </c>
      <c r="BN10" s="17">
        <v>6.2889850271791198E-2</v>
      </c>
      <c r="BO10" s="17">
        <v>3.9009533026904297E-2</v>
      </c>
      <c r="BP10" s="17"/>
      <c r="BQ10" s="17">
        <v>0.17383655871954601</v>
      </c>
      <c r="BR10" s="17">
        <v>0</v>
      </c>
      <c r="BS10" s="17"/>
      <c r="BT10" s="17">
        <v>9.4545357635179197E-2</v>
      </c>
      <c r="BU10" s="17">
        <v>1.7017990717569199E-2</v>
      </c>
    </row>
    <row r="11" spans="2:73" x14ac:dyDescent="0.3">
      <c r="B11" s="18" t="s">
        <v>262</v>
      </c>
      <c r="C11" s="17">
        <v>3.03297763180326E-2</v>
      </c>
      <c r="D11" s="17">
        <v>3.3363409523346703E-2</v>
      </c>
      <c r="E11" s="17">
        <v>2.7467159408196301E-2</v>
      </c>
      <c r="F11" s="17"/>
      <c r="G11" s="17">
        <v>5.2145199146799701E-2</v>
      </c>
      <c r="H11" s="17">
        <v>5.5643302571131502E-2</v>
      </c>
      <c r="I11" s="17">
        <v>3.5688386843129999E-2</v>
      </c>
      <c r="J11" s="17">
        <v>1.32132873608135E-2</v>
      </c>
      <c r="K11" s="17">
        <v>2.7229281525014901E-2</v>
      </c>
      <c r="L11" s="17">
        <v>6.952996369825E-3</v>
      </c>
      <c r="M11" s="17"/>
      <c r="N11" s="17">
        <v>3.5904295782541402E-2</v>
      </c>
      <c r="O11" s="17">
        <v>2.0521781294156299E-2</v>
      </c>
      <c r="P11" s="17">
        <v>3.6378525091865101E-2</v>
      </c>
      <c r="Q11" s="17">
        <v>2.84035172069441E-2</v>
      </c>
      <c r="R11" s="17"/>
      <c r="S11" s="17">
        <v>3.8472606941573298E-2</v>
      </c>
      <c r="T11" s="17">
        <v>2.17665904106247E-2</v>
      </c>
      <c r="U11" s="17">
        <v>2.9711718629832101E-2</v>
      </c>
      <c r="V11" s="17">
        <v>2.8316805787856399E-2</v>
      </c>
      <c r="W11" s="17">
        <v>3.6106648367206499E-2</v>
      </c>
      <c r="X11" s="17">
        <v>3.9802863186561302E-2</v>
      </c>
      <c r="Y11" s="17">
        <v>3.7240407765481202E-2</v>
      </c>
      <c r="Z11" s="17">
        <v>6.3886803226965898E-3</v>
      </c>
      <c r="AA11" s="17">
        <v>2.56527178294861E-2</v>
      </c>
      <c r="AB11" s="17"/>
      <c r="AC11" s="17">
        <v>0</v>
      </c>
      <c r="AD11" s="17">
        <v>6.8344126645401099E-2</v>
      </c>
      <c r="AE11" s="17">
        <v>3.7918546481439698E-2</v>
      </c>
      <c r="AF11" s="17">
        <v>3.5029139028236803E-2</v>
      </c>
      <c r="AG11" s="17">
        <v>8.2585077099399298E-3</v>
      </c>
      <c r="AH11" s="17">
        <v>4.1036641748191202E-2</v>
      </c>
      <c r="AI11" s="17">
        <v>2.59049628034707E-2</v>
      </c>
      <c r="AJ11" s="17">
        <v>3.8086112015496602E-2</v>
      </c>
      <c r="AK11" s="17">
        <v>1.68056414178267E-2</v>
      </c>
      <c r="AL11" s="17">
        <v>1.5462777929959801E-2</v>
      </c>
      <c r="AM11" s="17">
        <v>3.05862528385447E-2</v>
      </c>
      <c r="AN11" s="17">
        <v>2.5028367089347001E-2</v>
      </c>
      <c r="AO11" s="17">
        <v>2.6387924592087299E-2</v>
      </c>
      <c r="AP11" s="17">
        <v>6.0498707185811698E-2</v>
      </c>
      <c r="AQ11" s="17">
        <v>4.5323413092697502E-2</v>
      </c>
      <c r="AR11" s="17">
        <v>3.7738204617503601E-2</v>
      </c>
      <c r="AS11" s="17"/>
      <c r="AT11" s="17">
        <v>3.5595843747414799E-2</v>
      </c>
      <c r="AU11" s="17">
        <v>3.2016912757509203E-2</v>
      </c>
      <c r="AV11" s="17">
        <v>2.8209817767778901E-2</v>
      </c>
      <c r="AW11" s="17">
        <v>3.6149149284322897E-2</v>
      </c>
      <c r="AX11" s="17">
        <v>1.38518453727652E-2</v>
      </c>
      <c r="AY11" s="17">
        <v>1.41778698131885E-2</v>
      </c>
      <c r="AZ11" s="17"/>
      <c r="BA11" s="17">
        <v>2.6042766166847399E-2</v>
      </c>
      <c r="BB11" s="17">
        <v>3.2463733990363203E-2</v>
      </c>
      <c r="BC11" s="17">
        <v>2.5647843982093899E-2</v>
      </c>
      <c r="BD11" s="17">
        <v>4.4346574766478603E-2</v>
      </c>
      <c r="BE11" s="17">
        <v>8.6121189063198197E-2</v>
      </c>
      <c r="BF11" s="17"/>
      <c r="BG11" s="17">
        <v>3.27790700227307E-2</v>
      </c>
      <c r="BH11" s="17">
        <v>3.7827281198619001E-2</v>
      </c>
      <c r="BI11" s="17">
        <v>1.0126640986279301E-2</v>
      </c>
      <c r="BJ11" s="17">
        <v>3.1455404453209102E-2</v>
      </c>
      <c r="BK11" s="17">
        <v>2.96464671424598E-2</v>
      </c>
      <c r="BL11" s="17"/>
      <c r="BM11" s="17">
        <v>3.6666896700664503E-2</v>
      </c>
      <c r="BN11" s="17">
        <v>2.31237250969877E-2</v>
      </c>
      <c r="BO11" s="17">
        <v>2.8884482084661298E-2</v>
      </c>
      <c r="BP11" s="17"/>
      <c r="BQ11" s="17">
        <v>8.4131801338522896E-2</v>
      </c>
      <c r="BR11" s="17">
        <v>0</v>
      </c>
      <c r="BS11" s="17"/>
      <c r="BT11" s="17">
        <v>3.6419612337642002E-2</v>
      </c>
      <c r="BU11" s="17">
        <v>2.4604787665912401E-2</v>
      </c>
    </row>
    <row r="12" spans="2:73" x14ac:dyDescent="0.3">
      <c r="B12" s="18" t="s">
        <v>617</v>
      </c>
      <c r="C12" s="17">
        <v>6.0223253071858697E-2</v>
      </c>
      <c r="D12" s="17">
        <v>6.3266922450601004E-2</v>
      </c>
      <c r="E12" s="17">
        <v>5.7443095852640798E-2</v>
      </c>
      <c r="F12" s="17"/>
      <c r="G12" s="17">
        <v>9.0804301035398299E-2</v>
      </c>
      <c r="H12" s="17">
        <v>0.116918942956727</v>
      </c>
      <c r="I12" s="17">
        <v>6.6436452539400198E-2</v>
      </c>
      <c r="J12" s="17">
        <v>3.7915071849964198E-2</v>
      </c>
      <c r="K12" s="17">
        <v>2.4736161148383201E-2</v>
      </c>
      <c r="L12" s="17">
        <v>3.0800449041826199E-2</v>
      </c>
      <c r="M12" s="17"/>
      <c r="N12" s="17">
        <v>8.3840751228062005E-2</v>
      </c>
      <c r="O12" s="17">
        <v>5.8375115529113897E-2</v>
      </c>
      <c r="P12" s="17">
        <v>6.6731211117415798E-2</v>
      </c>
      <c r="Q12" s="17">
        <v>2.9549084422200798E-2</v>
      </c>
      <c r="R12" s="17"/>
      <c r="S12" s="17">
        <v>0.11184903432326899</v>
      </c>
      <c r="T12" s="17">
        <v>5.4918574088531097E-2</v>
      </c>
      <c r="U12" s="17">
        <v>6.4248578594845202E-2</v>
      </c>
      <c r="V12" s="17">
        <v>3.1976774919616098E-2</v>
      </c>
      <c r="W12" s="17">
        <v>4.6814478823787302E-2</v>
      </c>
      <c r="X12" s="17">
        <v>7.38718529825272E-2</v>
      </c>
      <c r="Y12" s="17">
        <v>3.4769540115115898E-2</v>
      </c>
      <c r="Z12" s="17">
        <v>2.94518640069578E-2</v>
      </c>
      <c r="AA12" s="17">
        <v>5.4123858560619603E-2</v>
      </c>
      <c r="AB12" s="17"/>
      <c r="AC12" s="17">
        <v>6.5258050938845402E-2</v>
      </c>
      <c r="AD12" s="17">
        <v>2.9986025409843801E-2</v>
      </c>
      <c r="AE12" s="17">
        <v>3.4990104281928801E-2</v>
      </c>
      <c r="AF12" s="17">
        <v>2.79366875016764E-2</v>
      </c>
      <c r="AG12" s="17">
        <v>4.8212689467668303E-2</v>
      </c>
      <c r="AH12" s="17">
        <v>5.3495069052335802E-2</v>
      </c>
      <c r="AI12" s="17">
        <v>3.7362618725194301E-2</v>
      </c>
      <c r="AJ12" s="17">
        <v>8.50646261401833E-2</v>
      </c>
      <c r="AK12" s="17">
        <v>9.6750607139805198E-2</v>
      </c>
      <c r="AL12" s="17">
        <v>4.1526973046131399E-2</v>
      </c>
      <c r="AM12" s="17">
        <v>6.3211520943907903E-2</v>
      </c>
      <c r="AN12" s="17">
        <v>7.8432011629473802E-2</v>
      </c>
      <c r="AO12" s="17">
        <v>0.12213348124611199</v>
      </c>
      <c r="AP12" s="17">
        <v>4.2357557304986297E-2</v>
      </c>
      <c r="AQ12" s="17">
        <v>1.9014220305930099E-2</v>
      </c>
      <c r="AR12" s="17">
        <v>0.14005202304881501</v>
      </c>
      <c r="AS12" s="17"/>
      <c r="AT12" s="17">
        <v>0.110556338453554</v>
      </c>
      <c r="AU12" s="17">
        <v>4.4145458227416001E-2</v>
      </c>
      <c r="AV12" s="17">
        <v>4.0640699416816597E-2</v>
      </c>
      <c r="AW12" s="17">
        <v>5.6371654862858403E-2</v>
      </c>
      <c r="AX12" s="17">
        <v>2.94093121097945E-2</v>
      </c>
      <c r="AY12" s="17">
        <v>5.43640508647249E-2</v>
      </c>
      <c r="AZ12" s="17"/>
      <c r="BA12" s="17">
        <v>3.0020684080380899E-2</v>
      </c>
      <c r="BB12" s="17">
        <v>4.7005920508005901E-2</v>
      </c>
      <c r="BC12" s="17">
        <v>8.4224495603306498E-2</v>
      </c>
      <c r="BD12" s="17">
        <v>9.8318996123764504E-2</v>
      </c>
      <c r="BE12" s="17">
        <v>0.17901262319416</v>
      </c>
      <c r="BF12" s="17"/>
      <c r="BG12" s="17">
        <v>6.2818826707570705E-2</v>
      </c>
      <c r="BH12" s="17">
        <v>7.5923262133294395E-2</v>
      </c>
      <c r="BI12" s="17">
        <v>7.0783972551799704E-2</v>
      </c>
      <c r="BJ12" s="17">
        <v>4.3907451495473898E-2</v>
      </c>
      <c r="BK12" s="17">
        <v>8.1233992965865601E-2</v>
      </c>
      <c r="BL12" s="17"/>
      <c r="BM12" s="17">
        <v>7.6618340160632598E-2</v>
      </c>
      <c r="BN12" s="17">
        <v>5.0129749190045203E-2</v>
      </c>
      <c r="BO12" s="17">
        <v>3.5814776527349101E-2</v>
      </c>
      <c r="BP12" s="17"/>
      <c r="BQ12" s="17">
        <v>0.167053350815146</v>
      </c>
      <c r="BR12" s="17">
        <v>0</v>
      </c>
      <c r="BS12" s="17"/>
      <c r="BT12" s="17">
        <v>9.1412722566037802E-2</v>
      </c>
      <c r="BU12" s="17">
        <v>1.7774176597782899E-2</v>
      </c>
    </row>
    <row r="13" spans="2:73" x14ac:dyDescent="0.3">
      <c r="B13" s="18" t="s">
        <v>264</v>
      </c>
      <c r="C13" s="17">
        <v>3.93047623473394E-2</v>
      </c>
      <c r="D13" s="17">
        <v>4.4811580320998898E-2</v>
      </c>
      <c r="E13" s="17">
        <v>3.4059779480290903E-2</v>
      </c>
      <c r="F13" s="17"/>
      <c r="G13" s="17">
        <v>6.1563105836352598E-2</v>
      </c>
      <c r="H13" s="17">
        <v>6.1296425716407997E-2</v>
      </c>
      <c r="I13" s="17">
        <v>5.5073105259730901E-2</v>
      </c>
      <c r="J13" s="17">
        <v>4.1820948704252597E-2</v>
      </c>
      <c r="K13" s="17">
        <v>2.0671846044299499E-2</v>
      </c>
      <c r="L13" s="17">
        <v>4.3238537845247298E-3</v>
      </c>
      <c r="M13" s="17"/>
      <c r="N13" s="17">
        <v>6.23182457977303E-2</v>
      </c>
      <c r="O13" s="17">
        <v>3.6350362775516301E-2</v>
      </c>
      <c r="P13" s="17">
        <v>3.0163721782513898E-2</v>
      </c>
      <c r="Q13" s="17">
        <v>2.5069905437541999E-2</v>
      </c>
      <c r="R13" s="17"/>
      <c r="S13" s="17">
        <v>6.7239164757683004E-2</v>
      </c>
      <c r="T13" s="17">
        <v>2.65345206734117E-2</v>
      </c>
      <c r="U13" s="17">
        <v>3.7791984113102299E-2</v>
      </c>
      <c r="V13" s="17">
        <v>2.4689843619984098E-2</v>
      </c>
      <c r="W13" s="17">
        <v>3.7159476915943901E-2</v>
      </c>
      <c r="X13" s="17">
        <v>1.7630419480711899E-2</v>
      </c>
      <c r="Y13" s="17">
        <v>4.7229520844629801E-2</v>
      </c>
      <c r="Z13" s="17">
        <v>3.7203544164617297E-2</v>
      </c>
      <c r="AA13" s="17">
        <v>4.7069240731783799E-2</v>
      </c>
      <c r="AB13" s="17"/>
      <c r="AC13" s="17">
        <v>7.9942455988294595E-2</v>
      </c>
      <c r="AD13" s="17">
        <v>3.9708259462573003E-2</v>
      </c>
      <c r="AE13" s="17">
        <v>2.8165072953565701E-2</v>
      </c>
      <c r="AF13" s="17">
        <v>3.4239846292740503E-2</v>
      </c>
      <c r="AG13" s="17">
        <v>1.7560837833678199E-2</v>
      </c>
      <c r="AH13" s="17">
        <v>1.9144166877103401E-2</v>
      </c>
      <c r="AI13" s="17">
        <v>6.0082305564546301E-2</v>
      </c>
      <c r="AJ13" s="17">
        <v>2.4461877304407301E-2</v>
      </c>
      <c r="AK13" s="17">
        <v>4.9150133212684598E-2</v>
      </c>
      <c r="AL13" s="17">
        <v>3.29025692539716E-2</v>
      </c>
      <c r="AM13" s="17">
        <v>3.03809967773911E-2</v>
      </c>
      <c r="AN13" s="17">
        <v>5.5477895345144503E-2</v>
      </c>
      <c r="AO13" s="17">
        <v>3.5811582870891402E-2</v>
      </c>
      <c r="AP13" s="17">
        <v>1.2994557550955599E-2</v>
      </c>
      <c r="AQ13" s="17">
        <v>0.10316281744528701</v>
      </c>
      <c r="AR13" s="17">
        <v>8.4009792206746495E-2</v>
      </c>
      <c r="AS13" s="17"/>
      <c r="AT13" s="17">
        <v>6.7435738030444697E-2</v>
      </c>
      <c r="AU13" s="17">
        <v>3.5404554262497299E-2</v>
      </c>
      <c r="AV13" s="17">
        <v>3.1462301811549E-2</v>
      </c>
      <c r="AW13" s="17">
        <v>2.8232114086196001E-2</v>
      </c>
      <c r="AX13" s="17">
        <v>9.6340033124439894E-3</v>
      </c>
      <c r="AY13" s="17">
        <v>5.6687473353300599E-2</v>
      </c>
      <c r="AZ13" s="17"/>
      <c r="BA13" s="17">
        <v>3.0747052711827101E-2</v>
      </c>
      <c r="BB13" s="17">
        <v>3.8100487252707302E-2</v>
      </c>
      <c r="BC13" s="17">
        <v>4.9814284206712703E-2</v>
      </c>
      <c r="BD13" s="17">
        <v>5.1895602932566898E-2</v>
      </c>
      <c r="BE13" s="17">
        <v>4.0369770552120002E-2</v>
      </c>
      <c r="BF13" s="17"/>
      <c r="BG13" s="17">
        <v>2.5089582718094298E-2</v>
      </c>
      <c r="BH13" s="17">
        <v>5.2210242823173901E-2</v>
      </c>
      <c r="BI13" s="17">
        <v>3.1270470338534799E-2</v>
      </c>
      <c r="BJ13" s="17">
        <v>2.54721627655079E-2</v>
      </c>
      <c r="BK13" s="17">
        <v>6.1319044794456302E-2</v>
      </c>
      <c r="BL13" s="17"/>
      <c r="BM13" s="17">
        <v>4.7897766081026902E-2</v>
      </c>
      <c r="BN13" s="17">
        <v>2.6183741557342401E-2</v>
      </c>
      <c r="BO13" s="17">
        <v>4.5443238060345802E-2</v>
      </c>
      <c r="BP13" s="17"/>
      <c r="BQ13" s="17">
        <v>0.109027525385941</v>
      </c>
      <c r="BR13" s="17">
        <v>0</v>
      </c>
      <c r="BS13" s="17"/>
      <c r="BT13" s="17">
        <v>5.7385012476061002E-2</v>
      </c>
      <c r="BU13" s="17">
        <v>1.44285436968854E-2</v>
      </c>
    </row>
    <row r="14" spans="2:73" ht="28.8" x14ac:dyDescent="0.3">
      <c r="B14" s="18" t="s">
        <v>618</v>
      </c>
      <c r="C14" s="17">
        <v>0.13812077831880401</v>
      </c>
      <c r="D14" s="17">
        <v>0.14997090902680099</v>
      </c>
      <c r="E14" s="17">
        <v>0.12582717949918301</v>
      </c>
      <c r="F14" s="17"/>
      <c r="G14" s="17">
        <v>0.163783135031876</v>
      </c>
      <c r="H14" s="17">
        <v>0.207411926943287</v>
      </c>
      <c r="I14" s="17">
        <v>0.16068665612798499</v>
      </c>
      <c r="J14" s="17">
        <v>0.13259996342445901</v>
      </c>
      <c r="K14" s="17">
        <v>0.12189586018502301</v>
      </c>
      <c r="L14" s="17">
        <v>6.1828122682111603E-2</v>
      </c>
      <c r="M14" s="17"/>
      <c r="N14" s="17">
        <v>0.194834334075982</v>
      </c>
      <c r="O14" s="17">
        <v>0.131793402499983</v>
      </c>
      <c r="P14" s="17">
        <v>0.11933022080920901</v>
      </c>
      <c r="Q14" s="17">
        <v>0.102681533554195</v>
      </c>
      <c r="R14" s="17"/>
      <c r="S14" s="17">
        <v>0.174771667883691</v>
      </c>
      <c r="T14" s="17">
        <v>0.13409541892361601</v>
      </c>
      <c r="U14" s="17">
        <v>0.14148999168429499</v>
      </c>
      <c r="V14" s="17">
        <v>0.123913427262728</v>
      </c>
      <c r="W14" s="17">
        <v>0.14138222939855699</v>
      </c>
      <c r="X14" s="17">
        <v>0.109681873061306</v>
      </c>
      <c r="Y14" s="17">
        <v>0.14081534812464699</v>
      </c>
      <c r="Z14" s="17">
        <v>0.121200331225833</v>
      </c>
      <c r="AA14" s="17">
        <v>0.13146216517776799</v>
      </c>
      <c r="AB14" s="17"/>
      <c r="AC14" s="17">
        <v>8.1722493434732396E-2</v>
      </c>
      <c r="AD14" s="17">
        <v>0.113801855823138</v>
      </c>
      <c r="AE14" s="17">
        <v>7.0365456541476995E-2</v>
      </c>
      <c r="AF14" s="17">
        <v>0.105922606048898</v>
      </c>
      <c r="AG14" s="17">
        <v>0.10379594874754799</v>
      </c>
      <c r="AH14" s="17">
        <v>0.14102770182633401</v>
      </c>
      <c r="AI14" s="17">
        <v>7.9044970925469707E-2</v>
      </c>
      <c r="AJ14" s="17">
        <v>0.134543737797509</v>
      </c>
      <c r="AK14" s="17">
        <v>0.174198066283338</v>
      </c>
      <c r="AL14" s="17">
        <v>0.17345075527477799</v>
      </c>
      <c r="AM14" s="17">
        <v>0.198112783963137</v>
      </c>
      <c r="AN14" s="17">
        <v>0.18886395498408001</v>
      </c>
      <c r="AO14" s="17">
        <v>0.20629219109379199</v>
      </c>
      <c r="AP14" s="17">
        <v>0.17129915448828201</v>
      </c>
      <c r="AQ14" s="17">
        <v>0.130276072432055</v>
      </c>
      <c r="AR14" s="17">
        <v>0.186578027863953</v>
      </c>
      <c r="AS14" s="17"/>
      <c r="AT14" s="17">
        <v>0.197060936539008</v>
      </c>
      <c r="AU14" s="17">
        <v>0.117733342137696</v>
      </c>
      <c r="AV14" s="17">
        <v>0.15116375929442299</v>
      </c>
      <c r="AW14" s="17">
        <v>0.114566838190488</v>
      </c>
      <c r="AX14" s="17">
        <v>0.11435777061845701</v>
      </c>
      <c r="AY14" s="17">
        <v>7.9260747083712793E-2</v>
      </c>
      <c r="AZ14" s="17"/>
      <c r="BA14" s="17">
        <v>0.106815222384227</v>
      </c>
      <c r="BB14" s="17">
        <v>0.109302140678936</v>
      </c>
      <c r="BC14" s="17">
        <v>0.159084281978396</v>
      </c>
      <c r="BD14" s="17">
        <v>0.23137758232291999</v>
      </c>
      <c r="BE14" s="17">
        <v>8.3670798572486896E-2</v>
      </c>
      <c r="BF14" s="17"/>
      <c r="BG14" s="17">
        <v>0.114739078413219</v>
      </c>
      <c r="BH14" s="17">
        <v>0.17295645811089999</v>
      </c>
      <c r="BI14" s="17">
        <v>0.13809741318250901</v>
      </c>
      <c r="BJ14" s="17">
        <v>9.6564249425599394E-2</v>
      </c>
      <c r="BK14" s="17">
        <v>0.187516942603137</v>
      </c>
      <c r="BL14" s="17"/>
      <c r="BM14" s="17">
        <v>0.14605102849253801</v>
      </c>
      <c r="BN14" s="17">
        <v>0.13349644435809799</v>
      </c>
      <c r="BO14" s="17">
        <v>0.12569108289801301</v>
      </c>
      <c r="BP14" s="17"/>
      <c r="BQ14" s="17">
        <v>0.38313338550178799</v>
      </c>
      <c r="BR14" s="17">
        <v>0</v>
      </c>
      <c r="BS14" s="17"/>
      <c r="BT14" s="17">
        <v>0.169348322039237</v>
      </c>
      <c r="BU14" s="17">
        <v>0.102683236830413</v>
      </c>
    </row>
    <row r="15" spans="2:73" x14ac:dyDescent="0.3">
      <c r="B15" s="18" t="s">
        <v>270</v>
      </c>
      <c r="C15" s="17">
        <v>0.584058542219549</v>
      </c>
      <c r="D15" s="17">
        <v>0.55796014473312205</v>
      </c>
      <c r="E15" s="17">
        <v>0.60972922421997899</v>
      </c>
      <c r="F15" s="17"/>
      <c r="G15" s="17">
        <v>0.34995028724543997</v>
      </c>
      <c r="H15" s="17">
        <v>0.38102854327411401</v>
      </c>
      <c r="I15" s="17">
        <v>0.53458889658867803</v>
      </c>
      <c r="J15" s="17">
        <v>0.65807904103467696</v>
      </c>
      <c r="K15" s="17">
        <v>0.69694703929064705</v>
      </c>
      <c r="L15" s="17">
        <v>0.80839586647530604</v>
      </c>
      <c r="M15" s="17"/>
      <c r="N15" s="17">
        <v>0.51453195855617295</v>
      </c>
      <c r="O15" s="17">
        <v>0.58516119479543705</v>
      </c>
      <c r="P15" s="17">
        <v>0.597029722312995</v>
      </c>
      <c r="Q15" s="17">
        <v>0.64354779801056705</v>
      </c>
      <c r="R15" s="17"/>
      <c r="S15" s="17">
        <v>0.43383965273082198</v>
      </c>
      <c r="T15" s="17">
        <v>0.60485552282322796</v>
      </c>
      <c r="U15" s="17">
        <v>0.56658473631099704</v>
      </c>
      <c r="V15" s="17">
        <v>0.65823496331734799</v>
      </c>
      <c r="W15" s="17">
        <v>0.58709498257028103</v>
      </c>
      <c r="X15" s="17">
        <v>0.60056044071182102</v>
      </c>
      <c r="Y15" s="17">
        <v>0.62960882386000105</v>
      </c>
      <c r="Z15" s="17">
        <v>0.68047127070561697</v>
      </c>
      <c r="AA15" s="17">
        <v>0.60723685090922697</v>
      </c>
      <c r="AB15" s="17"/>
      <c r="AC15" s="17">
        <v>0.55068247409114102</v>
      </c>
      <c r="AD15" s="17">
        <v>0.56765619110903798</v>
      </c>
      <c r="AE15" s="17">
        <v>0.68532276953600502</v>
      </c>
      <c r="AF15" s="17">
        <v>0.63435979422714195</v>
      </c>
      <c r="AG15" s="17">
        <v>0.68114005137525302</v>
      </c>
      <c r="AH15" s="17">
        <v>0.559154135886197</v>
      </c>
      <c r="AI15" s="17">
        <v>0.61493052027657402</v>
      </c>
      <c r="AJ15" s="17">
        <v>0.59091720882633403</v>
      </c>
      <c r="AK15" s="17">
        <v>0.50524928522885604</v>
      </c>
      <c r="AL15" s="17">
        <v>0.61037941136243301</v>
      </c>
      <c r="AM15" s="17">
        <v>0.55384977535105095</v>
      </c>
      <c r="AN15" s="17">
        <v>0.55108932236860797</v>
      </c>
      <c r="AO15" s="17">
        <v>0.50905519479835604</v>
      </c>
      <c r="AP15" s="17">
        <v>0.51894655219031505</v>
      </c>
      <c r="AQ15" s="17">
        <v>0.57861824386741001</v>
      </c>
      <c r="AR15" s="17">
        <v>0.40341801986023801</v>
      </c>
      <c r="AS15" s="17"/>
      <c r="AT15" s="17">
        <v>0.39751842868027998</v>
      </c>
      <c r="AU15" s="17">
        <v>0.649266994092495</v>
      </c>
      <c r="AV15" s="17">
        <v>0.58526332057981501</v>
      </c>
      <c r="AW15" s="17">
        <v>0.62598196021640695</v>
      </c>
      <c r="AX15" s="17">
        <v>0.736912477053422</v>
      </c>
      <c r="AY15" s="17">
        <v>0.59800953748143004</v>
      </c>
      <c r="AZ15" s="17"/>
      <c r="BA15" s="17">
        <v>0.65801515533279598</v>
      </c>
      <c r="BB15" s="17">
        <v>0.61518564415259402</v>
      </c>
      <c r="BC15" s="17">
        <v>0.518697739931404</v>
      </c>
      <c r="BD15" s="17">
        <v>0.43939294743193202</v>
      </c>
      <c r="BE15" s="17">
        <v>0.46343526560627801</v>
      </c>
      <c r="BF15" s="17"/>
      <c r="BG15" s="17">
        <v>0.64542300281464904</v>
      </c>
      <c r="BH15" s="17">
        <v>0.51830731650455497</v>
      </c>
      <c r="BI15" s="17">
        <v>0.60254590887112802</v>
      </c>
      <c r="BJ15" s="17">
        <v>0.67920481131013</v>
      </c>
      <c r="BK15" s="17">
        <v>0.43831552525035999</v>
      </c>
      <c r="BL15" s="17"/>
      <c r="BM15" s="17">
        <v>0.53824730033297996</v>
      </c>
      <c r="BN15" s="17">
        <v>0.62332598641326598</v>
      </c>
      <c r="BO15" s="17">
        <v>0.625512641901524</v>
      </c>
      <c r="BP15" s="17"/>
      <c r="BQ15" s="17">
        <v>0</v>
      </c>
      <c r="BR15" s="17">
        <v>1</v>
      </c>
      <c r="BS15" s="17"/>
      <c r="BT15" s="17">
        <v>0.45904087978512598</v>
      </c>
      <c r="BU15" s="17">
        <v>0.76936394562896304</v>
      </c>
    </row>
    <row r="16" spans="2:73" x14ac:dyDescent="0.3">
      <c r="B16" s="18" t="s">
        <v>92</v>
      </c>
      <c r="C16" s="19">
        <v>5.5438344385861003E-2</v>
      </c>
      <c r="D16" s="19">
        <v>4.7911302928686797E-2</v>
      </c>
      <c r="E16" s="19">
        <v>6.2594591442585196E-2</v>
      </c>
      <c r="F16" s="19"/>
      <c r="G16" s="19">
        <v>0.119416449396947</v>
      </c>
      <c r="H16" s="19">
        <v>4.8729420170790801E-2</v>
      </c>
      <c r="I16" s="19">
        <v>5.0638730038043402E-2</v>
      </c>
      <c r="J16" s="19">
        <v>4.4889583636102501E-2</v>
      </c>
      <c r="K16" s="19">
        <v>3.0085251819486299E-2</v>
      </c>
      <c r="L16" s="19">
        <v>4.8017317572020303E-2</v>
      </c>
      <c r="M16" s="19"/>
      <c r="N16" s="19">
        <v>2.89226980479361E-2</v>
      </c>
      <c r="O16" s="19">
        <v>7.4324770711011998E-2</v>
      </c>
      <c r="P16" s="19">
        <v>4.47613191097204E-2</v>
      </c>
      <c r="Q16" s="19">
        <v>7.4948080476734194E-2</v>
      </c>
      <c r="R16" s="19"/>
      <c r="S16" s="19">
        <v>4.5363045398757601E-2</v>
      </c>
      <c r="T16" s="19">
        <v>7.4227041528393406E-2</v>
      </c>
      <c r="U16" s="19">
        <v>5.7882048858537899E-2</v>
      </c>
      <c r="V16" s="19">
        <v>2.5956068353434999E-2</v>
      </c>
      <c r="W16" s="19">
        <v>4.7774122485016703E-2</v>
      </c>
      <c r="X16" s="19">
        <v>8.9211372167699296E-2</v>
      </c>
      <c r="Y16" s="19">
        <v>4.9780755793029E-2</v>
      </c>
      <c r="Z16" s="19">
        <v>4.68237795664899E-2</v>
      </c>
      <c r="AA16" s="19">
        <v>5.4731278019043199E-2</v>
      </c>
      <c r="AB16" s="19"/>
      <c r="AC16" s="19">
        <v>0.177466111398735</v>
      </c>
      <c r="AD16" s="19">
        <v>0.11331398882466601</v>
      </c>
      <c r="AE16" s="19">
        <v>7.6110502055203297E-2</v>
      </c>
      <c r="AF16" s="19">
        <v>5.9826144132258799E-2</v>
      </c>
      <c r="AG16" s="19">
        <v>5.08005683421461E-2</v>
      </c>
      <c r="AH16" s="19">
        <v>7.6746206138469705E-2</v>
      </c>
      <c r="AI16" s="19">
        <v>5.8893686834120301E-2</v>
      </c>
      <c r="AJ16" s="19">
        <v>5.0672375106056003E-2</v>
      </c>
      <c r="AK16" s="19">
        <v>5.09062261412037E-2</v>
      </c>
      <c r="AL16" s="19">
        <v>5.89772069673987E-2</v>
      </c>
      <c r="AM16" s="19">
        <v>3.0386001991155001E-2</v>
      </c>
      <c r="AN16" s="19">
        <v>2.8998115013008099E-2</v>
      </c>
      <c r="AO16" s="19">
        <v>2.52233617825195E-2</v>
      </c>
      <c r="AP16" s="19">
        <v>3.4413121968464799E-2</v>
      </c>
      <c r="AQ16" s="19">
        <v>1.9868083238337501E-2</v>
      </c>
      <c r="AR16" s="19">
        <v>2.1583794964299699E-2</v>
      </c>
      <c r="AS16" s="19"/>
      <c r="AT16" s="19">
        <v>6.7408779194461102E-2</v>
      </c>
      <c r="AU16" s="19">
        <v>3.7015310641358698E-2</v>
      </c>
      <c r="AV16" s="19">
        <v>7.1254529130304903E-2</v>
      </c>
      <c r="AW16" s="19">
        <v>5.7954619276128702E-2</v>
      </c>
      <c r="AX16" s="19">
        <v>3.67686114703469E-2</v>
      </c>
      <c r="AY16" s="19">
        <v>9.1407769887180301E-2</v>
      </c>
      <c r="AZ16" s="19"/>
      <c r="BA16" s="19">
        <v>6.8982588145912696E-2</v>
      </c>
      <c r="BB16" s="19">
        <v>6.3373604783576495E-2</v>
      </c>
      <c r="BC16" s="19">
        <v>5.2129267894325697E-2</v>
      </c>
      <c r="BD16" s="19">
        <v>2.7885346058801899E-2</v>
      </c>
      <c r="BE16" s="19">
        <v>1.8841979144522999E-2</v>
      </c>
      <c r="BF16" s="19"/>
      <c r="BG16" s="19">
        <v>3.4386827705377002E-2</v>
      </c>
      <c r="BH16" s="19">
        <v>4.6606955427507403E-2</v>
      </c>
      <c r="BI16" s="19">
        <v>4.7978196456181003E-2</v>
      </c>
      <c r="BJ16" s="19">
        <v>4.8470751555137297E-2</v>
      </c>
      <c r="BK16" s="19">
        <v>0.105793310970272</v>
      </c>
      <c r="BL16" s="19"/>
      <c r="BM16" s="19">
        <v>5.0494433967347603E-2</v>
      </c>
      <c r="BN16" s="19">
        <v>5.17904475936578E-2</v>
      </c>
      <c r="BO16" s="19">
        <v>7.8975978415273596E-2</v>
      </c>
      <c r="BP16" s="19"/>
      <c r="BQ16" s="19">
        <v>0</v>
      </c>
      <c r="BR16" s="19">
        <v>0</v>
      </c>
      <c r="BS16" s="19"/>
      <c r="BT16" s="19">
        <v>4.4567585111463998E-2</v>
      </c>
      <c r="BU16" s="19">
        <v>4.7538919793985099E-2</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631</v>
      </c>
      <c r="E2" s="26"/>
      <c r="F2" s="26"/>
      <c r="G2" s="26"/>
      <c r="H2" s="26"/>
      <c r="I2" s="26"/>
    </row>
    <row r="6" spans="2:9" ht="49.95" customHeight="1" x14ac:dyDescent="0.3">
      <c r="B6" s="20" t="s">
        <v>14</v>
      </c>
      <c r="C6" s="20" t="s">
        <v>620</v>
      </c>
      <c r="D6" s="20" t="s">
        <v>621</v>
      </c>
      <c r="E6" s="20" t="s">
        <v>622</v>
      </c>
      <c r="F6" s="20" t="s">
        <v>623</v>
      </c>
      <c r="G6" s="20" t="s">
        <v>624</v>
      </c>
      <c r="H6" s="20" t="s">
        <v>625</v>
      </c>
    </row>
    <row r="7" spans="2:9" ht="28.8" x14ac:dyDescent="0.3">
      <c r="B7" s="18" t="s">
        <v>626</v>
      </c>
      <c r="C7" s="17">
        <v>8.27256292840165E-2</v>
      </c>
      <c r="D7" s="17">
        <v>0.14002768223780299</v>
      </c>
      <c r="E7" s="17">
        <v>9.7777080086066295E-2</v>
      </c>
      <c r="F7" s="17">
        <v>0.145625360222157</v>
      </c>
      <c r="G7" s="17">
        <v>0.16682781152051701</v>
      </c>
      <c r="H7" s="17">
        <v>0.167389582312267</v>
      </c>
    </row>
    <row r="8" spans="2:9" ht="28.8" x14ac:dyDescent="0.3">
      <c r="B8" s="18" t="s">
        <v>627</v>
      </c>
      <c r="C8" s="17">
        <v>0.202297730447138</v>
      </c>
      <c r="D8" s="17">
        <v>0.25014330950658897</v>
      </c>
      <c r="E8" s="17">
        <v>0.23501317311925901</v>
      </c>
      <c r="F8" s="17">
        <v>0.23193421519950799</v>
      </c>
      <c r="G8" s="17">
        <v>0.27319316697058998</v>
      </c>
      <c r="H8" s="17">
        <v>0.23263176235649999</v>
      </c>
    </row>
    <row r="9" spans="2:9" ht="28.8" x14ac:dyDescent="0.3">
      <c r="B9" s="18" t="s">
        <v>628</v>
      </c>
      <c r="C9" s="17">
        <v>0.26844180007361201</v>
      </c>
      <c r="D9" s="17">
        <v>0.28840148829470003</v>
      </c>
      <c r="E9" s="17">
        <v>0.29657860716580198</v>
      </c>
      <c r="F9" s="17">
        <v>0.28573474573372998</v>
      </c>
      <c r="G9" s="17">
        <v>0.26807510034276799</v>
      </c>
      <c r="H9" s="17">
        <v>0.26882769871281598</v>
      </c>
    </row>
    <row r="10" spans="2:9" ht="28.8" x14ac:dyDescent="0.3">
      <c r="B10" s="18" t="s">
        <v>629</v>
      </c>
      <c r="C10" s="17">
        <v>0.16349663715159199</v>
      </c>
      <c r="D10" s="17">
        <v>7.1585162327419294E-2</v>
      </c>
      <c r="E10" s="17">
        <v>0.10627738205512199</v>
      </c>
      <c r="F10" s="17">
        <v>8.9192059095291001E-2</v>
      </c>
      <c r="G10" s="17">
        <v>5.0453537578552102E-2</v>
      </c>
      <c r="H10" s="17">
        <v>6.6745001670707696E-2</v>
      </c>
    </row>
    <row r="11" spans="2:9" ht="28.8" x14ac:dyDescent="0.3">
      <c r="B11" s="18" t="s">
        <v>630</v>
      </c>
      <c r="C11" s="17">
        <v>6.01588561069578E-2</v>
      </c>
      <c r="D11" s="17">
        <v>2.2809503658507899E-2</v>
      </c>
      <c r="E11" s="17">
        <v>4.1115516267253301E-2</v>
      </c>
      <c r="F11" s="17">
        <v>3.0261636972763101E-2</v>
      </c>
      <c r="G11" s="17">
        <v>2.66536744829051E-2</v>
      </c>
      <c r="H11" s="17">
        <v>2.9280337606711698E-2</v>
      </c>
    </row>
    <row r="12" spans="2:9" x14ac:dyDescent="0.3">
      <c r="B12" s="18" t="s">
        <v>92</v>
      </c>
      <c r="C12" s="17">
        <v>0.22287934693668299</v>
      </c>
      <c r="D12" s="17">
        <v>0.22703285397498099</v>
      </c>
      <c r="E12" s="17">
        <v>0.223238241306498</v>
      </c>
      <c r="F12" s="17">
        <v>0.217251982776551</v>
      </c>
      <c r="G12" s="17">
        <v>0.214796709104667</v>
      </c>
      <c r="H12" s="17">
        <v>0.23512561734099799</v>
      </c>
    </row>
    <row r="13" spans="2:9" x14ac:dyDescent="0.3">
      <c r="B13" s="16"/>
      <c r="C13" s="16"/>
      <c r="D13" s="16"/>
      <c r="E13" s="16"/>
      <c r="F13" s="16"/>
      <c r="G13" s="16"/>
      <c r="H13" s="16"/>
    </row>
    <row r="14" spans="2:9" x14ac:dyDescent="0.3">
      <c r="B14" t="s">
        <v>95</v>
      </c>
    </row>
    <row r="15" spans="2:9" x14ac:dyDescent="0.3">
      <c r="B15" t="s">
        <v>96</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626</v>
      </c>
      <c r="C9" s="17">
        <v>8.27256292840165E-2</v>
      </c>
      <c r="D9" s="17">
        <v>0.10509025454372201</v>
      </c>
      <c r="E9" s="17">
        <v>6.1187097178600401E-2</v>
      </c>
      <c r="F9" s="17"/>
      <c r="G9" s="17">
        <v>0.143188163855034</v>
      </c>
      <c r="H9" s="17">
        <v>0.156384490902367</v>
      </c>
      <c r="I9" s="17">
        <v>8.08300209376413E-2</v>
      </c>
      <c r="J9" s="17">
        <v>6.1977188814157501E-2</v>
      </c>
      <c r="K9" s="17">
        <v>3.4441386523836402E-2</v>
      </c>
      <c r="L9" s="17">
        <v>3.3630101567266001E-2</v>
      </c>
      <c r="M9" s="17"/>
      <c r="N9" s="17">
        <v>0.12489765625709801</v>
      </c>
      <c r="O9" s="17">
        <v>5.9526542831663802E-2</v>
      </c>
      <c r="P9" s="17">
        <v>9.9022012703711998E-2</v>
      </c>
      <c r="Q9" s="17">
        <v>4.7291265224460199E-2</v>
      </c>
      <c r="R9" s="17"/>
      <c r="S9" s="17">
        <v>0.15375034990755701</v>
      </c>
      <c r="T9" s="17">
        <v>5.0600327927304303E-2</v>
      </c>
      <c r="U9" s="17">
        <v>7.9172734475125003E-2</v>
      </c>
      <c r="V9" s="17">
        <v>7.1108140637686806E-2</v>
      </c>
      <c r="W9" s="17">
        <v>8.0900064565988694E-2</v>
      </c>
      <c r="X9" s="17">
        <v>7.91348404210587E-2</v>
      </c>
      <c r="Y9" s="17">
        <v>5.6290254940259903E-2</v>
      </c>
      <c r="Z9" s="17">
        <v>8.3496253749632404E-2</v>
      </c>
      <c r="AA9" s="17">
        <v>7.1402637914854197E-2</v>
      </c>
      <c r="AB9" s="17"/>
      <c r="AC9" s="17">
        <v>0.19145021561863701</v>
      </c>
      <c r="AD9" s="17">
        <v>6.67660542598707E-2</v>
      </c>
      <c r="AE9" s="17">
        <v>1.0709237914024901E-2</v>
      </c>
      <c r="AF9" s="17">
        <v>3.6692712297579998E-2</v>
      </c>
      <c r="AG9" s="17">
        <v>5.87717762394106E-2</v>
      </c>
      <c r="AH9" s="17">
        <v>3.8646692054932499E-2</v>
      </c>
      <c r="AI9" s="17">
        <v>9.4590337244171499E-2</v>
      </c>
      <c r="AJ9" s="17">
        <v>8.1003548999830394E-2</v>
      </c>
      <c r="AK9" s="17">
        <v>8.8469486249197898E-2</v>
      </c>
      <c r="AL9" s="17">
        <v>9.6719137111705406E-2</v>
      </c>
      <c r="AM9" s="17">
        <v>5.5244980801642599E-2</v>
      </c>
      <c r="AN9" s="17">
        <v>0.113030168360597</v>
      </c>
      <c r="AO9" s="17">
        <v>0.152167875386155</v>
      </c>
      <c r="AP9" s="17">
        <v>0.104309353081685</v>
      </c>
      <c r="AQ9" s="17">
        <v>9.7225297565858501E-2</v>
      </c>
      <c r="AR9" s="17">
        <v>0.25538308162906898</v>
      </c>
      <c r="AS9" s="17"/>
      <c r="AT9" s="17">
        <v>0.15468520344491299</v>
      </c>
      <c r="AU9" s="17">
        <v>6.4913135664944693E-2</v>
      </c>
      <c r="AV9" s="17">
        <v>8.7521936303908102E-2</v>
      </c>
      <c r="AW9" s="17">
        <v>4.4008339547940298E-2</v>
      </c>
      <c r="AX9" s="17">
        <v>3.3026058405587297E-2</v>
      </c>
      <c r="AY9" s="17">
        <v>8.3361658803254898E-2</v>
      </c>
      <c r="AZ9" s="17"/>
      <c r="BA9" s="17">
        <v>6.5976367760176E-2</v>
      </c>
      <c r="BB9" s="17">
        <v>5.7078120749125202E-2</v>
      </c>
      <c r="BC9" s="17">
        <v>8.6374685726493705E-2</v>
      </c>
      <c r="BD9" s="17">
        <v>0.13957663121296501</v>
      </c>
      <c r="BE9" s="17">
        <v>0.28840793372955098</v>
      </c>
      <c r="BF9" s="17"/>
      <c r="BG9" s="17">
        <v>8.6251926634100501E-2</v>
      </c>
      <c r="BH9" s="17">
        <v>0.10381656244788499</v>
      </c>
      <c r="BI9" s="17">
        <v>7.9554839511397898E-2</v>
      </c>
      <c r="BJ9" s="17">
        <v>5.9994164001988801E-2</v>
      </c>
      <c r="BK9" s="17">
        <v>4.04779517454339E-2</v>
      </c>
      <c r="BL9" s="17"/>
      <c r="BM9" s="17">
        <v>0.13196697373254601</v>
      </c>
      <c r="BN9" s="17">
        <v>4.4234598918496799E-2</v>
      </c>
      <c r="BO9" s="17">
        <v>2.9182672397514701E-2</v>
      </c>
      <c r="BP9" s="17"/>
      <c r="BQ9" s="17">
        <v>0.14831400159463801</v>
      </c>
      <c r="BR9" s="17">
        <v>4.47663871118388E-2</v>
      </c>
      <c r="BS9" s="17"/>
      <c r="BT9" s="17">
        <v>0.110783480771634</v>
      </c>
      <c r="BU9" s="17">
        <v>4.6767116828213599E-2</v>
      </c>
    </row>
    <row r="10" spans="2:73" ht="28.8" x14ac:dyDescent="0.3">
      <c r="B10" s="18" t="s">
        <v>627</v>
      </c>
      <c r="C10" s="17">
        <v>0.202297730447138</v>
      </c>
      <c r="D10" s="17">
        <v>0.242150598420286</v>
      </c>
      <c r="E10" s="17">
        <v>0.163696719498406</v>
      </c>
      <c r="F10" s="17"/>
      <c r="G10" s="17">
        <v>0.23007104918928001</v>
      </c>
      <c r="H10" s="17">
        <v>0.28924217964726101</v>
      </c>
      <c r="I10" s="17">
        <v>0.24858083927296701</v>
      </c>
      <c r="J10" s="17">
        <v>0.20926709308952801</v>
      </c>
      <c r="K10" s="17">
        <v>0.15649512504996901</v>
      </c>
      <c r="L10" s="17">
        <v>0.100668016393426</v>
      </c>
      <c r="M10" s="17"/>
      <c r="N10" s="17">
        <v>0.29259150117451599</v>
      </c>
      <c r="O10" s="17">
        <v>0.219771079904614</v>
      </c>
      <c r="P10" s="17">
        <v>0.183766298560157</v>
      </c>
      <c r="Q10" s="17">
        <v>0.10273370341058601</v>
      </c>
      <c r="R10" s="17"/>
      <c r="S10" s="17">
        <v>0.29446342390492702</v>
      </c>
      <c r="T10" s="17">
        <v>0.19069467704331899</v>
      </c>
      <c r="U10" s="17">
        <v>0.19788277807482901</v>
      </c>
      <c r="V10" s="17">
        <v>0.18032625004790201</v>
      </c>
      <c r="W10" s="17">
        <v>0.18122900861907601</v>
      </c>
      <c r="X10" s="17">
        <v>0.15897187978694199</v>
      </c>
      <c r="Y10" s="17">
        <v>0.19749712855795801</v>
      </c>
      <c r="Z10" s="17">
        <v>0.19783485658000999</v>
      </c>
      <c r="AA10" s="17">
        <v>0.178392101265264</v>
      </c>
      <c r="AB10" s="17"/>
      <c r="AC10" s="17">
        <v>3.54887094272349E-2</v>
      </c>
      <c r="AD10" s="17">
        <v>7.4641016187980094E-2</v>
      </c>
      <c r="AE10" s="17">
        <v>9.6913807867985605E-2</v>
      </c>
      <c r="AF10" s="17">
        <v>0.147663802028281</v>
      </c>
      <c r="AG10" s="17">
        <v>0.129959513363651</v>
      </c>
      <c r="AH10" s="17">
        <v>0.17585440539553901</v>
      </c>
      <c r="AI10" s="17">
        <v>0.15285686641711799</v>
      </c>
      <c r="AJ10" s="17">
        <v>0.205534434422219</v>
      </c>
      <c r="AK10" s="17">
        <v>0.21614499602762299</v>
      </c>
      <c r="AL10" s="17">
        <v>0.177282205689346</v>
      </c>
      <c r="AM10" s="17">
        <v>0.24807938513495001</v>
      </c>
      <c r="AN10" s="17">
        <v>0.29236078968768803</v>
      </c>
      <c r="AO10" s="17">
        <v>0.28779051616353302</v>
      </c>
      <c r="AP10" s="17">
        <v>0.29769272375963302</v>
      </c>
      <c r="AQ10" s="17">
        <v>0.46876305712326499</v>
      </c>
      <c r="AR10" s="17">
        <v>0.42220265690862702</v>
      </c>
      <c r="AS10" s="17"/>
      <c r="AT10" s="17">
        <v>0.25301740586821098</v>
      </c>
      <c r="AU10" s="17">
        <v>0.199506998537573</v>
      </c>
      <c r="AV10" s="17">
        <v>0.20370360076664701</v>
      </c>
      <c r="AW10" s="17">
        <v>0.175815126753676</v>
      </c>
      <c r="AX10" s="17">
        <v>0.14171732547761001</v>
      </c>
      <c r="AY10" s="17">
        <v>0.20204289769872799</v>
      </c>
      <c r="AZ10" s="17"/>
      <c r="BA10" s="17">
        <v>0.13080435503636201</v>
      </c>
      <c r="BB10" s="17">
        <v>0.160817817072546</v>
      </c>
      <c r="BC10" s="17">
        <v>0.25212355082182603</v>
      </c>
      <c r="BD10" s="17">
        <v>0.34283354913858399</v>
      </c>
      <c r="BE10" s="17">
        <v>0.18126396162710001</v>
      </c>
      <c r="BF10" s="17"/>
      <c r="BG10" s="17">
        <v>0.213388409556377</v>
      </c>
      <c r="BH10" s="17">
        <v>0.241433320969313</v>
      </c>
      <c r="BI10" s="17">
        <v>0.157436079160272</v>
      </c>
      <c r="BJ10" s="17">
        <v>0.179108263880493</v>
      </c>
      <c r="BK10" s="17">
        <v>0.19516308365569099</v>
      </c>
      <c r="BL10" s="17"/>
      <c r="BM10" s="17">
        <v>0.24545488106629801</v>
      </c>
      <c r="BN10" s="17">
        <v>0.178906380555512</v>
      </c>
      <c r="BO10" s="17">
        <v>0.13036373581534899</v>
      </c>
      <c r="BP10" s="17"/>
      <c r="BQ10" s="17">
        <v>0.28304229044171603</v>
      </c>
      <c r="BR10" s="17">
        <v>0.16140349498585099</v>
      </c>
      <c r="BS10" s="17"/>
      <c r="BT10" s="17">
        <v>0.23086080175037901</v>
      </c>
      <c r="BU10" s="17">
        <v>0.16685333166887301</v>
      </c>
    </row>
    <row r="11" spans="2:73" ht="28.8" x14ac:dyDescent="0.3">
      <c r="B11" s="18" t="s">
        <v>628</v>
      </c>
      <c r="C11" s="17">
        <v>0.26844180007361201</v>
      </c>
      <c r="D11" s="17">
        <v>0.27913919242042101</v>
      </c>
      <c r="E11" s="17">
        <v>0.25805672334034402</v>
      </c>
      <c r="F11" s="17"/>
      <c r="G11" s="17">
        <v>0.217810113159424</v>
      </c>
      <c r="H11" s="17">
        <v>0.28126010554321201</v>
      </c>
      <c r="I11" s="17">
        <v>0.28925784109117703</v>
      </c>
      <c r="J11" s="17">
        <v>0.317649596761921</v>
      </c>
      <c r="K11" s="17">
        <v>0.30865114904924001</v>
      </c>
      <c r="L11" s="17">
        <v>0.20759744100199201</v>
      </c>
      <c r="M11" s="17"/>
      <c r="N11" s="17">
        <v>0.25250515425179598</v>
      </c>
      <c r="O11" s="17">
        <v>0.28165126161304299</v>
      </c>
      <c r="P11" s="17">
        <v>0.29220460649992602</v>
      </c>
      <c r="Q11" s="17">
        <v>0.25488501212553699</v>
      </c>
      <c r="R11" s="17"/>
      <c r="S11" s="17">
        <v>0.22241036443544901</v>
      </c>
      <c r="T11" s="17">
        <v>0.25277905971155101</v>
      </c>
      <c r="U11" s="17">
        <v>0.25335007641673601</v>
      </c>
      <c r="V11" s="17">
        <v>0.27648350472308098</v>
      </c>
      <c r="W11" s="17">
        <v>0.27067042292549698</v>
      </c>
      <c r="X11" s="17">
        <v>0.290921388222316</v>
      </c>
      <c r="Y11" s="17">
        <v>0.278921802268566</v>
      </c>
      <c r="Z11" s="17">
        <v>0.24648627210587001</v>
      </c>
      <c r="AA11" s="17">
        <v>0.330824840299423</v>
      </c>
      <c r="AB11" s="17"/>
      <c r="AC11" s="17">
        <v>0.14400369666593599</v>
      </c>
      <c r="AD11" s="17">
        <v>0.22730828393905</v>
      </c>
      <c r="AE11" s="17">
        <v>0.241971521576334</v>
      </c>
      <c r="AF11" s="17">
        <v>0.258425779709132</v>
      </c>
      <c r="AG11" s="17">
        <v>0.31087805079705499</v>
      </c>
      <c r="AH11" s="17">
        <v>0.284828005579293</v>
      </c>
      <c r="AI11" s="17">
        <v>0.27635911045851402</v>
      </c>
      <c r="AJ11" s="17">
        <v>0.30805874379859</v>
      </c>
      <c r="AK11" s="17">
        <v>0.25185768174505802</v>
      </c>
      <c r="AL11" s="17">
        <v>0.334533526173525</v>
      </c>
      <c r="AM11" s="17">
        <v>0.30636424816431101</v>
      </c>
      <c r="AN11" s="17">
        <v>0.26089841052135998</v>
      </c>
      <c r="AO11" s="17">
        <v>0.29605907197042902</v>
      </c>
      <c r="AP11" s="17">
        <v>0.33541934780209598</v>
      </c>
      <c r="AQ11" s="17">
        <v>0.17669329521632099</v>
      </c>
      <c r="AR11" s="17">
        <v>0.16344488354301501</v>
      </c>
      <c r="AS11" s="17"/>
      <c r="AT11" s="17">
        <v>0.22860836309450799</v>
      </c>
      <c r="AU11" s="17">
        <v>0.29662657090342498</v>
      </c>
      <c r="AV11" s="17">
        <v>0.281777176385896</v>
      </c>
      <c r="AW11" s="17">
        <v>0.29836058546497701</v>
      </c>
      <c r="AX11" s="17">
        <v>0.24553487763512799</v>
      </c>
      <c r="AY11" s="17">
        <v>0.18016699861881899</v>
      </c>
      <c r="AZ11" s="17"/>
      <c r="BA11" s="17">
        <v>0.25185465500097698</v>
      </c>
      <c r="BB11" s="17">
        <v>0.28467061869587001</v>
      </c>
      <c r="BC11" s="17">
        <v>0.28527969531991998</v>
      </c>
      <c r="BD11" s="17">
        <v>0.25341735221782902</v>
      </c>
      <c r="BE11" s="17">
        <v>0.21411131109914899</v>
      </c>
      <c r="BF11" s="17"/>
      <c r="BG11" s="17">
        <v>0.25743493648485299</v>
      </c>
      <c r="BH11" s="17">
        <v>0.26915642531894901</v>
      </c>
      <c r="BI11" s="17">
        <v>0.265548214459781</v>
      </c>
      <c r="BJ11" s="17">
        <v>0.32453776822080199</v>
      </c>
      <c r="BK11" s="17">
        <v>0.27363551976109202</v>
      </c>
      <c r="BL11" s="17"/>
      <c r="BM11" s="17">
        <v>0.25274299560465602</v>
      </c>
      <c r="BN11" s="17">
        <v>0.287155758988766</v>
      </c>
      <c r="BO11" s="17">
        <v>0.26993687373729902</v>
      </c>
      <c r="BP11" s="17"/>
      <c r="BQ11" s="17">
        <v>0.27638948104925998</v>
      </c>
      <c r="BR11" s="17">
        <v>0.271729720923711</v>
      </c>
      <c r="BS11" s="17"/>
      <c r="BT11" s="17">
        <v>0.26438645263819899</v>
      </c>
      <c r="BU11" s="17">
        <v>0.28275947893630499</v>
      </c>
    </row>
    <row r="12" spans="2:73" ht="28.8" x14ac:dyDescent="0.3">
      <c r="B12" s="18" t="s">
        <v>629</v>
      </c>
      <c r="C12" s="17">
        <v>0.16349663715159199</v>
      </c>
      <c r="D12" s="17">
        <v>0.139055439791302</v>
      </c>
      <c r="E12" s="17">
        <v>0.187449641714792</v>
      </c>
      <c r="F12" s="17"/>
      <c r="G12" s="17">
        <v>0.158100659519711</v>
      </c>
      <c r="H12" s="17">
        <v>0.14749700668524099</v>
      </c>
      <c r="I12" s="17">
        <v>0.17462811502869099</v>
      </c>
      <c r="J12" s="17">
        <v>0.199487911326857</v>
      </c>
      <c r="K12" s="17">
        <v>0.19543752349751001</v>
      </c>
      <c r="L12" s="17">
        <v>0.120293999666738</v>
      </c>
      <c r="M12" s="17"/>
      <c r="N12" s="17">
        <v>0.16438639587193499</v>
      </c>
      <c r="O12" s="17">
        <v>0.191227427983716</v>
      </c>
      <c r="P12" s="17">
        <v>0.14515880828227301</v>
      </c>
      <c r="Q12" s="17">
        <v>0.150303748402105</v>
      </c>
      <c r="R12" s="17"/>
      <c r="S12" s="17">
        <v>0.140461301130861</v>
      </c>
      <c r="T12" s="17">
        <v>0.17335004229241699</v>
      </c>
      <c r="U12" s="17">
        <v>0.17903837294269401</v>
      </c>
      <c r="V12" s="17">
        <v>0.15942995728363099</v>
      </c>
      <c r="W12" s="17">
        <v>0.18212130414335001</v>
      </c>
      <c r="X12" s="17">
        <v>0.177554665103659</v>
      </c>
      <c r="Y12" s="17">
        <v>0.16275015563032999</v>
      </c>
      <c r="Z12" s="17">
        <v>0.17519844460051601</v>
      </c>
      <c r="AA12" s="17">
        <v>0.14356887765205401</v>
      </c>
      <c r="AB12" s="17"/>
      <c r="AC12" s="17">
        <v>0.102672427471263</v>
      </c>
      <c r="AD12" s="17">
        <v>7.6003530753685294E-2</v>
      </c>
      <c r="AE12" s="17">
        <v>0.162194300176358</v>
      </c>
      <c r="AF12" s="17">
        <v>0.16406359487345501</v>
      </c>
      <c r="AG12" s="17">
        <v>0.14581460355259801</v>
      </c>
      <c r="AH12" s="17">
        <v>0.17452112592786101</v>
      </c>
      <c r="AI12" s="17">
        <v>0.185394714544729</v>
      </c>
      <c r="AJ12" s="17">
        <v>0.143498800452347</v>
      </c>
      <c r="AK12" s="17">
        <v>0.24422300886600801</v>
      </c>
      <c r="AL12" s="17">
        <v>0.209610017349973</v>
      </c>
      <c r="AM12" s="17">
        <v>0.20081587258342601</v>
      </c>
      <c r="AN12" s="17">
        <v>0.202036604996497</v>
      </c>
      <c r="AO12" s="17">
        <v>0.132981029273983</v>
      </c>
      <c r="AP12" s="17">
        <v>0.16293737291188801</v>
      </c>
      <c r="AQ12" s="17">
        <v>0.129182850735022</v>
      </c>
      <c r="AR12" s="17">
        <v>8.9017221190780704E-2</v>
      </c>
      <c r="AS12" s="17"/>
      <c r="AT12" s="17">
        <v>0.167576105867345</v>
      </c>
      <c r="AU12" s="17">
        <v>0.15113963781658199</v>
      </c>
      <c r="AV12" s="17">
        <v>0.157471343562295</v>
      </c>
      <c r="AW12" s="17">
        <v>0.171580432509123</v>
      </c>
      <c r="AX12" s="17">
        <v>0.181466976536754</v>
      </c>
      <c r="AY12" s="17">
        <v>0.16826209900509301</v>
      </c>
      <c r="AZ12" s="17"/>
      <c r="BA12" s="17">
        <v>0.13508260942258901</v>
      </c>
      <c r="BB12" s="17">
        <v>0.20080062656249401</v>
      </c>
      <c r="BC12" s="17">
        <v>0.1831029091626</v>
      </c>
      <c r="BD12" s="17">
        <v>0.15934437096399501</v>
      </c>
      <c r="BE12" s="17">
        <v>0.183268915631632</v>
      </c>
      <c r="BF12" s="17"/>
      <c r="BG12" s="17">
        <v>0.14444597544104401</v>
      </c>
      <c r="BH12" s="17">
        <v>0.170024713705791</v>
      </c>
      <c r="BI12" s="17">
        <v>0.17948771400041399</v>
      </c>
      <c r="BJ12" s="17">
        <v>0.13768981571239799</v>
      </c>
      <c r="BK12" s="17">
        <v>0.251309196322754</v>
      </c>
      <c r="BL12" s="17"/>
      <c r="BM12" s="17">
        <v>0.14927363818334699</v>
      </c>
      <c r="BN12" s="17">
        <v>0.17384529987776701</v>
      </c>
      <c r="BO12" s="17">
        <v>0.18082168334047699</v>
      </c>
      <c r="BP12" s="17"/>
      <c r="BQ12" s="17">
        <v>0.18525597825079901</v>
      </c>
      <c r="BR12" s="17">
        <v>0.155555721191526</v>
      </c>
      <c r="BS12" s="17"/>
      <c r="BT12" s="17">
        <v>0.172653747875053</v>
      </c>
      <c r="BU12" s="17">
        <v>0.15250797611637301</v>
      </c>
    </row>
    <row r="13" spans="2:73" ht="28.8" x14ac:dyDescent="0.3">
      <c r="B13" s="18" t="s">
        <v>630</v>
      </c>
      <c r="C13" s="17">
        <v>6.01588561069578E-2</v>
      </c>
      <c r="D13" s="17">
        <v>5.34975406446156E-2</v>
      </c>
      <c r="E13" s="17">
        <v>6.6422060214081896E-2</v>
      </c>
      <c r="F13" s="17"/>
      <c r="G13" s="17">
        <v>5.4322862079032003E-2</v>
      </c>
      <c r="H13" s="17">
        <v>3.1493484870350197E-2</v>
      </c>
      <c r="I13" s="17">
        <v>7.7866724546497304E-2</v>
      </c>
      <c r="J13" s="17">
        <v>8.22043282506279E-2</v>
      </c>
      <c r="K13" s="17">
        <v>8.0131664275425396E-2</v>
      </c>
      <c r="L13" s="17">
        <v>4.1584148700865797E-2</v>
      </c>
      <c r="M13" s="17"/>
      <c r="N13" s="17">
        <v>4.8262155102355597E-2</v>
      </c>
      <c r="O13" s="17">
        <v>6.1711616004874403E-2</v>
      </c>
      <c r="P13" s="17">
        <v>5.8571350636297502E-2</v>
      </c>
      <c r="Q13" s="17">
        <v>7.2698430663300798E-2</v>
      </c>
      <c r="R13" s="17"/>
      <c r="S13" s="17">
        <v>4.6977411074575599E-2</v>
      </c>
      <c r="T13" s="17">
        <v>6.5455289553437407E-2</v>
      </c>
      <c r="U13" s="17">
        <v>6.9568855702857701E-2</v>
      </c>
      <c r="V13" s="17">
        <v>7.5423795323785597E-2</v>
      </c>
      <c r="W13" s="17">
        <v>7.0985057941419294E-2</v>
      </c>
      <c r="X13" s="17">
        <v>7.3797875513332098E-2</v>
      </c>
      <c r="Y13" s="17">
        <v>2.7250042309887701E-2</v>
      </c>
      <c r="Z13" s="17">
        <v>8.0684093484531996E-2</v>
      </c>
      <c r="AA13" s="17">
        <v>4.9067121229105198E-2</v>
      </c>
      <c r="AB13" s="17"/>
      <c r="AC13" s="17">
        <v>4.4928414148251397E-2</v>
      </c>
      <c r="AD13" s="17">
        <v>0.11607932001311499</v>
      </c>
      <c r="AE13" s="17">
        <v>8.3993836057074805E-2</v>
      </c>
      <c r="AF13" s="17">
        <v>3.6122193077623099E-2</v>
      </c>
      <c r="AG13" s="17">
        <v>7.2926621043672604E-2</v>
      </c>
      <c r="AH13" s="17">
        <v>9.0259899589475695E-2</v>
      </c>
      <c r="AI13" s="17">
        <v>8.6142313915570604E-2</v>
      </c>
      <c r="AJ13" s="17">
        <v>4.8718799540566203E-2</v>
      </c>
      <c r="AK13" s="17">
        <v>4.4224247025550702E-2</v>
      </c>
      <c r="AL13" s="17">
        <v>5.0367188190946002E-2</v>
      </c>
      <c r="AM13" s="17">
        <v>4.9178794909119201E-2</v>
      </c>
      <c r="AN13" s="17">
        <v>3.6540644293870099E-2</v>
      </c>
      <c r="AO13" s="17">
        <v>4.51316502880416E-2</v>
      </c>
      <c r="AP13" s="17">
        <v>2.2578665598270001E-2</v>
      </c>
      <c r="AQ13" s="17">
        <v>5.2318389291167E-2</v>
      </c>
      <c r="AR13" s="17">
        <v>1.63933378165711E-2</v>
      </c>
      <c r="AS13" s="17"/>
      <c r="AT13" s="17">
        <v>6.32115565188969E-2</v>
      </c>
      <c r="AU13" s="17">
        <v>5.19775442618945E-2</v>
      </c>
      <c r="AV13" s="17">
        <v>6.6398670969914794E-2</v>
      </c>
      <c r="AW13" s="17">
        <v>5.8507481580036498E-2</v>
      </c>
      <c r="AX13" s="17">
        <v>7.1950138386281198E-2</v>
      </c>
      <c r="AY13" s="17">
        <v>5.7505273317118799E-2</v>
      </c>
      <c r="AZ13" s="17"/>
      <c r="BA13" s="17">
        <v>5.4417392923716203E-2</v>
      </c>
      <c r="BB13" s="17">
        <v>7.6070342271759697E-2</v>
      </c>
      <c r="BC13" s="17">
        <v>5.6466741572225303E-2</v>
      </c>
      <c r="BD13" s="17">
        <v>4.5434720593921001E-2</v>
      </c>
      <c r="BE13" s="17">
        <v>3.4105789684725198E-2</v>
      </c>
      <c r="BF13" s="17"/>
      <c r="BG13" s="17">
        <v>3.6973907264977998E-2</v>
      </c>
      <c r="BH13" s="17">
        <v>5.6473504139487103E-2</v>
      </c>
      <c r="BI13" s="17">
        <v>6.9601030821876797E-2</v>
      </c>
      <c r="BJ13" s="17">
        <v>8.0411936299438005E-2</v>
      </c>
      <c r="BK13" s="17">
        <v>9.1524472381174504E-2</v>
      </c>
      <c r="BL13" s="17"/>
      <c r="BM13" s="17">
        <v>3.5536584367152901E-2</v>
      </c>
      <c r="BN13" s="17">
        <v>6.7285872019767295E-2</v>
      </c>
      <c r="BO13" s="17">
        <v>0.116232321424677</v>
      </c>
      <c r="BP13" s="17"/>
      <c r="BQ13" s="17">
        <v>6.0643785438352103E-2</v>
      </c>
      <c r="BR13" s="17">
        <v>6.1474463815348497E-2</v>
      </c>
      <c r="BS13" s="17"/>
      <c r="BT13" s="17">
        <v>5.2261362445333297E-2</v>
      </c>
      <c r="BU13" s="17">
        <v>7.4762586118603702E-2</v>
      </c>
    </row>
    <row r="14" spans="2:73" x14ac:dyDescent="0.3">
      <c r="B14" s="18" t="s">
        <v>92</v>
      </c>
      <c r="C14" s="19">
        <v>0.22287934693668299</v>
      </c>
      <c r="D14" s="19">
        <v>0.18106697417965301</v>
      </c>
      <c r="E14" s="19">
        <v>0.26318775805377598</v>
      </c>
      <c r="F14" s="19"/>
      <c r="G14" s="19">
        <v>0.19650715219751799</v>
      </c>
      <c r="H14" s="19">
        <v>9.4122732351568705E-2</v>
      </c>
      <c r="I14" s="19">
        <v>0.12883645912302599</v>
      </c>
      <c r="J14" s="19">
        <v>0.12941388175690799</v>
      </c>
      <c r="K14" s="19">
        <v>0.22484315160401899</v>
      </c>
      <c r="L14" s="19">
        <v>0.49622629266971302</v>
      </c>
      <c r="M14" s="19"/>
      <c r="N14" s="19">
        <v>0.11735713734229999</v>
      </c>
      <c r="O14" s="19">
        <v>0.18611207166208901</v>
      </c>
      <c r="P14" s="19">
        <v>0.22127692331763499</v>
      </c>
      <c r="Q14" s="19">
        <v>0.37208784017400998</v>
      </c>
      <c r="R14" s="19"/>
      <c r="S14" s="19">
        <v>0.14193714954663</v>
      </c>
      <c r="T14" s="19">
        <v>0.26712060347197097</v>
      </c>
      <c r="U14" s="19">
        <v>0.220987182387758</v>
      </c>
      <c r="V14" s="19">
        <v>0.23722835198391301</v>
      </c>
      <c r="W14" s="19">
        <v>0.21409414180466901</v>
      </c>
      <c r="X14" s="19">
        <v>0.219619350952693</v>
      </c>
      <c r="Y14" s="19">
        <v>0.277290616292999</v>
      </c>
      <c r="Z14" s="19">
        <v>0.21630007947943999</v>
      </c>
      <c r="AA14" s="19">
        <v>0.2267444216393</v>
      </c>
      <c r="AB14" s="19"/>
      <c r="AC14" s="19">
        <v>0.48145653666867699</v>
      </c>
      <c r="AD14" s="19">
        <v>0.43920179484629901</v>
      </c>
      <c r="AE14" s="19">
        <v>0.40421729640822301</v>
      </c>
      <c r="AF14" s="19">
        <v>0.35703191801392897</v>
      </c>
      <c r="AG14" s="19">
        <v>0.281649435003613</v>
      </c>
      <c r="AH14" s="19">
        <v>0.235889871452899</v>
      </c>
      <c r="AI14" s="19">
        <v>0.204656657419897</v>
      </c>
      <c r="AJ14" s="19">
        <v>0.21318567278644701</v>
      </c>
      <c r="AK14" s="19">
        <v>0.155080580086562</v>
      </c>
      <c r="AL14" s="19">
        <v>0.131487925484504</v>
      </c>
      <c r="AM14" s="19">
        <v>0.14031671840655099</v>
      </c>
      <c r="AN14" s="19">
        <v>9.5133382139987205E-2</v>
      </c>
      <c r="AO14" s="19">
        <v>8.5869856917859894E-2</v>
      </c>
      <c r="AP14" s="19">
        <v>7.7062536846428206E-2</v>
      </c>
      <c r="AQ14" s="19">
        <v>7.5817110068366195E-2</v>
      </c>
      <c r="AR14" s="19">
        <v>5.3558818911937797E-2</v>
      </c>
      <c r="AS14" s="19"/>
      <c r="AT14" s="19">
        <v>0.132901365206127</v>
      </c>
      <c r="AU14" s="19">
        <v>0.23583611281558001</v>
      </c>
      <c r="AV14" s="19">
        <v>0.20312727201134001</v>
      </c>
      <c r="AW14" s="19">
        <v>0.25172803414424699</v>
      </c>
      <c r="AX14" s="19">
        <v>0.32630462355863898</v>
      </c>
      <c r="AY14" s="19">
        <v>0.30866107255698699</v>
      </c>
      <c r="AZ14" s="19"/>
      <c r="BA14" s="19">
        <v>0.36186461985618001</v>
      </c>
      <c r="BB14" s="19">
        <v>0.220562474648204</v>
      </c>
      <c r="BC14" s="19">
        <v>0.13665241739693601</v>
      </c>
      <c r="BD14" s="19">
        <v>5.9393375872705899E-2</v>
      </c>
      <c r="BE14" s="19">
        <v>9.8842088227843197E-2</v>
      </c>
      <c r="BF14" s="19"/>
      <c r="BG14" s="19">
        <v>0.26150484461864798</v>
      </c>
      <c r="BH14" s="19">
        <v>0.159095473418575</v>
      </c>
      <c r="BI14" s="19">
        <v>0.248372122046257</v>
      </c>
      <c r="BJ14" s="19">
        <v>0.21825805188488001</v>
      </c>
      <c r="BK14" s="19">
        <v>0.14788977613385501</v>
      </c>
      <c r="BL14" s="19"/>
      <c r="BM14" s="19">
        <v>0.18502492704599899</v>
      </c>
      <c r="BN14" s="19">
        <v>0.24857208963969099</v>
      </c>
      <c r="BO14" s="19">
        <v>0.27346271328468302</v>
      </c>
      <c r="BP14" s="19"/>
      <c r="BQ14" s="19">
        <v>4.6354463225234899E-2</v>
      </c>
      <c r="BR14" s="19">
        <v>0.30507021197172501</v>
      </c>
      <c r="BS14" s="19"/>
      <c r="BT14" s="19">
        <v>0.16905415451940101</v>
      </c>
      <c r="BU14" s="19">
        <v>0.27634951033163302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626</v>
      </c>
      <c r="C9" s="17">
        <v>0.14002768223780299</v>
      </c>
      <c r="D9" s="17">
        <v>0.16006379707364199</v>
      </c>
      <c r="E9" s="17">
        <v>0.120521324569012</v>
      </c>
      <c r="F9" s="17"/>
      <c r="G9" s="17">
        <v>0.17971440651415799</v>
      </c>
      <c r="H9" s="17">
        <v>0.193918780847228</v>
      </c>
      <c r="I9" s="17">
        <v>0.14909736334215701</v>
      </c>
      <c r="J9" s="17">
        <v>0.139436246790136</v>
      </c>
      <c r="K9" s="17">
        <v>0.103182845457749</v>
      </c>
      <c r="L9" s="17">
        <v>8.7768333323237996E-2</v>
      </c>
      <c r="M9" s="17"/>
      <c r="N9" s="17">
        <v>0.18632677532741601</v>
      </c>
      <c r="O9" s="17">
        <v>0.14151508016032799</v>
      </c>
      <c r="P9" s="17">
        <v>0.13651320805912001</v>
      </c>
      <c r="Q9" s="17">
        <v>9.3051007625347501E-2</v>
      </c>
      <c r="R9" s="17"/>
      <c r="S9" s="17">
        <v>0.18086530839145301</v>
      </c>
      <c r="T9" s="17">
        <v>0.10643877599323701</v>
      </c>
      <c r="U9" s="17">
        <v>0.13069031465929301</v>
      </c>
      <c r="V9" s="17">
        <v>0.13031547559922901</v>
      </c>
      <c r="W9" s="17">
        <v>0.11331199848781701</v>
      </c>
      <c r="X9" s="17">
        <v>0.17774350291216701</v>
      </c>
      <c r="Y9" s="17">
        <v>0.117322823747569</v>
      </c>
      <c r="Z9" s="17">
        <v>0.166316008883311</v>
      </c>
      <c r="AA9" s="17">
        <v>0.14323584930980199</v>
      </c>
      <c r="AB9" s="17"/>
      <c r="AC9" s="17">
        <v>4.29535036856456E-2</v>
      </c>
      <c r="AD9" s="17">
        <v>7.4025077993825794E-2</v>
      </c>
      <c r="AE9" s="17">
        <v>5.3302490416185198E-2</v>
      </c>
      <c r="AF9" s="17">
        <v>0.11209266160218299</v>
      </c>
      <c r="AG9" s="17">
        <v>0.12632238342861499</v>
      </c>
      <c r="AH9" s="17">
        <v>0.12769967882088201</v>
      </c>
      <c r="AI9" s="17">
        <v>0.14223883977828999</v>
      </c>
      <c r="AJ9" s="17">
        <v>0.127050593470697</v>
      </c>
      <c r="AK9" s="17">
        <v>0.14705132962467499</v>
      </c>
      <c r="AL9" s="17">
        <v>0.124512225657486</v>
      </c>
      <c r="AM9" s="17">
        <v>0.114562695267849</v>
      </c>
      <c r="AN9" s="17">
        <v>0.19196045737664399</v>
      </c>
      <c r="AO9" s="17">
        <v>0.16862513579483299</v>
      </c>
      <c r="AP9" s="17">
        <v>0.26651726010732901</v>
      </c>
      <c r="AQ9" s="17">
        <v>0.23182494853550201</v>
      </c>
      <c r="AR9" s="17">
        <v>0.31113228442273</v>
      </c>
      <c r="AS9" s="17"/>
      <c r="AT9" s="17">
        <v>0.19697705122630901</v>
      </c>
      <c r="AU9" s="17">
        <v>0.124223588086479</v>
      </c>
      <c r="AV9" s="17">
        <v>0.13355077734243301</v>
      </c>
      <c r="AW9" s="17">
        <v>0.12532342267848301</v>
      </c>
      <c r="AX9" s="17">
        <v>9.7665477332524897E-2</v>
      </c>
      <c r="AY9" s="17">
        <v>0.12771138119384001</v>
      </c>
      <c r="AZ9" s="17"/>
      <c r="BA9" s="17">
        <v>9.8420553679260003E-2</v>
      </c>
      <c r="BB9" s="17">
        <v>0.11323052328253801</v>
      </c>
      <c r="BC9" s="17">
        <v>0.161168742334831</v>
      </c>
      <c r="BD9" s="17">
        <v>0.24193471200205399</v>
      </c>
      <c r="BE9" s="17">
        <v>0.27181037902778099</v>
      </c>
      <c r="BF9" s="17"/>
      <c r="BG9" s="17">
        <v>0.13930239726440199</v>
      </c>
      <c r="BH9" s="17">
        <v>0.17315812665893399</v>
      </c>
      <c r="BI9" s="17">
        <v>0.15480904216475899</v>
      </c>
      <c r="BJ9" s="17">
        <v>0.120950902246186</v>
      </c>
      <c r="BK9" s="17">
        <v>9.7926705201116099E-2</v>
      </c>
      <c r="BL9" s="17"/>
      <c r="BM9" s="17">
        <v>0.18221172513865999</v>
      </c>
      <c r="BN9" s="17">
        <v>0.109626300019999</v>
      </c>
      <c r="BO9" s="17">
        <v>8.7937935200509604E-2</v>
      </c>
      <c r="BP9" s="17"/>
      <c r="BQ9" s="17">
        <v>0.21688129401581199</v>
      </c>
      <c r="BR9" s="17">
        <v>0.100049038769736</v>
      </c>
      <c r="BS9" s="17"/>
      <c r="BT9" s="17">
        <v>0.171975349146646</v>
      </c>
      <c r="BU9" s="17">
        <v>0.10057138156135501</v>
      </c>
    </row>
    <row r="10" spans="2:73" ht="28.8" x14ac:dyDescent="0.3">
      <c r="B10" s="18" t="s">
        <v>627</v>
      </c>
      <c r="C10" s="17">
        <v>0.25014330950658897</v>
      </c>
      <c r="D10" s="17">
        <v>0.25444768226028702</v>
      </c>
      <c r="E10" s="17">
        <v>0.24593161510790301</v>
      </c>
      <c r="F10" s="17"/>
      <c r="G10" s="17">
        <v>0.24663021554610401</v>
      </c>
      <c r="H10" s="17">
        <v>0.32834046616192802</v>
      </c>
      <c r="I10" s="17">
        <v>0.26362443800603302</v>
      </c>
      <c r="J10" s="17">
        <v>0.28309326984535899</v>
      </c>
      <c r="K10" s="17">
        <v>0.24574097548314899</v>
      </c>
      <c r="L10" s="17">
        <v>0.15407651834438099</v>
      </c>
      <c r="M10" s="17"/>
      <c r="N10" s="17">
        <v>0.32475706702164597</v>
      </c>
      <c r="O10" s="17">
        <v>0.25531438433187698</v>
      </c>
      <c r="P10" s="17">
        <v>0.24487707526376701</v>
      </c>
      <c r="Q10" s="17">
        <v>0.17091755533133801</v>
      </c>
      <c r="R10" s="17"/>
      <c r="S10" s="17">
        <v>0.27509924840711603</v>
      </c>
      <c r="T10" s="17">
        <v>0.23497971805642601</v>
      </c>
      <c r="U10" s="17">
        <v>0.30577784597568303</v>
      </c>
      <c r="V10" s="17">
        <v>0.23814698381679</v>
      </c>
      <c r="W10" s="17">
        <v>0.285423544766501</v>
      </c>
      <c r="X10" s="17">
        <v>0.20790340574994701</v>
      </c>
      <c r="Y10" s="17">
        <v>0.24123182203793</v>
      </c>
      <c r="Z10" s="17">
        <v>0.24868318228101099</v>
      </c>
      <c r="AA10" s="17">
        <v>0.22093360399016301</v>
      </c>
      <c r="AB10" s="17"/>
      <c r="AC10" s="17">
        <v>0.20353412729321599</v>
      </c>
      <c r="AD10" s="17">
        <v>0.15643496570982801</v>
      </c>
      <c r="AE10" s="17">
        <v>0.13082106469929999</v>
      </c>
      <c r="AF10" s="17">
        <v>0.129673639532395</v>
      </c>
      <c r="AG10" s="17">
        <v>0.169706745893415</v>
      </c>
      <c r="AH10" s="17">
        <v>0.248835502375575</v>
      </c>
      <c r="AI10" s="17">
        <v>0.23291217599938599</v>
      </c>
      <c r="AJ10" s="17">
        <v>0.30525722858485399</v>
      </c>
      <c r="AK10" s="17">
        <v>0.29883873954560197</v>
      </c>
      <c r="AL10" s="17">
        <v>0.24783486849552699</v>
      </c>
      <c r="AM10" s="17">
        <v>0.32130481740671202</v>
      </c>
      <c r="AN10" s="17">
        <v>0.40866002999351297</v>
      </c>
      <c r="AO10" s="17">
        <v>0.35601412405265298</v>
      </c>
      <c r="AP10" s="17">
        <v>0.31816354829118498</v>
      </c>
      <c r="AQ10" s="17">
        <v>0.24190053847114701</v>
      </c>
      <c r="AR10" s="17">
        <v>0.31071108359292399</v>
      </c>
      <c r="AS10" s="17"/>
      <c r="AT10" s="17">
        <v>0.26545701220426099</v>
      </c>
      <c r="AU10" s="17">
        <v>0.24764051091449499</v>
      </c>
      <c r="AV10" s="17">
        <v>0.25010751197797398</v>
      </c>
      <c r="AW10" s="17">
        <v>0.24579255471439301</v>
      </c>
      <c r="AX10" s="17">
        <v>0.21815461886034901</v>
      </c>
      <c r="AY10" s="17">
        <v>0.27776697632651898</v>
      </c>
      <c r="AZ10" s="17"/>
      <c r="BA10" s="17">
        <v>0.17608014483173301</v>
      </c>
      <c r="BB10" s="17">
        <v>0.25399527944732198</v>
      </c>
      <c r="BC10" s="17">
        <v>0.300434431538945</v>
      </c>
      <c r="BD10" s="17">
        <v>0.307141563381988</v>
      </c>
      <c r="BE10" s="17">
        <v>0.31224353183063702</v>
      </c>
      <c r="BF10" s="17"/>
      <c r="BG10" s="17">
        <v>0.251704410674009</v>
      </c>
      <c r="BH10" s="17">
        <v>0.29628974035052702</v>
      </c>
      <c r="BI10" s="17">
        <v>0.235517860365898</v>
      </c>
      <c r="BJ10" s="17">
        <v>0.23024005433030501</v>
      </c>
      <c r="BK10" s="17">
        <v>0.25643139312302998</v>
      </c>
      <c r="BL10" s="17"/>
      <c r="BM10" s="17">
        <v>0.29072471349267998</v>
      </c>
      <c r="BN10" s="17">
        <v>0.236537980204263</v>
      </c>
      <c r="BO10" s="17">
        <v>0.16221931009601501</v>
      </c>
      <c r="BP10" s="17"/>
      <c r="BQ10" s="17">
        <v>0.31652546023929201</v>
      </c>
      <c r="BR10" s="17">
        <v>0.21548935384470999</v>
      </c>
      <c r="BS10" s="17"/>
      <c r="BT10" s="17">
        <v>0.27742551176672697</v>
      </c>
      <c r="BU10" s="17">
        <v>0.216726060177997</v>
      </c>
    </row>
    <row r="11" spans="2:73" ht="28.8" x14ac:dyDescent="0.3">
      <c r="B11" s="18" t="s">
        <v>628</v>
      </c>
      <c r="C11" s="17">
        <v>0.28840148829470003</v>
      </c>
      <c r="D11" s="17">
        <v>0.31574893187476399</v>
      </c>
      <c r="E11" s="17">
        <v>0.26225239662161398</v>
      </c>
      <c r="F11" s="17"/>
      <c r="G11" s="17">
        <v>0.25203688593393597</v>
      </c>
      <c r="H11" s="17">
        <v>0.26437432132109001</v>
      </c>
      <c r="I11" s="17">
        <v>0.34608719825441098</v>
      </c>
      <c r="J11" s="17">
        <v>0.33415456188593101</v>
      </c>
      <c r="K11" s="17">
        <v>0.346004793819776</v>
      </c>
      <c r="L11" s="17">
        <v>0.209222700264871</v>
      </c>
      <c r="M11" s="17"/>
      <c r="N11" s="17">
        <v>0.277918495008942</v>
      </c>
      <c r="O11" s="17">
        <v>0.308530479732055</v>
      </c>
      <c r="P11" s="17">
        <v>0.309998786310269</v>
      </c>
      <c r="Q11" s="17">
        <v>0.25880713159527702</v>
      </c>
      <c r="R11" s="17"/>
      <c r="S11" s="17">
        <v>0.28919626423248201</v>
      </c>
      <c r="T11" s="17">
        <v>0.28392485812570001</v>
      </c>
      <c r="U11" s="17">
        <v>0.24365765244701099</v>
      </c>
      <c r="V11" s="17">
        <v>0.291423575234597</v>
      </c>
      <c r="W11" s="17">
        <v>0.28568003001440301</v>
      </c>
      <c r="X11" s="17">
        <v>0.30934314778606198</v>
      </c>
      <c r="Y11" s="17">
        <v>0.29070748831907001</v>
      </c>
      <c r="Z11" s="17">
        <v>0.23883350820029101</v>
      </c>
      <c r="AA11" s="17">
        <v>0.32792043884250799</v>
      </c>
      <c r="AB11" s="17"/>
      <c r="AC11" s="17">
        <v>0.21383715144225801</v>
      </c>
      <c r="AD11" s="17">
        <v>0.217644706506365</v>
      </c>
      <c r="AE11" s="17">
        <v>0.27594167630938699</v>
      </c>
      <c r="AF11" s="17">
        <v>0.27706647487083302</v>
      </c>
      <c r="AG11" s="17">
        <v>0.334989713466813</v>
      </c>
      <c r="AH11" s="17">
        <v>0.31852329336902202</v>
      </c>
      <c r="AI11" s="17">
        <v>0.30769113179530699</v>
      </c>
      <c r="AJ11" s="17">
        <v>0.280118112185262</v>
      </c>
      <c r="AK11" s="17">
        <v>0.23284218842650101</v>
      </c>
      <c r="AL11" s="17">
        <v>0.35121611367953498</v>
      </c>
      <c r="AM11" s="17">
        <v>0.35752488977541103</v>
      </c>
      <c r="AN11" s="17">
        <v>0.26124267157096798</v>
      </c>
      <c r="AO11" s="17">
        <v>0.28437085677204699</v>
      </c>
      <c r="AP11" s="17">
        <v>0.29121375210065997</v>
      </c>
      <c r="AQ11" s="17">
        <v>0.35017418184576099</v>
      </c>
      <c r="AR11" s="17">
        <v>0.22016275562924101</v>
      </c>
      <c r="AS11" s="17"/>
      <c r="AT11" s="17">
        <v>0.29339086604500803</v>
      </c>
      <c r="AU11" s="17">
        <v>0.29493968820168198</v>
      </c>
      <c r="AV11" s="17">
        <v>0.303944504660565</v>
      </c>
      <c r="AW11" s="17">
        <v>0.29557452969173298</v>
      </c>
      <c r="AX11" s="17">
        <v>0.25696712542845002</v>
      </c>
      <c r="AY11" s="17">
        <v>0.21325434757960901</v>
      </c>
      <c r="AZ11" s="17"/>
      <c r="BA11" s="17">
        <v>0.29095926066054101</v>
      </c>
      <c r="BB11" s="17">
        <v>0.278592437058993</v>
      </c>
      <c r="BC11" s="17">
        <v>0.31064289754526497</v>
      </c>
      <c r="BD11" s="17">
        <v>0.29172740851600498</v>
      </c>
      <c r="BE11" s="17">
        <v>0.18165598361025101</v>
      </c>
      <c r="BF11" s="17"/>
      <c r="BG11" s="17">
        <v>0.26932724334562902</v>
      </c>
      <c r="BH11" s="17">
        <v>0.28685131237973499</v>
      </c>
      <c r="BI11" s="17">
        <v>0.24497932747425299</v>
      </c>
      <c r="BJ11" s="17">
        <v>0.335857967938964</v>
      </c>
      <c r="BK11" s="17">
        <v>0.32393158636928598</v>
      </c>
      <c r="BL11" s="17"/>
      <c r="BM11" s="17">
        <v>0.26594946469185399</v>
      </c>
      <c r="BN11" s="17">
        <v>0.29749510436405602</v>
      </c>
      <c r="BO11" s="17">
        <v>0.33325948540314199</v>
      </c>
      <c r="BP11" s="17"/>
      <c r="BQ11" s="17">
        <v>0.30420977927785497</v>
      </c>
      <c r="BR11" s="17">
        <v>0.28575277814675398</v>
      </c>
      <c r="BS11" s="17"/>
      <c r="BT11" s="17">
        <v>0.28788214476248403</v>
      </c>
      <c r="BU11" s="17">
        <v>0.29714309815622703</v>
      </c>
    </row>
    <row r="12" spans="2:73" ht="28.8" x14ac:dyDescent="0.3">
      <c r="B12" s="18" t="s">
        <v>629</v>
      </c>
      <c r="C12" s="17">
        <v>7.1585162327419294E-2</v>
      </c>
      <c r="D12" s="17">
        <v>6.1840543351921101E-2</v>
      </c>
      <c r="E12" s="17">
        <v>8.0933100190306695E-2</v>
      </c>
      <c r="F12" s="17"/>
      <c r="G12" s="17">
        <v>8.3188270770930398E-2</v>
      </c>
      <c r="H12" s="17">
        <v>7.8731518119484201E-2</v>
      </c>
      <c r="I12" s="17">
        <v>9.4625491792722297E-2</v>
      </c>
      <c r="J12" s="17">
        <v>8.3459532519752799E-2</v>
      </c>
      <c r="K12" s="17">
        <v>6.7732931803119498E-2</v>
      </c>
      <c r="L12" s="17">
        <v>3.2281186093120397E-2</v>
      </c>
      <c r="M12" s="17"/>
      <c r="N12" s="17">
        <v>6.9208357950554994E-2</v>
      </c>
      <c r="O12" s="17">
        <v>7.58765176116038E-2</v>
      </c>
      <c r="P12" s="17">
        <v>8.0405444164550199E-2</v>
      </c>
      <c r="Q12" s="17">
        <v>6.3356404054210905E-2</v>
      </c>
      <c r="R12" s="17"/>
      <c r="S12" s="17">
        <v>8.9269402968135098E-2</v>
      </c>
      <c r="T12" s="17">
        <v>7.5531821121221407E-2</v>
      </c>
      <c r="U12" s="17">
        <v>4.9982201554848102E-2</v>
      </c>
      <c r="V12" s="17">
        <v>6.6047736565001097E-2</v>
      </c>
      <c r="W12" s="17">
        <v>8.7009252086379399E-2</v>
      </c>
      <c r="X12" s="17">
        <v>4.6315914817450302E-2</v>
      </c>
      <c r="Y12" s="17">
        <v>5.4685068592145197E-2</v>
      </c>
      <c r="Z12" s="17">
        <v>0.10862015013328601</v>
      </c>
      <c r="AA12" s="17">
        <v>7.3781126071387898E-2</v>
      </c>
      <c r="AB12" s="17"/>
      <c r="AC12" s="17">
        <v>5.8218680910203303E-2</v>
      </c>
      <c r="AD12" s="17">
        <v>7.1117165428663295E-2</v>
      </c>
      <c r="AE12" s="17">
        <v>8.6333853989980294E-2</v>
      </c>
      <c r="AF12" s="17">
        <v>4.83418438999869E-2</v>
      </c>
      <c r="AG12" s="17">
        <v>6.18233836981655E-2</v>
      </c>
      <c r="AH12" s="17">
        <v>6.5382660685130795E-2</v>
      </c>
      <c r="AI12" s="17">
        <v>9.2650794453145904E-2</v>
      </c>
      <c r="AJ12" s="17">
        <v>7.3622155671382694E-2</v>
      </c>
      <c r="AK12" s="17">
        <v>6.85995217882511E-2</v>
      </c>
      <c r="AL12" s="17">
        <v>0.113968978655506</v>
      </c>
      <c r="AM12" s="17">
        <v>5.0941463194885898E-2</v>
      </c>
      <c r="AN12" s="17">
        <v>3.6028220634879697E-2</v>
      </c>
      <c r="AO12" s="17">
        <v>8.8479970530460306E-2</v>
      </c>
      <c r="AP12" s="17">
        <v>5.5525364619443303E-2</v>
      </c>
      <c r="AQ12" s="17">
        <v>7.5721954562049595E-2</v>
      </c>
      <c r="AR12" s="17">
        <v>8.9243066378471902E-2</v>
      </c>
      <c r="AS12" s="17"/>
      <c r="AT12" s="17">
        <v>7.6144914975982594E-2</v>
      </c>
      <c r="AU12" s="17">
        <v>7.3988263016377995E-2</v>
      </c>
      <c r="AV12" s="17">
        <v>6.2367082311065997E-2</v>
      </c>
      <c r="AW12" s="17">
        <v>6.6789461127206004E-2</v>
      </c>
      <c r="AX12" s="17">
        <v>8.4452490557127197E-2</v>
      </c>
      <c r="AY12" s="17">
        <v>5.4393915790857401E-2</v>
      </c>
      <c r="AZ12" s="17"/>
      <c r="BA12" s="17">
        <v>5.0377283514073203E-2</v>
      </c>
      <c r="BB12" s="17">
        <v>7.9427171871479907E-2</v>
      </c>
      <c r="BC12" s="17">
        <v>7.4276155029240398E-2</v>
      </c>
      <c r="BD12" s="17">
        <v>6.5911983686642098E-2</v>
      </c>
      <c r="BE12" s="17">
        <v>0.114822644475904</v>
      </c>
      <c r="BF12" s="17"/>
      <c r="BG12" s="17">
        <v>5.4844150014575002E-2</v>
      </c>
      <c r="BH12" s="17">
        <v>6.6153369430249395E-2</v>
      </c>
      <c r="BI12" s="17">
        <v>7.9211300417476704E-2</v>
      </c>
      <c r="BJ12" s="17">
        <v>7.1299018548219503E-2</v>
      </c>
      <c r="BK12" s="17">
        <v>9.4748327551706202E-2</v>
      </c>
      <c r="BL12" s="17"/>
      <c r="BM12" s="17">
        <v>5.8974444037269903E-2</v>
      </c>
      <c r="BN12" s="17">
        <v>7.7417510246388002E-2</v>
      </c>
      <c r="BO12" s="17">
        <v>9.5028726365008503E-2</v>
      </c>
      <c r="BP12" s="17"/>
      <c r="BQ12" s="17">
        <v>8.9235993191371807E-2</v>
      </c>
      <c r="BR12" s="17">
        <v>6.2356650780757202E-2</v>
      </c>
      <c r="BS12" s="17"/>
      <c r="BT12" s="17">
        <v>6.3950903024950004E-2</v>
      </c>
      <c r="BU12" s="17">
        <v>8.5096773035677004E-2</v>
      </c>
    </row>
    <row r="13" spans="2:73" ht="28.8" x14ac:dyDescent="0.3">
      <c r="B13" s="18" t="s">
        <v>630</v>
      </c>
      <c r="C13" s="17">
        <v>2.2809503658507899E-2</v>
      </c>
      <c r="D13" s="17">
        <v>2.3235446836842699E-2</v>
      </c>
      <c r="E13" s="17">
        <v>2.2464813539742601E-2</v>
      </c>
      <c r="F13" s="17"/>
      <c r="G13" s="17">
        <v>2.07191272359411E-2</v>
      </c>
      <c r="H13" s="17">
        <v>1.4060997655172901E-2</v>
      </c>
      <c r="I13" s="17">
        <v>3.0603619779462101E-2</v>
      </c>
      <c r="J13" s="17">
        <v>2.79369207044118E-2</v>
      </c>
      <c r="K13" s="17">
        <v>1.8212703762344198E-2</v>
      </c>
      <c r="L13" s="17">
        <v>2.3884491723565701E-2</v>
      </c>
      <c r="M13" s="17"/>
      <c r="N13" s="17">
        <v>2.3495013565163699E-2</v>
      </c>
      <c r="O13" s="17">
        <v>2.1040444273787099E-2</v>
      </c>
      <c r="P13" s="17">
        <v>2.2656502972654698E-2</v>
      </c>
      <c r="Q13" s="17">
        <v>2.3193284036197599E-2</v>
      </c>
      <c r="R13" s="17"/>
      <c r="S13" s="17">
        <v>1.75455362329697E-2</v>
      </c>
      <c r="T13" s="17">
        <v>2.15887003949321E-2</v>
      </c>
      <c r="U13" s="17">
        <v>3.3055894755643203E-2</v>
      </c>
      <c r="V13" s="17">
        <v>3.06409678479183E-2</v>
      </c>
      <c r="W13" s="17">
        <v>1.9899355985045698E-2</v>
      </c>
      <c r="X13" s="17">
        <v>2.73401735378089E-2</v>
      </c>
      <c r="Y13" s="17">
        <v>2.9709917642907001E-2</v>
      </c>
      <c r="Z13" s="17">
        <v>8.6436703285354497E-3</v>
      </c>
      <c r="AA13" s="17">
        <v>1.4952603225519801E-2</v>
      </c>
      <c r="AB13" s="17"/>
      <c r="AC13" s="17">
        <v>0</v>
      </c>
      <c r="AD13" s="17">
        <v>5.3219728150882703E-2</v>
      </c>
      <c r="AE13" s="17">
        <v>2.5772887110165399E-2</v>
      </c>
      <c r="AF13" s="17">
        <v>2.4256833837859201E-2</v>
      </c>
      <c r="AG13" s="17">
        <v>1.8199463017297499E-2</v>
      </c>
      <c r="AH13" s="17">
        <v>2.1240965205966099E-2</v>
      </c>
      <c r="AI13" s="17">
        <v>1.9529956083432901E-2</v>
      </c>
      <c r="AJ13" s="17">
        <v>1.49894463013796E-2</v>
      </c>
      <c r="AK13" s="17">
        <v>6.2219595457596803E-2</v>
      </c>
      <c r="AL13" s="17">
        <v>1.2455761163924E-2</v>
      </c>
      <c r="AM13" s="17">
        <v>2.2581942869570999E-2</v>
      </c>
      <c r="AN13" s="17">
        <v>9.9034692925756892E-3</v>
      </c>
      <c r="AO13" s="17">
        <v>2.6219550200010398E-2</v>
      </c>
      <c r="AP13" s="17">
        <v>1.3119235925524201E-2</v>
      </c>
      <c r="AQ13" s="17">
        <v>8.6120023712649794E-3</v>
      </c>
      <c r="AR13" s="17">
        <v>1.6855809786237599E-2</v>
      </c>
      <c r="AS13" s="17"/>
      <c r="AT13" s="17">
        <v>1.8911194635941798E-2</v>
      </c>
      <c r="AU13" s="17">
        <v>2.20174810256871E-2</v>
      </c>
      <c r="AV13" s="17">
        <v>4.5455139670485097E-2</v>
      </c>
      <c r="AW13" s="17">
        <v>1.3583382110796001E-2</v>
      </c>
      <c r="AX13" s="17">
        <v>2.0172088628099299E-2</v>
      </c>
      <c r="AY13" s="17">
        <v>1.9101442799566801E-2</v>
      </c>
      <c r="AZ13" s="17"/>
      <c r="BA13" s="17">
        <v>1.82060322299364E-2</v>
      </c>
      <c r="BB13" s="17">
        <v>3.6549791155518499E-2</v>
      </c>
      <c r="BC13" s="17">
        <v>1.6436156131880299E-2</v>
      </c>
      <c r="BD13" s="17">
        <v>1.51668990986994E-2</v>
      </c>
      <c r="BE13" s="17">
        <v>0</v>
      </c>
      <c r="BF13" s="17"/>
      <c r="BG13" s="17">
        <v>1.83741012423017E-2</v>
      </c>
      <c r="BH13" s="17">
        <v>2.1113893222564399E-2</v>
      </c>
      <c r="BI13" s="17">
        <v>2.2799958091735299E-2</v>
      </c>
      <c r="BJ13" s="17">
        <v>2.9524575092328899E-2</v>
      </c>
      <c r="BK13" s="17">
        <v>4.0041504577314098E-2</v>
      </c>
      <c r="BL13" s="17"/>
      <c r="BM13" s="17">
        <v>1.4095144487067101E-2</v>
      </c>
      <c r="BN13" s="17">
        <v>2.7007848136901901E-2</v>
      </c>
      <c r="BO13" s="17">
        <v>3.86034420641784E-2</v>
      </c>
      <c r="BP13" s="17"/>
      <c r="BQ13" s="17">
        <v>1.6653873775301399E-2</v>
      </c>
      <c r="BR13" s="17">
        <v>2.82005311086699E-2</v>
      </c>
      <c r="BS13" s="17"/>
      <c r="BT13" s="17">
        <v>2.1369317366975001E-2</v>
      </c>
      <c r="BU13" s="17">
        <v>2.56828600778275E-2</v>
      </c>
    </row>
    <row r="14" spans="2:73" x14ac:dyDescent="0.3">
      <c r="B14" s="18" t="s">
        <v>92</v>
      </c>
      <c r="C14" s="19">
        <v>0.22703285397498099</v>
      </c>
      <c r="D14" s="19">
        <v>0.184663598602543</v>
      </c>
      <c r="E14" s="19">
        <v>0.26789674997142099</v>
      </c>
      <c r="F14" s="19"/>
      <c r="G14" s="19">
        <v>0.21771109399893099</v>
      </c>
      <c r="H14" s="19">
        <v>0.120573915895097</v>
      </c>
      <c r="I14" s="19">
        <v>0.11596188882521501</v>
      </c>
      <c r="J14" s="19">
        <v>0.13191946825440901</v>
      </c>
      <c r="K14" s="19">
        <v>0.219125749673862</v>
      </c>
      <c r="L14" s="19">
        <v>0.49276677025082399</v>
      </c>
      <c r="M14" s="19"/>
      <c r="N14" s="19">
        <v>0.118294291126278</v>
      </c>
      <c r="O14" s="19">
        <v>0.19772309389034901</v>
      </c>
      <c r="P14" s="19">
        <v>0.20554898322963899</v>
      </c>
      <c r="Q14" s="19">
        <v>0.39067461735762898</v>
      </c>
      <c r="R14" s="19"/>
      <c r="S14" s="19">
        <v>0.14802423976784401</v>
      </c>
      <c r="T14" s="19">
        <v>0.27753612630848401</v>
      </c>
      <c r="U14" s="19">
        <v>0.236836090607522</v>
      </c>
      <c r="V14" s="19">
        <v>0.24342526093646399</v>
      </c>
      <c r="W14" s="19">
        <v>0.20867581865985399</v>
      </c>
      <c r="X14" s="19">
        <v>0.23135385519656501</v>
      </c>
      <c r="Y14" s="19">
        <v>0.26634287966037901</v>
      </c>
      <c r="Z14" s="19">
        <v>0.22890348017356599</v>
      </c>
      <c r="AA14" s="19">
        <v>0.219176378560619</v>
      </c>
      <c r="AB14" s="19"/>
      <c r="AC14" s="19">
        <v>0.48145653666867699</v>
      </c>
      <c r="AD14" s="19">
        <v>0.42755835621043498</v>
      </c>
      <c r="AE14" s="19">
        <v>0.427828027474982</v>
      </c>
      <c r="AF14" s="19">
        <v>0.40856854625674199</v>
      </c>
      <c r="AG14" s="19">
        <v>0.28895831049569398</v>
      </c>
      <c r="AH14" s="19">
        <v>0.21831789954342301</v>
      </c>
      <c r="AI14" s="19">
        <v>0.204977101890438</v>
      </c>
      <c r="AJ14" s="19">
        <v>0.19896246378642499</v>
      </c>
      <c r="AK14" s="19">
        <v>0.19044862515737401</v>
      </c>
      <c r="AL14" s="19">
        <v>0.15001205234802201</v>
      </c>
      <c r="AM14" s="19">
        <v>0.13308419148557099</v>
      </c>
      <c r="AN14" s="19">
        <v>9.2205151131419194E-2</v>
      </c>
      <c r="AO14" s="19">
        <v>7.6290362649995794E-2</v>
      </c>
      <c r="AP14" s="19">
        <v>5.5460838955858703E-2</v>
      </c>
      <c r="AQ14" s="19">
        <v>9.1766374214275498E-2</v>
      </c>
      <c r="AR14" s="19">
        <v>5.1895000190395703E-2</v>
      </c>
      <c r="AS14" s="19"/>
      <c r="AT14" s="19">
        <v>0.14911896091249799</v>
      </c>
      <c r="AU14" s="19">
        <v>0.23719046875527799</v>
      </c>
      <c r="AV14" s="19">
        <v>0.20457498403747701</v>
      </c>
      <c r="AW14" s="19">
        <v>0.25293664967738899</v>
      </c>
      <c r="AX14" s="19">
        <v>0.32258819919345</v>
      </c>
      <c r="AY14" s="19">
        <v>0.30777193630960797</v>
      </c>
      <c r="AZ14" s="19"/>
      <c r="BA14" s="19">
        <v>0.36595672508445698</v>
      </c>
      <c r="BB14" s="19">
        <v>0.238204797184149</v>
      </c>
      <c r="BC14" s="19">
        <v>0.137041617419838</v>
      </c>
      <c r="BD14" s="19">
        <v>7.8117433314612197E-2</v>
      </c>
      <c r="BE14" s="19">
        <v>0.11946746105542699</v>
      </c>
      <c r="BF14" s="19"/>
      <c r="BG14" s="19">
        <v>0.26644769745908298</v>
      </c>
      <c r="BH14" s="19">
        <v>0.15643355795799099</v>
      </c>
      <c r="BI14" s="19">
        <v>0.26268251148587701</v>
      </c>
      <c r="BJ14" s="19">
        <v>0.21212748184399799</v>
      </c>
      <c r="BK14" s="19">
        <v>0.186920483177548</v>
      </c>
      <c r="BL14" s="19"/>
      <c r="BM14" s="19">
        <v>0.18804450815246901</v>
      </c>
      <c r="BN14" s="19">
        <v>0.25191525702839201</v>
      </c>
      <c r="BO14" s="19">
        <v>0.282951100871146</v>
      </c>
      <c r="BP14" s="19"/>
      <c r="BQ14" s="19">
        <v>5.64935995003676E-2</v>
      </c>
      <c r="BR14" s="19">
        <v>0.308151647349373</v>
      </c>
      <c r="BS14" s="19"/>
      <c r="BT14" s="19">
        <v>0.177396773932218</v>
      </c>
      <c r="BU14" s="19">
        <v>0.27477982699091702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626</v>
      </c>
      <c r="C9" s="17">
        <v>9.7777080086066295E-2</v>
      </c>
      <c r="D9" s="17">
        <v>0.11722719752055399</v>
      </c>
      <c r="E9" s="17">
        <v>7.9125108967549804E-2</v>
      </c>
      <c r="F9" s="17"/>
      <c r="G9" s="17">
        <v>0.17077897200546899</v>
      </c>
      <c r="H9" s="17">
        <v>0.19377056600572801</v>
      </c>
      <c r="I9" s="17">
        <v>0.10315155559040801</v>
      </c>
      <c r="J9" s="17">
        <v>6.0995586391057399E-2</v>
      </c>
      <c r="K9" s="17">
        <v>3.4198363137532897E-2</v>
      </c>
      <c r="L9" s="17">
        <v>3.9623385241334901E-2</v>
      </c>
      <c r="M9" s="17"/>
      <c r="N9" s="17">
        <v>0.15016669427940399</v>
      </c>
      <c r="O9" s="17">
        <v>9.5766350044476603E-2</v>
      </c>
      <c r="P9" s="17">
        <v>9.3915633473701701E-2</v>
      </c>
      <c r="Q9" s="17">
        <v>4.7317562938688003E-2</v>
      </c>
      <c r="R9" s="17"/>
      <c r="S9" s="17">
        <v>0.1766472211655</v>
      </c>
      <c r="T9" s="17">
        <v>5.5902071589374103E-2</v>
      </c>
      <c r="U9" s="17">
        <v>8.8438764110348497E-2</v>
      </c>
      <c r="V9" s="17">
        <v>9.0616125209127305E-2</v>
      </c>
      <c r="W9" s="17">
        <v>8.2313511967091899E-2</v>
      </c>
      <c r="X9" s="17">
        <v>9.2996630439222502E-2</v>
      </c>
      <c r="Y9" s="17">
        <v>6.9258532458874103E-2</v>
      </c>
      <c r="Z9" s="17">
        <v>8.1637677499246594E-2</v>
      </c>
      <c r="AA9" s="17">
        <v>0.107941392370211</v>
      </c>
      <c r="AB9" s="17"/>
      <c r="AC9" s="17">
        <v>8.7881917833896997E-2</v>
      </c>
      <c r="AD9" s="17">
        <v>0.11236877984440601</v>
      </c>
      <c r="AE9" s="17">
        <v>1.53591454569761E-2</v>
      </c>
      <c r="AF9" s="17">
        <v>5.5797619522237898E-2</v>
      </c>
      <c r="AG9" s="17">
        <v>8.1861602353801494E-2</v>
      </c>
      <c r="AH9" s="17">
        <v>7.76802148357921E-2</v>
      </c>
      <c r="AI9" s="17">
        <v>8.7894766295872007E-2</v>
      </c>
      <c r="AJ9" s="17">
        <v>8.4635542962630997E-2</v>
      </c>
      <c r="AK9" s="17">
        <v>7.7051284492362204E-2</v>
      </c>
      <c r="AL9" s="17">
        <v>7.7149772537946401E-2</v>
      </c>
      <c r="AM9" s="17">
        <v>7.6011726639545502E-2</v>
      </c>
      <c r="AN9" s="17">
        <v>0.108629315247684</v>
      </c>
      <c r="AO9" s="17">
        <v>0.17802699228042701</v>
      </c>
      <c r="AP9" s="17">
        <v>0.184697558236397</v>
      </c>
      <c r="AQ9" s="17">
        <v>9.9388381931058298E-2</v>
      </c>
      <c r="AR9" s="17">
        <v>0.33517790873040099</v>
      </c>
      <c r="AS9" s="17"/>
      <c r="AT9" s="17">
        <v>0.17568092974621399</v>
      </c>
      <c r="AU9" s="17">
        <v>7.7138813959270996E-2</v>
      </c>
      <c r="AV9" s="17">
        <v>9.0939637880616597E-2</v>
      </c>
      <c r="AW9" s="17">
        <v>7.6512693314725697E-2</v>
      </c>
      <c r="AX9" s="17">
        <v>4.2198156789468803E-2</v>
      </c>
      <c r="AY9" s="17">
        <v>6.7718233898225205E-2</v>
      </c>
      <c r="AZ9" s="17"/>
      <c r="BA9" s="17">
        <v>6.1523691827002402E-2</v>
      </c>
      <c r="BB9" s="17">
        <v>6.4272168949543795E-2</v>
      </c>
      <c r="BC9" s="17">
        <v>0.11626374496856599</v>
      </c>
      <c r="BD9" s="17">
        <v>0.18333553628914601</v>
      </c>
      <c r="BE9" s="17">
        <v>0.30402168011976499</v>
      </c>
      <c r="BF9" s="17"/>
      <c r="BG9" s="17">
        <v>9.1904913747452605E-2</v>
      </c>
      <c r="BH9" s="17">
        <v>0.14164250798612901</v>
      </c>
      <c r="BI9" s="17">
        <v>5.4929587781750402E-2</v>
      </c>
      <c r="BJ9" s="17">
        <v>8.4411786574239603E-2</v>
      </c>
      <c r="BK9" s="17">
        <v>5.4091685297455699E-2</v>
      </c>
      <c r="BL9" s="17"/>
      <c r="BM9" s="17">
        <v>0.13264309016874601</v>
      </c>
      <c r="BN9" s="17">
        <v>7.0061062556824205E-2</v>
      </c>
      <c r="BO9" s="17">
        <v>6.0981962337359502E-2</v>
      </c>
      <c r="BP9" s="17"/>
      <c r="BQ9" s="17">
        <v>0.18023702884095</v>
      </c>
      <c r="BR9" s="17">
        <v>5.1230032496345897E-2</v>
      </c>
      <c r="BS9" s="17"/>
      <c r="BT9" s="17">
        <v>0.127924747535753</v>
      </c>
      <c r="BU9" s="17">
        <v>5.7169962454347703E-2</v>
      </c>
    </row>
    <row r="10" spans="2:73" ht="28.8" x14ac:dyDescent="0.3">
      <c r="B10" s="18" t="s">
        <v>627</v>
      </c>
      <c r="C10" s="17">
        <v>0.23501317311925901</v>
      </c>
      <c r="D10" s="17">
        <v>0.26304448717749002</v>
      </c>
      <c r="E10" s="17">
        <v>0.20761732065775401</v>
      </c>
      <c r="F10" s="17"/>
      <c r="G10" s="17">
        <v>0.27533284699097399</v>
      </c>
      <c r="H10" s="17">
        <v>0.34813257073253501</v>
      </c>
      <c r="I10" s="17">
        <v>0.284676715225335</v>
      </c>
      <c r="J10" s="17">
        <v>0.23029530173854401</v>
      </c>
      <c r="K10" s="17">
        <v>0.182319374943821</v>
      </c>
      <c r="L10" s="17">
        <v>0.11518155953055299</v>
      </c>
      <c r="M10" s="17"/>
      <c r="N10" s="17">
        <v>0.34787526614836101</v>
      </c>
      <c r="O10" s="17">
        <v>0.228743686133276</v>
      </c>
      <c r="P10" s="17">
        <v>0.209517283255405</v>
      </c>
      <c r="Q10" s="17">
        <v>0.14241340747316</v>
      </c>
      <c r="R10" s="17"/>
      <c r="S10" s="17">
        <v>0.27682486292745301</v>
      </c>
      <c r="T10" s="17">
        <v>0.22402399195886999</v>
      </c>
      <c r="U10" s="17">
        <v>0.23112370670293</v>
      </c>
      <c r="V10" s="17">
        <v>0.211383758984757</v>
      </c>
      <c r="W10" s="17">
        <v>0.231504066953546</v>
      </c>
      <c r="X10" s="17">
        <v>0.245853274593546</v>
      </c>
      <c r="Y10" s="17">
        <v>0.23552152710205301</v>
      </c>
      <c r="Z10" s="17">
        <v>0.227722769175812</v>
      </c>
      <c r="AA10" s="17">
        <v>0.216537166257807</v>
      </c>
      <c r="AB10" s="17"/>
      <c r="AC10" s="17">
        <v>0.26886917913263297</v>
      </c>
      <c r="AD10" s="17">
        <v>0.160554090636744</v>
      </c>
      <c r="AE10" s="17">
        <v>9.4139396022949004E-2</v>
      </c>
      <c r="AF10" s="17">
        <v>0.123346740276199</v>
      </c>
      <c r="AG10" s="17">
        <v>0.15595753880984201</v>
      </c>
      <c r="AH10" s="17">
        <v>0.21211374785099801</v>
      </c>
      <c r="AI10" s="17">
        <v>0.19921186445957101</v>
      </c>
      <c r="AJ10" s="17">
        <v>0.26707991958748001</v>
      </c>
      <c r="AK10" s="17">
        <v>0.25715219145971602</v>
      </c>
      <c r="AL10" s="17">
        <v>0.30520678371666499</v>
      </c>
      <c r="AM10" s="17">
        <v>0.27789774587152999</v>
      </c>
      <c r="AN10" s="17">
        <v>0.34655344057871301</v>
      </c>
      <c r="AO10" s="17">
        <v>0.310400080258666</v>
      </c>
      <c r="AP10" s="17">
        <v>0.32880025875533703</v>
      </c>
      <c r="AQ10" s="17">
        <v>0.41770972013895002</v>
      </c>
      <c r="AR10" s="17">
        <v>0.38431451465750199</v>
      </c>
      <c r="AS10" s="17"/>
      <c r="AT10" s="17">
        <v>0.31353129063914298</v>
      </c>
      <c r="AU10" s="17">
        <v>0.20055622231624001</v>
      </c>
      <c r="AV10" s="17">
        <v>0.27155521646071101</v>
      </c>
      <c r="AW10" s="17">
        <v>0.19843723754925</v>
      </c>
      <c r="AX10" s="17">
        <v>0.15805643500524999</v>
      </c>
      <c r="AY10" s="17">
        <v>0.25921701764043098</v>
      </c>
      <c r="AZ10" s="17"/>
      <c r="BA10" s="17">
        <v>0.15269320909873099</v>
      </c>
      <c r="BB10" s="17">
        <v>0.19736636702842</v>
      </c>
      <c r="BC10" s="17">
        <v>0.28984024896556898</v>
      </c>
      <c r="BD10" s="17">
        <v>0.378395022550163</v>
      </c>
      <c r="BE10" s="17">
        <v>0.25135505663961699</v>
      </c>
      <c r="BF10" s="17"/>
      <c r="BG10" s="17">
        <v>0.23112416492822399</v>
      </c>
      <c r="BH10" s="17">
        <v>0.26736984941736602</v>
      </c>
      <c r="BI10" s="17">
        <v>0.23208751301076699</v>
      </c>
      <c r="BJ10" s="17">
        <v>0.22739021133234399</v>
      </c>
      <c r="BK10" s="17">
        <v>0.250770621268812</v>
      </c>
      <c r="BL10" s="17"/>
      <c r="BM10" s="17">
        <v>0.26742291150640501</v>
      </c>
      <c r="BN10" s="17">
        <v>0.22544892883004</v>
      </c>
      <c r="BO10" s="17">
        <v>0.16164763250137601</v>
      </c>
      <c r="BP10" s="17"/>
      <c r="BQ10" s="17">
        <v>0.33446812938741</v>
      </c>
      <c r="BR10" s="17">
        <v>0.17685981674606499</v>
      </c>
      <c r="BS10" s="17"/>
      <c r="BT10" s="17">
        <v>0.27794748664563501</v>
      </c>
      <c r="BU10" s="17">
        <v>0.17584326907019299</v>
      </c>
    </row>
    <row r="11" spans="2:73" ht="28.8" x14ac:dyDescent="0.3">
      <c r="B11" s="18" t="s">
        <v>628</v>
      </c>
      <c r="C11" s="17">
        <v>0.29657860716580198</v>
      </c>
      <c r="D11" s="17">
        <v>0.312389931478883</v>
      </c>
      <c r="E11" s="17">
        <v>0.28129884015817003</v>
      </c>
      <c r="F11" s="17"/>
      <c r="G11" s="17">
        <v>0.261465043505066</v>
      </c>
      <c r="H11" s="17">
        <v>0.212029632180948</v>
      </c>
      <c r="I11" s="17">
        <v>0.32977541217516998</v>
      </c>
      <c r="J11" s="17">
        <v>0.389865363342772</v>
      </c>
      <c r="K11" s="17">
        <v>0.38301683460650299</v>
      </c>
      <c r="L11" s="17">
        <v>0.22763845397702201</v>
      </c>
      <c r="M11" s="17"/>
      <c r="N11" s="17">
        <v>0.27438444817208801</v>
      </c>
      <c r="O11" s="17">
        <v>0.32482534811736402</v>
      </c>
      <c r="P11" s="17">
        <v>0.309290212232672</v>
      </c>
      <c r="Q11" s="17">
        <v>0.28197089137763898</v>
      </c>
      <c r="R11" s="17"/>
      <c r="S11" s="17">
        <v>0.28272544836191499</v>
      </c>
      <c r="T11" s="17">
        <v>0.30061975663578999</v>
      </c>
      <c r="U11" s="17">
        <v>0.29450547419071899</v>
      </c>
      <c r="V11" s="17">
        <v>0.26235059918824799</v>
      </c>
      <c r="W11" s="17">
        <v>0.31618295769904198</v>
      </c>
      <c r="X11" s="17">
        <v>0.266401948830437</v>
      </c>
      <c r="Y11" s="17">
        <v>0.30812005518149399</v>
      </c>
      <c r="Z11" s="17">
        <v>0.30255958268926297</v>
      </c>
      <c r="AA11" s="17">
        <v>0.337783835096573</v>
      </c>
      <c r="AB11" s="17"/>
      <c r="AC11" s="17">
        <v>0.16883173639343499</v>
      </c>
      <c r="AD11" s="17">
        <v>0.186316487537697</v>
      </c>
      <c r="AE11" s="17">
        <v>0.33281073112699899</v>
      </c>
      <c r="AF11" s="17">
        <v>0.290910531696147</v>
      </c>
      <c r="AG11" s="17">
        <v>0.295417206453016</v>
      </c>
      <c r="AH11" s="17">
        <v>0.30064769997818902</v>
      </c>
      <c r="AI11" s="17">
        <v>0.287691173177961</v>
      </c>
      <c r="AJ11" s="17">
        <v>0.35080318933932197</v>
      </c>
      <c r="AK11" s="17">
        <v>0.32618248623437501</v>
      </c>
      <c r="AL11" s="17">
        <v>0.30939437235461098</v>
      </c>
      <c r="AM11" s="17">
        <v>0.32162148766158</v>
      </c>
      <c r="AN11" s="17">
        <v>0.362836513020458</v>
      </c>
      <c r="AO11" s="17">
        <v>0.340064202917849</v>
      </c>
      <c r="AP11" s="17">
        <v>0.34802370716278003</v>
      </c>
      <c r="AQ11" s="17">
        <v>0.24164579163715799</v>
      </c>
      <c r="AR11" s="17">
        <v>0.174586519166848</v>
      </c>
      <c r="AS11" s="17"/>
      <c r="AT11" s="17">
        <v>0.25262023691755697</v>
      </c>
      <c r="AU11" s="17">
        <v>0.32646173190970401</v>
      </c>
      <c r="AV11" s="17">
        <v>0.28390899932889202</v>
      </c>
      <c r="AW11" s="17">
        <v>0.31735445079987401</v>
      </c>
      <c r="AX11" s="17">
        <v>0.32897585111913002</v>
      </c>
      <c r="AY11" s="17">
        <v>0.21391213712370299</v>
      </c>
      <c r="AZ11" s="17"/>
      <c r="BA11" s="17">
        <v>0.29620604197762501</v>
      </c>
      <c r="BB11" s="17">
        <v>0.32263617863095601</v>
      </c>
      <c r="BC11" s="17">
        <v>0.31267946827370702</v>
      </c>
      <c r="BD11" s="17">
        <v>0.237672910707934</v>
      </c>
      <c r="BE11" s="17">
        <v>0.214264264824851</v>
      </c>
      <c r="BF11" s="17"/>
      <c r="BG11" s="17">
        <v>0.301865224833192</v>
      </c>
      <c r="BH11" s="17">
        <v>0.29213140180630798</v>
      </c>
      <c r="BI11" s="17">
        <v>0.30974178717217599</v>
      </c>
      <c r="BJ11" s="17">
        <v>0.31463196916026398</v>
      </c>
      <c r="BK11" s="17">
        <v>0.27440017246187198</v>
      </c>
      <c r="BL11" s="17"/>
      <c r="BM11" s="17">
        <v>0.30196984324374898</v>
      </c>
      <c r="BN11" s="17">
        <v>0.299459906890227</v>
      </c>
      <c r="BO11" s="17">
        <v>0.27356252680212201</v>
      </c>
      <c r="BP11" s="17"/>
      <c r="BQ11" s="17">
        <v>0.27931694089411102</v>
      </c>
      <c r="BR11" s="17">
        <v>0.31727475359292001</v>
      </c>
      <c r="BS11" s="17"/>
      <c r="BT11" s="17">
        <v>0.28729132155834303</v>
      </c>
      <c r="BU11" s="17">
        <v>0.32490812714424699</v>
      </c>
    </row>
    <row r="12" spans="2:73" ht="28.8" x14ac:dyDescent="0.3">
      <c r="B12" s="18" t="s">
        <v>629</v>
      </c>
      <c r="C12" s="17">
        <v>0.10627738205512199</v>
      </c>
      <c r="D12" s="17">
        <v>9.4296763750400206E-2</v>
      </c>
      <c r="E12" s="17">
        <v>0.11791129444724301</v>
      </c>
      <c r="F12" s="17"/>
      <c r="G12" s="17">
        <v>9.0054420988875006E-2</v>
      </c>
      <c r="H12" s="17">
        <v>0.110302744508311</v>
      </c>
      <c r="I12" s="17">
        <v>0.12215738953423901</v>
      </c>
      <c r="J12" s="17">
        <v>0.13378129705598499</v>
      </c>
      <c r="K12" s="17">
        <v>0.106143442294754</v>
      </c>
      <c r="L12" s="17">
        <v>7.85493433116594E-2</v>
      </c>
      <c r="M12" s="17"/>
      <c r="N12" s="17">
        <v>8.7091123526770106E-2</v>
      </c>
      <c r="O12" s="17">
        <v>0.12755255282497099</v>
      </c>
      <c r="P12" s="17">
        <v>0.104280123672596</v>
      </c>
      <c r="Q12" s="17">
        <v>0.107387159338819</v>
      </c>
      <c r="R12" s="17"/>
      <c r="S12" s="17">
        <v>0.10005066640481999</v>
      </c>
      <c r="T12" s="17">
        <v>0.103082387390356</v>
      </c>
      <c r="U12" s="17">
        <v>0.105542047589957</v>
      </c>
      <c r="V12" s="17">
        <v>0.138896302748654</v>
      </c>
      <c r="W12" s="17">
        <v>0.12779327121172601</v>
      </c>
      <c r="X12" s="17">
        <v>0.110451328532732</v>
      </c>
      <c r="Y12" s="17">
        <v>9.3180492109592797E-2</v>
      </c>
      <c r="Z12" s="17">
        <v>0.10878620230634101</v>
      </c>
      <c r="AA12" s="17">
        <v>8.1826543300195398E-2</v>
      </c>
      <c r="AB12" s="17"/>
      <c r="AC12" s="17">
        <v>0</v>
      </c>
      <c r="AD12" s="17">
        <v>6.1768328654722003E-2</v>
      </c>
      <c r="AE12" s="17">
        <v>8.3352502972754705E-2</v>
      </c>
      <c r="AF12" s="17">
        <v>0.105111746953138</v>
      </c>
      <c r="AG12" s="17">
        <v>0.13692843502271099</v>
      </c>
      <c r="AH12" s="17">
        <v>0.12487562091564</v>
      </c>
      <c r="AI12" s="17">
        <v>0.156861660469026</v>
      </c>
      <c r="AJ12" s="17">
        <v>8.21919051834194E-2</v>
      </c>
      <c r="AK12" s="17">
        <v>0.12804144455538399</v>
      </c>
      <c r="AL12" s="17">
        <v>9.5484486605806607E-2</v>
      </c>
      <c r="AM12" s="17">
        <v>0.11903726862331</v>
      </c>
      <c r="AN12" s="17">
        <v>8.3122822241949196E-2</v>
      </c>
      <c r="AO12" s="17">
        <v>8.5861694843058695E-2</v>
      </c>
      <c r="AP12" s="17">
        <v>4.9538318692204701E-2</v>
      </c>
      <c r="AQ12" s="17">
        <v>0.13721400385822899</v>
      </c>
      <c r="AR12" s="17">
        <v>5.77670718906831E-2</v>
      </c>
      <c r="AS12" s="17"/>
      <c r="AT12" s="17">
        <v>8.7942710302675003E-2</v>
      </c>
      <c r="AU12" s="17">
        <v>0.12344849567621601</v>
      </c>
      <c r="AV12" s="17">
        <v>9.45626583397743E-2</v>
      </c>
      <c r="AW12" s="17">
        <v>0.110854063368762</v>
      </c>
      <c r="AX12" s="17">
        <v>8.5243939593929896E-2</v>
      </c>
      <c r="AY12" s="17">
        <v>0.15435333686071101</v>
      </c>
      <c r="AZ12" s="17"/>
      <c r="BA12" s="17">
        <v>8.0420962056761899E-2</v>
      </c>
      <c r="BB12" s="17">
        <v>0.13165150917769</v>
      </c>
      <c r="BC12" s="17">
        <v>0.12164060981712201</v>
      </c>
      <c r="BD12" s="17">
        <v>9.6181132901691099E-2</v>
      </c>
      <c r="BE12" s="17">
        <v>7.1809385078384302E-2</v>
      </c>
      <c r="BF12" s="17"/>
      <c r="BG12" s="17">
        <v>8.4983652162649803E-2</v>
      </c>
      <c r="BH12" s="17">
        <v>9.9593742135515001E-2</v>
      </c>
      <c r="BI12" s="17">
        <v>0.113026448632309</v>
      </c>
      <c r="BJ12" s="17">
        <v>0.11275300659920801</v>
      </c>
      <c r="BK12" s="17">
        <v>0.19221480357861001</v>
      </c>
      <c r="BL12" s="17"/>
      <c r="BM12" s="17">
        <v>8.7038438682329994E-2</v>
      </c>
      <c r="BN12" s="17">
        <v>0.106418666063832</v>
      </c>
      <c r="BO12" s="17">
        <v>0.16321247123133101</v>
      </c>
      <c r="BP12" s="17"/>
      <c r="BQ12" s="17">
        <v>0.127146655611376</v>
      </c>
      <c r="BR12" s="17">
        <v>9.9187026120015301E-2</v>
      </c>
      <c r="BS12" s="17"/>
      <c r="BT12" s="17">
        <v>0.104776724448238</v>
      </c>
      <c r="BU12" s="17">
        <v>0.114035334122483</v>
      </c>
    </row>
    <row r="13" spans="2:73" ht="28.8" x14ac:dyDescent="0.3">
      <c r="B13" s="18" t="s">
        <v>630</v>
      </c>
      <c r="C13" s="17">
        <v>4.1115516267253301E-2</v>
      </c>
      <c r="D13" s="17">
        <v>4.0617257290733698E-2</v>
      </c>
      <c r="E13" s="17">
        <v>4.1727924272291501E-2</v>
      </c>
      <c r="F13" s="17"/>
      <c r="G13" s="17">
        <v>9.63438988413335E-3</v>
      </c>
      <c r="H13" s="17">
        <v>3.7966603222365003E-2</v>
      </c>
      <c r="I13" s="17">
        <v>4.2508900318029799E-2</v>
      </c>
      <c r="J13" s="17">
        <v>5.7500523683227403E-2</v>
      </c>
      <c r="K13" s="17">
        <v>6.2978621261001497E-2</v>
      </c>
      <c r="L13" s="17">
        <v>3.5384818971336697E-2</v>
      </c>
      <c r="M13" s="17"/>
      <c r="N13" s="17">
        <v>2.62571410822597E-2</v>
      </c>
      <c r="O13" s="17">
        <v>3.9154368724612101E-2</v>
      </c>
      <c r="P13" s="17">
        <v>5.2726204405191497E-2</v>
      </c>
      <c r="Q13" s="17">
        <v>4.8521519613066201E-2</v>
      </c>
      <c r="R13" s="17"/>
      <c r="S13" s="17">
        <v>2.8480655293385299E-2</v>
      </c>
      <c r="T13" s="17">
        <v>3.6709704065485703E-2</v>
      </c>
      <c r="U13" s="17">
        <v>4.5951819740045703E-2</v>
      </c>
      <c r="V13" s="17">
        <v>5.3570769508282899E-2</v>
      </c>
      <c r="W13" s="17">
        <v>2.9032918513326601E-2</v>
      </c>
      <c r="X13" s="17">
        <v>6.0928708346418899E-2</v>
      </c>
      <c r="Y13" s="17">
        <v>3.8989575669222502E-2</v>
      </c>
      <c r="Z13" s="17">
        <v>2.7048940070356398E-2</v>
      </c>
      <c r="AA13" s="17">
        <v>4.7976998832513502E-2</v>
      </c>
      <c r="AB13" s="17"/>
      <c r="AC13" s="17">
        <v>2.27299714829684E-2</v>
      </c>
      <c r="AD13" s="17">
        <v>0.10386367921443999</v>
      </c>
      <c r="AE13" s="17">
        <v>3.58533785974606E-2</v>
      </c>
      <c r="AF13" s="17">
        <v>3.2861285516942097E-2</v>
      </c>
      <c r="AG13" s="17">
        <v>5.2240044137375499E-2</v>
      </c>
      <c r="AH13" s="17">
        <v>6.43356751230377E-2</v>
      </c>
      <c r="AI13" s="17">
        <v>4.48648687549651E-2</v>
      </c>
      <c r="AJ13" s="17">
        <v>1.6310494482800801E-2</v>
      </c>
      <c r="AK13" s="17">
        <v>6.9616743006764306E-2</v>
      </c>
      <c r="AL13" s="17">
        <v>3.11867721580559E-2</v>
      </c>
      <c r="AM13" s="17">
        <v>5.73925425188457E-2</v>
      </c>
      <c r="AN13" s="17">
        <v>1.0108177121837701E-2</v>
      </c>
      <c r="AO13" s="17">
        <v>5.3169356921396096E-3</v>
      </c>
      <c r="AP13" s="17">
        <v>2.0959959778892898E-2</v>
      </c>
      <c r="AQ13" s="17">
        <v>2.2403340790358699E-2</v>
      </c>
      <c r="AR13" s="17">
        <v>1.0328496523038201E-2</v>
      </c>
      <c r="AS13" s="17"/>
      <c r="AT13" s="17">
        <v>4.4528795509363499E-2</v>
      </c>
      <c r="AU13" s="17">
        <v>3.3186507218549099E-2</v>
      </c>
      <c r="AV13" s="17">
        <v>4.4517190344651E-2</v>
      </c>
      <c r="AW13" s="17">
        <v>4.5697586788154297E-2</v>
      </c>
      <c r="AX13" s="17">
        <v>5.3873994676982E-2</v>
      </c>
      <c r="AY13" s="17">
        <v>1.7752211447664899E-2</v>
      </c>
      <c r="AZ13" s="17"/>
      <c r="BA13" s="17">
        <v>5.0501555946616698E-2</v>
      </c>
      <c r="BB13" s="17">
        <v>5.1455958489447902E-2</v>
      </c>
      <c r="BC13" s="17">
        <v>3.4339482966948699E-2</v>
      </c>
      <c r="BD13" s="17">
        <v>2.4960532626509799E-2</v>
      </c>
      <c r="BE13" s="17">
        <v>3.4105789684725198E-2</v>
      </c>
      <c r="BF13" s="17"/>
      <c r="BG13" s="17">
        <v>2.87720857894938E-2</v>
      </c>
      <c r="BH13" s="17">
        <v>3.7549245062513198E-2</v>
      </c>
      <c r="BI13" s="17">
        <v>3.4786912075640303E-2</v>
      </c>
      <c r="BJ13" s="17">
        <v>5.3388794010610197E-2</v>
      </c>
      <c r="BK13" s="17">
        <v>5.6326424487234503E-2</v>
      </c>
      <c r="BL13" s="17"/>
      <c r="BM13" s="17">
        <v>2.5571186596487099E-2</v>
      </c>
      <c r="BN13" s="17">
        <v>4.9529323213081601E-2</v>
      </c>
      <c r="BO13" s="17">
        <v>6.7051957196235606E-2</v>
      </c>
      <c r="BP13" s="17"/>
      <c r="BQ13" s="17">
        <v>2.9422175235645099E-2</v>
      </c>
      <c r="BR13" s="17">
        <v>5.1167335758293797E-2</v>
      </c>
      <c r="BS13" s="17"/>
      <c r="BT13" s="17">
        <v>3.5577176056550197E-2</v>
      </c>
      <c r="BU13" s="17">
        <v>5.2604184706591998E-2</v>
      </c>
    </row>
    <row r="14" spans="2:73" x14ac:dyDescent="0.3">
      <c r="B14" s="18" t="s">
        <v>92</v>
      </c>
      <c r="C14" s="19">
        <v>0.223238241306498</v>
      </c>
      <c r="D14" s="19">
        <v>0.17242436278193901</v>
      </c>
      <c r="E14" s="19">
        <v>0.27231951149699202</v>
      </c>
      <c r="F14" s="19"/>
      <c r="G14" s="19">
        <v>0.19273432662548301</v>
      </c>
      <c r="H14" s="19">
        <v>9.7797883350113496E-2</v>
      </c>
      <c r="I14" s="19">
        <v>0.117730027156818</v>
      </c>
      <c r="J14" s="19">
        <v>0.12756192778841399</v>
      </c>
      <c r="K14" s="19">
        <v>0.231343363756388</v>
      </c>
      <c r="L14" s="19">
        <v>0.503622438968094</v>
      </c>
      <c r="M14" s="19"/>
      <c r="N14" s="19">
        <v>0.11422532679111699</v>
      </c>
      <c r="O14" s="19">
        <v>0.1839576941553</v>
      </c>
      <c r="P14" s="19">
        <v>0.230270542960434</v>
      </c>
      <c r="Q14" s="19">
        <v>0.37238945925862799</v>
      </c>
      <c r="R14" s="19"/>
      <c r="S14" s="19">
        <v>0.13527114584692701</v>
      </c>
      <c r="T14" s="19">
        <v>0.27966208836012402</v>
      </c>
      <c r="U14" s="19">
        <v>0.234438187666</v>
      </c>
      <c r="V14" s="19">
        <v>0.243182444360931</v>
      </c>
      <c r="W14" s="19">
        <v>0.213173273655269</v>
      </c>
      <c r="X14" s="19">
        <v>0.223368109257644</v>
      </c>
      <c r="Y14" s="19">
        <v>0.25492981747876298</v>
      </c>
      <c r="Z14" s="19">
        <v>0.25224482825897998</v>
      </c>
      <c r="AA14" s="19">
        <v>0.20793406414270099</v>
      </c>
      <c r="AB14" s="19"/>
      <c r="AC14" s="19">
        <v>0.45168719515706701</v>
      </c>
      <c r="AD14" s="19">
        <v>0.37512863411198999</v>
      </c>
      <c r="AE14" s="19">
        <v>0.43848484582286101</v>
      </c>
      <c r="AF14" s="19">
        <v>0.39197207603533601</v>
      </c>
      <c r="AG14" s="19">
        <v>0.277595173223254</v>
      </c>
      <c r="AH14" s="19">
        <v>0.220347041296342</v>
      </c>
      <c r="AI14" s="19">
        <v>0.223475666842605</v>
      </c>
      <c r="AJ14" s="19">
        <v>0.19897894844434699</v>
      </c>
      <c r="AK14" s="19">
        <v>0.14195585025139801</v>
      </c>
      <c r="AL14" s="19">
        <v>0.181577812626915</v>
      </c>
      <c r="AM14" s="19">
        <v>0.14803922868518801</v>
      </c>
      <c r="AN14" s="19">
        <v>8.8749731789358299E-2</v>
      </c>
      <c r="AO14" s="19">
        <v>8.0330094007859801E-2</v>
      </c>
      <c r="AP14" s="19">
        <v>6.7980197374387999E-2</v>
      </c>
      <c r="AQ14" s="19">
        <v>8.16387616442453E-2</v>
      </c>
      <c r="AR14" s="19">
        <v>3.7825489031527201E-2</v>
      </c>
      <c r="AS14" s="19"/>
      <c r="AT14" s="19">
        <v>0.12569603688504799</v>
      </c>
      <c r="AU14" s="19">
        <v>0.23920822892002</v>
      </c>
      <c r="AV14" s="19">
        <v>0.21451629764535499</v>
      </c>
      <c r="AW14" s="19">
        <v>0.25114396817923401</v>
      </c>
      <c r="AX14" s="19">
        <v>0.33165162281523902</v>
      </c>
      <c r="AY14" s="19">
        <v>0.28704706302926503</v>
      </c>
      <c r="AZ14" s="19"/>
      <c r="BA14" s="19">
        <v>0.358654539093263</v>
      </c>
      <c r="BB14" s="19">
        <v>0.23261781772394299</v>
      </c>
      <c r="BC14" s="19">
        <v>0.12523644500808701</v>
      </c>
      <c r="BD14" s="19">
        <v>7.9454864924556404E-2</v>
      </c>
      <c r="BE14" s="19">
        <v>0.12444382365265701</v>
      </c>
      <c r="BF14" s="19"/>
      <c r="BG14" s="19">
        <v>0.26134995853898702</v>
      </c>
      <c r="BH14" s="19">
        <v>0.16171325359216901</v>
      </c>
      <c r="BI14" s="19">
        <v>0.25542775132735701</v>
      </c>
      <c r="BJ14" s="19">
        <v>0.20742423232333501</v>
      </c>
      <c r="BK14" s="19">
        <v>0.17219629290601601</v>
      </c>
      <c r="BL14" s="19"/>
      <c r="BM14" s="19">
        <v>0.18535452980228201</v>
      </c>
      <c r="BN14" s="19">
        <v>0.24908211244599399</v>
      </c>
      <c r="BO14" s="19">
        <v>0.27354344993157598</v>
      </c>
      <c r="BP14" s="19"/>
      <c r="BQ14" s="19">
        <v>4.94090700305077E-2</v>
      </c>
      <c r="BR14" s="19">
        <v>0.30428103528636102</v>
      </c>
      <c r="BS14" s="19"/>
      <c r="BT14" s="19">
        <v>0.16648254375548099</v>
      </c>
      <c r="BU14" s="19">
        <v>0.27543912250213698</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626</v>
      </c>
      <c r="C9" s="17">
        <v>0.145625360222157</v>
      </c>
      <c r="D9" s="17">
        <v>0.15442212764475599</v>
      </c>
      <c r="E9" s="17">
        <v>0.137502464676551</v>
      </c>
      <c r="F9" s="17"/>
      <c r="G9" s="17">
        <v>0.23658082472233299</v>
      </c>
      <c r="H9" s="17">
        <v>0.19913766394413801</v>
      </c>
      <c r="I9" s="17">
        <v>0.139921340668822</v>
      </c>
      <c r="J9" s="17">
        <v>0.126802562005604</v>
      </c>
      <c r="K9" s="17">
        <v>0.113471982351201</v>
      </c>
      <c r="L9" s="17">
        <v>8.34065604487602E-2</v>
      </c>
      <c r="M9" s="17"/>
      <c r="N9" s="17">
        <v>0.17046183066394299</v>
      </c>
      <c r="O9" s="17">
        <v>0.12878859794435099</v>
      </c>
      <c r="P9" s="17">
        <v>0.15253597645570299</v>
      </c>
      <c r="Q9" s="17">
        <v>0.12898920553805299</v>
      </c>
      <c r="R9" s="17"/>
      <c r="S9" s="17">
        <v>0.183864519382226</v>
      </c>
      <c r="T9" s="17">
        <v>0.11866510882964899</v>
      </c>
      <c r="U9" s="17">
        <v>0.16262837414845699</v>
      </c>
      <c r="V9" s="17">
        <v>0.13417303649499401</v>
      </c>
      <c r="W9" s="17">
        <v>0.149729281172232</v>
      </c>
      <c r="X9" s="17">
        <v>0.15379560550666299</v>
      </c>
      <c r="Y9" s="17">
        <v>9.1659775663114798E-2</v>
      </c>
      <c r="Z9" s="17">
        <v>0.15287915219968201</v>
      </c>
      <c r="AA9" s="17">
        <v>0.15784038397734901</v>
      </c>
      <c r="AB9" s="17"/>
      <c r="AC9" s="17">
        <v>2.9769341511610401E-2</v>
      </c>
      <c r="AD9" s="17">
        <v>0.216165226812461</v>
      </c>
      <c r="AE9" s="17">
        <v>9.6812997073677104E-2</v>
      </c>
      <c r="AF9" s="17">
        <v>0.117372566683923</v>
      </c>
      <c r="AG9" s="17">
        <v>9.4546601303947195E-2</v>
      </c>
      <c r="AH9" s="17">
        <v>0.123813735076268</v>
      </c>
      <c r="AI9" s="17">
        <v>0.159748764031345</v>
      </c>
      <c r="AJ9" s="17">
        <v>0.160212817923371</v>
      </c>
      <c r="AK9" s="17">
        <v>0.18157115117226599</v>
      </c>
      <c r="AL9" s="17">
        <v>0.13832382904565399</v>
      </c>
      <c r="AM9" s="17">
        <v>0.16322173082194</v>
      </c>
      <c r="AN9" s="17">
        <v>0.11485110352580601</v>
      </c>
      <c r="AO9" s="17">
        <v>0.17317954611123301</v>
      </c>
      <c r="AP9" s="17">
        <v>0.197158306182005</v>
      </c>
      <c r="AQ9" s="17">
        <v>0.17102204040406199</v>
      </c>
      <c r="AR9" s="17">
        <v>0.25817513219341298</v>
      </c>
      <c r="AS9" s="17"/>
      <c r="AT9" s="17">
        <v>0.200735189241731</v>
      </c>
      <c r="AU9" s="17">
        <v>0.11483290503059899</v>
      </c>
      <c r="AV9" s="17">
        <v>0.149166618217526</v>
      </c>
      <c r="AW9" s="17">
        <v>0.14217714062838699</v>
      </c>
      <c r="AX9" s="17">
        <v>0.117002843746854</v>
      </c>
      <c r="AY9" s="17">
        <v>0.129932460224643</v>
      </c>
      <c r="AZ9" s="17"/>
      <c r="BA9" s="17">
        <v>0.12710216597340901</v>
      </c>
      <c r="BB9" s="17">
        <v>0.132035199295165</v>
      </c>
      <c r="BC9" s="17">
        <v>0.14693703933743699</v>
      </c>
      <c r="BD9" s="17">
        <v>0.21623601644815199</v>
      </c>
      <c r="BE9" s="17">
        <v>0.228410817960739</v>
      </c>
      <c r="BF9" s="17"/>
      <c r="BG9" s="17">
        <v>0.133440783712794</v>
      </c>
      <c r="BH9" s="17">
        <v>0.159410828832354</v>
      </c>
      <c r="BI9" s="17">
        <v>0.13696176666297799</v>
      </c>
      <c r="BJ9" s="17">
        <v>0.13222698518485099</v>
      </c>
      <c r="BK9" s="17">
        <v>0.14739469920249099</v>
      </c>
      <c r="BL9" s="17"/>
      <c r="BM9" s="17">
        <v>0.163052627688659</v>
      </c>
      <c r="BN9" s="17">
        <v>0.13814627908528901</v>
      </c>
      <c r="BO9" s="17">
        <v>0.11182342892769501</v>
      </c>
      <c r="BP9" s="17"/>
      <c r="BQ9" s="17">
        <v>0.27751246503110999</v>
      </c>
      <c r="BR9" s="17">
        <v>7.0391838328396503E-2</v>
      </c>
      <c r="BS9" s="17"/>
      <c r="BT9" s="17">
        <v>0.18742284189033301</v>
      </c>
      <c r="BU9" s="17">
        <v>9.4325310240543997E-2</v>
      </c>
    </row>
    <row r="10" spans="2:73" ht="28.8" x14ac:dyDescent="0.3">
      <c r="B10" s="18" t="s">
        <v>627</v>
      </c>
      <c r="C10" s="17">
        <v>0.23193421519950799</v>
      </c>
      <c r="D10" s="17">
        <v>0.24592548493067201</v>
      </c>
      <c r="E10" s="17">
        <v>0.218212443597149</v>
      </c>
      <c r="F10" s="17"/>
      <c r="G10" s="17">
        <v>0.23368960213843901</v>
      </c>
      <c r="H10" s="17">
        <v>0.32805135194866403</v>
      </c>
      <c r="I10" s="17">
        <v>0.26811487331852302</v>
      </c>
      <c r="J10" s="17">
        <v>0.234744275273536</v>
      </c>
      <c r="K10" s="17">
        <v>0.22504463336410699</v>
      </c>
      <c r="L10" s="17">
        <v>0.12555433421904</v>
      </c>
      <c r="M10" s="17"/>
      <c r="N10" s="17">
        <v>0.28756557331285998</v>
      </c>
      <c r="O10" s="17">
        <v>0.222477493478584</v>
      </c>
      <c r="P10" s="17">
        <v>0.24248298126631901</v>
      </c>
      <c r="Q10" s="17">
        <v>0.17585670741701501</v>
      </c>
      <c r="R10" s="17"/>
      <c r="S10" s="17">
        <v>0.26453452263489002</v>
      </c>
      <c r="T10" s="17">
        <v>0.20356615850176299</v>
      </c>
      <c r="U10" s="17">
        <v>0.26098401476022898</v>
      </c>
      <c r="V10" s="17">
        <v>0.195883782997293</v>
      </c>
      <c r="W10" s="17">
        <v>0.213728123121839</v>
      </c>
      <c r="X10" s="17">
        <v>0.208374120520606</v>
      </c>
      <c r="Y10" s="17">
        <v>0.25310577825632202</v>
      </c>
      <c r="Z10" s="17">
        <v>0.21955175914778299</v>
      </c>
      <c r="AA10" s="17">
        <v>0.25412206759274197</v>
      </c>
      <c r="AB10" s="17"/>
      <c r="AC10" s="17">
        <v>0.123668672205493</v>
      </c>
      <c r="AD10" s="17">
        <v>0.14108857992193</v>
      </c>
      <c r="AE10" s="17">
        <v>0.15019888163037301</v>
      </c>
      <c r="AF10" s="17">
        <v>0.19840377945183699</v>
      </c>
      <c r="AG10" s="17">
        <v>0.16440987088824999</v>
      </c>
      <c r="AH10" s="17">
        <v>0.26992478758664401</v>
      </c>
      <c r="AI10" s="17">
        <v>0.230550470955869</v>
      </c>
      <c r="AJ10" s="17">
        <v>0.236595091447734</v>
      </c>
      <c r="AK10" s="17">
        <v>0.22869703289260301</v>
      </c>
      <c r="AL10" s="17">
        <v>0.212543448827721</v>
      </c>
      <c r="AM10" s="17">
        <v>0.292139192575045</v>
      </c>
      <c r="AN10" s="17">
        <v>0.35285461526415401</v>
      </c>
      <c r="AO10" s="17">
        <v>0.28395182266575097</v>
      </c>
      <c r="AP10" s="17">
        <v>0.148772119816203</v>
      </c>
      <c r="AQ10" s="17">
        <v>0.23582768067138499</v>
      </c>
      <c r="AR10" s="17">
        <v>0.35504271493455403</v>
      </c>
      <c r="AS10" s="17"/>
      <c r="AT10" s="17">
        <v>0.28112522171321302</v>
      </c>
      <c r="AU10" s="17">
        <v>0.220684516568079</v>
      </c>
      <c r="AV10" s="17">
        <v>0.21471130872528399</v>
      </c>
      <c r="AW10" s="17">
        <v>0.21621705256217599</v>
      </c>
      <c r="AX10" s="17">
        <v>0.207561228388663</v>
      </c>
      <c r="AY10" s="17">
        <v>0.22813805754896099</v>
      </c>
      <c r="AZ10" s="17"/>
      <c r="BA10" s="17">
        <v>0.16403062312006</v>
      </c>
      <c r="BB10" s="17">
        <v>0.23332105940323999</v>
      </c>
      <c r="BC10" s="17">
        <v>0.25993737424507402</v>
      </c>
      <c r="BD10" s="17">
        <v>0.32943544763736499</v>
      </c>
      <c r="BE10" s="17">
        <v>0.33932474996442002</v>
      </c>
      <c r="BF10" s="17"/>
      <c r="BG10" s="17">
        <v>0.21293594169448901</v>
      </c>
      <c r="BH10" s="17">
        <v>0.25258843996101099</v>
      </c>
      <c r="BI10" s="17">
        <v>0.210804906131385</v>
      </c>
      <c r="BJ10" s="17">
        <v>0.21047931426920899</v>
      </c>
      <c r="BK10" s="17">
        <v>0.30951253900880399</v>
      </c>
      <c r="BL10" s="17"/>
      <c r="BM10" s="17">
        <v>0.26007120789587901</v>
      </c>
      <c r="BN10" s="17">
        <v>0.204569225841531</v>
      </c>
      <c r="BO10" s="17">
        <v>0.214323560408891</v>
      </c>
      <c r="BP10" s="17"/>
      <c r="BQ10" s="17">
        <v>0.36206098617360399</v>
      </c>
      <c r="BR10" s="17">
        <v>0.15658484080057999</v>
      </c>
      <c r="BS10" s="17"/>
      <c r="BT10" s="17">
        <v>0.26478715038860301</v>
      </c>
      <c r="BU10" s="17">
        <v>0.18772835555748399</v>
      </c>
    </row>
    <row r="11" spans="2:73" ht="28.8" x14ac:dyDescent="0.3">
      <c r="B11" s="18" t="s">
        <v>628</v>
      </c>
      <c r="C11" s="17">
        <v>0.28573474573372998</v>
      </c>
      <c r="D11" s="17">
        <v>0.29885912562811701</v>
      </c>
      <c r="E11" s="17">
        <v>0.27382701888278199</v>
      </c>
      <c r="F11" s="17"/>
      <c r="G11" s="17">
        <v>0.222432271078076</v>
      </c>
      <c r="H11" s="17">
        <v>0.261214450769926</v>
      </c>
      <c r="I11" s="17">
        <v>0.32667475126606998</v>
      </c>
      <c r="J11" s="17">
        <v>0.35844629509348902</v>
      </c>
      <c r="K11" s="17">
        <v>0.32514471220410701</v>
      </c>
      <c r="L11" s="17">
        <v>0.228690727146694</v>
      </c>
      <c r="M11" s="17"/>
      <c r="N11" s="17">
        <v>0.30904904082110701</v>
      </c>
      <c r="O11" s="17">
        <v>0.31721673536440198</v>
      </c>
      <c r="P11" s="17">
        <v>0.25787216147102598</v>
      </c>
      <c r="Q11" s="17">
        <v>0.25422042062348299</v>
      </c>
      <c r="R11" s="17"/>
      <c r="S11" s="17">
        <v>0.30772111299807903</v>
      </c>
      <c r="T11" s="17">
        <v>0.31603232894341798</v>
      </c>
      <c r="U11" s="17">
        <v>0.24346092995287</v>
      </c>
      <c r="V11" s="17">
        <v>0.29943073101961198</v>
      </c>
      <c r="W11" s="17">
        <v>0.28997467452819897</v>
      </c>
      <c r="X11" s="17">
        <v>0.275795800907494</v>
      </c>
      <c r="Y11" s="17">
        <v>0.27194934884142202</v>
      </c>
      <c r="Z11" s="17">
        <v>0.27964184142026699</v>
      </c>
      <c r="AA11" s="17">
        <v>0.25993996290357901</v>
      </c>
      <c r="AB11" s="17"/>
      <c r="AC11" s="17">
        <v>0.37728121308735102</v>
      </c>
      <c r="AD11" s="17">
        <v>0.19472243989323201</v>
      </c>
      <c r="AE11" s="17">
        <v>0.237223928292181</v>
      </c>
      <c r="AF11" s="17">
        <v>0.268372536743615</v>
      </c>
      <c r="AG11" s="17">
        <v>0.29288685121136399</v>
      </c>
      <c r="AH11" s="17">
        <v>0.26938325922322698</v>
      </c>
      <c r="AI11" s="17">
        <v>0.27632922288384498</v>
      </c>
      <c r="AJ11" s="17">
        <v>0.27791568631467001</v>
      </c>
      <c r="AK11" s="17">
        <v>0.294157897001672</v>
      </c>
      <c r="AL11" s="17">
        <v>0.43178600152726199</v>
      </c>
      <c r="AM11" s="17">
        <v>0.25834439198436199</v>
      </c>
      <c r="AN11" s="17">
        <v>0.33572144462846898</v>
      </c>
      <c r="AO11" s="17">
        <v>0.35460601148023002</v>
      </c>
      <c r="AP11" s="17">
        <v>0.40950867492001197</v>
      </c>
      <c r="AQ11" s="17">
        <v>0.418396428460517</v>
      </c>
      <c r="AR11" s="17">
        <v>0.19655305571314799</v>
      </c>
      <c r="AS11" s="17"/>
      <c r="AT11" s="17">
        <v>0.26746543780836501</v>
      </c>
      <c r="AU11" s="17">
        <v>0.32933932643373998</v>
      </c>
      <c r="AV11" s="17">
        <v>0.28752747175236198</v>
      </c>
      <c r="AW11" s="17">
        <v>0.27334230619873601</v>
      </c>
      <c r="AX11" s="17">
        <v>0.247210268033737</v>
      </c>
      <c r="AY11" s="17">
        <v>0.23081323818313501</v>
      </c>
      <c r="AZ11" s="17"/>
      <c r="BA11" s="17">
        <v>0.26367043370184801</v>
      </c>
      <c r="BB11" s="17">
        <v>0.27160215763672901</v>
      </c>
      <c r="BC11" s="17">
        <v>0.33658770860416198</v>
      </c>
      <c r="BD11" s="17">
        <v>0.25374822262090402</v>
      </c>
      <c r="BE11" s="17">
        <v>0.21323710090884401</v>
      </c>
      <c r="BF11" s="17"/>
      <c r="BG11" s="17">
        <v>0.29041280859214802</v>
      </c>
      <c r="BH11" s="17">
        <v>0.29659441053671598</v>
      </c>
      <c r="BI11" s="17">
        <v>0.29230580187244598</v>
      </c>
      <c r="BJ11" s="17">
        <v>0.30575975105587999</v>
      </c>
      <c r="BK11" s="17">
        <v>0.27517106659490698</v>
      </c>
      <c r="BL11" s="17"/>
      <c r="BM11" s="17">
        <v>0.29701180682580902</v>
      </c>
      <c r="BN11" s="17">
        <v>0.281953634811624</v>
      </c>
      <c r="BO11" s="17">
        <v>0.26130264694810501</v>
      </c>
      <c r="BP11" s="17"/>
      <c r="BQ11" s="17">
        <v>0.22808208787300199</v>
      </c>
      <c r="BR11" s="17">
        <v>0.32625120188490703</v>
      </c>
      <c r="BS11" s="17"/>
      <c r="BT11" s="17">
        <v>0.26742014137428499</v>
      </c>
      <c r="BU11" s="17">
        <v>0.31650862328296903</v>
      </c>
    </row>
    <row r="12" spans="2:73" ht="28.8" x14ac:dyDescent="0.3">
      <c r="B12" s="18" t="s">
        <v>629</v>
      </c>
      <c r="C12" s="17">
        <v>8.9192059095291001E-2</v>
      </c>
      <c r="D12" s="17">
        <v>0.100365888107912</v>
      </c>
      <c r="E12" s="17">
        <v>7.7420766989305903E-2</v>
      </c>
      <c r="F12" s="17"/>
      <c r="G12" s="17">
        <v>9.1826021010308095E-2</v>
      </c>
      <c r="H12" s="17">
        <v>9.50959969879525E-2</v>
      </c>
      <c r="I12" s="17">
        <v>0.103509013183697</v>
      </c>
      <c r="J12" s="17">
        <v>0.11259422303705301</v>
      </c>
      <c r="K12" s="17">
        <v>8.5482257873099904E-2</v>
      </c>
      <c r="L12" s="17">
        <v>5.4453996430988298E-2</v>
      </c>
      <c r="M12" s="17"/>
      <c r="N12" s="17">
        <v>8.7226262691479095E-2</v>
      </c>
      <c r="O12" s="17">
        <v>0.11508946872600399</v>
      </c>
      <c r="P12" s="17">
        <v>9.9261878434565798E-2</v>
      </c>
      <c r="Q12" s="17">
        <v>5.4203525452439803E-2</v>
      </c>
      <c r="R12" s="17"/>
      <c r="S12" s="17">
        <v>8.8542228186874294E-2</v>
      </c>
      <c r="T12" s="17">
        <v>7.0141725099889599E-2</v>
      </c>
      <c r="U12" s="17">
        <v>0.10117112472968</v>
      </c>
      <c r="V12" s="17">
        <v>9.9282110085476105E-2</v>
      </c>
      <c r="W12" s="17">
        <v>9.76199291940099E-2</v>
      </c>
      <c r="X12" s="17">
        <v>0.110817122180333</v>
      </c>
      <c r="Y12" s="17">
        <v>9.8766932622166306E-2</v>
      </c>
      <c r="Z12" s="17">
        <v>0.106014828261454</v>
      </c>
      <c r="AA12" s="17">
        <v>5.9372191803521102E-2</v>
      </c>
      <c r="AB12" s="17"/>
      <c r="AC12" s="17">
        <v>0</v>
      </c>
      <c r="AD12" s="17">
        <v>4.5968567498330899E-2</v>
      </c>
      <c r="AE12" s="17">
        <v>7.9652729547637302E-2</v>
      </c>
      <c r="AF12" s="17">
        <v>5.9403272696843298E-2</v>
      </c>
      <c r="AG12" s="17">
        <v>0.109126673283044</v>
      </c>
      <c r="AH12" s="17">
        <v>8.2858184009522107E-2</v>
      </c>
      <c r="AI12" s="17">
        <v>9.5952641054690896E-2</v>
      </c>
      <c r="AJ12" s="17">
        <v>9.7477137007174697E-2</v>
      </c>
      <c r="AK12" s="17">
        <v>9.3700085728115501E-2</v>
      </c>
      <c r="AL12" s="17">
        <v>8.3494669852075501E-2</v>
      </c>
      <c r="AM12" s="17">
        <v>0.111346015444348</v>
      </c>
      <c r="AN12" s="17">
        <v>8.1813505953488797E-2</v>
      </c>
      <c r="AO12" s="17">
        <v>7.1061433938134994E-2</v>
      </c>
      <c r="AP12" s="17">
        <v>0.15183639919052899</v>
      </c>
      <c r="AQ12" s="17">
        <v>7.2808992894004498E-2</v>
      </c>
      <c r="AR12" s="17">
        <v>0.117284570335017</v>
      </c>
      <c r="AS12" s="17"/>
      <c r="AT12" s="17">
        <v>9.4865814511097601E-2</v>
      </c>
      <c r="AU12" s="17">
        <v>8.6348166831284906E-2</v>
      </c>
      <c r="AV12" s="17">
        <v>9.2639343772176405E-2</v>
      </c>
      <c r="AW12" s="17">
        <v>8.8668082178319702E-2</v>
      </c>
      <c r="AX12" s="17">
        <v>7.6249214940827398E-2</v>
      </c>
      <c r="AY12" s="17">
        <v>9.8664502670628498E-2</v>
      </c>
      <c r="AZ12" s="17"/>
      <c r="BA12" s="17">
        <v>7.7021066671569202E-2</v>
      </c>
      <c r="BB12" s="17">
        <v>9.3751225332483507E-2</v>
      </c>
      <c r="BC12" s="17">
        <v>0.105737327623209</v>
      </c>
      <c r="BD12" s="17">
        <v>8.3213374056331696E-2</v>
      </c>
      <c r="BE12" s="17">
        <v>6.1120986053664998E-2</v>
      </c>
      <c r="BF12" s="17"/>
      <c r="BG12" s="17">
        <v>7.1229676853643703E-2</v>
      </c>
      <c r="BH12" s="17">
        <v>9.6181566129791701E-2</v>
      </c>
      <c r="BI12" s="17">
        <v>9.3434553574093096E-2</v>
      </c>
      <c r="BJ12" s="17">
        <v>0.125654887785215</v>
      </c>
      <c r="BK12" s="17">
        <v>7.9871821968888604E-2</v>
      </c>
      <c r="BL12" s="17"/>
      <c r="BM12" s="17">
        <v>8.1337184704301804E-2</v>
      </c>
      <c r="BN12" s="17">
        <v>8.9629073534921305E-2</v>
      </c>
      <c r="BO12" s="17">
        <v>0.111520456836771</v>
      </c>
      <c r="BP12" s="17"/>
      <c r="BQ12" s="17">
        <v>8.1431824128988306E-2</v>
      </c>
      <c r="BR12" s="17">
        <v>0.101232701872341</v>
      </c>
      <c r="BS12" s="17"/>
      <c r="BT12" s="17">
        <v>9.5500543694897203E-2</v>
      </c>
      <c r="BU12" s="17">
        <v>8.6372632041983796E-2</v>
      </c>
    </row>
    <row r="13" spans="2:73" ht="28.8" x14ac:dyDescent="0.3">
      <c r="B13" s="18" t="s">
        <v>630</v>
      </c>
      <c r="C13" s="17">
        <v>3.0261636972763101E-2</v>
      </c>
      <c r="D13" s="17">
        <v>2.9069017455038201E-2</v>
      </c>
      <c r="E13" s="17">
        <v>3.1517191814721297E-2</v>
      </c>
      <c r="F13" s="17"/>
      <c r="G13" s="17">
        <v>1.7224037473284499E-2</v>
      </c>
      <c r="H13" s="17">
        <v>2.0202254912603902E-2</v>
      </c>
      <c r="I13" s="17">
        <v>3.9031370747722699E-2</v>
      </c>
      <c r="J13" s="17">
        <v>4.1489602217040698E-2</v>
      </c>
      <c r="K13" s="17">
        <v>4.25230189360499E-2</v>
      </c>
      <c r="L13" s="17">
        <v>2.25780819805349E-2</v>
      </c>
      <c r="M13" s="17"/>
      <c r="N13" s="17">
        <v>2.8994341659144902E-2</v>
      </c>
      <c r="O13" s="17">
        <v>2.4816195437128898E-2</v>
      </c>
      <c r="P13" s="17">
        <v>3.1520930658575398E-2</v>
      </c>
      <c r="Q13" s="17">
        <v>3.6799579720269697E-2</v>
      </c>
      <c r="R13" s="17"/>
      <c r="S13" s="17">
        <v>2.46812656962331E-2</v>
      </c>
      <c r="T13" s="17">
        <v>2.83143363413304E-2</v>
      </c>
      <c r="U13" s="17">
        <v>2.6316756298786E-2</v>
      </c>
      <c r="V13" s="17">
        <v>3.8949304536606097E-2</v>
      </c>
      <c r="W13" s="17">
        <v>3.0442976573886199E-2</v>
      </c>
      <c r="X13" s="17">
        <v>3.5957512962910901E-2</v>
      </c>
      <c r="Y13" s="17">
        <v>3.0884314309191301E-2</v>
      </c>
      <c r="Z13" s="17">
        <v>4.4536159544399196E-3</v>
      </c>
      <c r="AA13" s="17">
        <v>4.0167764522819803E-2</v>
      </c>
      <c r="AB13" s="17"/>
      <c r="AC13" s="17">
        <v>2.27299714829684E-2</v>
      </c>
      <c r="AD13" s="17">
        <v>4.2261699999999097E-2</v>
      </c>
      <c r="AE13" s="17">
        <v>1.40316650292901E-2</v>
      </c>
      <c r="AF13" s="17">
        <v>2.5363745993592601E-2</v>
      </c>
      <c r="AG13" s="17">
        <v>4.1910800485762102E-2</v>
      </c>
      <c r="AH13" s="17">
        <v>4.48310471862719E-2</v>
      </c>
      <c r="AI13" s="17">
        <v>2.65987248726096E-2</v>
      </c>
      <c r="AJ13" s="17">
        <v>3.3845599740540903E-2</v>
      </c>
      <c r="AK13" s="17">
        <v>3.6213880213579797E-2</v>
      </c>
      <c r="AL13" s="17">
        <v>1.7072419892251701E-2</v>
      </c>
      <c r="AM13" s="17">
        <v>2.4364274537423101E-2</v>
      </c>
      <c r="AN13" s="17">
        <v>1.13349787803363E-2</v>
      </c>
      <c r="AO13" s="17">
        <v>5.76917806750211E-2</v>
      </c>
      <c r="AP13" s="17">
        <v>2.6629741675233399E-2</v>
      </c>
      <c r="AQ13" s="17">
        <v>5.2274897335050597E-3</v>
      </c>
      <c r="AR13" s="17">
        <v>1.8504608886935399E-2</v>
      </c>
      <c r="AS13" s="17"/>
      <c r="AT13" s="17">
        <v>2.5537852055913399E-2</v>
      </c>
      <c r="AU13" s="17">
        <v>2.5092543417028702E-2</v>
      </c>
      <c r="AV13" s="17">
        <v>4.1614902846194901E-2</v>
      </c>
      <c r="AW13" s="17">
        <v>3.0088481210962699E-2</v>
      </c>
      <c r="AX13" s="17">
        <v>3.7957485442829397E-2</v>
      </c>
      <c r="AY13" s="17">
        <v>3.4362917693112199E-2</v>
      </c>
      <c r="AZ13" s="17"/>
      <c r="BA13" s="17">
        <v>2.64159949383539E-2</v>
      </c>
      <c r="BB13" s="17">
        <v>4.1870095649965001E-2</v>
      </c>
      <c r="BC13" s="17">
        <v>1.7372391157892599E-2</v>
      </c>
      <c r="BD13" s="17">
        <v>3.7776883409258402E-2</v>
      </c>
      <c r="BE13" s="17">
        <v>1.86962439662046E-2</v>
      </c>
      <c r="BF13" s="17"/>
      <c r="BG13" s="17">
        <v>3.1520253784048699E-2</v>
      </c>
      <c r="BH13" s="17">
        <v>3.31399228470763E-2</v>
      </c>
      <c r="BI13" s="17">
        <v>3.2434970732230797E-2</v>
      </c>
      <c r="BJ13" s="17">
        <v>2.4518409797059101E-2</v>
      </c>
      <c r="BK13" s="17">
        <v>4.1366122817161802E-2</v>
      </c>
      <c r="BL13" s="17"/>
      <c r="BM13" s="17">
        <v>2.12600817848006E-2</v>
      </c>
      <c r="BN13" s="17">
        <v>3.7653739423783902E-2</v>
      </c>
      <c r="BO13" s="17">
        <v>3.91894841853953E-2</v>
      </c>
      <c r="BP13" s="17"/>
      <c r="BQ13" s="17">
        <v>1.4465385273329899E-2</v>
      </c>
      <c r="BR13" s="17">
        <v>4.1927297548337399E-2</v>
      </c>
      <c r="BS13" s="17"/>
      <c r="BT13" s="17">
        <v>2.11437554255164E-2</v>
      </c>
      <c r="BU13" s="17">
        <v>4.5445239113562602E-2</v>
      </c>
    </row>
    <row r="14" spans="2:73" x14ac:dyDescent="0.3">
      <c r="B14" s="18" t="s">
        <v>92</v>
      </c>
      <c r="C14" s="19">
        <v>0.217251982776551</v>
      </c>
      <c r="D14" s="19">
        <v>0.17135835623350601</v>
      </c>
      <c r="E14" s="19">
        <v>0.26152011403949099</v>
      </c>
      <c r="F14" s="19"/>
      <c r="G14" s="19">
        <v>0.19824724357755999</v>
      </c>
      <c r="H14" s="19">
        <v>9.6298281436714997E-2</v>
      </c>
      <c r="I14" s="19">
        <v>0.122748650815166</v>
      </c>
      <c r="J14" s="19">
        <v>0.125923042373278</v>
      </c>
      <c r="K14" s="19">
        <v>0.20833339527143499</v>
      </c>
      <c r="L14" s="19">
        <v>0.485316299773982</v>
      </c>
      <c r="M14" s="19"/>
      <c r="N14" s="19">
        <v>0.11670295085146599</v>
      </c>
      <c r="O14" s="19">
        <v>0.19161150904953</v>
      </c>
      <c r="P14" s="19">
        <v>0.21632607171381099</v>
      </c>
      <c r="Q14" s="19">
        <v>0.349930561248739</v>
      </c>
      <c r="R14" s="19"/>
      <c r="S14" s="19">
        <v>0.13065635110169699</v>
      </c>
      <c r="T14" s="19">
        <v>0.26328034228394898</v>
      </c>
      <c r="U14" s="19">
        <v>0.205438800109978</v>
      </c>
      <c r="V14" s="19">
        <v>0.23228103486602</v>
      </c>
      <c r="W14" s="19">
        <v>0.218505015409834</v>
      </c>
      <c r="X14" s="19">
        <v>0.21525983792199399</v>
      </c>
      <c r="Y14" s="19">
        <v>0.25363385030778302</v>
      </c>
      <c r="Z14" s="19">
        <v>0.23745880301637401</v>
      </c>
      <c r="AA14" s="19">
        <v>0.22855762919998901</v>
      </c>
      <c r="AB14" s="19"/>
      <c r="AC14" s="19">
        <v>0.44655080171257699</v>
      </c>
      <c r="AD14" s="19">
        <v>0.35979348587404703</v>
      </c>
      <c r="AE14" s="19">
        <v>0.42207979842684201</v>
      </c>
      <c r="AF14" s="19">
        <v>0.33108409843018899</v>
      </c>
      <c r="AG14" s="19">
        <v>0.29711920282763199</v>
      </c>
      <c r="AH14" s="19">
        <v>0.209188986918068</v>
      </c>
      <c r="AI14" s="19">
        <v>0.21082017620164101</v>
      </c>
      <c r="AJ14" s="19">
        <v>0.19395366756651</v>
      </c>
      <c r="AK14" s="19">
        <v>0.165659952991765</v>
      </c>
      <c r="AL14" s="19">
        <v>0.116779630855035</v>
      </c>
      <c r="AM14" s="19">
        <v>0.150584394636881</v>
      </c>
      <c r="AN14" s="19">
        <v>0.103424351847745</v>
      </c>
      <c r="AO14" s="19">
        <v>5.9509405129629898E-2</v>
      </c>
      <c r="AP14" s="19">
        <v>6.6094758216016597E-2</v>
      </c>
      <c r="AQ14" s="19">
        <v>9.6717367836526694E-2</v>
      </c>
      <c r="AR14" s="19">
        <v>5.4439917936932002E-2</v>
      </c>
      <c r="AS14" s="19"/>
      <c r="AT14" s="19">
        <v>0.13027048466968</v>
      </c>
      <c r="AU14" s="19">
        <v>0.22370254171926901</v>
      </c>
      <c r="AV14" s="19">
        <v>0.21434035468645701</v>
      </c>
      <c r="AW14" s="19">
        <v>0.24950693722141901</v>
      </c>
      <c r="AX14" s="19">
        <v>0.31401895944709002</v>
      </c>
      <c r="AY14" s="19">
        <v>0.27808882367952098</v>
      </c>
      <c r="AZ14" s="19"/>
      <c r="BA14" s="19">
        <v>0.34175971559475998</v>
      </c>
      <c r="BB14" s="19">
        <v>0.227420262682416</v>
      </c>
      <c r="BC14" s="19">
        <v>0.13342815903222599</v>
      </c>
      <c r="BD14" s="19">
        <v>7.9590055827988407E-2</v>
      </c>
      <c r="BE14" s="19">
        <v>0.139210101146127</v>
      </c>
      <c r="BF14" s="19"/>
      <c r="BG14" s="19">
        <v>0.260460535362876</v>
      </c>
      <c r="BH14" s="19">
        <v>0.16208483169305099</v>
      </c>
      <c r="BI14" s="19">
        <v>0.234058001026868</v>
      </c>
      <c r="BJ14" s="19">
        <v>0.20136065190778599</v>
      </c>
      <c r="BK14" s="19">
        <v>0.146683750407748</v>
      </c>
      <c r="BL14" s="19"/>
      <c r="BM14" s="19">
        <v>0.17726709110055</v>
      </c>
      <c r="BN14" s="19">
        <v>0.24804804730285099</v>
      </c>
      <c r="BO14" s="19">
        <v>0.261840422693144</v>
      </c>
      <c r="BP14" s="19"/>
      <c r="BQ14" s="19">
        <v>3.6447251519964897E-2</v>
      </c>
      <c r="BR14" s="19">
        <v>0.30361211956543799</v>
      </c>
      <c r="BS14" s="19"/>
      <c r="BT14" s="19">
        <v>0.163725567226365</v>
      </c>
      <c r="BU14" s="19">
        <v>0.26961983976345599</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626</v>
      </c>
      <c r="C9" s="17">
        <v>0.16682781152051701</v>
      </c>
      <c r="D9" s="17">
        <v>0.18821697120761799</v>
      </c>
      <c r="E9" s="17">
        <v>0.14567002918076299</v>
      </c>
      <c r="F9" s="17"/>
      <c r="G9" s="17">
        <v>0.236500562611207</v>
      </c>
      <c r="H9" s="17">
        <v>0.29319967170058198</v>
      </c>
      <c r="I9" s="17">
        <v>0.162030169187588</v>
      </c>
      <c r="J9" s="17">
        <v>0.13348062317353601</v>
      </c>
      <c r="K9" s="17">
        <v>0.118377243279814</v>
      </c>
      <c r="L9" s="17">
        <v>8.1498595106814106E-2</v>
      </c>
      <c r="M9" s="17"/>
      <c r="N9" s="17">
        <v>0.21411109994162</v>
      </c>
      <c r="O9" s="17">
        <v>0.16700691472954801</v>
      </c>
      <c r="P9" s="17">
        <v>0.164858839610633</v>
      </c>
      <c r="Q9" s="17">
        <v>0.11492254329754301</v>
      </c>
      <c r="R9" s="17"/>
      <c r="S9" s="17">
        <v>0.23357312354158899</v>
      </c>
      <c r="T9" s="17">
        <v>0.151102919304265</v>
      </c>
      <c r="U9" s="17">
        <v>0.156404997115834</v>
      </c>
      <c r="V9" s="17">
        <v>0.17979222225361899</v>
      </c>
      <c r="W9" s="17">
        <v>0.12704911068889399</v>
      </c>
      <c r="X9" s="17">
        <v>0.15876599901357599</v>
      </c>
      <c r="Y9" s="17">
        <v>0.13683691458728001</v>
      </c>
      <c r="Z9" s="17">
        <v>0.14431409450815599</v>
      </c>
      <c r="AA9" s="17">
        <v>0.166425176074632</v>
      </c>
      <c r="AB9" s="17"/>
      <c r="AC9" s="17">
        <v>0.112709957561395</v>
      </c>
      <c r="AD9" s="17">
        <v>0.172572863057534</v>
      </c>
      <c r="AE9" s="17">
        <v>7.4168543447584695E-2</v>
      </c>
      <c r="AF9" s="17">
        <v>0.1157861942403</v>
      </c>
      <c r="AG9" s="17">
        <v>0.12800709168681201</v>
      </c>
      <c r="AH9" s="17">
        <v>0.16597417063279499</v>
      </c>
      <c r="AI9" s="17">
        <v>0.13003078223603701</v>
      </c>
      <c r="AJ9" s="17">
        <v>0.111768873890702</v>
      </c>
      <c r="AK9" s="17">
        <v>0.18956766818729701</v>
      </c>
      <c r="AL9" s="17">
        <v>0.150121126470145</v>
      </c>
      <c r="AM9" s="17">
        <v>0.170690827542964</v>
      </c>
      <c r="AN9" s="17">
        <v>0.201512591784755</v>
      </c>
      <c r="AO9" s="17">
        <v>0.25136879813728302</v>
      </c>
      <c r="AP9" s="17">
        <v>0.31843790133065902</v>
      </c>
      <c r="AQ9" s="17">
        <v>0.211378570373079</v>
      </c>
      <c r="AR9" s="17">
        <v>0.38592659930836198</v>
      </c>
      <c r="AS9" s="17"/>
      <c r="AT9" s="17">
        <v>0.26657949824400201</v>
      </c>
      <c r="AU9" s="17">
        <v>0.13642682196409101</v>
      </c>
      <c r="AV9" s="17">
        <v>0.15648730401680899</v>
      </c>
      <c r="AW9" s="17">
        <v>0.137265785457235</v>
      </c>
      <c r="AX9" s="17">
        <v>0.110521003216206</v>
      </c>
      <c r="AY9" s="17">
        <v>0.134632131555257</v>
      </c>
      <c r="AZ9" s="17"/>
      <c r="BA9" s="17">
        <v>0.116023568929466</v>
      </c>
      <c r="BB9" s="17">
        <v>0.128548399307226</v>
      </c>
      <c r="BC9" s="17">
        <v>0.20666963405939601</v>
      </c>
      <c r="BD9" s="17">
        <v>0.25254659062958501</v>
      </c>
      <c r="BE9" s="17">
        <v>0.36469984207630801</v>
      </c>
      <c r="BF9" s="17"/>
      <c r="BG9" s="17">
        <v>0.15714847026685799</v>
      </c>
      <c r="BH9" s="17">
        <v>0.21587671534151201</v>
      </c>
      <c r="BI9" s="17">
        <v>0.13651757852489901</v>
      </c>
      <c r="BJ9" s="17">
        <v>0.126436750909377</v>
      </c>
      <c r="BK9" s="17">
        <v>0.141476254052123</v>
      </c>
      <c r="BL9" s="17"/>
      <c r="BM9" s="17">
        <v>0.193857096779951</v>
      </c>
      <c r="BN9" s="17">
        <v>0.15531464605666601</v>
      </c>
      <c r="BO9" s="17">
        <v>0.114192166050416</v>
      </c>
      <c r="BP9" s="17"/>
      <c r="BQ9" s="17">
        <v>0.29063241497539399</v>
      </c>
      <c r="BR9" s="17">
        <v>0.100277259016033</v>
      </c>
      <c r="BS9" s="17"/>
      <c r="BT9" s="17">
        <v>0.20697102900078801</v>
      </c>
      <c r="BU9" s="17">
        <v>0.11480462222610301</v>
      </c>
    </row>
    <row r="10" spans="2:73" ht="28.8" x14ac:dyDescent="0.3">
      <c r="B10" s="18" t="s">
        <v>627</v>
      </c>
      <c r="C10" s="17">
        <v>0.27319316697058998</v>
      </c>
      <c r="D10" s="17">
        <v>0.27407527438110102</v>
      </c>
      <c r="E10" s="17">
        <v>0.27241356216681001</v>
      </c>
      <c r="F10" s="17"/>
      <c r="G10" s="17">
        <v>0.26279814534832602</v>
      </c>
      <c r="H10" s="17">
        <v>0.31788559789370202</v>
      </c>
      <c r="I10" s="17">
        <v>0.365102262668689</v>
      </c>
      <c r="J10" s="17">
        <v>0.31917166567097599</v>
      </c>
      <c r="K10" s="17">
        <v>0.27126213656293602</v>
      </c>
      <c r="L10" s="17">
        <v>0.13290807846206401</v>
      </c>
      <c r="M10" s="17"/>
      <c r="N10" s="17">
        <v>0.35137419193489799</v>
      </c>
      <c r="O10" s="17">
        <v>0.30754031609782501</v>
      </c>
      <c r="P10" s="17">
        <v>0.23941438622521899</v>
      </c>
      <c r="Q10" s="17">
        <v>0.184316878427978</v>
      </c>
      <c r="R10" s="17"/>
      <c r="S10" s="17">
        <v>0.319197310591879</v>
      </c>
      <c r="T10" s="17">
        <v>0.22800475963001601</v>
      </c>
      <c r="U10" s="17">
        <v>0.26895081849270902</v>
      </c>
      <c r="V10" s="17">
        <v>0.26254946946237401</v>
      </c>
      <c r="W10" s="17">
        <v>0.255805461558758</v>
      </c>
      <c r="X10" s="17">
        <v>0.26606531985229598</v>
      </c>
      <c r="Y10" s="17">
        <v>0.28643903325051601</v>
      </c>
      <c r="Z10" s="17">
        <v>0.30320500425490199</v>
      </c>
      <c r="AA10" s="17">
        <v>0.28025127491403301</v>
      </c>
      <c r="AB10" s="17"/>
      <c r="AC10" s="17">
        <v>0.22692300036187199</v>
      </c>
      <c r="AD10" s="17">
        <v>0.167504883762986</v>
      </c>
      <c r="AE10" s="17">
        <v>0.19864957648318499</v>
      </c>
      <c r="AF10" s="17">
        <v>0.20467295281801001</v>
      </c>
      <c r="AG10" s="17">
        <v>0.20571836639972299</v>
      </c>
      <c r="AH10" s="17">
        <v>0.23111101222672101</v>
      </c>
      <c r="AI10" s="17">
        <v>0.29800777629687297</v>
      </c>
      <c r="AJ10" s="17">
        <v>0.324382434119455</v>
      </c>
      <c r="AK10" s="17">
        <v>0.31982188783780802</v>
      </c>
      <c r="AL10" s="17">
        <v>0.312061849873145</v>
      </c>
      <c r="AM10" s="17">
        <v>0.307666038366191</v>
      </c>
      <c r="AN10" s="17">
        <v>0.38193923351472803</v>
      </c>
      <c r="AO10" s="17">
        <v>0.325601758698916</v>
      </c>
      <c r="AP10" s="17">
        <v>0.32480903748776702</v>
      </c>
      <c r="AQ10" s="17">
        <v>0.33217445560929498</v>
      </c>
      <c r="AR10" s="17">
        <v>0.34925765294515798</v>
      </c>
      <c r="AS10" s="17"/>
      <c r="AT10" s="17">
        <v>0.30948275709898099</v>
      </c>
      <c r="AU10" s="17">
        <v>0.26790097468862401</v>
      </c>
      <c r="AV10" s="17">
        <v>0.286516152395141</v>
      </c>
      <c r="AW10" s="17">
        <v>0.26558853640788199</v>
      </c>
      <c r="AX10" s="17">
        <v>0.21363568008796399</v>
      </c>
      <c r="AY10" s="17">
        <v>0.24756823313589099</v>
      </c>
      <c r="AZ10" s="17"/>
      <c r="BA10" s="17">
        <v>0.19101597930758399</v>
      </c>
      <c r="BB10" s="17">
        <v>0.24892185810513001</v>
      </c>
      <c r="BC10" s="17">
        <v>0.32307208248485098</v>
      </c>
      <c r="BD10" s="17">
        <v>0.40134876743404102</v>
      </c>
      <c r="BE10" s="17">
        <v>0.34023695121637698</v>
      </c>
      <c r="BF10" s="17"/>
      <c r="BG10" s="17">
        <v>0.27454549449783699</v>
      </c>
      <c r="BH10" s="17">
        <v>0.31320056205804903</v>
      </c>
      <c r="BI10" s="17">
        <v>0.254859463043284</v>
      </c>
      <c r="BJ10" s="17">
        <v>0.249257733227842</v>
      </c>
      <c r="BK10" s="17">
        <v>0.30885516402403901</v>
      </c>
      <c r="BL10" s="17"/>
      <c r="BM10" s="17">
        <v>0.28690534778598398</v>
      </c>
      <c r="BN10" s="17">
        <v>0.26287943579873901</v>
      </c>
      <c r="BO10" s="17">
        <v>0.257304438755669</v>
      </c>
      <c r="BP10" s="17"/>
      <c r="BQ10" s="17">
        <v>0.35433755879770501</v>
      </c>
      <c r="BR10" s="17">
        <v>0.230164385675967</v>
      </c>
      <c r="BS10" s="17"/>
      <c r="BT10" s="17">
        <v>0.30589323746249703</v>
      </c>
      <c r="BU10" s="17">
        <v>0.235394956420516</v>
      </c>
    </row>
    <row r="11" spans="2:73" ht="28.8" x14ac:dyDescent="0.3">
      <c r="B11" s="18" t="s">
        <v>628</v>
      </c>
      <c r="C11" s="17">
        <v>0.26807510034276799</v>
      </c>
      <c r="D11" s="17">
        <v>0.29074736587773797</v>
      </c>
      <c r="E11" s="17">
        <v>0.24643985297852</v>
      </c>
      <c r="F11" s="17"/>
      <c r="G11" s="17">
        <v>0.24454617287793101</v>
      </c>
      <c r="H11" s="17">
        <v>0.219300290516872</v>
      </c>
      <c r="I11" s="17">
        <v>0.28262165279624801</v>
      </c>
      <c r="J11" s="17">
        <v>0.340435437574795</v>
      </c>
      <c r="K11" s="17">
        <v>0.31276937126543902</v>
      </c>
      <c r="L11" s="17">
        <v>0.22259439084640301</v>
      </c>
      <c r="M11" s="17"/>
      <c r="N11" s="17">
        <v>0.27349312595500602</v>
      </c>
      <c r="O11" s="17">
        <v>0.26882167563779102</v>
      </c>
      <c r="P11" s="17">
        <v>0.27550614840488002</v>
      </c>
      <c r="Q11" s="17">
        <v>0.26026115461904797</v>
      </c>
      <c r="R11" s="17"/>
      <c r="S11" s="17">
        <v>0.25626939715404201</v>
      </c>
      <c r="T11" s="17">
        <v>0.27652306691029399</v>
      </c>
      <c r="U11" s="17">
        <v>0.268070494810281</v>
      </c>
      <c r="V11" s="17">
        <v>0.26125789311950698</v>
      </c>
      <c r="W11" s="17">
        <v>0.29123386647959199</v>
      </c>
      <c r="X11" s="17">
        <v>0.269195576825835</v>
      </c>
      <c r="Y11" s="17">
        <v>0.24225461066255199</v>
      </c>
      <c r="Z11" s="17">
        <v>0.29286301935979098</v>
      </c>
      <c r="AA11" s="17">
        <v>0.27139415768881597</v>
      </c>
      <c r="AB11" s="17"/>
      <c r="AC11" s="17">
        <v>0.23403977256683201</v>
      </c>
      <c r="AD11" s="17">
        <v>0.19518493102283599</v>
      </c>
      <c r="AE11" s="17">
        <v>0.215700726752</v>
      </c>
      <c r="AF11" s="17">
        <v>0.27450684039654499</v>
      </c>
      <c r="AG11" s="17">
        <v>0.28935173293477501</v>
      </c>
      <c r="AH11" s="17">
        <v>0.28757950529966803</v>
      </c>
      <c r="AI11" s="17">
        <v>0.27557489649508299</v>
      </c>
      <c r="AJ11" s="17">
        <v>0.28037853106656802</v>
      </c>
      <c r="AK11" s="17">
        <v>0.24805090810062999</v>
      </c>
      <c r="AL11" s="17">
        <v>0.3344521881145</v>
      </c>
      <c r="AM11" s="17">
        <v>0.27936569737015199</v>
      </c>
      <c r="AN11" s="17">
        <v>0.28380346186153099</v>
      </c>
      <c r="AO11" s="17">
        <v>0.30640426723458702</v>
      </c>
      <c r="AP11" s="17">
        <v>0.26041987020086099</v>
      </c>
      <c r="AQ11" s="17">
        <v>0.33687742425991402</v>
      </c>
      <c r="AR11" s="17">
        <v>0.19648235425474</v>
      </c>
      <c r="AS11" s="17"/>
      <c r="AT11" s="17">
        <v>0.24442874324445199</v>
      </c>
      <c r="AU11" s="17">
        <v>0.28526468199583999</v>
      </c>
      <c r="AV11" s="17">
        <v>0.260973340193901</v>
      </c>
      <c r="AW11" s="17">
        <v>0.279705815274294</v>
      </c>
      <c r="AX11" s="17">
        <v>0.25474333819737199</v>
      </c>
      <c r="AY11" s="17">
        <v>0.27925808215426201</v>
      </c>
      <c r="AZ11" s="17"/>
      <c r="BA11" s="17">
        <v>0.26603880912378702</v>
      </c>
      <c r="BB11" s="17">
        <v>0.28914982312339499</v>
      </c>
      <c r="BC11" s="17">
        <v>0.27710426184278403</v>
      </c>
      <c r="BD11" s="17">
        <v>0.22713157963215599</v>
      </c>
      <c r="BE11" s="17">
        <v>0.14037940440289201</v>
      </c>
      <c r="BF11" s="17"/>
      <c r="BG11" s="17">
        <v>0.24373579969200099</v>
      </c>
      <c r="BH11" s="17">
        <v>0.251113494720693</v>
      </c>
      <c r="BI11" s="17">
        <v>0.31574244710273602</v>
      </c>
      <c r="BJ11" s="17">
        <v>0.285915079731063</v>
      </c>
      <c r="BK11" s="17">
        <v>0.28343243087810999</v>
      </c>
      <c r="BL11" s="17"/>
      <c r="BM11" s="17">
        <v>0.269076587426542</v>
      </c>
      <c r="BN11" s="17">
        <v>0.26393677974230501</v>
      </c>
      <c r="BO11" s="17">
        <v>0.27509819982108802</v>
      </c>
      <c r="BP11" s="17"/>
      <c r="BQ11" s="17">
        <v>0.240338063657552</v>
      </c>
      <c r="BR11" s="17">
        <v>0.28902397137716801</v>
      </c>
      <c r="BS11" s="17"/>
      <c r="BT11" s="17">
        <v>0.250283064785912</v>
      </c>
      <c r="BU11" s="17">
        <v>0.297438321569928</v>
      </c>
    </row>
    <row r="12" spans="2:73" ht="28.8" x14ac:dyDescent="0.3">
      <c r="B12" s="18" t="s">
        <v>629</v>
      </c>
      <c r="C12" s="17">
        <v>5.0453537578552102E-2</v>
      </c>
      <c r="D12" s="17">
        <v>4.9858136229219897E-2</v>
      </c>
      <c r="E12" s="17">
        <v>5.1189422018191398E-2</v>
      </c>
      <c r="F12" s="17"/>
      <c r="G12" s="17">
        <v>4.6743738735666798E-2</v>
      </c>
      <c r="H12" s="17">
        <v>6.4667701838847805E-2</v>
      </c>
      <c r="I12" s="17">
        <v>5.5073648629335101E-2</v>
      </c>
      <c r="J12" s="17">
        <v>5.5472111824431E-2</v>
      </c>
      <c r="K12" s="17">
        <v>4.4941648280700297E-2</v>
      </c>
      <c r="L12" s="17">
        <v>3.7215636991015599E-2</v>
      </c>
      <c r="M12" s="17"/>
      <c r="N12" s="17">
        <v>3.1382124388476103E-2</v>
      </c>
      <c r="O12" s="17">
        <v>5.6244450694324898E-2</v>
      </c>
      <c r="P12" s="17">
        <v>6.1308362786500502E-2</v>
      </c>
      <c r="Q12" s="17">
        <v>5.6502646085439298E-2</v>
      </c>
      <c r="R12" s="17"/>
      <c r="S12" s="17">
        <v>4.4957928489722798E-2</v>
      </c>
      <c r="T12" s="17">
        <v>4.7274588229805799E-2</v>
      </c>
      <c r="U12" s="17">
        <v>4.51343556845481E-2</v>
      </c>
      <c r="V12" s="17">
        <v>4.91935212569704E-2</v>
      </c>
      <c r="W12" s="17">
        <v>7.3741563826804801E-2</v>
      </c>
      <c r="X12" s="17">
        <v>7.0870477177520999E-2</v>
      </c>
      <c r="Y12" s="17">
        <v>4.8494664962021101E-2</v>
      </c>
      <c r="Z12" s="17">
        <v>2.92453120960166E-2</v>
      </c>
      <c r="AA12" s="17">
        <v>4.4151553843370397E-2</v>
      </c>
      <c r="AB12" s="17"/>
      <c r="AC12" s="17">
        <v>0</v>
      </c>
      <c r="AD12" s="17">
        <v>4.5730795578483398E-2</v>
      </c>
      <c r="AE12" s="17">
        <v>6.8152109365193295E-2</v>
      </c>
      <c r="AF12" s="17">
        <v>2.81326217741103E-2</v>
      </c>
      <c r="AG12" s="17">
        <v>6.3761833700480205E-2</v>
      </c>
      <c r="AH12" s="17">
        <v>4.7140547691450901E-2</v>
      </c>
      <c r="AI12" s="17">
        <v>6.3043088901589897E-2</v>
      </c>
      <c r="AJ12" s="17">
        <v>7.4989019245467997E-2</v>
      </c>
      <c r="AK12" s="17">
        <v>6.5368734375216106E-2</v>
      </c>
      <c r="AL12" s="17">
        <v>5.69026415491947E-2</v>
      </c>
      <c r="AM12" s="17">
        <v>7.3040358588139898E-2</v>
      </c>
      <c r="AN12" s="17">
        <v>3.7833003711770397E-2</v>
      </c>
      <c r="AO12" s="17">
        <v>1.45438157755894E-2</v>
      </c>
      <c r="AP12" s="17">
        <v>2.2673739682939301E-2</v>
      </c>
      <c r="AQ12" s="17">
        <v>9.3576561132642806E-3</v>
      </c>
      <c r="AR12" s="17">
        <v>2.7700391600005099E-2</v>
      </c>
      <c r="AS12" s="17"/>
      <c r="AT12" s="17">
        <v>3.6671661805204502E-2</v>
      </c>
      <c r="AU12" s="17">
        <v>4.8384191616697998E-2</v>
      </c>
      <c r="AV12" s="17">
        <v>8.1704380005517094E-2</v>
      </c>
      <c r="AW12" s="17">
        <v>5.3434634493691603E-2</v>
      </c>
      <c r="AX12" s="17">
        <v>4.4349454871162201E-2</v>
      </c>
      <c r="AY12" s="17">
        <v>3.6905805100730903E-2</v>
      </c>
      <c r="AZ12" s="17"/>
      <c r="BA12" s="17">
        <v>4.2951491869622202E-2</v>
      </c>
      <c r="BB12" s="17">
        <v>7.2521792309166194E-2</v>
      </c>
      <c r="BC12" s="17">
        <v>5.1329769106940898E-2</v>
      </c>
      <c r="BD12" s="17">
        <v>3.5226751314291802E-2</v>
      </c>
      <c r="BE12" s="17">
        <v>2.85853795861521E-2</v>
      </c>
      <c r="BF12" s="17"/>
      <c r="BG12" s="17">
        <v>4.6425155882763199E-2</v>
      </c>
      <c r="BH12" s="17">
        <v>4.6674660805643899E-2</v>
      </c>
      <c r="BI12" s="17">
        <v>4.93085498769327E-2</v>
      </c>
      <c r="BJ12" s="17">
        <v>7.6548041290583901E-2</v>
      </c>
      <c r="BK12" s="17">
        <v>6.1418582948584301E-2</v>
      </c>
      <c r="BL12" s="17"/>
      <c r="BM12" s="17">
        <v>4.8334380439593601E-2</v>
      </c>
      <c r="BN12" s="17">
        <v>4.8132416740087197E-2</v>
      </c>
      <c r="BO12" s="17">
        <v>6.2373977507479902E-2</v>
      </c>
      <c r="BP12" s="17"/>
      <c r="BQ12" s="17">
        <v>6.7029658259010999E-2</v>
      </c>
      <c r="BR12" s="17">
        <v>4.3721363279007802E-2</v>
      </c>
      <c r="BS12" s="17"/>
      <c r="BT12" s="17">
        <v>5.298860091299E-2</v>
      </c>
      <c r="BU12" s="17">
        <v>5.1922381759158601E-2</v>
      </c>
    </row>
    <row r="13" spans="2:73" ht="28.8" x14ac:dyDescent="0.3">
      <c r="B13" s="18" t="s">
        <v>630</v>
      </c>
      <c r="C13" s="17">
        <v>2.66536744829051E-2</v>
      </c>
      <c r="D13" s="17">
        <v>2.65981315182004E-2</v>
      </c>
      <c r="E13" s="17">
        <v>2.67900426960648E-2</v>
      </c>
      <c r="F13" s="17"/>
      <c r="G13" s="17">
        <v>2.18457350213647E-2</v>
      </c>
      <c r="H13" s="17">
        <v>1.1621423006991E-2</v>
      </c>
      <c r="I13" s="17">
        <v>2.4409514168439901E-2</v>
      </c>
      <c r="J13" s="17">
        <v>3.0758664834411399E-2</v>
      </c>
      <c r="K13" s="17">
        <v>3.8698359071553501E-2</v>
      </c>
      <c r="L13" s="17">
        <v>3.2456840850051703E-2</v>
      </c>
      <c r="M13" s="17"/>
      <c r="N13" s="17">
        <v>1.8109760333318001E-2</v>
      </c>
      <c r="O13" s="17">
        <v>1.5834071890595099E-2</v>
      </c>
      <c r="P13" s="17">
        <v>4.4914029455968799E-2</v>
      </c>
      <c r="Q13" s="17">
        <v>2.8949747375872699E-2</v>
      </c>
      <c r="R13" s="17"/>
      <c r="S13" s="17">
        <v>1.08124886595393E-2</v>
      </c>
      <c r="T13" s="17">
        <v>2.4736774228345301E-2</v>
      </c>
      <c r="U13" s="17">
        <v>3.4144004006109202E-2</v>
      </c>
      <c r="V13" s="17">
        <v>3.0436399367445799E-2</v>
      </c>
      <c r="W13" s="17">
        <v>3.2195218759577697E-2</v>
      </c>
      <c r="X13" s="17">
        <v>4.0138821872906703E-2</v>
      </c>
      <c r="Y13" s="17">
        <v>3.2876104729473103E-2</v>
      </c>
      <c r="Z13" s="17">
        <v>1.1498374275301501E-2</v>
      </c>
      <c r="AA13" s="17">
        <v>2.6399694600144501E-2</v>
      </c>
      <c r="AB13" s="17"/>
      <c r="AC13" s="17">
        <v>0</v>
      </c>
      <c r="AD13" s="17">
        <v>8.2581009692103594E-2</v>
      </c>
      <c r="AE13" s="17">
        <v>1.6827550982640199E-2</v>
      </c>
      <c r="AF13" s="17">
        <v>1.1694000282840299E-2</v>
      </c>
      <c r="AG13" s="17">
        <v>3.80030785075261E-2</v>
      </c>
      <c r="AH13" s="17">
        <v>3.4963316781609799E-2</v>
      </c>
      <c r="AI13" s="17">
        <v>2.10996805491762E-2</v>
      </c>
      <c r="AJ13" s="17">
        <v>2.43187658860755E-2</v>
      </c>
      <c r="AK13" s="17">
        <v>3.0664253734193899E-2</v>
      </c>
      <c r="AL13" s="17">
        <v>6.3575320700319602E-3</v>
      </c>
      <c r="AM13" s="17">
        <v>3.9734515326545601E-2</v>
      </c>
      <c r="AN13" s="17">
        <v>1.7650379471854601E-2</v>
      </c>
      <c r="AO13" s="17">
        <v>1.81058354795232E-2</v>
      </c>
      <c r="AP13" s="17">
        <v>9.2219751213365505E-3</v>
      </c>
      <c r="AQ13" s="17">
        <v>1.6297403779873799E-2</v>
      </c>
      <c r="AR13" s="17">
        <v>2.8075128602081298E-3</v>
      </c>
      <c r="AS13" s="17"/>
      <c r="AT13" s="17">
        <v>1.58267512804675E-2</v>
      </c>
      <c r="AU13" s="17">
        <v>3.0498607609152399E-2</v>
      </c>
      <c r="AV13" s="17">
        <v>2.0046394628645301E-2</v>
      </c>
      <c r="AW13" s="17">
        <v>2.88212087740593E-2</v>
      </c>
      <c r="AX13" s="17">
        <v>5.5391407025077999E-2</v>
      </c>
      <c r="AY13" s="17">
        <v>6.3273090221420396E-3</v>
      </c>
      <c r="AZ13" s="17"/>
      <c r="BA13" s="17">
        <v>2.7269585932646601E-2</v>
      </c>
      <c r="BB13" s="17">
        <v>4.2430477527390299E-2</v>
      </c>
      <c r="BC13" s="17">
        <v>1.41196579145301E-2</v>
      </c>
      <c r="BD13" s="17">
        <v>1.5842025692115201E-2</v>
      </c>
      <c r="BE13" s="17">
        <v>1.86962439662046E-2</v>
      </c>
      <c r="BF13" s="17"/>
      <c r="BG13" s="17">
        <v>2.03924375632887E-2</v>
      </c>
      <c r="BH13" s="17">
        <v>1.8820610587833301E-2</v>
      </c>
      <c r="BI13" s="17">
        <v>2.37662087099327E-2</v>
      </c>
      <c r="BJ13" s="17">
        <v>3.9285803921465197E-2</v>
      </c>
      <c r="BK13" s="17">
        <v>5.3013345337176297E-2</v>
      </c>
      <c r="BL13" s="17"/>
      <c r="BM13" s="17">
        <v>1.8366140248574199E-2</v>
      </c>
      <c r="BN13" s="17">
        <v>3.1411506689503897E-2</v>
      </c>
      <c r="BO13" s="17">
        <v>3.9824307288543699E-2</v>
      </c>
      <c r="BP13" s="17"/>
      <c r="BQ13" s="17">
        <v>1.24532301900642E-2</v>
      </c>
      <c r="BR13" s="17">
        <v>3.67104255988513E-2</v>
      </c>
      <c r="BS13" s="17"/>
      <c r="BT13" s="17">
        <v>2.08583741256472E-2</v>
      </c>
      <c r="BU13" s="17">
        <v>3.7513546387571699E-2</v>
      </c>
    </row>
    <row r="14" spans="2:73" x14ac:dyDescent="0.3">
      <c r="B14" s="18" t="s">
        <v>92</v>
      </c>
      <c r="C14" s="19">
        <v>0.214796709104667</v>
      </c>
      <c r="D14" s="19">
        <v>0.17050412078612401</v>
      </c>
      <c r="E14" s="19">
        <v>0.25749709095965101</v>
      </c>
      <c r="F14" s="19"/>
      <c r="G14" s="19">
        <v>0.18756564540550399</v>
      </c>
      <c r="H14" s="19">
        <v>9.3325315043005605E-2</v>
      </c>
      <c r="I14" s="19">
        <v>0.1107627525497</v>
      </c>
      <c r="J14" s="19">
        <v>0.12068149692185</v>
      </c>
      <c r="K14" s="19">
        <v>0.213951241539557</v>
      </c>
      <c r="L14" s="19">
        <v>0.49332645774365202</v>
      </c>
      <c r="M14" s="19"/>
      <c r="N14" s="19">
        <v>0.11152969744668199</v>
      </c>
      <c r="O14" s="19">
        <v>0.18455257094991601</v>
      </c>
      <c r="P14" s="19">
        <v>0.213998233516798</v>
      </c>
      <c r="Q14" s="19">
        <v>0.35504703019411898</v>
      </c>
      <c r="R14" s="19"/>
      <c r="S14" s="19">
        <v>0.13518975156322799</v>
      </c>
      <c r="T14" s="19">
        <v>0.27235789169727298</v>
      </c>
      <c r="U14" s="19">
        <v>0.22729532989051901</v>
      </c>
      <c r="V14" s="19">
        <v>0.21677049454008401</v>
      </c>
      <c r="W14" s="19">
        <v>0.219974778686374</v>
      </c>
      <c r="X14" s="19">
        <v>0.194963805257864</v>
      </c>
      <c r="Y14" s="19">
        <v>0.25309867180815798</v>
      </c>
      <c r="Z14" s="19">
        <v>0.21887419550583301</v>
      </c>
      <c r="AA14" s="19">
        <v>0.211378142879003</v>
      </c>
      <c r="AB14" s="19"/>
      <c r="AC14" s="19">
        <v>0.42632726950990002</v>
      </c>
      <c r="AD14" s="19">
        <v>0.33642551688605699</v>
      </c>
      <c r="AE14" s="19">
        <v>0.42650149296939699</v>
      </c>
      <c r="AF14" s="19">
        <v>0.36520739048819401</v>
      </c>
      <c r="AG14" s="19">
        <v>0.27515789677068397</v>
      </c>
      <c r="AH14" s="19">
        <v>0.233231447367755</v>
      </c>
      <c r="AI14" s="19">
        <v>0.21224377552124099</v>
      </c>
      <c r="AJ14" s="19">
        <v>0.184162375791732</v>
      </c>
      <c r="AK14" s="19">
        <v>0.14652654776485499</v>
      </c>
      <c r="AL14" s="19">
        <v>0.14010466192298299</v>
      </c>
      <c r="AM14" s="19">
        <v>0.129502562806007</v>
      </c>
      <c r="AN14" s="19">
        <v>7.7261329655361505E-2</v>
      </c>
      <c r="AO14" s="19">
        <v>8.3975524674102006E-2</v>
      </c>
      <c r="AP14" s="19">
        <v>6.4437476176436401E-2</v>
      </c>
      <c r="AQ14" s="19">
        <v>9.3914489864573902E-2</v>
      </c>
      <c r="AR14" s="19">
        <v>3.7825489031527201E-2</v>
      </c>
      <c r="AS14" s="19"/>
      <c r="AT14" s="19">
        <v>0.12701058832689299</v>
      </c>
      <c r="AU14" s="19">
        <v>0.23152472212559499</v>
      </c>
      <c r="AV14" s="19">
        <v>0.19427242875998599</v>
      </c>
      <c r="AW14" s="19">
        <v>0.235184019592837</v>
      </c>
      <c r="AX14" s="19">
        <v>0.321359116602218</v>
      </c>
      <c r="AY14" s="19">
        <v>0.295308439031716</v>
      </c>
      <c r="AZ14" s="19"/>
      <c r="BA14" s="19">
        <v>0.356700564836894</v>
      </c>
      <c r="BB14" s="19">
        <v>0.21842764962769201</v>
      </c>
      <c r="BC14" s="19">
        <v>0.12770459459149799</v>
      </c>
      <c r="BD14" s="19">
        <v>6.7904285297810799E-2</v>
      </c>
      <c r="BE14" s="19">
        <v>0.10740217875206701</v>
      </c>
      <c r="BF14" s="19"/>
      <c r="BG14" s="19">
        <v>0.25775264209725302</v>
      </c>
      <c r="BH14" s="19">
        <v>0.154313956486269</v>
      </c>
      <c r="BI14" s="19">
        <v>0.219805752742215</v>
      </c>
      <c r="BJ14" s="19">
        <v>0.22255659091966901</v>
      </c>
      <c r="BK14" s="19">
        <v>0.15180422275996699</v>
      </c>
      <c r="BL14" s="19"/>
      <c r="BM14" s="19">
        <v>0.18346044731935501</v>
      </c>
      <c r="BN14" s="19">
        <v>0.23832521497269901</v>
      </c>
      <c r="BO14" s="19">
        <v>0.251206910576804</v>
      </c>
      <c r="BP14" s="19"/>
      <c r="BQ14" s="19">
        <v>3.5209074120273402E-2</v>
      </c>
      <c r="BR14" s="19">
        <v>0.30010259505297299</v>
      </c>
      <c r="BS14" s="19"/>
      <c r="BT14" s="19">
        <v>0.163005693712166</v>
      </c>
      <c r="BU14" s="19">
        <v>0.26292617163672299</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28.8" x14ac:dyDescent="0.3">
      <c r="B9" s="18" t="s">
        <v>626</v>
      </c>
      <c r="C9" s="17">
        <v>0.167389582312267</v>
      </c>
      <c r="D9" s="17">
        <v>0.19436657347028299</v>
      </c>
      <c r="E9" s="17">
        <v>0.14085466969874599</v>
      </c>
      <c r="F9" s="17"/>
      <c r="G9" s="17">
        <v>0.19381895124787199</v>
      </c>
      <c r="H9" s="17">
        <v>0.224681688168093</v>
      </c>
      <c r="I9" s="17">
        <v>0.193298691008055</v>
      </c>
      <c r="J9" s="17">
        <v>0.147730562601085</v>
      </c>
      <c r="K9" s="17">
        <v>0.15139903146080499</v>
      </c>
      <c r="L9" s="17">
        <v>0.10897524348512</v>
      </c>
      <c r="M9" s="17"/>
      <c r="N9" s="17">
        <v>0.17243583639245599</v>
      </c>
      <c r="O9" s="17">
        <v>0.12405236079846001</v>
      </c>
      <c r="P9" s="17">
        <v>0.24704897097886699</v>
      </c>
      <c r="Q9" s="17">
        <v>0.13620702602606999</v>
      </c>
      <c r="R9" s="17"/>
      <c r="S9" s="17">
        <v>0.17645321146544901</v>
      </c>
      <c r="T9" s="17">
        <v>0.14118659794039301</v>
      </c>
      <c r="U9" s="17">
        <v>0.209796256466491</v>
      </c>
      <c r="V9" s="17">
        <v>0.20443837047121499</v>
      </c>
      <c r="W9" s="17">
        <v>0.15677815943616399</v>
      </c>
      <c r="X9" s="17">
        <v>0.14825150387417799</v>
      </c>
      <c r="Y9" s="17">
        <v>0.118937588460508</v>
      </c>
      <c r="Z9" s="17">
        <v>0.18267510610851001</v>
      </c>
      <c r="AA9" s="17">
        <v>0.17785547714802</v>
      </c>
      <c r="AB9" s="17"/>
      <c r="AC9" s="17">
        <v>7.5798006159318004E-2</v>
      </c>
      <c r="AD9" s="17">
        <v>0.16555042424948399</v>
      </c>
      <c r="AE9" s="17">
        <v>9.5822571884369698E-2</v>
      </c>
      <c r="AF9" s="17">
        <v>0.130810673516461</v>
      </c>
      <c r="AG9" s="17">
        <v>0.14636236279480799</v>
      </c>
      <c r="AH9" s="17">
        <v>0.20542325104030901</v>
      </c>
      <c r="AI9" s="17">
        <v>0.15143324524024099</v>
      </c>
      <c r="AJ9" s="17">
        <v>0.17312390394990801</v>
      </c>
      <c r="AK9" s="17">
        <v>0.24475944460284799</v>
      </c>
      <c r="AL9" s="17">
        <v>0.13380730931597101</v>
      </c>
      <c r="AM9" s="17">
        <v>0.150802801471907</v>
      </c>
      <c r="AN9" s="17">
        <v>0.170239954268458</v>
      </c>
      <c r="AO9" s="17">
        <v>0.23986600981460299</v>
      </c>
      <c r="AP9" s="17">
        <v>0.18047891205998601</v>
      </c>
      <c r="AQ9" s="17">
        <v>7.8540517958377701E-2</v>
      </c>
      <c r="AR9" s="17">
        <v>0.29861340429453298</v>
      </c>
      <c r="AS9" s="17"/>
      <c r="AT9" s="17">
        <v>0.18984724340419301</v>
      </c>
      <c r="AU9" s="17">
        <v>0.14446284717782701</v>
      </c>
      <c r="AV9" s="17">
        <v>0.19714509516505099</v>
      </c>
      <c r="AW9" s="17">
        <v>0.15929835224064101</v>
      </c>
      <c r="AX9" s="17">
        <v>0.149086753932618</v>
      </c>
      <c r="AY9" s="17">
        <v>0.17843776311940601</v>
      </c>
      <c r="AZ9" s="17"/>
      <c r="BA9" s="17">
        <v>0.15904181655326899</v>
      </c>
      <c r="BB9" s="17">
        <v>0.14648613195049301</v>
      </c>
      <c r="BC9" s="17">
        <v>0.155859397743984</v>
      </c>
      <c r="BD9" s="17">
        <v>0.21491764074866701</v>
      </c>
      <c r="BE9" s="17">
        <v>0.30211427027815502</v>
      </c>
      <c r="BF9" s="17"/>
      <c r="BG9" s="17">
        <v>0.17454694369662299</v>
      </c>
      <c r="BH9" s="17">
        <v>0.184308553008043</v>
      </c>
      <c r="BI9" s="17">
        <v>0.12779405186363901</v>
      </c>
      <c r="BJ9" s="17">
        <v>0.189376239118248</v>
      </c>
      <c r="BK9" s="17">
        <v>0.18481179111259199</v>
      </c>
      <c r="BL9" s="17"/>
      <c r="BM9" s="17">
        <v>0.176343641086046</v>
      </c>
      <c r="BN9" s="17">
        <v>0.16155238606656899</v>
      </c>
      <c r="BO9" s="17">
        <v>0.15484405528651399</v>
      </c>
      <c r="BP9" s="17"/>
      <c r="BQ9" s="17">
        <v>0.25405758151082802</v>
      </c>
      <c r="BR9" s="17">
        <v>0.12295160910933101</v>
      </c>
      <c r="BS9" s="17"/>
      <c r="BT9" s="17">
        <v>0.19926170088265999</v>
      </c>
      <c r="BU9" s="17">
        <v>0.13214220608959301</v>
      </c>
    </row>
    <row r="10" spans="2:73" ht="28.8" x14ac:dyDescent="0.3">
      <c r="B10" s="18" t="s">
        <v>627</v>
      </c>
      <c r="C10" s="17">
        <v>0.23263176235649999</v>
      </c>
      <c r="D10" s="17">
        <v>0.25231628236450798</v>
      </c>
      <c r="E10" s="17">
        <v>0.21416748091075599</v>
      </c>
      <c r="F10" s="17"/>
      <c r="G10" s="17">
        <v>0.244836674295627</v>
      </c>
      <c r="H10" s="17">
        <v>0.33441996257295198</v>
      </c>
      <c r="I10" s="17">
        <v>0.225256096128095</v>
      </c>
      <c r="J10" s="17">
        <v>0.23691645439731601</v>
      </c>
      <c r="K10" s="17">
        <v>0.24938909398484399</v>
      </c>
      <c r="L10" s="17">
        <v>0.13304914954607</v>
      </c>
      <c r="M10" s="17"/>
      <c r="N10" s="17">
        <v>0.28352117622091499</v>
      </c>
      <c r="O10" s="17">
        <v>0.22080695738866801</v>
      </c>
      <c r="P10" s="17">
        <v>0.24670736717340599</v>
      </c>
      <c r="Q10" s="17">
        <v>0.17929584723215899</v>
      </c>
      <c r="R10" s="17"/>
      <c r="S10" s="17">
        <v>0.28617219030802798</v>
      </c>
      <c r="T10" s="17">
        <v>0.19273238075367599</v>
      </c>
      <c r="U10" s="17">
        <v>0.24187986714613</v>
      </c>
      <c r="V10" s="17">
        <v>0.172061713071852</v>
      </c>
      <c r="W10" s="17">
        <v>0.26027420424291497</v>
      </c>
      <c r="X10" s="17">
        <v>0.237326285909189</v>
      </c>
      <c r="Y10" s="17">
        <v>0.255257224550901</v>
      </c>
      <c r="Z10" s="17">
        <v>0.20707560537443001</v>
      </c>
      <c r="AA10" s="17">
        <v>0.22974290971386899</v>
      </c>
      <c r="AB10" s="17"/>
      <c r="AC10" s="17">
        <v>0.159157381632728</v>
      </c>
      <c r="AD10" s="17">
        <v>0.10872927846417201</v>
      </c>
      <c r="AE10" s="17">
        <v>0.18970107267568601</v>
      </c>
      <c r="AF10" s="17">
        <v>0.18314837675711501</v>
      </c>
      <c r="AG10" s="17">
        <v>0.16981693126431899</v>
      </c>
      <c r="AH10" s="17">
        <v>0.18939978242505401</v>
      </c>
      <c r="AI10" s="17">
        <v>0.26492774921845702</v>
      </c>
      <c r="AJ10" s="17">
        <v>0.286275358917989</v>
      </c>
      <c r="AK10" s="17">
        <v>0.20402904488953999</v>
      </c>
      <c r="AL10" s="17">
        <v>0.26430476810862702</v>
      </c>
      <c r="AM10" s="17">
        <v>0.24582861955642599</v>
      </c>
      <c r="AN10" s="17">
        <v>0.31171961504382101</v>
      </c>
      <c r="AO10" s="17">
        <v>0.23764153166279101</v>
      </c>
      <c r="AP10" s="17">
        <v>0.25594284882135199</v>
      </c>
      <c r="AQ10" s="17">
        <v>0.39305519183913301</v>
      </c>
      <c r="AR10" s="17">
        <v>0.34819461453035</v>
      </c>
      <c r="AS10" s="17"/>
      <c r="AT10" s="17">
        <v>0.27945851410549299</v>
      </c>
      <c r="AU10" s="17">
        <v>0.22152891451189399</v>
      </c>
      <c r="AV10" s="17">
        <v>0.22963926367568599</v>
      </c>
      <c r="AW10" s="17">
        <v>0.24050498356073699</v>
      </c>
      <c r="AX10" s="17">
        <v>0.161629961008284</v>
      </c>
      <c r="AY10" s="17">
        <v>0.20532765818642101</v>
      </c>
      <c r="AZ10" s="17"/>
      <c r="BA10" s="17">
        <v>0.17146058596535099</v>
      </c>
      <c r="BB10" s="17">
        <v>0.21900683354768299</v>
      </c>
      <c r="BC10" s="17">
        <v>0.27777177193733799</v>
      </c>
      <c r="BD10" s="17">
        <v>0.30605462614205498</v>
      </c>
      <c r="BE10" s="17">
        <v>0.27938725470551501</v>
      </c>
      <c r="BF10" s="17"/>
      <c r="BG10" s="17">
        <v>0.21755385790642401</v>
      </c>
      <c r="BH10" s="17">
        <v>0.25737334793918498</v>
      </c>
      <c r="BI10" s="17">
        <v>0.24745447125643999</v>
      </c>
      <c r="BJ10" s="17">
        <v>0.239167247980448</v>
      </c>
      <c r="BK10" s="17">
        <v>0.173208032811176</v>
      </c>
      <c r="BL10" s="17"/>
      <c r="BM10" s="17">
        <v>0.25305216601592001</v>
      </c>
      <c r="BN10" s="17">
        <v>0.23035462265895201</v>
      </c>
      <c r="BO10" s="17">
        <v>0.177342887413454</v>
      </c>
      <c r="BP10" s="17"/>
      <c r="BQ10" s="17">
        <v>0.35130091363959898</v>
      </c>
      <c r="BR10" s="17">
        <v>0.16869997193882599</v>
      </c>
      <c r="BS10" s="17"/>
      <c r="BT10" s="17">
        <v>0.26020353842796301</v>
      </c>
      <c r="BU10" s="17">
        <v>0.203452820753491</v>
      </c>
    </row>
    <row r="11" spans="2:73" ht="28.8" x14ac:dyDescent="0.3">
      <c r="B11" s="18" t="s">
        <v>628</v>
      </c>
      <c r="C11" s="17">
        <v>0.26882769871281598</v>
      </c>
      <c r="D11" s="17">
        <v>0.272632891520251</v>
      </c>
      <c r="E11" s="17">
        <v>0.265535412621487</v>
      </c>
      <c r="F11" s="17"/>
      <c r="G11" s="17">
        <v>0.25478935036469103</v>
      </c>
      <c r="H11" s="17">
        <v>0.21113424889038099</v>
      </c>
      <c r="I11" s="17">
        <v>0.313074014882881</v>
      </c>
      <c r="J11" s="17">
        <v>0.33751930297595101</v>
      </c>
      <c r="K11" s="17">
        <v>0.30710658243329902</v>
      </c>
      <c r="L11" s="17">
        <v>0.20746049581200299</v>
      </c>
      <c r="M11" s="17"/>
      <c r="N11" s="17">
        <v>0.29259247642664199</v>
      </c>
      <c r="O11" s="17">
        <v>0.29808005886232197</v>
      </c>
      <c r="P11" s="17">
        <v>0.2424879170816</v>
      </c>
      <c r="Q11" s="17">
        <v>0.238612167664987</v>
      </c>
      <c r="R11" s="17"/>
      <c r="S11" s="17">
        <v>0.28426641596666202</v>
      </c>
      <c r="T11" s="17">
        <v>0.29556070820323199</v>
      </c>
      <c r="U11" s="17">
        <v>0.23438959296810499</v>
      </c>
      <c r="V11" s="17">
        <v>0.287772537840777</v>
      </c>
      <c r="W11" s="17">
        <v>0.25700392510314302</v>
      </c>
      <c r="X11" s="17">
        <v>0.26860031407554003</v>
      </c>
      <c r="Y11" s="17">
        <v>0.234302096277549</v>
      </c>
      <c r="Z11" s="17">
        <v>0.26329860152196499</v>
      </c>
      <c r="AA11" s="17">
        <v>0.264342201547275</v>
      </c>
      <c r="AB11" s="17"/>
      <c r="AC11" s="17">
        <v>0.18546232409189001</v>
      </c>
      <c r="AD11" s="17">
        <v>0.18877414618569299</v>
      </c>
      <c r="AE11" s="17">
        <v>0.21206167153893499</v>
      </c>
      <c r="AF11" s="17">
        <v>0.22944724312591</v>
      </c>
      <c r="AG11" s="17">
        <v>0.29245887123784098</v>
      </c>
      <c r="AH11" s="17">
        <v>0.28201636916189998</v>
      </c>
      <c r="AI11" s="17">
        <v>0.26743401303147601</v>
      </c>
      <c r="AJ11" s="17">
        <v>0.25736753340167401</v>
      </c>
      <c r="AK11" s="17">
        <v>0.29650997556595199</v>
      </c>
      <c r="AL11" s="17">
        <v>0.33036846038086898</v>
      </c>
      <c r="AM11" s="17">
        <v>0.29967405748617298</v>
      </c>
      <c r="AN11" s="17">
        <v>0.26939408471989301</v>
      </c>
      <c r="AO11" s="17">
        <v>0.33257788745193301</v>
      </c>
      <c r="AP11" s="17">
        <v>0.36033762807328401</v>
      </c>
      <c r="AQ11" s="17">
        <v>0.34758328104893799</v>
      </c>
      <c r="AR11" s="17">
        <v>0.16963827276379501</v>
      </c>
      <c r="AS11" s="17"/>
      <c r="AT11" s="17">
        <v>0.28087876491272301</v>
      </c>
      <c r="AU11" s="17">
        <v>0.29087923875935801</v>
      </c>
      <c r="AV11" s="17">
        <v>0.23955045582057899</v>
      </c>
      <c r="AW11" s="17">
        <v>0.25135277275440399</v>
      </c>
      <c r="AX11" s="17">
        <v>0.26690641819005401</v>
      </c>
      <c r="AY11" s="17">
        <v>0.232872884202771</v>
      </c>
      <c r="AZ11" s="17"/>
      <c r="BA11" s="17">
        <v>0.26487081028973603</v>
      </c>
      <c r="BB11" s="17">
        <v>0.26729977296585899</v>
      </c>
      <c r="BC11" s="17">
        <v>0.29570085670294</v>
      </c>
      <c r="BD11" s="17">
        <v>0.25896358084950699</v>
      </c>
      <c r="BE11" s="17">
        <v>0.20587619998977</v>
      </c>
      <c r="BF11" s="17"/>
      <c r="BG11" s="17">
        <v>0.25015059488417202</v>
      </c>
      <c r="BH11" s="17">
        <v>0.27541537631873803</v>
      </c>
      <c r="BI11" s="17">
        <v>0.246125325359592</v>
      </c>
      <c r="BJ11" s="17">
        <v>0.26788430129304502</v>
      </c>
      <c r="BK11" s="17">
        <v>0.32271240200227203</v>
      </c>
      <c r="BL11" s="17"/>
      <c r="BM11" s="17">
        <v>0.28177458516780501</v>
      </c>
      <c r="BN11" s="17">
        <v>0.24619713633016699</v>
      </c>
      <c r="BO11" s="17">
        <v>0.28499404871386902</v>
      </c>
      <c r="BP11" s="17"/>
      <c r="BQ11" s="17">
        <v>0.27077519554901103</v>
      </c>
      <c r="BR11" s="17">
        <v>0.27241851556469698</v>
      </c>
      <c r="BS11" s="17"/>
      <c r="BT11" s="17">
        <v>0.26298293586253102</v>
      </c>
      <c r="BU11" s="17">
        <v>0.28228474794664499</v>
      </c>
    </row>
    <row r="12" spans="2:73" ht="28.8" x14ac:dyDescent="0.3">
      <c r="B12" s="18" t="s">
        <v>629</v>
      </c>
      <c r="C12" s="17">
        <v>6.6745001670707696E-2</v>
      </c>
      <c r="D12" s="17">
        <v>6.09607927537665E-2</v>
      </c>
      <c r="E12" s="17">
        <v>7.1803070258681101E-2</v>
      </c>
      <c r="F12" s="17"/>
      <c r="G12" s="17">
        <v>6.2398213209375497E-2</v>
      </c>
      <c r="H12" s="17">
        <v>7.7559716170637602E-2</v>
      </c>
      <c r="I12" s="17">
        <v>9.0537122468543604E-2</v>
      </c>
      <c r="J12" s="17">
        <v>9.5853822984671794E-2</v>
      </c>
      <c r="K12" s="17">
        <v>5.1705630285982497E-2</v>
      </c>
      <c r="L12" s="17">
        <v>2.7899050546341599E-2</v>
      </c>
      <c r="M12" s="17"/>
      <c r="N12" s="17">
        <v>8.4616685263231503E-2</v>
      </c>
      <c r="O12" s="17">
        <v>9.8626424310917699E-2</v>
      </c>
      <c r="P12" s="17">
        <v>3.4223692313938597E-2</v>
      </c>
      <c r="Q12" s="17">
        <v>4.4174218637357397E-2</v>
      </c>
      <c r="R12" s="17"/>
      <c r="S12" s="17">
        <v>6.9869906060964798E-2</v>
      </c>
      <c r="T12" s="17">
        <v>5.1887575939870201E-2</v>
      </c>
      <c r="U12" s="17">
        <v>4.07144388292488E-2</v>
      </c>
      <c r="V12" s="17">
        <v>6.4340942758589495E-2</v>
      </c>
      <c r="W12" s="17">
        <v>7.4433573140886097E-2</v>
      </c>
      <c r="X12" s="17">
        <v>8.3884784833639994E-2</v>
      </c>
      <c r="Y12" s="17">
        <v>8.9490417201003994E-2</v>
      </c>
      <c r="Z12" s="17">
        <v>4.8264069931473197E-2</v>
      </c>
      <c r="AA12" s="17">
        <v>7.44251451245527E-2</v>
      </c>
      <c r="AB12" s="17"/>
      <c r="AC12" s="17">
        <v>7.9942455988294595E-2</v>
      </c>
      <c r="AD12" s="17">
        <v>6.6593703323065606E-2</v>
      </c>
      <c r="AE12" s="17">
        <v>5.2581177328731098E-2</v>
      </c>
      <c r="AF12" s="17">
        <v>5.4733663915437401E-2</v>
      </c>
      <c r="AG12" s="17">
        <v>7.2429753819324705E-2</v>
      </c>
      <c r="AH12" s="17">
        <v>7.3064372539573805E-2</v>
      </c>
      <c r="AI12" s="17">
        <v>6.0374585967451398E-2</v>
      </c>
      <c r="AJ12" s="17">
        <v>4.8743813054211001E-2</v>
      </c>
      <c r="AK12" s="17">
        <v>4.8465722156147598E-2</v>
      </c>
      <c r="AL12" s="17">
        <v>8.8693899315438099E-2</v>
      </c>
      <c r="AM12" s="17">
        <v>8.6446310635943394E-2</v>
      </c>
      <c r="AN12" s="17">
        <v>6.5752835335059295E-2</v>
      </c>
      <c r="AO12" s="17">
        <v>7.8880875437148196E-2</v>
      </c>
      <c r="AP12" s="17">
        <v>6.4644884005147299E-2</v>
      </c>
      <c r="AQ12" s="17">
        <v>4.1715369858421003E-2</v>
      </c>
      <c r="AR12" s="17">
        <v>0.107401431587809</v>
      </c>
      <c r="AS12" s="17"/>
      <c r="AT12" s="17">
        <v>7.0007542262297606E-2</v>
      </c>
      <c r="AU12" s="17">
        <v>6.5739425874723506E-2</v>
      </c>
      <c r="AV12" s="17">
        <v>6.9024907122367002E-2</v>
      </c>
      <c r="AW12" s="17">
        <v>5.8834732762831798E-2</v>
      </c>
      <c r="AX12" s="17">
        <v>6.7146276835778895E-2</v>
      </c>
      <c r="AY12" s="17">
        <v>8.0027668894688694E-2</v>
      </c>
      <c r="AZ12" s="17"/>
      <c r="BA12" s="17">
        <v>3.0846172795111301E-2</v>
      </c>
      <c r="BB12" s="17">
        <v>8.8140883513343801E-2</v>
      </c>
      <c r="BC12" s="17">
        <v>6.9354080907935503E-2</v>
      </c>
      <c r="BD12" s="17">
        <v>0.111534555510378</v>
      </c>
      <c r="BE12" s="17">
        <v>8.1108790385603105E-2</v>
      </c>
      <c r="BF12" s="17"/>
      <c r="BG12" s="17">
        <v>6.7240667972119306E-2</v>
      </c>
      <c r="BH12" s="17">
        <v>7.5328149549602805E-2</v>
      </c>
      <c r="BI12" s="17">
        <v>7.3040861035486307E-2</v>
      </c>
      <c r="BJ12" s="17">
        <v>5.3693002661246901E-2</v>
      </c>
      <c r="BK12" s="17">
        <v>0.10845368932294901</v>
      </c>
      <c r="BL12" s="17"/>
      <c r="BM12" s="17">
        <v>6.5574249117660396E-2</v>
      </c>
      <c r="BN12" s="17">
        <v>6.5383430408573695E-2</v>
      </c>
      <c r="BO12" s="17">
        <v>7.3522156178650697E-2</v>
      </c>
      <c r="BP12" s="17"/>
      <c r="BQ12" s="17">
        <v>6.2004774919564402E-2</v>
      </c>
      <c r="BR12" s="17">
        <v>7.1491408529952297E-2</v>
      </c>
      <c r="BS12" s="17"/>
      <c r="BT12" s="17">
        <v>7.0925113052915406E-2</v>
      </c>
      <c r="BU12" s="17">
        <v>6.2903818384745E-2</v>
      </c>
    </row>
    <row r="13" spans="2:73" ht="28.8" x14ac:dyDescent="0.3">
      <c r="B13" s="18" t="s">
        <v>630</v>
      </c>
      <c r="C13" s="17">
        <v>2.9280337606711698E-2</v>
      </c>
      <c r="D13" s="17">
        <v>3.5768375115402498E-2</v>
      </c>
      <c r="E13" s="17">
        <v>2.3048248320567399E-2</v>
      </c>
      <c r="F13" s="17"/>
      <c r="G13" s="17">
        <v>2.34114052749025E-2</v>
      </c>
      <c r="H13" s="17">
        <v>3.7383786210170099E-2</v>
      </c>
      <c r="I13" s="17">
        <v>3.8252262729765597E-2</v>
      </c>
      <c r="J13" s="17">
        <v>3.7326851017979799E-2</v>
      </c>
      <c r="K13" s="17">
        <v>1.8820141022080201E-2</v>
      </c>
      <c r="L13" s="17">
        <v>1.9761340405497499E-2</v>
      </c>
      <c r="M13" s="17"/>
      <c r="N13" s="17">
        <v>3.08342318692773E-2</v>
      </c>
      <c r="O13" s="17">
        <v>4.5408546956112399E-2</v>
      </c>
      <c r="P13" s="17">
        <v>8.9666265992415593E-3</v>
      </c>
      <c r="Q13" s="17">
        <v>2.79013362526392E-2</v>
      </c>
      <c r="R13" s="17"/>
      <c r="S13" s="17">
        <v>3.6574400101608603E-2</v>
      </c>
      <c r="T13" s="17">
        <v>3.0608893414321301E-2</v>
      </c>
      <c r="U13" s="17">
        <v>4.37524977377566E-2</v>
      </c>
      <c r="V13" s="17">
        <v>2.38856098781535E-2</v>
      </c>
      <c r="W13" s="17">
        <v>2.8502006096848099E-2</v>
      </c>
      <c r="X13" s="17">
        <v>1.7186909074179101E-2</v>
      </c>
      <c r="Y13" s="17">
        <v>2.9390691825446E-2</v>
      </c>
      <c r="Z13" s="17">
        <v>3.0747434791071601E-2</v>
      </c>
      <c r="AA13" s="17">
        <v>2.1280666675641002E-2</v>
      </c>
      <c r="AB13" s="17"/>
      <c r="AC13" s="17">
        <v>2.27299714829684E-2</v>
      </c>
      <c r="AD13" s="17">
        <v>6.4770850872738303E-2</v>
      </c>
      <c r="AE13" s="17">
        <v>1.9336621642007199E-2</v>
      </c>
      <c r="AF13" s="17">
        <v>1.72646314387861E-2</v>
      </c>
      <c r="AG13" s="17">
        <v>2.44947306415805E-2</v>
      </c>
      <c r="AH13" s="17">
        <v>2.73142842408255E-2</v>
      </c>
      <c r="AI13" s="17">
        <v>1.5875617434964101E-2</v>
      </c>
      <c r="AJ13" s="17">
        <v>3.4786587204697898E-2</v>
      </c>
      <c r="AK13" s="17">
        <v>1.7966657652590302E-2</v>
      </c>
      <c r="AL13" s="17">
        <v>2.8275127979148301E-2</v>
      </c>
      <c r="AM13" s="17">
        <v>5.5863002894954703E-2</v>
      </c>
      <c r="AN13" s="17">
        <v>6.2718149002765206E-2</v>
      </c>
      <c r="AO13" s="17">
        <v>3.2185686459929398E-2</v>
      </c>
      <c r="AP13" s="17">
        <v>2.5110720010061101E-2</v>
      </c>
      <c r="AQ13" s="17">
        <v>2.5674489733715999E-2</v>
      </c>
      <c r="AR13" s="17">
        <v>1.1768626946721501E-2</v>
      </c>
      <c r="AS13" s="17"/>
      <c r="AT13" s="17">
        <v>2.6325362377502201E-2</v>
      </c>
      <c r="AU13" s="17">
        <v>2.8739885741051699E-2</v>
      </c>
      <c r="AV13" s="17">
        <v>3.9277421529660697E-2</v>
      </c>
      <c r="AW13" s="17">
        <v>2.6287203737771901E-2</v>
      </c>
      <c r="AX13" s="17">
        <v>2.9499567933571998E-2</v>
      </c>
      <c r="AY13" s="17">
        <v>2.7776462700739E-2</v>
      </c>
      <c r="AZ13" s="17"/>
      <c r="BA13" s="17">
        <v>1.40798954866423E-2</v>
      </c>
      <c r="BB13" s="17">
        <v>3.9573865783108501E-2</v>
      </c>
      <c r="BC13" s="17">
        <v>3.9746456218104902E-2</v>
      </c>
      <c r="BD13" s="17">
        <v>2.5686187643867799E-2</v>
      </c>
      <c r="BE13" s="17">
        <v>0</v>
      </c>
      <c r="BF13" s="17"/>
      <c r="BG13" s="17">
        <v>1.2543153606316901E-2</v>
      </c>
      <c r="BH13" s="17">
        <v>3.1452915533386701E-2</v>
      </c>
      <c r="BI13" s="17">
        <v>3.3842457420554799E-2</v>
      </c>
      <c r="BJ13" s="17">
        <v>3.4410653031339299E-2</v>
      </c>
      <c r="BK13" s="17">
        <v>3.3263480715910197E-2</v>
      </c>
      <c r="BL13" s="17"/>
      <c r="BM13" s="17">
        <v>2.64536006949944E-2</v>
      </c>
      <c r="BN13" s="17">
        <v>2.74667191798782E-2</v>
      </c>
      <c r="BO13" s="17">
        <v>4.2080409145998199E-2</v>
      </c>
      <c r="BP13" s="17"/>
      <c r="BQ13" s="17">
        <v>1.34227780910894E-2</v>
      </c>
      <c r="BR13" s="17">
        <v>3.9924897740288498E-2</v>
      </c>
      <c r="BS13" s="17"/>
      <c r="BT13" s="17">
        <v>2.8392993561279799E-2</v>
      </c>
      <c r="BU13" s="17">
        <v>3.2483632818824E-2</v>
      </c>
    </row>
    <row r="14" spans="2:73" x14ac:dyDescent="0.3">
      <c r="B14" s="18" t="s">
        <v>92</v>
      </c>
      <c r="C14" s="19">
        <v>0.23512561734099799</v>
      </c>
      <c r="D14" s="19">
        <v>0.18395508477578901</v>
      </c>
      <c r="E14" s="19">
        <v>0.28459111818976202</v>
      </c>
      <c r="F14" s="19"/>
      <c r="G14" s="19">
        <v>0.220745405607532</v>
      </c>
      <c r="H14" s="19">
        <v>0.114820597987766</v>
      </c>
      <c r="I14" s="19">
        <v>0.13958181278265999</v>
      </c>
      <c r="J14" s="19">
        <v>0.14465300602299699</v>
      </c>
      <c r="K14" s="19">
        <v>0.22157952081298901</v>
      </c>
      <c r="L14" s="19">
        <v>0.50285472020496802</v>
      </c>
      <c r="M14" s="19"/>
      <c r="N14" s="19">
        <v>0.135999593827479</v>
      </c>
      <c r="O14" s="19">
        <v>0.213025651683519</v>
      </c>
      <c r="P14" s="19">
        <v>0.220565425852946</v>
      </c>
      <c r="Q14" s="19">
        <v>0.37380940418678699</v>
      </c>
      <c r="R14" s="19"/>
      <c r="S14" s="19">
        <v>0.14666387609728801</v>
      </c>
      <c r="T14" s="19">
        <v>0.28802384374850798</v>
      </c>
      <c r="U14" s="19">
        <v>0.22946734685226899</v>
      </c>
      <c r="V14" s="19">
        <v>0.247500825979413</v>
      </c>
      <c r="W14" s="19">
        <v>0.22300813198004499</v>
      </c>
      <c r="X14" s="19">
        <v>0.24475020223327301</v>
      </c>
      <c r="Y14" s="19">
        <v>0.27262198168459201</v>
      </c>
      <c r="Z14" s="19">
        <v>0.26793918227254998</v>
      </c>
      <c r="AA14" s="19">
        <v>0.23235359979064199</v>
      </c>
      <c r="AB14" s="19"/>
      <c r="AC14" s="19">
        <v>0.47690986064480101</v>
      </c>
      <c r="AD14" s="19">
        <v>0.40558159690484702</v>
      </c>
      <c r="AE14" s="19">
        <v>0.430496884930271</v>
      </c>
      <c r="AF14" s="19">
        <v>0.38459541124628999</v>
      </c>
      <c r="AG14" s="19">
        <v>0.29443735024212703</v>
      </c>
      <c r="AH14" s="19">
        <v>0.222781940592337</v>
      </c>
      <c r="AI14" s="19">
        <v>0.239954789107411</v>
      </c>
      <c r="AJ14" s="19">
        <v>0.199702803471521</v>
      </c>
      <c r="AK14" s="19">
        <v>0.188269155132922</v>
      </c>
      <c r="AL14" s="19">
        <v>0.15455043489994699</v>
      </c>
      <c r="AM14" s="19">
        <v>0.16138520795459499</v>
      </c>
      <c r="AN14" s="19">
        <v>0.120175361630004</v>
      </c>
      <c r="AO14" s="19">
        <v>7.8848009173595399E-2</v>
      </c>
      <c r="AP14" s="19">
        <v>0.11348500703017</v>
      </c>
      <c r="AQ14" s="19">
        <v>0.11343114956141399</v>
      </c>
      <c r="AR14" s="19">
        <v>6.4383649876791099E-2</v>
      </c>
      <c r="AS14" s="19"/>
      <c r="AT14" s="19">
        <v>0.15348257293779199</v>
      </c>
      <c r="AU14" s="19">
        <v>0.248649687935145</v>
      </c>
      <c r="AV14" s="19">
        <v>0.22536285668665601</v>
      </c>
      <c r="AW14" s="19">
        <v>0.263721954943615</v>
      </c>
      <c r="AX14" s="19">
        <v>0.32573102209969301</v>
      </c>
      <c r="AY14" s="19">
        <v>0.275557562895974</v>
      </c>
      <c r="AZ14" s="19"/>
      <c r="BA14" s="19">
        <v>0.35970071890988897</v>
      </c>
      <c r="BB14" s="19">
        <v>0.23949251223951301</v>
      </c>
      <c r="BC14" s="19">
        <v>0.16156743648969801</v>
      </c>
      <c r="BD14" s="19">
        <v>8.2843409105524096E-2</v>
      </c>
      <c r="BE14" s="19">
        <v>0.131513484640957</v>
      </c>
      <c r="BF14" s="19"/>
      <c r="BG14" s="19">
        <v>0.27796478193434498</v>
      </c>
      <c r="BH14" s="19">
        <v>0.17612165765104401</v>
      </c>
      <c r="BI14" s="19">
        <v>0.27174283306428698</v>
      </c>
      <c r="BJ14" s="19">
        <v>0.21546855591567299</v>
      </c>
      <c r="BK14" s="19">
        <v>0.17755060403510101</v>
      </c>
      <c r="BL14" s="19"/>
      <c r="BM14" s="19">
        <v>0.19680175791757401</v>
      </c>
      <c r="BN14" s="19">
        <v>0.26904570535585998</v>
      </c>
      <c r="BO14" s="19">
        <v>0.267216443261513</v>
      </c>
      <c r="BP14" s="19"/>
      <c r="BQ14" s="19">
        <v>4.8438756289908402E-2</v>
      </c>
      <c r="BR14" s="19">
        <v>0.32451359711690497</v>
      </c>
      <c r="BS14" s="19"/>
      <c r="BT14" s="19">
        <v>0.17823371821265099</v>
      </c>
      <c r="BU14" s="19">
        <v>0.286732774006702</v>
      </c>
    </row>
    <row r="15" spans="2:73" x14ac:dyDescent="0.3">
      <c r="B15" s="16"/>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M22"/>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13" width="20.6640625" customWidth="1"/>
  </cols>
  <sheetData>
    <row r="2" spans="2:13" ht="40.049999999999997" customHeight="1" x14ac:dyDescent="0.3">
      <c r="D2" s="30" t="s">
        <v>648</v>
      </c>
      <c r="E2" s="26"/>
      <c r="F2" s="26"/>
      <c r="G2" s="26"/>
      <c r="H2" s="26"/>
      <c r="I2" s="26"/>
      <c r="J2" s="26"/>
      <c r="K2" s="26"/>
      <c r="L2" s="26"/>
      <c r="M2" s="26"/>
    </row>
    <row r="6" spans="2:13" ht="49.95" customHeight="1" x14ac:dyDescent="0.3">
      <c r="B6" s="20" t="s">
        <v>14</v>
      </c>
      <c r="C6" s="20" t="s">
        <v>638</v>
      </c>
      <c r="D6" s="20" t="s">
        <v>639</v>
      </c>
      <c r="E6" s="20" t="s">
        <v>640</v>
      </c>
      <c r="F6" s="20" t="s">
        <v>641</v>
      </c>
      <c r="G6" s="20" t="s">
        <v>642</v>
      </c>
      <c r="H6" s="20" t="s">
        <v>643</v>
      </c>
      <c r="I6" s="20" t="s">
        <v>644</v>
      </c>
      <c r="J6" s="20" t="s">
        <v>645</v>
      </c>
      <c r="K6" s="20" t="s">
        <v>646</v>
      </c>
      <c r="L6" s="20" t="s">
        <v>647</v>
      </c>
    </row>
    <row r="7" spans="2:13" x14ac:dyDescent="0.3">
      <c r="B7" s="18" t="s">
        <v>575</v>
      </c>
      <c r="C7" s="17">
        <v>0.29664219399332198</v>
      </c>
      <c r="D7" s="17">
        <v>0.367138775677393</v>
      </c>
      <c r="E7" s="17">
        <v>0.19325064042906501</v>
      </c>
      <c r="F7" s="17">
        <v>0.22885933043097201</v>
      </c>
      <c r="G7" s="17">
        <v>0.15953353166911199</v>
      </c>
      <c r="H7" s="17">
        <v>0.181824339180822</v>
      </c>
      <c r="I7" s="17">
        <v>0.17225955963421</v>
      </c>
      <c r="J7" s="17">
        <v>0.20017192634037501</v>
      </c>
      <c r="K7" s="17">
        <v>0.13605019137732499</v>
      </c>
      <c r="L7" s="17">
        <v>5.5888134250323802E-2</v>
      </c>
    </row>
    <row r="8" spans="2:13" x14ac:dyDescent="0.3">
      <c r="B8" s="18" t="s">
        <v>574</v>
      </c>
      <c r="C8" s="17">
        <v>0.42290337478210299</v>
      </c>
      <c r="D8" s="17">
        <v>0.41455149711120698</v>
      </c>
      <c r="E8" s="17">
        <v>0.37870538788163799</v>
      </c>
      <c r="F8" s="17">
        <v>0.39855888189861899</v>
      </c>
      <c r="G8" s="17">
        <v>0.34392746577898298</v>
      </c>
      <c r="H8" s="17">
        <v>0.36160865294584998</v>
      </c>
      <c r="I8" s="17">
        <v>0.36854171200305802</v>
      </c>
      <c r="J8" s="17">
        <v>0.35075256268956101</v>
      </c>
      <c r="K8" s="17">
        <v>0.34738804581391902</v>
      </c>
      <c r="L8" s="17">
        <v>0.155977052418656</v>
      </c>
    </row>
    <row r="9" spans="2:13" x14ac:dyDescent="0.3">
      <c r="B9" s="18" t="s">
        <v>573</v>
      </c>
      <c r="C9" s="17">
        <v>0.202543874477501</v>
      </c>
      <c r="D9" s="17">
        <v>0.129862808293151</v>
      </c>
      <c r="E9" s="17">
        <v>0.294486379475283</v>
      </c>
      <c r="F9" s="17">
        <v>0.229817646832643</v>
      </c>
      <c r="G9" s="17">
        <v>0.28592846290313201</v>
      </c>
      <c r="H9" s="17">
        <v>0.26362558117074802</v>
      </c>
      <c r="I9" s="17">
        <v>0.26181818491250097</v>
      </c>
      <c r="J9" s="17">
        <v>0.236445395547834</v>
      </c>
      <c r="K9" s="17">
        <v>0.29016833425802402</v>
      </c>
      <c r="L9" s="17">
        <v>0.26696577457729898</v>
      </c>
    </row>
    <row r="10" spans="2:13" x14ac:dyDescent="0.3">
      <c r="B10" s="18" t="s">
        <v>572</v>
      </c>
      <c r="C10" s="17">
        <v>3.6481566037982097E-2</v>
      </c>
      <c r="D10" s="17">
        <v>4.2066905301834497E-2</v>
      </c>
      <c r="E10" s="17">
        <v>6.2371863739889302E-2</v>
      </c>
      <c r="F10" s="17">
        <v>7.2515154000359003E-2</v>
      </c>
      <c r="G10" s="17">
        <v>0.10882764438034</v>
      </c>
      <c r="H10" s="17">
        <v>0.10979597697537601</v>
      </c>
      <c r="I10" s="17">
        <v>0.11633259048441701</v>
      </c>
      <c r="J10" s="17">
        <v>0.119847433819946</v>
      </c>
      <c r="K10" s="17">
        <v>0.14312775032247099</v>
      </c>
      <c r="L10" s="17">
        <v>0.28074537669787702</v>
      </c>
    </row>
    <row r="11" spans="2:13" x14ac:dyDescent="0.3">
      <c r="B11" s="18" t="s">
        <v>571</v>
      </c>
      <c r="C11" s="17">
        <v>1.8039521410160301E-2</v>
      </c>
      <c r="D11" s="17">
        <v>2.4549943475890301E-2</v>
      </c>
      <c r="E11" s="17">
        <v>3.2604943192831699E-2</v>
      </c>
      <c r="F11" s="17">
        <v>3.7690393536621E-2</v>
      </c>
      <c r="G11" s="17">
        <v>3.41491108536272E-2</v>
      </c>
      <c r="H11" s="17">
        <v>5.3689133952889802E-2</v>
      </c>
      <c r="I11" s="17">
        <v>4.8502243438985397E-2</v>
      </c>
      <c r="J11" s="17">
        <v>6.5511605460751202E-2</v>
      </c>
      <c r="K11" s="17">
        <v>6.3251284862476498E-2</v>
      </c>
      <c r="L11" s="17">
        <v>0.20065146795765201</v>
      </c>
    </row>
    <row r="12" spans="2:13" x14ac:dyDescent="0.3">
      <c r="B12" s="18" t="s">
        <v>92</v>
      </c>
      <c r="C12" s="17">
        <v>2.33894692989314E-2</v>
      </c>
      <c r="D12" s="17">
        <v>2.1830070140524599E-2</v>
      </c>
      <c r="E12" s="17">
        <v>3.8580785281292503E-2</v>
      </c>
      <c r="F12" s="17">
        <v>3.2558593300785997E-2</v>
      </c>
      <c r="G12" s="17">
        <v>6.7633784414805997E-2</v>
      </c>
      <c r="H12" s="17">
        <v>2.9456315774313901E-2</v>
      </c>
      <c r="I12" s="17">
        <v>3.2545709526828101E-2</v>
      </c>
      <c r="J12" s="17">
        <v>2.7271076141532801E-2</v>
      </c>
      <c r="K12" s="17">
        <v>2.0014393365784401E-2</v>
      </c>
      <c r="L12" s="17">
        <v>3.9772194098191299E-2</v>
      </c>
    </row>
    <row r="13" spans="2:13" x14ac:dyDescent="0.3">
      <c r="B13" s="23" t="s">
        <v>577</v>
      </c>
      <c r="C13" s="21">
        <v>0.71954556877542497</v>
      </c>
      <c r="D13" s="21">
        <v>0.78169027278860004</v>
      </c>
      <c r="E13" s="21">
        <v>0.57195602831070402</v>
      </c>
      <c r="F13" s="21">
        <v>0.62741821232959105</v>
      </c>
      <c r="G13" s="21">
        <v>0.50346099744809503</v>
      </c>
      <c r="H13" s="21">
        <v>0.54343299212667195</v>
      </c>
      <c r="I13" s="21">
        <v>0.54080127163726799</v>
      </c>
      <c r="J13" s="21">
        <v>0.55092448902993596</v>
      </c>
      <c r="K13" s="21">
        <v>0.48343823719124401</v>
      </c>
      <c r="L13" s="21">
        <v>0.21186518666897999</v>
      </c>
    </row>
    <row r="14" spans="2:13" x14ac:dyDescent="0.3">
      <c r="B14" s="23" t="s">
        <v>576</v>
      </c>
      <c r="C14" s="21">
        <v>5.4521087448142401E-2</v>
      </c>
      <c r="D14" s="21">
        <v>6.6616848777724794E-2</v>
      </c>
      <c r="E14" s="21">
        <v>9.4976806932720897E-2</v>
      </c>
      <c r="F14" s="21">
        <v>0.11020554753698</v>
      </c>
      <c r="G14" s="21">
        <v>0.142976755233967</v>
      </c>
      <c r="H14" s="21">
        <v>0.16348511092826601</v>
      </c>
      <c r="I14" s="21">
        <v>0.16483483392340301</v>
      </c>
      <c r="J14" s="21">
        <v>0.185359039280697</v>
      </c>
      <c r="K14" s="21">
        <v>0.20637903518494799</v>
      </c>
      <c r="L14" s="21">
        <v>0.48139684465552901</v>
      </c>
    </row>
    <row r="15" spans="2:13" x14ac:dyDescent="0.3">
      <c r="B15" s="23" t="s">
        <v>443</v>
      </c>
      <c r="C15" s="22">
        <v>0.66502448132728298</v>
      </c>
      <c r="D15" s="22">
        <v>0.71507342401087504</v>
      </c>
      <c r="E15" s="22">
        <v>0.47697922137798299</v>
      </c>
      <c r="F15" s="22">
        <v>0.51721266479261097</v>
      </c>
      <c r="G15" s="22">
        <v>0.360484242214127</v>
      </c>
      <c r="H15" s="22">
        <v>0.379947881198406</v>
      </c>
      <c r="I15" s="22">
        <v>0.37596643771386501</v>
      </c>
      <c r="J15" s="22">
        <v>0.36556544974923899</v>
      </c>
      <c r="K15" s="22">
        <v>0.27705920200629602</v>
      </c>
      <c r="L15" s="22">
        <v>-0.26953165798654899</v>
      </c>
    </row>
    <row r="16" spans="2:13" x14ac:dyDescent="0.3">
      <c r="B16" s="16"/>
      <c r="C16" s="16"/>
      <c r="D16" s="16"/>
      <c r="E16" s="16"/>
      <c r="F16" s="16"/>
      <c r="G16" s="16"/>
      <c r="H16" s="16"/>
      <c r="I16" s="16"/>
      <c r="J16" s="16"/>
      <c r="K16" s="16"/>
      <c r="L16" s="16"/>
    </row>
    <row r="17" spans="2:2" x14ac:dyDescent="0.3">
      <c r="B17" t="s">
        <v>95</v>
      </c>
    </row>
    <row r="18" spans="2:2" x14ac:dyDescent="0.3">
      <c r="B18" t="s">
        <v>96</v>
      </c>
    </row>
    <row r="22" spans="2:2" x14ac:dyDescent="0.3">
      <c r="B22"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0.181824339180822</v>
      </c>
      <c r="D9" s="17">
        <v>0.19273716614606901</v>
      </c>
      <c r="E9" s="17">
        <v>0.170921765511552</v>
      </c>
      <c r="F9" s="17"/>
      <c r="G9" s="17">
        <v>0.228264329534801</v>
      </c>
      <c r="H9" s="17">
        <v>0.25853713264831202</v>
      </c>
      <c r="I9" s="17">
        <v>0.153903599084283</v>
      </c>
      <c r="J9" s="17">
        <v>0.13405274737492201</v>
      </c>
      <c r="K9" s="17">
        <v>0.13840098925146699</v>
      </c>
      <c r="L9" s="17">
        <v>0.17942048161459601</v>
      </c>
      <c r="M9" s="17"/>
      <c r="N9" s="17">
        <v>0.239237406491531</v>
      </c>
      <c r="O9" s="17">
        <v>0.175571945748244</v>
      </c>
      <c r="P9" s="17">
        <v>0.169742972159312</v>
      </c>
      <c r="Q9" s="17">
        <v>0.13533074454987401</v>
      </c>
      <c r="R9" s="17"/>
      <c r="S9" s="17">
        <v>0.223128974868821</v>
      </c>
      <c r="T9" s="17">
        <v>0.14544660661469699</v>
      </c>
      <c r="U9" s="17">
        <v>0.195223759534249</v>
      </c>
      <c r="V9" s="17">
        <v>0.176172442616021</v>
      </c>
      <c r="W9" s="17">
        <v>0.16220730580200399</v>
      </c>
      <c r="X9" s="17">
        <v>0.15288844745439201</v>
      </c>
      <c r="Y9" s="17">
        <v>0.19249462370908599</v>
      </c>
      <c r="Z9" s="17">
        <v>0.21446746715534201</v>
      </c>
      <c r="AA9" s="17">
        <v>0.18530417860433701</v>
      </c>
      <c r="AB9" s="17"/>
      <c r="AC9" s="17">
        <v>0.132358449646091</v>
      </c>
      <c r="AD9" s="17">
        <v>0.190261782977141</v>
      </c>
      <c r="AE9" s="17">
        <v>0.14021420819833499</v>
      </c>
      <c r="AF9" s="17">
        <v>0.16946312136459599</v>
      </c>
      <c r="AG9" s="17">
        <v>0.16877924046630699</v>
      </c>
      <c r="AH9" s="17">
        <v>0.15078022746993899</v>
      </c>
      <c r="AI9" s="17">
        <v>0.19311874530199499</v>
      </c>
      <c r="AJ9" s="17">
        <v>0.16158667890752701</v>
      </c>
      <c r="AK9" s="17">
        <v>0.138462466464359</v>
      </c>
      <c r="AL9" s="17">
        <v>0.15321322567405499</v>
      </c>
      <c r="AM9" s="17">
        <v>0.186706648496378</v>
      </c>
      <c r="AN9" s="17">
        <v>0.203922077397973</v>
      </c>
      <c r="AO9" s="17">
        <v>0.21819064130679899</v>
      </c>
      <c r="AP9" s="17">
        <v>0.25807190872590102</v>
      </c>
      <c r="AQ9" s="17">
        <v>0.15897878974472701</v>
      </c>
      <c r="AR9" s="17">
        <v>0.38053631799551402</v>
      </c>
      <c r="AS9" s="17"/>
      <c r="AT9" s="17">
        <v>0.26354637214666599</v>
      </c>
      <c r="AU9" s="17">
        <v>0.14539965380756101</v>
      </c>
      <c r="AV9" s="17">
        <v>0.16101126125869</v>
      </c>
      <c r="AW9" s="17">
        <v>0.14588595768777099</v>
      </c>
      <c r="AX9" s="17">
        <v>0.16143853607882599</v>
      </c>
      <c r="AY9" s="17">
        <v>0.24626684503166901</v>
      </c>
      <c r="AZ9" s="17"/>
      <c r="BA9" s="17">
        <v>0.108143217875053</v>
      </c>
      <c r="BB9" s="17">
        <v>0.17332707372849501</v>
      </c>
      <c r="BC9" s="17">
        <v>0.18487370239654999</v>
      </c>
      <c r="BD9" s="17">
        <v>0.29569889918998199</v>
      </c>
      <c r="BE9" s="17">
        <v>0.39893625412709699</v>
      </c>
      <c r="BF9" s="17"/>
      <c r="BG9" s="17">
        <v>0.180600010347126</v>
      </c>
      <c r="BH9" s="17">
        <v>0.232712960538071</v>
      </c>
      <c r="BI9" s="17">
        <v>0.19829251930634401</v>
      </c>
      <c r="BJ9" s="17">
        <v>0.147499716866863</v>
      </c>
      <c r="BK9" s="17">
        <v>0.17974651288145799</v>
      </c>
      <c r="BL9" s="17"/>
      <c r="BM9" s="17">
        <v>0.21946532389934301</v>
      </c>
      <c r="BN9" s="17">
        <v>0.14875635939476101</v>
      </c>
      <c r="BO9" s="17">
        <v>0.14970648893371499</v>
      </c>
      <c r="BP9" s="17"/>
      <c r="BQ9" s="17">
        <v>0.26867380793631701</v>
      </c>
      <c r="BR9" s="17">
        <v>0.13487512090790699</v>
      </c>
      <c r="BS9" s="17"/>
      <c r="BT9" s="17">
        <v>0.24651523648721901</v>
      </c>
      <c r="BU9" s="17">
        <v>9.8090897804184798E-2</v>
      </c>
    </row>
    <row r="10" spans="2:73" x14ac:dyDescent="0.3">
      <c r="B10" s="18" t="s">
        <v>574</v>
      </c>
      <c r="C10" s="17">
        <v>0.36160865294584998</v>
      </c>
      <c r="D10" s="17">
        <v>0.36961468640686401</v>
      </c>
      <c r="E10" s="17">
        <v>0.35381163967384099</v>
      </c>
      <c r="F10" s="17"/>
      <c r="G10" s="17">
        <v>0.35453472251178197</v>
      </c>
      <c r="H10" s="17">
        <v>0.41243422079983899</v>
      </c>
      <c r="I10" s="17">
        <v>0.392410865815707</v>
      </c>
      <c r="J10" s="17">
        <v>0.33622177421819999</v>
      </c>
      <c r="K10" s="17">
        <v>0.32247470449821503</v>
      </c>
      <c r="L10" s="17">
        <v>0.34686949692001401</v>
      </c>
      <c r="M10" s="17"/>
      <c r="N10" s="17">
        <v>0.435594561071242</v>
      </c>
      <c r="O10" s="17">
        <v>0.35420775501327301</v>
      </c>
      <c r="P10" s="17">
        <v>0.34664961749044498</v>
      </c>
      <c r="Q10" s="17">
        <v>0.30269734135951798</v>
      </c>
      <c r="R10" s="17"/>
      <c r="S10" s="17">
        <v>0.41931179147854902</v>
      </c>
      <c r="T10" s="17">
        <v>0.33899027330847598</v>
      </c>
      <c r="U10" s="17">
        <v>0.41215151359312802</v>
      </c>
      <c r="V10" s="17">
        <v>0.366005511165716</v>
      </c>
      <c r="W10" s="17">
        <v>0.35241706127316802</v>
      </c>
      <c r="X10" s="17">
        <v>0.34148544447243701</v>
      </c>
      <c r="Y10" s="17">
        <v>0.39092449064065199</v>
      </c>
      <c r="Z10" s="17">
        <v>0.26479034686707897</v>
      </c>
      <c r="AA10" s="17">
        <v>0.31235864955711401</v>
      </c>
      <c r="AB10" s="17"/>
      <c r="AC10" s="17">
        <v>0.147513526441689</v>
      </c>
      <c r="AD10" s="17">
        <v>0.27594977349866601</v>
      </c>
      <c r="AE10" s="17">
        <v>0.28260286151944503</v>
      </c>
      <c r="AF10" s="17">
        <v>0.26584502817988598</v>
      </c>
      <c r="AG10" s="17">
        <v>0.326614071502349</v>
      </c>
      <c r="AH10" s="17">
        <v>0.31690251158710098</v>
      </c>
      <c r="AI10" s="17">
        <v>0.37121115889440698</v>
      </c>
      <c r="AJ10" s="17">
        <v>0.40539190778887102</v>
      </c>
      <c r="AK10" s="17">
        <v>0.42478927892521101</v>
      </c>
      <c r="AL10" s="17">
        <v>0.34153402598819199</v>
      </c>
      <c r="AM10" s="17">
        <v>0.40947348711395098</v>
      </c>
      <c r="AN10" s="17">
        <v>0.44032317648047598</v>
      </c>
      <c r="AO10" s="17">
        <v>0.44240462141838699</v>
      </c>
      <c r="AP10" s="17">
        <v>0.450311431846663</v>
      </c>
      <c r="AQ10" s="17">
        <v>0.496825368272515</v>
      </c>
      <c r="AR10" s="17">
        <v>0.42542055275957202</v>
      </c>
      <c r="AS10" s="17"/>
      <c r="AT10" s="17">
        <v>0.36027789052638898</v>
      </c>
      <c r="AU10" s="17">
        <v>0.35987311383435</v>
      </c>
      <c r="AV10" s="17">
        <v>0.351894648115951</v>
      </c>
      <c r="AW10" s="17">
        <v>0.369949840728309</v>
      </c>
      <c r="AX10" s="17">
        <v>0.349024419549887</v>
      </c>
      <c r="AY10" s="17">
        <v>0.40478271983494901</v>
      </c>
      <c r="AZ10" s="17"/>
      <c r="BA10" s="17">
        <v>0.30880270956468803</v>
      </c>
      <c r="BB10" s="17">
        <v>0.31859040328542698</v>
      </c>
      <c r="BC10" s="17">
        <v>0.42737837305856002</v>
      </c>
      <c r="BD10" s="17">
        <v>0.43421130740584102</v>
      </c>
      <c r="BE10" s="17">
        <v>0.27617140636098297</v>
      </c>
      <c r="BF10" s="17"/>
      <c r="BG10" s="17">
        <v>0.38735396735155497</v>
      </c>
      <c r="BH10" s="17">
        <v>0.36920398992168502</v>
      </c>
      <c r="BI10" s="17">
        <v>0.400735760128625</v>
      </c>
      <c r="BJ10" s="17">
        <v>0.33392457651868401</v>
      </c>
      <c r="BK10" s="17">
        <v>0.31669393533854601</v>
      </c>
      <c r="BL10" s="17"/>
      <c r="BM10" s="17">
        <v>0.39474308597039798</v>
      </c>
      <c r="BN10" s="17">
        <v>0.358881519860132</v>
      </c>
      <c r="BO10" s="17">
        <v>0.26955646795836502</v>
      </c>
      <c r="BP10" s="17"/>
      <c r="BQ10" s="17">
        <v>0.41638290475669598</v>
      </c>
      <c r="BR10" s="17">
        <v>0.333770652674035</v>
      </c>
      <c r="BS10" s="17"/>
      <c r="BT10" s="17">
        <v>0.418503266572193</v>
      </c>
      <c r="BU10" s="17">
        <v>0.28533833940218201</v>
      </c>
    </row>
    <row r="11" spans="2:73" x14ac:dyDescent="0.3">
      <c r="B11" s="18" t="s">
        <v>573</v>
      </c>
      <c r="C11" s="17">
        <v>0.26362558117074802</v>
      </c>
      <c r="D11" s="17">
        <v>0.25800643731289702</v>
      </c>
      <c r="E11" s="17">
        <v>0.26952519010453602</v>
      </c>
      <c r="F11" s="17"/>
      <c r="G11" s="17">
        <v>0.20063577234719199</v>
      </c>
      <c r="H11" s="17">
        <v>0.17324407617022899</v>
      </c>
      <c r="I11" s="17">
        <v>0.25092703382557002</v>
      </c>
      <c r="J11" s="17">
        <v>0.31179685598843299</v>
      </c>
      <c r="K11" s="17">
        <v>0.34107865373246898</v>
      </c>
      <c r="L11" s="17">
        <v>0.29795290458235102</v>
      </c>
      <c r="M11" s="17"/>
      <c r="N11" s="17">
        <v>0.19764401410357599</v>
      </c>
      <c r="O11" s="17">
        <v>0.26760921403878701</v>
      </c>
      <c r="P11" s="17">
        <v>0.28175725627345999</v>
      </c>
      <c r="Q11" s="17">
        <v>0.31499004839321898</v>
      </c>
      <c r="R11" s="17"/>
      <c r="S11" s="17">
        <v>0.21879007109695101</v>
      </c>
      <c r="T11" s="17">
        <v>0.30312517560129099</v>
      </c>
      <c r="U11" s="17">
        <v>0.240625987845071</v>
      </c>
      <c r="V11" s="17">
        <v>0.28921457070894702</v>
      </c>
      <c r="W11" s="17">
        <v>0.278063704625513</v>
      </c>
      <c r="X11" s="17">
        <v>0.25428515446733202</v>
      </c>
      <c r="Y11" s="17">
        <v>0.23427118252875501</v>
      </c>
      <c r="Z11" s="17">
        <v>0.31475866936001901</v>
      </c>
      <c r="AA11" s="17">
        <v>0.266304741211558</v>
      </c>
      <c r="AB11" s="17"/>
      <c r="AC11" s="17">
        <v>0.34221964621937701</v>
      </c>
      <c r="AD11" s="17">
        <v>0.25787854703934399</v>
      </c>
      <c r="AE11" s="17">
        <v>0.32393603486448802</v>
      </c>
      <c r="AF11" s="17">
        <v>0.31691951883681402</v>
      </c>
      <c r="AG11" s="17">
        <v>0.34348184683814398</v>
      </c>
      <c r="AH11" s="17">
        <v>0.29345300316145501</v>
      </c>
      <c r="AI11" s="17">
        <v>0.23901385317483001</v>
      </c>
      <c r="AJ11" s="17">
        <v>0.27014322386989997</v>
      </c>
      <c r="AK11" s="17">
        <v>0.257145973261237</v>
      </c>
      <c r="AL11" s="17">
        <v>0.286521396762701</v>
      </c>
      <c r="AM11" s="17">
        <v>0.23234498053243199</v>
      </c>
      <c r="AN11" s="17">
        <v>0.23862901315909199</v>
      </c>
      <c r="AO11" s="17">
        <v>0.199150699961333</v>
      </c>
      <c r="AP11" s="17">
        <v>0.157665769453364</v>
      </c>
      <c r="AQ11" s="17">
        <v>0.17798591534721001</v>
      </c>
      <c r="AR11" s="17">
        <v>0.113451963328564</v>
      </c>
      <c r="AS11" s="17"/>
      <c r="AT11" s="17">
        <v>0.212892900001488</v>
      </c>
      <c r="AU11" s="17">
        <v>0.27030462383922399</v>
      </c>
      <c r="AV11" s="17">
        <v>0.26420510197861402</v>
      </c>
      <c r="AW11" s="17">
        <v>0.27720583223093298</v>
      </c>
      <c r="AX11" s="17">
        <v>0.35120320682766598</v>
      </c>
      <c r="AY11" s="17">
        <v>0.229350237716994</v>
      </c>
      <c r="AZ11" s="17"/>
      <c r="BA11" s="17">
        <v>0.33545652205381699</v>
      </c>
      <c r="BB11" s="17">
        <v>0.29596203702663099</v>
      </c>
      <c r="BC11" s="17">
        <v>0.22887594465875299</v>
      </c>
      <c r="BD11" s="17">
        <v>0.14612794713934399</v>
      </c>
      <c r="BE11" s="17">
        <v>0.180599137818827</v>
      </c>
      <c r="BF11" s="17"/>
      <c r="BG11" s="17">
        <v>0.27005446471462202</v>
      </c>
      <c r="BH11" s="17">
        <v>0.23269600172626601</v>
      </c>
      <c r="BI11" s="17">
        <v>0.23343922642623199</v>
      </c>
      <c r="BJ11" s="17">
        <v>0.293793188703175</v>
      </c>
      <c r="BK11" s="17">
        <v>0.27791898162230599</v>
      </c>
      <c r="BL11" s="17"/>
      <c r="BM11" s="17">
        <v>0.22999926709955801</v>
      </c>
      <c r="BN11" s="17">
        <v>0.29155204976056398</v>
      </c>
      <c r="BO11" s="17">
        <v>0.29622119603837899</v>
      </c>
      <c r="BP11" s="17"/>
      <c r="BQ11" s="17">
        <v>0.19540421314073</v>
      </c>
      <c r="BR11" s="17">
        <v>0.30872662583680899</v>
      </c>
      <c r="BS11" s="17"/>
      <c r="BT11" s="17">
        <v>0.22412724990890201</v>
      </c>
      <c r="BU11" s="17">
        <v>0.31175963115959399</v>
      </c>
    </row>
    <row r="12" spans="2:73" x14ac:dyDescent="0.3">
      <c r="B12" s="18" t="s">
        <v>572</v>
      </c>
      <c r="C12" s="17">
        <v>0.10979597697537601</v>
      </c>
      <c r="D12" s="17">
        <v>0.107274110187237</v>
      </c>
      <c r="E12" s="17">
        <v>0.112592263624294</v>
      </c>
      <c r="F12" s="17"/>
      <c r="G12" s="17">
        <v>0.119226162133513</v>
      </c>
      <c r="H12" s="17">
        <v>8.6203182736551601E-2</v>
      </c>
      <c r="I12" s="17">
        <v>0.12205640811077099</v>
      </c>
      <c r="J12" s="17">
        <v>0.116946385670021</v>
      </c>
      <c r="K12" s="17">
        <v>0.117299901294287</v>
      </c>
      <c r="L12" s="17">
        <v>0.101905772121125</v>
      </c>
      <c r="M12" s="17"/>
      <c r="N12" s="17">
        <v>8.1462307680130103E-2</v>
      </c>
      <c r="O12" s="17">
        <v>0.114246011362317</v>
      </c>
      <c r="P12" s="17">
        <v>0.106241300529201</v>
      </c>
      <c r="Q12" s="17">
        <v>0.13978081048735699</v>
      </c>
      <c r="R12" s="17"/>
      <c r="S12" s="17">
        <v>7.45884334047765E-2</v>
      </c>
      <c r="T12" s="17">
        <v>0.12953319059562299</v>
      </c>
      <c r="U12" s="17">
        <v>0.107722986850596</v>
      </c>
      <c r="V12" s="17">
        <v>9.4292017287512297E-2</v>
      </c>
      <c r="W12" s="17">
        <v>0.120887885073555</v>
      </c>
      <c r="X12" s="17">
        <v>0.12713045946907101</v>
      </c>
      <c r="Y12" s="17">
        <v>8.4554617243321306E-2</v>
      </c>
      <c r="Z12" s="17">
        <v>0.12425467444845301</v>
      </c>
      <c r="AA12" s="17">
        <v>0.13637503389191399</v>
      </c>
      <c r="AB12" s="17"/>
      <c r="AC12" s="17">
        <v>0.10433027611949</v>
      </c>
      <c r="AD12" s="17">
        <v>0.10294733071739</v>
      </c>
      <c r="AE12" s="17">
        <v>0.16510527287927301</v>
      </c>
      <c r="AF12" s="17">
        <v>0.12650058889179699</v>
      </c>
      <c r="AG12" s="17">
        <v>9.9558770588217896E-2</v>
      </c>
      <c r="AH12" s="17">
        <v>0.136718149824301</v>
      </c>
      <c r="AI12" s="17">
        <v>0.123005536398846</v>
      </c>
      <c r="AJ12" s="17">
        <v>0.104442696378444</v>
      </c>
      <c r="AK12" s="17">
        <v>0.118510134666131</v>
      </c>
      <c r="AL12" s="17">
        <v>0.12875652674559601</v>
      </c>
      <c r="AM12" s="17">
        <v>9.7110071884601704E-2</v>
      </c>
      <c r="AN12" s="17">
        <v>9.0221832553629394E-2</v>
      </c>
      <c r="AO12" s="17">
        <v>5.8631197383421499E-2</v>
      </c>
      <c r="AP12" s="17">
        <v>5.89490816896154E-2</v>
      </c>
      <c r="AQ12" s="17">
        <v>0.117231278059249</v>
      </c>
      <c r="AR12" s="17">
        <v>5.3166484996564303E-2</v>
      </c>
      <c r="AS12" s="17"/>
      <c r="AT12" s="17">
        <v>8.1296386467317697E-2</v>
      </c>
      <c r="AU12" s="17">
        <v>0.126972118294225</v>
      </c>
      <c r="AV12" s="17">
        <v>0.123332306984955</v>
      </c>
      <c r="AW12" s="17">
        <v>0.135293273569147</v>
      </c>
      <c r="AX12" s="17">
        <v>8.4713533948982594E-2</v>
      </c>
      <c r="AY12" s="17">
        <v>5.9256988906684398E-2</v>
      </c>
      <c r="AZ12" s="17"/>
      <c r="BA12" s="17">
        <v>0.124549908374054</v>
      </c>
      <c r="BB12" s="17">
        <v>0.12511145265704399</v>
      </c>
      <c r="BC12" s="17">
        <v>9.2473602607419506E-2</v>
      </c>
      <c r="BD12" s="17">
        <v>8.8593044021557099E-2</v>
      </c>
      <c r="BE12" s="17">
        <v>0.123636941416505</v>
      </c>
      <c r="BF12" s="17"/>
      <c r="BG12" s="17">
        <v>9.8062135366820499E-2</v>
      </c>
      <c r="BH12" s="17">
        <v>9.7726730104781001E-2</v>
      </c>
      <c r="BI12" s="17">
        <v>0.120284960339355</v>
      </c>
      <c r="BJ12" s="17">
        <v>0.123513028316975</v>
      </c>
      <c r="BK12" s="17">
        <v>0.120808773865894</v>
      </c>
      <c r="BL12" s="17"/>
      <c r="BM12" s="17">
        <v>9.3220836657462794E-2</v>
      </c>
      <c r="BN12" s="17">
        <v>0.111099505488504</v>
      </c>
      <c r="BO12" s="17">
        <v>0.155990805260173</v>
      </c>
      <c r="BP12" s="17"/>
      <c r="BQ12" s="17">
        <v>7.3682085975591602E-2</v>
      </c>
      <c r="BR12" s="17">
        <v>0.12565923133227699</v>
      </c>
      <c r="BS12" s="17"/>
      <c r="BT12" s="17">
        <v>6.94597180892675E-2</v>
      </c>
      <c r="BU12" s="17">
        <v>0.17353766842840301</v>
      </c>
    </row>
    <row r="13" spans="2:73" x14ac:dyDescent="0.3">
      <c r="B13" s="18" t="s">
        <v>571</v>
      </c>
      <c r="C13" s="17">
        <v>5.3689133952889802E-2</v>
      </c>
      <c r="D13" s="17">
        <v>4.8416691740855299E-2</v>
      </c>
      <c r="E13" s="17">
        <v>5.8642930686478099E-2</v>
      </c>
      <c r="F13" s="17"/>
      <c r="G13" s="17">
        <v>5.8694518170527198E-2</v>
      </c>
      <c r="H13" s="17">
        <v>3.7274502810161397E-2</v>
      </c>
      <c r="I13" s="17">
        <v>4.6621620016750701E-2</v>
      </c>
      <c r="J13" s="17">
        <v>7.1991689084961702E-2</v>
      </c>
      <c r="K13" s="17">
        <v>5.8250681649624401E-2</v>
      </c>
      <c r="L13" s="17">
        <v>5.1505700599243601E-2</v>
      </c>
      <c r="M13" s="17"/>
      <c r="N13" s="17">
        <v>3.3525886905542E-2</v>
      </c>
      <c r="O13" s="17">
        <v>5.9346726612692802E-2</v>
      </c>
      <c r="P13" s="17">
        <v>5.5562442247350498E-2</v>
      </c>
      <c r="Q13" s="17">
        <v>6.7722133888883498E-2</v>
      </c>
      <c r="R13" s="17"/>
      <c r="S13" s="17">
        <v>3.7909210386322799E-2</v>
      </c>
      <c r="T13" s="17">
        <v>5.2516614728848603E-2</v>
      </c>
      <c r="U13" s="17">
        <v>3.5196937868379602E-2</v>
      </c>
      <c r="V13" s="17">
        <v>5.4872605758115499E-2</v>
      </c>
      <c r="W13" s="17">
        <v>5.1481368390456902E-2</v>
      </c>
      <c r="X13" s="17">
        <v>9.1718605317123295E-2</v>
      </c>
      <c r="Y13" s="17">
        <v>5.4304748696061902E-2</v>
      </c>
      <c r="Z13" s="17">
        <v>5.5691360498599699E-2</v>
      </c>
      <c r="AA13" s="17">
        <v>5.8805275957099799E-2</v>
      </c>
      <c r="AB13" s="17"/>
      <c r="AC13" s="17">
        <v>0.18708455858286299</v>
      </c>
      <c r="AD13" s="17">
        <v>0.104127505514871</v>
      </c>
      <c r="AE13" s="17">
        <v>4.6554890473492802E-2</v>
      </c>
      <c r="AF13" s="17">
        <v>7.8307527825027007E-2</v>
      </c>
      <c r="AG13" s="17">
        <v>4.0891087150016603E-2</v>
      </c>
      <c r="AH13" s="17">
        <v>5.5453313223121997E-2</v>
      </c>
      <c r="AI13" s="17">
        <v>6.6958681181096505E-2</v>
      </c>
      <c r="AJ13" s="17">
        <v>3.6959585353633397E-2</v>
      </c>
      <c r="AK13" s="17">
        <v>5.7391292637780297E-2</v>
      </c>
      <c r="AL13" s="17">
        <v>4.7165749705951901E-2</v>
      </c>
      <c r="AM13" s="17">
        <v>5.0113023123920998E-2</v>
      </c>
      <c r="AN13" s="17">
        <v>2.2019873004709398E-2</v>
      </c>
      <c r="AO13" s="17">
        <v>6.5266478371162603E-2</v>
      </c>
      <c r="AP13" s="17">
        <v>5.2283908259422501E-2</v>
      </c>
      <c r="AQ13" s="17">
        <v>2.57490622220071E-2</v>
      </c>
      <c r="AR13" s="17">
        <v>2.25126068948013E-2</v>
      </c>
      <c r="AS13" s="17"/>
      <c r="AT13" s="17">
        <v>5.0536926421518101E-2</v>
      </c>
      <c r="AU13" s="17">
        <v>6.7256381764653497E-2</v>
      </c>
      <c r="AV13" s="17">
        <v>6.7316007709108505E-2</v>
      </c>
      <c r="AW13" s="17">
        <v>4.4118862908363699E-2</v>
      </c>
      <c r="AX13" s="17">
        <v>3.39569615710789E-2</v>
      </c>
      <c r="AY13" s="17">
        <v>2.50123725789691E-2</v>
      </c>
      <c r="AZ13" s="17"/>
      <c r="BA13" s="17">
        <v>8.8047823292507904E-2</v>
      </c>
      <c r="BB13" s="17">
        <v>5.9655856525060898E-2</v>
      </c>
      <c r="BC13" s="17">
        <v>3.2743374236650503E-2</v>
      </c>
      <c r="BD13" s="17">
        <v>2.0774256571163101E-2</v>
      </c>
      <c r="BE13" s="17">
        <v>2.0656260276588501E-2</v>
      </c>
      <c r="BF13" s="17"/>
      <c r="BG13" s="17">
        <v>3.63740637068556E-2</v>
      </c>
      <c r="BH13" s="17">
        <v>4.3551048194835303E-2</v>
      </c>
      <c r="BI13" s="17">
        <v>3.2593733089147599E-2</v>
      </c>
      <c r="BJ13" s="17">
        <v>8.1466592604515498E-2</v>
      </c>
      <c r="BK13" s="17">
        <v>7.1289985734192998E-2</v>
      </c>
      <c r="BL13" s="17"/>
      <c r="BM13" s="17">
        <v>4.0028348356225103E-2</v>
      </c>
      <c r="BN13" s="17">
        <v>5.4369533236626903E-2</v>
      </c>
      <c r="BO13" s="17">
        <v>9.2714030781903406E-2</v>
      </c>
      <c r="BP13" s="17"/>
      <c r="BQ13" s="17">
        <v>3.4271910890244298E-2</v>
      </c>
      <c r="BR13" s="17">
        <v>6.4543100626113598E-2</v>
      </c>
      <c r="BS13" s="17"/>
      <c r="BT13" s="17">
        <v>2.5119941981561599E-2</v>
      </c>
      <c r="BU13" s="17">
        <v>9.4416444000080701E-2</v>
      </c>
    </row>
    <row r="14" spans="2:73" x14ac:dyDescent="0.3">
      <c r="B14" s="18" t="s">
        <v>92</v>
      </c>
      <c r="C14" s="17">
        <v>2.9456315774313901E-2</v>
      </c>
      <c r="D14" s="17">
        <v>2.39509082060777E-2</v>
      </c>
      <c r="E14" s="17">
        <v>3.4506210399298798E-2</v>
      </c>
      <c r="F14" s="17"/>
      <c r="G14" s="17">
        <v>3.8644495302184799E-2</v>
      </c>
      <c r="H14" s="17">
        <v>3.2306884834906201E-2</v>
      </c>
      <c r="I14" s="17">
        <v>3.4080473146919303E-2</v>
      </c>
      <c r="J14" s="17">
        <v>2.89905476634622E-2</v>
      </c>
      <c r="K14" s="17">
        <v>2.2495069573937699E-2</v>
      </c>
      <c r="L14" s="17">
        <v>2.23456441626705E-2</v>
      </c>
      <c r="M14" s="17"/>
      <c r="N14" s="17">
        <v>1.2535823747979199E-2</v>
      </c>
      <c r="O14" s="17">
        <v>2.9018347224687099E-2</v>
      </c>
      <c r="P14" s="17">
        <v>4.0046411300230199E-2</v>
      </c>
      <c r="Q14" s="17">
        <v>3.94789213211484E-2</v>
      </c>
      <c r="R14" s="17"/>
      <c r="S14" s="17">
        <v>2.6271518764579199E-2</v>
      </c>
      <c r="T14" s="17">
        <v>3.0388139151064201E-2</v>
      </c>
      <c r="U14" s="17">
        <v>9.0788143085765698E-3</v>
      </c>
      <c r="V14" s="17">
        <v>1.9442852463688199E-2</v>
      </c>
      <c r="W14" s="17">
        <v>3.4942674835302202E-2</v>
      </c>
      <c r="X14" s="17">
        <v>3.24918888196443E-2</v>
      </c>
      <c r="Y14" s="17">
        <v>4.3450337182124397E-2</v>
      </c>
      <c r="Z14" s="17">
        <v>2.60374816705078E-2</v>
      </c>
      <c r="AA14" s="17">
        <v>4.0852120777977299E-2</v>
      </c>
      <c r="AB14" s="17"/>
      <c r="AC14" s="17">
        <v>8.6493542990490099E-2</v>
      </c>
      <c r="AD14" s="17">
        <v>6.8835060252587801E-2</v>
      </c>
      <c r="AE14" s="17">
        <v>4.1586732064965999E-2</v>
      </c>
      <c r="AF14" s="17">
        <v>4.2964214901881001E-2</v>
      </c>
      <c r="AG14" s="17">
        <v>2.0674983454965198E-2</v>
      </c>
      <c r="AH14" s="17">
        <v>4.6692794734081701E-2</v>
      </c>
      <c r="AI14" s="17">
        <v>6.69202504882461E-3</v>
      </c>
      <c r="AJ14" s="17">
        <v>2.1475907701624702E-2</v>
      </c>
      <c r="AK14" s="17">
        <v>3.70085404528229E-3</v>
      </c>
      <c r="AL14" s="17">
        <v>4.2809075123503702E-2</v>
      </c>
      <c r="AM14" s="17">
        <v>2.4251788848716999E-2</v>
      </c>
      <c r="AN14" s="17">
        <v>4.8840274041199901E-3</v>
      </c>
      <c r="AO14" s="17">
        <v>1.6356361558897199E-2</v>
      </c>
      <c r="AP14" s="17">
        <v>2.27179000250337E-2</v>
      </c>
      <c r="AQ14" s="17">
        <v>2.3229586354291201E-2</v>
      </c>
      <c r="AR14" s="17">
        <v>4.9120740249844301E-3</v>
      </c>
      <c r="AS14" s="17"/>
      <c r="AT14" s="17">
        <v>3.1449524436621003E-2</v>
      </c>
      <c r="AU14" s="17">
        <v>3.01941084599869E-2</v>
      </c>
      <c r="AV14" s="17">
        <v>3.2240673952681799E-2</v>
      </c>
      <c r="AW14" s="17">
        <v>2.75462328754775E-2</v>
      </c>
      <c r="AX14" s="17">
        <v>1.9663342023559901E-2</v>
      </c>
      <c r="AY14" s="17">
        <v>3.5330835930735403E-2</v>
      </c>
      <c r="AZ14" s="17"/>
      <c r="BA14" s="17">
        <v>3.4999818839879501E-2</v>
      </c>
      <c r="BB14" s="17">
        <v>2.7353176777341899E-2</v>
      </c>
      <c r="BC14" s="17">
        <v>3.3655003042067297E-2</v>
      </c>
      <c r="BD14" s="17">
        <v>1.4594545672112999E-2</v>
      </c>
      <c r="BE14" s="17">
        <v>0</v>
      </c>
      <c r="BF14" s="17"/>
      <c r="BG14" s="17">
        <v>2.7555358513021301E-2</v>
      </c>
      <c r="BH14" s="17">
        <v>2.41092695143625E-2</v>
      </c>
      <c r="BI14" s="17">
        <v>1.46538007102964E-2</v>
      </c>
      <c r="BJ14" s="17">
        <v>1.98028969897871E-2</v>
      </c>
      <c r="BK14" s="17">
        <v>3.3541810557603101E-2</v>
      </c>
      <c r="BL14" s="17"/>
      <c r="BM14" s="17">
        <v>2.2543138017013201E-2</v>
      </c>
      <c r="BN14" s="17">
        <v>3.5341032259413097E-2</v>
      </c>
      <c r="BO14" s="17">
        <v>3.5811011027466103E-2</v>
      </c>
      <c r="BP14" s="17"/>
      <c r="BQ14" s="17">
        <v>1.15850773004207E-2</v>
      </c>
      <c r="BR14" s="17">
        <v>3.2425268622858501E-2</v>
      </c>
      <c r="BS14" s="17"/>
      <c r="BT14" s="17">
        <v>1.6274586960857099E-2</v>
      </c>
      <c r="BU14" s="17">
        <v>3.6857019205555598E-2</v>
      </c>
    </row>
    <row r="15" spans="2:73" x14ac:dyDescent="0.3">
      <c r="B15" s="18" t="s">
        <v>577</v>
      </c>
      <c r="C15" s="21">
        <v>0.54343299212667195</v>
      </c>
      <c r="D15" s="21">
        <v>0.56235185255293296</v>
      </c>
      <c r="E15" s="21">
        <v>0.52473340518539302</v>
      </c>
      <c r="F15" s="21"/>
      <c r="G15" s="21">
        <v>0.582799052046583</v>
      </c>
      <c r="H15" s="21">
        <v>0.67097135344815195</v>
      </c>
      <c r="I15" s="21">
        <v>0.54631446489999003</v>
      </c>
      <c r="J15" s="21">
        <v>0.470274521593122</v>
      </c>
      <c r="K15" s="21">
        <v>0.46087569374968201</v>
      </c>
      <c r="L15" s="21">
        <v>0.52628997853460902</v>
      </c>
      <c r="M15" s="21"/>
      <c r="N15" s="21">
        <v>0.67483196756277297</v>
      </c>
      <c r="O15" s="21">
        <v>0.52977970076151604</v>
      </c>
      <c r="P15" s="21">
        <v>0.51639258964975698</v>
      </c>
      <c r="Q15" s="21">
        <v>0.43802808590939202</v>
      </c>
      <c r="R15" s="21"/>
      <c r="S15" s="21">
        <v>0.64244076634737102</v>
      </c>
      <c r="T15" s="21">
        <v>0.48443687992317203</v>
      </c>
      <c r="U15" s="21">
        <v>0.60737527312737705</v>
      </c>
      <c r="V15" s="21">
        <v>0.54217795378173705</v>
      </c>
      <c r="W15" s="21">
        <v>0.51462436707517301</v>
      </c>
      <c r="X15" s="21">
        <v>0.49437389192682901</v>
      </c>
      <c r="Y15" s="21">
        <v>0.58341911434973803</v>
      </c>
      <c r="Z15" s="21">
        <v>0.47925781402242001</v>
      </c>
      <c r="AA15" s="21">
        <v>0.49766282816145102</v>
      </c>
      <c r="AB15" s="21"/>
      <c r="AC15" s="21">
        <v>0.27987197608777997</v>
      </c>
      <c r="AD15" s="21">
        <v>0.46621155647580698</v>
      </c>
      <c r="AE15" s="21">
        <v>0.42281706971777999</v>
      </c>
      <c r="AF15" s="21">
        <v>0.43530814954448099</v>
      </c>
      <c r="AG15" s="21">
        <v>0.49539331196865599</v>
      </c>
      <c r="AH15" s="21">
        <v>0.46768273905704</v>
      </c>
      <c r="AI15" s="21">
        <v>0.56432990419640205</v>
      </c>
      <c r="AJ15" s="21">
        <v>0.566978586696398</v>
      </c>
      <c r="AK15" s="21">
        <v>0.56325174538956901</v>
      </c>
      <c r="AL15" s="21">
        <v>0.49474725166224698</v>
      </c>
      <c r="AM15" s="21">
        <v>0.59618013561032801</v>
      </c>
      <c r="AN15" s="21">
        <v>0.644245253878449</v>
      </c>
      <c r="AO15" s="21">
        <v>0.66059526272518598</v>
      </c>
      <c r="AP15" s="21">
        <v>0.70838334057256402</v>
      </c>
      <c r="AQ15" s="21">
        <v>0.65580415801724301</v>
      </c>
      <c r="AR15" s="21">
        <v>0.80595687075508604</v>
      </c>
      <c r="AS15" s="21"/>
      <c r="AT15" s="21">
        <v>0.62382426267305502</v>
      </c>
      <c r="AU15" s="21">
        <v>0.50527276764191098</v>
      </c>
      <c r="AV15" s="21">
        <v>0.51290590937463998</v>
      </c>
      <c r="AW15" s="21">
        <v>0.51583579841607896</v>
      </c>
      <c r="AX15" s="21">
        <v>0.51046295562871302</v>
      </c>
      <c r="AY15" s="21">
        <v>0.65104956486661703</v>
      </c>
      <c r="AZ15" s="21"/>
      <c r="BA15" s="21">
        <v>0.41694592743974102</v>
      </c>
      <c r="BB15" s="21">
        <v>0.49191747701392102</v>
      </c>
      <c r="BC15" s="21">
        <v>0.61225207545510996</v>
      </c>
      <c r="BD15" s="21">
        <v>0.72991020659582295</v>
      </c>
      <c r="BE15" s="21">
        <v>0.67510766048808002</v>
      </c>
      <c r="BF15" s="21"/>
      <c r="BG15" s="21">
        <v>0.56795397769868095</v>
      </c>
      <c r="BH15" s="21">
        <v>0.60191695045975502</v>
      </c>
      <c r="BI15" s="21">
        <v>0.59902827943496895</v>
      </c>
      <c r="BJ15" s="21">
        <v>0.48142429338554699</v>
      </c>
      <c r="BK15" s="21">
        <v>0.49644044822000399</v>
      </c>
      <c r="BL15" s="21"/>
      <c r="BM15" s="21">
        <v>0.61420840986974001</v>
      </c>
      <c r="BN15" s="21">
        <v>0.50763787925489301</v>
      </c>
      <c r="BO15" s="21">
        <v>0.41926295689207899</v>
      </c>
      <c r="BP15" s="21"/>
      <c r="BQ15" s="21">
        <v>0.68505671269301305</v>
      </c>
      <c r="BR15" s="21">
        <v>0.46864577358194098</v>
      </c>
      <c r="BS15" s="21"/>
      <c r="BT15" s="21">
        <v>0.66501850305941201</v>
      </c>
      <c r="BU15" s="21">
        <v>0.38342923720636701</v>
      </c>
    </row>
    <row r="16" spans="2:73" x14ac:dyDescent="0.3">
      <c r="B16" s="18" t="s">
        <v>576</v>
      </c>
      <c r="C16" s="21">
        <v>0.16348511092826601</v>
      </c>
      <c r="D16" s="21">
        <v>0.15569080192809201</v>
      </c>
      <c r="E16" s="21">
        <v>0.171235194310773</v>
      </c>
      <c r="F16" s="21"/>
      <c r="G16" s="21">
        <v>0.17792068030404001</v>
      </c>
      <c r="H16" s="21">
        <v>0.123477685546713</v>
      </c>
      <c r="I16" s="21">
        <v>0.168678028127521</v>
      </c>
      <c r="J16" s="21">
        <v>0.188938074754983</v>
      </c>
      <c r="K16" s="21">
        <v>0.17555058294391099</v>
      </c>
      <c r="L16" s="21">
        <v>0.15341147272036901</v>
      </c>
      <c r="M16" s="21"/>
      <c r="N16" s="21">
        <v>0.114988194585672</v>
      </c>
      <c r="O16" s="21">
        <v>0.17359273797500899</v>
      </c>
      <c r="P16" s="21">
        <v>0.16180374277655199</v>
      </c>
      <c r="Q16" s="21">
        <v>0.20750294437624101</v>
      </c>
      <c r="R16" s="21"/>
      <c r="S16" s="21">
        <v>0.112497643791099</v>
      </c>
      <c r="T16" s="21">
        <v>0.18204980532447201</v>
      </c>
      <c r="U16" s="21">
        <v>0.14291992471897599</v>
      </c>
      <c r="V16" s="21">
        <v>0.149164623045628</v>
      </c>
      <c r="W16" s="21">
        <v>0.172369253464012</v>
      </c>
      <c r="X16" s="21">
        <v>0.21884906478619501</v>
      </c>
      <c r="Y16" s="21">
        <v>0.138859365939383</v>
      </c>
      <c r="Z16" s="21">
        <v>0.179946034947053</v>
      </c>
      <c r="AA16" s="21">
        <v>0.195180309849013</v>
      </c>
      <c r="AB16" s="21"/>
      <c r="AC16" s="21">
        <v>0.29141483470235302</v>
      </c>
      <c r="AD16" s="21">
        <v>0.207074836232261</v>
      </c>
      <c r="AE16" s="21">
        <v>0.211660163352766</v>
      </c>
      <c r="AF16" s="21">
        <v>0.204808116716824</v>
      </c>
      <c r="AG16" s="21">
        <v>0.14044985773823401</v>
      </c>
      <c r="AH16" s="21">
        <v>0.192171463047423</v>
      </c>
      <c r="AI16" s="21">
        <v>0.189964217579943</v>
      </c>
      <c r="AJ16" s="21">
        <v>0.141402281732077</v>
      </c>
      <c r="AK16" s="21">
        <v>0.17590142730391101</v>
      </c>
      <c r="AL16" s="21">
        <v>0.17592227645154801</v>
      </c>
      <c r="AM16" s="21">
        <v>0.14722309500852299</v>
      </c>
      <c r="AN16" s="21">
        <v>0.112241705558339</v>
      </c>
      <c r="AO16" s="21">
        <v>0.12389767575458401</v>
      </c>
      <c r="AP16" s="21">
        <v>0.11123298994903801</v>
      </c>
      <c r="AQ16" s="21">
        <v>0.142980340281256</v>
      </c>
      <c r="AR16" s="21">
        <v>7.5679091891365596E-2</v>
      </c>
      <c r="AS16" s="21"/>
      <c r="AT16" s="21">
        <v>0.13183331288883601</v>
      </c>
      <c r="AU16" s="21">
        <v>0.19422850005887801</v>
      </c>
      <c r="AV16" s="21">
        <v>0.19064831469406299</v>
      </c>
      <c r="AW16" s="21">
        <v>0.17941213647751</v>
      </c>
      <c r="AX16" s="21">
        <v>0.11867049552006199</v>
      </c>
      <c r="AY16" s="21">
        <v>8.4269361485653504E-2</v>
      </c>
      <c r="AZ16" s="21"/>
      <c r="BA16" s="21">
        <v>0.21259773166656201</v>
      </c>
      <c r="BB16" s="21">
        <v>0.18476730918210499</v>
      </c>
      <c r="BC16" s="21">
        <v>0.12521697684406999</v>
      </c>
      <c r="BD16" s="21">
        <v>0.10936730059272</v>
      </c>
      <c r="BE16" s="21">
        <v>0.14429320169309301</v>
      </c>
      <c r="BF16" s="21"/>
      <c r="BG16" s="21">
        <v>0.13443619907367599</v>
      </c>
      <c r="BH16" s="21">
        <v>0.14127777829961599</v>
      </c>
      <c r="BI16" s="21">
        <v>0.15287869342850199</v>
      </c>
      <c r="BJ16" s="21">
        <v>0.204979620921491</v>
      </c>
      <c r="BK16" s="21">
        <v>0.19209875960008699</v>
      </c>
      <c r="BL16" s="21"/>
      <c r="BM16" s="21">
        <v>0.13324918501368799</v>
      </c>
      <c r="BN16" s="21">
        <v>0.16546903872513</v>
      </c>
      <c r="BO16" s="21">
        <v>0.24870483604207599</v>
      </c>
      <c r="BP16" s="21"/>
      <c r="BQ16" s="21">
        <v>0.107953996865836</v>
      </c>
      <c r="BR16" s="21">
        <v>0.19020233195839101</v>
      </c>
      <c r="BS16" s="21"/>
      <c r="BT16" s="21">
        <v>9.45796600708292E-2</v>
      </c>
      <c r="BU16" s="21">
        <v>0.26795411242848399</v>
      </c>
    </row>
    <row r="17" spans="2:73" x14ac:dyDescent="0.3">
      <c r="B17" s="18" t="s">
        <v>443</v>
      </c>
      <c r="C17" s="22">
        <v>0.379947881198406</v>
      </c>
      <c r="D17" s="22">
        <v>0.40666105062484098</v>
      </c>
      <c r="E17" s="22">
        <v>0.35349821087462002</v>
      </c>
      <c r="F17" s="22"/>
      <c r="G17" s="22">
        <v>0.40487837174254199</v>
      </c>
      <c r="H17" s="22">
        <v>0.54749366790143905</v>
      </c>
      <c r="I17" s="22">
        <v>0.377636436772468</v>
      </c>
      <c r="J17" s="22">
        <v>0.28133644683813902</v>
      </c>
      <c r="K17" s="22">
        <v>0.285325110805771</v>
      </c>
      <c r="L17" s="22">
        <v>0.37287850581424098</v>
      </c>
      <c r="M17" s="22"/>
      <c r="N17" s="22">
        <v>0.55984377297710097</v>
      </c>
      <c r="O17" s="22">
        <v>0.35618696278650702</v>
      </c>
      <c r="P17" s="22">
        <v>0.35458884687320502</v>
      </c>
      <c r="Q17" s="22">
        <v>0.23052514153315101</v>
      </c>
      <c r="R17" s="22"/>
      <c r="S17" s="22">
        <v>0.52994312255627096</v>
      </c>
      <c r="T17" s="22">
        <v>0.30238707459870001</v>
      </c>
      <c r="U17" s="22">
        <v>0.46445534840840103</v>
      </c>
      <c r="V17" s="22">
        <v>0.393013330736109</v>
      </c>
      <c r="W17" s="22">
        <v>0.34225511361116101</v>
      </c>
      <c r="X17" s="22">
        <v>0.27552482714063498</v>
      </c>
      <c r="Y17" s="22">
        <v>0.444559748410355</v>
      </c>
      <c r="Z17" s="22">
        <v>0.29931177907536799</v>
      </c>
      <c r="AA17" s="22">
        <v>0.302482518312438</v>
      </c>
      <c r="AB17" s="22"/>
      <c r="AC17" s="22">
        <v>-1.15428586145727E-2</v>
      </c>
      <c r="AD17" s="22">
        <v>0.259136720243547</v>
      </c>
      <c r="AE17" s="22">
        <v>0.211156906365014</v>
      </c>
      <c r="AF17" s="22">
        <v>0.23050003282765699</v>
      </c>
      <c r="AG17" s="22">
        <v>0.35494345423042201</v>
      </c>
      <c r="AH17" s="22">
        <v>0.275511276009617</v>
      </c>
      <c r="AI17" s="22">
        <v>0.37436568661645903</v>
      </c>
      <c r="AJ17" s="22">
        <v>0.42557630496432097</v>
      </c>
      <c r="AK17" s="22">
        <v>0.38735031808565801</v>
      </c>
      <c r="AL17" s="22">
        <v>0.31882497521069902</v>
      </c>
      <c r="AM17" s="22">
        <v>0.44895704060180602</v>
      </c>
      <c r="AN17" s="22">
        <v>0.53200354832010999</v>
      </c>
      <c r="AO17" s="22">
        <v>0.53669758697060199</v>
      </c>
      <c r="AP17" s="22">
        <v>0.59715035062352695</v>
      </c>
      <c r="AQ17" s="22">
        <v>0.51282381773598695</v>
      </c>
      <c r="AR17" s="22">
        <v>0.73027777886372003</v>
      </c>
      <c r="AS17" s="22"/>
      <c r="AT17" s="22">
        <v>0.49199094978421898</v>
      </c>
      <c r="AU17" s="22">
        <v>0.311044267583033</v>
      </c>
      <c r="AV17" s="22">
        <v>0.32225759468057702</v>
      </c>
      <c r="AW17" s="22">
        <v>0.33642366193856899</v>
      </c>
      <c r="AX17" s="22">
        <v>0.39179246010865099</v>
      </c>
      <c r="AY17" s="22">
        <v>0.56678020338096402</v>
      </c>
      <c r="AZ17" s="22"/>
      <c r="BA17" s="22">
        <v>0.204348195773178</v>
      </c>
      <c r="BB17" s="22">
        <v>0.30715016783181598</v>
      </c>
      <c r="BC17" s="22">
        <v>0.48703509861104</v>
      </c>
      <c r="BD17" s="22">
        <v>0.62054290600310302</v>
      </c>
      <c r="BE17" s="22">
        <v>0.53081445879498701</v>
      </c>
      <c r="BF17" s="22"/>
      <c r="BG17" s="22">
        <v>0.43351777862500501</v>
      </c>
      <c r="BH17" s="22">
        <v>0.460639172160139</v>
      </c>
      <c r="BI17" s="22">
        <v>0.44614958600646698</v>
      </c>
      <c r="BJ17" s="22">
        <v>0.27644467246405602</v>
      </c>
      <c r="BK17" s="22">
        <v>0.30434168861991701</v>
      </c>
      <c r="BL17" s="22"/>
      <c r="BM17" s="22">
        <v>0.48095922485605302</v>
      </c>
      <c r="BN17" s="22">
        <v>0.34216884052976199</v>
      </c>
      <c r="BO17" s="22">
        <v>0.17055812085000299</v>
      </c>
      <c r="BP17" s="22"/>
      <c r="BQ17" s="22">
        <v>0.57710271582717698</v>
      </c>
      <c r="BR17" s="22">
        <v>0.278443441623551</v>
      </c>
      <c r="BS17" s="22"/>
      <c r="BT17" s="22">
        <v>0.57043884298858305</v>
      </c>
      <c r="BU17" s="22">
        <v>0.11547512477788301</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0.17225955963421</v>
      </c>
      <c r="D9" s="17">
        <v>0.191514454977323</v>
      </c>
      <c r="E9" s="17">
        <v>0.15361393674104401</v>
      </c>
      <c r="F9" s="17"/>
      <c r="G9" s="17">
        <v>0.17255588651921999</v>
      </c>
      <c r="H9" s="17">
        <v>0.231311827236554</v>
      </c>
      <c r="I9" s="17">
        <v>0.17686538787091999</v>
      </c>
      <c r="J9" s="17">
        <v>0.13326958610948</v>
      </c>
      <c r="K9" s="17">
        <v>0.14084976867479501</v>
      </c>
      <c r="L9" s="17">
        <v>0.17312928564536501</v>
      </c>
      <c r="M9" s="17"/>
      <c r="N9" s="17">
        <v>0.22554621239431599</v>
      </c>
      <c r="O9" s="17">
        <v>0.16731896843868499</v>
      </c>
      <c r="P9" s="17">
        <v>0.16414987695639199</v>
      </c>
      <c r="Q9" s="17">
        <v>0.12798426860032</v>
      </c>
      <c r="R9" s="17"/>
      <c r="S9" s="17">
        <v>0.20220132527286699</v>
      </c>
      <c r="T9" s="17">
        <v>0.1260823798662</v>
      </c>
      <c r="U9" s="17">
        <v>0.174168598177533</v>
      </c>
      <c r="V9" s="17">
        <v>0.19864337010053401</v>
      </c>
      <c r="W9" s="17">
        <v>0.14345391073543401</v>
      </c>
      <c r="X9" s="17">
        <v>0.14798022503959099</v>
      </c>
      <c r="Y9" s="17">
        <v>0.194046526003538</v>
      </c>
      <c r="Z9" s="17">
        <v>0.21626556086365101</v>
      </c>
      <c r="AA9" s="17">
        <v>0.17338623522289601</v>
      </c>
      <c r="AB9" s="17"/>
      <c r="AC9" s="17">
        <v>4.29535036856456E-2</v>
      </c>
      <c r="AD9" s="17">
        <v>0.160963705847014</v>
      </c>
      <c r="AE9" s="17">
        <v>0.102993992347929</v>
      </c>
      <c r="AF9" s="17">
        <v>0.14545920990150099</v>
      </c>
      <c r="AG9" s="17">
        <v>0.168591238524709</v>
      </c>
      <c r="AH9" s="17">
        <v>0.144077212588585</v>
      </c>
      <c r="AI9" s="17">
        <v>0.152409618759132</v>
      </c>
      <c r="AJ9" s="17">
        <v>0.153289646049482</v>
      </c>
      <c r="AK9" s="17">
        <v>0.16291189312313401</v>
      </c>
      <c r="AL9" s="17">
        <v>0.12649735680653801</v>
      </c>
      <c r="AM9" s="17">
        <v>0.17421433886297599</v>
      </c>
      <c r="AN9" s="17">
        <v>0.162362306595492</v>
      </c>
      <c r="AO9" s="17">
        <v>0.25905936902082</v>
      </c>
      <c r="AP9" s="17">
        <v>0.25489627202617099</v>
      </c>
      <c r="AQ9" s="17">
        <v>0.201846097443281</v>
      </c>
      <c r="AR9" s="17">
        <v>0.41155767188812897</v>
      </c>
      <c r="AS9" s="17"/>
      <c r="AT9" s="17">
        <v>0.25006619106806399</v>
      </c>
      <c r="AU9" s="17">
        <v>0.15026779756941</v>
      </c>
      <c r="AV9" s="17">
        <v>0.128933219884903</v>
      </c>
      <c r="AW9" s="17">
        <v>0.12962195480670699</v>
      </c>
      <c r="AX9" s="17">
        <v>0.183976575350388</v>
      </c>
      <c r="AY9" s="17">
        <v>0.193888799249715</v>
      </c>
      <c r="AZ9" s="17"/>
      <c r="BA9" s="17">
        <v>0.124499573434473</v>
      </c>
      <c r="BB9" s="17">
        <v>0.160792925656456</v>
      </c>
      <c r="BC9" s="17">
        <v>0.17252836536785601</v>
      </c>
      <c r="BD9" s="17">
        <v>0.26956579230536598</v>
      </c>
      <c r="BE9" s="17">
        <v>0.37622344737577501</v>
      </c>
      <c r="BF9" s="17"/>
      <c r="BG9" s="17">
        <v>0.204452525793269</v>
      </c>
      <c r="BH9" s="17">
        <v>0.217851093267001</v>
      </c>
      <c r="BI9" s="17">
        <v>0.15528486205057901</v>
      </c>
      <c r="BJ9" s="17">
        <v>0.13767897500402701</v>
      </c>
      <c r="BK9" s="17">
        <v>0.15991346518024399</v>
      </c>
      <c r="BL9" s="17"/>
      <c r="BM9" s="17">
        <v>0.20275039454688301</v>
      </c>
      <c r="BN9" s="17">
        <v>0.14936525867000899</v>
      </c>
      <c r="BO9" s="17">
        <v>0.136833066047474</v>
      </c>
      <c r="BP9" s="17"/>
      <c r="BQ9" s="17">
        <v>0.24139923728760199</v>
      </c>
      <c r="BR9" s="17">
        <v>0.13721843147860399</v>
      </c>
      <c r="BS9" s="17"/>
      <c r="BT9" s="17">
        <v>0.21978329673851901</v>
      </c>
      <c r="BU9" s="17">
        <v>0.10916250199914899</v>
      </c>
    </row>
    <row r="10" spans="2:73" x14ac:dyDescent="0.3">
      <c r="B10" s="18" t="s">
        <v>574</v>
      </c>
      <c r="C10" s="17">
        <v>0.36854171200305802</v>
      </c>
      <c r="D10" s="17">
        <v>0.36167696125096599</v>
      </c>
      <c r="E10" s="17">
        <v>0.37519441194696701</v>
      </c>
      <c r="F10" s="17"/>
      <c r="G10" s="17">
        <v>0.317346353452649</v>
      </c>
      <c r="H10" s="17">
        <v>0.37439813025808699</v>
      </c>
      <c r="I10" s="17">
        <v>0.40455357198133002</v>
      </c>
      <c r="J10" s="17">
        <v>0.38727830699537402</v>
      </c>
      <c r="K10" s="17">
        <v>0.34630770796176502</v>
      </c>
      <c r="L10" s="17">
        <v>0.368101501013962</v>
      </c>
      <c r="M10" s="17"/>
      <c r="N10" s="17">
        <v>0.40981441673271701</v>
      </c>
      <c r="O10" s="17">
        <v>0.37419341284498803</v>
      </c>
      <c r="P10" s="17">
        <v>0.372516196564188</v>
      </c>
      <c r="Q10" s="17">
        <v>0.31513173268248701</v>
      </c>
      <c r="R10" s="17"/>
      <c r="S10" s="17">
        <v>0.365082007144583</v>
      </c>
      <c r="T10" s="17">
        <v>0.35412224706942902</v>
      </c>
      <c r="U10" s="17">
        <v>0.3543666490022</v>
      </c>
      <c r="V10" s="17">
        <v>0.32753795348596199</v>
      </c>
      <c r="W10" s="17">
        <v>0.367719041878455</v>
      </c>
      <c r="X10" s="17">
        <v>0.33828572649243299</v>
      </c>
      <c r="Y10" s="17">
        <v>0.43105713717642802</v>
      </c>
      <c r="Z10" s="17">
        <v>0.39863820235227998</v>
      </c>
      <c r="AA10" s="17">
        <v>0.40050163332031202</v>
      </c>
      <c r="AB10" s="17"/>
      <c r="AC10" s="17">
        <v>0.163361253856106</v>
      </c>
      <c r="AD10" s="17">
        <v>0.33966715916768903</v>
      </c>
      <c r="AE10" s="17">
        <v>0.34318694303782998</v>
      </c>
      <c r="AF10" s="17">
        <v>0.305701884318614</v>
      </c>
      <c r="AG10" s="17">
        <v>0.32110957262240403</v>
      </c>
      <c r="AH10" s="17">
        <v>0.367038114560224</v>
      </c>
      <c r="AI10" s="17">
        <v>0.371719685777256</v>
      </c>
      <c r="AJ10" s="17">
        <v>0.37818398337215198</v>
      </c>
      <c r="AK10" s="17">
        <v>0.362158950766096</v>
      </c>
      <c r="AL10" s="17">
        <v>0.45047106115989799</v>
      </c>
      <c r="AM10" s="17">
        <v>0.447224194099829</v>
      </c>
      <c r="AN10" s="17">
        <v>0.43063758319113399</v>
      </c>
      <c r="AO10" s="17">
        <v>0.43503744727344801</v>
      </c>
      <c r="AP10" s="17">
        <v>0.33788644500286202</v>
      </c>
      <c r="AQ10" s="17">
        <v>0.41870143368496698</v>
      </c>
      <c r="AR10" s="17">
        <v>0.36367490329033297</v>
      </c>
      <c r="AS10" s="17"/>
      <c r="AT10" s="17">
        <v>0.35869732448047797</v>
      </c>
      <c r="AU10" s="17">
        <v>0.36021837891852898</v>
      </c>
      <c r="AV10" s="17">
        <v>0.35428036483433001</v>
      </c>
      <c r="AW10" s="17">
        <v>0.369342950415326</v>
      </c>
      <c r="AX10" s="17">
        <v>0.398369541485038</v>
      </c>
      <c r="AY10" s="17">
        <v>0.44476583396817998</v>
      </c>
      <c r="AZ10" s="17"/>
      <c r="BA10" s="17">
        <v>0.31843264316205599</v>
      </c>
      <c r="BB10" s="17">
        <v>0.34648278930651999</v>
      </c>
      <c r="BC10" s="17">
        <v>0.39367198940509301</v>
      </c>
      <c r="BD10" s="17">
        <v>0.43090491288243798</v>
      </c>
      <c r="BE10" s="17">
        <v>0.25485421607716702</v>
      </c>
      <c r="BF10" s="17"/>
      <c r="BG10" s="17">
        <v>0.377883766246224</v>
      </c>
      <c r="BH10" s="17">
        <v>0.387953017785722</v>
      </c>
      <c r="BI10" s="17">
        <v>0.40171637413969002</v>
      </c>
      <c r="BJ10" s="17">
        <v>0.35359383396147298</v>
      </c>
      <c r="BK10" s="17">
        <v>0.404142017991308</v>
      </c>
      <c r="BL10" s="17"/>
      <c r="BM10" s="17">
        <v>0.38211062881317198</v>
      </c>
      <c r="BN10" s="17">
        <v>0.36096144785961998</v>
      </c>
      <c r="BO10" s="17">
        <v>0.34647117161496299</v>
      </c>
      <c r="BP10" s="17"/>
      <c r="BQ10" s="17">
        <v>0.40850915260153298</v>
      </c>
      <c r="BR10" s="17">
        <v>0.34568984378868001</v>
      </c>
      <c r="BS10" s="17"/>
      <c r="BT10" s="17">
        <v>0.41748173761208202</v>
      </c>
      <c r="BU10" s="17">
        <v>0.30523649515026102</v>
      </c>
    </row>
    <row r="11" spans="2:73" x14ac:dyDescent="0.3">
      <c r="B11" s="18" t="s">
        <v>573</v>
      </c>
      <c r="C11" s="17">
        <v>0.26181818491250097</v>
      </c>
      <c r="D11" s="17">
        <v>0.25812512804985099</v>
      </c>
      <c r="E11" s="17">
        <v>0.26585600600366699</v>
      </c>
      <c r="F11" s="17"/>
      <c r="G11" s="17">
        <v>0.23693070078513401</v>
      </c>
      <c r="H11" s="17">
        <v>0.217113151795014</v>
      </c>
      <c r="I11" s="17">
        <v>0.19837400069730199</v>
      </c>
      <c r="J11" s="17">
        <v>0.28585195210963399</v>
      </c>
      <c r="K11" s="17">
        <v>0.32386286032864398</v>
      </c>
      <c r="L11" s="17">
        <v>0.305008869685577</v>
      </c>
      <c r="M11" s="17"/>
      <c r="N11" s="17">
        <v>0.22752280732410801</v>
      </c>
      <c r="O11" s="17">
        <v>0.245864323322982</v>
      </c>
      <c r="P11" s="17">
        <v>0.26753261297873399</v>
      </c>
      <c r="Q11" s="17">
        <v>0.30754303435485297</v>
      </c>
      <c r="R11" s="17"/>
      <c r="S11" s="17">
        <v>0.27412369050020802</v>
      </c>
      <c r="T11" s="17">
        <v>0.29927043199304598</v>
      </c>
      <c r="U11" s="17">
        <v>0.30778253618109402</v>
      </c>
      <c r="V11" s="17">
        <v>0.26084252386451301</v>
      </c>
      <c r="W11" s="17">
        <v>0.25095954605808501</v>
      </c>
      <c r="X11" s="17">
        <v>0.27693909248959198</v>
      </c>
      <c r="Y11" s="17">
        <v>0.200305180490819</v>
      </c>
      <c r="Z11" s="17">
        <v>0.19813923842571499</v>
      </c>
      <c r="AA11" s="17">
        <v>0.233544743527479</v>
      </c>
      <c r="AB11" s="17"/>
      <c r="AC11" s="17">
        <v>0.28734822609690602</v>
      </c>
      <c r="AD11" s="17">
        <v>0.25200596627358601</v>
      </c>
      <c r="AE11" s="17">
        <v>0.29163960399012201</v>
      </c>
      <c r="AF11" s="17">
        <v>0.32433346953765602</v>
      </c>
      <c r="AG11" s="17">
        <v>0.30759571977286199</v>
      </c>
      <c r="AH11" s="17">
        <v>0.26330790069166099</v>
      </c>
      <c r="AI11" s="17">
        <v>0.29520652147549897</v>
      </c>
      <c r="AJ11" s="17">
        <v>0.29907969535998102</v>
      </c>
      <c r="AK11" s="17">
        <v>0.22525626093357001</v>
      </c>
      <c r="AL11" s="17">
        <v>0.21875849632077601</v>
      </c>
      <c r="AM11" s="17">
        <v>0.228818023612163</v>
      </c>
      <c r="AN11" s="17">
        <v>0.29303694468819202</v>
      </c>
      <c r="AO11" s="17">
        <v>0.17651098246924801</v>
      </c>
      <c r="AP11" s="17">
        <v>0.217250457932956</v>
      </c>
      <c r="AQ11" s="17">
        <v>0.210916253230096</v>
      </c>
      <c r="AR11" s="17">
        <v>0.143954740920267</v>
      </c>
      <c r="AS11" s="17"/>
      <c r="AT11" s="17">
        <v>0.221501466817036</v>
      </c>
      <c r="AU11" s="17">
        <v>0.285941031842117</v>
      </c>
      <c r="AV11" s="17">
        <v>0.27023632633037697</v>
      </c>
      <c r="AW11" s="17">
        <v>0.28731505580880301</v>
      </c>
      <c r="AX11" s="17">
        <v>0.27175020945536899</v>
      </c>
      <c r="AY11" s="17">
        <v>0.168275683489747</v>
      </c>
      <c r="AZ11" s="17"/>
      <c r="BA11" s="17">
        <v>0.30411504250791699</v>
      </c>
      <c r="BB11" s="17">
        <v>0.28252693154678499</v>
      </c>
      <c r="BC11" s="17">
        <v>0.23790943482523799</v>
      </c>
      <c r="BD11" s="17">
        <v>0.178974063577097</v>
      </c>
      <c r="BE11" s="17">
        <v>0.275492193155292</v>
      </c>
      <c r="BF11" s="17"/>
      <c r="BG11" s="17">
        <v>0.27728043762314802</v>
      </c>
      <c r="BH11" s="17">
        <v>0.22653516129485601</v>
      </c>
      <c r="BI11" s="17">
        <v>0.280612963167584</v>
      </c>
      <c r="BJ11" s="17">
        <v>0.296885516365264</v>
      </c>
      <c r="BK11" s="17">
        <v>0.21448751705556199</v>
      </c>
      <c r="BL11" s="17"/>
      <c r="BM11" s="17">
        <v>0.24720937964054601</v>
      </c>
      <c r="BN11" s="17">
        <v>0.28353108229555701</v>
      </c>
      <c r="BO11" s="17">
        <v>0.25281807958536401</v>
      </c>
      <c r="BP11" s="17"/>
      <c r="BQ11" s="17">
        <v>0.210563875399637</v>
      </c>
      <c r="BR11" s="17">
        <v>0.297134716808926</v>
      </c>
      <c r="BS11" s="17"/>
      <c r="BT11" s="17">
        <v>0.229666773320886</v>
      </c>
      <c r="BU11" s="17">
        <v>0.305834998574675</v>
      </c>
    </row>
    <row r="12" spans="2:73" x14ac:dyDescent="0.3">
      <c r="B12" s="18" t="s">
        <v>572</v>
      </c>
      <c r="C12" s="17">
        <v>0.11633259048441701</v>
      </c>
      <c r="D12" s="17">
        <v>0.114846372100425</v>
      </c>
      <c r="E12" s="17">
        <v>0.117766410005245</v>
      </c>
      <c r="F12" s="17"/>
      <c r="G12" s="17">
        <v>0.154756073174182</v>
      </c>
      <c r="H12" s="17">
        <v>0.10150188865448</v>
      </c>
      <c r="I12" s="17">
        <v>0.14004773701315101</v>
      </c>
      <c r="J12" s="17">
        <v>0.12047052135648199</v>
      </c>
      <c r="K12" s="17">
        <v>0.10403173774270601</v>
      </c>
      <c r="L12" s="17">
        <v>8.8548282187678795E-2</v>
      </c>
      <c r="M12" s="17"/>
      <c r="N12" s="17">
        <v>8.5528352244160305E-2</v>
      </c>
      <c r="O12" s="17">
        <v>0.12911643897656</v>
      </c>
      <c r="P12" s="17">
        <v>0.11959719221486</v>
      </c>
      <c r="Q12" s="17">
        <v>0.13441824069761199</v>
      </c>
      <c r="R12" s="17"/>
      <c r="S12" s="17">
        <v>8.6886125862523395E-2</v>
      </c>
      <c r="T12" s="17">
        <v>0.13252372598464099</v>
      </c>
      <c r="U12" s="17">
        <v>9.6697406978256906E-2</v>
      </c>
      <c r="V12" s="17">
        <v>0.13968666665194401</v>
      </c>
      <c r="W12" s="17">
        <v>0.16422805004306301</v>
      </c>
      <c r="X12" s="17">
        <v>0.13040148449840799</v>
      </c>
      <c r="Y12" s="17">
        <v>9.9699143345997596E-2</v>
      </c>
      <c r="Z12" s="17">
        <v>0.116484485271366</v>
      </c>
      <c r="AA12" s="17">
        <v>9.6776087264636698E-2</v>
      </c>
      <c r="AB12" s="17"/>
      <c r="AC12" s="17">
        <v>0.28919404805420701</v>
      </c>
      <c r="AD12" s="17">
        <v>0.11047262431022301</v>
      </c>
      <c r="AE12" s="17">
        <v>0.15339843111983301</v>
      </c>
      <c r="AF12" s="17">
        <v>0.13342042109237001</v>
      </c>
      <c r="AG12" s="17">
        <v>0.11839205628317601</v>
      </c>
      <c r="AH12" s="17">
        <v>0.13405934109871501</v>
      </c>
      <c r="AI12" s="17">
        <v>0.116807945241639</v>
      </c>
      <c r="AJ12" s="17">
        <v>0.104028791796566</v>
      </c>
      <c r="AK12" s="17">
        <v>0.18970561240849901</v>
      </c>
      <c r="AL12" s="17">
        <v>0.109131825395529</v>
      </c>
      <c r="AM12" s="17">
        <v>9.1742718681941296E-2</v>
      </c>
      <c r="AN12" s="17">
        <v>7.8255653813841503E-2</v>
      </c>
      <c r="AO12" s="17">
        <v>8.5520572903696898E-2</v>
      </c>
      <c r="AP12" s="17">
        <v>9.5802973190850002E-2</v>
      </c>
      <c r="AQ12" s="17">
        <v>0.11442915869647401</v>
      </c>
      <c r="AR12" s="17">
        <v>4.4021188353639502E-2</v>
      </c>
      <c r="AS12" s="17"/>
      <c r="AT12" s="17">
        <v>9.4090544555115604E-2</v>
      </c>
      <c r="AU12" s="17">
        <v>0.115811432266755</v>
      </c>
      <c r="AV12" s="17">
        <v>0.15599274159360299</v>
      </c>
      <c r="AW12" s="17">
        <v>0.13012567440181799</v>
      </c>
      <c r="AX12" s="17">
        <v>8.3987973813351005E-2</v>
      </c>
      <c r="AY12" s="17">
        <v>0.12365977619655601</v>
      </c>
      <c r="AZ12" s="17"/>
      <c r="BA12" s="17">
        <v>0.13800530528934099</v>
      </c>
      <c r="BB12" s="17">
        <v>0.12696794855171101</v>
      </c>
      <c r="BC12" s="17">
        <v>0.115878194513699</v>
      </c>
      <c r="BD12" s="17">
        <v>8.8295917269790899E-2</v>
      </c>
      <c r="BE12" s="17">
        <v>7.2773883115177102E-2</v>
      </c>
      <c r="BF12" s="17"/>
      <c r="BG12" s="17">
        <v>8.8908333859171296E-2</v>
      </c>
      <c r="BH12" s="17">
        <v>0.10348659600547901</v>
      </c>
      <c r="BI12" s="17">
        <v>0.10676970859545699</v>
      </c>
      <c r="BJ12" s="17">
        <v>0.13830409877004199</v>
      </c>
      <c r="BK12" s="17">
        <v>0.11528715407212101</v>
      </c>
      <c r="BL12" s="17"/>
      <c r="BM12" s="17">
        <v>0.10324448204718099</v>
      </c>
      <c r="BN12" s="17">
        <v>0.11384435805974</v>
      </c>
      <c r="BO12" s="17">
        <v>0.16131292244861001</v>
      </c>
      <c r="BP12" s="17"/>
      <c r="BQ12" s="17">
        <v>9.1398109778544803E-2</v>
      </c>
      <c r="BR12" s="17">
        <v>0.12854844462267101</v>
      </c>
      <c r="BS12" s="17"/>
      <c r="BT12" s="17">
        <v>9.0308674019638893E-2</v>
      </c>
      <c r="BU12" s="17">
        <v>0.158933220425056</v>
      </c>
    </row>
    <row r="13" spans="2:73" x14ac:dyDescent="0.3">
      <c r="B13" s="18" t="s">
        <v>571</v>
      </c>
      <c r="C13" s="17">
        <v>4.8502243438985397E-2</v>
      </c>
      <c r="D13" s="17">
        <v>4.1931261787822902E-2</v>
      </c>
      <c r="E13" s="17">
        <v>5.4705431001744201E-2</v>
      </c>
      <c r="F13" s="17"/>
      <c r="G13" s="17">
        <v>7.7617131802007994E-2</v>
      </c>
      <c r="H13" s="17">
        <v>4.3422329257875501E-2</v>
      </c>
      <c r="I13" s="17">
        <v>4.57191816093118E-2</v>
      </c>
      <c r="J13" s="17">
        <v>4.8533515368655501E-2</v>
      </c>
      <c r="K13" s="17">
        <v>5.7083589530199298E-2</v>
      </c>
      <c r="L13" s="17">
        <v>2.9819554594929298E-2</v>
      </c>
      <c r="M13" s="17"/>
      <c r="N13" s="17">
        <v>3.5928518923150798E-2</v>
      </c>
      <c r="O13" s="17">
        <v>4.7783339169193598E-2</v>
      </c>
      <c r="P13" s="17">
        <v>4.45070610224301E-2</v>
      </c>
      <c r="Q13" s="17">
        <v>6.6029032495670104E-2</v>
      </c>
      <c r="R13" s="17"/>
      <c r="S13" s="17">
        <v>3.6695135988023597E-2</v>
      </c>
      <c r="T13" s="17">
        <v>5.8754830582754498E-2</v>
      </c>
      <c r="U13" s="17">
        <v>3.4745920601068001E-2</v>
      </c>
      <c r="V13" s="17">
        <v>5.2523777672640402E-2</v>
      </c>
      <c r="W13" s="17">
        <v>4.2680095515877897E-2</v>
      </c>
      <c r="X13" s="17">
        <v>6.2032946932999503E-2</v>
      </c>
      <c r="Y13" s="17">
        <v>3.9115059722178699E-2</v>
      </c>
      <c r="Z13" s="17">
        <v>3.7190117920152303E-2</v>
      </c>
      <c r="AA13" s="17">
        <v>6.2775955029139005E-2</v>
      </c>
      <c r="AB13" s="17"/>
      <c r="AC13" s="17">
        <v>0.16435458709989401</v>
      </c>
      <c r="AD13" s="17">
        <v>7.8279983400300096E-2</v>
      </c>
      <c r="AE13" s="17">
        <v>6.9173737769842605E-2</v>
      </c>
      <c r="AF13" s="17">
        <v>5.0094783596404797E-2</v>
      </c>
      <c r="AG13" s="17">
        <v>4.2993332766294898E-2</v>
      </c>
      <c r="AH13" s="17">
        <v>5.5186359381520202E-2</v>
      </c>
      <c r="AI13" s="17">
        <v>4.8967683223365303E-2</v>
      </c>
      <c r="AJ13" s="17">
        <v>3.0471386721922698E-2</v>
      </c>
      <c r="AK13" s="17">
        <v>5.0932599138226398E-2</v>
      </c>
      <c r="AL13" s="17">
        <v>4.34521604375772E-2</v>
      </c>
      <c r="AM13" s="17">
        <v>5.1525788814472499E-2</v>
      </c>
      <c r="AN13" s="17">
        <v>3.13730513535991E-2</v>
      </c>
      <c r="AO13" s="17">
        <v>3.0356165948897399E-2</v>
      </c>
      <c r="AP13" s="17">
        <v>4.6663146317415902E-2</v>
      </c>
      <c r="AQ13" s="17">
        <v>3.3563019578948E-2</v>
      </c>
      <c r="AR13" s="17">
        <v>2.5500633944575898E-2</v>
      </c>
      <c r="AS13" s="17"/>
      <c r="AT13" s="17">
        <v>4.3351082277630001E-2</v>
      </c>
      <c r="AU13" s="17">
        <v>5.3037047046845399E-2</v>
      </c>
      <c r="AV13" s="17">
        <v>5.7069126601874798E-2</v>
      </c>
      <c r="AW13" s="17">
        <v>4.7517694947321297E-2</v>
      </c>
      <c r="AX13" s="17">
        <v>4.1246426593524801E-2</v>
      </c>
      <c r="AY13" s="17">
        <v>3.9662880950752898E-2</v>
      </c>
      <c r="AZ13" s="17"/>
      <c r="BA13" s="17">
        <v>6.9539238412030205E-2</v>
      </c>
      <c r="BB13" s="17">
        <v>5.1213594322014402E-2</v>
      </c>
      <c r="BC13" s="17">
        <v>3.95527853268271E-2</v>
      </c>
      <c r="BD13" s="17">
        <v>1.80611371725867E-2</v>
      </c>
      <c r="BE13" s="17">
        <v>2.0656260276588501E-2</v>
      </c>
      <c r="BF13" s="17"/>
      <c r="BG13" s="17">
        <v>3.2349894631253602E-2</v>
      </c>
      <c r="BH13" s="17">
        <v>3.53372157709664E-2</v>
      </c>
      <c r="BI13" s="17">
        <v>2.6156344483369801E-2</v>
      </c>
      <c r="BJ13" s="17">
        <v>4.5670864114564003E-2</v>
      </c>
      <c r="BK13" s="17">
        <v>7.4146838132427104E-2</v>
      </c>
      <c r="BL13" s="17"/>
      <c r="BM13" s="17">
        <v>3.6350816355810403E-2</v>
      </c>
      <c r="BN13" s="17">
        <v>5.2639370673895902E-2</v>
      </c>
      <c r="BO13" s="17">
        <v>7.4676743554857497E-2</v>
      </c>
      <c r="BP13" s="17"/>
      <c r="BQ13" s="17">
        <v>2.9552818544794801E-2</v>
      </c>
      <c r="BR13" s="17">
        <v>5.7230200045956803E-2</v>
      </c>
      <c r="BS13" s="17"/>
      <c r="BT13" s="17">
        <v>2.5805179243137698E-2</v>
      </c>
      <c r="BU13" s="17">
        <v>8.1888247411945295E-2</v>
      </c>
    </row>
    <row r="14" spans="2:73" x14ac:dyDescent="0.3">
      <c r="B14" s="18" t="s">
        <v>92</v>
      </c>
      <c r="C14" s="17">
        <v>3.2545709526828101E-2</v>
      </c>
      <c r="D14" s="17">
        <v>3.1905821833611098E-2</v>
      </c>
      <c r="E14" s="17">
        <v>3.2863804301333503E-2</v>
      </c>
      <c r="F14" s="17"/>
      <c r="G14" s="17">
        <v>4.0793854266807698E-2</v>
      </c>
      <c r="H14" s="17">
        <v>3.2252672797989601E-2</v>
      </c>
      <c r="I14" s="17">
        <v>3.44401208279842E-2</v>
      </c>
      <c r="J14" s="17">
        <v>2.4596118060374199E-2</v>
      </c>
      <c r="K14" s="17">
        <v>2.7864335761891301E-2</v>
      </c>
      <c r="L14" s="17">
        <v>3.5392506872487198E-2</v>
      </c>
      <c r="M14" s="17"/>
      <c r="N14" s="17">
        <v>1.5659692381547699E-2</v>
      </c>
      <c r="O14" s="17">
        <v>3.5723517247591999E-2</v>
      </c>
      <c r="P14" s="17">
        <v>3.1697060263396699E-2</v>
      </c>
      <c r="Q14" s="17">
        <v>4.8893691169058798E-2</v>
      </c>
      <c r="R14" s="17"/>
      <c r="S14" s="17">
        <v>3.5011715231795297E-2</v>
      </c>
      <c r="T14" s="17">
        <v>2.9246384503929201E-2</v>
      </c>
      <c r="U14" s="17">
        <v>3.2238889059848598E-2</v>
      </c>
      <c r="V14" s="17">
        <v>2.0765708224407299E-2</v>
      </c>
      <c r="W14" s="17">
        <v>3.0959355769085799E-2</v>
      </c>
      <c r="X14" s="17">
        <v>4.4360524546976303E-2</v>
      </c>
      <c r="Y14" s="17">
        <v>3.5776953261037803E-2</v>
      </c>
      <c r="Z14" s="17">
        <v>3.32823951668361E-2</v>
      </c>
      <c r="AA14" s="17">
        <v>3.3015345635537201E-2</v>
      </c>
      <c r="AB14" s="17"/>
      <c r="AC14" s="17">
        <v>5.27883812072414E-2</v>
      </c>
      <c r="AD14" s="17">
        <v>5.8610561001187597E-2</v>
      </c>
      <c r="AE14" s="17">
        <v>3.9607291734443099E-2</v>
      </c>
      <c r="AF14" s="17">
        <v>4.0990231553454597E-2</v>
      </c>
      <c r="AG14" s="17">
        <v>4.1318080030554302E-2</v>
      </c>
      <c r="AH14" s="17">
        <v>3.6331071679294599E-2</v>
      </c>
      <c r="AI14" s="17">
        <v>1.48885455231087E-2</v>
      </c>
      <c r="AJ14" s="17">
        <v>3.4946496699895399E-2</v>
      </c>
      <c r="AK14" s="17">
        <v>9.0346836304756005E-3</v>
      </c>
      <c r="AL14" s="17">
        <v>5.1689099879681601E-2</v>
      </c>
      <c r="AM14" s="17">
        <v>6.4749359286177402E-3</v>
      </c>
      <c r="AN14" s="17">
        <v>4.3344603577423002E-3</v>
      </c>
      <c r="AO14" s="17">
        <v>1.3515462383890099E-2</v>
      </c>
      <c r="AP14" s="17">
        <v>4.7500705529745099E-2</v>
      </c>
      <c r="AQ14" s="17">
        <v>2.0544037366234402E-2</v>
      </c>
      <c r="AR14" s="17">
        <v>1.12908616030566E-2</v>
      </c>
      <c r="AS14" s="17"/>
      <c r="AT14" s="17">
        <v>3.2293390801676702E-2</v>
      </c>
      <c r="AU14" s="17">
        <v>3.4724312356343899E-2</v>
      </c>
      <c r="AV14" s="17">
        <v>3.3488220754912298E-2</v>
      </c>
      <c r="AW14" s="17">
        <v>3.6076669620025301E-2</v>
      </c>
      <c r="AX14" s="17">
        <v>2.0669273302328699E-2</v>
      </c>
      <c r="AY14" s="17">
        <v>2.9747026145048899E-2</v>
      </c>
      <c r="AZ14" s="17"/>
      <c r="BA14" s="17">
        <v>4.54081971941835E-2</v>
      </c>
      <c r="BB14" s="17">
        <v>3.2015810616513499E-2</v>
      </c>
      <c r="BC14" s="17">
        <v>4.0459230561286599E-2</v>
      </c>
      <c r="BD14" s="17">
        <v>1.41981767927216E-2</v>
      </c>
      <c r="BE14" s="17">
        <v>0</v>
      </c>
      <c r="BF14" s="17"/>
      <c r="BG14" s="17">
        <v>1.9125041846934199E-2</v>
      </c>
      <c r="BH14" s="17">
        <v>2.88369158759752E-2</v>
      </c>
      <c r="BI14" s="17">
        <v>2.9459747563321599E-2</v>
      </c>
      <c r="BJ14" s="17">
        <v>2.7866711784628899E-2</v>
      </c>
      <c r="BK14" s="17">
        <v>3.2023007568338299E-2</v>
      </c>
      <c r="BL14" s="17"/>
      <c r="BM14" s="17">
        <v>2.8334298596407799E-2</v>
      </c>
      <c r="BN14" s="17">
        <v>3.9658482441177999E-2</v>
      </c>
      <c r="BO14" s="17">
        <v>2.7888016748732699E-2</v>
      </c>
      <c r="BP14" s="17"/>
      <c r="BQ14" s="17">
        <v>1.8576806387888601E-2</v>
      </c>
      <c r="BR14" s="17">
        <v>3.4178363255161097E-2</v>
      </c>
      <c r="BS14" s="17"/>
      <c r="BT14" s="17">
        <v>1.6954339065735801E-2</v>
      </c>
      <c r="BU14" s="17">
        <v>3.8944536438914601E-2</v>
      </c>
    </row>
    <row r="15" spans="2:73" x14ac:dyDescent="0.3">
      <c r="B15" s="18" t="s">
        <v>577</v>
      </c>
      <c r="C15" s="21">
        <v>0.54080127163726799</v>
      </c>
      <c r="D15" s="21">
        <v>0.55319141622829004</v>
      </c>
      <c r="E15" s="21">
        <v>0.52880834868801097</v>
      </c>
      <c r="F15" s="21"/>
      <c r="G15" s="21">
        <v>0.48990223997186899</v>
      </c>
      <c r="H15" s="21">
        <v>0.60570995749464096</v>
      </c>
      <c r="I15" s="21">
        <v>0.581418959852251</v>
      </c>
      <c r="J15" s="21">
        <v>0.52054789310485505</v>
      </c>
      <c r="K15" s="21">
        <v>0.48715747663656001</v>
      </c>
      <c r="L15" s="21">
        <v>0.541230786659328</v>
      </c>
      <c r="M15" s="21"/>
      <c r="N15" s="21">
        <v>0.63536062912703295</v>
      </c>
      <c r="O15" s="21">
        <v>0.54151238128367296</v>
      </c>
      <c r="P15" s="21">
        <v>0.53666607352057905</v>
      </c>
      <c r="Q15" s="21">
        <v>0.44311600128280598</v>
      </c>
      <c r="R15" s="21"/>
      <c r="S15" s="21">
        <v>0.56728333241744999</v>
      </c>
      <c r="T15" s="21">
        <v>0.48020462693562899</v>
      </c>
      <c r="U15" s="21">
        <v>0.52853524717973299</v>
      </c>
      <c r="V15" s="21">
        <v>0.52618132358649605</v>
      </c>
      <c r="W15" s="21">
        <v>0.51117295261388895</v>
      </c>
      <c r="X15" s="21">
        <v>0.48626595153202401</v>
      </c>
      <c r="Y15" s="21">
        <v>0.62510366317996702</v>
      </c>
      <c r="Z15" s="21">
        <v>0.61490376321593099</v>
      </c>
      <c r="AA15" s="21">
        <v>0.57388786854320795</v>
      </c>
      <c r="AB15" s="21"/>
      <c r="AC15" s="21">
        <v>0.20631475754175099</v>
      </c>
      <c r="AD15" s="21">
        <v>0.500630865014703</v>
      </c>
      <c r="AE15" s="21">
        <v>0.44618093538575898</v>
      </c>
      <c r="AF15" s="21">
        <v>0.45116109422011502</v>
      </c>
      <c r="AG15" s="21">
        <v>0.489700811147112</v>
      </c>
      <c r="AH15" s="21">
        <v>0.51111532714880903</v>
      </c>
      <c r="AI15" s="21">
        <v>0.52412930453638795</v>
      </c>
      <c r="AJ15" s="21">
        <v>0.53147362942163501</v>
      </c>
      <c r="AK15" s="21">
        <v>0.52507084388922898</v>
      </c>
      <c r="AL15" s="21">
        <v>0.57696841796643605</v>
      </c>
      <c r="AM15" s="21">
        <v>0.62143853296280605</v>
      </c>
      <c r="AN15" s="21">
        <v>0.59299988978662599</v>
      </c>
      <c r="AO15" s="21">
        <v>0.694096816294268</v>
      </c>
      <c r="AP15" s="21">
        <v>0.59278271702903296</v>
      </c>
      <c r="AQ15" s="21">
        <v>0.62054753112824801</v>
      </c>
      <c r="AR15" s="21">
        <v>0.775232575178462</v>
      </c>
      <c r="AS15" s="21"/>
      <c r="AT15" s="21">
        <v>0.60876351554854202</v>
      </c>
      <c r="AU15" s="21">
        <v>0.51048617648793904</v>
      </c>
      <c r="AV15" s="21">
        <v>0.48321358471923198</v>
      </c>
      <c r="AW15" s="21">
        <v>0.49896490522203302</v>
      </c>
      <c r="AX15" s="21">
        <v>0.58234611683542603</v>
      </c>
      <c r="AY15" s="21">
        <v>0.63865463321789495</v>
      </c>
      <c r="AZ15" s="21"/>
      <c r="BA15" s="21">
        <v>0.44293221659652798</v>
      </c>
      <c r="BB15" s="21">
        <v>0.50727571496297597</v>
      </c>
      <c r="BC15" s="21">
        <v>0.56620035477294905</v>
      </c>
      <c r="BD15" s="21">
        <v>0.70047070518780397</v>
      </c>
      <c r="BE15" s="21">
        <v>0.63107766345294203</v>
      </c>
      <c r="BF15" s="21"/>
      <c r="BG15" s="21">
        <v>0.582336292039493</v>
      </c>
      <c r="BH15" s="21">
        <v>0.60580411105272303</v>
      </c>
      <c r="BI15" s="21">
        <v>0.55700123619026798</v>
      </c>
      <c r="BJ15" s="21">
        <v>0.49127280896550002</v>
      </c>
      <c r="BK15" s="21">
        <v>0.56405548317155196</v>
      </c>
      <c r="BL15" s="21"/>
      <c r="BM15" s="21">
        <v>0.58486102336005497</v>
      </c>
      <c r="BN15" s="21">
        <v>0.51032670652962997</v>
      </c>
      <c r="BO15" s="21">
        <v>0.48330423766243702</v>
      </c>
      <c r="BP15" s="21"/>
      <c r="BQ15" s="21">
        <v>0.64990838988913502</v>
      </c>
      <c r="BR15" s="21">
        <v>0.48290827526728403</v>
      </c>
      <c r="BS15" s="21"/>
      <c r="BT15" s="21">
        <v>0.637265034350601</v>
      </c>
      <c r="BU15" s="21">
        <v>0.41439899714940898</v>
      </c>
    </row>
    <row r="16" spans="2:73" x14ac:dyDescent="0.3">
      <c r="B16" s="18" t="s">
        <v>576</v>
      </c>
      <c r="C16" s="21">
        <v>0.16483483392340301</v>
      </c>
      <c r="D16" s="21">
        <v>0.156777633888248</v>
      </c>
      <c r="E16" s="21">
        <v>0.17247184100698901</v>
      </c>
      <c r="F16" s="21"/>
      <c r="G16" s="21">
        <v>0.23237320497618999</v>
      </c>
      <c r="H16" s="21">
        <v>0.14492421791235599</v>
      </c>
      <c r="I16" s="21">
        <v>0.185766918622463</v>
      </c>
      <c r="J16" s="21">
        <v>0.169004036725138</v>
      </c>
      <c r="K16" s="21">
        <v>0.16111532727290501</v>
      </c>
      <c r="L16" s="21">
        <v>0.118367836782608</v>
      </c>
      <c r="M16" s="21"/>
      <c r="N16" s="21">
        <v>0.12145687116731101</v>
      </c>
      <c r="O16" s="21">
        <v>0.176899778145754</v>
      </c>
      <c r="P16" s="21">
        <v>0.16410425323729</v>
      </c>
      <c r="Q16" s="21">
        <v>0.20044727319328201</v>
      </c>
      <c r="R16" s="21"/>
      <c r="S16" s="21">
        <v>0.12358126185054701</v>
      </c>
      <c r="T16" s="21">
        <v>0.19127855656739601</v>
      </c>
      <c r="U16" s="21">
        <v>0.131443327579325</v>
      </c>
      <c r="V16" s="21">
        <v>0.19221044432458401</v>
      </c>
      <c r="W16" s="21">
        <v>0.20690814555893999</v>
      </c>
      <c r="X16" s="21">
        <v>0.19243443143140801</v>
      </c>
      <c r="Y16" s="21">
        <v>0.13881420306817599</v>
      </c>
      <c r="Z16" s="21">
        <v>0.15367460319151799</v>
      </c>
      <c r="AA16" s="21">
        <v>0.15955204229377601</v>
      </c>
      <c r="AB16" s="21"/>
      <c r="AC16" s="21">
        <v>0.45354863515410099</v>
      </c>
      <c r="AD16" s="21">
        <v>0.18875260771052299</v>
      </c>
      <c r="AE16" s="21">
        <v>0.22257216888967599</v>
      </c>
      <c r="AF16" s="21">
        <v>0.183515204688774</v>
      </c>
      <c r="AG16" s="21">
        <v>0.161385389049471</v>
      </c>
      <c r="AH16" s="21">
        <v>0.18924570048023501</v>
      </c>
      <c r="AI16" s="21">
        <v>0.16577562846500499</v>
      </c>
      <c r="AJ16" s="21">
        <v>0.134500178518489</v>
      </c>
      <c r="AK16" s="21">
        <v>0.24063821154672499</v>
      </c>
      <c r="AL16" s="21">
        <v>0.15258398583310601</v>
      </c>
      <c r="AM16" s="21">
        <v>0.14326850749641401</v>
      </c>
      <c r="AN16" s="21">
        <v>0.109628705167441</v>
      </c>
      <c r="AO16" s="21">
        <v>0.115876738852594</v>
      </c>
      <c r="AP16" s="21">
        <v>0.14246611950826599</v>
      </c>
      <c r="AQ16" s="21">
        <v>0.14799217827542199</v>
      </c>
      <c r="AR16" s="21">
        <v>6.9521822298215394E-2</v>
      </c>
      <c r="AS16" s="21"/>
      <c r="AT16" s="21">
        <v>0.13744162683274599</v>
      </c>
      <c r="AU16" s="21">
        <v>0.1688484793136</v>
      </c>
      <c r="AV16" s="21">
        <v>0.21306186819547801</v>
      </c>
      <c r="AW16" s="21">
        <v>0.17764336934913899</v>
      </c>
      <c r="AX16" s="21">
        <v>0.125234400406876</v>
      </c>
      <c r="AY16" s="21">
        <v>0.16332265714730901</v>
      </c>
      <c r="AZ16" s="21"/>
      <c r="BA16" s="21">
        <v>0.20754454370137099</v>
      </c>
      <c r="BB16" s="21">
        <v>0.17818154287372501</v>
      </c>
      <c r="BC16" s="21">
        <v>0.15543097984052601</v>
      </c>
      <c r="BD16" s="21">
        <v>0.106357054442378</v>
      </c>
      <c r="BE16" s="21">
        <v>9.3430143391765599E-2</v>
      </c>
      <c r="BF16" s="21"/>
      <c r="BG16" s="21">
        <v>0.121258228490425</v>
      </c>
      <c r="BH16" s="21">
        <v>0.13882381177644601</v>
      </c>
      <c r="BI16" s="21">
        <v>0.13292605307882699</v>
      </c>
      <c r="BJ16" s="21">
        <v>0.18397496288460599</v>
      </c>
      <c r="BK16" s="21">
        <v>0.18943399220454801</v>
      </c>
      <c r="BL16" s="21"/>
      <c r="BM16" s="21">
        <v>0.13959529840299101</v>
      </c>
      <c r="BN16" s="21">
        <v>0.16648372873363601</v>
      </c>
      <c r="BO16" s="21">
        <v>0.23598966600346699</v>
      </c>
      <c r="BP16" s="21"/>
      <c r="BQ16" s="21">
        <v>0.12095092832334001</v>
      </c>
      <c r="BR16" s="21">
        <v>0.18577864466862801</v>
      </c>
      <c r="BS16" s="21"/>
      <c r="BT16" s="21">
        <v>0.116113853262777</v>
      </c>
      <c r="BU16" s="21">
        <v>0.24082146783700101</v>
      </c>
    </row>
    <row r="17" spans="2:73" x14ac:dyDescent="0.3">
      <c r="B17" s="18" t="s">
        <v>443</v>
      </c>
      <c r="C17" s="22">
        <v>0.37596643771386501</v>
      </c>
      <c r="D17" s="22">
        <v>0.39641378234004199</v>
      </c>
      <c r="E17" s="22">
        <v>0.35633650768102199</v>
      </c>
      <c r="F17" s="22"/>
      <c r="G17" s="22">
        <v>0.25752903499567897</v>
      </c>
      <c r="H17" s="22">
        <v>0.46078573958228503</v>
      </c>
      <c r="I17" s="22">
        <v>0.39565204122978798</v>
      </c>
      <c r="J17" s="22">
        <v>0.35154385637971702</v>
      </c>
      <c r="K17" s="22">
        <v>0.326042149363655</v>
      </c>
      <c r="L17" s="22">
        <v>0.42286294987672002</v>
      </c>
      <c r="M17" s="22"/>
      <c r="N17" s="22">
        <v>0.51390375795972199</v>
      </c>
      <c r="O17" s="22">
        <v>0.36461260313791899</v>
      </c>
      <c r="P17" s="22">
        <v>0.37256182028328899</v>
      </c>
      <c r="Q17" s="22">
        <v>0.242668728089524</v>
      </c>
      <c r="R17" s="22"/>
      <c r="S17" s="22">
        <v>0.44370207056690297</v>
      </c>
      <c r="T17" s="22">
        <v>0.28892607036823398</v>
      </c>
      <c r="U17" s="22">
        <v>0.39709191960040802</v>
      </c>
      <c r="V17" s="22">
        <v>0.33397087926191199</v>
      </c>
      <c r="W17" s="22">
        <v>0.30426480705494902</v>
      </c>
      <c r="X17" s="22">
        <v>0.29383152010061703</v>
      </c>
      <c r="Y17" s="22">
        <v>0.48628946011179103</v>
      </c>
      <c r="Z17" s="22">
        <v>0.461229160024413</v>
      </c>
      <c r="AA17" s="22">
        <v>0.41433582624943199</v>
      </c>
      <c r="AB17" s="22"/>
      <c r="AC17" s="22">
        <v>-0.24723387761234999</v>
      </c>
      <c r="AD17" s="22">
        <v>0.31187825730418001</v>
      </c>
      <c r="AE17" s="22">
        <v>0.22360876649608299</v>
      </c>
      <c r="AF17" s="22">
        <v>0.267645889531341</v>
      </c>
      <c r="AG17" s="22">
        <v>0.32831542209764097</v>
      </c>
      <c r="AH17" s="22">
        <v>0.32186962666857399</v>
      </c>
      <c r="AI17" s="22">
        <v>0.35835367607138302</v>
      </c>
      <c r="AJ17" s="22">
        <v>0.39697345090314601</v>
      </c>
      <c r="AK17" s="22">
        <v>0.28443263234250399</v>
      </c>
      <c r="AL17" s="22">
        <v>0.42438443213332899</v>
      </c>
      <c r="AM17" s="22">
        <v>0.47817002546639198</v>
      </c>
      <c r="AN17" s="22">
        <v>0.48337118461918499</v>
      </c>
      <c r="AO17" s="22">
        <v>0.57822007744167303</v>
      </c>
      <c r="AP17" s="22">
        <v>0.45031659752076703</v>
      </c>
      <c r="AQ17" s="22">
        <v>0.47255535285282602</v>
      </c>
      <c r="AR17" s="22">
        <v>0.70571075288024598</v>
      </c>
      <c r="AS17" s="22"/>
      <c r="AT17" s="22">
        <v>0.471321888715796</v>
      </c>
      <c r="AU17" s="22">
        <v>0.34163769717433901</v>
      </c>
      <c r="AV17" s="22">
        <v>0.27015171652375403</v>
      </c>
      <c r="AW17" s="22">
        <v>0.32132153587289303</v>
      </c>
      <c r="AX17" s="22">
        <v>0.45711171642854997</v>
      </c>
      <c r="AY17" s="22">
        <v>0.47533197607058703</v>
      </c>
      <c r="AZ17" s="22"/>
      <c r="BA17" s="22">
        <v>0.235387672895157</v>
      </c>
      <c r="BB17" s="22">
        <v>0.32909417208925001</v>
      </c>
      <c r="BC17" s="22">
        <v>0.41076937493242299</v>
      </c>
      <c r="BD17" s="22">
        <v>0.59411365074542599</v>
      </c>
      <c r="BE17" s="22">
        <v>0.537647520061177</v>
      </c>
      <c r="BF17" s="22"/>
      <c r="BG17" s="22">
        <v>0.461078063549068</v>
      </c>
      <c r="BH17" s="22">
        <v>0.46698029927627699</v>
      </c>
      <c r="BI17" s="22">
        <v>0.42407518311144099</v>
      </c>
      <c r="BJ17" s="22">
        <v>0.307297846080894</v>
      </c>
      <c r="BK17" s="22">
        <v>0.37462149096700398</v>
      </c>
      <c r="BL17" s="22"/>
      <c r="BM17" s="22">
        <v>0.44526572495706401</v>
      </c>
      <c r="BN17" s="22">
        <v>0.34384297779599399</v>
      </c>
      <c r="BO17" s="22">
        <v>0.24731457165897</v>
      </c>
      <c r="BP17" s="22"/>
      <c r="BQ17" s="22">
        <v>0.52895746156579604</v>
      </c>
      <c r="BR17" s="22">
        <v>0.29712963059865599</v>
      </c>
      <c r="BS17" s="22"/>
      <c r="BT17" s="22">
        <v>0.52115118108782499</v>
      </c>
      <c r="BU17" s="22">
        <v>0.173577529312408</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0.20017192634037501</v>
      </c>
      <c r="D9" s="17">
        <v>0.219173841013376</v>
      </c>
      <c r="E9" s="17">
        <v>0.18150968827958799</v>
      </c>
      <c r="F9" s="17"/>
      <c r="G9" s="17">
        <v>0.20835972363281599</v>
      </c>
      <c r="H9" s="17">
        <v>0.29350868001263503</v>
      </c>
      <c r="I9" s="17">
        <v>0.16136324244650899</v>
      </c>
      <c r="J9" s="17">
        <v>0.16117593454423301</v>
      </c>
      <c r="K9" s="17">
        <v>0.159626685312279</v>
      </c>
      <c r="L9" s="17">
        <v>0.20937059157576901</v>
      </c>
      <c r="M9" s="17"/>
      <c r="N9" s="17">
        <v>0.25654350959661698</v>
      </c>
      <c r="O9" s="17">
        <v>0.19354450673471699</v>
      </c>
      <c r="P9" s="17">
        <v>0.18906581578408499</v>
      </c>
      <c r="Q9" s="17">
        <v>0.157464764723759</v>
      </c>
      <c r="R9" s="17"/>
      <c r="S9" s="17">
        <v>0.25151144548147802</v>
      </c>
      <c r="T9" s="17">
        <v>0.14607266016797399</v>
      </c>
      <c r="U9" s="17">
        <v>0.235663438937501</v>
      </c>
      <c r="V9" s="17">
        <v>0.18697657481904001</v>
      </c>
      <c r="W9" s="17">
        <v>0.15388661690188599</v>
      </c>
      <c r="X9" s="17">
        <v>0.16769240337360899</v>
      </c>
      <c r="Y9" s="17">
        <v>0.214425278216724</v>
      </c>
      <c r="Z9" s="17">
        <v>0.26604910005791899</v>
      </c>
      <c r="AA9" s="17">
        <v>0.20810509378389699</v>
      </c>
      <c r="AB9" s="17"/>
      <c r="AC9" s="17">
        <v>0.195511571773272</v>
      </c>
      <c r="AD9" s="17">
        <v>0.14818117679408099</v>
      </c>
      <c r="AE9" s="17">
        <v>0.161812485292048</v>
      </c>
      <c r="AF9" s="17">
        <v>0.18315520319464901</v>
      </c>
      <c r="AG9" s="17">
        <v>0.17761475816559999</v>
      </c>
      <c r="AH9" s="17">
        <v>0.184728125327594</v>
      </c>
      <c r="AI9" s="17">
        <v>0.20101512859274401</v>
      </c>
      <c r="AJ9" s="17">
        <v>0.21407091869754399</v>
      </c>
      <c r="AK9" s="17">
        <v>0.21671818671861601</v>
      </c>
      <c r="AL9" s="17">
        <v>0.17827224461895</v>
      </c>
      <c r="AM9" s="17">
        <v>0.17375471569360099</v>
      </c>
      <c r="AN9" s="17">
        <v>0.183382500999515</v>
      </c>
      <c r="AO9" s="17">
        <v>0.22540875686812301</v>
      </c>
      <c r="AP9" s="17">
        <v>0.26679055944793401</v>
      </c>
      <c r="AQ9" s="17">
        <v>0.197231284644382</v>
      </c>
      <c r="AR9" s="17">
        <v>0.42341876836063502</v>
      </c>
      <c r="AS9" s="17"/>
      <c r="AT9" s="17">
        <v>0.29264493303893702</v>
      </c>
      <c r="AU9" s="17">
        <v>0.164827034631989</v>
      </c>
      <c r="AV9" s="17">
        <v>0.16527298221282899</v>
      </c>
      <c r="AW9" s="17">
        <v>0.16099523924801701</v>
      </c>
      <c r="AX9" s="17">
        <v>0.19574590064934799</v>
      </c>
      <c r="AY9" s="17">
        <v>0.23348328249297501</v>
      </c>
      <c r="AZ9" s="17"/>
      <c r="BA9" s="17">
        <v>0.150541161460474</v>
      </c>
      <c r="BB9" s="17">
        <v>0.180668768960595</v>
      </c>
      <c r="BC9" s="17">
        <v>0.210639932297979</v>
      </c>
      <c r="BD9" s="17">
        <v>0.30288625794003199</v>
      </c>
      <c r="BE9" s="17">
        <v>0.35912697984507502</v>
      </c>
      <c r="BF9" s="17"/>
      <c r="BG9" s="17">
        <v>0.22113052992561499</v>
      </c>
      <c r="BH9" s="17">
        <v>0.24966340131328801</v>
      </c>
      <c r="BI9" s="17">
        <v>0.20942790497081001</v>
      </c>
      <c r="BJ9" s="17">
        <v>0.16995018604809201</v>
      </c>
      <c r="BK9" s="17">
        <v>0.16322639678279099</v>
      </c>
      <c r="BL9" s="17"/>
      <c r="BM9" s="17">
        <v>0.22963674663927999</v>
      </c>
      <c r="BN9" s="17">
        <v>0.182274113667624</v>
      </c>
      <c r="BO9" s="17">
        <v>0.15572068097474101</v>
      </c>
      <c r="BP9" s="17"/>
      <c r="BQ9" s="17">
        <v>0.28554171407393097</v>
      </c>
      <c r="BR9" s="17">
        <v>0.15188706712559899</v>
      </c>
      <c r="BS9" s="17"/>
      <c r="BT9" s="17">
        <v>0.27318658553101299</v>
      </c>
      <c r="BU9" s="17">
        <v>9.9532934665358494E-2</v>
      </c>
    </row>
    <row r="10" spans="2:73" x14ac:dyDescent="0.3">
      <c r="B10" s="18" t="s">
        <v>574</v>
      </c>
      <c r="C10" s="17">
        <v>0.35075256268956101</v>
      </c>
      <c r="D10" s="17">
        <v>0.35007141024899602</v>
      </c>
      <c r="E10" s="17">
        <v>0.35171605703754999</v>
      </c>
      <c r="F10" s="17"/>
      <c r="G10" s="17">
        <v>0.30342015447891202</v>
      </c>
      <c r="H10" s="17">
        <v>0.336275737374434</v>
      </c>
      <c r="I10" s="17">
        <v>0.39005736605868901</v>
      </c>
      <c r="J10" s="17">
        <v>0.376913474012947</v>
      </c>
      <c r="K10" s="17">
        <v>0.34842025888577799</v>
      </c>
      <c r="L10" s="17">
        <v>0.34220317748503298</v>
      </c>
      <c r="M10" s="17"/>
      <c r="N10" s="17">
        <v>0.40508303919662703</v>
      </c>
      <c r="O10" s="17">
        <v>0.34754905559266502</v>
      </c>
      <c r="P10" s="17">
        <v>0.33325078355021698</v>
      </c>
      <c r="Q10" s="17">
        <v>0.31092580039117501</v>
      </c>
      <c r="R10" s="17"/>
      <c r="S10" s="17">
        <v>0.35491437724326802</v>
      </c>
      <c r="T10" s="17">
        <v>0.35049597934833598</v>
      </c>
      <c r="U10" s="17">
        <v>0.40944896035078299</v>
      </c>
      <c r="V10" s="17">
        <v>0.372118348623385</v>
      </c>
      <c r="W10" s="17">
        <v>0.31955983205850302</v>
      </c>
      <c r="X10" s="17">
        <v>0.31261237985956503</v>
      </c>
      <c r="Y10" s="17">
        <v>0.37044541907207501</v>
      </c>
      <c r="Z10" s="17">
        <v>0.287886570753558</v>
      </c>
      <c r="AA10" s="17">
        <v>0.34266789710996898</v>
      </c>
      <c r="AB10" s="17"/>
      <c r="AC10" s="17">
        <v>0.17205886130817799</v>
      </c>
      <c r="AD10" s="17">
        <v>0.29455871990090299</v>
      </c>
      <c r="AE10" s="17">
        <v>0.30980573732365002</v>
      </c>
      <c r="AF10" s="17">
        <v>0.27434918938554798</v>
      </c>
      <c r="AG10" s="17">
        <v>0.34529054564938499</v>
      </c>
      <c r="AH10" s="17">
        <v>0.33449728076690499</v>
      </c>
      <c r="AI10" s="17">
        <v>0.32189573372129698</v>
      </c>
      <c r="AJ10" s="17">
        <v>0.37886374136659401</v>
      </c>
      <c r="AK10" s="17">
        <v>0.38470644933173498</v>
      </c>
      <c r="AL10" s="17">
        <v>0.30409871988278298</v>
      </c>
      <c r="AM10" s="17">
        <v>0.44579511413323297</v>
      </c>
      <c r="AN10" s="17">
        <v>0.44397857635861099</v>
      </c>
      <c r="AO10" s="17">
        <v>0.38566263527247002</v>
      </c>
      <c r="AP10" s="17">
        <v>0.39135642172732898</v>
      </c>
      <c r="AQ10" s="17">
        <v>0.39795472308721802</v>
      </c>
      <c r="AR10" s="17">
        <v>0.38791131929915501</v>
      </c>
      <c r="AS10" s="17"/>
      <c r="AT10" s="17">
        <v>0.35283289757345698</v>
      </c>
      <c r="AU10" s="17">
        <v>0.33714177287598701</v>
      </c>
      <c r="AV10" s="17">
        <v>0.32757194493302799</v>
      </c>
      <c r="AW10" s="17">
        <v>0.35058288803971199</v>
      </c>
      <c r="AX10" s="17">
        <v>0.39600477974422299</v>
      </c>
      <c r="AY10" s="17">
        <v>0.39303920897077899</v>
      </c>
      <c r="AZ10" s="17"/>
      <c r="BA10" s="17">
        <v>0.302261167739932</v>
      </c>
      <c r="BB10" s="17">
        <v>0.32668260253569698</v>
      </c>
      <c r="BC10" s="17">
        <v>0.38107428854568598</v>
      </c>
      <c r="BD10" s="17">
        <v>0.40204687766644098</v>
      </c>
      <c r="BE10" s="17">
        <v>0.431547709496439</v>
      </c>
      <c r="BF10" s="17"/>
      <c r="BG10" s="17">
        <v>0.368648164729174</v>
      </c>
      <c r="BH10" s="17">
        <v>0.36144154591266803</v>
      </c>
      <c r="BI10" s="17">
        <v>0.39063235194885199</v>
      </c>
      <c r="BJ10" s="17">
        <v>0.35437500808192302</v>
      </c>
      <c r="BK10" s="17">
        <v>0.30868889049860998</v>
      </c>
      <c r="BL10" s="17"/>
      <c r="BM10" s="17">
        <v>0.36836868372897702</v>
      </c>
      <c r="BN10" s="17">
        <v>0.351976747575376</v>
      </c>
      <c r="BO10" s="17">
        <v>0.29534770520259002</v>
      </c>
      <c r="BP10" s="17"/>
      <c r="BQ10" s="17">
        <v>0.39368035504708898</v>
      </c>
      <c r="BR10" s="17">
        <v>0.33183958268858998</v>
      </c>
      <c r="BS10" s="17"/>
      <c r="BT10" s="17">
        <v>0.41079619073774598</v>
      </c>
      <c r="BU10" s="17">
        <v>0.275726309732863</v>
      </c>
    </row>
    <row r="11" spans="2:73" x14ac:dyDescent="0.3">
      <c r="B11" s="18" t="s">
        <v>573</v>
      </c>
      <c r="C11" s="17">
        <v>0.236445395547834</v>
      </c>
      <c r="D11" s="17">
        <v>0.24033218945515</v>
      </c>
      <c r="E11" s="17">
        <v>0.23297177730229399</v>
      </c>
      <c r="F11" s="17"/>
      <c r="G11" s="17">
        <v>0.186423599872274</v>
      </c>
      <c r="H11" s="17">
        <v>0.199632421068348</v>
      </c>
      <c r="I11" s="17">
        <v>0.209718556590172</v>
      </c>
      <c r="J11" s="17">
        <v>0.25941256816104602</v>
      </c>
      <c r="K11" s="17">
        <v>0.290889013919228</v>
      </c>
      <c r="L11" s="17">
        <v>0.26599435855197401</v>
      </c>
      <c r="M11" s="17"/>
      <c r="N11" s="17">
        <v>0.19835082005872401</v>
      </c>
      <c r="O11" s="17">
        <v>0.23919898126234199</v>
      </c>
      <c r="P11" s="17">
        <v>0.258874269949666</v>
      </c>
      <c r="Q11" s="17">
        <v>0.25297659077712698</v>
      </c>
      <c r="R11" s="17"/>
      <c r="S11" s="17">
        <v>0.19979117593685999</v>
      </c>
      <c r="T11" s="17">
        <v>0.27375184829556598</v>
      </c>
      <c r="U11" s="17">
        <v>0.20638848424148501</v>
      </c>
      <c r="V11" s="17">
        <v>0.244442257381566</v>
      </c>
      <c r="W11" s="17">
        <v>0.27275190643651898</v>
      </c>
      <c r="X11" s="17">
        <v>0.25442582554760201</v>
      </c>
      <c r="Y11" s="17">
        <v>0.218200299641132</v>
      </c>
      <c r="Z11" s="17">
        <v>0.25898968297513703</v>
      </c>
      <c r="AA11" s="17">
        <v>0.21839853127829301</v>
      </c>
      <c r="AB11" s="17"/>
      <c r="AC11" s="17">
        <v>0.169643153453921</v>
      </c>
      <c r="AD11" s="17">
        <v>0.25817075738122303</v>
      </c>
      <c r="AE11" s="17">
        <v>0.25184920184863602</v>
      </c>
      <c r="AF11" s="17">
        <v>0.31759677926324398</v>
      </c>
      <c r="AG11" s="17">
        <v>0.23556223091282899</v>
      </c>
      <c r="AH11" s="17">
        <v>0.24181170305570299</v>
      </c>
      <c r="AI11" s="17">
        <v>0.286464921102484</v>
      </c>
      <c r="AJ11" s="17">
        <v>0.23105250249112</v>
      </c>
      <c r="AK11" s="17">
        <v>0.21625427604425801</v>
      </c>
      <c r="AL11" s="17">
        <v>0.28155629224248002</v>
      </c>
      <c r="AM11" s="17">
        <v>0.17832918057614899</v>
      </c>
      <c r="AN11" s="17">
        <v>0.22766423251586601</v>
      </c>
      <c r="AO11" s="17">
        <v>0.240559247623261</v>
      </c>
      <c r="AP11" s="17">
        <v>0.145858561927279</v>
      </c>
      <c r="AQ11" s="17">
        <v>0.22749136989157401</v>
      </c>
      <c r="AR11" s="17">
        <v>0.10964310059038</v>
      </c>
      <c r="AS11" s="17"/>
      <c r="AT11" s="17">
        <v>0.179345199057589</v>
      </c>
      <c r="AU11" s="17">
        <v>0.24748976344864701</v>
      </c>
      <c r="AV11" s="17">
        <v>0.25556689622465401</v>
      </c>
      <c r="AW11" s="17">
        <v>0.25682111672817798</v>
      </c>
      <c r="AX11" s="17">
        <v>0.26650889170622299</v>
      </c>
      <c r="AY11" s="17">
        <v>0.24674862887447299</v>
      </c>
      <c r="AZ11" s="17"/>
      <c r="BA11" s="17">
        <v>0.28198652965443999</v>
      </c>
      <c r="BB11" s="17">
        <v>0.241966404001459</v>
      </c>
      <c r="BC11" s="17">
        <v>0.201912187132743</v>
      </c>
      <c r="BD11" s="17">
        <v>0.16446777742610799</v>
      </c>
      <c r="BE11" s="17">
        <v>8.3217914044557001E-2</v>
      </c>
      <c r="BF11" s="17"/>
      <c r="BG11" s="17">
        <v>0.26283452518710798</v>
      </c>
      <c r="BH11" s="17">
        <v>0.22113803875542301</v>
      </c>
      <c r="BI11" s="17">
        <v>0.19590537750656201</v>
      </c>
      <c r="BJ11" s="17">
        <v>0.22423925633168401</v>
      </c>
      <c r="BK11" s="17">
        <v>0.26960602563720198</v>
      </c>
      <c r="BL11" s="17"/>
      <c r="BM11" s="17">
        <v>0.23301334989142</v>
      </c>
      <c r="BN11" s="17">
        <v>0.23955408215992199</v>
      </c>
      <c r="BO11" s="17">
        <v>0.239147565877637</v>
      </c>
      <c r="BP11" s="17"/>
      <c r="BQ11" s="17">
        <v>0.183553580353049</v>
      </c>
      <c r="BR11" s="17">
        <v>0.26822867434054398</v>
      </c>
      <c r="BS11" s="17"/>
      <c r="BT11" s="17">
        <v>0.199980595247051</v>
      </c>
      <c r="BU11" s="17">
        <v>0.27507262013443501</v>
      </c>
    </row>
    <row r="12" spans="2:73" x14ac:dyDescent="0.3">
      <c r="B12" s="18" t="s">
        <v>572</v>
      </c>
      <c r="C12" s="17">
        <v>0.119847433819946</v>
      </c>
      <c r="D12" s="17">
        <v>0.111124918227862</v>
      </c>
      <c r="E12" s="17">
        <v>0.12834827512206801</v>
      </c>
      <c r="F12" s="17"/>
      <c r="G12" s="17">
        <v>0.16189513934237901</v>
      </c>
      <c r="H12" s="17">
        <v>9.7120887483621299E-2</v>
      </c>
      <c r="I12" s="17">
        <v>0.137683642089758</v>
      </c>
      <c r="J12" s="17">
        <v>0.11848895501267299</v>
      </c>
      <c r="K12" s="17">
        <v>0.111011881663329</v>
      </c>
      <c r="L12" s="17">
        <v>0.103007145805626</v>
      </c>
      <c r="M12" s="17"/>
      <c r="N12" s="17">
        <v>8.7469378615345705E-2</v>
      </c>
      <c r="O12" s="17">
        <v>0.12922444962118901</v>
      </c>
      <c r="P12" s="17">
        <v>0.122470175778166</v>
      </c>
      <c r="Q12" s="17">
        <v>0.14253584482877599</v>
      </c>
      <c r="R12" s="17"/>
      <c r="S12" s="17">
        <v>0.104951404053304</v>
      </c>
      <c r="T12" s="17">
        <v>0.13486389927664399</v>
      </c>
      <c r="U12" s="17">
        <v>8.1919860040746001E-2</v>
      </c>
      <c r="V12" s="17">
        <v>0.123027568821397</v>
      </c>
      <c r="W12" s="17">
        <v>0.166880393760691</v>
      </c>
      <c r="X12" s="17">
        <v>0.12614484281933599</v>
      </c>
      <c r="Y12" s="17">
        <v>0.100928802102826</v>
      </c>
      <c r="Z12" s="17">
        <v>0.103538140790778</v>
      </c>
      <c r="AA12" s="17">
        <v>0.12966786107401901</v>
      </c>
      <c r="AB12" s="17"/>
      <c r="AC12" s="17">
        <v>0.19163112114158001</v>
      </c>
      <c r="AD12" s="17">
        <v>8.9971859009263605E-2</v>
      </c>
      <c r="AE12" s="17">
        <v>0.148279676026739</v>
      </c>
      <c r="AF12" s="17">
        <v>0.114406630723821</v>
      </c>
      <c r="AG12" s="17">
        <v>0.146725149535715</v>
      </c>
      <c r="AH12" s="17">
        <v>0.14109027601711599</v>
      </c>
      <c r="AI12" s="17">
        <v>0.11250270211916701</v>
      </c>
      <c r="AJ12" s="17">
        <v>8.0579792282889903E-2</v>
      </c>
      <c r="AK12" s="17">
        <v>0.116771409243733</v>
      </c>
      <c r="AL12" s="17">
        <v>0.13838172670609999</v>
      </c>
      <c r="AM12" s="17">
        <v>0.13213373070496401</v>
      </c>
      <c r="AN12" s="17">
        <v>0.104362667918007</v>
      </c>
      <c r="AO12" s="17">
        <v>0.108731879534352</v>
      </c>
      <c r="AP12" s="17">
        <v>7.9659037661572105E-2</v>
      </c>
      <c r="AQ12" s="17">
        <v>0.13937065023217901</v>
      </c>
      <c r="AR12" s="17">
        <v>5.6373921062350701E-2</v>
      </c>
      <c r="AS12" s="17"/>
      <c r="AT12" s="17">
        <v>8.6228374589137999E-2</v>
      </c>
      <c r="AU12" s="17">
        <v>0.14052065232647801</v>
      </c>
      <c r="AV12" s="17">
        <v>0.158735452097231</v>
      </c>
      <c r="AW12" s="17">
        <v>0.13373723673823301</v>
      </c>
      <c r="AX12" s="17">
        <v>7.7621328210236804E-2</v>
      </c>
      <c r="AY12" s="17">
        <v>7.7375427625549997E-2</v>
      </c>
      <c r="AZ12" s="17"/>
      <c r="BA12" s="17">
        <v>0.13993725729703699</v>
      </c>
      <c r="BB12" s="17">
        <v>0.143834183231799</v>
      </c>
      <c r="BC12" s="17">
        <v>0.12829897274521401</v>
      </c>
      <c r="BD12" s="17">
        <v>7.6656839471663601E-2</v>
      </c>
      <c r="BE12" s="17">
        <v>9.51692477170413E-2</v>
      </c>
      <c r="BF12" s="17"/>
      <c r="BG12" s="17">
        <v>8.9558566512825594E-2</v>
      </c>
      <c r="BH12" s="17">
        <v>9.3484860822643803E-2</v>
      </c>
      <c r="BI12" s="17">
        <v>0.138109129437954</v>
      </c>
      <c r="BJ12" s="17">
        <v>0.13824600874842399</v>
      </c>
      <c r="BK12" s="17">
        <v>0.160341571462423</v>
      </c>
      <c r="BL12" s="17"/>
      <c r="BM12" s="17">
        <v>0.100544413940706</v>
      </c>
      <c r="BN12" s="17">
        <v>0.127702604017706</v>
      </c>
      <c r="BO12" s="17">
        <v>0.15832448733853099</v>
      </c>
      <c r="BP12" s="17"/>
      <c r="BQ12" s="17">
        <v>8.5053117712408394E-2</v>
      </c>
      <c r="BR12" s="17">
        <v>0.138623952555741</v>
      </c>
      <c r="BS12" s="17"/>
      <c r="BT12" s="17">
        <v>7.2329521388361101E-2</v>
      </c>
      <c r="BU12" s="17">
        <v>0.19568693016795799</v>
      </c>
    </row>
    <row r="13" spans="2:73" x14ac:dyDescent="0.3">
      <c r="B13" s="18" t="s">
        <v>571</v>
      </c>
      <c r="C13" s="17">
        <v>6.5511605460751202E-2</v>
      </c>
      <c r="D13" s="17">
        <v>5.8472612526474899E-2</v>
      </c>
      <c r="E13" s="17">
        <v>7.2223343112726698E-2</v>
      </c>
      <c r="F13" s="17"/>
      <c r="G13" s="17">
        <v>0.101372209421841</v>
      </c>
      <c r="H13" s="17">
        <v>4.1353505058600602E-2</v>
      </c>
      <c r="I13" s="17">
        <v>6.9138248417141807E-2</v>
      </c>
      <c r="J13" s="17">
        <v>6.7034575867812099E-2</v>
      </c>
      <c r="K13" s="17">
        <v>6.8925733577130194E-2</v>
      </c>
      <c r="L13" s="17">
        <v>5.4915558380702202E-2</v>
      </c>
      <c r="M13" s="17"/>
      <c r="N13" s="17">
        <v>4.1265626385317701E-2</v>
      </c>
      <c r="O13" s="17">
        <v>6.5682978605484804E-2</v>
      </c>
      <c r="P13" s="17">
        <v>5.9128076980060597E-2</v>
      </c>
      <c r="Q13" s="17">
        <v>9.7170905345903599E-2</v>
      </c>
      <c r="R13" s="17"/>
      <c r="S13" s="17">
        <v>5.0641416697630302E-2</v>
      </c>
      <c r="T13" s="17">
        <v>7.5695549855033906E-2</v>
      </c>
      <c r="U13" s="17">
        <v>3.9571020109846901E-2</v>
      </c>
      <c r="V13" s="17">
        <v>6.4728873898671796E-2</v>
      </c>
      <c r="W13" s="17">
        <v>6.5114954626636606E-2</v>
      </c>
      <c r="X13" s="17">
        <v>0.104116307996625</v>
      </c>
      <c r="Y13" s="17">
        <v>5.7845461699304303E-2</v>
      </c>
      <c r="Z13" s="17">
        <v>6.3901675349446199E-2</v>
      </c>
      <c r="AA13" s="17">
        <v>6.8972979671726997E-2</v>
      </c>
      <c r="AB13" s="17"/>
      <c r="AC13" s="17">
        <v>0.15378003185389599</v>
      </c>
      <c r="AD13" s="17">
        <v>0.12312314528848201</v>
      </c>
      <c r="AE13" s="17">
        <v>9.0463377359277605E-2</v>
      </c>
      <c r="AF13" s="17">
        <v>9.6657684907557204E-2</v>
      </c>
      <c r="AG13" s="17">
        <v>6.2635619097546003E-2</v>
      </c>
      <c r="AH13" s="17">
        <v>7.3722444651401597E-2</v>
      </c>
      <c r="AI13" s="17">
        <v>5.9863946198067397E-2</v>
      </c>
      <c r="AJ13" s="17">
        <v>7.80951722525354E-2</v>
      </c>
      <c r="AK13" s="17">
        <v>5.6514995031182097E-2</v>
      </c>
      <c r="AL13" s="17">
        <v>5.3220227037629603E-2</v>
      </c>
      <c r="AM13" s="17">
        <v>5.7516391748676898E-2</v>
      </c>
      <c r="AN13" s="17">
        <v>3.6056796565619401E-2</v>
      </c>
      <c r="AO13" s="17">
        <v>3.0356165948897399E-2</v>
      </c>
      <c r="AP13" s="17">
        <v>8.2950323077855104E-2</v>
      </c>
      <c r="AQ13" s="17">
        <v>8.6120023712649794E-3</v>
      </c>
      <c r="AR13" s="17">
        <v>2.2652890687478999E-2</v>
      </c>
      <c r="AS13" s="17"/>
      <c r="AT13" s="17">
        <v>5.9672041303030603E-2</v>
      </c>
      <c r="AU13" s="17">
        <v>8.0184598204976698E-2</v>
      </c>
      <c r="AV13" s="17">
        <v>6.9229326867754806E-2</v>
      </c>
      <c r="AW13" s="17">
        <v>7.1239684473069095E-2</v>
      </c>
      <c r="AX13" s="17">
        <v>3.9312024065565603E-2</v>
      </c>
      <c r="AY13" s="17">
        <v>2.82947061351684E-2</v>
      </c>
      <c r="AZ13" s="17"/>
      <c r="BA13" s="17">
        <v>9.0335500856097206E-2</v>
      </c>
      <c r="BB13" s="17">
        <v>7.3476800065787204E-2</v>
      </c>
      <c r="BC13" s="17">
        <v>5.00587723135607E-2</v>
      </c>
      <c r="BD13" s="17">
        <v>4.4194106160544699E-2</v>
      </c>
      <c r="BE13" s="17">
        <v>2.0656260276588501E-2</v>
      </c>
      <c r="BF13" s="17"/>
      <c r="BG13" s="17">
        <v>4.0820441834701598E-2</v>
      </c>
      <c r="BH13" s="17">
        <v>4.83555561384785E-2</v>
      </c>
      <c r="BI13" s="17">
        <v>5.6119190366432703E-2</v>
      </c>
      <c r="BJ13" s="17">
        <v>9.3715073277812394E-2</v>
      </c>
      <c r="BK13" s="17">
        <v>5.84553450460032E-2</v>
      </c>
      <c r="BL13" s="17"/>
      <c r="BM13" s="17">
        <v>4.6023023139535699E-2</v>
      </c>
      <c r="BN13" s="17">
        <v>7.2833640996800494E-2</v>
      </c>
      <c r="BO13" s="17">
        <v>0.105829986891998</v>
      </c>
      <c r="BP13" s="17"/>
      <c r="BQ13" s="17">
        <v>4.3740379158883999E-2</v>
      </c>
      <c r="BR13" s="17">
        <v>7.7395374066815403E-2</v>
      </c>
      <c r="BS13" s="17"/>
      <c r="BT13" s="17">
        <v>3.0289629060081001E-2</v>
      </c>
      <c r="BU13" s="17">
        <v>0.119535564448703</v>
      </c>
    </row>
    <row r="14" spans="2:73" x14ac:dyDescent="0.3">
      <c r="B14" s="18" t="s">
        <v>92</v>
      </c>
      <c r="C14" s="17">
        <v>2.7271076141532801E-2</v>
      </c>
      <c r="D14" s="17">
        <v>2.0825028528140499E-2</v>
      </c>
      <c r="E14" s="17">
        <v>3.3230859145773901E-2</v>
      </c>
      <c r="F14" s="17"/>
      <c r="G14" s="17">
        <v>3.8529173251778299E-2</v>
      </c>
      <c r="H14" s="17">
        <v>3.2108769002361197E-2</v>
      </c>
      <c r="I14" s="17">
        <v>3.20389443977303E-2</v>
      </c>
      <c r="J14" s="17">
        <v>1.6974492401287299E-2</v>
      </c>
      <c r="K14" s="17">
        <v>2.11264266422557E-2</v>
      </c>
      <c r="L14" s="17">
        <v>2.4509168200894799E-2</v>
      </c>
      <c r="M14" s="17"/>
      <c r="N14" s="17">
        <v>1.12876261473683E-2</v>
      </c>
      <c r="O14" s="17">
        <v>2.4800028183602201E-2</v>
      </c>
      <c r="P14" s="17">
        <v>3.7210877957805297E-2</v>
      </c>
      <c r="Q14" s="17">
        <v>3.8926093933258799E-2</v>
      </c>
      <c r="R14" s="17"/>
      <c r="S14" s="17">
        <v>3.81901805874603E-2</v>
      </c>
      <c r="T14" s="17">
        <v>1.9120063056446E-2</v>
      </c>
      <c r="U14" s="17">
        <v>2.7008236319637301E-2</v>
      </c>
      <c r="V14" s="17">
        <v>8.7063764559402908E-3</v>
      </c>
      <c r="W14" s="17">
        <v>2.1806296215764499E-2</v>
      </c>
      <c r="X14" s="17">
        <v>3.5008240403263002E-2</v>
      </c>
      <c r="Y14" s="17">
        <v>3.8154739267938401E-2</v>
      </c>
      <c r="Z14" s="17">
        <v>1.9634830073162701E-2</v>
      </c>
      <c r="AA14" s="17">
        <v>3.21876370820951E-2</v>
      </c>
      <c r="AB14" s="17"/>
      <c r="AC14" s="17">
        <v>0.117375260469154</v>
      </c>
      <c r="AD14" s="17">
        <v>8.5994341626048104E-2</v>
      </c>
      <c r="AE14" s="17">
        <v>3.7789522149650201E-2</v>
      </c>
      <c r="AF14" s="17">
        <v>1.3834512525180099E-2</v>
      </c>
      <c r="AG14" s="17">
        <v>3.2171696638925398E-2</v>
      </c>
      <c r="AH14" s="17">
        <v>2.4150170181280298E-2</v>
      </c>
      <c r="AI14" s="17">
        <v>1.8257568266240799E-2</v>
      </c>
      <c r="AJ14" s="17">
        <v>1.73378729093169E-2</v>
      </c>
      <c r="AK14" s="17">
        <v>9.0346836304756005E-3</v>
      </c>
      <c r="AL14" s="17">
        <v>4.4470789512056998E-2</v>
      </c>
      <c r="AM14" s="17">
        <v>1.2470867143375799E-2</v>
      </c>
      <c r="AN14" s="17">
        <v>4.5552256423817897E-3</v>
      </c>
      <c r="AO14" s="17">
        <v>9.2813147528963205E-3</v>
      </c>
      <c r="AP14" s="17">
        <v>3.3385096158031098E-2</v>
      </c>
      <c r="AQ14" s="17">
        <v>2.9339969773381502E-2</v>
      </c>
      <c r="AR14" s="17">
        <v>0</v>
      </c>
      <c r="AS14" s="17"/>
      <c r="AT14" s="17">
        <v>2.9276554437848601E-2</v>
      </c>
      <c r="AU14" s="17">
        <v>2.98361785119221E-2</v>
      </c>
      <c r="AV14" s="17">
        <v>2.3623397664502999E-2</v>
      </c>
      <c r="AW14" s="17">
        <v>2.6623834772790199E-2</v>
      </c>
      <c r="AX14" s="17">
        <v>2.4807075624403398E-2</v>
      </c>
      <c r="AY14" s="17">
        <v>2.1058745901055002E-2</v>
      </c>
      <c r="AZ14" s="17"/>
      <c r="BA14" s="17">
        <v>3.4938382992019901E-2</v>
      </c>
      <c r="BB14" s="17">
        <v>3.33712412046617E-2</v>
      </c>
      <c r="BC14" s="17">
        <v>2.8015846964816501E-2</v>
      </c>
      <c r="BD14" s="17">
        <v>9.7481413352103405E-3</v>
      </c>
      <c r="BE14" s="17">
        <v>1.0281888620299001E-2</v>
      </c>
      <c r="BF14" s="17"/>
      <c r="BG14" s="17">
        <v>1.70077718105755E-2</v>
      </c>
      <c r="BH14" s="17">
        <v>2.5916597057498401E-2</v>
      </c>
      <c r="BI14" s="17">
        <v>9.8060457693897301E-3</v>
      </c>
      <c r="BJ14" s="17">
        <v>1.9474467512064799E-2</v>
      </c>
      <c r="BK14" s="17">
        <v>3.9681770572971599E-2</v>
      </c>
      <c r="BL14" s="17"/>
      <c r="BM14" s="17">
        <v>2.2413782660081E-2</v>
      </c>
      <c r="BN14" s="17">
        <v>2.56588115825723E-2</v>
      </c>
      <c r="BO14" s="17">
        <v>4.5629573714503699E-2</v>
      </c>
      <c r="BP14" s="17"/>
      <c r="BQ14" s="17">
        <v>8.4308536546378703E-3</v>
      </c>
      <c r="BR14" s="17">
        <v>3.2025349222710102E-2</v>
      </c>
      <c r="BS14" s="17"/>
      <c r="BT14" s="17">
        <v>1.3417478035747899E-2</v>
      </c>
      <c r="BU14" s="17">
        <v>3.4445640850683301E-2</v>
      </c>
    </row>
    <row r="15" spans="2:73" x14ac:dyDescent="0.3">
      <c r="B15" s="18" t="s">
        <v>577</v>
      </c>
      <c r="C15" s="21">
        <v>0.55092448902993596</v>
      </c>
      <c r="D15" s="21">
        <v>0.56924525126237202</v>
      </c>
      <c r="E15" s="21">
        <v>0.53322574531713696</v>
      </c>
      <c r="F15" s="21"/>
      <c r="G15" s="21">
        <v>0.51177987811172798</v>
      </c>
      <c r="H15" s="21">
        <v>0.62978441738706903</v>
      </c>
      <c r="I15" s="21">
        <v>0.55142060850519803</v>
      </c>
      <c r="J15" s="21">
        <v>0.53808940855718101</v>
      </c>
      <c r="K15" s="21">
        <v>0.50804694419805696</v>
      </c>
      <c r="L15" s="21">
        <v>0.55157376906080202</v>
      </c>
      <c r="M15" s="21"/>
      <c r="N15" s="21">
        <v>0.66162654879324401</v>
      </c>
      <c r="O15" s="21">
        <v>0.54109356232738204</v>
      </c>
      <c r="P15" s="21">
        <v>0.52231659933430197</v>
      </c>
      <c r="Q15" s="21">
        <v>0.46839056511493399</v>
      </c>
      <c r="R15" s="21"/>
      <c r="S15" s="21">
        <v>0.60642582272474599</v>
      </c>
      <c r="T15" s="21">
        <v>0.49656863951630997</v>
      </c>
      <c r="U15" s="21">
        <v>0.64511239928828501</v>
      </c>
      <c r="V15" s="21">
        <v>0.55909492344242495</v>
      </c>
      <c r="W15" s="21">
        <v>0.47344644896038901</v>
      </c>
      <c r="X15" s="21">
        <v>0.48030478323317399</v>
      </c>
      <c r="Y15" s="21">
        <v>0.58487069728879904</v>
      </c>
      <c r="Z15" s="21">
        <v>0.55393567081147699</v>
      </c>
      <c r="AA15" s="21">
        <v>0.550772990893867</v>
      </c>
      <c r="AB15" s="21"/>
      <c r="AC15" s="21">
        <v>0.36757043308144899</v>
      </c>
      <c r="AD15" s="21">
        <v>0.44273989669498298</v>
      </c>
      <c r="AE15" s="21">
        <v>0.47161822261569802</v>
      </c>
      <c r="AF15" s="21">
        <v>0.45750439258019698</v>
      </c>
      <c r="AG15" s="21">
        <v>0.52290530381498501</v>
      </c>
      <c r="AH15" s="21">
        <v>0.51922540609449996</v>
      </c>
      <c r="AI15" s="21">
        <v>0.52291086231404205</v>
      </c>
      <c r="AJ15" s="21">
        <v>0.59293466006413797</v>
      </c>
      <c r="AK15" s="21">
        <v>0.60142463605035001</v>
      </c>
      <c r="AL15" s="21">
        <v>0.482370964501733</v>
      </c>
      <c r="AM15" s="21">
        <v>0.61954982982683404</v>
      </c>
      <c r="AN15" s="21">
        <v>0.62736107735812596</v>
      </c>
      <c r="AO15" s="21">
        <v>0.61107139214059303</v>
      </c>
      <c r="AP15" s="21">
        <v>0.65814698117526205</v>
      </c>
      <c r="AQ15" s="21">
        <v>0.59518600773160002</v>
      </c>
      <c r="AR15" s="21">
        <v>0.81133008765978998</v>
      </c>
      <c r="AS15" s="21"/>
      <c r="AT15" s="21">
        <v>0.64547783061239405</v>
      </c>
      <c r="AU15" s="21">
        <v>0.50196880750797601</v>
      </c>
      <c r="AV15" s="21">
        <v>0.49284492714585698</v>
      </c>
      <c r="AW15" s="21">
        <v>0.511578127287729</v>
      </c>
      <c r="AX15" s="21">
        <v>0.59175068039357104</v>
      </c>
      <c r="AY15" s="21">
        <v>0.62652249146375405</v>
      </c>
      <c r="AZ15" s="21"/>
      <c r="BA15" s="21">
        <v>0.45280232920040597</v>
      </c>
      <c r="BB15" s="21">
        <v>0.50735137149629295</v>
      </c>
      <c r="BC15" s="21">
        <v>0.59171422084366598</v>
      </c>
      <c r="BD15" s="21">
        <v>0.70493313560647297</v>
      </c>
      <c r="BE15" s="21">
        <v>0.79067468934151397</v>
      </c>
      <c r="BF15" s="21"/>
      <c r="BG15" s="21">
        <v>0.58977869465478905</v>
      </c>
      <c r="BH15" s="21">
        <v>0.61110494722595599</v>
      </c>
      <c r="BI15" s="21">
        <v>0.60006025691966103</v>
      </c>
      <c r="BJ15" s="21">
        <v>0.52432519413001499</v>
      </c>
      <c r="BK15" s="21">
        <v>0.47191528728139998</v>
      </c>
      <c r="BL15" s="21"/>
      <c r="BM15" s="21">
        <v>0.59800543036825704</v>
      </c>
      <c r="BN15" s="21">
        <v>0.53425086124300003</v>
      </c>
      <c r="BO15" s="21">
        <v>0.45106838617733003</v>
      </c>
      <c r="BP15" s="21"/>
      <c r="BQ15" s="21">
        <v>0.67922206912102101</v>
      </c>
      <c r="BR15" s="21">
        <v>0.483726649814189</v>
      </c>
      <c r="BS15" s="21"/>
      <c r="BT15" s="21">
        <v>0.68398277626875903</v>
      </c>
      <c r="BU15" s="21">
        <v>0.375259244398222</v>
      </c>
    </row>
    <row r="16" spans="2:73" x14ac:dyDescent="0.3">
      <c r="B16" s="18" t="s">
        <v>576</v>
      </c>
      <c r="C16" s="21">
        <v>0.185359039280697</v>
      </c>
      <c r="D16" s="21">
        <v>0.16959753075433701</v>
      </c>
      <c r="E16" s="21">
        <v>0.200571618234795</v>
      </c>
      <c r="F16" s="21"/>
      <c r="G16" s="21">
        <v>0.26326734876421998</v>
      </c>
      <c r="H16" s="21">
        <v>0.13847439254222199</v>
      </c>
      <c r="I16" s="21">
        <v>0.2068218905069</v>
      </c>
      <c r="J16" s="21">
        <v>0.18552353088048501</v>
      </c>
      <c r="K16" s="21">
        <v>0.17993761524045901</v>
      </c>
      <c r="L16" s="21">
        <v>0.15792270418632801</v>
      </c>
      <c r="M16" s="21"/>
      <c r="N16" s="21">
        <v>0.12873500500066301</v>
      </c>
      <c r="O16" s="21">
        <v>0.19490742822667401</v>
      </c>
      <c r="P16" s="21">
        <v>0.181598252758227</v>
      </c>
      <c r="Q16" s="21">
        <v>0.23970675017467899</v>
      </c>
      <c r="R16" s="21"/>
      <c r="S16" s="21">
        <v>0.155592820750934</v>
      </c>
      <c r="T16" s="21">
        <v>0.21055944913167801</v>
      </c>
      <c r="U16" s="21">
        <v>0.12149088015059301</v>
      </c>
      <c r="V16" s="21">
        <v>0.187756442720069</v>
      </c>
      <c r="W16" s="21">
        <v>0.23199534838732699</v>
      </c>
      <c r="X16" s="21">
        <v>0.23026115081596099</v>
      </c>
      <c r="Y16" s="21">
        <v>0.158774263802131</v>
      </c>
      <c r="Z16" s="21">
        <v>0.16743981614022399</v>
      </c>
      <c r="AA16" s="21">
        <v>0.19864084074574601</v>
      </c>
      <c r="AB16" s="21"/>
      <c r="AC16" s="21">
        <v>0.34541115299547598</v>
      </c>
      <c r="AD16" s="21">
        <v>0.213095004297746</v>
      </c>
      <c r="AE16" s="21">
        <v>0.23874305338601601</v>
      </c>
      <c r="AF16" s="21">
        <v>0.21106431563137801</v>
      </c>
      <c r="AG16" s="21">
        <v>0.209360768633261</v>
      </c>
      <c r="AH16" s="21">
        <v>0.214812720668517</v>
      </c>
      <c r="AI16" s="21">
        <v>0.172366648317234</v>
      </c>
      <c r="AJ16" s="21">
        <v>0.15867496453542501</v>
      </c>
      <c r="AK16" s="21">
        <v>0.17328640427491501</v>
      </c>
      <c r="AL16" s="21">
        <v>0.19160195374373001</v>
      </c>
      <c r="AM16" s="21">
        <v>0.18965012245364099</v>
      </c>
      <c r="AN16" s="21">
        <v>0.14041946448362699</v>
      </c>
      <c r="AO16" s="21">
        <v>0.13908804548324999</v>
      </c>
      <c r="AP16" s="21">
        <v>0.162609360739427</v>
      </c>
      <c r="AQ16" s="21">
        <v>0.14798265260344401</v>
      </c>
      <c r="AR16" s="21">
        <v>7.9026811749829604E-2</v>
      </c>
      <c r="AS16" s="21"/>
      <c r="AT16" s="21">
        <v>0.14590041589216901</v>
      </c>
      <c r="AU16" s="21">
        <v>0.22070525053145501</v>
      </c>
      <c r="AV16" s="21">
        <v>0.22796477896498599</v>
      </c>
      <c r="AW16" s="21">
        <v>0.20497692121130301</v>
      </c>
      <c r="AX16" s="21">
        <v>0.116933352275802</v>
      </c>
      <c r="AY16" s="21">
        <v>0.105670133760718</v>
      </c>
      <c r="AZ16" s="21"/>
      <c r="BA16" s="21">
        <v>0.230272758153134</v>
      </c>
      <c r="BB16" s="21">
        <v>0.217310983297586</v>
      </c>
      <c r="BC16" s="21">
        <v>0.178357745058775</v>
      </c>
      <c r="BD16" s="21">
        <v>0.120850945632208</v>
      </c>
      <c r="BE16" s="21">
        <v>0.11582550799363001</v>
      </c>
      <c r="BF16" s="21"/>
      <c r="BG16" s="21">
        <v>0.130379008347527</v>
      </c>
      <c r="BH16" s="21">
        <v>0.14184041696112201</v>
      </c>
      <c r="BI16" s="21">
        <v>0.19422831980438701</v>
      </c>
      <c r="BJ16" s="21">
        <v>0.231961082026236</v>
      </c>
      <c r="BK16" s="21">
        <v>0.218796916508426</v>
      </c>
      <c r="BL16" s="21"/>
      <c r="BM16" s="21">
        <v>0.146567437080242</v>
      </c>
      <c r="BN16" s="21">
        <v>0.20053624501450601</v>
      </c>
      <c r="BO16" s="21">
        <v>0.26415447423052901</v>
      </c>
      <c r="BP16" s="21"/>
      <c r="BQ16" s="21">
        <v>0.12879349687129199</v>
      </c>
      <c r="BR16" s="21">
        <v>0.21601932662255699</v>
      </c>
      <c r="BS16" s="21"/>
      <c r="BT16" s="21">
        <v>0.102619150448442</v>
      </c>
      <c r="BU16" s="21">
        <v>0.31522249461666002</v>
      </c>
    </row>
    <row r="17" spans="2:73" x14ac:dyDescent="0.3">
      <c r="B17" s="18" t="s">
        <v>443</v>
      </c>
      <c r="C17" s="22">
        <v>0.36556544974923899</v>
      </c>
      <c r="D17" s="22">
        <v>0.39964772050803499</v>
      </c>
      <c r="E17" s="22">
        <v>0.33265412708234199</v>
      </c>
      <c r="F17" s="22"/>
      <c r="G17" s="22">
        <v>0.24851252934750701</v>
      </c>
      <c r="H17" s="22">
        <v>0.49131002484484698</v>
      </c>
      <c r="I17" s="22">
        <v>0.344598717998298</v>
      </c>
      <c r="J17" s="22">
        <v>0.35256587767669501</v>
      </c>
      <c r="K17" s="22">
        <v>0.32810932895759798</v>
      </c>
      <c r="L17" s="22">
        <v>0.39365106487447399</v>
      </c>
      <c r="M17" s="22"/>
      <c r="N17" s="22">
        <v>0.53289154379258097</v>
      </c>
      <c r="O17" s="22">
        <v>0.34618613410070798</v>
      </c>
      <c r="P17" s="22">
        <v>0.34071834657607503</v>
      </c>
      <c r="Q17" s="22">
        <v>0.228683814940255</v>
      </c>
      <c r="R17" s="22"/>
      <c r="S17" s="22">
        <v>0.45083300197381199</v>
      </c>
      <c r="T17" s="22">
        <v>0.28600919038463202</v>
      </c>
      <c r="U17" s="22">
        <v>0.52362151913769195</v>
      </c>
      <c r="V17" s="22">
        <v>0.37133848072235598</v>
      </c>
      <c r="W17" s="22">
        <v>0.24145110057306199</v>
      </c>
      <c r="X17" s="22">
        <v>0.250043632417212</v>
      </c>
      <c r="Y17" s="22">
        <v>0.42609643348666798</v>
      </c>
      <c r="Z17" s="22">
        <v>0.38649585467125303</v>
      </c>
      <c r="AA17" s="22">
        <v>0.35213215014812099</v>
      </c>
      <c r="AB17" s="22"/>
      <c r="AC17" s="22">
        <v>2.2159280085973801E-2</v>
      </c>
      <c r="AD17" s="22">
        <v>0.22964489239723801</v>
      </c>
      <c r="AE17" s="22">
        <v>0.23287516922968099</v>
      </c>
      <c r="AF17" s="22">
        <v>0.246440076948819</v>
      </c>
      <c r="AG17" s="22">
        <v>0.31354453518172398</v>
      </c>
      <c r="AH17" s="22">
        <v>0.30441268542598299</v>
      </c>
      <c r="AI17" s="22">
        <v>0.35054421399680802</v>
      </c>
      <c r="AJ17" s="22">
        <v>0.43425969552871302</v>
      </c>
      <c r="AK17" s="22">
        <v>0.42813823177543497</v>
      </c>
      <c r="AL17" s="22">
        <v>0.29076901075800299</v>
      </c>
      <c r="AM17" s="22">
        <v>0.429899707373192</v>
      </c>
      <c r="AN17" s="22">
        <v>0.486941612874499</v>
      </c>
      <c r="AO17" s="22">
        <v>0.47198334665734298</v>
      </c>
      <c r="AP17" s="22">
        <v>0.49553762043583499</v>
      </c>
      <c r="AQ17" s="22">
        <v>0.44720335512815701</v>
      </c>
      <c r="AR17" s="22">
        <v>0.73230327590996003</v>
      </c>
      <c r="AS17" s="22"/>
      <c r="AT17" s="22">
        <v>0.49957741472022499</v>
      </c>
      <c r="AU17" s="22">
        <v>0.281263556976521</v>
      </c>
      <c r="AV17" s="22">
        <v>0.26488014818087202</v>
      </c>
      <c r="AW17" s="22">
        <v>0.30660120607642699</v>
      </c>
      <c r="AX17" s="22">
        <v>0.474817328117768</v>
      </c>
      <c r="AY17" s="22">
        <v>0.52085235770303595</v>
      </c>
      <c r="AZ17" s="22"/>
      <c r="BA17" s="22">
        <v>0.222529571047272</v>
      </c>
      <c r="BB17" s="22">
        <v>0.29004038819870598</v>
      </c>
      <c r="BC17" s="22">
        <v>0.41335647578489099</v>
      </c>
      <c r="BD17" s="22">
        <v>0.58408218997426498</v>
      </c>
      <c r="BE17" s="22">
        <v>0.67484918134788396</v>
      </c>
      <c r="BF17" s="22"/>
      <c r="BG17" s="22">
        <v>0.45939968630726202</v>
      </c>
      <c r="BH17" s="22">
        <v>0.469264530264834</v>
      </c>
      <c r="BI17" s="22">
        <v>0.40583193711527399</v>
      </c>
      <c r="BJ17" s="22">
        <v>0.29236411210377899</v>
      </c>
      <c r="BK17" s="22">
        <v>0.253118370772974</v>
      </c>
      <c r="BL17" s="22"/>
      <c r="BM17" s="22">
        <v>0.45143799328801598</v>
      </c>
      <c r="BN17" s="22">
        <v>0.33371461622849402</v>
      </c>
      <c r="BO17" s="22">
        <v>0.18691391194680201</v>
      </c>
      <c r="BP17" s="22"/>
      <c r="BQ17" s="22">
        <v>0.55042857224972797</v>
      </c>
      <c r="BR17" s="22">
        <v>0.26770732319163199</v>
      </c>
      <c r="BS17" s="22"/>
      <c r="BT17" s="22">
        <v>0.58136362582031698</v>
      </c>
      <c r="BU17" s="22">
        <v>6.0036749781561399E-2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0.13605019137732499</v>
      </c>
      <c r="D9" s="17">
        <v>0.15367023171718</v>
      </c>
      <c r="E9" s="17">
        <v>0.118885967410052</v>
      </c>
      <c r="F9" s="17"/>
      <c r="G9" s="17">
        <v>0.135794934567706</v>
      </c>
      <c r="H9" s="17">
        <v>0.214490772760632</v>
      </c>
      <c r="I9" s="17">
        <v>0.13567811146363801</v>
      </c>
      <c r="J9" s="17">
        <v>0.10401004846933599</v>
      </c>
      <c r="K9" s="17">
        <v>9.4660448111742998E-2</v>
      </c>
      <c r="L9" s="17">
        <v>0.12661358954000701</v>
      </c>
      <c r="M9" s="17"/>
      <c r="N9" s="17">
        <v>0.17964079326646401</v>
      </c>
      <c r="O9" s="17">
        <v>0.133714272672462</v>
      </c>
      <c r="P9" s="17">
        <v>0.10945037036541</v>
      </c>
      <c r="Q9" s="17">
        <v>0.116171514102503</v>
      </c>
      <c r="R9" s="17"/>
      <c r="S9" s="17">
        <v>0.19650772667691899</v>
      </c>
      <c r="T9" s="17">
        <v>8.8950164915296101E-2</v>
      </c>
      <c r="U9" s="17">
        <v>0.14368752986508199</v>
      </c>
      <c r="V9" s="17">
        <v>0.16072305508773299</v>
      </c>
      <c r="W9" s="17">
        <v>0.12766128018697701</v>
      </c>
      <c r="X9" s="17">
        <v>8.4943765149494102E-2</v>
      </c>
      <c r="Y9" s="17">
        <v>0.124285203478723</v>
      </c>
      <c r="Z9" s="17">
        <v>0.11421180438048401</v>
      </c>
      <c r="AA9" s="17">
        <v>0.15542990430143699</v>
      </c>
      <c r="AB9" s="17"/>
      <c r="AC9" s="17">
        <v>8.7881917833896997E-2</v>
      </c>
      <c r="AD9" s="17">
        <v>0.11342077585816999</v>
      </c>
      <c r="AE9" s="17">
        <v>0.118528555118636</v>
      </c>
      <c r="AF9" s="17">
        <v>0.12743357036686401</v>
      </c>
      <c r="AG9" s="17">
        <v>0.104572025335084</v>
      </c>
      <c r="AH9" s="17">
        <v>0.115294016701727</v>
      </c>
      <c r="AI9" s="17">
        <v>0.13940504062856099</v>
      </c>
      <c r="AJ9" s="17">
        <v>0.13487403309195301</v>
      </c>
      <c r="AK9" s="17">
        <v>0.12471071824487</v>
      </c>
      <c r="AL9" s="17">
        <v>0.12540316468445201</v>
      </c>
      <c r="AM9" s="17">
        <v>0.10252305313271901</v>
      </c>
      <c r="AN9" s="17">
        <v>0.16114653315808999</v>
      </c>
      <c r="AO9" s="17">
        <v>0.162306932775482</v>
      </c>
      <c r="AP9" s="17">
        <v>0.185586307621221</v>
      </c>
      <c r="AQ9" s="17">
        <v>0.14418224382543901</v>
      </c>
      <c r="AR9" s="17">
        <v>0.32755772579675702</v>
      </c>
      <c r="AS9" s="17"/>
      <c r="AT9" s="17">
        <v>0.21708127387572501</v>
      </c>
      <c r="AU9" s="17">
        <v>0.101417599577906</v>
      </c>
      <c r="AV9" s="17">
        <v>0.10725047861838601</v>
      </c>
      <c r="AW9" s="17">
        <v>0.117482559322741</v>
      </c>
      <c r="AX9" s="17">
        <v>0.1258498495348</v>
      </c>
      <c r="AY9" s="17">
        <v>0.13481798309061099</v>
      </c>
      <c r="AZ9" s="17"/>
      <c r="BA9" s="17">
        <v>8.5487174962810095E-2</v>
      </c>
      <c r="BB9" s="17">
        <v>0.119316519255596</v>
      </c>
      <c r="BC9" s="17">
        <v>0.151918810495973</v>
      </c>
      <c r="BD9" s="17">
        <v>0.21487969435006399</v>
      </c>
      <c r="BE9" s="17">
        <v>0.28994846989827699</v>
      </c>
      <c r="BF9" s="17"/>
      <c r="BG9" s="17">
        <v>0.16362187549899401</v>
      </c>
      <c r="BH9" s="17">
        <v>0.17211977321715199</v>
      </c>
      <c r="BI9" s="17">
        <v>0.121949264880844</v>
      </c>
      <c r="BJ9" s="17">
        <v>0.11028174583395001</v>
      </c>
      <c r="BK9" s="17">
        <v>0.13611213431135</v>
      </c>
      <c r="BL9" s="17"/>
      <c r="BM9" s="17">
        <v>0.16797211713735499</v>
      </c>
      <c r="BN9" s="17">
        <v>0.11415015399275</v>
      </c>
      <c r="BO9" s="17">
        <v>9.3959473962552095E-2</v>
      </c>
      <c r="BP9" s="17"/>
      <c r="BQ9" s="17">
        <v>0.21337465986606499</v>
      </c>
      <c r="BR9" s="17">
        <v>9.7007759710694003E-2</v>
      </c>
      <c r="BS9" s="17"/>
      <c r="BT9" s="17">
        <v>0.18322730131270901</v>
      </c>
      <c r="BU9" s="17">
        <v>7.7607233979356802E-2</v>
      </c>
    </row>
    <row r="10" spans="2:73" x14ac:dyDescent="0.3">
      <c r="B10" s="18" t="s">
        <v>574</v>
      </c>
      <c r="C10" s="17">
        <v>0.34738804581391902</v>
      </c>
      <c r="D10" s="17">
        <v>0.33821409989096202</v>
      </c>
      <c r="E10" s="17">
        <v>0.35665747539533399</v>
      </c>
      <c r="F10" s="17"/>
      <c r="G10" s="17">
        <v>0.32237407436999699</v>
      </c>
      <c r="H10" s="17">
        <v>0.35859141624690699</v>
      </c>
      <c r="I10" s="17">
        <v>0.322427498844506</v>
      </c>
      <c r="J10" s="17">
        <v>0.33895072862044001</v>
      </c>
      <c r="K10" s="17">
        <v>0.33957619451398502</v>
      </c>
      <c r="L10" s="17">
        <v>0.38725304993858001</v>
      </c>
      <c r="M10" s="17"/>
      <c r="N10" s="17">
        <v>0.42461565780285598</v>
      </c>
      <c r="O10" s="17">
        <v>0.33260443247711602</v>
      </c>
      <c r="P10" s="17">
        <v>0.34302152222247201</v>
      </c>
      <c r="Q10" s="17">
        <v>0.28042840344294101</v>
      </c>
      <c r="R10" s="17"/>
      <c r="S10" s="17">
        <v>0.36227433705263101</v>
      </c>
      <c r="T10" s="17">
        <v>0.33545959059073599</v>
      </c>
      <c r="U10" s="17">
        <v>0.350239201436644</v>
      </c>
      <c r="V10" s="17">
        <v>0.35140737926607801</v>
      </c>
      <c r="W10" s="17">
        <v>0.29040430267788597</v>
      </c>
      <c r="X10" s="17">
        <v>0.31237364990409699</v>
      </c>
      <c r="Y10" s="17">
        <v>0.38594434291721602</v>
      </c>
      <c r="Z10" s="17">
        <v>0.34637986676843202</v>
      </c>
      <c r="AA10" s="17">
        <v>0.37529526286443199</v>
      </c>
      <c r="AB10" s="17"/>
      <c r="AC10" s="17">
        <v>0.236058292607874</v>
      </c>
      <c r="AD10" s="17">
        <v>0.237160494063022</v>
      </c>
      <c r="AE10" s="17">
        <v>0.28006947196752902</v>
      </c>
      <c r="AF10" s="17">
        <v>0.29315694839402701</v>
      </c>
      <c r="AG10" s="17">
        <v>0.32292963837295802</v>
      </c>
      <c r="AH10" s="17">
        <v>0.343100664098974</v>
      </c>
      <c r="AI10" s="17">
        <v>0.34639480899699998</v>
      </c>
      <c r="AJ10" s="17">
        <v>0.37739063119660798</v>
      </c>
      <c r="AK10" s="17">
        <v>0.389799293840075</v>
      </c>
      <c r="AL10" s="17">
        <v>0.38098681061629502</v>
      </c>
      <c r="AM10" s="17">
        <v>0.39528964924738103</v>
      </c>
      <c r="AN10" s="17">
        <v>0.388591255171712</v>
      </c>
      <c r="AO10" s="17">
        <v>0.34849601528486701</v>
      </c>
      <c r="AP10" s="17">
        <v>0.38966227314325702</v>
      </c>
      <c r="AQ10" s="17">
        <v>0.378007273554265</v>
      </c>
      <c r="AR10" s="17">
        <v>0.40762292528991001</v>
      </c>
      <c r="AS10" s="17"/>
      <c r="AT10" s="17">
        <v>0.358570655888024</v>
      </c>
      <c r="AU10" s="17">
        <v>0.33878973548460301</v>
      </c>
      <c r="AV10" s="17">
        <v>0.33955688533450401</v>
      </c>
      <c r="AW10" s="17">
        <v>0.32097020777558699</v>
      </c>
      <c r="AX10" s="17">
        <v>0.38864357125666699</v>
      </c>
      <c r="AY10" s="17">
        <v>0.37829906458926399</v>
      </c>
      <c r="AZ10" s="17"/>
      <c r="BA10" s="17">
        <v>0.298982959290021</v>
      </c>
      <c r="BB10" s="17">
        <v>0.32715019348909102</v>
      </c>
      <c r="BC10" s="17">
        <v>0.37201210640899202</v>
      </c>
      <c r="BD10" s="17">
        <v>0.422172862763457</v>
      </c>
      <c r="BE10" s="17">
        <v>0.43335701621558098</v>
      </c>
      <c r="BF10" s="17"/>
      <c r="BG10" s="17">
        <v>0.386419885156364</v>
      </c>
      <c r="BH10" s="17">
        <v>0.39337191043604702</v>
      </c>
      <c r="BI10" s="17">
        <v>0.36299987334087402</v>
      </c>
      <c r="BJ10" s="17">
        <v>0.32447211946578802</v>
      </c>
      <c r="BK10" s="17">
        <v>0.29870159100219701</v>
      </c>
      <c r="BL10" s="17"/>
      <c r="BM10" s="17">
        <v>0.37306088346377098</v>
      </c>
      <c r="BN10" s="17">
        <v>0.33993962081358298</v>
      </c>
      <c r="BO10" s="17">
        <v>0.28896394566396</v>
      </c>
      <c r="BP10" s="17"/>
      <c r="BQ10" s="17">
        <v>0.38689748494234699</v>
      </c>
      <c r="BR10" s="17">
        <v>0.32310458923492302</v>
      </c>
      <c r="BS10" s="17"/>
      <c r="BT10" s="17">
        <v>0.39656202352804798</v>
      </c>
      <c r="BU10" s="17">
        <v>0.271098511072285</v>
      </c>
    </row>
    <row r="11" spans="2:73" x14ac:dyDescent="0.3">
      <c r="B11" s="18" t="s">
        <v>573</v>
      </c>
      <c r="C11" s="17">
        <v>0.29016833425802402</v>
      </c>
      <c r="D11" s="17">
        <v>0.283921489205193</v>
      </c>
      <c r="E11" s="17">
        <v>0.29597706999019602</v>
      </c>
      <c r="F11" s="17"/>
      <c r="G11" s="17">
        <v>0.28974664756382701</v>
      </c>
      <c r="H11" s="17">
        <v>0.23611355584437699</v>
      </c>
      <c r="I11" s="17">
        <v>0.275377608115978</v>
      </c>
      <c r="J11" s="17">
        <v>0.314379312833306</v>
      </c>
      <c r="K11" s="17">
        <v>0.32820384405539899</v>
      </c>
      <c r="L11" s="17">
        <v>0.30117719361383299</v>
      </c>
      <c r="M11" s="17"/>
      <c r="N11" s="17">
        <v>0.24820548869630499</v>
      </c>
      <c r="O11" s="17">
        <v>0.27937433246052901</v>
      </c>
      <c r="P11" s="17">
        <v>0.30716501733365698</v>
      </c>
      <c r="Q11" s="17">
        <v>0.33096911397808798</v>
      </c>
      <c r="R11" s="17"/>
      <c r="S11" s="17">
        <v>0.26847394223550303</v>
      </c>
      <c r="T11" s="17">
        <v>0.33261089004271999</v>
      </c>
      <c r="U11" s="17">
        <v>0.27618847261450202</v>
      </c>
      <c r="V11" s="17">
        <v>0.23995193012816399</v>
      </c>
      <c r="W11" s="17">
        <v>0.31863352186970001</v>
      </c>
      <c r="X11" s="17">
        <v>0.307520498283128</v>
      </c>
      <c r="Y11" s="17">
        <v>0.28411314595742698</v>
      </c>
      <c r="Z11" s="17">
        <v>0.30377123242926501</v>
      </c>
      <c r="AA11" s="17">
        <v>0.284266682264117</v>
      </c>
      <c r="AB11" s="17"/>
      <c r="AC11" s="17">
        <v>0.33702427307649602</v>
      </c>
      <c r="AD11" s="17">
        <v>0.31563905222439698</v>
      </c>
      <c r="AE11" s="17">
        <v>0.31360963017885002</v>
      </c>
      <c r="AF11" s="17">
        <v>0.33744257881945799</v>
      </c>
      <c r="AG11" s="17">
        <v>0.322543624759977</v>
      </c>
      <c r="AH11" s="17">
        <v>0.27958550291363199</v>
      </c>
      <c r="AI11" s="17">
        <v>0.28512946763451802</v>
      </c>
      <c r="AJ11" s="17">
        <v>0.30220064062180901</v>
      </c>
      <c r="AK11" s="17">
        <v>0.26858699347707898</v>
      </c>
      <c r="AL11" s="17">
        <v>0.25308926242762098</v>
      </c>
      <c r="AM11" s="17">
        <v>0.26864906883894302</v>
      </c>
      <c r="AN11" s="17">
        <v>0.32323896452940298</v>
      </c>
      <c r="AO11" s="17">
        <v>0.337102637162424</v>
      </c>
      <c r="AP11" s="17">
        <v>0.22975226339339999</v>
      </c>
      <c r="AQ11" s="17">
        <v>0.25956320640133901</v>
      </c>
      <c r="AR11" s="17">
        <v>0.15081121059042399</v>
      </c>
      <c r="AS11" s="17"/>
      <c r="AT11" s="17">
        <v>0.22461659262175801</v>
      </c>
      <c r="AU11" s="17">
        <v>0.33478939068149599</v>
      </c>
      <c r="AV11" s="17">
        <v>0.28354256657750199</v>
      </c>
      <c r="AW11" s="17">
        <v>0.29979717049175503</v>
      </c>
      <c r="AX11" s="17">
        <v>0.31202047271507299</v>
      </c>
      <c r="AY11" s="17">
        <v>0.27559879939078402</v>
      </c>
      <c r="AZ11" s="17"/>
      <c r="BA11" s="17">
        <v>0.36287376017707301</v>
      </c>
      <c r="BB11" s="17">
        <v>0.296465599552168</v>
      </c>
      <c r="BC11" s="17">
        <v>0.26744106942308998</v>
      </c>
      <c r="BD11" s="17">
        <v>0.20346651719491901</v>
      </c>
      <c r="BE11" s="17">
        <v>0.16595591684980801</v>
      </c>
      <c r="BF11" s="17"/>
      <c r="BG11" s="17">
        <v>0.286844066562775</v>
      </c>
      <c r="BH11" s="17">
        <v>0.25889868361816298</v>
      </c>
      <c r="BI11" s="17">
        <v>0.28420617160562101</v>
      </c>
      <c r="BJ11" s="17">
        <v>0.292335671455282</v>
      </c>
      <c r="BK11" s="17">
        <v>0.26571546972932297</v>
      </c>
      <c r="BL11" s="17"/>
      <c r="BM11" s="17">
        <v>0.281383169991127</v>
      </c>
      <c r="BN11" s="17">
        <v>0.30505814639386503</v>
      </c>
      <c r="BO11" s="17">
        <v>0.28032578062504998</v>
      </c>
      <c r="BP11" s="17"/>
      <c r="BQ11" s="17">
        <v>0.230969733382444</v>
      </c>
      <c r="BR11" s="17">
        <v>0.326304004748589</v>
      </c>
      <c r="BS11" s="17"/>
      <c r="BT11" s="17">
        <v>0.26074550691107601</v>
      </c>
      <c r="BU11" s="17">
        <v>0.327382304872743</v>
      </c>
    </row>
    <row r="12" spans="2:73" x14ac:dyDescent="0.3">
      <c r="B12" s="18" t="s">
        <v>572</v>
      </c>
      <c r="C12" s="17">
        <v>0.14312775032247099</v>
      </c>
      <c r="D12" s="17">
        <v>0.14465545788439799</v>
      </c>
      <c r="E12" s="17">
        <v>0.142080672762464</v>
      </c>
      <c r="F12" s="17"/>
      <c r="G12" s="17">
        <v>0.14317487376197799</v>
      </c>
      <c r="H12" s="17">
        <v>0.11268056290621099</v>
      </c>
      <c r="I12" s="17">
        <v>0.18161899050389299</v>
      </c>
      <c r="J12" s="17">
        <v>0.14499501651726801</v>
      </c>
      <c r="K12" s="17">
        <v>0.15158874949825499</v>
      </c>
      <c r="L12" s="17">
        <v>0.129360126030902</v>
      </c>
      <c r="M12" s="17"/>
      <c r="N12" s="17">
        <v>9.6706448511643395E-2</v>
      </c>
      <c r="O12" s="17">
        <v>0.16660502555189299</v>
      </c>
      <c r="P12" s="17">
        <v>0.14530002258604299</v>
      </c>
      <c r="Q12" s="17">
        <v>0.168571601652621</v>
      </c>
      <c r="R12" s="17"/>
      <c r="S12" s="17">
        <v>0.104000261648037</v>
      </c>
      <c r="T12" s="17">
        <v>0.15510556652805599</v>
      </c>
      <c r="U12" s="17">
        <v>0.163827190293825</v>
      </c>
      <c r="V12" s="17">
        <v>0.18329230018048201</v>
      </c>
      <c r="W12" s="17">
        <v>0.15049970552905301</v>
      </c>
      <c r="X12" s="17">
        <v>0.16708620980275299</v>
      </c>
      <c r="Y12" s="17">
        <v>0.118039033888222</v>
      </c>
      <c r="Z12" s="17">
        <v>0.163800500573373</v>
      </c>
      <c r="AA12" s="17">
        <v>0.114363210393655</v>
      </c>
      <c r="AB12" s="17"/>
      <c r="AC12" s="17">
        <v>4.8088632993660098E-2</v>
      </c>
      <c r="AD12" s="17">
        <v>0.17120396900315299</v>
      </c>
      <c r="AE12" s="17">
        <v>0.17363264227549899</v>
      </c>
      <c r="AF12" s="17">
        <v>0.148325245254956</v>
      </c>
      <c r="AG12" s="17">
        <v>0.17941573073738701</v>
      </c>
      <c r="AH12" s="17">
        <v>0.16457802183807199</v>
      </c>
      <c r="AI12" s="17">
        <v>0.15649887826987699</v>
      </c>
      <c r="AJ12" s="17">
        <v>0.11677562458323799</v>
      </c>
      <c r="AK12" s="17">
        <v>0.13084363203671601</v>
      </c>
      <c r="AL12" s="17">
        <v>0.143719043776666</v>
      </c>
      <c r="AM12" s="17">
        <v>0.16772840854546001</v>
      </c>
      <c r="AN12" s="17">
        <v>8.2939852262016597E-2</v>
      </c>
      <c r="AO12" s="17">
        <v>0.111712100278791</v>
      </c>
      <c r="AP12" s="17">
        <v>0.105837628421002</v>
      </c>
      <c r="AQ12" s="17">
        <v>0.17989022487408399</v>
      </c>
      <c r="AR12" s="17">
        <v>8.7418472436830305E-2</v>
      </c>
      <c r="AS12" s="17"/>
      <c r="AT12" s="17">
        <v>0.11211332043719199</v>
      </c>
      <c r="AU12" s="17">
        <v>0.13866735657036999</v>
      </c>
      <c r="AV12" s="17">
        <v>0.159486401990932</v>
      </c>
      <c r="AW12" s="17">
        <v>0.18276287952921799</v>
      </c>
      <c r="AX12" s="17">
        <v>0.12508667070846399</v>
      </c>
      <c r="AY12" s="17">
        <v>0.15754356216926399</v>
      </c>
      <c r="AZ12" s="17"/>
      <c r="BA12" s="17">
        <v>0.15161223781306199</v>
      </c>
      <c r="BB12" s="17">
        <v>0.16046178819346099</v>
      </c>
      <c r="BC12" s="17">
        <v>0.128257629485928</v>
      </c>
      <c r="BD12" s="17">
        <v>0.11069025275568101</v>
      </c>
      <c r="BE12" s="17">
        <v>9.0082336759745404E-2</v>
      </c>
      <c r="BF12" s="17"/>
      <c r="BG12" s="17">
        <v>0.10681167460719999</v>
      </c>
      <c r="BH12" s="17">
        <v>0.117086661404786</v>
      </c>
      <c r="BI12" s="17">
        <v>0.16503482006634601</v>
      </c>
      <c r="BJ12" s="17">
        <v>0.174510818856211</v>
      </c>
      <c r="BK12" s="17">
        <v>0.192073767134877</v>
      </c>
      <c r="BL12" s="17"/>
      <c r="BM12" s="17">
        <v>0.118162457355145</v>
      </c>
      <c r="BN12" s="17">
        <v>0.15004352115036099</v>
      </c>
      <c r="BO12" s="17">
        <v>0.20073312927440701</v>
      </c>
      <c r="BP12" s="17"/>
      <c r="BQ12" s="17">
        <v>0.115208400472407</v>
      </c>
      <c r="BR12" s="17">
        <v>0.15930497453626299</v>
      </c>
      <c r="BS12" s="17"/>
      <c r="BT12" s="17">
        <v>0.113420009793405</v>
      </c>
      <c r="BU12" s="17">
        <v>0.19466182800114901</v>
      </c>
    </row>
    <row r="13" spans="2:73" x14ac:dyDescent="0.3">
      <c r="B13" s="18" t="s">
        <v>571</v>
      </c>
      <c r="C13" s="17">
        <v>6.3251284862476498E-2</v>
      </c>
      <c r="D13" s="17">
        <v>6.58087316492314E-2</v>
      </c>
      <c r="E13" s="17">
        <v>6.06045474944416E-2</v>
      </c>
      <c r="F13" s="17"/>
      <c r="G13" s="17">
        <v>7.2525290339500906E-2</v>
      </c>
      <c r="H13" s="17">
        <v>5.4629714928786197E-2</v>
      </c>
      <c r="I13" s="17">
        <v>6.7101123161023402E-2</v>
      </c>
      <c r="J13" s="17">
        <v>8.3249445073424105E-2</v>
      </c>
      <c r="K13" s="17">
        <v>7.7067911542040596E-2</v>
      </c>
      <c r="L13" s="17">
        <v>3.5435464189311199E-2</v>
      </c>
      <c r="M13" s="17"/>
      <c r="N13" s="17">
        <v>3.9984363830058801E-2</v>
      </c>
      <c r="O13" s="17">
        <v>7.2748304998544996E-2</v>
      </c>
      <c r="P13" s="17">
        <v>7.1482414662151397E-2</v>
      </c>
      <c r="Q13" s="17">
        <v>7.1400314278482896E-2</v>
      </c>
      <c r="R13" s="17"/>
      <c r="S13" s="17">
        <v>4.53250848198214E-2</v>
      </c>
      <c r="T13" s="17">
        <v>7.4097265053829006E-2</v>
      </c>
      <c r="U13" s="17">
        <v>5.1306030533433598E-2</v>
      </c>
      <c r="V13" s="17">
        <v>6.0909941742307801E-2</v>
      </c>
      <c r="W13" s="17">
        <v>8.6639215705020603E-2</v>
      </c>
      <c r="X13" s="17">
        <v>8.9014528961280301E-2</v>
      </c>
      <c r="Y13" s="17">
        <v>6.0772253344757297E-2</v>
      </c>
      <c r="Z13" s="17">
        <v>5.2708247639870601E-2</v>
      </c>
      <c r="AA13" s="17">
        <v>5.3108675064382702E-2</v>
      </c>
      <c r="AB13" s="17"/>
      <c r="AC13" s="17">
        <v>0.20838916076922101</v>
      </c>
      <c r="AD13" s="17">
        <v>0.115923878371208</v>
      </c>
      <c r="AE13" s="17">
        <v>8.8448068137395502E-2</v>
      </c>
      <c r="AF13" s="17">
        <v>6.5603914706274205E-2</v>
      </c>
      <c r="AG13" s="17">
        <v>5.3029694733767001E-2</v>
      </c>
      <c r="AH13" s="17">
        <v>7.4496341933144902E-2</v>
      </c>
      <c r="AI13" s="17">
        <v>6.5011242242032696E-2</v>
      </c>
      <c r="AJ13" s="17">
        <v>6.2246617419685901E-2</v>
      </c>
      <c r="AK13" s="17">
        <v>8.0765659090898306E-2</v>
      </c>
      <c r="AL13" s="17">
        <v>6.4626819659660398E-2</v>
      </c>
      <c r="AM13" s="17">
        <v>4.7926604361196397E-2</v>
      </c>
      <c r="AN13" s="17">
        <v>4.4083394878778402E-2</v>
      </c>
      <c r="AO13" s="17">
        <v>3.1131293682050101E-2</v>
      </c>
      <c r="AP13" s="17">
        <v>6.64436273960856E-2</v>
      </c>
      <c r="AQ13" s="17">
        <v>2.6425016349904001E-2</v>
      </c>
      <c r="AR13" s="17">
        <v>2.65896658860789E-2</v>
      </c>
      <c r="AS13" s="17"/>
      <c r="AT13" s="17">
        <v>5.57269562685999E-2</v>
      </c>
      <c r="AU13" s="17">
        <v>6.8894742843468706E-2</v>
      </c>
      <c r="AV13" s="17">
        <v>8.3417229135972298E-2</v>
      </c>
      <c r="AW13" s="17">
        <v>6.3222125668637399E-2</v>
      </c>
      <c r="AX13" s="17">
        <v>4.2427786342452603E-2</v>
      </c>
      <c r="AY13" s="17">
        <v>4.9471346377095E-2</v>
      </c>
      <c r="AZ13" s="17"/>
      <c r="BA13" s="17">
        <v>7.6295241301898797E-2</v>
      </c>
      <c r="BB13" s="17">
        <v>7.4402446432543998E-2</v>
      </c>
      <c r="BC13" s="17">
        <v>5.76207253806078E-2</v>
      </c>
      <c r="BD13" s="17">
        <v>3.0743067101074901E-2</v>
      </c>
      <c r="BE13" s="17">
        <v>2.0656260276588501E-2</v>
      </c>
      <c r="BF13" s="17"/>
      <c r="BG13" s="17">
        <v>4.4389151508734202E-2</v>
      </c>
      <c r="BH13" s="17">
        <v>4.1383960529492003E-2</v>
      </c>
      <c r="BI13" s="17">
        <v>4.9006834999294001E-2</v>
      </c>
      <c r="BJ13" s="17">
        <v>8.8430512170339995E-2</v>
      </c>
      <c r="BK13" s="17">
        <v>5.8898665424030203E-2</v>
      </c>
      <c r="BL13" s="17"/>
      <c r="BM13" s="17">
        <v>4.2215491487074597E-2</v>
      </c>
      <c r="BN13" s="17">
        <v>7.0213238691701402E-2</v>
      </c>
      <c r="BO13" s="17">
        <v>0.10904641988586</v>
      </c>
      <c r="BP13" s="17"/>
      <c r="BQ13" s="17">
        <v>4.2936492430619998E-2</v>
      </c>
      <c r="BR13" s="17">
        <v>7.5126003709378997E-2</v>
      </c>
      <c r="BS13" s="17"/>
      <c r="BT13" s="17">
        <v>3.3706982086276399E-2</v>
      </c>
      <c r="BU13" s="17">
        <v>0.10957917889664499</v>
      </c>
    </row>
    <row r="14" spans="2:73" x14ac:dyDescent="0.3">
      <c r="B14" s="18" t="s">
        <v>92</v>
      </c>
      <c r="C14" s="17">
        <v>2.0014393365784401E-2</v>
      </c>
      <c r="D14" s="17">
        <v>1.3729989653035599E-2</v>
      </c>
      <c r="E14" s="17">
        <v>2.57942669475127E-2</v>
      </c>
      <c r="F14" s="17"/>
      <c r="G14" s="17">
        <v>3.6384179396990901E-2</v>
      </c>
      <c r="H14" s="17">
        <v>2.3493977313085501E-2</v>
      </c>
      <c r="I14" s="17">
        <v>1.7796667910961302E-2</v>
      </c>
      <c r="J14" s="17">
        <v>1.44154484862252E-2</v>
      </c>
      <c r="K14" s="17">
        <v>8.9028522785774503E-3</v>
      </c>
      <c r="L14" s="17">
        <v>2.0160576687366798E-2</v>
      </c>
      <c r="M14" s="17"/>
      <c r="N14" s="17">
        <v>1.0847247892673001E-2</v>
      </c>
      <c r="O14" s="17">
        <v>1.4953631839455301E-2</v>
      </c>
      <c r="P14" s="17">
        <v>2.35806528302668E-2</v>
      </c>
      <c r="Q14" s="17">
        <v>3.2459052545364103E-2</v>
      </c>
      <c r="R14" s="17"/>
      <c r="S14" s="17">
        <v>2.3418647567089002E-2</v>
      </c>
      <c r="T14" s="17">
        <v>1.37765228693628E-2</v>
      </c>
      <c r="U14" s="17">
        <v>1.4751575256513501E-2</v>
      </c>
      <c r="V14" s="17">
        <v>3.71539359523471E-3</v>
      </c>
      <c r="W14" s="17">
        <v>2.61619740313647E-2</v>
      </c>
      <c r="X14" s="17">
        <v>3.9061347899247999E-2</v>
      </c>
      <c r="Y14" s="17">
        <v>2.6846020413654598E-2</v>
      </c>
      <c r="Z14" s="17">
        <v>1.9128348208576399E-2</v>
      </c>
      <c r="AA14" s="17">
        <v>1.7536265111977398E-2</v>
      </c>
      <c r="AB14" s="17"/>
      <c r="AC14" s="17">
        <v>8.2557722718851798E-2</v>
      </c>
      <c r="AD14" s="17">
        <v>4.6651830480050498E-2</v>
      </c>
      <c r="AE14" s="17">
        <v>2.5711632322090401E-2</v>
      </c>
      <c r="AF14" s="17">
        <v>2.8037742458420601E-2</v>
      </c>
      <c r="AG14" s="17">
        <v>1.7509286060826901E-2</v>
      </c>
      <c r="AH14" s="17">
        <v>2.2945452514450099E-2</v>
      </c>
      <c r="AI14" s="17">
        <v>7.5605622280126303E-3</v>
      </c>
      <c r="AJ14" s="17">
        <v>6.51245308670688E-3</v>
      </c>
      <c r="AK14" s="17">
        <v>5.2937033103619101E-3</v>
      </c>
      <c r="AL14" s="17">
        <v>3.2174898835306297E-2</v>
      </c>
      <c r="AM14" s="17">
        <v>1.7883215874300699E-2</v>
      </c>
      <c r="AN14" s="17">
        <v>0</v>
      </c>
      <c r="AO14" s="17">
        <v>9.2510208163866497E-3</v>
      </c>
      <c r="AP14" s="17">
        <v>2.27179000250337E-2</v>
      </c>
      <c r="AQ14" s="17">
        <v>1.19320349949694E-2</v>
      </c>
      <c r="AR14" s="17">
        <v>0</v>
      </c>
      <c r="AS14" s="17"/>
      <c r="AT14" s="17">
        <v>3.1891200908701199E-2</v>
      </c>
      <c r="AU14" s="17">
        <v>1.7441174842155099E-2</v>
      </c>
      <c r="AV14" s="17">
        <v>2.6746438342703099E-2</v>
      </c>
      <c r="AW14" s="17">
        <v>1.5765057212062401E-2</v>
      </c>
      <c r="AX14" s="17">
        <v>5.9716494425423802E-3</v>
      </c>
      <c r="AY14" s="17">
        <v>4.2692443829811999E-3</v>
      </c>
      <c r="AZ14" s="17"/>
      <c r="BA14" s="17">
        <v>2.4748626455134599E-2</v>
      </c>
      <c r="BB14" s="17">
        <v>2.2203453077139602E-2</v>
      </c>
      <c r="BC14" s="17">
        <v>2.2749658805409301E-2</v>
      </c>
      <c r="BD14" s="17">
        <v>1.8047605834804501E-2</v>
      </c>
      <c r="BE14" s="17">
        <v>0</v>
      </c>
      <c r="BF14" s="17"/>
      <c r="BG14" s="17">
        <v>1.1913346665931799E-2</v>
      </c>
      <c r="BH14" s="17">
        <v>1.7139010794360698E-2</v>
      </c>
      <c r="BI14" s="17">
        <v>1.6803035107021198E-2</v>
      </c>
      <c r="BJ14" s="17">
        <v>9.9691322184291605E-3</v>
      </c>
      <c r="BK14" s="17">
        <v>4.8498372398222897E-2</v>
      </c>
      <c r="BL14" s="17"/>
      <c r="BM14" s="17">
        <v>1.7205880565527E-2</v>
      </c>
      <c r="BN14" s="17">
        <v>2.05953189577389E-2</v>
      </c>
      <c r="BO14" s="17">
        <v>2.69712505881709E-2</v>
      </c>
      <c r="BP14" s="17"/>
      <c r="BQ14" s="17">
        <v>1.0613228906117199E-2</v>
      </c>
      <c r="BR14" s="17">
        <v>1.9152668060151899E-2</v>
      </c>
      <c r="BS14" s="17"/>
      <c r="BT14" s="17">
        <v>1.23381763684852E-2</v>
      </c>
      <c r="BU14" s="17">
        <v>1.96709431778203E-2</v>
      </c>
    </row>
    <row r="15" spans="2:73" x14ac:dyDescent="0.3">
      <c r="B15" s="18" t="s">
        <v>577</v>
      </c>
      <c r="C15" s="21">
        <v>0.48343823719124401</v>
      </c>
      <c r="D15" s="21">
        <v>0.49188433160814099</v>
      </c>
      <c r="E15" s="21">
        <v>0.47554344280538602</v>
      </c>
      <c r="F15" s="21"/>
      <c r="G15" s="21">
        <v>0.45816900893770302</v>
      </c>
      <c r="H15" s="21">
        <v>0.57308218900754004</v>
      </c>
      <c r="I15" s="21">
        <v>0.45810561030814401</v>
      </c>
      <c r="J15" s="21">
        <v>0.44296077708977599</v>
      </c>
      <c r="K15" s="21">
        <v>0.43423664262572798</v>
      </c>
      <c r="L15" s="21">
        <v>0.51386663947858702</v>
      </c>
      <c r="M15" s="21"/>
      <c r="N15" s="21">
        <v>0.60425645106932002</v>
      </c>
      <c r="O15" s="21">
        <v>0.46631870514957702</v>
      </c>
      <c r="P15" s="21">
        <v>0.45247189258788201</v>
      </c>
      <c r="Q15" s="21">
        <v>0.39659991754544399</v>
      </c>
      <c r="R15" s="21"/>
      <c r="S15" s="21">
        <v>0.55878206372954997</v>
      </c>
      <c r="T15" s="21">
        <v>0.42440975550603199</v>
      </c>
      <c r="U15" s="21">
        <v>0.49392673130172599</v>
      </c>
      <c r="V15" s="21">
        <v>0.512130434353812</v>
      </c>
      <c r="W15" s="21">
        <v>0.41806558286486201</v>
      </c>
      <c r="X15" s="21">
        <v>0.39731741505359103</v>
      </c>
      <c r="Y15" s="21">
        <v>0.51022954639593898</v>
      </c>
      <c r="Z15" s="21">
        <v>0.46059167114891503</v>
      </c>
      <c r="AA15" s="21">
        <v>0.53072516716586904</v>
      </c>
      <c r="AB15" s="21"/>
      <c r="AC15" s="21">
        <v>0.32394021044177101</v>
      </c>
      <c r="AD15" s="21">
        <v>0.35058126992119198</v>
      </c>
      <c r="AE15" s="21">
        <v>0.39859802708616499</v>
      </c>
      <c r="AF15" s="21">
        <v>0.42059051876089099</v>
      </c>
      <c r="AG15" s="21">
        <v>0.42750166370804199</v>
      </c>
      <c r="AH15" s="21">
        <v>0.458394680800701</v>
      </c>
      <c r="AI15" s="21">
        <v>0.48579984962556</v>
      </c>
      <c r="AJ15" s="21">
        <v>0.51226466428856099</v>
      </c>
      <c r="AK15" s="21">
        <v>0.51451001208494496</v>
      </c>
      <c r="AL15" s="21">
        <v>0.50638997530074703</v>
      </c>
      <c r="AM15" s="21">
        <v>0.4978127023801</v>
      </c>
      <c r="AN15" s="21">
        <v>0.54973778832980202</v>
      </c>
      <c r="AO15" s="21">
        <v>0.51080294806034898</v>
      </c>
      <c r="AP15" s="21">
        <v>0.57524858076447904</v>
      </c>
      <c r="AQ15" s="21">
        <v>0.52218951737970398</v>
      </c>
      <c r="AR15" s="21">
        <v>0.73518065108666697</v>
      </c>
      <c r="AS15" s="21"/>
      <c r="AT15" s="21">
        <v>0.57565192976374902</v>
      </c>
      <c r="AU15" s="21">
        <v>0.44020733506250898</v>
      </c>
      <c r="AV15" s="21">
        <v>0.44680736395289</v>
      </c>
      <c r="AW15" s="21">
        <v>0.43845276709832798</v>
      </c>
      <c r="AX15" s="21">
        <v>0.51449342079146798</v>
      </c>
      <c r="AY15" s="21">
        <v>0.51311704767987498</v>
      </c>
      <c r="AZ15" s="21"/>
      <c r="BA15" s="21">
        <v>0.384470134252831</v>
      </c>
      <c r="BB15" s="21">
        <v>0.44646671274468702</v>
      </c>
      <c r="BC15" s="21">
        <v>0.52393091690496496</v>
      </c>
      <c r="BD15" s="21">
        <v>0.63705255711352105</v>
      </c>
      <c r="BE15" s="21">
        <v>0.72330548611385803</v>
      </c>
      <c r="BF15" s="21"/>
      <c r="BG15" s="21">
        <v>0.55004176065535904</v>
      </c>
      <c r="BH15" s="21">
        <v>0.56549168365319802</v>
      </c>
      <c r="BI15" s="21">
        <v>0.48494913822171798</v>
      </c>
      <c r="BJ15" s="21">
        <v>0.43475386529973897</v>
      </c>
      <c r="BK15" s="21">
        <v>0.43481372531354701</v>
      </c>
      <c r="BL15" s="21"/>
      <c r="BM15" s="21">
        <v>0.54103300060112602</v>
      </c>
      <c r="BN15" s="21">
        <v>0.454089774806333</v>
      </c>
      <c r="BO15" s="21">
        <v>0.382923419626513</v>
      </c>
      <c r="BP15" s="21"/>
      <c r="BQ15" s="21">
        <v>0.60027214480841196</v>
      </c>
      <c r="BR15" s="21">
        <v>0.420112348945617</v>
      </c>
      <c r="BS15" s="21"/>
      <c r="BT15" s="21">
        <v>0.57978932484075696</v>
      </c>
      <c r="BU15" s="21">
        <v>0.34870574505164198</v>
      </c>
    </row>
    <row r="16" spans="2:73" x14ac:dyDescent="0.3">
      <c r="B16" s="18" t="s">
        <v>576</v>
      </c>
      <c r="C16" s="21">
        <v>0.20637903518494799</v>
      </c>
      <c r="D16" s="21">
        <v>0.21046418953363</v>
      </c>
      <c r="E16" s="21">
        <v>0.202685220256906</v>
      </c>
      <c r="F16" s="21"/>
      <c r="G16" s="21">
        <v>0.21570016410147899</v>
      </c>
      <c r="H16" s="21">
        <v>0.16731027783499799</v>
      </c>
      <c r="I16" s="21">
        <v>0.248720113664916</v>
      </c>
      <c r="J16" s="21">
        <v>0.228244461590693</v>
      </c>
      <c r="K16" s="21">
        <v>0.228656661040296</v>
      </c>
      <c r="L16" s="21">
        <v>0.16479559022021401</v>
      </c>
      <c r="M16" s="21"/>
      <c r="N16" s="21">
        <v>0.13669081234170199</v>
      </c>
      <c r="O16" s="21">
        <v>0.239353330550439</v>
      </c>
      <c r="P16" s="21">
        <v>0.21678243724819399</v>
      </c>
      <c r="Q16" s="21">
        <v>0.23997191593110401</v>
      </c>
      <c r="R16" s="21"/>
      <c r="S16" s="21">
        <v>0.149325346467859</v>
      </c>
      <c r="T16" s="21">
        <v>0.22920283158188501</v>
      </c>
      <c r="U16" s="21">
        <v>0.215133220827258</v>
      </c>
      <c r="V16" s="21">
        <v>0.24420224192279</v>
      </c>
      <c r="W16" s="21">
        <v>0.23713892123407301</v>
      </c>
      <c r="X16" s="21">
        <v>0.256100738764033</v>
      </c>
      <c r="Y16" s="21">
        <v>0.17881128723297901</v>
      </c>
      <c r="Z16" s="21">
        <v>0.21650874821324401</v>
      </c>
      <c r="AA16" s="21">
        <v>0.16747188545803701</v>
      </c>
      <c r="AB16" s="21"/>
      <c r="AC16" s="21">
        <v>0.25647779376288099</v>
      </c>
      <c r="AD16" s="21">
        <v>0.28712784737436098</v>
      </c>
      <c r="AE16" s="21">
        <v>0.26208071041289499</v>
      </c>
      <c r="AF16" s="21">
        <v>0.21392915996123099</v>
      </c>
      <c r="AG16" s="21">
        <v>0.23244542547115399</v>
      </c>
      <c r="AH16" s="21">
        <v>0.23907436377121699</v>
      </c>
      <c r="AI16" s="21">
        <v>0.22151012051190899</v>
      </c>
      <c r="AJ16" s="21">
        <v>0.17902224200292299</v>
      </c>
      <c r="AK16" s="21">
        <v>0.21160929112761401</v>
      </c>
      <c r="AL16" s="21">
        <v>0.208345863436326</v>
      </c>
      <c r="AM16" s="21">
        <v>0.21565501290665601</v>
      </c>
      <c r="AN16" s="21">
        <v>0.12702324714079499</v>
      </c>
      <c r="AO16" s="21">
        <v>0.142843393960841</v>
      </c>
      <c r="AP16" s="21">
        <v>0.172281255817088</v>
      </c>
      <c r="AQ16" s="21">
        <v>0.20631524122398801</v>
      </c>
      <c r="AR16" s="21">
        <v>0.114008138322909</v>
      </c>
      <c r="AS16" s="21"/>
      <c r="AT16" s="21">
        <v>0.16784027670579199</v>
      </c>
      <c r="AU16" s="21">
        <v>0.20756209941383899</v>
      </c>
      <c r="AV16" s="21">
        <v>0.242903631126904</v>
      </c>
      <c r="AW16" s="21">
        <v>0.24598500519785499</v>
      </c>
      <c r="AX16" s="21">
        <v>0.167514457050917</v>
      </c>
      <c r="AY16" s="21">
        <v>0.20701490854635901</v>
      </c>
      <c r="AZ16" s="21"/>
      <c r="BA16" s="21">
        <v>0.22790747911496101</v>
      </c>
      <c r="BB16" s="21">
        <v>0.234864234626005</v>
      </c>
      <c r="BC16" s="21">
        <v>0.18587835486653601</v>
      </c>
      <c r="BD16" s="21">
        <v>0.141433319856756</v>
      </c>
      <c r="BE16" s="21">
        <v>0.110738597036334</v>
      </c>
      <c r="BF16" s="21"/>
      <c r="BG16" s="21">
        <v>0.151200826115934</v>
      </c>
      <c r="BH16" s="21">
        <v>0.15847062193427799</v>
      </c>
      <c r="BI16" s="21">
        <v>0.21404165506563999</v>
      </c>
      <c r="BJ16" s="21">
        <v>0.26294133102655098</v>
      </c>
      <c r="BK16" s="21">
        <v>0.250972432558908</v>
      </c>
      <c r="BL16" s="21"/>
      <c r="BM16" s="21">
        <v>0.16037794884222001</v>
      </c>
      <c r="BN16" s="21">
        <v>0.220256759842063</v>
      </c>
      <c r="BO16" s="21">
        <v>0.30977954916026701</v>
      </c>
      <c r="BP16" s="21"/>
      <c r="BQ16" s="21">
        <v>0.158144892903027</v>
      </c>
      <c r="BR16" s="21">
        <v>0.23443097824564199</v>
      </c>
      <c r="BS16" s="21"/>
      <c r="BT16" s="21">
        <v>0.14712699187968201</v>
      </c>
      <c r="BU16" s="21">
        <v>0.30424100689779499</v>
      </c>
    </row>
    <row r="17" spans="2:73" x14ac:dyDescent="0.3">
      <c r="B17" s="18" t="s">
        <v>443</v>
      </c>
      <c r="C17" s="22">
        <v>0.27705920200629602</v>
      </c>
      <c r="D17" s="22">
        <v>0.28142014207451199</v>
      </c>
      <c r="E17" s="22">
        <v>0.27285822254848002</v>
      </c>
      <c r="F17" s="22"/>
      <c r="G17" s="22">
        <v>0.242468844836224</v>
      </c>
      <c r="H17" s="22">
        <v>0.40577191117254202</v>
      </c>
      <c r="I17" s="22">
        <v>0.209385496643228</v>
      </c>
      <c r="J17" s="22">
        <v>0.21471631549908399</v>
      </c>
      <c r="K17" s="22">
        <v>0.205579981585432</v>
      </c>
      <c r="L17" s="22">
        <v>0.34907104925837301</v>
      </c>
      <c r="M17" s="22"/>
      <c r="N17" s="22">
        <v>0.46756563872761803</v>
      </c>
      <c r="O17" s="22">
        <v>0.22696537459913901</v>
      </c>
      <c r="P17" s="22">
        <v>0.23568945533968699</v>
      </c>
      <c r="Q17" s="22">
        <v>0.15662800161433901</v>
      </c>
      <c r="R17" s="22"/>
      <c r="S17" s="22">
        <v>0.40945671726169097</v>
      </c>
      <c r="T17" s="22">
        <v>0.19520692392414701</v>
      </c>
      <c r="U17" s="22">
        <v>0.27879351047446799</v>
      </c>
      <c r="V17" s="22">
        <v>0.26792819243102201</v>
      </c>
      <c r="W17" s="22">
        <v>0.18092666163078899</v>
      </c>
      <c r="X17" s="22">
        <v>0.141216676289557</v>
      </c>
      <c r="Y17" s="22">
        <v>0.33141825916296003</v>
      </c>
      <c r="Z17" s="22">
        <v>0.24408292293567099</v>
      </c>
      <c r="AA17" s="22">
        <v>0.363253281707831</v>
      </c>
      <c r="AB17" s="22"/>
      <c r="AC17" s="22">
        <v>6.7462416678889997E-2</v>
      </c>
      <c r="AD17" s="22">
        <v>6.3453422546830798E-2</v>
      </c>
      <c r="AE17" s="22">
        <v>0.13651731667326999</v>
      </c>
      <c r="AF17" s="22">
        <v>0.20666135879965999</v>
      </c>
      <c r="AG17" s="22">
        <v>0.195056238236889</v>
      </c>
      <c r="AH17" s="22">
        <v>0.21932031702948501</v>
      </c>
      <c r="AI17" s="22">
        <v>0.26428972911365101</v>
      </c>
      <c r="AJ17" s="22">
        <v>0.333242422285638</v>
      </c>
      <c r="AK17" s="22">
        <v>0.30290072095733001</v>
      </c>
      <c r="AL17" s="22">
        <v>0.29804411186442098</v>
      </c>
      <c r="AM17" s="22">
        <v>0.282157689473443</v>
      </c>
      <c r="AN17" s="22">
        <v>0.42271454118900698</v>
      </c>
      <c r="AO17" s="22">
        <v>0.36795955409950798</v>
      </c>
      <c r="AP17" s="22">
        <v>0.40296732494739101</v>
      </c>
      <c r="AQ17" s="22">
        <v>0.31587427615571601</v>
      </c>
      <c r="AR17" s="22">
        <v>0.62117251276375796</v>
      </c>
      <c r="AS17" s="22"/>
      <c r="AT17" s="22">
        <v>0.40781165305795702</v>
      </c>
      <c r="AU17" s="22">
        <v>0.23264523564867001</v>
      </c>
      <c r="AV17" s="22">
        <v>0.20390373282598501</v>
      </c>
      <c r="AW17" s="22">
        <v>0.19246776190047199</v>
      </c>
      <c r="AX17" s="22">
        <v>0.34697896374055098</v>
      </c>
      <c r="AY17" s="22">
        <v>0.30610213913351503</v>
      </c>
      <c r="AZ17" s="22"/>
      <c r="BA17" s="22">
        <v>0.15656265513786999</v>
      </c>
      <c r="BB17" s="22">
        <v>0.21160247811868299</v>
      </c>
      <c r="BC17" s="22">
        <v>0.33805256203842798</v>
      </c>
      <c r="BD17" s="22">
        <v>0.49561923725676599</v>
      </c>
      <c r="BE17" s="22">
        <v>0.61256688907752399</v>
      </c>
      <c r="BF17" s="22"/>
      <c r="BG17" s="22">
        <v>0.39884093453942399</v>
      </c>
      <c r="BH17" s="22">
        <v>0.407021061718921</v>
      </c>
      <c r="BI17" s="22">
        <v>0.27090748315607699</v>
      </c>
      <c r="BJ17" s="22">
        <v>0.17181253427318799</v>
      </c>
      <c r="BK17" s="22">
        <v>0.18384129275463901</v>
      </c>
      <c r="BL17" s="22"/>
      <c r="BM17" s="22">
        <v>0.38065505175890602</v>
      </c>
      <c r="BN17" s="22">
        <v>0.23383301496427</v>
      </c>
      <c r="BO17" s="22">
        <v>7.3143870466246E-2</v>
      </c>
      <c r="BP17" s="22"/>
      <c r="BQ17" s="22">
        <v>0.44212725190538499</v>
      </c>
      <c r="BR17" s="22">
        <v>0.18568137069997501</v>
      </c>
      <c r="BS17" s="22"/>
      <c r="BT17" s="22">
        <v>0.43266233296107498</v>
      </c>
      <c r="BU17" s="22">
        <v>4.4464738153847397E-2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0.15953353166911199</v>
      </c>
      <c r="D9" s="17">
        <v>0.181988161768706</v>
      </c>
      <c r="E9" s="17">
        <v>0.137730576334507</v>
      </c>
      <c r="F9" s="17"/>
      <c r="G9" s="17">
        <v>0.176259199904122</v>
      </c>
      <c r="H9" s="17">
        <v>0.25798224751812798</v>
      </c>
      <c r="I9" s="17">
        <v>0.15398284313785099</v>
      </c>
      <c r="J9" s="17">
        <v>0.116351148656629</v>
      </c>
      <c r="K9" s="17">
        <v>0.102639051595663</v>
      </c>
      <c r="L9" s="17">
        <v>0.14626825732073301</v>
      </c>
      <c r="M9" s="17"/>
      <c r="N9" s="17">
        <v>0.214848182304201</v>
      </c>
      <c r="O9" s="17">
        <v>0.148999176886916</v>
      </c>
      <c r="P9" s="17">
        <v>0.13824741608546601</v>
      </c>
      <c r="Q9" s="17">
        <v>0.13124662911486801</v>
      </c>
      <c r="R9" s="17"/>
      <c r="S9" s="17">
        <v>0.19970414716639201</v>
      </c>
      <c r="T9" s="17">
        <v>9.7446722045063799E-2</v>
      </c>
      <c r="U9" s="17">
        <v>0.16228507866789499</v>
      </c>
      <c r="V9" s="17">
        <v>0.14403786604115801</v>
      </c>
      <c r="W9" s="17">
        <v>0.14142480433640101</v>
      </c>
      <c r="X9" s="17">
        <v>0.104537535396471</v>
      </c>
      <c r="Y9" s="17">
        <v>0.15932253414545</v>
      </c>
      <c r="Z9" s="17">
        <v>0.233678245781548</v>
      </c>
      <c r="AA9" s="17">
        <v>0.224031036876636</v>
      </c>
      <c r="AB9" s="17"/>
      <c r="AC9" s="17">
        <v>4.29535036856456E-2</v>
      </c>
      <c r="AD9" s="17">
        <v>0.18911991339672601</v>
      </c>
      <c r="AE9" s="17">
        <v>0.14201043103588601</v>
      </c>
      <c r="AF9" s="17">
        <v>0.13473758555644799</v>
      </c>
      <c r="AG9" s="17">
        <v>0.16523913363211001</v>
      </c>
      <c r="AH9" s="17">
        <v>9.7977907455087707E-2</v>
      </c>
      <c r="AI9" s="17">
        <v>0.13851013857057101</v>
      </c>
      <c r="AJ9" s="17">
        <v>0.15961429434517899</v>
      </c>
      <c r="AK9" s="17">
        <v>0.139698653620667</v>
      </c>
      <c r="AL9" s="17">
        <v>0.124004764402686</v>
      </c>
      <c r="AM9" s="17">
        <v>0.14185682631285301</v>
      </c>
      <c r="AN9" s="17">
        <v>0.183949527694585</v>
      </c>
      <c r="AO9" s="17">
        <v>0.25337411898484302</v>
      </c>
      <c r="AP9" s="17">
        <v>0.26065446626729799</v>
      </c>
      <c r="AQ9" s="17">
        <v>0.170570702485589</v>
      </c>
      <c r="AR9" s="17">
        <v>0.33524277000261898</v>
      </c>
      <c r="AS9" s="17"/>
      <c r="AT9" s="17">
        <v>0.24873069981253601</v>
      </c>
      <c r="AU9" s="17">
        <v>0.13585867793143699</v>
      </c>
      <c r="AV9" s="17">
        <v>0.12649419503607501</v>
      </c>
      <c r="AW9" s="17">
        <v>0.115203232827383</v>
      </c>
      <c r="AX9" s="17">
        <v>0.15316786086325099</v>
      </c>
      <c r="AY9" s="17">
        <v>0.15636751226197801</v>
      </c>
      <c r="AZ9" s="17"/>
      <c r="BA9" s="17">
        <v>0.11027057158652399</v>
      </c>
      <c r="BB9" s="17">
        <v>0.12622331022071001</v>
      </c>
      <c r="BC9" s="17">
        <v>0.169483863239627</v>
      </c>
      <c r="BD9" s="17">
        <v>0.27654103505770999</v>
      </c>
      <c r="BE9" s="17">
        <v>0.32446599171828999</v>
      </c>
      <c r="BF9" s="17"/>
      <c r="BG9" s="17">
        <v>0.163753586971361</v>
      </c>
      <c r="BH9" s="17">
        <v>0.206210252302653</v>
      </c>
      <c r="BI9" s="17">
        <v>0.136491913410695</v>
      </c>
      <c r="BJ9" s="17">
        <v>0.15044166776262799</v>
      </c>
      <c r="BK9" s="17">
        <v>0.121362239113879</v>
      </c>
      <c r="BL9" s="17"/>
      <c r="BM9" s="17">
        <v>0.188151915921977</v>
      </c>
      <c r="BN9" s="17">
        <v>0.14637673166274401</v>
      </c>
      <c r="BO9" s="17">
        <v>0.106140535692112</v>
      </c>
      <c r="BP9" s="17"/>
      <c r="BQ9" s="17">
        <v>0.239300692144334</v>
      </c>
      <c r="BR9" s="17">
        <v>0.119420335127292</v>
      </c>
      <c r="BS9" s="17"/>
      <c r="BT9" s="17">
        <v>0.21220375332083499</v>
      </c>
      <c r="BU9" s="17">
        <v>9.4413013582895597E-2</v>
      </c>
    </row>
    <row r="10" spans="2:73" x14ac:dyDescent="0.3">
      <c r="B10" s="18" t="s">
        <v>574</v>
      </c>
      <c r="C10" s="17">
        <v>0.34392746577898298</v>
      </c>
      <c r="D10" s="17">
        <v>0.33631400685253898</v>
      </c>
      <c r="E10" s="17">
        <v>0.35127600153775601</v>
      </c>
      <c r="F10" s="17"/>
      <c r="G10" s="17">
        <v>0.362111268707692</v>
      </c>
      <c r="H10" s="17">
        <v>0.36463265147704299</v>
      </c>
      <c r="I10" s="17">
        <v>0.35171756237372498</v>
      </c>
      <c r="J10" s="17">
        <v>0.33169801633407903</v>
      </c>
      <c r="K10" s="17">
        <v>0.338402247668949</v>
      </c>
      <c r="L10" s="17">
        <v>0.32237733352443998</v>
      </c>
      <c r="M10" s="17"/>
      <c r="N10" s="17">
        <v>0.38653730631146199</v>
      </c>
      <c r="O10" s="17">
        <v>0.311332666495588</v>
      </c>
      <c r="P10" s="17">
        <v>0.35461443101878398</v>
      </c>
      <c r="Q10" s="17">
        <v>0.32106705808524899</v>
      </c>
      <c r="R10" s="17"/>
      <c r="S10" s="17">
        <v>0.34767362137838398</v>
      </c>
      <c r="T10" s="17">
        <v>0.27552652928358901</v>
      </c>
      <c r="U10" s="17">
        <v>0.30547274869406699</v>
      </c>
      <c r="V10" s="17">
        <v>0.34853309345843297</v>
      </c>
      <c r="W10" s="17">
        <v>0.33593958840481603</v>
      </c>
      <c r="X10" s="17">
        <v>0.37331481652379001</v>
      </c>
      <c r="Y10" s="17">
        <v>0.46493639906405199</v>
      </c>
      <c r="Z10" s="17">
        <v>0.35111165634603497</v>
      </c>
      <c r="AA10" s="17">
        <v>0.33651355970832802</v>
      </c>
      <c r="AB10" s="17"/>
      <c r="AC10" s="17">
        <v>0.475520110124101</v>
      </c>
      <c r="AD10" s="17">
        <v>0.29149859673282302</v>
      </c>
      <c r="AE10" s="17">
        <v>0.30210823580845497</v>
      </c>
      <c r="AF10" s="17">
        <v>0.28723119564289701</v>
      </c>
      <c r="AG10" s="17">
        <v>0.31243273694788598</v>
      </c>
      <c r="AH10" s="17">
        <v>0.35654231652727503</v>
      </c>
      <c r="AI10" s="17">
        <v>0.35028486012461502</v>
      </c>
      <c r="AJ10" s="17">
        <v>0.33044927591099998</v>
      </c>
      <c r="AK10" s="17">
        <v>0.377538223143775</v>
      </c>
      <c r="AL10" s="17">
        <v>0.38378439643461099</v>
      </c>
      <c r="AM10" s="17">
        <v>0.39685909680549802</v>
      </c>
      <c r="AN10" s="17">
        <v>0.345346786604384</v>
      </c>
      <c r="AO10" s="17">
        <v>0.34193040466896202</v>
      </c>
      <c r="AP10" s="17">
        <v>0.37495702595323399</v>
      </c>
      <c r="AQ10" s="17">
        <v>0.373321916087067</v>
      </c>
      <c r="AR10" s="17">
        <v>0.381701639247228</v>
      </c>
      <c r="AS10" s="17"/>
      <c r="AT10" s="17">
        <v>0.361827104031964</v>
      </c>
      <c r="AU10" s="17">
        <v>0.33429223164027499</v>
      </c>
      <c r="AV10" s="17">
        <v>0.338546935930709</v>
      </c>
      <c r="AW10" s="17">
        <v>0.335866409256941</v>
      </c>
      <c r="AX10" s="17">
        <v>0.34709646553953299</v>
      </c>
      <c r="AY10" s="17">
        <v>0.35209318897293601</v>
      </c>
      <c r="AZ10" s="17"/>
      <c r="BA10" s="17">
        <v>0.31648503236636699</v>
      </c>
      <c r="BB10" s="17">
        <v>0.34351663249020098</v>
      </c>
      <c r="BC10" s="17">
        <v>0.38734730963324299</v>
      </c>
      <c r="BD10" s="17">
        <v>0.33855012299384801</v>
      </c>
      <c r="BE10" s="17">
        <v>0.344915767327792</v>
      </c>
      <c r="BF10" s="17"/>
      <c r="BG10" s="17">
        <v>0.35495297947980903</v>
      </c>
      <c r="BH10" s="17">
        <v>0.36499256022814902</v>
      </c>
      <c r="BI10" s="17">
        <v>0.28966320574415899</v>
      </c>
      <c r="BJ10" s="17">
        <v>0.368200903544117</v>
      </c>
      <c r="BK10" s="17">
        <v>0.32368273319104801</v>
      </c>
      <c r="BL10" s="17"/>
      <c r="BM10" s="17">
        <v>0.36547038440996799</v>
      </c>
      <c r="BN10" s="17">
        <v>0.30920546042855301</v>
      </c>
      <c r="BO10" s="17">
        <v>0.36373420710118198</v>
      </c>
      <c r="BP10" s="17"/>
      <c r="BQ10" s="17">
        <v>0.40905726146636201</v>
      </c>
      <c r="BR10" s="17">
        <v>0.31071686114820002</v>
      </c>
      <c r="BS10" s="17"/>
      <c r="BT10" s="17">
        <v>0.38889700719898401</v>
      </c>
      <c r="BU10" s="17">
        <v>0.28948717505466898</v>
      </c>
    </row>
    <row r="11" spans="2:73" x14ac:dyDescent="0.3">
      <c r="B11" s="18" t="s">
        <v>573</v>
      </c>
      <c r="C11" s="17">
        <v>0.28592846290313201</v>
      </c>
      <c r="D11" s="17">
        <v>0.28030447950996901</v>
      </c>
      <c r="E11" s="17">
        <v>0.29187555482382799</v>
      </c>
      <c r="F11" s="17"/>
      <c r="G11" s="17">
        <v>0.234678259830712</v>
      </c>
      <c r="H11" s="17">
        <v>0.22305779948322901</v>
      </c>
      <c r="I11" s="17">
        <v>0.242345794386647</v>
      </c>
      <c r="J11" s="17">
        <v>0.33235951512460998</v>
      </c>
      <c r="K11" s="17">
        <v>0.33744123694945899</v>
      </c>
      <c r="L11" s="17">
        <v>0.334050624270884</v>
      </c>
      <c r="M11" s="17"/>
      <c r="N11" s="17">
        <v>0.25670787129246703</v>
      </c>
      <c r="O11" s="17">
        <v>0.29611155644354098</v>
      </c>
      <c r="P11" s="17">
        <v>0.28842096569716702</v>
      </c>
      <c r="Q11" s="17">
        <v>0.30645887151323697</v>
      </c>
      <c r="R11" s="17"/>
      <c r="S11" s="17">
        <v>0.24125761177826199</v>
      </c>
      <c r="T11" s="17">
        <v>0.35728879548008902</v>
      </c>
      <c r="U11" s="17">
        <v>0.34444534738768501</v>
      </c>
      <c r="V11" s="17">
        <v>0.27786084753523299</v>
      </c>
      <c r="W11" s="17">
        <v>0.32004116393940701</v>
      </c>
      <c r="X11" s="17">
        <v>0.27781705659704498</v>
      </c>
      <c r="Y11" s="17">
        <v>0.222740303905443</v>
      </c>
      <c r="Z11" s="17">
        <v>0.29052448350846599</v>
      </c>
      <c r="AA11" s="17">
        <v>0.24420927047818999</v>
      </c>
      <c r="AB11" s="17"/>
      <c r="AC11" s="17">
        <v>0.24025663552865001</v>
      </c>
      <c r="AD11" s="17">
        <v>0.26318535440148</v>
      </c>
      <c r="AE11" s="17">
        <v>0.30779115349983199</v>
      </c>
      <c r="AF11" s="17">
        <v>0.33547919862604503</v>
      </c>
      <c r="AG11" s="17">
        <v>0.30495993940073002</v>
      </c>
      <c r="AH11" s="17">
        <v>0.28790465875993498</v>
      </c>
      <c r="AI11" s="17">
        <v>0.29889301446892103</v>
      </c>
      <c r="AJ11" s="17">
        <v>0.300528594799162</v>
      </c>
      <c r="AK11" s="17">
        <v>0.26948889475512899</v>
      </c>
      <c r="AL11" s="17">
        <v>0.24424617624094699</v>
      </c>
      <c r="AM11" s="17">
        <v>0.306778443338103</v>
      </c>
      <c r="AN11" s="17">
        <v>0.29279364419166798</v>
      </c>
      <c r="AO11" s="17">
        <v>0.28445730876311898</v>
      </c>
      <c r="AP11" s="17">
        <v>0.233143023998753</v>
      </c>
      <c r="AQ11" s="17">
        <v>0.229231025230511</v>
      </c>
      <c r="AR11" s="17">
        <v>0.194990670597045</v>
      </c>
      <c r="AS11" s="17"/>
      <c r="AT11" s="17">
        <v>0.20669613772562501</v>
      </c>
      <c r="AU11" s="17">
        <v>0.30357627777296903</v>
      </c>
      <c r="AV11" s="17">
        <v>0.28565054649974397</v>
      </c>
      <c r="AW11" s="17">
        <v>0.31668492375970703</v>
      </c>
      <c r="AX11" s="17">
        <v>0.32476948162802499</v>
      </c>
      <c r="AY11" s="17">
        <v>0.36342960616164399</v>
      </c>
      <c r="AZ11" s="17"/>
      <c r="BA11" s="17">
        <v>0.35083408989641102</v>
      </c>
      <c r="BB11" s="17">
        <v>0.31283084304941799</v>
      </c>
      <c r="BC11" s="17">
        <v>0.23628359569287999</v>
      </c>
      <c r="BD11" s="17">
        <v>0.210369884348626</v>
      </c>
      <c r="BE11" s="17">
        <v>0.24605861959626901</v>
      </c>
      <c r="BF11" s="17"/>
      <c r="BG11" s="17">
        <v>0.30279640053900397</v>
      </c>
      <c r="BH11" s="17">
        <v>0.26217784015881701</v>
      </c>
      <c r="BI11" s="17">
        <v>0.308745061299113</v>
      </c>
      <c r="BJ11" s="17">
        <v>0.26017341051214898</v>
      </c>
      <c r="BK11" s="17">
        <v>0.29888080382369397</v>
      </c>
      <c r="BL11" s="17"/>
      <c r="BM11" s="17">
        <v>0.26573506287637899</v>
      </c>
      <c r="BN11" s="17">
        <v>0.31898998610093199</v>
      </c>
      <c r="BO11" s="17">
        <v>0.26611836089801</v>
      </c>
      <c r="BP11" s="17"/>
      <c r="BQ11" s="17">
        <v>0.22051985969353699</v>
      </c>
      <c r="BR11" s="17">
        <v>0.32486323338694301</v>
      </c>
      <c r="BS11" s="17"/>
      <c r="BT11" s="17">
        <v>0.254012078669136</v>
      </c>
      <c r="BU11" s="17">
        <v>0.32466914363293398</v>
      </c>
    </row>
    <row r="12" spans="2:73" x14ac:dyDescent="0.3">
      <c r="B12" s="18" t="s">
        <v>572</v>
      </c>
      <c r="C12" s="17">
        <v>0.10882764438034</v>
      </c>
      <c r="D12" s="17">
        <v>0.114285258272062</v>
      </c>
      <c r="E12" s="17">
        <v>0.103845130422125</v>
      </c>
      <c r="F12" s="17"/>
      <c r="G12" s="17">
        <v>0.120336374473188</v>
      </c>
      <c r="H12" s="17">
        <v>6.3877704897189205E-2</v>
      </c>
      <c r="I12" s="17">
        <v>0.13395619980359599</v>
      </c>
      <c r="J12" s="17">
        <v>0.11609261014504001</v>
      </c>
      <c r="K12" s="17">
        <v>0.120856234766806</v>
      </c>
      <c r="L12" s="17">
        <v>0.103332287473779</v>
      </c>
      <c r="M12" s="17"/>
      <c r="N12" s="17">
        <v>8.5342714516180904E-2</v>
      </c>
      <c r="O12" s="17">
        <v>0.13113394612104001</v>
      </c>
      <c r="P12" s="17">
        <v>0.116442841469043</v>
      </c>
      <c r="Q12" s="17">
        <v>0.104019263985536</v>
      </c>
      <c r="R12" s="17"/>
      <c r="S12" s="17">
        <v>0.10756810060572</v>
      </c>
      <c r="T12" s="17">
        <v>0.13749678332614901</v>
      </c>
      <c r="U12" s="17">
        <v>9.5331889655517296E-2</v>
      </c>
      <c r="V12" s="17">
        <v>0.14843184709419899</v>
      </c>
      <c r="W12" s="17">
        <v>0.112970064724247</v>
      </c>
      <c r="X12" s="17">
        <v>0.108819142210183</v>
      </c>
      <c r="Y12" s="17">
        <v>8.4796485437197297E-2</v>
      </c>
      <c r="Z12" s="17">
        <v>5.7321811682191498E-2</v>
      </c>
      <c r="AA12" s="17">
        <v>8.7345553793811495E-2</v>
      </c>
      <c r="AB12" s="17"/>
      <c r="AC12" s="17">
        <v>0.154776207671114</v>
      </c>
      <c r="AD12" s="17">
        <v>8.0171157007566995E-2</v>
      </c>
      <c r="AE12" s="17">
        <v>0.115175437029487</v>
      </c>
      <c r="AF12" s="17">
        <v>0.10553276753384</v>
      </c>
      <c r="AG12" s="17">
        <v>0.11337749696605399</v>
      </c>
      <c r="AH12" s="17">
        <v>0.13226403941883699</v>
      </c>
      <c r="AI12" s="17">
        <v>0.12541594077309301</v>
      </c>
      <c r="AJ12" s="17">
        <v>0.129926834709302</v>
      </c>
      <c r="AK12" s="17">
        <v>0.127476141654393</v>
      </c>
      <c r="AL12" s="17">
        <v>0.14449104324230899</v>
      </c>
      <c r="AM12" s="17">
        <v>8.8812186550481606E-2</v>
      </c>
      <c r="AN12" s="17">
        <v>8.3551253730901998E-2</v>
      </c>
      <c r="AO12" s="17">
        <v>8.8893082078556299E-2</v>
      </c>
      <c r="AP12" s="17">
        <v>8.3472600805068201E-2</v>
      </c>
      <c r="AQ12" s="17">
        <v>0.10275847708581599</v>
      </c>
      <c r="AR12" s="17">
        <v>6.1923971087062997E-2</v>
      </c>
      <c r="AS12" s="17"/>
      <c r="AT12" s="17">
        <v>9.3141568072606595E-2</v>
      </c>
      <c r="AU12" s="17">
        <v>0.112669669515054</v>
      </c>
      <c r="AV12" s="17">
        <v>0.12779571248566499</v>
      </c>
      <c r="AW12" s="17">
        <v>0.127453997118392</v>
      </c>
      <c r="AX12" s="17">
        <v>8.5418869477036904E-2</v>
      </c>
      <c r="AY12" s="17">
        <v>8.3200318286152403E-2</v>
      </c>
      <c r="AZ12" s="17"/>
      <c r="BA12" s="17">
        <v>9.8318165428391405E-2</v>
      </c>
      <c r="BB12" s="17">
        <v>0.115420009593874</v>
      </c>
      <c r="BC12" s="17">
        <v>0.10287051951148</v>
      </c>
      <c r="BD12" s="17">
        <v>0.103235305765996</v>
      </c>
      <c r="BE12" s="17">
        <v>6.8329494628470905E-2</v>
      </c>
      <c r="BF12" s="17"/>
      <c r="BG12" s="17">
        <v>0.10497938146420099</v>
      </c>
      <c r="BH12" s="17">
        <v>9.38448136099682E-2</v>
      </c>
      <c r="BI12" s="17">
        <v>0.15711073112256799</v>
      </c>
      <c r="BJ12" s="17">
        <v>0.11170058900879599</v>
      </c>
      <c r="BK12" s="17">
        <v>0.11101894186950299</v>
      </c>
      <c r="BL12" s="17"/>
      <c r="BM12" s="17">
        <v>0.10424505315667799</v>
      </c>
      <c r="BN12" s="17">
        <v>0.105837419720776</v>
      </c>
      <c r="BO12" s="17">
        <v>0.12969962439754201</v>
      </c>
      <c r="BP12" s="17"/>
      <c r="BQ12" s="17">
        <v>7.4923365583294904E-2</v>
      </c>
      <c r="BR12" s="17">
        <v>0.12929126847382499</v>
      </c>
      <c r="BS12" s="17"/>
      <c r="BT12" s="17">
        <v>8.7442846162642696E-2</v>
      </c>
      <c r="BU12" s="17">
        <v>0.14862857857044301</v>
      </c>
    </row>
    <row r="13" spans="2:73" x14ac:dyDescent="0.3">
      <c r="B13" s="18" t="s">
        <v>571</v>
      </c>
      <c r="C13" s="17">
        <v>3.41491108536272E-2</v>
      </c>
      <c r="D13" s="17">
        <v>3.0608672224294801E-2</v>
      </c>
      <c r="E13" s="17">
        <v>3.7354818650761401E-2</v>
      </c>
      <c r="F13" s="17"/>
      <c r="G13" s="17">
        <v>4.1666199517804897E-2</v>
      </c>
      <c r="H13" s="17">
        <v>2.70216834857573E-2</v>
      </c>
      <c r="I13" s="17">
        <v>3.1888197381219598E-2</v>
      </c>
      <c r="J13" s="17">
        <v>4.1498025748720302E-2</v>
      </c>
      <c r="K13" s="17">
        <v>4.97517357491516E-2</v>
      </c>
      <c r="L13" s="17">
        <v>2.0345245983002899E-2</v>
      </c>
      <c r="M13" s="17"/>
      <c r="N13" s="17">
        <v>1.84950026953833E-2</v>
      </c>
      <c r="O13" s="17">
        <v>4.2015658109668799E-2</v>
      </c>
      <c r="P13" s="17">
        <v>3.3512634465101498E-2</v>
      </c>
      <c r="Q13" s="17">
        <v>4.1388995994888697E-2</v>
      </c>
      <c r="R13" s="17"/>
      <c r="S13" s="17">
        <v>4.2140892419233397E-2</v>
      </c>
      <c r="T13" s="17">
        <v>5.0887970658861699E-2</v>
      </c>
      <c r="U13" s="17">
        <v>3.7321344330182499E-2</v>
      </c>
      <c r="V13" s="17">
        <v>2.6171762861259901E-2</v>
      </c>
      <c r="W13" s="17">
        <v>4.6389946256961197E-2</v>
      </c>
      <c r="X13" s="17">
        <v>3.3111025632858199E-2</v>
      </c>
      <c r="Y13" s="17">
        <v>9.9457205350090092E-3</v>
      </c>
      <c r="Z13" s="17">
        <v>0</v>
      </c>
      <c r="AA13" s="17">
        <v>3.2066295982338199E-2</v>
      </c>
      <c r="AB13" s="17"/>
      <c r="AC13" s="17">
        <v>0</v>
      </c>
      <c r="AD13" s="17">
        <v>6.68033641949978E-2</v>
      </c>
      <c r="AE13" s="17">
        <v>5.1672501690220897E-2</v>
      </c>
      <c r="AF13" s="17">
        <v>3.5695634422434001E-2</v>
      </c>
      <c r="AG13" s="17">
        <v>3.3143727821243897E-2</v>
      </c>
      <c r="AH13" s="17">
        <v>4.0535420761940402E-2</v>
      </c>
      <c r="AI13" s="17">
        <v>4.4759584807061097E-2</v>
      </c>
      <c r="AJ13" s="17">
        <v>1.35521454975493E-2</v>
      </c>
      <c r="AK13" s="17">
        <v>5.4827848203003099E-2</v>
      </c>
      <c r="AL13" s="17">
        <v>2.5617503446007502E-2</v>
      </c>
      <c r="AM13" s="17">
        <v>4.5907532892120698E-2</v>
      </c>
      <c r="AN13" s="17">
        <v>2.0102162410658E-2</v>
      </c>
      <c r="AO13" s="17">
        <v>0</v>
      </c>
      <c r="AP13" s="17">
        <v>8.3680122988393901E-3</v>
      </c>
      <c r="AQ13" s="17">
        <v>3.8700744570232599E-2</v>
      </c>
      <c r="AR13" s="17">
        <v>1.11822310374774E-2</v>
      </c>
      <c r="AS13" s="17"/>
      <c r="AT13" s="17">
        <v>3.3933901470270297E-2</v>
      </c>
      <c r="AU13" s="17">
        <v>3.6837840468047799E-2</v>
      </c>
      <c r="AV13" s="17">
        <v>4.0074412601024699E-2</v>
      </c>
      <c r="AW13" s="17">
        <v>4.0509613558409603E-2</v>
      </c>
      <c r="AX13" s="17">
        <v>2.1109788267573499E-2</v>
      </c>
      <c r="AY13" s="17">
        <v>4.7412702179551796E-3</v>
      </c>
      <c r="AZ13" s="17"/>
      <c r="BA13" s="17">
        <v>3.49111259230711E-2</v>
      </c>
      <c r="BB13" s="17">
        <v>4.1134229795142502E-2</v>
      </c>
      <c r="BC13" s="17">
        <v>4.07750703598624E-2</v>
      </c>
      <c r="BD13" s="17">
        <v>1.8054963404719598E-2</v>
      </c>
      <c r="BE13" s="17">
        <v>0</v>
      </c>
      <c r="BF13" s="17"/>
      <c r="BG13" s="17">
        <v>1.9254678601991999E-2</v>
      </c>
      <c r="BH13" s="17">
        <v>2.8769140489439501E-2</v>
      </c>
      <c r="BI13" s="17">
        <v>2.81228820294579E-2</v>
      </c>
      <c r="BJ13" s="17">
        <v>6.1247406591826502E-2</v>
      </c>
      <c r="BK13" s="17">
        <v>3.6144934659981899E-2</v>
      </c>
      <c r="BL13" s="17"/>
      <c r="BM13" s="17">
        <v>2.4190622320516601E-2</v>
      </c>
      <c r="BN13" s="17">
        <v>3.40420997772048E-2</v>
      </c>
      <c r="BO13" s="17">
        <v>6.4055436794767107E-2</v>
      </c>
      <c r="BP13" s="17"/>
      <c r="BQ13" s="17">
        <v>2.6237610637776201E-2</v>
      </c>
      <c r="BR13" s="17">
        <v>3.8286900562531603E-2</v>
      </c>
      <c r="BS13" s="17"/>
      <c r="BT13" s="17">
        <v>1.9714293288428698E-2</v>
      </c>
      <c r="BU13" s="17">
        <v>5.6835919689739903E-2</v>
      </c>
    </row>
    <row r="14" spans="2:73" x14ac:dyDescent="0.3">
      <c r="B14" s="18" t="s">
        <v>92</v>
      </c>
      <c r="C14" s="17">
        <v>6.7633784414805997E-2</v>
      </c>
      <c r="D14" s="17">
        <v>5.6499421372427999E-2</v>
      </c>
      <c r="E14" s="17">
        <v>7.7917918231022301E-2</v>
      </c>
      <c r="F14" s="17"/>
      <c r="G14" s="17">
        <v>6.4948697566481001E-2</v>
      </c>
      <c r="H14" s="17">
        <v>6.3427913138654202E-2</v>
      </c>
      <c r="I14" s="17">
        <v>8.61094029169618E-2</v>
      </c>
      <c r="J14" s="17">
        <v>6.2000683990921499E-2</v>
      </c>
      <c r="K14" s="17">
        <v>5.0909493269971899E-2</v>
      </c>
      <c r="L14" s="17">
        <v>7.3626251427161601E-2</v>
      </c>
      <c r="M14" s="17"/>
      <c r="N14" s="17">
        <v>3.8068922880306402E-2</v>
      </c>
      <c r="O14" s="17">
        <v>7.0406995943246301E-2</v>
      </c>
      <c r="P14" s="17">
        <v>6.8761711264438197E-2</v>
      </c>
      <c r="Q14" s="17">
        <v>9.5819181306222398E-2</v>
      </c>
      <c r="R14" s="17"/>
      <c r="S14" s="17">
        <v>6.1655626652008202E-2</v>
      </c>
      <c r="T14" s="17">
        <v>8.1353199206247895E-2</v>
      </c>
      <c r="U14" s="17">
        <v>5.5143591264653402E-2</v>
      </c>
      <c r="V14" s="17">
        <v>5.4964583009715899E-2</v>
      </c>
      <c r="W14" s="17">
        <v>4.3234432338167199E-2</v>
      </c>
      <c r="X14" s="17">
        <v>0.102400423639653</v>
      </c>
      <c r="Y14" s="17">
        <v>5.82585569128488E-2</v>
      </c>
      <c r="Z14" s="17">
        <v>6.7363802681758705E-2</v>
      </c>
      <c r="AA14" s="17">
        <v>7.5834283160696195E-2</v>
      </c>
      <c r="AB14" s="17"/>
      <c r="AC14" s="17">
        <v>8.6493542990490099E-2</v>
      </c>
      <c r="AD14" s="17">
        <v>0.109221614266406</v>
      </c>
      <c r="AE14" s="17">
        <v>8.12422409361198E-2</v>
      </c>
      <c r="AF14" s="17">
        <v>0.10132361821833601</v>
      </c>
      <c r="AG14" s="17">
        <v>7.08469652319762E-2</v>
      </c>
      <c r="AH14" s="17">
        <v>8.4775657076925706E-2</v>
      </c>
      <c r="AI14" s="17">
        <v>4.2136461255738097E-2</v>
      </c>
      <c r="AJ14" s="17">
        <v>6.5928854737808101E-2</v>
      </c>
      <c r="AK14" s="17">
        <v>3.0970238623032099E-2</v>
      </c>
      <c r="AL14" s="17">
        <v>7.7856116233440395E-2</v>
      </c>
      <c r="AM14" s="17">
        <v>1.97859141009437E-2</v>
      </c>
      <c r="AN14" s="17">
        <v>7.42566253678036E-2</v>
      </c>
      <c r="AO14" s="17">
        <v>3.1345085504520802E-2</v>
      </c>
      <c r="AP14" s="17">
        <v>3.94048706768075E-2</v>
      </c>
      <c r="AQ14" s="17">
        <v>8.5417134540785103E-2</v>
      </c>
      <c r="AR14" s="17">
        <v>1.49587180285681E-2</v>
      </c>
      <c r="AS14" s="17"/>
      <c r="AT14" s="17">
        <v>5.5670588886998398E-2</v>
      </c>
      <c r="AU14" s="17">
        <v>7.6765302672217706E-2</v>
      </c>
      <c r="AV14" s="17">
        <v>8.1438197446782101E-2</v>
      </c>
      <c r="AW14" s="17">
        <v>6.4281823479167305E-2</v>
      </c>
      <c r="AX14" s="17">
        <v>6.8437534224580501E-2</v>
      </c>
      <c r="AY14" s="17">
        <v>4.0168104099334002E-2</v>
      </c>
      <c r="AZ14" s="17"/>
      <c r="BA14" s="17">
        <v>8.9181014799236499E-2</v>
      </c>
      <c r="BB14" s="17">
        <v>6.0874974850655197E-2</v>
      </c>
      <c r="BC14" s="17">
        <v>6.3239641562906596E-2</v>
      </c>
      <c r="BD14" s="17">
        <v>5.3248688429099897E-2</v>
      </c>
      <c r="BE14" s="17">
        <v>1.6230126729178E-2</v>
      </c>
      <c r="BF14" s="17"/>
      <c r="BG14" s="17">
        <v>5.4262972943633497E-2</v>
      </c>
      <c r="BH14" s="17">
        <v>4.4005393210973298E-2</v>
      </c>
      <c r="BI14" s="17">
        <v>7.9866206394006406E-2</v>
      </c>
      <c r="BJ14" s="17">
        <v>4.8236022580484803E-2</v>
      </c>
      <c r="BK14" s="17">
        <v>0.108910347341893</v>
      </c>
      <c r="BL14" s="17"/>
      <c r="BM14" s="17">
        <v>5.2206961314481798E-2</v>
      </c>
      <c r="BN14" s="17">
        <v>8.5548302309789701E-2</v>
      </c>
      <c r="BO14" s="17">
        <v>7.0251835116387495E-2</v>
      </c>
      <c r="BP14" s="17"/>
      <c r="BQ14" s="17">
        <v>2.9961210474696E-2</v>
      </c>
      <c r="BR14" s="17">
        <v>7.7421401301208406E-2</v>
      </c>
      <c r="BS14" s="17"/>
      <c r="BT14" s="17">
        <v>3.7730021359973297E-2</v>
      </c>
      <c r="BU14" s="17">
        <v>8.5966169469318301E-2</v>
      </c>
    </row>
    <row r="15" spans="2:73" x14ac:dyDescent="0.3">
      <c r="B15" s="18" t="s">
        <v>577</v>
      </c>
      <c r="C15" s="21">
        <v>0.50346099744809503</v>
      </c>
      <c r="D15" s="21">
        <v>0.51830216862124601</v>
      </c>
      <c r="E15" s="21">
        <v>0.48900657787226198</v>
      </c>
      <c r="F15" s="21"/>
      <c r="G15" s="21">
        <v>0.53837046861181403</v>
      </c>
      <c r="H15" s="21">
        <v>0.62261489899516997</v>
      </c>
      <c r="I15" s="21">
        <v>0.50570040551157602</v>
      </c>
      <c r="J15" s="21">
        <v>0.44804916499070802</v>
      </c>
      <c r="K15" s="21">
        <v>0.441041299264612</v>
      </c>
      <c r="L15" s="21">
        <v>0.46864559084517199</v>
      </c>
      <c r="M15" s="21"/>
      <c r="N15" s="21">
        <v>0.60138548861566299</v>
      </c>
      <c r="O15" s="21">
        <v>0.46033184338250299</v>
      </c>
      <c r="P15" s="21">
        <v>0.49286184710425002</v>
      </c>
      <c r="Q15" s="21">
        <v>0.452313687200117</v>
      </c>
      <c r="R15" s="21"/>
      <c r="S15" s="21">
        <v>0.54737776854477604</v>
      </c>
      <c r="T15" s="21">
        <v>0.372973251328652</v>
      </c>
      <c r="U15" s="21">
        <v>0.46775782736196198</v>
      </c>
      <c r="V15" s="21">
        <v>0.49257095949959101</v>
      </c>
      <c r="W15" s="21">
        <v>0.477364392741217</v>
      </c>
      <c r="X15" s="21">
        <v>0.47785235192026099</v>
      </c>
      <c r="Y15" s="21">
        <v>0.62425893320950199</v>
      </c>
      <c r="Z15" s="21">
        <v>0.58478990212758397</v>
      </c>
      <c r="AA15" s="21">
        <v>0.56054459658496403</v>
      </c>
      <c r="AB15" s="21"/>
      <c r="AC15" s="21">
        <v>0.51847361380974599</v>
      </c>
      <c r="AD15" s="21">
        <v>0.48061851012954898</v>
      </c>
      <c r="AE15" s="21">
        <v>0.44411866684434098</v>
      </c>
      <c r="AF15" s="21">
        <v>0.421968781199345</v>
      </c>
      <c r="AG15" s="21">
        <v>0.47767187057999499</v>
      </c>
      <c r="AH15" s="21">
        <v>0.45452022398236203</v>
      </c>
      <c r="AI15" s="21">
        <v>0.488794998695186</v>
      </c>
      <c r="AJ15" s="21">
        <v>0.49006357025617903</v>
      </c>
      <c r="AK15" s="21">
        <v>0.51723687676444197</v>
      </c>
      <c r="AL15" s="21">
        <v>0.50778916083729597</v>
      </c>
      <c r="AM15" s="21">
        <v>0.53871592311835104</v>
      </c>
      <c r="AN15" s="21">
        <v>0.52929631429896895</v>
      </c>
      <c r="AO15" s="21">
        <v>0.59530452365380404</v>
      </c>
      <c r="AP15" s="21">
        <v>0.63561149222053204</v>
      </c>
      <c r="AQ15" s="21">
        <v>0.54389261857265603</v>
      </c>
      <c r="AR15" s="21">
        <v>0.71694440924984704</v>
      </c>
      <c r="AS15" s="21"/>
      <c r="AT15" s="21">
        <v>0.61055780384449998</v>
      </c>
      <c r="AU15" s="21">
        <v>0.47015090957171202</v>
      </c>
      <c r="AV15" s="21">
        <v>0.46504113096678401</v>
      </c>
      <c r="AW15" s="21">
        <v>0.45106964208432399</v>
      </c>
      <c r="AX15" s="21">
        <v>0.50026432640278395</v>
      </c>
      <c r="AY15" s="21">
        <v>0.50846070123491405</v>
      </c>
      <c r="AZ15" s="21"/>
      <c r="BA15" s="21">
        <v>0.42675560395288997</v>
      </c>
      <c r="BB15" s="21">
        <v>0.46973994271091102</v>
      </c>
      <c r="BC15" s="21">
        <v>0.55683117287286998</v>
      </c>
      <c r="BD15" s="21">
        <v>0.61509115805155801</v>
      </c>
      <c r="BE15" s="21">
        <v>0.66938175904608199</v>
      </c>
      <c r="BF15" s="21"/>
      <c r="BG15" s="21">
        <v>0.51870656645116997</v>
      </c>
      <c r="BH15" s="21">
        <v>0.57120281253080196</v>
      </c>
      <c r="BI15" s="21">
        <v>0.42615511915485399</v>
      </c>
      <c r="BJ15" s="21">
        <v>0.51864257130674396</v>
      </c>
      <c r="BK15" s="21">
        <v>0.44504497230492701</v>
      </c>
      <c r="BL15" s="21"/>
      <c r="BM15" s="21">
        <v>0.55362230033194504</v>
      </c>
      <c r="BN15" s="21">
        <v>0.45558219209129802</v>
      </c>
      <c r="BO15" s="21">
        <v>0.469874742793293</v>
      </c>
      <c r="BP15" s="21"/>
      <c r="BQ15" s="21">
        <v>0.64835795361069604</v>
      </c>
      <c r="BR15" s="21">
        <v>0.43013719627549202</v>
      </c>
      <c r="BS15" s="21"/>
      <c r="BT15" s="21">
        <v>0.60110076051981998</v>
      </c>
      <c r="BU15" s="21">
        <v>0.38390018863756398</v>
      </c>
    </row>
    <row r="16" spans="2:73" x14ac:dyDescent="0.3">
      <c r="B16" s="18" t="s">
        <v>576</v>
      </c>
      <c r="C16" s="21">
        <v>0.142976755233967</v>
      </c>
      <c r="D16" s="21">
        <v>0.14489393049635699</v>
      </c>
      <c r="E16" s="21">
        <v>0.14119994907288699</v>
      </c>
      <c r="F16" s="21"/>
      <c r="G16" s="21">
        <v>0.16200257399099299</v>
      </c>
      <c r="H16" s="21">
        <v>9.0899388382946505E-2</v>
      </c>
      <c r="I16" s="21">
        <v>0.165844397184815</v>
      </c>
      <c r="J16" s="21">
        <v>0.15759063589376099</v>
      </c>
      <c r="K16" s="21">
        <v>0.170607970515957</v>
      </c>
      <c r="L16" s="21">
        <v>0.12367753345678199</v>
      </c>
      <c r="M16" s="21"/>
      <c r="N16" s="21">
        <v>0.103837717211564</v>
      </c>
      <c r="O16" s="21">
        <v>0.17314960423070899</v>
      </c>
      <c r="P16" s="21">
        <v>0.14995547593414399</v>
      </c>
      <c r="Q16" s="21">
        <v>0.145408259980424</v>
      </c>
      <c r="R16" s="21"/>
      <c r="S16" s="21">
        <v>0.149708993024953</v>
      </c>
      <c r="T16" s="21">
        <v>0.18838475398501101</v>
      </c>
      <c r="U16" s="21">
        <v>0.1326532339857</v>
      </c>
      <c r="V16" s="21">
        <v>0.17460360995545901</v>
      </c>
      <c r="W16" s="21">
        <v>0.159360010981209</v>
      </c>
      <c r="X16" s="21">
        <v>0.14193016784304099</v>
      </c>
      <c r="Y16" s="21">
        <v>9.4742205972206298E-2</v>
      </c>
      <c r="Z16" s="21">
        <v>5.7321811682191498E-2</v>
      </c>
      <c r="AA16" s="21">
        <v>0.11941184977615001</v>
      </c>
      <c r="AB16" s="21"/>
      <c r="AC16" s="21">
        <v>0.154776207671114</v>
      </c>
      <c r="AD16" s="21">
        <v>0.14697452120256499</v>
      </c>
      <c r="AE16" s="21">
        <v>0.16684793871970799</v>
      </c>
      <c r="AF16" s="21">
        <v>0.14122840195627401</v>
      </c>
      <c r="AG16" s="21">
        <v>0.14652122478729801</v>
      </c>
      <c r="AH16" s="21">
        <v>0.17279946018077699</v>
      </c>
      <c r="AI16" s="21">
        <v>0.170175525580154</v>
      </c>
      <c r="AJ16" s="21">
        <v>0.14347898020685201</v>
      </c>
      <c r="AK16" s="21">
        <v>0.18230398985739599</v>
      </c>
      <c r="AL16" s="21">
        <v>0.17010854668831599</v>
      </c>
      <c r="AM16" s="21">
        <v>0.134719719442602</v>
      </c>
      <c r="AN16" s="21">
        <v>0.10365341614156</v>
      </c>
      <c r="AO16" s="21">
        <v>8.8893082078556299E-2</v>
      </c>
      <c r="AP16" s="21">
        <v>9.1840613103907606E-2</v>
      </c>
      <c r="AQ16" s="21">
        <v>0.14145922165604799</v>
      </c>
      <c r="AR16" s="21">
        <v>7.3106202124540401E-2</v>
      </c>
      <c r="AS16" s="21"/>
      <c r="AT16" s="21">
        <v>0.12707546954287699</v>
      </c>
      <c r="AU16" s="21">
        <v>0.149507509983102</v>
      </c>
      <c r="AV16" s="21">
        <v>0.16787012508669</v>
      </c>
      <c r="AW16" s="21">
        <v>0.16796361067680199</v>
      </c>
      <c r="AX16" s="21">
        <v>0.10652865774461</v>
      </c>
      <c r="AY16" s="21">
        <v>8.7941588504107604E-2</v>
      </c>
      <c r="AZ16" s="21"/>
      <c r="BA16" s="21">
        <v>0.133229291351462</v>
      </c>
      <c r="BB16" s="21">
        <v>0.156554239389017</v>
      </c>
      <c r="BC16" s="21">
        <v>0.14364558987134299</v>
      </c>
      <c r="BD16" s="21">
        <v>0.121290269170716</v>
      </c>
      <c r="BE16" s="21">
        <v>6.8329494628470905E-2</v>
      </c>
      <c r="BF16" s="21"/>
      <c r="BG16" s="21">
        <v>0.124234060066193</v>
      </c>
      <c r="BH16" s="21">
        <v>0.12261395409940801</v>
      </c>
      <c r="BI16" s="21">
        <v>0.18523361315202599</v>
      </c>
      <c r="BJ16" s="21">
        <v>0.17294799560062199</v>
      </c>
      <c r="BK16" s="21">
        <v>0.14716387652948501</v>
      </c>
      <c r="BL16" s="21"/>
      <c r="BM16" s="21">
        <v>0.128435675477195</v>
      </c>
      <c r="BN16" s="21">
        <v>0.13987951949798</v>
      </c>
      <c r="BO16" s="21">
        <v>0.19375506119230901</v>
      </c>
      <c r="BP16" s="21"/>
      <c r="BQ16" s="21">
        <v>0.10116097622107099</v>
      </c>
      <c r="BR16" s="21">
        <v>0.167578169036356</v>
      </c>
      <c r="BS16" s="21"/>
      <c r="BT16" s="21">
        <v>0.107157139451071</v>
      </c>
      <c r="BU16" s="21">
        <v>0.20546449826018301</v>
      </c>
    </row>
    <row r="17" spans="2:73" x14ac:dyDescent="0.3">
      <c r="B17" s="18" t="s">
        <v>443</v>
      </c>
      <c r="C17" s="22">
        <v>0.360484242214127</v>
      </c>
      <c r="D17" s="22">
        <v>0.37340823812488899</v>
      </c>
      <c r="E17" s="22">
        <v>0.34780662879937602</v>
      </c>
      <c r="F17" s="22"/>
      <c r="G17" s="22">
        <v>0.37636789462082099</v>
      </c>
      <c r="H17" s="22">
        <v>0.531715510612224</v>
      </c>
      <c r="I17" s="22">
        <v>0.33985600832676099</v>
      </c>
      <c r="J17" s="22">
        <v>0.29045852909694703</v>
      </c>
      <c r="K17" s="22">
        <v>0.270433328748654</v>
      </c>
      <c r="L17" s="22">
        <v>0.34496805738838998</v>
      </c>
      <c r="M17" s="22"/>
      <c r="N17" s="22">
        <v>0.497547771404098</v>
      </c>
      <c r="O17" s="22">
        <v>0.28718223915179403</v>
      </c>
      <c r="P17" s="22">
        <v>0.34290637117010597</v>
      </c>
      <c r="Q17" s="22">
        <v>0.306905427219692</v>
      </c>
      <c r="R17" s="22"/>
      <c r="S17" s="22">
        <v>0.39766877551982299</v>
      </c>
      <c r="T17" s="22">
        <v>0.18458849734364199</v>
      </c>
      <c r="U17" s="22">
        <v>0.33510459337626203</v>
      </c>
      <c r="V17" s="22">
        <v>0.31796734954413203</v>
      </c>
      <c r="W17" s="22">
        <v>0.318004381760008</v>
      </c>
      <c r="X17" s="22">
        <v>0.33592218407722002</v>
      </c>
      <c r="Y17" s="22">
        <v>0.52951672723729604</v>
      </c>
      <c r="Z17" s="22">
        <v>0.527468090445392</v>
      </c>
      <c r="AA17" s="22">
        <v>0.44113274680881398</v>
      </c>
      <c r="AB17" s="22"/>
      <c r="AC17" s="22">
        <v>0.363697406138632</v>
      </c>
      <c r="AD17" s="22">
        <v>0.33364398892698399</v>
      </c>
      <c r="AE17" s="22">
        <v>0.27727072812463299</v>
      </c>
      <c r="AF17" s="22">
        <v>0.28074037924307199</v>
      </c>
      <c r="AG17" s="22">
        <v>0.33115064579269698</v>
      </c>
      <c r="AH17" s="22">
        <v>0.28172076380158501</v>
      </c>
      <c r="AI17" s="22">
        <v>0.31861947311503203</v>
      </c>
      <c r="AJ17" s="22">
        <v>0.34658459004932701</v>
      </c>
      <c r="AK17" s="22">
        <v>0.33493288690704598</v>
      </c>
      <c r="AL17" s="22">
        <v>0.33768061414897999</v>
      </c>
      <c r="AM17" s="22">
        <v>0.40399620367574801</v>
      </c>
      <c r="AN17" s="22">
        <v>0.42564289815740902</v>
      </c>
      <c r="AO17" s="22">
        <v>0.50641144157524798</v>
      </c>
      <c r="AP17" s="22">
        <v>0.54377087911662503</v>
      </c>
      <c r="AQ17" s="22">
        <v>0.40243339691660801</v>
      </c>
      <c r="AR17" s="22">
        <v>0.64383820712530604</v>
      </c>
      <c r="AS17" s="22"/>
      <c r="AT17" s="22">
        <v>0.48348233430162302</v>
      </c>
      <c r="AU17" s="22">
        <v>0.32064339958860999</v>
      </c>
      <c r="AV17" s="22">
        <v>0.29717100588009399</v>
      </c>
      <c r="AW17" s="22">
        <v>0.283106031407522</v>
      </c>
      <c r="AX17" s="22">
        <v>0.393735668658173</v>
      </c>
      <c r="AY17" s="22">
        <v>0.420519112730806</v>
      </c>
      <c r="AZ17" s="22"/>
      <c r="BA17" s="22">
        <v>0.29352631260142797</v>
      </c>
      <c r="BB17" s="22">
        <v>0.31318570332189399</v>
      </c>
      <c r="BC17" s="22">
        <v>0.41318558300152802</v>
      </c>
      <c r="BD17" s="22">
        <v>0.493800888880843</v>
      </c>
      <c r="BE17" s="22">
        <v>0.60105226441761095</v>
      </c>
      <c r="BF17" s="22"/>
      <c r="BG17" s="22">
        <v>0.394472506384977</v>
      </c>
      <c r="BH17" s="22">
        <v>0.44858885843139401</v>
      </c>
      <c r="BI17" s="22">
        <v>0.240921506002828</v>
      </c>
      <c r="BJ17" s="22">
        <v>0.345694575706122</v>
      </c>
      <c r="BK17" s="22">
        <v>0.29788109577544197</v>
      </c>
      <c r="BL17" s="22"/>
      <c r="BM17" s="22">
        <v>0.42518662485475001</v>
      </c>
      <c r="BN17" s="22">
        <v>0.31570267259331802</v>
      </c>
      <c r="BO17" s="22">
        <v>0.27611968160098499</v>
      </c>
      <c r="BP17" s="22"/>
      <c r="BQ17" s="22">
        <v>0.54719697738962503</v>
      </c>
      <c r="BR17" s="22">
        <v>0.26255902723913599</v>
      </c>
      <c r="BS17" s="22"/>
      <c r="BT17" s="22">
        <v>0.49394362106874801</v>
      </c>
      <c r="BU17" s="22">
        <v>0.178435690377381</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5.5888134250323802E-2</v>
      </c>
      <c r="D9" s="17">
        <v>6.4641029939784905E-2</v>
      </c>
      <c r="E9" s="17">
        <v>4.7157674268781903E-2</v>
      </c>
      <c r="F9" s="17"/>
      <c r="G9" s="17">
        <v>7.6371610832147205E-2</v>
      </c>
      <c r="H9" s="17">
        <v>0.10992712477243</v>
      </c>
      <c r="I9" s="17">
        <v>5.3702133749967997E-2</v>
      </c>
      <c r="J9" s="17">
        <v>3.3293056358694E-2</v>
      </c>
      <c r="K9" s="17">
        <v>3.4136896398226403E-2</v>
      </c>
      <c r="L9" s="17">
        <v>3.3153637528985001E-2</v>
      </c>
      <c r="M9" s="17"/>
      <c r="N9" s="17">
        <v>8.8582393985787405E-2</v>
      </c>
      <c r="O9" s="17">
        <v>4.6964042945309897E-2</v>
      </c>
      <c r="P9" s="17">
        <v>5.01171943433966E-2</v>
      </c>
      <c r="Q9" s="17">
        <v>3.6023884938432699E-2</v>
      </c>
      <c r="R9" s="17"/>
      <c r="S9" s="17">
        <v>0.10485600034652599</v>
      </c>
      <c r="T9" s="17">
        <v>2.35243685476768E-2</v>
      </c>
      <c r="U9" s="17">
        <v>6.5808963489887504E-2</v>
      </c>
      <c r="V9" s="17">
        <v>4.8953563599892197E-2</v>
      </c>
      <c r="W9" s="17">
        <v>5.4360320072853803E-2</v>
      </c>
      <c r="X9" s="17">
        <v>3.5640354045848199E-2</v>
      </c>
      <c r="Y9" s="17">
        <v>4.3335821154403903E-2</v>
      </c>
      <c r="Z9" s="17">
        <v>3.90748858573325E-2</v>
      </c>
      <c r="AA9" s="17">
        <v>6.6429764720061096E-2</v>
      </c>
      <c r="AB9" s="17"/>
      <c r="AC9" s="17">
        <v>4.4928414148251397E-2</v>
      </c>
      <c r="AD9" s="17">
        <v>0.10006872825291201</v>
      </c>
      <c r="AE9" s="17">
        <v>5.0017140438615999E-2</v>
      </c>
      <c r="AF9" s="17">
        <v>3.4055925767024903E-2</v>
      </c>
      <c r="AG9" s="17">
        <v>4.5591121781624701E-2</v>
      </c>
      <c r="AH9" s="17">
        <v>4.6211968410496497E-2</v>
      </c>
      <c r="AI9" s="17">
        <v>4.15647214980897E-2</v>
      </c>
      <c r="AJ9" s="17">
        <v>2.82600789406919E-2</v>
      </c>
      <c r="AK9" s="17">
        <v>5.3519961482871997E-2</v>
      </c>
      <c r="AL9" s="17">
        <v>5.8751506728302497E-2</v>
      </c>
      <c r="AM9" s="17">
        <v>3.8032238838400498E-2</v>
      </c>
      <c r="AN9" s="17">
        <v>3.5205735677915302E-2</v>
      </c>
      <c r="AO9" s="17">
        <v>0.103682702978266</v>
      </c>
      <c r="AP9" s="17">
        <v>6.6505453573321702E-2</v>
      </c>
      <c r="AQ9" s="17">
        <v>0.12073540580365801</v>
      </c>
      <c r="AR9" s="17">
        <v>0.16575859429486201</v>
      </c>
      <c r="AS9" s="17"/>
      <c r="AT9" s="17">
        <v>0.109391734564507</v>
      </c>
      <c r="AU9" s="17">
        <v>3.9842921823279399E-2</v>
      </c>
      <c r="AV9" s="17">
        <v>4.8308656579936902E-2</v>
      </c>
      <c r="AW9" s="17">
        <v>3.1786652271953202E-2</v>
      </c>
      <c r="AX9" s="17">
        <v>3.7457355448839401E-2</v>
      </c>
      <c r="AY9" s="17">
        <v>4.9490344102200698E-2</v>
      </c>
      <c r="AZ9" s="17"/>
      <c r="BA9" s="17">
        <v>2.78049300709769E-2</v>
      </c>
      <c r="BB9" s="17">
        <v>3.7690505265232502E-2</v>
      </c>
      <c r="BC9" s="17">
        <v>5.9857980876077597E-2</v>
      </c>
      <c r="BD9" s="17">
        <v>0.11618282119253</v>
      </c>
      <c r="BE9" s="17">
        <v>0.21628578093169401</v>
      </c>
      <c r="BF9" s="17"/>
      <c r="BG9" s="17">
        <v>5.0411175302578201E-2</v>
      </c>
      <c r="BH9" s="17">
        <v>8.3330423265058295E-2</v>
      </c>
      <c r="BI9" s="17">
        <v>5.2862896107234901E-2</v>
      </c>
      <c r="BJ9" s="17">
        <v>4.6996654079570599E-2</v>
      </c>
      <c r="BK9" s="17">
        <v>3.5196254115566303E-2</v>
      </c>
      <c r="BL9" s="17"/>
      <c r="BM9" s="17">
        <v>7.8009072253011305E-2</v>
      </c>
      <c r="BN9" s="17">
        <v>4.3240466675828301E-2</v>
      </c>
      <c r="BO9" s="17">
        <v>2.0607959189618101E-2</v>
      </c>
      <c r="BP9" s="17"/>
      <c r="BQ9" s="17">
        <v>9.6450045347731703E-2</v>
      </c>
      <c r="BR9" s="17">
        <v>3.30009215606804E-2</v>
      </c>
      <c r="BS9" s="17"/>
      <c r="BT9" s="17">
        <v>7.4448546911068697E-2</v>
      </c>
      <c r="BU9" s="17">
        <v>3.40178518509128E-2</v>
      </c>
    </row>
    <row r="10" spans="2:73" x14ac:dyDescent="0.3">
      <c r="B10" s="18" t="s">
        <v>574</v>
      </c>
      <c r="C10" s="17">
        <v>0.155977052418656</v>
      </c>
      <c r="D10" s="17">
        <v>0.17343010390053601</v>
      </c>
      <c r="E10" s="17">
        <v>0.139061198178832</v>
      </c>
      <c r="F10" s="17"/>
      <c r="G10" s="17">
        <v>0.199253757542878</v>
      </c>
      <c r="H10" s="17">
        <v>0.23958961959634201</v>
      </c>
      <c r="I10" s="17">
        <v>0.17737841419154099</v>
      </c>
      <c r="J10" s="17">
        <v>0.13967269552866099</v>
      </c>
      <c r="K10" s="17">
        <v>9.6056933995474297E-2</v>
      </c>
      <c r="L10" s="17">
        <v>9.5431683355183095E-2</v>
      </c>
      <c r="M10" s="17"/>
      <c r="N10" s="17">
        <v>0.21373661219873899</v>
      </c>
      <c r="O10" s="17">
        <v>0.14737398547585101</v>
      </c>
      <c r="P10" s="17">
        <v>0.12659629822677099</v>
      </c>
      <c r="Q10" s="17">
        <v>0.130087426095782</v>
      </c>
      <c r="R10" s="17"/>
      <c r="S10" s="17">
        <v>0.189620671355233</v>
      </c>
      <c r="T10" s="17">
        <v>0.12766598915537</v>
      </c>
      <c r="U10" s="17">
        <v>0.19427830633718701</v>
      </c>
      <c r="V10" s="17">
        <v>0.150493416391841</v>
      </c>
      <c r="W10" s="17">
        <v>0.14594569463915399</v>
      </c>
      <c r="X10" s="17">
        <v>0.14512062410763199</v>
      </c>
      <c r="Y10" s="17">
        <v>0.152260811914528</v>
      </c>
      <c r="Z10" s="17">
        <v>0.167059918603325</v>
      </c>
      <c r="AA10" s="17">
        <v>0.13842649993463099</v>
      </c>
      <c r="AB10" s="17"/>
      <c r="AC10" s="17">
        <v>8.7430035497839897E-2</v>
      </c>
      <c r="AD10" s="17">
        <v>0.14867527040800399</v>
      </c>
      <c r="AE10" s="17">
        <v>0.10354823903943999</v>
      </c>
      <c r="AF10" s="17">
        <v>9.7011010542272597E-2</v>
      </c>
      <c r="AG10" s="17">
        <v>0.16708843351095701</v>
      </c>
      <c r="AH10" s="17">
        <v>0.13221168193467001</v>
      </c>
      <c r="AI10" s="17">
        <v>0.15138533556143999</v>
      </c>
      <c r="AJ10" s="17">
        <v>0.183129061774082</v>
      </c>
      <c r="AK10" s="17">
        <v>0.127497862609316</v>
      </c>
      <c r="AL10" s="17">
        <v>0.13806815670471301</v>
      </c>
      <c r="AM10" s="17">
        <v>0.20945526949468701</v>
      </c>
      <c r="AN10" s="17">
        <v>0.160378604851829</v>
      </c>
      <c r="AO10" s="17">
        <v>0.17087089769188599</v>
      </c>
      <c r="AP10" s="17">
        <v>0.22199641760491201</v>
      </c>
      <c r="AQ10" s="17">
        <v>0.153557798215886</v>
      </c>
      <c r="AR10" s="17">
        <v>0.30868448532554099</v>
      </c>
      <c r="AS10" s="17"/>
      <c r="AT10" s="17">
        <v>0.19825598892134599</v>
      </c>
      <c r="AU10" s="17">
        <v>0.150939652438209</v>
      </c>
      <c r="AV10" s="17">
        <v>0.15844884136965601</v>
      </c>
      <c r="AW10" s="17">
        <v>0.133647738404998</v>
      </c>
      <c r="AX10" s="17">
        <v>0.118078524827588</v>
      </c>
      <c r="AY10" s="17">
        <v>0.142271396103966</v>
      </c>
      <c r="AZ10" s="17"/>
      <c r="BA10" s="17">
        <v>0.10825068102758</v>
      </c>
      <c r="BB10" s="17">
        <v>0.12991586624174001</v>
      </c>
      <c r="BC10" s="17">
        <v>0.17204663722678201</v>
      </c>
      <c r="BD10" s="17">
        <v>0.27159971923308401</v>
      </c>
      <c r="BE10" s="17">
        <v>0.266474765445256</v>
      </c>
      <c r="BF10" s="17"/>
      <c r="BG10" s="17">
        <v>0.16585401124219301</v>
      </c>
      <c r="BH10" s="17">
        <v>0.196761353794213</v>
      </c>
      <c r="BI10" s="17">
        <v>0.161826923905629</v>
      </c>
      <c r="BJ10" s="17">
        <v>0.113306731813305</v>
      </c>
      <c r="BK10" s="17">
        <v>0.17327369093345901</v>
      </c>
      <c r="BL10" s="17"/>
      <c r="BM10" s="17">
        <v>0.18924097835103401</v>
      </c>
      <c r="BN10" s="17">
        <v>0.123098514230172</v>
      </c>
      <c r="BO10" s="17">
        <v>0.13643224662908601</v>
      </c>
      <c r="BP10" s="17"/>
      <c r="BQ10" s="17">
        <v>0.26129518162884002</v>
      </c>
      <c r="BR10" s="17">
        <v>9.2136654709266699E-2</v>
      </c>
      <c r="BS10" s="17"/>
      <c r="BT10" s="17">
        <v>0.19641812963580399</v>
      </c>
      <c r="BU10" s="17">
        <v>9.6526973821425902E-2</v>
      </c>
    </row>
    <row r="11" spans="2:73" x14ac:dyDescent="0.3">
      <c r="B11" s="18" t="s">
        <v>573</v>
      </c>
      <c r="C11" s="17">
        <v>0.26696577457729898</v>
      </c>
      <c r="D11" s="17">
        <v>0.26409626536986103</v>
      </c>
      <c r="E11" s="17">
        <v>0.27021695168311599</v>
      </c>
      <c r="F11" s="17"/>
      <c r="G11" s="17">
        <v>0.249059895057229</v>
      </c>
      <c r="H11" s="17">
        <v>0.22417237341559701</v>
      </c>
      <c r="I11" s="17">
        <v>0.26258011226073702</v>
      </c>
      <c r="J11" s="17">
        <v>0.27688937812597803</v>
      </c>
      <c r="K11" s="17">
        <v>0.29491234130974803</v>
      </c>
      <c r="L11" s="17">
        <v>0.29034498883451598</v>
      </c>
      <c r="M11" s="17"/>
      <c r="N11" s="17">
        <v>0.27695680759562802</v>
      </c>
      <c r="O11" s="17">
        <v>0.25890365836088303</v>
      </c>
      <c r="P11" s="17">
        <v>0.27499262989065698</v>
      </c>
      <c r="Q11" s="17">
        <v>0.256355124603732</v>
      </c>
      <c r="R11" s="17"/>
      <c r="S11" s="17">
        <v>0.29002682060145601</v>
      </c>
      <c r="T11" s="17">
        <v>0.255944806159979</v>
      </c>
      <c r="U11" s="17">
        <v>0.27202107081301302</v>
      </c>
      <c r="V11" s="17">
        <v>0.28087445592744298</v>
      </c>
      <c r="W11" s="17">
        <v>0.27253433926931298</v>
      </c>
      <c r="X11" s="17">
        <v>0.215562592673466</v>
      </c>
      <c r="Y11" s="17">
        <v>0.233301180010271</v>
      </c>
      <c r="Z11" s="17">
        <v>0.25368595242155001</v>
      </c>
      <c r="AA11" s="17">
        <v>0.30317300101564199</v>
      </c>
      <c r="AB11" s="17"/>
      <c r="AC11" s="17">
        <v>0.146259918133547</v>
      </c>
      <c r="AD11" s="17">
        <v>0.22277505992501101</v>
      </c>
      <c r="AE11" s="17">
        <v>0.22945098572425501</v>
      </c>
      <c r="AF11" s="17">
        <v>0.29451527696655899</v>
      </c>
      <c r="AG11" s="17">
        <v>0.29050510149944597</v>
      </c>
      <c r="AH11" s="17">
        <v>0.28076864581015798</v>
      </c>
      <c r="AI11" s="17">
        <v>0.25549480722604001</v>
      </c>
      <c r="AJ11" s="17">
        <v>0.22709786474171101</v>
      </c>
      <c r="AK11" s="17">
        <v>0.27125271097964998</v>
      </c>
      <c r="AL11" s="17">
        <v>0.27332655370100001</v>
      </c>
      <c r="AM11" s="17">
        <v>0.29901929400405602</v>
      </c>
      <c r="AN11" s="17">
        <v>0.32571594136126802</v>
      </c>
      <c r="AO11" s="17">
        <v>0.19831881336656301</v>
      </c>
      <c r="AP11" s="17">
        <v>0.26655963010825701</v>
      </c>
      <c r="AQ11" s="17">
        <v>0.26742534122442702</v>
      </c>
      <c r="AR11" s="17">
        <v>0.21298614575593</v>
      </c>
      <c r="AS11" s="17"/>
      <c r="AT11" s="17">
        <v>0.24312639662026</v>
      </c>
      <c r="AU11" s="17">
        <v>0.27512000319581797</v>
      </c>
      <c r="AV11" s="17">
        <v>0.24885338680917099</v>
      </c>
      <c r="AW11" s="17">
        <v>0.23455761516561899</v>
      </c>
      <c r="AX11" s="17">
        <v>0.33754269179882201</v>
      </c>
      <c r="AY11" s="17">
        <v>0.36277763192553802</v>
      </c>
      <c r="AZ11" s="17"/>
      <c r="BA11" s="17">
        <v>0.26732414425127499</v>
      </c>
      <c r="BB11" s="17">
        <v>0.253191946722781</v>
      </c>
      <c r="BC11" s="17">
        <v>0.27248771693368401</v>
      </c>
      <c r="BD11" s="17">
        <v>0.24471965512006899</v>
      </c>
      <c r="BE11" s="17">
        <v>0.16276738846688499</v>
      </c>
      <c r="BF11" s="17"/>
      <c r="BG11" s="17">
        <v>0.28447262587449901</v>
      </c>
      <c r="BH11" s="17">
        <v>0.26991355843973502</v>
      </c>
      <c r="BI11" s="17">
        <v>0.26952090670206702</v>
      </c>
      <c r="BJ11" s="17">
        <v>0.23474897358059699</v>
      </c>
      <c r="BK11" s="17">
        <v>0.229215436599116</v>
      </c>
      <c r="BL11" s="17"/>
      <c r="BM11" s="17">
        <v>0.26689419682619098</v>
      </c>
      <c r="BN11" s="17">
        <v>0.28218820007114098</v>
      </c>
      <c r="BO11" s="17">
        <v>0.230377710743529</v>
      </c>
      <c r="BP11" s="17"/>
      <c r="BQ11" s="17">
        <v>0.26458618749999502</v>
      </c>
      <c r="BR11" s="17">
        <v>0.26877973432853097</v>
      </c>
      <c r="BS11" s="17"/>
      <c r="BT11" s="17">
        <v>0.28844273014065502</v>
      </c>
      <c r="BU11" s="17">
        <v>0.232258345408144</v>
      </c>
    </row>
    <row r="12" spans="2:73" x14ac:dyDescent="0.3">
      <c r="B12" s="18" t="s">
        <v>572</v>
      </c>
      <c r="C12" s="17">
        <v>0.28074537669787702</v>
      </c>
      <c r="D12" s="17">
        <v>0.28024122720455602</v>
      </c>
      <c r="E12" s="17">
        <v>0.281318476249172</v>
      </c>
      <c r="F12" s="17"/>
      <c r="G12" s="17">
        <v>0.21514963622970301</v>
      </c>
      <c r="H12" s="17">
        <v>0.21956829895327901</v>
      </c>
      <c r="I12" s="17">
        <v>0.26767765800250898</v>
      </c>
      <c r="J12" s="17">
        <v>0.31814577236229802</v>
      </c>
      <c r="K12" s="17">
        <v>0.33505201086754699</v>
      </c>
      <c r="L12" s="17">
        <v>0.31766209963310199</v>
      </c>
      <c r="M12" s="17"/>
      <c r="N12" s="17">
        <v>0.26092651721242799</v>
      </c>
      <c r="O12" s="17">
        <v>0.29833624681557902</v>
      </c>
      <c r="P12" s="17">
        <v>0.28855374047029902</v>
      </c>
      <c r="Q12" s="17">
        <v>0.27752550374735202</v>
      </c>
      <c r="R12" s="17"/>
      <c r="S12" s="17">
        <v>0.23469415352277101</v>
      </c>
      <c r="T12" s="17">
        <v>0.31638883227161202</v>
      </c>
      <c r="U12" s="17">
        <v>0.24553377637273099</v>
      </c>
      <c r="V12" s="17">
        <v>0.29955813835437101</v>
      </c>
      <c r="W12" s="17">
        <v>0.30920832162137302</v>
      </c>
      <c r="X12" s="17">
        <v>0.31671750338920102</v>
      </c>
      <c r="Y12" s="17">
        <v>0.29416143583688598</v>
      </c>
      <c r="Z12" s="17">
        <v>0.29704579692162902</v>
      </c>
      <c r="AA12" s="17">
        <v>0.24079226502836301</v>
      </c>
      <c r="AB12" s="17"/>
      <c r="AC12" s="17">
        <v>0.410986213067428</v>
      </c>
      <c r="AD12" s="17">
        <v>0.20184316227145499</v>
      </c>
      <c r="AE12" s="17">
        <v>0.271009999873844</v>
      </c>
      <c r="AF12" s="17">
        <v>0.27587996670224602</v>
      </c>
      <c r="AG12" s="17">
        <v>0.25646216662211702</v>
      </c>
      <c r="AH12" s="17">
        <v>0.27353622591911497</v>
      </c>
      <c r="AI12" s="17">
        <v>0.29940326220945002</v>
      </c>
      <c r="AJ12" s="17">
        <v>0.34280032138981498</v>
      </c>
      <c r="AK12" s="17">
        <v>0.32474649441018799</v>
      </c>
      <c r="AL12" s="17">
        <v>0.30103401895642901</v>
      </c>
      <c r="AM12" s="17">
        <v>0.25282836994240798</v>
      </c>
      <c r="AN12" s="17">
        <v>0.33725942074515902</v>
      </c>
      <c r="AO12" s="17">
        <v>0.311397144727381</v>
      </c>
      <c r="AP12" s="17">
        <v>0.22469150960106599</v>
      </c>
      <c r="AQ12" s="17">
        <v>0.228757860794532</v>
      </c>
      <c r="AR12" s="17">
        <v>0.20037191826273401</v>
      </c>
      <c r="AS12" s="17"/>
      <c r="AT12" s="17">
        <v>0.241241865452934</v>
      </c>
      <c r="AU12" s="17">
        <v>0.278321488025492</v>
      </c>
      <c r="AV12" s="17">
        <v>0.28026359332853501</v>
      </c>
      <c r="AW12" s="17">
        <v>0.33564853049278998</v>
      </c>
      <c r="AX12" s="17">
        <v>0.28229452576420799</v>
      </c>
      <c r="AY12" s="17">
        <v>0.26925569153946399</v>
      </c>
      <c r="AZ12" s="17"/>
      <c r="BA12" s="17">
        <v>0.30485422889043501</v>
      </c>
      <c r="BB12" s="17">
        <v>0.30846333941328202</v>
      </c>
      <c r="BC12" s="17">
        <v>0.28538916513746498</v>
      </c>
      <c r="BD12" s="17">
        <v>0.212735510540631</v>
      </c>
      <c r="BE12" s="17">
        <v>0.25794802192768901</v>
      </c>
      <c r="BF12" s="17"/>
      <c r="BG12" s="17">
        <v>0.28208532196862501</v>
      </c>
      <c r="BH12" s="17">
        <v>0.24505737987272999</v>
      </c>
      <c r="BI12" s="17">
        <v>0.311273825143213</v>
      </c>
      <c r="BJ12" s="17">
        <v>0.326457618046058</v>
      </c>
      <c r="BK12" s="17">
        <v>0.29142967163668598</v>
      </c>
      <c r="BL12" s="17"/>
      <c r="BM12" s="17">
        <v>0.28235598114045302</v>
      </c>
      <c r="BN12" s="17">
        <v>0.286220063666771</v>
      </c>
      <c r="BO12" s="17">
        <v>0.26271501735333702</v>
      </c>
      <c r="BP12" s="17"/>
      <c r="BQ12" s="17">
        <v>0.22965614910422699</v>
      </c>
      <c r="BR12" s="17">
        <v>0.31572584039007001</v>
      </c>
      <c r="BS12" s="17"/>
      <c r="BT12" s="17">
        <v>0.26938157023447001</v>
      </c>
      <c r="BU12" s="17">
        <v>0.30940261591534202</v>
      </c>
    </row>
    <row r="13" spans="2:73" x14ac:dyDescent="0.3">
      <c r="B13" s="18" t="s">
        <v>571</v>
      </c>
      <c r="C13" s="17">
        <v>0.20065146795765201</v>
      </c>
      <c r="D13" s="17">
        <v>0.18478193720065</v>
      </c>
      <c r="E13" s="17">
        <v>0.215971627294788</v>
      </c>
      <c r="F13" s="17"/>
      <c r="G13" s="17">
        <v>0.22496772000078</v>
      </c>
      <c r="H13" s="17">
        <v>0.15089160675282101</v>
      </c>
      <c r="I13" s="17">
        <v>0.18860036667048</v>
      </c>
      <c r="J13" s="17">
        <v>0.20167931421001201</v>
      </c>
      <c r="K13" s="17">
        <v>0.214791499089553</v>
      </c>
      <c r="L13" s="17">
        <v>0.22446390725016999</v>
      </c>
      <c r="M13" s="17"/>
      <c r="N13" s="17">
        <v>0.13536987377859599</v>
      </c>
      <c r="O13" s="17">
        <v>0.21432471482638499</v>
      </c>
      <c r="P13" s="17">
        <v>0.220151652606104</v>
      </c>
      <c r="Q13" s="17">
        <v>0.23677694549818201</v>
      </c>
      <c r="R13" s="17"/>
      <c r="S13" s="17">
        <v>0.148759260233052</v>
      </c>
      <c r="T13" s="17">
        <v>0.23614013130254299</v>
      </c>
      <c r="U13" s="17">
        <v>0.18390778129631999</v>
      </c>
      <c r="V13" s="17">
        <v>0.195847591249562</v>
      </c>
      <c r="W13" s="17">
        <v>0.188868117792512</v>
      </c>
      <c r="X13" s="17">
        <v>0.224269838545401</v>
      </c>
      <c r="Y13" s="17">
        <v>0.22608648754799601</v>
      </c>
      <c r="Z13" s="17">
        <v>0.21899144772041501</v>
      </c>
      <c r="AA13" s="17">
        <v>0.20118630198700499</v>
      </c>
      <c r="AB13" s="17"/>
      <c r="AC13" s="17">
        <v>0.17974779930394599</v>
      </c>
      <c r="AD13" s="17">
        <v>0.22998834596443399</v>
      </c>
      <c r="AE13" s="17">
        <v>0.30725281486782902</v>
      </c>
      <c r="AF13" s="17">
        <v>0.25610149473048199</v>
      </c>
      <c r="AG13" s="17">
        <v>0.20825592146305699</v>
      </c>
      <c r="AH13" s="17">
        <v>0.22085148099148499</v>
      </c>
      <c r="AI13" s="17">
        <v>0.22899099496410399</v>
      </c>
      <c r="AJ13" s="17">
        <v>0.18456652768624701</v>
      </c>
      <c r="AK13" s="17">
        <v>0.20824437844490001</v>
      </c>
      <c r="AL13" s="17">
        <v>0.18411396873942301</v>
      </c>
      <c r="AM13" s="17">
        <v>0.170151622718097</v>
      </c>
      <c r="AN13" s="17">
        <v>0.11857893683791999</v>
      </c>
      <c r="AO13" s="17">
        <v>0.19937407967700799</v>
      </c>
      <c r="AP13" s="17">
        <v>0.18085681103369999</v>
      </c>
      <c r="AQ13" s="17">
        <v>0.18854050404654499</v>
      </c>
      <c r="AR13" s="17">
        <v>9.8054272279283095E-2</v>
      </c>
      <c r="AS13" s="17"/>
      <c r="AT13" s="17">
        <v>0.16768930601252199</v>
      </c>
      <c r="AU13" s="17">
        <v>0.22187573526533599</v>
      </c>
      <c r="AV13" s="17">
        <v>0.22666610246264199</v>
      </c>
      <c r="AW13" s="17">
        <v>0.22715909817621099</v>
      </c>
      <c r="AX13" s="17">
        <v>0.167519091190901</v>
      </c>
      <c r="AY13" s="17">
        <v>0.123412288134241</v>
      </c>
      <c r="AZ13" s="17"/>
      <c r="BA13" s="17">
        <v>0.23708997790768199</v>
      </c>
      <c r="BB13" s="17">
        <v>0.234913320069396</v>
      </c>
      <c r="BC13" s="17">
        <v>0.17444310246271999</v>
      </c>
      <c r="BD13" s="17">
        <v>0.12425888538023599</v>
      </c>
      <c r="BE13" s="17">
        <v>7.7682064083952798E-2</v>
      </c>
      <c r="BF13" s="17"/>
      <c r="BG13" s="17">
        <v>0.18037594958082701</v>
      </c>
      <c r="BH13" s="17">
        <v>0.16769586895850899</v>
      </c>
      <c r="BI13" s="17">
        <v>0.18649180352605199</v>
      </c>
      <c r="BJ13" s="17">
        <v>0.25508234378010902</v>
      </c>
      <c r="BK13" s="17">
        <v>0.20807075878769199</v>
      </c>
      <c r="BL13" s="17"/>
      <c r="BM13" s="17">
        <v>0.15255625584589799</v>
      </c>
      <c r="BN13" s="17">
        <v>0.22528081871904601</v>
      </c>
      <c r="BO13" s="17">
        <v>0.28429372249649099</v>
      </c>
      <c r="BP13" s="17"/>
      <c r="BQ13" s="17">
        <v>0.131324006615579</v>
      </c>
      <c r="BR13" s="17">
        <v>0.24548471337779801</v>
      </c>
      <c r="BS13" s="17"/>
      <c r="BT13" s="17">
        <v>0.14699367602820201</v>
      </c>
      <c r="BU13" s="17">
        <v>0.28782695099906602</v>
      </c>
    </row>
    <row r="14" spans="2:73" x14ac:dyDescent="0.3">
      <c r="B14" s="18" t="s">
        <v>92</v>
      </c>
      <c r="C14" s="17">
        <v>3.9772194098191299E-2</v>
      </c>
      <c r="D14" s="17">
        <v>3.2809436384611701E-2</v>
      </c>
      <c r="E14" s="17">
        <v>4.6274072325310098E-2</v>
      </c>
      <c r="F14" s="17"/>
      <c r="G14" s="17">
        <v>3.5197380337263197E-2</v>
      </c>
      <c r="H14" s="17">
        <v>5.5850976509530803E-2</v>
      </c>
      <c r="I14" s="17">
        <v>5.0061315124765297E-2</v>
      </c>
      <c r="J14" s="17">
        <v>3.0319783414356899E-2</v>
      </c>
      <c r="K14" s="17">
        <v>2.5050318339451899E-2</v>
      </c>
      <c r="L14" s="17">
        <v>3.8943683398043799E-2</v>
      </c>
      <c r="M14" s="17"/>
      <c r="N14" s="17">
        <v>2.44277952288228E-2</v>
      </c>
      <c r="O14" s="17">
        <v>3.4097351575992502E-2</v>
      </c>
      <c r="P14" s="17">
        <v>3.9588484462771502E-2</v>
      </c>
      <c r="Q14" s="17">
        <v>6.3231115116518202E-2</v>
      </c>
      <c r="R14" s="17"/>
      <c r="S14" s="17">
        <v>3.2043093940962497E-2</v>
      </c>
      <c r="T14" s="17">
        <v>4.0335872562818398E-2</v>
      </c>
      <c r="U14" s="17">
        <v>3.8450101690862701E-2</v>
      </c>
      <c r="V14" s="17">
        <v>2.4272834476891499E-2</v>
      </c>
      <c r="W14" s="17">
        <v>2.90832066047946E-2</v>
      </c>
      <c r="X14" s="17">
        <v>6.2689087238451804E-2</v>
      </c>
      <c r="Y14" s="17">
        <v>5.0854263535914997E-2</v>
      </c>
      <c r="Z14" s="17">
        <v>2.4141998475747699E-2</v>
      </c>
      <c r="AA14" s="17">
        <v>4.9992167314297703E-2</v>
      </c>
      <c r="AB14" s="17"/>
      <c r="AC14" s="17">
        <v>0.13064761984898701</v>
      </c>
      <c r="AD14" s="17">
        <v>9.6649433178184002E-2</v>
      </c>
      <c r="AE14" s="17">
        <v>3.8720820056016798E-2</v>
      </c>
      <c r="AF14" s="17">
        <v>4.2436325291415701E-2</v>
      </c>
      <c r="AG14" s="17">
        <v>3.2097255122797999E-2</v>
      </c>
      <c r="AH14" s="17">
        <v>4.6419996934076203E-2</v>
      </c>
      <c r="AI14" s="17">
        <v>2.3160878540876902E-2</v>
      </c>
      <c r="AJ14" s="17">
        <v>3.4146145467453502E-2</v>
      </c>
      <c r="AK14" s="17">
        <v>1.4738592073074401E-2</v>
      </c>
      <c r="AL14" s="17">
        <v>4.4705795170132297E-2</v>
      </c>
      <c r="AM14" s="17">
        <v>3.0513205002352099E-2</v>
      </c>
      <c r="AN14" s="17">
        <v>2.2861360525909102E-2</v>
      </c>
      <c r="AO14" s="17">
        <v>1.6356361558897199E-2</v>
      </c>
      <c r="AP14" s="17">
        <v>3.9390178078743399E-2</v>
      </c>
      <c r="AQ14" s="17">
        <v>4.0983089914951899E-2</v>
      </c>
      <c r="AR14" s="17">
        <v>1.4144584081649101E-2</v>
      </c>
      <c r="AS14" s="17"/>
      <c r="AT14" s="17">
        <v>4.0294708428430498E-2</v>
      </c>
      <c r="AU14" s="17">
        <v>3.3900199251865201E-2</v>
      </c>
      <c r="AV14" s="17">
        <v>3.7459419450057797E-2</v>
      </c>
      <c r="AW14" s="17">
        <v>3.7200365488428998E-2</v>
      </c>
      <c r="AX14" s="17">
        <v>5.7107810969641598E-2</v>
      </c>
      <c r="AY14" s="17">
        <v>5.2792648194590397E-2</v>
      </c>
      <c r="AZ14" s="17"/>
      <c r="BA14" s="17">
        <v>5.4676037852051003E-2</v>
      </c>
      <c r="BB14" s="17">
        <v>3.5825022287569397E-2</v>
      </c>
      <c r="BC14" s="17">
        <v>3.5775397363270803E-2</v>
      </c>
      <c r="BD14" s="17">
        <v>3.05034085334508E-2</v>
      </c>
      <c r="BE14" s="17">
        <v>1.8841979144522999E-2</v>
      </c>
      <c r="BF14" s="17"/>
      <c r="BG14" s="17">
        <v>3.6800916031278101E-2</v>
      </c>
      <c r="BH14" s="17">
        <v>3.7241415669754203E-2</v>
      </c>
      <c r="BI14" s="17">
        <v>1.80236446158045E-2</v>
      </c>
      <c r="BJ14" s="17">
        <v>2.3407678700360899E-2</v>
      </c>
      <c r="BK14" s="17">
        <v>6.2814187927480905E-2</v>
      </c>
      <c r="BL14" s="17"/>
      <c r="BM14" s="17">
        <v>3.0943515583412899E-2</v>
      </c>
      <c r="BN14" s="17">
        <v>3.9971936637041301E-2</v>
      </c>
      <c r="BO14" s="17">
        <v>6.5573343587938301E-2</v>
      </c>
      <c r="BP14" s="17"/>
      <c r="BQ14" s="17">
        <v>1.6688429803626399E-2</v>
      </c>
      <c r="BR14" s="17">
        <v>4.4872135633653602E-2</v>
      </c>
      <c r="BS14" s="17"/>
      <c r="BT14" s="17">
        <v>2.4315347049800901E-2</v>
      </c>
      <c r="BU14" s="17">
        <v>3.9967262005109298E-2</v>
      </c>
    </row>
    <row r="15" spans="2:73" x14ac:dyDescent="0.3">
      <c r="B15" s="18" t="s">
        <v>577</v>
      </c>
      <c r="C15" s="21">
        <v>0.21186518666897999</v>
      </c>
      <c r="D15" s="21">
        <v>0.238071133840321</v>
      </c>
      <c r="E15" s="21">
        <v>0.18621887244761401</v>
      </c>
      <c r="F15" s="21"/>
      <c r="G15" s="21">
        <v>0.27562536837502499</v>
      </c>
      <c r="H15" s="21">
        <v>0.349516744368772</v>
      </c>
      <c r="I15" s="21">
        <v>0.23108054794150901</v>
      </c>
      <c r="J15" s="21">
        <v>0.172965751887355</v>
      </c>
      <c r="K15" s="21">
        <v>0.130193830393701</v>
      </c>
      <c r="L15" s="21">
        <v>0.12858532088416799</v>
      </c>
      <c r="M15" s="21"/>
      <c r="N15" s="21">
        <v>0.30231900618452601</v>
      </c>
      <c r="O15" s="21">
        <v>0.19433802842116099</v>
      </c>
      <c r="P15" s="21">
        <v>0.176713492570168</v>
      </c>
      <c r="Q15" s="21">
        <v>0.166111311034215</v>
      </c>
      <c r="R15" s="21"/>
      <c r="S15" s="21">
        <v>0.29447667170175901</v>
      </c>
      <c r="T15" s="21">
        <v>0.15119035770304701</v>
      </c>
      <c r="U15" s="21">
        <v>0.26008726982707397</v>
      </c>
      <c r="V15" s="21">
        <v>0.199446979991733</v>
      </c>
      <c r="W15" s="21">
        <v>0.20030601471200701</v>
      </c>
      <c r="X15" s="21">
        <v>0.18076097815348</v>
      </c>
      <c r="Y15" s="21">
        <v>0.19559663306893199</v>
      </c>
      <c r="Z15" s="21">
        <v>0.20613480446065799</v>
      </c>
      <c r="AA15" s="21">
        <v>0.20485626465469201</v>
      </c>
      <c r="AB15" s="21"/>
      <c r="AC15" s="21">
        <v>0.132358449646091</v>
      </c>
      <c r="AD15" s="21">
        <v>0.24874399866091601</v>
      </c>
      <c r="AE15" s="21">
        <v>0.15356537947805601</v>
      </c>
      <c r="AF15" s="21">
        <v>0.131066936309298</v>
      </c>
      <c r="AG15" s="21">
        <v>0.21267955529258201</v>
      </c>
      <c r="AH15" s="21">
        <v>0.178423650345166</v>
      </c>
      <c r="AI15" s="21">
        <v>0.192950057059529</v>
      </c>
      <c r="AJ15" s="21">
        <v>0.21138914071477399</v>
      </c>
      <c r="AK15" s="21">
        <v>0.181017824092187</v>
      </c>
      <c r="AL15" s="21">
        <v>0.19681966343301599</v>
      </c>
      <c r="AM15" s="21">
        <v>0.247487508333087</v>
      </c>
      <c r="AN15" s="21">
        <v>0.19558434052974399</v>
      </c>
      <c r="AO15" s="21">
        <v>0.274553600670152</v>
      </c>
      <c r="AP15" s="21">
        <v>0.288501871178234</v>
      </c>
      <c r="AQ15" s="21">
        <v>0.27429320401954499</v>
      </c>
      <c r="AR15" s="21">
        <v>0.474443079620404</v>
      </c>
      <c r="AS15" s="21"/>
      <c r="AT15" s="21">
        <v>0.30764772348585301</v>
      </c>
      <c r="AU15" s="21">
        <v>0.19078257426148801</v>
      </c>
      <c r="AV15" s="21">
        <v>0.206757497949593</v>
      </c>
      <c r="AW15" s="21">
        <v>0.16543439067695101</v>
      </c>
      <c r="AX15" s="21">
        <v>0.15553588027642801</v>
      </c>
      <c r="AY15" s="21">
        <v>0.19176174020616699</v>
      </c>
      <c r="AZ15" s="21"/>
      <c r="BA15" s="21">
        <v>0.13605561109855699</v>
      </c>
      <c r="BB15" s="21">
        <v>0.167606371506972</v>
      </c>
      <c r="BC15" s="21">
        <v>0.23190461810286001</v>
      </c>
      <c r="BD15" s="21">
        <v>0.387782540425614</v>
      </c>
      <c r="BE15" s="21">
        <v>0.48276054637694998</v>
      </c>
      <c r="BF15" s="21"/>
      <c r="BG15" s="21">
        <v>0.216265186544771</v>
      </c>
      <c r="BH15" s="21">
        <v>0.28009177705927102</v>
      </c>
      <c r="BI15" s="21">
        <v>0.21468982001286399</v>
      </c>
      <c r="BJ15" s="21">
        <v>0.16030338589287599</v>
      </c>
      <c r="BK15" s="21">
        <v>0.208469945049025</v>
      </c>
      <c r="BL15" s="21"/>
      <c r="BM15" s="21">
        <v>0.267250050604045</v>
      </c>
      <c r="BN15" s="21">
        <v>0.16633898090600099</v>
      </c>
      <c r="BO15" s="21">
        <v>0.15704020581870401</v>
      </c>
      <c r="BP15" s="21"/>
      <c r="BQ15" s="21">
        <v>0.35774522697657202</v>
      </c>
      <c r="BR15" s="21">
        <v>0.12513757626994701</v>
      </c>
      <c r="BS15" s="21"/>
      <c r="BT15" s="21">
        <v>0.27086667654687202</v>
      </c>
      <c r="BU15" s="21">
        <v>0.13054482567233899</v>
      </c>
    </row>
    <row r="16" spans="2:73" x14ac:dyDescent="0.3">
      <c r="B16" s="18" t="s">
        <v>576</v>
      </c>
      <c r="C16" s="21">
        <v>0.48139684465552901</v>
      </c>
      <c r="D16" s="21">
        <v>0.46502316440520602</v>
      </c>
      <c r="E16" s="21">
        <v>0.49729010354396003</v>
      </c>
      <c r="F16" s="21"/>
      <c r="G16" s="21">
        <v>0.44011735623048198</v>
      </c>
      <c r="H16" s="21">
        <v>0.37045990570609999</v>
      </c>
      <c r="I16" s="21">
        <v>0.456278024672988</v>
      </c>
      <c r="J16" s="21">
        <v>0.51982508657230997</v>
      </c>
      <c r="K16" s="21">
        <v>0.54984350995709896</v>
      </c>
      <c r="L16" s="21">
        <v>0.54212600688327195</v>
      </c>
      <c r="M16" s="21"/>
      <c r="N16" s="21">
        <v>0.39629639099102298</v>
      </c>
      <c r="O16" s="21">
        <v>0.51266096164196295</v>
      </c>
      <c r="P16" s="21">
        <v>0.50870539307640295</v>
      </c>
      <c r="Q16" s="21">
        <v>0.51430244924553403</v>
      </c>
      <c r="R16" s="21"/>
      <c r="S16" s="21">
        <v>0.38345341375582298</v>
      </c>
      <c r="T16" s="21">
        <v>0.55252896357415504</v>
      </c>
      <c r="U16" s="21">
        <v>0.42944155766905001</v>
      </c>
      <c r="V16" s="21">
        <v>0.49540572960393298</v>
      </c>
      <c r="W16" s="21">
        <v>0.49807643941388502</v>
      </c>
      <c r="X16" s="21">
        <v>0.54098734193460196</v>
      </c>
      <c r="Y16" s="21">
        <v>0.52024792338488202</v>
      </c>
      <c r="Z16" s="21">
        <v>0.51603724464204503</v>
      </c>
      <c r="AA16" s="21">
        <v>0.44197856701536797</v>
      </c>
      <c r="AB16" s="21"/>
      <c r="AC16" s="21">
        <v>0.59073401237137402</v>
      </c>
      <c r="AD16" s="21">
        <v>0.43183150823588901</v>
      </c>
      <c r="AE16" s="21">
        <v>0.57826281474167196</v>
      </c>
      <c r="AF16" s="21">
        <v>0.53198146143272795</v>
      </c>
      <c r="AG16" s="21">
        <v>0.46471808808517401</v>
      </c>
      <c r="AH16" s="21">
        <v>0.49438770691059902</v>
      </c>
      <c r="AI16" s="21">
        <v>0.52839425717355404</v>
      </c>
      <c r="AJ16" s="21">
        <v>0.52736684907606102</v>
      </c>
      <c r="AK16" s="21">
        <v>0.53299087285508795</v>
      </c>
      <c r="AL16" s="21">
        <v>0.48514798769585099</v>
      </c>
      <c r="AM16" s="21">
        <v>0.42297999266050501</v>
      </c>
      <c r="AN16" s="21">
        <v>0.455838357583079</v>
      </c>
      <c r="AO16" s="21">
        <v>0.51077122440438805</v>
      </c>
      <c r="AP16" s="21">
        <v>0.40554832063476598</v>
      </c>
      <c r="AQ16" s="21">
        <v>0.41729836484107602</v>
      </c>
      <c r="AR16" s="21">
        <v>0.29842619054201702</v>
      </c>
      <c r="AS16" s="21"/>
      <c r="AT16" s="21">
        <v>0.40893117146545599</v>
      </c>
      <c r="AU16" s="21">
        <v>0.50019722329082805</v>
      </c>
      <c r="AV16" s="21">
        <v>0.50692969579117697</v>
      </c>
      <c r="AW16" s="21">
        <v>0.56280762866900103</v>
      </c>
      <c r="AX16" s="21">
        <v>0.44981361695510902</v>
      </c>
      <c r="AY16" s="21">
        <v>0.39266797967370498</v>
      </c>
      <c r="AZ16" s="21"/>
      <c r="BA16" s="21">
        <v>0.54194420679811695</v>
      </c>
      <c r="BB16" s="21">
        <v>0.54337665948267799</v>
      </c>
      <c r="BC16" s="21">
        <v>0.45983226760018497</v>
      </c>
      <c r="BD16" s="21">
        <v>0.336994395920867</v>
      </c>
      <c r="BE16" s="21">
        <v>0.33563008601164201</v>
      </c>
      <c r="BF16" s="21"/>
      <c r="BG16" s="21">
        <v>0.46246127154945199</v>
      </c>
      <c r="BH16" s="21">
        <v>0.41275324883123898</v>
      </c>
      <c r="BI16" s="21">
        <v>0.49776562866926499</v>
      </c>
      <c r="BJ16" s="21">
        <v>0.58153996182616696</v>
      </c>
      <c r="BK16" s="21">
        <v>0.49950043042437797</v>
      </c>
      <c r="BL16" s="21"/>
      <c r="BM16" s="21">
        <v>0.43491223698635101</v>
      </c>
      <c r="BN16" s="21">
        <v>0.51150088238581604</v>
      </c>
      <c r="BO16" s="21">
        <v>0.54700873984982901</v>
      </c>
      <c r="BP16" s="21"/>
      <c r="BQ16" s="21">
        <v>0.36098015571980702</v>
      </c>
      <c r="BR16" s="21">
        <v>0.56121055376786799</v>
      </c>
      <c r="BS16" s="21"/>
      <c r="BT16" s="21">
        <v>0.41637524626267203</v>
      </c>
      <c r="BU16" s="21">
        <v>0.59722956691440798</v>
      </c>
    </row>
    <row r="17" spans="2:73" x14ac:dyDescent="0.3">
      <c r="B17" s="18" t="s">
        <v>443</v>
      </c>
      <c r="C17" s="22">
        <v>-0.26953165798654899</v>
      </c>
      <c r="D17" s="22">
        <v>-0.226952030564885</v>
      </c>
      <c r="E17" s="22">
        <v>-0.31107123109634699</v>
      </c>
      <c r="F17" s="22"/>
      <c r="G17" s="22">
        <v>-0.16449198785545699</v>
      </c>
      <c r="H17" s="22">
        <v>-2.0943161337328799E-2</v>
      </c>
      <c r="I17" s="22">
        <v>-0.225197476731479</v>
      </c>
      <c r="J17" s="22">
        <v>-0.346859334684955</v>
      </c>
      <c r="K17" s="22">
        <v>-0.41964967956339799</v>
      </c>
      <c r="L17" s="22">
        <v>-0.41354068599910399</v>
      </c>
      <c r="M17" s="22"/>
      <c r="N17" s="22">
        <v>-9.3977384806497102E-2</v>
      </c>
      <c r="O17" s="22">
        <v>-0.31832293322080302</v>
      </c>
      <c r="P17" s="22">
        <v>-0.331991900506235</v>
      </c>
      <c r="Q17" s="22">
        <v>-0.34819113821131897</v>
      </c>
      <c r="R17" s="22"/>
      <c r="S17" s="22">
        <v>-8.8976742054064001E-2</v>
      </c>
      <c r="T17" s="22">
        <v>-0.40133860587110798</v>
      </c>
      <c r="U17" s="22">
        <v>-0.16935428784197601</v>
      </c>
      <c r="V17" s="22">
        <v>-0.29595874961219998</v>
      </c>
      <c r="W17" s="22">
        <v>-0.29777042470187798</v>
      </c>
      <c r="X17" s="22">
        <v>-0.36022636378112199</v>
      </c>
      <c r="Y17" s="22">
        <v>-0.32465129031595003</v>
      </c>
      <c r="Z17" s="22">
        <v>-0.30990244018138702</v>
      </c>
      <c r="AA17" s="22">
        <v>-0.237122302360676</v>
      </c>
      <c r="AB17" s="22"/>
      <c r="AC17" s="22">
        <v>-0.45837556272528301</v>
      </c>
      <c r="AD17" s="22">
        <v>-0.183087509574973</v>
      </c>
      <c r="AE17" s="22">
        <v>-0.42469743526361597</v>
      </c>
      <c r="AF17" s="22">
        <v>-0.40091452512343001</v>
      </c>
      <c r="AG17" s="22">
        <v>-0.25203853279259297</v>
      </c>
      <c r="AH17" s="22">
        <v>-0.31596405656543303</v>
      </c>
      <c r="AI17" s="22">
        <v>-0.33544420011402498</v>
      </c>
      <c r="AJ17" s="22">
        <v>-0.31597770836128702</v>
      </c>
      <c r="AK17" s="22">
        <v>-0.35197304876289998</v>
      </c>
      <c r="AL17" s="22">
        <v>-0.288328324262836</v>
      </c>
      <c r="AM17" s="22">
        <v>-0.17549248432741699</v>
      </c>
      <c r="AN17" s="22">
        <v>-0.26025401705333501</v>
      </c>
      <c r="AO17" s="22">
        <v>-0.23621762373423699</v>
      </c>
      <c r="AP17" s="22">
        <v>-0.117046449456532</v>
      </c>
      <c r="AQ17" s="22">
        <v>-0.143005160821532</v>
      </c>
      <c r="AR17" s="22">
        <v>0.176016889078386</v>
      </c>
      <c r="AS17" s="22"/>
      <c r="AT17" s="22">
        <v>-0.101283447979602</v>
      </c>
      <c r="AU17" s="22">
        <v>-0.30941464902934002</v>
      </c>
      <c r="AV17" s="22">
        <v>-0.300172197841584</v>
      </c>
      <c r="AW17" s="22">
        <v>-0.39737323799204999</v>
      </c>
      <c r="AX17" s="22">
        <v>-0.29427773667868101</v>
      </c>
      <c r="AY17" s="22">
        <v>-0.20090623946753799</v>
      </c>
      <c r="AZ17" s="22"/>
      <c r="BA17" s="22">
        <v>-0.40588859569955998</v>
      </c>
      <c r="BB17" s="22">
        <v>-0.375770287975705</v>
      </c>
      <c r="BC17" s="22">
        <v>-0.227927649497325</v>
      </c>
      <c r="BD17" s="22">
        <v>5.0788144504747099E-2</v>
      </c>
      <c r="BE17" s="22">
        <v>0.147130460365308</v>
      </c>
      <c r="BF17" s="22"/>
      <c r="BG17" s="22">
        <v>-0.24619608500468099</v>
      </c>
      <c r="BH17" s="22">
        <v>-0.13266147177196799</v>
      </c>
      <c r="BI17" s="22">
        <v>-0.28307580865640097</v>
      </c>
      <c r="BJ17" s="22">
        <v>-0.421236575933291</v>
      </c>
      <c r="BK17" s="22">
        <v>-0.29103048537535298</v>
      </c>
      <c r="BL17" s="22"/>
      <c r="BM17" s="22">
        <v>-0.16766218638230601</v>
      </c>
      <c r="BN17" s="22">
        <v>-0.34516190147981601</v>
      </c>
      <c r="BO17" s="22">
        <v>-0.38996853403112403</v>
      </c>
      <c r="BP17" s="22"/>
      <c r="BQ17" s="22">
        <v>-3.2349287432351698E-3</v>
      </c>
      <c r="BR17" s="22">
        <v>-0.43607297749792101</v>
      </c>
      <c r="BS17" s="22"/>
      <c r="BT17" s="22">
        <v>-0.14550856971580001</v>
      </c>
      <c r="BU17" s="22">
        <v>-0.46668474124206899</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0.19325064042906501</v>
      </c>
      <c r="D9" s="17">
        <v>0.20417840790025099</v>
      </c>
      <c r="E9" s="17">
        <v>0.18241095241787</v>
      </c>
      <c r="F9" s="17"/>
      <c r="G9" s="17">
        <v>0.20981680776678599</v>
      </c>
      <c r="H9" s="17">
        <v>0.26286292193925598</v>
      </c>
      <c r="I9" s="17">
        <v>0.18936539119236001</v>
      </c>
      <c r="J9" s="17">
        <v>0.15212585180803501</v>
      </c>
      <c r="K9" s="17">
        <v>0.167355695411043</v>
      </c>
      <c r="L9" s="17">
        <v>0.17969366804388801</v>
      </c>
      <c r="M9" s="17"/>
      <c r="N9" s="17">
        <v>0.25823068181302</v>
      </c>
      <c r="O9" s="17">
        <v>0.175066302298402</v>
      </c>
      <c r="P9" s="17">
        <v>0.17645495808757</v>
      </c>
      <c r="Q9" s="17">
        <v>0.15795473753439099</v>
      </c>
      <c r="R9" s="17"/>
      <c r="S9" s="17">
        <v>0.24003110825599999</v>
      </c>
      <c r="T9" s="17">
        <v>0.15589931064028201</v>
      </c>
      <c r="U9" s="17">
        <v>0.22171760813649399</v>
      </c>
      <c r="V9" s="17">
        <v>0.19711795756127001</v>
      </c>
      <c r="W9" s="17">
        <v>0.15260778688368801</v>
      </c>
      <c r="X9" s="17">
        <v>0.15739303706163099</v>
      </c>
      <c r="Y9" s="17">
        <v>0.17765879729150899</v>
      </c>
      <c r="Z9" s="17">
        <v>0.24520138071501399</v>
      </c>
      <c r="AA9" s="17">
        <v>0.20410917446291299</v>
      </c>
      <c r="AB9" s="17"/>
      <c r="AC9" s="17">
        <v>8.7881917833896997E-2</v>
      </c>
      <c r="AD9" s="17">
        <v>0.18705750305073099</v>
      </c>
      <c r="AE9" s="17">
        <v>0.15246174426828299</v>
      </c>
      <c r="AF9" s="17">
        <v>0.18904675540372601</v>
      </c>
      <c r="AG9" s="17">
        <v>0.173311694454231</v>
      </c>
      <c r="AH9" s="17">
        <v>0.17761990725552401</v>
      </c>
      <c r="AI9" s="17">
        <v>0.18784441798969601</v>
      </c>
      <c r="AJ9" s="17">
        <v>0.20574618506056799</v>
      </c>
      <c r="AK9" s="17">
        <v>0.164742168711493</v>
      </c>
      <c r="AL9" s="17">
        <v>0.169753662893187</v>
      </c>
      <c r="AM9" s="17">
        <v>0.165818552211248</v>
      </c>
      <c r="AN9" s="17">
        <v>0.20218273042300999</v>
      </c>
      <c r="AO9" s="17">
        <v>0.188367508094202</v>
      </c>
      <c r="AP9" s="17">
        <v>0.30154651360290302</v>
      </c>
      <c r="AQ9" s="17">
        <v>0.15962892971603199</v>
      </c>
      <c r="AR9" s="17">
        <v>0.44177113073739499</v>
      </c>
      <c r="AS9" s="17"/>
      <c r="AT9" s="17">
        <v>0.28675992041618498</v>
      </c>
      <c r="AU9" s="17">
        <v>0.15700508710532199</v>
      </c>
      <c r="AV9" s="17">
        <v>0.16685290324267699</v>
      </c>
      <c r="AW9" s="17">
        <v>0.154895944210721</v>
      </c>
      <c r="AX9" s="17">
        <v>0.171913487146926</v>
      </c>
      <c r="AY9" s="17">
        <v>0.23412803625867301</v>
      </c>
      <c r="AZ9" s="17"/>
      <c r="BA9" s="17">
        <v>0.14912478357744499</v>
      </c>
      <c r="BB9" s="17">
        <v>0.147969101961519</v>
      </c>
      <c r="BC9" s="17">
        <v>0.20672787981662499</v>
      </c>
      <c r="BD9" s="17">
        <v>0.33215736341982499</v>
      </c>
      <c r="BE9" s="17">
        <v>0.30624653218727199</v>
      </c>
      <c r="BF9" s="17"/>
      <c r="BG9" s="17">
        <v>0.20850418394846201</v>
      </c>
      <c r="BH9" s="17">
        <v>0.24331640271102301</v>
      </c>
      <c r="BI9" s="17">
        <v>0.19648171819820501</v>
      </c>
      <c r="BJ9" s="17">
        <v>0.155758288655372</v>
      </c>
      <c r="BK9" s="17">
        <v>0.15950186898675101</v>
      </c>
      <c r="BL9" s="17"/>
      <c r="BM9" s="17">
        <v>0.22229448411835201</v>
      </c>
      <c r="BN9" s="17">
        <v>0.17120286283689601</v>
      </c>
      <c r="BO9" s="17">
        <v>0.160085491179013</v>
      </c>
      <c r="BP9" s="17"/>
      <c r="BQ9" s="17">
        <v>0.27474007788335902</v>
      </c>
      <c r="BR9" s="17">
        <v>0.151399839172321</v>
      </c>
      <c r="BS9" s="17"/>
      <c r="BT9" s="17">
        <v>0.25849022994848397</v>
      </c>
      <c r="BU9" s="17">
        <v>0.102854032717471</v>
      </c>
    </row>
    <row r="10" spans="2:73" x14ac:dyDescent="0.3">
      <c r="B10" s="18" t="s">
        <v>574</v>
      </c>
      <c r="C10" s="17">
        <v>0.37870538788163799</v>
      </c>
      <c r="D10" s="17">
        <v>0.37390858169390001</v>
      </c>
      <c r="E10" s="17">
        <v>0.38378989628786903</v>
      </c>
      <c r="F10" s="17"/>
      <c r="G10" s="17">
        <v>0.33436943936339703</v>
      </c>
      <c r="H10" s="17">
        <v>0.41686610397094498</v>
      </c>
      <c r="I10" s="17">
        <v>0.39105781447979798</v>
      </c>
      <c r="J10" s="17">
        <v>0.39687247088167299</v>
      </c>
      <c r="K10" s="17">
        <v>0.34913237368758498</v>
      </c>
      <c r="L10" s="17">
        <v>0.37208113141125698</v>
      </c>
      <c r="M10" s="17"/>
      <c r="N10" s="17">
        <v>0.40121911126677501</v>
      </c>
      <c r="O10" s="17">
        <v>0.40078106892509402</v>
      </c>
      <c r="P10" s="17">
        <v>0.36715874891905398</v>
      </c>
      <c r="Q10" s="17">
        <v>0.34063134482996599</v>
      </c>
      <c r="R10" s="17"/>
      <c r="S10" s="17">
        <v>0.36686099549826001</v>
      </c>
      <c r="T10" s="17">
        <v>0.37002299763660601</v>
      </c>
      <c r="U10" s="17">
        <v>0.40446566710018</v>
      </c>
      <c r="V10" s="17">
        <v>0.370998717234302</v>
      </c>
      <c r="W10" s="17">
        <v>0.366959737268994</v>
      </c>
      <c r="X10" s="17">
        <v>0.34723016673819102</v>
      </c>
      <c r="Y10" s="17">
        <v>0.43513994989927401</v>
      </c>
      <c r="Z10" s="17">
        <v>0.39693992561656199</v>
      </c>
      <c r="AA10" s="17">
        <v>0.37268962309992199</v>
      </c>
      <c r="AB10" s="17"/>
      <c r="AC10" s="17">
        <v>0.19170049282573901</v>
      </c>
      <c r="AD10" s="17">
        <v>0.28006404851655398</v>
      </c>
      <c r="AE10" s="17">
        <v>0.32370374937639801</v>
      </c>
      <c r="AF10" s="17">
        <v>0.30772304604754402</v>
      </c>
      <c r="AG10" s="17">
        <v>0.37463100266795801</v>
      </c>
      <c r="AH10" s="17">
        <v>0.377797865406649</v>
      </c>
      <c r="AI10" s="17">
        <v>0.41456184177894001</v>
      </c>
      <c r="AJ10" s="17">
        <v>0.34780470312470801</v>
      </c>
      <c r="AK10" s="17">
        <v>0.41270965450601099</v>
      </c>
      <c r="AL10" s="17">
        <v>0.35049037617158801</v>
      </c>
      <c r="AM10" s="17">
        <v>0.46739730039007299</v>
      </c>
      <c r="AN10" s="17">
        <v>0.40962908073306198</v>
      </c>
      <c r="AO10" s="17">
        <v>0.49608245144793101</v>
      </c>
      <c r="AP10" s="17">
        <v>0.35690213862549602</v>
      </c>
      <c r="AQ10" s="17">
        <v>0.50189198851172301</v>
      </c>
      <c r="AR10" s="17">
        <v>0.34551464752328098</v>
      </c>
      <c r="AS10" s="17"/>
      <c r="AT10" s="17">
        <v>0.34682803835359999</v>
      </c>
      <c r="AU10" s="17">
        <v>0.39072664706252302</v>
      </c>
      <c r="AV10" s="17">
        <v>0.36759939890441001</v>
      </c>
      <c r="AW10" s="17">
        <v>0.379159375080931</v>
      </c>
      <c r="AX10" s="17">
        <v>0.40143762688168699</v>
      </c>
      <c r="AY10" s="17">
        <v>0.43943171744766302</v>
      </c>
      <c r="AZ10" s="17"/>
      <c r="BA10" s="17">
        <v>0.35743068592601202</v>
      </c>
      <c r="BB10" s="17">
        <v>0.35803049927977398</v>
      </c>
      <c r="BC10" s="17">
        <v>0.41329625686737897</v>
      </c>
      <c r="BD10" s="17">
        <v>0.38781127837092999</v>
      </c>
      <c r="BE10" s="17">
        <v>0.44742074643496599</v>
      </c>
      <c r="BF10" s="17"/>
      <c r="BG10" s="17">
        <v>0.38021868746279303</v>
      </c>
      <c r="BH10" s="17">
        <v>0.41332399940453302</v>
      </c>
      <c r="BI10" s="17">
        <v>0.38190553632500301</v>
      </c>
      <c r="BJ10" s="17">
        <v>0.386888300536739</v>
      </c>
      <c r="BK10" s="17">
        <v>0.310261886174581</v>
      </c>
      <c r="BL10" s="17"/>
      <c r="BM10" s="17">
        <v>0.39721868097549901</v>
      </c>
      <c r="BN10" s="17">
        <v>0.37534626884106098</v>
      </c>
      <c r="BO10" s="17">
        <v>0.33170996311949402</v>
      </c>
      <c r="BP10" s="17"/>
      <c r="BQ10" s="17">
        <v>0.40152166920293803</v>
      </c>
      <c r="BR10" s="17">
        <v>0.37163216641386099</v>
      </c>
      <c r="BS10" s="17"/>
      <c r="BT10" s="17">
        <v>0.43170129240052002</v>
      </c>
      <c r="BU10" s="17">
        <v>0.31165273051453202</v>
      </c>
    </row>
    <row r="11" spans="2:73" x14ac:dyDescent="0.3">
      <c r="B11" s="18" t="s">
        <v>573</v>
      </c>
      <c r="C11" s="17">
        <v>0.294486379475283</v>
      </c>
      <c r="D11" s="17">
        <v>0.29384713939692297</v>
      </c>
      <c r="E11" s="17">
        <v>0.29523352098157202</v>
      </c>
      <c r="F11" s="17"/>
      <c r="G11" s="17">
        <v>0.25221398539773898</v>
      </c>
      <c r="H11" s="17">
        <v>0.19731285754681499</v>
      </c>
      <c r="I11" s="17">
        <v>0.26135550830739901</v>
      </c>
      <c r="J11" s="17">
        <v>0.32883798022044503</v>
      </c>
      <c r="K11" s="17">
        <v>0.36529997031239902</v>
      </c>
      <c r="L11" s="17">
        <v>0.35292514906470901</v>
      </c>
      <c r="M11" s="17"/>
      <c r="N11" s="17">
        <v>0.24250414659196701</v>
      </c>
      <c r="O11" s="17">
        <v>0.29538056059106399</v>
      </c>
      <c r="P11" s="17">
        <v>0.32986372264452501</v>
      </c>
      <c r="Q11" s="17">
        <v>0.31686756133865901</v>
      </c>
      <c r="R11" s="17"/>
      <c r="S11" s="17">
        <v>0.26126802075583899</v>
      </c>
      <c r="T11" s="17">
        <v>0.320987960101346</v>
      </c>
      <c r="U11" s="17">
        <v>0.29098634721907202</v>
      </c>
      <c r="V11" s="17">
        <v>0.274613468687746</v>
      </c>
      <c r="W11" s="17">
        <v>0.35344209792145997</v>
      </c>
      <c r="X11" s="17">
        <v>0.33282353831598499</v>
      </c>
      <c r="Y11" s="17">
        <v>0.26359727624624302</v>
      </c>
      <c r="Z11" s="17">
        <v>0.24935522713397201</v>
      </c>
      <c r="AA11" s="17">
        <v>0.29310021226934002</v>
      </c>
      <c r="AB11" s="17"/>
      <c r="AC11" s="17">
        <v>0.25124487263877399</v>
      </c>
      <c r="AD11" s="17">
        <v>0.32676878231384598</v>
      </c>
      <c r="AE11" s="17">
        <v>0.355477103854756</v>
      </c>
      <c r="AF11" s="17">
        <v>0.331074398908839</v>
      </c>
      <c r="AG11" s="17">
        <v>0.34345760716257401</v>
      </c>
      <c r="AH11" s="17">
        <v>0.32165212649028302</v>
      </c>
      <c r="AI11" s="17">
        <v>0.27906473480704802</v>
      </c>
      <c r="AJ11" s="17">
        <v>0.33471317260618699</v>
      </c>
      <c r="AK11" s="17">
        <v>0.27236173923104201</v>
      </c>
      <c r="AL11" s="17">
        <v>0.341176254356303</v>
      </c>
      <c r="AM11" s="17">
        <v>0.25988299548791199</v>
      </c>
      <c r="AN11" s="17">
        <v>0.29586302030356498</v>
      </c>
      <c r="AO11" s="17">
        <v>0.18702689350587001</v>
      </c>
      <c r="AP11" s="17">
        <v>0.262074937368108</v>
      </c>
      <c r="AQ11" s="17">
        <v>0.23731703134089299</v>
      </c>
      <c r="AR11" s="17">
        <v>0.127112409518573</v>
      </c>
      <c r="AS11" s="17"/>
      <c r="AT11" s="17">
        <v>0.22938024578650301</v>
      </c>
      <c r="AU11" s="17">
        <v>0.31651800029069899</v>
      </c>
      <c r="AV11" s="17">
        <v>0.31219865063352598</v>
      </c>
      <c r="AW11" s="17">
        <v>0.33485162825984899</v>
      </c>
      <c r="AX11" s="17">
        <v>0.304643647282068</v>
      </c>
      <c r="AY11" s="17">
        <v>0.24766586259304699</v>
      </c>
      <c r="AZ11" s="17"/>
      <c r="BA11" s="17">
        <v>0.33266181111203902</v>
      </c>
      <c r="BB11" s="17">
        <v>0.34128954611268703</v>
      </c>
      <c r="BC11" s="17">
        <v>0.26491464353381899</v>
      </c>
      <c r="BD11" s="17">
        <v>0.19365486821994199</v>
      </c>
      <c r="BE11" s="17">
        <v>0.200678040138727</v>
      </c>
      <c r="BF11" s="17"/>
      <c r="BG11" s="17">
        <v>0.31126601107639201</v>
      </c>
      <c r="BH11" s="17">
        <v>0.25032730723047603</v>
      </c>
      <c r="BI11" s="17">
        <v>0.32277374202547399</v>
      </c>
      <c r="BJ11" s="17">
        <v>0.30621197361708702</v>
      </c>
      <c r="BK11" s="17">
        <v>0.33006575787295001</v>
      </c>
      <c r="BL11" s="17"/>
      <c r="BM11" s="17">
        <v>0.26663816934315798</v>
      </c>
      <c r="BN11" s="17">
        <v>0.32122022881023099</v>
      </c>
      <c r="BO11" s="17">
        <v>0.312763114003135</v>
      </c>
      <c r="BP11" s="17"/>
      <c r="BQ11" s="17">
        <v>0.22293375976476601</v>
      </c>
      <c r="BR11" s="17">
        <v>0.33616026396285997</v>
      </c>
      <c r="BS11" s="17"/>
      <c r="BT11" s="17">
        <v>0.22862069811896099</v>
      </c>
      <c r="BU11" s="17">
        <v>0.38638475951891499</v>
      </c>
    </row>
    <row r="12" spans="2:73" x14ac:dyDescent="0.3">
      <c r="B12" s="18" t="s">
        <v>572</v>
      </c>
      <c r="C12" s="17">
        <v>6.2371863739889302E-2</v>
      </c>
      <c r="D12" s="17">
        <v>6.7518609278232097E-2</v>
      </c>
      <c r="E12" s="17">
        <v>5.75489389809372E-2</v>
      </c>
      <c r="F12" s="17"/>
      <c r="G12" s="17">
        <v>0.101357153061244</v>
      </c>
      <c r="H12" s="17">
        <v>5.5379051041498102E-2</v>
      </c>
      <c r="I12" s="17">
        <v>7.7777864949302597E-2</v>
      </c>
      <c r="J12" s="17">
        <v>5.9677482611464099E-2</v>
      </c>
      <c r="K12" s="17">
        <v>4.7726176053378401E-2</v>
      </c>
      <c r="L12" s="17">
        <v>4.1732391079920897E-2</v>
      </c>
      <c r="M12" s="17"/>
      <c r="N12" s="17">
        <v>5.6288877922593503E-2</v>
      </c>
      <c r="O12" s="17">
        <v>5.9130301050771099E-2</v>
      </c>
      <c r="P12" s="17">
        <v>5.8123952571572601E-2</v>
      </c>
      <c r="Q12" s="17">
        <v>7.7310745453509896E-2</v>
      </c>
      <c r="R12" s="17"/>
      <c r="S12" s="17">
        <v>7.1686724983821601E-2</v>
      </c>
      <c r="T12" s="17">
        <v>7.7107922273627102E-2</v>
      </c>
      <c r="U12" s="17">
        <v>4.00452664238201E-2</v>
      </c>
      <c r="V12" s="17">
        <v>8.6608711601689495E-2</v>
      </c>
      <c r="W12" s="17">
        <v>5.2850126131147999E-2</v>
      </c>
      <c r="X12" s="17">
        <v>7.1946396520883901E-2</v>
      </c>
      <c r="Y12" s="17">
        <v>4.2587445191979198E-2</v>
      </c>
      <c r="Z12" s="17">
        <v>5.0408951153566299E-2</v>
      </c>
      <c r="AA12" s="17">
        <v>4.8417258880108199E-2</v>
      </c>
      <c r="AB12" s="17"/>
      <c r="AC12" s="17">
        <v>0.22586516616145699</v>
      </c>
      <c r="AD12" s="17">
        <v>2.8502989483184998E-2</v>
      </c>
      <c r="AE12" s="17">
        <v>9.4926111385801606E-2</v>
      </c>
      <c r="AF12" s="17">
        <v>7.22531301819231E-2</v>
      </c>
      <c r="AG12" s="17">
        <v>2.2566646788096199E-2</v>
      </c>
      <c r="AH12" s="17">
        <v>5.9196166795317202E-2</v>
      </c>
      <c r="AI12" s="17">
        <v>6.5628269818475402E-2</v>
      </c>
      <c r="AJ12" s="17">
        <v>5.3538321276608299E-2</v>
      </c>
      <c r="AK12" s="17">
        <v>8.9161323595258399E-2</v>
      </c>
      <c r="AL12" s="17">
        <v>6.9037280088531897E-2</v>
      </c>
      <c r="AM12" s="17">
        <v>8.4338468004179504E-2</v>
      </c>
      <c r="AN12" s="17">
        <v>7.2561538684793703E-2</v>
      </c>
      <c r="AO12" s="17">
        <v>4.8531195785059801E-2</v>
      </c>
      <c r="AP12" s="17">
        <v>5.6758510378459297E-2</v>
      </c>
      <c r="AQ12" s="17">
        <v>3.3216202066247598E-2</v>
      </c>
      <c r="AR12" s="17">
        <v>4.5930585129183299E-2</v>
      </c>
      <c r="AS12" s="17"/>
      <c r="AT12" s="17">
        <v>6.3535264005423406E-2</v>
      </c>
      <c r="AU12" s="17">
        <v>6.3224314699194706E-2</v>
      </c>
      <c r="AV12" s="17">
        <v>8.8057991299001895E-2</v>
      </c>
      <c r="AW12" s="17">
        <v>6.3666373955643799E-2</v>
      </c>
      <c r="AX12" s="17">
        <v>3.9271687078165099E-2</v>
      </c>
      <c r="AY12" s="17">
        <v>1.8741755673088702E-2</v>
      </c>
      <c r="AZ12" s="17"/>
      <c r="BA12" s="17">
        <v>6.0760165382796903E-2</v>
      </c>
      <c r="BB12" s="17">
        <v>7.8437156636921093E-2</v>
      </c>
      <c r="BC12" s="17">
        <v>5.6840419372009302E-2</v>
      </c>
      <c r="BD12" s="17">
        <v>4.1074703000135701E-2</v>
      </c>
      <c r="BE12" s="17">
        <v>1.47165323421477E-2</v>
      </c>
      <c r="BF12" s="17"/>
      <c r="BG12" s="17">
        <v>4.9958256426405299E-2</v>
      </c>
      <c r="BH12" s="17">
        <v>4.4370407336535203E-2</v>
      </c>
      <c r="BI12" s="17">
        <v>6.1672808356437597E-2</v>
      </c>
      <c r="BJ12" s="17">
        <v>7.9456076012288504E-2</v>
      </c>
      <c r="BK12" s="17">
        <v>0.113354583145021</v>
      </c>
      <c r="BL12" s="17"/>
      <c r="BM12" s="17">
        <v>6.2789195581094595E-2</v>
      </c>
      <c r="BN12" s="17">
        <v>5.2846367178797697E-2</v>
      </c>
      <c r="BO12" s="17">
        <v>8.4157896343178606E-2</v>
      </c>
      <c r="BP12" s="17"/>
      <c r="BQ12" s="17">
        <v>5.72836159795896E-2</v>
      </c>
      <c r="BR12" s="17">
        <v>6.0762625743429201E-2</v>
      </c>
      <c r="BS12" s="17"/>
      <c r="BT12" s="17">
        <v>4.7759765235832398E-2</v>
      </c>
      <c r="BU12" s="17">
        <v>8.5047895451925704E-2</v>
      </c>
    </row>
    <row r="13" spans="2:73" x14ac:dyDescent="0.3">
      <c r="B13" s="18" t="s">
        <v>571</v>
      </c>
      <c r="C13" s="17">
        <v>3.2604943192831699E-2</v>
      </c>
      <c r="D13" s="17">
        <v>2.9415088861682499E-2</v>
      </c>
      <c r="E13" s="17">
        <v>3.54642502887179E-2</v>
      </c>
      <c r="F13" s="17"/>
      <c r="G13" s="17">
        <v>4.4641547564511101E-2</v>
      </c>
      <c r="H13" s="17">
        <v>2.2923074763802401E-2</v>
      </c>
      <c r="I13" s="17">
        <v>4.3068877476558701E-2</v>
      </c>
      <c r="J13" s="17">
        <v>3.73528472934294E-2</v>
      </c>
      <c r="K13" s="17">
        <v>3.8360094510278699E-2</v>
      </c>
      <c r="L13" s="17">
        <v>1.6268087233927701E-2</v>
      </c>
      <c r="M13" s="17"/>
      <c r="N13" s="17">
        <v>2.2904256989015E-2</v>
      </c>
      <c r="O13" s="17">
        <v>3.32460858282543E-2</v>
      </c>
      <c r="P13" s="17">
        <v>2.7475507074281601E-2</v>
      </c>
      <c r="Q13" s="17">
        <v>4.6336642154826198E-2</v>
      </c>
      <c r="R13" s="17"/>
      <c r="S13" s="17">
        <v>2.1295541327605999E-2</v>
      </c>
      <c r="T13" s="17">
        <v>4.1216165398132401E-2</v>
      </c>
      <c r="U13" s="17">
        <v>1.6870239684101299E-2</v>
      </c>
      <c r="V13" s="17">
        <v>3.5847077095418199E-2</v>
      </c>
      <c r="W13" s="17">
        <v>3.4270328342755202E-2</v>
      </c>
      <c r="X13" s="17">
        <v>3.8686551491911199E-2</v>
      </c>
      <c r="Y13" s="17">
        <v>3.24807807679744E-2</v>
      </c>
      <c r="Z13" s="17">
        <v>2.6896862740947099E-2</v>
      </c>
      <c r="AA13" s="17">
        <v>4.1763205722547297E-2</v>
      </c>
      <c r="AB13" s="17"/>
      <c r="AC13" s="17">
        <v>0.14604263752069799</v>
      </c>
      <c r="AD13" s="17">
        <v>8.1561932615041799E-2</v>
      </c>
      <c r="AE13" s="17">
        <v>4.4606045114023003E-2</v>
      </c>
      <c r="AF13" s="17">
        <v>4.5904272571438601E-2</v>
      </c>
      <c r="AG13" s="17">
        <v>4.3699528052100298E-2</v>
      </c>
      <c r="AH13" s="17">
        <v>7.0655951944898496E-3</v>
      </c>
      <c r="AI13" s="17">
        <v>3.1187447740823999E-2</v>
      </c>
      <c r="AJ13" s="17">
        <v>3.54828866121581E-2</v>
      </c>
      <c r="AK13" s="17">
        <v>4.6374215728450803E-2</v>
      </c>
      <c r="AL13" s="17">
        <v>2.7697590062998299E-2</v>
      </c>
      <c r="AM13" s="17">
        <v>1.6583824773510201E-2</v>
      </c>
      <c r="AN13" s="17">
        <v>1.50479203761622E-2</v>
      </c>
      <c r="AO13" s="17">
        <v>4.3518828853033799E-2</v>
      </c>
      <c r="AP13" s="17">
        <v>0</v>
      </c>
      <c r="AQ13" s="17">
        <v>1.01276125700302E-2</v>
      </c>
      <c r="AR13" s="17">
        <v>1.6782971009908301E-2</v>
      </c>
      <c r="AS13" s="17"/>
      <c r="AT13" s="17">
        <v>3.3501267575873503E-2</v>
      </c>
      <c r="AU13" s="17">
        <v>3.5317485794105999E-2</v>
      </c>
      <c r="AV13" s="17">
        <v>3.2343399808864498E-2</v>
      </c>
      <c r="AW13" s="17">
        <v>3.3757841378554601E-2</v>
      </c>
      <c r="AX13" s="17">
        <v>2.6710575497977999E-2</v>
      </c>
      <c r="AY13" s="17">
        <v>2.1074965131699999E-2</v>
      </c>
      <c r="AZ13" s="17"/>
      <c r="BA13" s="17">
        <v>4.4933243775819101E-2</v>
      </c>
      <c r="BB13" s="17">
        <v>3.4637896116662098E-2</v>
      </c>
      <c r="BC13" s="17">
        <v>2.0596296755213302E-2</v>
      </c>
      <c r="BD13" s="17">
        <v>2.35495203477778E-2</v>
      </c>
      <c r="BE13" s="17">
        <v>2.0656260276588501E-2</v>
      </c>
      <c r="BF13" s="17"/>
      <c r="BG13" s="17">
        <v>1.4849047537102301E-2</v>
      </c>
      <c r="BH13" s="17">
        <v>2.2756048547506E-2</v>
      </c>
      <c r="BI13" s="17">
        <v>1.8204422039329701E-2</v>
      </c>
      <c r="BJ13" s="17">
        <v>4.5780523456969403E-2</v>
      </c>
      <c r="BK13" s="17">
        <v>5.3274093263094402E-2</v>
      </c>
      <c r="BL13" s="17"/>
      <c r="BM13" s="17">
        <v>2.2030561967457899E-2</v>
      </c>
      <c r="BN13" s="17">
        <v>3.4044360370560002E-2</v>
      </c>
      <c r="BO13" s="17">
        <v>6.0606269486413497E-2</v>
      </c>
      <c r="BP13" s="17"/>
      <c r="BQ13" s="17">
        <v>2.1014689456160401E-2</v>
      </c>
      <c r="BR13" s="17">
        <v>4.0820712719511702E-2</v>
      </c>
      <c r="BS13" s="17"/>
      <c r="BT13" s="17">
        <v>1.5219832012427799E-2</v>
      </c>
      <c r="BU13" s="17">
        <v>5.7883979309812601E-2</v>
      </c>
    </row>
    <row r="14" spans="2:73" x14ac:dyDescent="0.3">
      <c r="B14" s="18" t="s">
        <v>92</v>
      </c>
      <c r="C14" s="17">
        <v>3.8580785281292503E-2</v>
      </c>
      <c r="D14" s="17">
        <v>3.1132172869010301E-2</v>
      </c>
      <c r="E14" s="17">
        <v>4.5552441043033499E-2</v>
      </c>
      <c r="F14" s="17"/>
      <c r="G14" s="17">
        <v>5.76010668463224E-2</v>
      </c>
      <c r="H14" s="17">
        <v>4.4655990737684802E-2</v>
      </c>
      <c r="I14" s="17">
        <v>3.7374543594581998E-2</v>
      </c>
      <c r="J14" s="17">
        <v>2.5133367184953199E-2</v>
      </c>
      <c r="K14" s="17">
        <v>3.2125690025315901E-2</v>
      </c>
      <c r="L14" s="17">
        <v>3.7299573166297201E-2</v>
      </c>
      <c r="M14" s="17"/>
      <c r="N14" s="17">
        <v>1.88529254166299E-2</v>
      </c>
      <c r="O14" s="17">
        <v>3.6395681306413699E-2</v>
      </c>
      <c r="P14" s="17">
        <v>4.0923110702997097E-2</v>
      </c>
      <c r="Q14" s="17">
        <v>6.0898968688647297E-2</v>
      </c>
      <c r="R14" s="17"/>
      <c r="S14" s="17">
        <v>3.8857609178473203E-2</v>
      </c>
      <c r="T14" s="17">
        <v>3.4765643950005698E-2</v>
      </c>
      <c r="U14" s="17">
        <v>2.5914871436332101E-2</v>
      </c>
      <c r="V14" s="17">
        <v>3.4814067819574503E-2</v>
      </c>
      <c r="W14" s="17">
        <v>3.9869923451955197E-2</v>
      </c>
      <c r="X14" s="17">
        <v>5.1920309871397501E-2</v>
      </c>
      <c r="Y14" s="17">
        <v>4.8535750603020497E-2</v>
      </c>
      <c r="Z14" s="17">
        <v>3.1197652639939601E-2</v>
      </c>
      <c r="AA14" s="17">
        <v>3.9920525565170097E-2</v>
      </c>
      <c r="AB14" s="17"/>
      <c r="AC14" s="17">
        <v>9.7264913019435698E-2</v>
      </c>
      <c r="AD14" s="17">
        <v>9.6044744020641698E-2</v>
      </c>
      <c r="AE14" s="17">
        <v>2.8825246000737301E-2</v>
      </c>
      <c r="AF14" s="17">
        <v>5.3998396886530201E-2</v>
      </c>
      <c r="AG14" s="17">
        <v>4.2333520875041102E-2</v>
      </c>
      <c r="AH14" s="17">
        <v>5.66683388577362E-2</v>
      </c>
      <c r="AI14" s="17">
        <v>2.1713287865017899E-2</v>
      </c>
      <c r="AJ14" s="17">
        <v>2.27147313197705E-2</v>
      </c>
      <c r="AK14" s="17">
        <v>1.4650898227744499E-2</v>
      </c>
      <c r="AL14" s="17">
        <v>4.18448364273925E-2</v>
      </c>
      <c r="AM14" s="17">
        <v>5.9788591330775503E-3</v>
      </c>
      <c r="AN14" s="17">
        <v>4.71570947940769E-3</v>
      </c>
      <c r="AO14" s="17">
        <v>3.6473122313902998E-2</v>
      </c>
      <c r="AP14" s="17">
        <v>2.27179000250337E-2</v>
      </c>
      <c r="AQ14" s="17">
        <v>5.7818235795073801E-2</v>
      </c>
      <c r="AR14" s="17">
        <v>2.2888256081659501E-2</v>
      </c>
      <c r="AS14" s="17"/>
      <c r="AT14" s="17">
        <v>3.9995263862415899E-2</v>
      </c>
      <c r="AU14" s="17">
        <v>3.7208465048154803E-2</v>
      </c>
      <c r="AV14" s="17">
        <v>3.2947656111520403E-2</v>
      </c>
      <c r="AW14" s="17">
        <v>3.3668837114300201E-2</v>
      </c>
      <c r="AX14" s="17">
        <v>5.60229761131757E-2</v>
      </c>
      <c r="AY14" s="17">
        <v>3.8957662895828603E-2</v>
      </c>
      <c r="AZ14" s="17"/>
      <c r="BA14" s="17">
        <v>5.5089310225887901E-2</v>
      </c>
      <c r="BB14" s="17">
        <v>3.9635799892436999E-2</v>
      </c>
      <c r="BC14" s="17">
        <v>3.7624503654954497E-2</v>
      </c>
      <c r="BD14" s="17">
        <v>2.17522666413895E-2</v>
      </c>
      <c r="BE14" s="17">
        <v>1.0281888620299001E-2</v>
      </c>
      <c r="BF14" s="17"/>
      <c r="BG14" s="17">
        <v>3.52038135488454E-2</v>
      </c>
      <c r="BH14" s="17">
        <v>2.5905834769927999E-2</v>
      </c>
      <c r="BI14" s="17">
        <v>1.8961773055551499E-2</v>
      </c>
      <c r="BJ14" s="17">
        <v>2.5904837721544401E-2</v>
      </c>
      <c r="BK14" s="17">
        <v>3.3541810557603101E-2</v>
      </c>
      <c r="BL14" s="17"/>
      <c r="BM14" s="17">
        <v>2.90289080144394E-2</v>
      </c>
      <c r="BN14" s="17">
        <v>4.5339911962455001E-2</v>
      </c>
      <c r="BO14" s="17">
        <v>5.0677265868765101E-2</v>
      </c>
      <c r="BP14" s="17"/>
      <c r="BQ14" s="17">
        <v>2.25061877131866E-2</v>
      </c>
      <c r="BR14" s="17">
        <v>3.9224391988016999E-2</v>
      </c>
      <c r="BS14" s="17"/>
      <c r="BT14" s="17">
        <v>1.8208182283774299E-2</v>
      </c>
      <c r="BU14" s="17">
        <v>5.61766024873432E-2</v>
      </c>
    </row>
    <row r="15" spans="2:73" x14ac:dyDescent="0.3">
      <c r="B15" s="18" t="s">
        <v>577</v>
      </c>
      <c r="C15" s="21">
        <v>0.57195602831070402</v>
      </c>
      <c r="D15" s="21">
        <v>0.57808698959415195</v>
      </c>
      <c r="E15" s="21">
        <v>0.56620084870573895</v>
      </c>
      <c r="F15" s="21"/>
      <c r="G15" s="21">
        <v>0.54418624713018304</v>
      </c>
      <c r="H15" s="21">
        <v>0.67972902591020001</v>
      </c>
      <c r="I15" s="21">
        <v>0.58042320567215799</v>
      </c>
      <c r="J15" s="21">
        <v>0.54899832268970805</v>
      </c>
      <c r="K15" s="21">
        <v>0.51648806909862799</v>
      </c>
      <c r="L15" s="21">
        <v>0.55177479945514496</v>
      </c>
      <c r="M15" s="21"/>
      <c r="N15" s="21">
        <v>0.65944979307979501</v>
      </c>
      <c r="O15" s="21">
        <v>0.57584737122349705</v>
      </c>
      <c r="P15" s="21">
        <v>0.54361370700662404</v>
      </c>
      <c r="Q15" s="21">
        <v>0.49858608236435797</v>
      </c>
      <c r="R15" s="21"/>
      <c r="S15" s="21">
        <v>0.60689210375425995</v>
      </c>
      <c r="T15" s="21">
        <v>0.52592230827688902</v>
      </c>
      <c r="U15" s="21">
        <v>0.62618327523667405</v>
      </c>
      <c r="V15" s="21">
        <v>0.56811667479557204</v>
      </c>
      <c r="W15" s="21">
        <v>0.51956752415268204</v>
      </c>
      <c r="X15" s="21">
        <v>0.50462320379982295</v>
      </c>
      <c r="Y15" s="21">
        <v>0.61279874719078298</v>
      </c>
      <c r="Z15" s="21">
        <v>0.64214130633157496</v>
      </c>
      <c r="AA15" s="21">
        <v>0.57679879756283503</v>
      </c>
      <c r="AB15" s="21"/>
      <c r="AC15" s="21">
        <v>0.27958241065963602</v>
      </c>
      <c r="AD15" s="21">
        <v>0.46712155156728502</v>
      </c>
      <c r="AE15" s="21">
        <v>0.47616549364468203</v>
      </c>
      <c r="AF15" s="21">
        <v>0.49676980145126898</v>
      </c>
      <c r="AG15" s="21">
        <v>0.54794269712218902</v>
      </c>
      <c r="AH15" s="21">
        <v>0.55541777266217396</v>
      </c>
      <c r="AI15" s="21">
        <v>0.60240625976863504</v>
      </c>
      <c r="AJ15" s="21">
        <v>0.55355088818527598</v>
      </c>
      <c r="AK15" s="21">
        <v>0.57745182321750399</v>
      </c>
      <c r="AL15" s="21">
        <v>0.52024403906477401</v>
      </c>
      <c r="AM15" s="21">
        <v>0.63321585260132096</v>
      </c>
      <c r="AN15" s="21">
        <v>0.61181181115607097</v>
      </c>
      <c r="AO15" s="21">
        <v>0.68444995954213295</v>
      </c>
      <c r="AP15" s="21">
        <v>0.65844865222839899</v>
      </c>
      <c r="AQ15" s="21">
        <v>0.66152091822775505</v>
      </c>
      <c r="AR15" s="21">
        <v>0.78728577826067603</v>
      </c>
      <c r="AS15" s="21"/>
      <c r="AT15" s="21">
        <v>0.63358795876978502</v>
      </c>
      <c r="AU15" s="21">
        <v>0.54773173416784504</v>
      </c>
      <c r="AV15" s="21">
        <v>0.53445230214708705</v>
      </c>
      <c r="AW15" s="21">
        <v>0.53405531929165195</v>
      </c>
      <c r="AX15" s="21">
        <v>0.57335111402861305</v>
      </c>
      <c r="AY15" s="21">
        <v>0.67355975370633503</v>
      </c>
      <c r="AZ15" s="21"/>
      <c r="BA15" s="21">
        <v>0.50655546950345698</v>
      </c>
      <c r="BB15" s="21">
        <v>0.50599960124129295</v>
      </c>
      <c r="BC15" s="21">
        <v>0.62002413668400402</v>
      </c>
      <c r="BD15" s="21">
        <v>0.71996864179075504</v>
      </c>
      <c r="BE15" s="21">
        <v>0.75366727862223803</v>
      </c>
      <c r="BF15" s="21"/>
      <c r="BG15" s="21">
        <v>0.58872287141125501</v>
      </c>
      <c r="BH15" s="21">
        <v>0.65664040211555497</v>
      </c>
      <c r="BI15" s="21">
        <v>0.57838725452320705</v>
      </c>
      <c r="BJ15" s="21">
        <v>0.54264658919211095</v>
      </c>
      <c r="BK15" s="21">
        <v>0.46976375516133201</v>
      </c>
      <c r="BL15" s="21"/>
      <c r="BM15" s="21">
        <v>0.61951316509385002</v>
      </c>
      <c r="BN15" s="21">
        <v>0.54654913167795605</v>
      </c>
      <c r="BO15" s="21">
        <v>0.49179545429850802</v>
      </c>
      <c r="BP15" s="21"/>
      <c r="BQ15" s="21">
        <v>0.67626174708629705</v>
      </c>
      <c r="BR15" s="21">
        <v>0.52303200558618201</v>
      </c>
      <c r="BS15" s="21"/>
      <c r="BT15" s="21">
        <v>0.69019152234900405</v>
      </c>
      <c r="BU15" s="21">
        <v>0.41450676323200297</v>
      </c>
    </row>
    <row r="16" spans="2:73" x14ac:dyDescent="0.3">
      <c r="B16" s="18" t="s">
        <v>576</v>
      </c>
      <c r="C16" s="21">
        <v>9.4976806932720897E-2</v>
      </c>
      <c r="D16" s="21">
        <v>9.6933698139914606E-2</v>
      </c>
      <c r="E16" s="21">
        <v>9.30131892696551E-2</v>
      </c>
      <c r="F16" s="21"/>
      <c r="G16" s="21">
        <v>0.14599870062575501</v>
      </c>
      <c r="H16" s="21">
        <v>7.8302125805300396E-2</v>
      </c>
      <c r="I16" s="21">
        <v>0.12084674242586101</v>
      </c>
      <c r="J16" s="21">
        <v>9.7030329904893506E-2</v>
      </c>
      <c r="K16" s="21">
        <v>8.60862705636571E-2</v>
      </c>
      <c r="L16" s="21">
        <v>5.8000478313848601E-2</v>
      </c>
      <c r="M16" s="21"/>
      <c r="N16" s="21">
        <v>7.9193134911608495E-2</v>
      </c>
      <c r="O16" s="21">
        <v>9.2376386879025399E-2</v>
      </c>
      <c r="P16" s="21">
        <v>8.5599459645854206E-2</v>
      </c>
      <c r="Q16" s="21">
        <v>0.123647387608336</v>
      </c>
      <c r="R16" s="21"/>
      <c r="S16" s="21">
        <v>9.2982266311427503E-2</v>
      </c>
      <c r="T16" s="21">
        <v>0.11832408767176</v>
      </c>
      <c r="U16" s="21">
        <v>5.6915506107921399E-2</v>
      </c>
      <c r="V16" s="21">
        <v>0.12245578869710801</v>
      </c>
      <c r="W16" s="21">
        <v>8.7120454473903305E-2</v>
      </c>
      <c r="X16" s="21">
        <v>0.110632948012795</v>
      </c>
      <c r="Y16" s="21">
        <v>7.5068225959953605E-2</v>
      </c>
      <c r="Z16" s="21">
        <v>7.7305813894513506E-2</v>
      </c>
      <c r="AA16" s="21">
        <v>9.0180464602655594E-2</v>
      </c>
      <c r="AB16" s="21"/>
      <c r="AC16" s="21">
        <v>0.37190780368215398</v>
      </c>
      <c r="AD16" s="21">
        <v>0.11006492209822701</v>
      </c>
      <c r="AE16" s="21">
        <v>0.13953215649982501</v>
      </c>
      <c r="AF16" s="21">
        <v>0.11815740275336201</v>
      </c>
      <c r="AG16" s="21">
        <v>6.6266174840196507E-2</v>
      </c>
      <c r="AH16" s="21">
        <v>6.6261761989807003E-2</v>
      </c>
      <c r="AI16" s="21">
        <v>9.6815717559299394E-2</v>
      </c>
      <c r="AJ16" s="21">
        <v>8.9021207888766399E-2</v>
      </c>
      <c r="AK16" s="21">
        <v>0.13553553932370899</v>
      </c>
      <c r="AL16" s="21">
        <v>9.6734870151530206E-2</v>
      </c>
      <c r="AM16" s="21">
        <v>0.10092229277769001</v>
      </c>
      <c r="AN16" s="21">
        <v>8.7609459060955894E-2</v>
      </c>
      <c r="AO16" s="21">
        <v>9.2050024638093503E-2</v>
      </c>
      <c r="AP16" s="21">
        <v>5.6758510378459297E-2</v>
      </c>
      <c r="AQ16" s="21">
        <v>4.3343814636277699E-2</v>
      </c>
      <c r="AR16" s="21">
        <v>6.2713556139091506E-2</v>
      </c>
      <c r="AS16" s="21"/>
      <c r="AT16" s="21">
        <v>9.7036531581296895E-2</v>
      </c>
      <c r="AU16" s="21">
        <v>9.8541800493300705E-2</v>
      </c>
      <c r="AV16" s="21">
        <v>0.120401391107866</v>
      </c>
      <c r="AW16" s="21">
        <v>9.74242153341984E-2</v>
      </c>
      <c r="AX16" s="21">
        <v>6.5982262576143105E-2</v>
      </c>
      <c r="AY16" s="21">
        <v>3.9816720804788701E-2</v>
      </c>
      <c r="AZ16" s="21"/>
      <c r="BA16" s="21">
        <v>0.105693409158616</v>
      </c>
      <c r="BB16" s="21">
        <v>0.113075052753583</v>
      </c>
      <c r="BC16" s="21">
        <v>7.7436716127222596E-2</v>
      </c>
      <c r="BD16" s="21">
        <v>6.4624223347913498E-2</v>
      </c>
      <c r="BE16" s="21">
        <v>3.5372792618736201E-2</v>
      </c>
      <c r="BF16" s="21"/>
      <c r="BG16" s="21">
        <v>6.4807303963507604E-2</v>
      </c>
      <c r="BH16" s="21">
        <v>6.7126455884041106E-2</v>
      </c>
      <c r="BI16" s="21">
        <v>7.9877230395767204E-2</v>
      </c>
      <c r="BJ16" s="21">
        <v>0.125236599469258</v>
      </c>
      <c r="BK16" s="21">
        <v>0.16662867640811499</v>
      </c>
      <c r="BL16" s="21"/>
      <c r="BM16" s="21">
        <v>8.4819757548552505E-2</v>
      </c>
      <c r="BN16" s="21">
        <v>8.6890727549357602E-2</v>
      </c>
      <c r="BO16" s="21">
        <v>0.14476416582959201</v>
      </c>
      <c r="BP16" s="21"/>
      <c r="BQ16" s="21">
        <v>7.8298305435750101E-2</v>
      </c>
      <c r="BR16" s="21">
        <v>0.101583338462941</v>
      </c>
      <c r="BS16" s="21"/>
      <c r="BT16" s="21">
        <v>6.2979597248260202E-2</v>
      </c>
      <c r="BU16" s="21">
        <v>0.14293187476173799</v>
      </c>
    </row>
    <row r="17" spans="2:73" x14ac:dyDescent="0.3">
      <c r="B17" s="18" t="s">
        <v>443</v>
      </c>
      <c r="C17" s="22">
        <v>0.47697922137798299</v>
      </c>
      <c r="D17" s="22">
        <v>0.48115329145423702</v>
      </c>
      <c r="E17" s="22">
        <v>0.47318765943608398</v>
      </c>
      <c r="F17" s="22"/>
      <c r="G17" s="22">
        <v>0.398187546504428</v>
      </c>
      <c r="H17" s="22">
        <v>0.60142690010489996</v>
      </c>
      <c r="I17" s="22">
        <v>0.45957646324629597</v>
      </c>
      <c r="J17" s="22">
        <v>0.45196799278481498</v>
      </c>
      <c r="K17" s="22">
        <v>0.43040179853497101</v>
      </c>
      <c r="L17" s="22">
        <v>0.49377432114129599</v>
      </c>
      <c r="M17" s="22"/>
      <c r="N17" s="22">
        <v>0.58025665816818595</v>
      </c>
      <c r="O17" s="22">
        <v>0.483470984344471</v>
      </c>
      <c r="P17" s="22">
        <v>0.45801424736077001</v>
      </c>
      <c r="Q17" s="22">
        <v>0.37493869475602198</v>
      </c>
      <c r="R17" s="22"/>
      <c r="S17" s="22">
        <v>0.51390983744283303</v>
      </c>
      <c r="T17" s="22">
        <v>0.40759822060512901</v>
      </c>
      <c r="U17" s="22">
        <v>0.56926776912875299</v>
      </c>
      <c r="V17" s="22">
        <v>0.44566088609846399</v>
      </c>
      <c r="W17" s="22">
        <v>0.43244706967877899</v>
      </c>
      <c r="X17" s="22">
        <v>0.39399025578702701</v>
      </c>
      <c r="Y17" s="22">
        <v>0.53773052123082898</v>
      </c>
      <c r="Z17" s="22">
        <v>0.56483549243706199</v>
      </c>
      <c r="AA17" s="22">
        <v>0.48661833296017898</v>
      </c>
      <c r="AB17" s="22"/>
      <c r="AC17" s="22">
        <v>-9.2325393022518701E-2</v>
      </c>
      <c r="AD17" s="22">
        <v>0.35705662946905797</v>
      </c>
      <c r="AE17" s="22">
        <v>0.33663333714485699</v>
      </c>
      <c r="AF17" s="22">
        <v>0.37861239869790803</v>
      </c>
      <c r="AG17" s="22">
        <v>0.48167652228199198</v>
      </c>
      <c r="AH17" s="22">
        <v>0.48915601067236703</v>
      </c>
      <c r="AI17" s="22">
        <v>0.50559054220933597</v>
      </c>
      <c r="AJ17" s="22">
        <v>0.46452968029650898</v>
      </c>
      <c r="AK17" s="22">
        <v>0.441916283893795</v>
      </c>
      <c r="AL17" s="22">
        <v>0.42350916891324403</v>
      </c>
      <c r="AM17" s="22">
        <v>0.53229355982363102</v>
      </c>
      <c r="AN17" s="22">
        <v>0.52420235209511501</v>
      </c>
      <c r="AO17" s="22">
        <v>0.59239993490403997</v>
      </c>
      <c r="AP17" s="22">
        <v>0.60169014184993996</v>
      </c>
      <c r="AQ17" s="22">
        <v>0.61817710359147704</v>
      </c>
      <c r="AR17" s="22">
        <v>0.72457222212158501</v>
      </c>
      <c r="AS17" s="22"/>
      <c r="AT17" s="22">
        <v>0.53655142718848803</v>
      </c>
      <c r="AU17" s="22">
        <v>0.44918993367454502</v>
      </c>
      <c r="AV17" s="22">
        <v>0.41405091103922098</v>
      </c>
      <c r="AW17" s="22">
        <v>0.43663110395745403</v>
      </c>
      <c r="AX17" s="22">
        <v>0.50736885145247002</v>
      </c>
      <c r="AY17" s="22">
        <v>0.63374303290154699</v>
      </c>
      <c r="AZ17" s="22"/>
      <c r="BA17" s="22">
        <v>0.40086206034484101</v>
      </c>
      <c r="BB17" s="22">
        <v>0.39292454848771002</v>
      </c>
      <c r="BC17" s="22">
        <v>0.542587420556782</v>
      </c>
      <c r="BD17" s="22">
        <v>0.65534441844284197</v>
      </c>
      <c r="BE17" s="22">
        <v>0.71829448600350199</v>
      </c>
      <c r="BF17" s="22"/>
      <c r="BG17" s="22">
        <v>0.52391556744774703</v>
      </c>
      <c r="BH17" s="22">
        <v>0.58951394623151399</v>
      </c>
      <c r="BI17" s="22">
        <v>0.49851002412744</v>
      </c>
      <c r="BJ17" s="22">
        <v>0.41740998972285298</v>
      </c>
      <c r="BK17" s="22">
        <v>0.30313507875321699</v>
      </c>
      <c r="BL17" s="22"/>
      <c r="BM17" s="22">
        <v>0.53469340754529804</v>
      </c>
      <c r="BN17" s="22">
        <v>0.45965840412859899</v>
      </c>
      <c r="BO17" s="22">
        <v>0.34703128846891501</v>
      </c>
      <c r="BP17" s="22"/>
      <c r="BQ17" s="22">
        <v>0.59796344165054705</v>
      </c>
      <c r="BR17" s="22">
        <v>0.42144866712324103</v>
      </c>
      <c r="BS17" s="22"/>
      <c r="BT17" s="22">
        <v>0.62721192510074397</v>
      </c>
      <c r="BU17" s="22">
        <v>0.27157488847026501</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0.29664219399332198</v>
      </c>
      <c r="D9" s="17">
        <v>0.30942993609717601</v>
      </c>
      <c r="E9" s="17">
        <v>0.28472274673105102</v>
      </c>
      <c r="F9" s="17"/>
      <c r="G9" s="17">
        <v>0.28804068290719198</v>
      </c>
      <c r="H9" s="17">
        <v>0.37207150179179299</v>
      </c>
      <c r="I9" s="17">
        <v>0.27028563659966698</v>
      </c>
      <c r="J9" s="17">
        <v>0.26262081246722302</v>
      </c>
      <c r="K9" s="17">
        <v>0.25769781790207003</v>
      </c>
      <c r="L9" s="17">
        <v>0.31627659696424798</v>
      </c>
      <c r="M9" s="17"/>
      <c r="N9" s="17">
        <v>0.37416172247989399</v>
      </c>
      <c r="O9" s="17">
        <v>0.28212263288498801</v>
      </c>
      <c r="P9" s="17">
        <v>0.27437340298872998</v>
      </c>
      <c r="Q9" s="17">
        <v>0.24130052591055501</v>
      </c>
      <c r="R9" s="17"/>
      <c r="S9" s="17">
        <v>0.38056721139616501</v>
      </c>
      <c r="T9" s="17">
        <v>0.26478447616880202</v>
      </c>
      <c r="U9" s="17">
        <v>0.26063817902081599</v>
      </c>
      <c r="V9" s="17">
        <v>0.31075247719618798</v>
      </c>
      <c r="W9" s="17">
        <v>0.264628759317246</v>
      </c>
      <c r="X9" s="17">
        <v>0.267426886506752</v>
      </c>
      <c r="Y9" s="17">
        <v>0.28594834692798698</v>
      </c>
      <c r="Z9" s="17">
        <v>0.28603647680957001</v>
      </c>
      <c r="AA9" s="17">
        <v>0.30521122486680402</v>
      </c>
      <c r="AB9" s="17"/>
      <c r="AC9" s="17">
        <v>0.25010263457616999</v>
      </c>
      <c r="AD9" s="17">
        <v>0.22636997364518999</v>
      </c>
      <c r="AE9" s="17">
        <v>0.186695934017893</v>
      </c>
      <c r="AF9" s="17">
        <v>0.26530812930500902</v>
      </c>
      <c r="AG9" s="17">
        <v>0.27182438758491601</v>
      </c>
      <c r="AH9" s="17">
        <v>0.28396651901287201</v>
      </c>
      <c r="AI9" s="17">
        <v>0.29979823541530698</v>
      </c>
      <c r="AJ9" s="17">
        <v>0.26081678763204202</v>
      </c>
      <c r="AK9" s="17">
        <v>0.28955655745645997</v>
      </c>
      <c r="AL9" s="17">
        <v>0.28918334140059498</v>
      </c>
      <c r="AM9" s="17">
        <v>0.27750414150140601</v>
      </c>
      <c r="AN9" s="17">
        <v>0.36081199754219001</v>
      </c>
      <c r="AO9" s="17">
        <v>0.35456082372072101</v>
      </c>
      <c r="AP9" s="17">
        <v>0.42347012908910397</v>
      </c>
      <c r="AQ9" s="17">
        <v>0.35827824667969799</v>
      </c>
      <c r="AR9" s="17">
        <v>0.50909972111562196</v>
      </c>
      <c r="AS9" s="17"/>
      <c r="AT9" s="17">
        <v>0.38040949196011897</v>
      </c>
      <c r="AU9" s="17">
        <v>0.28190941695405902</v>
      </c>
      <c r="AV9" s="17">
        <v>0.29051620641631198</v>
      </c>
      <c r="AW9" s="17">
        <v>0.236587165249181</v>
      </c>
      <c r="AX9" s="17">
        <v>0.26871118304817099</v>
      </c>
      <c r="AY9" s="17">
        <v>0.29148147273523201</v>
      </c>
      <c r="AZ9" s="17"/>
      <c r="BA9" s="17">
        <v>0.25016940037402302</v>
      </c>
      <c r="BB9" s="17">
        <v>0.268967453142539</v>
      </c>
      <c r="BC9" s="17">
        <v>0.30795486982280801</v>
      </c>
      <c r="BD9" s="17">
        <v>0.42575291541098298</v>
      </c>
      <c r="BE9" s="17">
        <v>0.46663119418049898</v>
      </c>
      <c r="BF9" s="17"/>
      <c r="BG9" s="17">
        <v>0.35451488932868502</v>
      </c>
      <c r="BH9" s="17">
        <v>0.33962635611896203</v>
      </c>
      <c r="BI9" s="17">
        <v>0.28933547284035699</v>
      </c>
      <c r="BJ9" s="17">
        <v>0.26480473289836098</v>
      </c>
      <c r="BK9" s="17">
        <v>0.18917406108007401</v>
      </c>
      <c r="BL9" s="17"/>
      <c r="BM9" s="17">
        <v>0.334116566723689</v>
      </c>
      <c r="BN9" s="17">
        <v>0.28119781553622197</v>
      </c>
      <c r="BO9" s="17">
        <v>0.22241421651472101</v>
      </c>
      <c r="BP9" s="17"/>
      <c r="BQ9" s="17">
        <v>0.36805769593988102</v>
      </c>
      <c r="BR9" s="17">
        <v>0.26405827684599198</v>
      </c>
      <c r="BS9" s="17"/>
      <c r="BT9" s="17">
        <v>0.35146413027576101</v>
      </c>
      <c r="BU9" s="17">
        <v>0.22965131061236299</v>
      </c>
    </row>
    <row r="10" spans="2:73" x14ac:dyDescent="0.3">
      <c r="B10" s="18" t="s">
        <v>574</v>
      </c>
      <c r="C10" s="17">
        <v>0.42290337478210299</v>
      </c>
      <c r="D10" s="17">
        <v>0.41158962214240002</v>
      </c>
      <c r="E10" s="17">
        <v>0.43369231016448401</v>
      </c>
      <c r="F10" s="17"/>
      <c r="G10" s="17">
        <v>0.38611061814394299</v>
      </c>
      <c r="H10" s="17">
        <v>0.38734768495665101</v>
      </c>
      <c r="I10" s="17">
        <v>0.44385768427786099</v>
      </c>
      <c r="J10" s="17">
        <v>0.45654589484369501</v>
      </c>
      <c r="K10" s="17">
        <v>0.42518953623571298</v>
      </c>
      <c r="L10" s="17">
        <v>0.430236584404524</v>
      </c>
      <c r="M10" s="17"/>
      <c r="N10" s="17">
        <v>0.420286309992975</v>
      </c>
      <c r="O10" s="17">
        <v>0.43748789337250898</v>
      </c>
      <c r="P10" s="17">
        <v>0.41468324842340298</v>
      </c>
      <c r="Q10" s="17">
        <v>0.42360366378101999</v>
      </c>
      <c r="R10" s="17"/>
      <c r="S10" s="17">
        <v>0.37869614753891501</v>
      </c>
      <c r="T10" s="17">
        <v>0.456594685672158</v>
      </c>
      <c r="U10" s="17">
        <v>0.433771149554109</v>
      </c>
      <c r="V10" s="17">
        <v>0.431595672805135</v>
      </c>
      <c r="W10" s="17">
        <v>0.45174116604918402</v>
      </c>
      <c r="X10" s="17">
        <v>0.42260033707470102</v>
      </c>
      <c r="Y10" s="17">
        <v>0.40134409755163197</v>
      </c>
      <c r="Z10" s="17">
        <v>0.39971782248334398</v>
      </c>
      <c r="AA10" s="17">
        <v>0.42590877145856498</v>
      </c>
      <c r="AB10" s="17"/>
      <c r="AC10" s="17">
        <v>0.238762183303073</v>
      </c>
      <c r="AD10" s="17">
        <v>0.41404718291473003</v>
      </c>
      <c r="AE10" s="17">
        <v>0.48871461462598098</v>
      </c>
      <c r="AF10" s="17">
        <v>0.37216465343326</v>
      </c>
      <c r="AG10" s="17">
        <v>0.36394226063247298</v>
      </c>
      <c r="AH10" s="17">
        <v>0.441970565751022</v>
      </c>
      <c r="AI10" s="17">
        <v>0.44754994675644999</v>
      </c>
      <c r="AJ10" s="17">
        <v>0.45721820377619299</v>
      </c>
      <c r="AK10" s="17">
        <v>0.44843633916404702</v>
      </c>
      <c r="AL10" s="17">
        <v>0.43997824404636798</v>
      </c>
      <c r="AM10" s="17">
        <v>0.470188921349531</v>
      </c>
      <c r="AN10" s="17">
        <v>0.48432008001568799</v>
      </c>
      <c r="AO10" s="17">
        <v>0.38358692286879298</v>
      </c>
      <c r="AP10" s="17">
        <v>0.37631315579832803</v>
      </c>
      <c r="AQ10" s="17">
        <v>0.434009543526375</v>
      </c>
      <c r="AR10" s="17">
        <v>0.326458755610332</v>
      </c>
      <c r="AS10" s="17"/>
      <c r="AT10" s="17">
        <v>0.36983679403674202</v>
      </c>
      <c r="AU10" s="17">
        <v>0.42985533053584701</v>
      </c>
      <c r="AV10" s="17">
        <v>0.42243657457404299</v>
      </c>
      <c r="AW10" s="17">
        <v>0.47577907689389198</v>
      </c>
      <c r="AX10" s="17">
        <v>0.426360227173323</v>
      </c>
      <c r="AY10" s="17">
        <v>0.42478599338272999</v>
      </c>
      <c r="AZ10" s="17"/>
      <c r="BA10" s="17">
        <v>0.42125276861859001</v>
      </c>
      <c r="BB10" s="17">
        <v>0.424280449400874</v>
      </c>
      <c r="BC10" s="17">
        <v>0.44884443018317799</v>
      </c>
      <c r="BD10" s="17">
        <v>0.37865945794420403</v>
      </c>
      <c r="BE10" s="17">
        <v>0.33437984549508798</v>
      </c>
      <c r="BF10" s="17"/>
      <c r="BG10" s="17">
        <v>0.42839789348419599</v>
      </c>
      <c r="BH10" s="17">
        <v>0.44028240149443199</v>
      </c>
      <c r="BI10" s="17">
        <v>0.48724816013018102</v>
      </c>
      <c r="BJ10" s="17">
        <v>0.40048284008547202</v>
      </c>
      <c r="BK10" s="17">
        <v>0.40016028578475299</v>
      </c>
      <c r="BL10" s="17"/>
      <c r="BM10" s="17">
        <v>0.41821275335277802</v>
      </c>
      <c r="BN10" s="17">
        <v>0.43843651598036198</v>
      </c>
      <c r="BO10" s="17">
        <v>0.39931558589213201</v>
      </c>
      <c r="BP10" s="17"/>
      <c r="BQ10" s="17">
        <v>0.41925109666687799</v>
      </c>
      <c r="BR10" s="17">
        <v>0.42568473492378001</v>
      </c>
      <c r="BS10" s="17"/>
      <c r="BT10" s="17">
        <v>0.43647961022223197</v>
      </c>
      <c r="BU10" s="17">
        <v>0.41521537866479102</v>
      </c>
    </row>
    <row r="11" spans="2:73" x14ac:dyDescent="0.3">
      <c r="B11" s="18" t="s">
        <v>573</v>
      </c>
      <c r="C11" s="17">
        <v>0.202543874477501</v>
      </c>
      <c r="D11" s="17">
        <v>0.20591240331622701</v>
      </c>
      <c r="E11" s="17">
        <v>0.19947068614708099</v>
      </c>
      <c r="F11" s="17"/>
      <c r="G11" s="17">
        <v>0.20391914539088199</v>
      </c>
      <c r="H11" s="17">
        <v>0.161724796492828</v>
      </c>
      <c r="I11" s="17">
        <v>0.201105814647211</v>
      </c>
      <c r="J11" s="17">
        <v>0.2054450722924</v>
      </c>
      <c r="K11" s="17">
        <v>0.24183585823884399</v>
      </c>
      <c r="L11" s="17">
        <v>0.207246131389273</v>
      </c>
      <c r="M11" s="17"/>
      <c r="N11" s="17">
        <v>0.155575794898697</v>
      </c>
      <c r="O11" s="17">
        <v>0.196832430429911</v>
      </c>
      <c r="P11" s="17">
        <v>0.24235461042088099</v>
      </c>
      <c r="Q11" s="17">
        <v>0.22309733605920201</v>
      </c>
      <c r="R11" s="17"/>
      <c r="S11" s="17">
        <v>0.18567402400041799</v>
      </c>
      <c r="T11" s="17">
        <v>0.18277796044893499</v>
      </c>
      <c r="U11" s="17">
        <v>0.22429061940857301</v>
      </c>
      <c r="V11" s="17">
        <v>0.18522435717233501</v>
      </c>
      <c r="W11" s="17">
        <v>0.22778309727478799</v>
      </c>
      <c r="X11" s="17">
        <v>0.20470793381011201</v>
      </c>
      <c r="Y11" s="17">
        <v>0.23935347909238999</v>
      </c>
      <c r="Z11" s="17">
        <v>0.21477523870913501</v>
      </c>
      <c r="AA11" s="17">
        <v>0.193507237646315</v>
      </c>
      <c r="AB11" s="17"/>
      <c r="AC11" s="17">
        <v>0.30357059324240199</v>
      </c>
      <c r="AD11" s="17">
        <v>0.20770498445983601</v>
      </c>
      <c r="AE11" s="17">
        <v>0.22176152455321499</v>
      </c>
      <c r="AF11" s="17">
        <v>0.27550553632721497</v>
      </c>
      <c r="AG11" s="17">
        <v>0.28045934707062598</v>
      </c>
      <c r="AH11" s="17">
        <v>0.187710570123542</v>
      </c>
      <c r="AI11" s="17">
        <v>0.18490040777424299</v>
      </c>
      <c r="AJ11" s="17">
        <v>0.21963679455193999</v>
      </c>
      <c r="AK11" s="17">
        <v>0.19609579625203999</v>
      </c>
      <c r="AL11" s="17">
        <v>0.20328654523263701</v>
      </c>
      <c r="AM11" s="17">
        <v>0.19376004738286201</v>
      </c>
      <c r="AN11" s="17">
        <v>0.12521951939741399</v>
      </c>
      <c r="AO11" s="17">
        <v>0.19199963200582301</v>
      </c>
      <c r="AP11" s="17">
        <v>0.124100386185198</v>
      </c>
      <c r="AQ11" s="17">
        <v>0.13800415766623</v>
      </c>
      <c r="AR11" s="17">
        <v>0.126101350677018</v>
      </c>
      <c r="AS11" s="17"/>
      <c r="AT11" s="17">
        <v>0.166746134499096</v>
      </c>
      <c r="AU11" s="17">
        <v>0.21781417120756399</v>
      </c>
      <c r="AV11" s="17">
        <v>0.20113629263420499</v>
      </c>
      <c r="AW11" s="17">
        <v>0.19717622469988599</v>
      </c>
      <c r="AX11" s="17">
        <v>0.24493639919999699</v>
      </c>
      <c r="AY11" s="17">
        <v>0.218828334173296</v>
      </c>
      <c r="AZ11" s="17"/>
      <c r="BA11" s="17">
        <v>0.23380750508623299</v>
      </c>
      <c r="BB11" s="17">
        <v>0.22661336307523</v>
      </c>
      <c r="BC11" s="17">
        <v>0.16371759633433899</v>
      </c>
      <c r="BD11" s="17">
        <v>0.13512716923430099</v>
      </c>
      <c r="BE11" s="17">
        <v>0.18837892194226699</v>
      </c>
      <c r="BF11" s="17"/>
      <c r="BG11" s="17">
        <v>0.169957635056289</v>
      </c>
      <c r="BH11" s="17">
        <v>0.164547519390217</v>
      </c>
      <c r="BI11" s="17">
        <v>0.17360125991693801</v>
      </c>
      <c r="BJ11" s="17">
        <v>0.248995079969034</v>
      </c>
      <c r="BK11" s="17">
        <v>0.29384034241781498</v>
      </c>
      <c r="BL11" s="17"/>
      <c r="BM11" s="17">
        <v>0.18455831866432101</v>
      </c>
      <c r="BN11" s="17">
        <v>0.206375909156396</v>
      </c>
      <c r="BO11" s="17">
        <v>0.24682485884251601</v>
      </c>
      <c r="BP11" s="17"/>
      <c r="BQ11" s="17">
        <v>0.156500910680866</v>
      </c>
      <c r="BR11" s="17">
        <v>0.22862527552841599</v>
      </c>
      <c r="BS11" s="17"/>
      <c r="BT11" s="17">
        <v>0.16076220484412701</v>
      </c>
      <c r="BU11" s="17">
        <v>0.255929457085944</v>
      </c>
    </row>
    <row r="12" spans="2:73" x14ac:dyDescent="0.3">
      <c r="B12" s="18" t="s">
        <v>572</v>
      </c>
      <c r="C12" s="17">
        <v>3.6481566037982097E-2</v>
      </c>
      <c r="D12" s="17">
        <v>3.4727570752876503E-2</v>
      </c>
      <c r="E12" s="17">
        <v>3.83033604069263E-2</v>
      </c>
      <c r="F12" s="17"/>
      <c r="G12" s="17">
        <v>7.0673388734528095E-2</v>
      </c>
      <c r="H12" s="17">
        <v>3.7088113195766798E-2</v>
      </c>
      <c r="I12" s="17">
        <v>3.3982777122287498E-2</v>
      </c>
      <c r="J12" s="17">
        <v>3.1788616278254599E-2</v>
      </c>
      <c r="K12" s="17">
        <v>3.2488436537075102E-2</v>
      </c>
      <c r="L12" s="17">
        <v>2.18685941384969E-2</v>
      </c>
      <c r="M12" s="17"/>
      <c r="N12" s="17">
        <v>2.78300924039208E-2</v>
      </c>
      <c r="O12" s="17">
        <v>3.9135287995316799E-2</v>
      </c>
      <c r="P12" s="17">
        <v>2.66836013127425E-2</v>
      </c>
      <c r="Q12" s="17">
        <v>5.2425124008346098E-2</v>
      </c>
      <c r="R12" s="17"/>
      <c r="S12" s="17">
        <v>2.8022458934535002E-2</v>
      </c>
      <c r="T12" s="17">
        <v>5.3837659489614803E-2</v>
      </c>
      <c r="U12" s="17">
        <v>5.6295170618332599E-2</v>
      </c>
      <c r="V12" s="17">
        <v>3.21912748006737E-2</v>
      </c>
      <c r="W12" s="17">
        <v>1.6349921595101E-2</v>
      </c>
      <c r="X12" s="17">
        <v>1.9620178063867601E-2</v>
      </c>
      <c r="Y12" s="17">
        <v>3.2114320402169001E-2</v>
      </c>
      <c r="Z12" s="17">
        <v>7.1730265467861196E-2</v>
      </c>
      <c r="AA12" s="17">
        <v>3.05714323234378E-2</v>
      </c>
      <c r="AB12" s="17"/>
      <c r="AC12" s="17">
        <v>2.5358661510691698E-2</v>
      </c>
      <c r="AD12" s="17">
        <v>4.8085030578160298E-2</v>
      </c>
      <c r="AE12" s="17">
        <v>3.6889593894421202E-2</v>
      </c>
      <c r="AF12" s="17">
        <v>4.8651386493424501E-2</v>
      </c>
      <c r="AG12" s="17">
        <v>4.7844149891024E-2</v>
      </c>
      <c r="AH12" s="17">
        <v>4.54266828029967E-2</v>
      </c>
      <c r="AI12" s="17">
        <v>2.41933339469531E-2</v>
      </c>
      <c r="AJ12" s="17">
        <v>3.7098880113151197E-2</v>
      </c>
      <c r="AK12" s="17">
        <v>3.9303574631310199E-2</v>
      </c>
      <c r="AL12" s="17">
        <v>2.3498046855969699E-2</v>
      </c>
      <c r="AM12" s="17">
        <v>3.5237136649547598E-2</v>
      </c>
      <c r="AN12" s="17">
        <v>1.5926639674332999E-2</v>
      </c>
      <c r="AO12" s="17">
        <v>3.0861181845400799E-2</v>
      </c>
      <c r="AP12" s="17">
        <v>4.6972822880290803E-2</v>
      </c>
      <c r="AQ12" s="17">
        <v>2.47134732755694E-2</v>
      </c>
      <c r="AR12" s="17">
        <v>2.1875185196429801E-2</v>
      </c>
      <c r="AS12" s="17"/>
      <c r="AT12" s="17">
        <v>4.5607082543830398E-2</v>
      </c>
      <c r="AU12" s="17">
        <v>3.3692659263561901E-2</v>
      </c>
      <c r="AV12" s="17">
        <v>3.7440064191957299E-2</v>
      </c>
      <c r="AW12" s="17">
        <v>3.6247834168739598E-2</v>
      </c>
      <c r="AX12" s="17">
        <v>2.9301479701432102E-2</v>
      </c>
      <c r="AY12" s="17">
        <v>2.28342660099481E-2</v>
      </c>
      <c r="AZ12" s="17"/>
      <c r="BA12" s="17">
        <v>5.0555166366422502E-2</v>
      </c>
      <c r="BB12" s="17">
        <v>3.3904381410973697E-2</v>
      </c>
      <c r="BC12" s="17">
        <v>3.7670265301526097E-2</v>
      </c>
      <c r="BD12" s="17">
        <v>2.5471814414800599E-2</v>
      </c>
      <c r="BE12" s="17">
        <v>1.06100383821458E-2</v>
      </c>
      <c r="BF12" s="17"/>
      <c r="BG12" s="17">
        <v>2.23619989627146E-2</v>
      </c>
      <c r="BH12" s="17">
        <v>2.35731899718922E-2</v>
      </c>
      <c r="BI12" s="17">
        <v>4.0416447130101098E-2</v>
      </c>
      <c r="BJ12" s="17">
        <v>3.5284062547015202E-2</v>
      </c>
      <c r="BK12" s="17">
        <v>5.2095875555668199E-2</v>
      </c>
      <c r="BL12" s="17"/>
      <c r="BM12" s="17">
        <v>3.2634303938316997E-2</v>
      </c>
      <c r="BN12" s="17">
        <v>3.6866730267815902E-2</v>
      </c>
      <c r="BO12" s="17">
        <v>4.7004170313774199E-2</v>
      </c>
      <c r="BP12" s="17"/>
      <c r="BQ12" s="17">
        <v>3.9368419646506801E-2</v>
      </c>
      <c r="BR12" s="17">
        <v>3.2780601406413798E-2</v>
      </c>
      <c r="BS12" s="17"/>
      <c r="BT12" s="17">
        <v>2.9164713650082798E-2</v>
      </c>
      <c r="BU12" s="17">
        <v>4.5874855595174097E-2</v>
      </c>
    </row>
    <row r="13" spans="2:73" x14ac:dyDescent="0.3">
      <c r="B13" s="18" t="s">
        <v>571</v>
      </c>
      <c r="C13" s="17">
        <v>1.8039521410160301E-2</v>
      </c>
      <c r="D13" s="17">
        <v>1.6028143603163601E-2</v>
      </c>
      <c r="E13" s="17">
        <v>2.0055223865897798E-2</v>
      </c>
      <c r="F13" s="17"/>
      <c r="G13" s="17">
        <v>1.6638971081856899E-2</v>
      </c>
      <c r="H13" s="17">
        <v>1.4882953456632601E-2</v>
      </c>
      <c r="I13" s="17">
        <v>2.4781735783298699E-2</v>
      </c>
      <c r="J13" s="17">
        <v>2.5743416771401399E-2</v>
      </c>
      <c r="K13" s="17">
        <v>1.98698193956914E-2</v>
      </c>
      <c r="L13" s="17">
        <v>8.5542844935048001E-3</v>
      </c>
      <c r="M13" s="17"/>
      <c r="N13" s="17">
        <v>1.01857857045821E-2</v>
      </c>
      <c r="O13" s="17">
        <v>2.2829923759339298E-2</v>
      </c>
      <c r="P13" s="17">
        <v>1.53532034826629E-2</v>
      </c>
      <c r="Q13" s="17">
        <v>2.42683721779146E-2</v>
      </c>
      <c r="R13" s="17"/>
      <c r="S13" s="17">
        <v>6.9215628961704903E-3</v>
      </c>
      <c r="T13" s="17">
        <v>2.6142548494420399E-2</v>
      </c>
      <c r="U13" s="17">
        <v>1.4491998965307401E-2</v>
      </c>
      <c r="V13" s="17">
        <v>2.9719102868383598E-2</v>
      </c>
      <c r="W13" s="17">
        <v>1.7049434472026899E-2</v>
      </c>
      <c r="X13" s="17">
        <v>2.8292257029464099E-2</v>
      </c>
      <c r="Y13" s="17">
        <v>1.2097028266539699E-2</v>
      </c>
      <c r="Z13" s="17">
        <v>6.1924876924088004E-3</v>
      </c>
      <c r="AA13" s="17">
        <v>1.65076934242974E-2</v>
      </c>
      <c r="AB13" s="17"/>
      <c r="AC13" s="17">
        <v>0.129417546160422</v>
      </c>
      <c r="AD13" s="17">
        <v>5.1431077403033897E-2</v>
      </c>
      <c r="AE13" s="17">
        <v>3.1686424883503601E-2</v>
      </c>
      <c r="AF13" s="17">
        <v>1.5972589648076501E-2</v>
      </c>
      <c r="AG13" s="17">
        <v>9.7533178168324203E-3</v>
      </c>
      <c r="AH13" s="17">
        <v>1.7914118061534999E-2</v>
      </c>
      <c r="AI13" s="17">
        <v>2.4745752776368899E-2</v>
      </c>
      <c r="AJ13" s="17">
        <v>1.53214837651454E-2</v>
      </c>
      <c r="AK13" s="17">
        <v>1.8596393924499501E-2</v>
      </c>
      <c r="AL13" s="17">
        <v>4.3066690580443497E-3</v>
      </c>
      <c r="AM13" s="17">
        <v>1.0838885973277699E-2</v>
      </c>
      <c r="AN13" s="17">
        <v>4.2238993987355903E-3</v>
      </c>
      <c r="AO13" s="17">
        <v>2.26350780003651E-2</v>
      </c>
      <c r="AP13" s="17">
        <v>6.4256060220458204E-3</v>
      </c>
      <c r="AQ13" s="17">
        <v>0</v>
      </c>
      <c r="AR13" s="17">
        <v>1.6464987400598499E-2</v>
      </c>
      <c r="AS13" s="17"/>
      <c r="AT13" s="17">
        <v>1.8086911341698202E-2</v>
      </c>
      <c r="AU13" s="17">
        <v>1.16186890956385E-2</v>
      </c>
      <c r="AV13" s="17">
        <v>1.83187898648671E-2</v>
      </c>
      <c r="AW13" s="17">
        <v>2.70528100356709E-2</v>
      </c>
      <c r="AX13" s="17">
        <v>1.8263514436422799E-2</v>
      </c>
      <c r="AY13" s="17">
        <v>2.0767741301448098E-2</v>
      </c>
      <c r="AZ13" s="17"/>
      <c r="BA13" s="17">
        <v>1.8206410396528601E-2</v>
      </c>
      <c r="BB13" s="17">
        <v>1.94674287612395E-2</v>
      </c>
      <c r="BC13" s="17">
        <v>1.6452508126162699E-2</v>
      </c>
      <c r="BD13" s="17">
        <v>1.66691299988652E-2</v>
      </c>
      <c r="BE13" s="17">
        <v>0</v>
      </c>
      <c r="BF13" s="17"/>
      <c r="BG13" s="17">
        <v>1.3524286668452099E-2</v>
      </c>
      <c r="BH13" s="17">
        <v>1.16881477141552E-2</v>
      </c>
      <c r="BI13" s="17">
        <v>6.3977593100933896E-3</v>
      </c>
      <c r="BJ13" s="17">
        <v>2.9257792947938701E-2</v>
      </c>
      <c r="BK13" s="17">
        <v>1.9107242840217399E-2</v>
      </c>
      <c r="BL13" s="17"/>
      <c r="BM13" s="17">
        <v>1.37407442897402E-2</v>
      </c>
      <c r="BN13" s="17">
        <v>1.3598142440339399E-2</v>
      </c>
      <c r="BO13" s="17">
        <v>4.1574808359510301E-2</v>
      </c>
      <c r="BP13" s="17"/>
      <c r="BQ13" s="17">
        <v>1.0955429689679899E-2</v>
      </c>
      <c r="BR13" s="17">
        <v>2.25407800869648E-2</v>
      </c>
      <c r="BS13" s="17"/>
      <c r="BT13" s="17">
        <v>1.2139279679230701E-2</v>
      </c>
      <c r="BU13" s="17">
        <v>2.70548231528672E-2</v>
      </c>
    </row>
    <row r="14" spans="2:73" x14ac:dyDescent="0.3">
      <c r="B14" s="18" t="s">
        <v>92</v>
      </c>
      <c r="C14" s="17">
        <v>2.33894692989314E-2</v>
      </c>
      <c r="D14" s="17">
        <v>2.2312324088156799E-2</v>
      </c>
      <c r="E14" s="17">
        <v>2.37556726845593E-2</v>
      </c>
      <c r="F14" s="17"/>
      <c r="G14" s="17">
        <v>3.4617193741597399E-2</v>
      </c>
      <c r="H14" s="17">
        <v>2.68849501063292E-2</v>
      </c>
      <c r="I14" s="17">
        <v>2.5986351569673698E-2</v>
      </c>
      <c r="J14" s="17">
        <v>1.7856187347026101E-2</v>
      </c>
      <c r="K14" s="17">
        <v>2.2918531690606501E-2</v>
      </c>
      <c r="L14" s="17">
        <v>1.5817808609954E-2</v>
      </c>
      <c r="M14" s="17"/>
      <c r="N14" s="17">
        <v>1.1960294519930499E-2</v>
      </c>
      <c r="O14" s="17">
        <v>2.1591831557935599E-2</v>
      </c>
      <c r="P14" s="17">
        <v>2.6551933371580801E-2</v>
      </c>
      <c r="Q14" s="17">
        <v>3.5304978062961997E-2</v>
      </c>
      <c r="R14" s="17"/>
      <c r="S14" s="17">
        <v>2.0118595233796398E-2</v>
      </c>
      <c r="T14" s="17">
        <v>1.58626697260702E-2</v>
      </c>
      <c r="U14" s="17">
        <v>1.05128824328625E-2</v>
      </c>
      <c r="V14" s="17">
        <v>1.0517115157284001E-2</v>
      </c>
      <c r="W14" s="17">
        <v>2.2447621291653699E-2</v>
      </c>
      <c r="X14" s="17">
        <v>5.7352407515102802E-2</v>
      </c>
      <c r="Y14" s="17">
        <v>2.91427277592828E-2</v>
      </c>
      <c r="Z14" s="17">
        <v>2.1547708837680899E-2</v>
      </c>
      <c r="AA14" s="17">
        <v>2.8293640280581098E-2</v>
      </c>
      <c r="AB14" s="17"/>
      <c r="AC14" s="17">
        <v>5.27883812072414E-2</v>
      </c>
      <c r="AD14" s="17">
        <v>5.2361750999050098E-2</v>
      </c>
      <c r="AE14" s="17">
        <v>3.4251908024986399E-2</v>
      </c>
      <c r="AF14" s="17">
        <v>2.2397704793015599E-2</v>
      </c>
      <c r="AG14" s="17">
        <v>2.61765370041281E-2</v>
      </c>
      <c r="AH14" s="17">
        <v>2.3011544248031798E-2</v>
      </c>
      <c r="AI14" s="17">
        <v>1.8812323330679299E-2</v>
      </c>
      <c r="AJ14" s="17">
        <v>9.9078501615279205E-3</v>
      </c>
      <c r="AK14" s="17">
        <v>8.0113385716437495E-3</v>
      </c>
      <c r="AL14" s="17">
        <v>3.9747153406386203E-2</v>
      </c>
      <c r="AM14" s="17">
        <v>1.2470867143375799E-2</v>
      </c>
      <c r="AN14" s="17">
        <v>9.4978639716388705E-3</v>
      </c>
      <c r="AO14" s="17">
        <v>1.6356361558897199E-2</v>
      </c>
      <c r="AP14" s="17">
        <v>2.27179000250337E-2</v>
      </c>
      <c r="AQ14" s="17">
        <v>4.49945788521268E-2</v>
      </c>
      <c r="AR14" s="17">
        <v>0</v>
      </c>
      <c r="AS14" s="17"/>
      <c r="AT14" s="17">
        <v>1.9313585618514401E-2</v>
      </c>
      <c r="AU14" s="17">
        <v>2.51097329433306E-2</v>
      </c>
      <c r="AV14" s="17">
        <v>3.0152072318616201E-2</v>
      </c>
      <c r="AW14" s="17">
        <v>2.7156888952630302E-2</v>
      </c>
      <c r="AX14" s="17">
        <v>1.2427196440654801E-2</v>
      </c>
      <c r="AY14" s="17">
        <v>2.1302192397344901E-2</v>
      </c>
      <c r="AZ14" s="17"/>
      <c r="BA14" s="17">
        <v>2.60087491582024E-2</v>
      </c>
      <c r="BB14" s="17">
        <v>2.6766924209143599E-2</v>
      </c>
      <c r="BC14" s="17">
        <v>2.5360330231986802E-2</v>
      </c>
      <c r="BD14" s="17">
        <v>1.8319512996845401E-2</v>
      </c>
      <c r="BE14" s="17">
        <v>0</v>
      </c>
      <c r="BF14" s="17"/>
      <c r="BG14" s="17">
        <v>1.1243296499663E-2</v>
      </c>
      <c r="BH14" s="17">
        <v>2.02823853103416E-2</v>
      </c>
      <c r="BI14" s="17">
        <v>3.0009006723296901E-3</v>
      </c>
      <c r="BJ14" s="17">
        <v>2.1175491552179401E-2</v>
      </c>
      <c r="BK14" s="17">
        <v>4.5622192321472702E-2</v>
      </c>
      <c r="BL14" s="17"/>
      <c r="BM14" s="17">
        <v>1.6737313031153899E-2</v>
      </c>
      <c r="BN14" s="17">
        <v>2.3524886618865301E-2</v>
      </c>
      <c r="BO14" s="17">
        <v>4.2866360077345997E-2</v>
      </c>
      <c r="BP14" s="17"/>
      <c r="BQ14" s="17">
        <v>5.8664473761874001E-3</v>
      </c>
      <c r="BR14" s="17">
        <v>2.6310331208432899E-2</v>
      </c>
      <c r="BS14" s="17"/>
      <c r="BT14" s="17">
        <v>9.9900613285669303E-3</v>
      </c>
      <c r="BU14" s="17">
        <v>2.6274174888860601E-2</v>
      </c>
    </row>
    <row r="15" spans="2:73" x14ac:dyDescent="0.3">
      <c r="B15" s="18" t="s">
        <v>577</v>
      </c>
      <c r="C15" s="21">
        <v>0.71954556877542497</v>
      </c>
      <c r="D15" s="21">
        <v>0.72101955823957598</v>
      </c>
      <c r="E15" s="21">
        <v>0.71841505689553598</v>
      </c>
      <c r="F15" s="21"/>
      <c r="G15" s="21">
        <v>0.67415130105113596</v>
      </c>
      <c r="H15" s="21">
        <v>0.759419186748444</v>
      </c>
      <c r="I15" s="21">
        <v>0.71414332087752896</v>
      </c>
      <c r="J15" s="21">
        <v>0.71916670731091803</v>
      </c>
      <c r="K15" s="21">
        <v>0.68288735413778301</v>
      </c>
      <c r="L15" s="21">
        <v>0.74651318136877098</v>
      </c>
      <c r="M15" s="21"/>
      <c r="N15" s="21">
        <v>0.79444803247286899</v>
      </c>
      <c r="O15" s="21">
        <v>0.719610526257497</v>
      </c>
      <c r="P15" s="21">
        <v>0.68905665141213301</v>
      </c>
      <c r="Q15" s="21">
        <v>0.66490418969157505</v>
      </c>
      <c r="R15" s="21"/>
      <c r="S15" s="21">
        <v>0.75926335893508001</v>
      </c>
      <c r="T15" s="21">
        <v>0.72137916184095996</v>
      </c>
      <c r="U15" s="21">
        <v>0.69440932857492399</v>
      </c>
      <c r="V15" s="21">
        <v>0.74234815000132304</v>
      </c>
      <c r="W15" s="21">
        <v>0.71636992536642996</v>
      </c>
      <c r="X15" s="21">
        <v>0.69002722358145296</v>
      </c>
      <c r="Y15" s="21">
        <v>0.68729244447961801</v>
      </c>
      <c r="Z15" s="21">
        <v>0.68575429929291398</v>
      </c>
      <c r="AA15" s="21">
        <v>0.73111999632536895</v>
      </c>
      <c r="AB15" s="21"/>
      <c r="AC15" s="21">
        <v>0.48886481787924202</v>
      </c>
      <c r="AD15" s="21">
        <v>0.64041715655992004</v>
      </c>
      <c r="AE15" s="21">
        <v>0.67541054864387395</v>
      </c>
      <c r="AF15" s="21">
        <v>0.63747278273826902</v>
      </c>
      <c r="AG15" s="21">
        <v>0.63576664821738904</v>
      </c>
      <c r="AH15" s="21">
        <v>0.72593708476389396</v>
      </c>
      <c r="AI15" s="21">
        <v>0.74734818217175603</v>
      </c>
      <c r="AJ15" s="21">
        <v>0.71803499140823501</v>
      </c>
      <c r="AK15" s="21">
        <v>0.73799289662050704</v>
      </c>
      <c r="AL15" s="21">
        <v>0.72916158544696297</v>
      </c>
      <c r="AM15" s="21">
        <v>0.74769306285093695</v>
      </c>
      <c r="AN15" s="21">
        <v>0.845132077557879</v>
      </c>
      <c r="AO15" s="21">
        <v>0.73814774658951399</v>
      </c>
      <c r="AP15" s="21">
        <v>0.799783284887432</v>
      </c>
      <c r="AQ15" s="21">
        <v>0.79228779020607298</v>
      </c>
      <c r="AR15" s="21">
        <v>0.83555847672595396</v>
      </c>
      <c r="AS15" s="21"/>
      <c r="AT15" s="21">
        <v>0.75024628599686105</v>
      </c>
      <c r="AU15" s="21">
        <v>0.71176474748990504</v>
      </c>
      <c r="AV15" s="21">
        <v>0.71295278099035497</v>
      </c>
      <c r="AW15" s="21">
        <v>0.71236624214307298</v>
      </c>
      <c r="AX15" s="21">
        <v>0.69507141022149299</v>
      </c>
      <c r="AY15" s="21">
        <v>0.71626746611796199</v>
      </c>
      <c r="AZ15" s="21"/>
      <c r="BA15" s="21">
        <v>0.67142216899261298</v>
      </c>
      <c r="BB15" s="21">
        <v>0.69324790254341395</v>
      </c>
      <c r="BC15" s="21">
        <v>0.75679930000598605</v>
      </c>
      <c r="BD15" s="21">
        <v>0.804412373355188</v>
      </c>
      <c r="BE15" s="21">
        <v>0.80101103967558696</v>
      </c>
      <c r="BF15" s="21"/>
      <c r="BG15" s="21">
        <v>0.78291278281288101</v>
      </c>
      <c r="BH15" s="21">
        <v>0.77990875761339395</v>
      </c>
      <c r="BI15" s="21">
        <v>0.77658363297053701</v>
      </c>
      <c r="BJ15" s="21">
        <v>0.66528757298383301</v>
      </c>
      <c r="BK15" s="21">
        <v>0.589334346864827</v>
      </c>
      <c r="BL15" s="21"/>
      <c r="BM15" s="21">
        <v>0.75232932007646802</v>
      </c>
      <c r="BN15" s="21">
        <v>0.71963433151658396</v>
      </c>
      <c r="BO15" s="21">
        <v>0.62172980240685405</v>
      </c>
      <c r="BP15" s="21"/>
      <c r="BQ15" s="21">
        <v>0.78730879260676001</v>
      </c>
      <c r="BR15" s="21">
        <v>0.68974301176977204</v>
      </c>
      <c r="BS15" s="21"/>
      <c r="BT15" s="21">
        <v>0.78794374049799298</v>
      </c>
      <c r="BU15" s="21">
        <v>0.64486668927715396</v>
      </c>
    </row>
    <row r="16" spans="2:73" x14ac:dyDescent="0.3">
      <c r="B16" s="18" t="s">
        <v>576</v>
      </c>
      <c r="C16" s="21">
        <v>5.4521087448142401E-2</v>
      </c>
      <c r="D16" s="21">
        <v>5.0755714356040101E-2</v>
      </c>
      <c r="E16" s="21">
        <v>5.8358584272823998E-2</v>
      </c>
      <c r="F16" s="21"/>
      <c r="G16" s="21">
        <v>8.7312359816385104E-2</v>
      </c>
      <c r="H16" s="21">
        <v>5.1971066652399298E-2</v>
      </c>
      <c r="I16" s="21">
        <v>5.8764512905586201E-2</v>
      </c>
      <c r="J16" s="21">
        <v>5.7532033049655998E-2</v>
      </c>
      <c r="K16" s="21">
        <v>5.2358255932766599E-2</v>
      </c>
      <c r="L16" s="21">
        <v>3.0422878632001701E-2</v>
      </c>
      <c r="M16" s="21"/>
      <c r="N16" s="21">
        <v>3.8015878108502897E-2</v>
      </c>
      <c r="O16" s="21">
        <v>6.1965211754656101E-2</v>
      </c>
      <c r="P16" s="21">
        <v>4.2036804795405502E-2</v>
      </c>
      <c r="Q16" s="21">
        <v>7.6693496186260701E-2</v>
      </c>
      <c r="R16" s="21"/>
      <c r="S16" s="21">
        <v>3.4944021830705503E-2</v>
      </c>
      <c r="T16" s="21">
        <v>7.9980207984035198E-2</v>
      </c>
      <c r="U16" s="21">
        <v>7.0787169583639994E-2</v>
      </c>
      <c r="V16" s="21">
        <v>6.1910377669057298E-2</v>
      </c>
      <c r="W16" s="21">
        <v>3.3399356067127899E-2</v>
      </c>
      <c r="X16" s="21">
        <v>4.7912435093331797E-2</v>
      </c>
      <c r="Y16" s="21">
        <v>4.4211348668708697E-2</v>
      </c>
      <c r="Z16" s="21">
        <v>7.7922753160270003E-2</v>
      </c>
      <c r="AA16" s="21">
        <v>4.7079125747735102E-2</v>
      </c>
      <c r="AB16" s="21"/>
      <c r="AC16" s="21">
        <v>0.154776207671114</v>
      </c>
      <c r="AD16" s="21">
        <v>9.9516107981194202E-2</v>
      </c>
      <c r="AE16" s="21">
        <v>6.8576018777924699E-2</v>
      </c>
      <c r="AF16" s="21">
        <v>6.4623976141501005E-2</v>
      </c>
      <c r="AG16" s="21">
        <v>5.7597467707856398E-2</v>
      </c>
      <c r="AH16" s="21">
        <v>6.3340800864531602E-2</v>
      </c>
      <c r="AI16" s="21">
        <v>4.8939086723321999E-2</v>
      </c>
      <c r="AJ16" s="21">
        <v>5.24203638782966E-2</v>
      </c>
      <c r="AK16" s="21">
        <v>5.7899968555809797E-2</v>
      </c>
      <c r="AL16" s="21">
        <v>2.7804715914014101E-2</v>
      </c>
      <c r="AM16" s="21">
        <v>4.6076022622825299E-2</v>
      </c>
      <c r="AN16" s="21">
        <v>2.0150539073068598E-2</v>
      </c>
      <c r="AO16" s="21">
        <v>5.3496259845765802E-2</v>
      </c>
      <c r="AP16" s="21">
        <v>5.3398428902336599E-2</v>
      </c>
      <c r="AQ16" s="21">
        <v>2.47134732755694E-2</v>
      </c>
      <c r="AR16" s="21">
        <v>3.8340172597028301E-2</v>
      </c>
      <c r="AS16" s="21"/>
      <c r="AT16" s="21">
        <v>6.3693993885528599E-2</v>
      </c>
      <c r="AU16" s="21">
        <v>4.5311348359200303E-2</v>
      </c>
      <c r="AV16" s="21">
        <v>5.5758854056824403E-2</v>
      </c>
      <c r="AW16" s="21">
        <v>6.3300644204410506E-2</v>
      </c>
      <c r="AX16" s="21">
        <v>4.75649941378549E-2</v>
      </c>
      <c r="AY16" s="21">
        <v>4.3602007311396199E-2</v>
      </c>
      <c r="AZ16" s="21"/>
      <c r="BA16" s="21">
        <v>6.8761576762951096E-2</v>
      </c>
      <c r="BB16" s="21">
        <v>5.3371810172213201E-2</v>
      </c>
      <c r="BC16" s="21">
        <v>5.41227734276888E-2</v>
      </c>
      <c r="BD16" s="21">
        <v>4.2140944413665803E-2</v>
      </c>
      <c r="BE16" s="21">
        <v>1.06100383821458E-2</v>
      </c>
      <c r="BF16" s="21"/>
      <c r="BG16" s="21">
        <v>3.5886285631166699E-2</v>
      </c>
      <c r="BH16" s="21">
        <v>3.52613376860475E-2</v>
      </c>
      <c r="BI16" s="21">
        <v>4.6814206440194503E-2</v>
      </c>
      <c r="BJ16" s="21">
        <v>6.4541855494953906E-2</v>
      </c>
      <c r="BK16" s="21">
        <v>7.1203118395885598E-2</v>
      </c>
      <c r="BL16" s="21"/>
      <c r="BM16" s="21">
        <v>4.63750482280572E-2</v>
      </c>
      <c r="BN16" s="21">
        <v>5.0464872708155299E-2</v>
      </c>
      <c r="BO16" s="21">
        <v>8.8578978673284597E-2</v>
      </c>
      <c r="BP16" s="21"/>
      <c r="BQ16" s="21">
        <v>5.03238493361867E-2</v>
      </c>
      <c r="BR16" s="21">
        <v>5.5321381493378598E-2</v>
      </c>
      <c r="BS16" s="21"/>
      <c r="BT16" s="21">
        <v>4.1303993329313497E-2</v>
      </c>
      <c r="BU16" s="21">
        <v>7.2929678748041293E-2</v>
      </c>
    </row>
    <row r="17" spans="2:73" x14ac:dyDescent="0.3">
      <c r="B17" s="18" t="s">
        <v>443</v>
      </c>
      <c r="C17" s="22">
        <v>0.66502448132728298</v>
      </c>
      <c r="D17" s="22">
        <v>0.67026384388353599</v>
      </c>
      <c r="E17" s="22">
        <v>0.66005647262271205</v>
      </c>
      <c r="F17" s="22"/>
      <c r="G17" s="22">
        <v>0.58683894123475</v>
      </c>
      <c r="H17" s="22">
        <v>0.70744812009604396</v>
      </c>
      <c r="I17" s="22">
        <v>0.65537880797194203</v>
      </c>
      <c r="J17" s="22">
        <v>0.66163467426126199</v>
      </c>
      <c r="K17" s="22">
        <v>0.63052909820501701</v>
      </c>
      <c r="L17" s="22">
        <v>0.71609030273676999</v>
      </c>
      <c r="M17" s="22"/>
      <c r="N17" s="22">
        <v>0.75643215436436595</v>
      </c>
      <c r="O17" s="22">
        <v>0.65764531450284103</v>
      </c>
      <c r="P17" s="22">
        <v>0.64701984661672796</v>
      </c>
      <c r="Q17" s="22">
        <v>0.58821069350531396</v>
      </c>
      <c r="R17" s="22"/>
      <c r="S17" s="22">
        <v>0.72431933710437402</v>
      </c>
      <c r="T17" s="22">
        <v>0.64139895385692403</v>
      </c>
      <c r="U17" s="22">
        <v>0.62362215899128404</v>
      </c>
      <c r="V17" s="22">
        <v>0.68043777233226599</v>
      </c>
      <c r="W17" s="22">
        <v>0.682970569299303</v>
      </c>
      <c r="X17" s="22">
        <v>0.64211478848812098</v>
      </c>
      <c r="Y17" s="22">
        <v>0.64308109581091</v>
      </c>
      <c r="Z17" s="22">
        <v>0.60783154613264401</v>
      </c>
      <c r="AA17" s="22">
        <v>0.68404087057763396</v>
      </c>
      <c r="AB17" s="22"/>
      <c r="AC17" s="22">
        <v>0.33408861020812802</v>
      </c>
      <c r="AD17" s="22">
        <v>0.54090104857872601</v>
      </c>
      <c r="AE17" s="22">
        <v>0.60683452986594899</v>
      </c>
      <c r="AF17" s="22">
        <v>0.57284880659676796</v>
      </c>
      <c r="AG17" s="22">
        <v>0.57816918050953303</v>
      </c>
      <c r="AH17" s="22">
        <v>0.66259628389936298</v>
      </c>
      <c r="AI17" s="22">
        <v>0.69840909544843399</v>
      </c>
      <c r="AJ17" s="22">
        <v>0.66561462752993905</v>
      </c>
      <c r="AK17" s="22">
        <v>0.68009292806469701</v>
      </c>
      <c r="AL17" s="22">
        <v>0.70135686953294896</v>
      </c>
      <c r="AM17" s="22">
        <v>0.701617040228111</v>
      </c>
      <c r="AN17" s="22">
        <v>0.82498153848481004</v>
      </c>
      <c r="AO17" s="22">
        <v>0.68465148674374798</v>
      </c>
      <c r="AP17" s="22">
        <v>0.74638485598509496</v>
      </c>
      <c r="AQ17" s="22">
        <v>0.76757431693050404</v>
      </c>
      <c r="AR17" s="22">
        <v>0.79721830412892603</v>
      </c>
      <c r="AS17" s="22"/>
      <c r="AT17" s="22">
        <v>0.68655229211133195</v>
      </c>
      <c r="AU17" s="22">
        <v>0.666453399130705</v>
      </c>
      <c r="AV17" s="22">
        <v>0.65719392693352996</v>
      </c>
      <c r="AW17" s="22">
        <v>0.64906559793866303</v>
      </c>
      <c r="AX17" s="22">
        <v>0.64750641608363801</v>
      </c>
      <c r="AY17" s="22">
        <v>0.67266545880656603</v>
      </c>
      <c r="AZ17" s="22"/>
      <c r="BA17" s="22">
        <v>0.60266059222966195</v>
      </c>
      <c r="BB17" s="22">
        <v>0.63987609237120002</v>
      </c>
      <c r="BC17" s="22">
        <v>0.70267652657829704</v>
      </c>
      <c r="BD17" s="22">
        <v>0.762271428941522</v>
      </c>
      <c r="BE17" s="22">
        <v>0.79040100129344104</v>
      </c>
      <c r="BF17" s="22"/>
      <c r="BG17" s="22">
        <v>0.74702649718171399</v>
      </c>
      <c r="BH17" s="22">
        <v>0.74464741992734595</v>
      </c>
      <c r="BI17" s="22">
        <v>0.72976942653034305</v>
      </c>
      <c r="BJ17" s="22">
        <v>0.60074571748887895</v>
      </c>
      <c r="BK17" s="22">
        <v>0.518131228468941</v>
      </c>
      <c r="BL17" s="22"/>
      <c r="BM17" s="22">
        <v>0.70595427184840998</v>
      </c>
      <c r="BN17" s="22">
        <v>0.66916945880842904</v>
      </c>
      <c r="BO17" s="22">
        <v>0.53315082373356903</v>
      </c>
      <c r="BP17" s="22"/>
      <c r="BQ17" s="22">
        <v>0.73698494327057296</v>
      </c>
      <c r="BR17" s="22">
        <v>0.63442163027639298</v>
      </c>
      <c r="BS17" s="22"/>
      <c r="BT17" s="22">
        <v>0.74663974716867898</v>
      </c>
      <c r="BU17" s="22">
        <v>0.57193701052911305</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0.367138775677393</v>
      </c>
      <c r="D9" s="17">
        <v>0.36353266030569598</v>
      </c>
      <c r="E9" s="17">
        <v>0.37019339136750901</v>
      </c>
      <c r="F9" s="17"/>
      <c r="G9" s="17">
        <v>0.316407517073935</v>
      </c>
      <c r="H9" s="17">
        <v>0.32687791022068602</v>
      </c>
      <c r="I9" s="17">
        <v>0.34734743811489399</v>
      </c>
      <c r="J9" s="17">
        <v>0.38364910309890399</v>
      </c>
      <c r="K9" s="17">
        <v>0.39248763636567502</v>
      </c>
      <c r="L9" s="17">
        <v>0.41911220452926501</v>
      </c>
      <c r="M9" s="17"/>
      <c r="N9" s="17">
        <v>0.37357722999974002</v>
      </c>
      <c r="O9" s="17">
        <v>0.35574563053504099</v>
      </c>
      <c r="P9" s="17">
        <v>0.36708108311615301</v>
      </c>
      <c r="Q9" s="17">
        <v>0.37153154986117098</v>
      </c>
      <c r="R9" s="17"/>
      <c r="S9" s="17">
        <v>0.33409957783290001</v>
      </c>
      <c r="T9" s="17">
        <v>0.314866616869245</v>
      </c>
      <c r="U9" s="17">
        <v>0.40156057945443302</v>
      </c>
      <c r="V9" s="17">
        <v>0.406817192102785</v>
      </c>
      <c r="W9" s="17">
        <v>0.36359810926835301</v>
      </c>
      <c r="X9" s="17">
        <v>0.38138853239017001</v>
      </c>
      <c r="Y9" s="17">
        <v>0.37022290789181</v>
      </c>
      <c r="Z9" s="17">
        <v>0.40608750390252302</v>
      </c>
      <c r="AA9" s="17">
        <v>0.38622878792953502</v>
      </c>
      <c r="AB9" s="17"/>
      <c r="AC9" s="17">
        <v>7.5798006159318004E-2</v>
      </c>
      <c r="AD9" s="17">
        <v>0.35509698073708201</v>
      </c>
      <c r="AE9" s="17">
        <v>0.33167453086173299</v>
      </c>
      <c r="AF9" s="17">
        <v>0.36816159728172998</v>
      </c>
      <c r="AG9" s="17">
        <v>0.38277827790533098</v>
      </c>
      <c r="AH9" s="17">
        <v>0.37682351177351198</v>
      </c>
      <c r="AI9" s="17">
        <v>0.36793163962825898</v>
      </c>
      <c r="AJ9" s="17">
        <v>0.36645364961353999</v>
      </c>
      <c r="AK9" s="17">
        <v>0.37481985923351802</v>
      </c>
      <c r="AL9" s="17">
        <v>0.40687348846513599</v>
      </c>
      <c r="AM9" s="17">
        <v>0.31000698661046799</v>
      </c>
      <c r="AN9" s="17">
        <v>0.36724301146305499</v>
      </c>
      <c r="AO9" s="17">
        <v>0.444362581735258</v>
      </c>
      <c r="AP9" s="17">
        <v>0.40140313342373801</v>
      </c>
      <c r="AQ9" s="17">
        <v>0.33343602501869302</v>
      </c>
      <c r="AR9" s="17">
        <v>0.461822910385908</v>
      </c>
      <c r="AS9" s="17"/>
      <c r="AT9" s="17">
        <v>0.36273333468316998</v>
      </c>
      <c r="AU9" s="17">
        <v>0.36587067426372299</v>
      </c>
      <c r="AV9" s="17">
        <v>0.376605636076981</v>
      </c>
      <c r="AW9" s="17">
        <v>0.35667119086856502</v>
      </c>
      <c r="AX9" s="17">
        <v>0.37693523575031301</v>
      </c>
      <c r="AY9" s="17">
        <v>0.388873027436829</v>
      </c>
      <c r="AZ9" s="17"/>
      <c r="BA9" s="17">
        <v>0.36987981616531002</v>
      </c>
      <c r="BB9" s="17">
        <v>0.37646075245140298</v>
      </c>
      <c r="BC9" s="17">
        <v>0.33622047126829802</v>
      </c>
      <c r="BD9" s="17">
        <v>0.346693058528382</v>
      </c>
      <c r="BE9" s="17">
        <v>0.46600121812397</v>
      </c>
      <c r="BF9" s="17"/>
      <c r="BG9" s="17">
        <v>0.381854388758471</v>
      </c>
      <c r="BH9" s="17">
        <v>0.404634530479489</v>
      </c>
      <c r="BI9" s="17">
        <v>0.39095238330083898</v>
      </c>
      <c r="BJ9" s="17">
        <v>0.40916114415190502</v>
      </c>
      <c r="BK9" s="17">
        <v>0.28586162135361098</v>
      </c>
      <c r="BL9" s="17"/>
      <c r="BM9" s="17">
        <v>0.39629540165912502</v>
      </c>
      <c r="BN9" s="17">
        <v>0.34659309587000298</v>
      </c>
      <c r="BO9" s="17">
        <v>0.33000644523429001</v>
      </c>
      <c r="BP9" s="17"/>
      <c r="BQ9" s="17">
        <v>0.38410705980505799</v>
      </c>
      <c r="BR9" s="17">
        <v>0.36208785775834601</v>
      </c>
      <c r="BS9" s="17"/>
      <c r="BT9" s="17">
        <v>0.41780975316555202</v>
      </c>
      <c r="BU9" s="17">
        <v>0.30501452731278</v>
      </c>
    </row>
    <row r="10" spans="2:73" x14ac:dyDescent="0.3">
      <c r="B10" s="18" t="s">
        <v>574</v>
      </c>
      <c r="C10" s="17">
        <v>0.41455149711120698</v>
      </c>
      <c r="D10" s="17">
        <v>0.40242683244463201</v>
      </c>
      <c r="E10" s="17">
        <v>0.42729610203122997</v>
      </c>
      <c r="F10" s="17"/>
      <c r="G10" s="17">
        <v>0.41753706179437</v>
      </c>
      <c r="H10" s="17">
        <v>0.450891091989646</v>
      </c>
      <c r="I10" s="17">
        <v>0.40383020358553801</v>
      </c>
      <c r="J10" s="17">
        <v>0.41549414531218098</v>
      </c>
      <c r="K10" s="17">
        <v>0.41144574103172199</v>
      </c>
      <c r="L10" s="17">
        <v>0.393062657155059</v>
      </c>
      <c r="M10" s="17"/>
      <c r="N10" s="17">
        <v>0.423264505471941</v>
      </c>
      <c r="O10" s="17">
        <v>0.44133139599696303</v>
      </c>
      <c r="P10" s="17">
        <v>0.416703685404478</v>
      </c>
      <c r="Q10" s="17">
        <v>0.375295421913942</v>
      </c>
      <c r="R10" s="17"/>
      <c r="S10" s="17">
        <v>0.38870618620995001</v>
      </c>
      <c r="T10" s="17">
        <v>0.43705184636831801</v>
      </c>
      <c r="U10" s="17">
        <v>0.41974665231721098</v>
      </c>
      <c r="V10" s="17">
        <v>0.39144010759909997</v>
      </c>
      <c r="W10" s="17">
        <v>0.45396732146681901</v>
      </c>
      <c r="X10" s="17">
        <v>0.396231193332649</v>
      </c>
      <c r="Y10" s="17">
        <v>0.45109620555073998</v>
      </c>
      <c r="Z10" s="17">
        <v>0.37779938369824601</v>
      </c>
      <c r="AA10" s="17">
        <v>0.407205367867223</v>
      </c>
      <c r="AB10" s="17"/>
      <c r="AC10" s="17">
        <v>0.34242814896870699</v>
      </c>
      <c r="AD10" s="17">
        <v>0.33882943874274402</v>
      </c>
      <c r="AE10" s="17">
        <v>0.42762390407241402</v>
      </c>
      <c r="AF10" s="17">
        <v>0.39362780823439197</v>
      </c>
      <c r="AG10" s="17">
        <v>0.36593911408576901</v>
      </c>
      <c r="AH10" s="17">
        <v>0.415933114474347</v>
      </c>
      <c r="AI10" s="17">
        <v>0.48116452093536799</v>
      </c>
      <c r="AJ10" s="17">
        <v>0.40825092486631198</v>
      </c>
      <c r="AK10" s="17">
        <v>0.42544897859465303</v>
      </c>
      <c r="AL10" s="17">
        <v>0.40448785667269799</v>
      </c>
      <c r="AM10" s="17">
        <v>0.483051325479467</v>
      </c>
      <c r="AN10" s="17">
        <v>0.44562323281945998</v>
      </c>
      <c r="AO10" s="17">
        <v>0.37965203070867998</v>
      </c>
      <c r="AP10" s="17">
        <v>0.368747030198746</v>
      </c>
      <c r="AQ10" s="17">
        <v>0.48520894602381098</v>
      </c>
      <c r="AR10" s="17">
        <v>0.36771561003090097</v>
      </c>
      <c r="AS10" s="17"/>
      <c r="AT10" s="17">
        <v>0.398528379715756</v>
      </c>
      <c r="AU10" s="17">
        <v>0.42816089475206698</v>
      </c>
      <c r="AV10" s="17">
        <v>0.40197529252277198</v>
      </c>
      <c r="AW10" s="17">
        <v>0.43276023567911198</v>
      </c>
      <c r="AX10" s="17">
        <v>0.39829903312938503</v>
      </c>
      <c r="AY10" s="17">
        <v>0.40903266855765202</v>
      </c>
      <c r="AZ10" s="17"/>
      <c r="BA10" s="17">
        <v>0.39383785611854599</v>
      </c>
      <c r="BB10" s="17">
        <v>0.40793062540522002</v>
      </c>
      <c r="BC10" s="17">
        <v>0.43898531047436801</v>
      </c>
      <c r="BD10" s="17">
        <v>0.47111527486306698</v>
      </c>
      <c r="BE10" s="17">
        <v>0.34790697234120299</v>
      </c>
      <c r="BF10" s="17"/>
      <c r="BG10" s="17">
        <v>0.42161641050868698</v>
      </c>
      <c r="BH10" s="17">
        <v>0.40723370501537198</v>
      </c>
      <c r="BI10" s="17">
        <v>0.44221432661207999</v>
      </c>
      <c r="BJ10" s="17">
        <v>0.39533155734643499</v>
      </c>
      <c r="BK10" s="17">
        <v>0.457233895115569</v>
      </c>
      <c r="BL10" s="17"/>
      <c r="BM10" s="17">
        <v>0.40581995480192001</v>
      </c>
      <c r="BN10" s="17">
        <v>0.42282007260806898</v>
      </c>
      <c r="BO10" s="17">
        <v>0.420556555412056</v>
      </c>
      <c r="BP10" s="17"/>
      <c r="BQ10" s="17">
        <v>0.42368901623453897</v>
      </c>
      <c r="BR10" s="17">
        <v>0.41580096519439103</v>
      </c>
      <c r="BS10" s="17"/>
      <c r="BT10" s="17">
        <v>0.40914974779060598</v>
      </c>
      <c r="BU10" s="17">
        <v>0.43500607784864997</v>
      </c>
    </row>
    <row r="11" spans="2:73" x14ac:dyDescent="0.3">
      <c r="B11" s="18" t="s">
        <v>573</v>
      </c>
      <c r="C11" s="17">
        <v>0.129862808293151</v>
      </c>
      <c r="D11" s="17">
        <v>0.15068095816112401</v>
      </c>
      <c r="E11" s="17">
        <v>0.109239038643451</v>
      </c>
      <c r="F11" s="17"/>
      <c r="G11" s="17">
        <v>0.15585916441768399</v>
      </c>
      <c r="H11" s="17">
        <v>0.14345418826371101</v>
      </c>
      <c r="I11" s="17">
        <v>0.14869540429710701</v>
      </c>
      <c r="J11" s="17">
        <v>0.11312522416764199</v>
      </c>
      <c r="K11" s="17">
        <v>0.10455200560692</v>
      </c>
      <c r="L11" s="17">
        <v>0.116897109547847</v>
      </c>
      <c r="M11" s="17"/>
      <c r="N11" s="17">
        <v>0.138053196265086</v>
      </c>
      <c r="O11" s="17">
        <v>0.108438486606818</v>
      </c>
      <c r="P11" s="17">
        <v>0.128035826393575</v>
      </c>
      <c r="Q11" s="17">
        <v>0.14632891693028</v>
      </c>
      <c r="R11" s="17"/>
      <c r="S11" s="17">
        <v>0.181079710489885</v>
      </c>
      <c r="T11" s="17">
        <v>0.146749892355791</v>
      </c>
      <c r="U11" s="17">
        <v>0.119410020319854</v>
      </c>
      <c r="V11" s="17">
        <v>0.11018775379752201</v>
      </c>
      <c r="W11" s="17">
        <v>0.110787047491596</v>
      </c>
      <c r="X11" s="17">
        <v>0.12862677165859901</v>
      </c>
      <c r="Y11" s="17">
        <v>7.7997613305266195E-2</v>
      </c>
      <c r="Z11" s="17">
        <v>0.118290693337654</v>
      </c>
      <c r="AA11" s="17">
        <v>0.12908795492428601</v>
      </c>
      <c r="AB11" s="17"/>
      <c r="AC11" s="17">
        <v>0.148165683001935</v>
      </c>
      <c r="AD11" s="17">
        <v>0.17527012838825701</v>
      </c>
      <c r="AE11" s="17">
        <v>0.11747925672429101</v>
      </c>
      <c r="AF11" s="17">
        <v>0.13425542045981501</v>
      </c>
      <c r="AG11" s="17">
        <v>0.154926806138551</v>
      </c>
      <c r="AH11" s="17">
        <v>0.12666912665097901</v>
      </c>
      <c r="AI11" s="17">
        <v>8.7295375120992405E-2</v>
      </c>
      <c r="AJ11" s="17">
        <v>0.15620249639681699</v>
      </c>
      <c r="AK11" s="17">
        <v>0.131007671334468</v>
      </c>
      <c r="AL11" s="17">
        <v>0.121760134747691</v>
      </c>
      <c r="AM11" s="17">
        <v>0.109517956532171</v>
      </c>
      <c r="AN11" s="17">
        <v>0.148595626573442</v>
      </c>
      <c r="AO11" s="17">
        <v>0.14939417257218901</v>
      </c>
      <c r="AP11" s="17">
        <v>0.17439185136145299</v>
      </c>
      <c r="AQ11" s="17">
        <v>0.10365979926756699</v>
      </c>
      <c r="AR11" s="17">
        <v>9.6820449324697994E-2</v>
      </c>
      <c r="AS11" s="17"/>
      <c r="AT11" s="17">
        <v>0.13751403719001101</v>
      </c>
      <c r="AU11" s="17">
        <v>0.13584043454602801</v>
      </c>
      <c r="AV11" s="17">
        <v>0.12941241425557101</v>
      </c>
      <c r="AW11" s="17">
        <v>0.118887979287693</v>
      </c>
      <c r="AX11" s="17">
        <v>0.133251447826677</v>
      </c>
      <c r="AY11" s="17">
        <v>9.3988234782074298E-2</v>
      </c>
      <c r="AZ11" s="17"/>
      <c r="BA11" s="17">
        <v>0.138534758554344</v>
      </c>
      <c r="BB11" s="17">
        <v>0.12790231219840101</v>
      </c>
      <c r="BC11" s="17">
        <v>0.14117517606093799</v>
      </c>
      <c r="BD11" s="17">
        <v>0.106681838897789</v>
      </c>
      <c r="BE11" s="17">
        <v>0.113637916308615</v>
      </c>
      <c r="BF11" s="17"/>
      <c r="BG11" s="17">
        <v>0.126058175669061</v>
      </c>
      <c r="BH11" s="17">
        <v>0.122248147892278</v>
      </c>
      <c r="BI11" s="17">
        <v>8.2164108082018794E-2</v>
      </c>
      <c r="BJ11" s="17">
        <v>0.122637697786178</v>
      </c>
      <c r="BK11" s="17">
        <v>0.13669506548709501</v>
      </c>
      <c r="BL11" s="17"/>
      <c r="BM11" s="17">
        <v>0.12349020789932499</v>
      </c>
      <c r="BN11" s="17">
        <v>0.13863148066344599</v>
      </c>
      <c r="BO11" s="17">
        <v>0.127635997077853</v>
      </c>
      <c r="BP11" s="17"/>
      <c r="BQ11" s="17">
        <v>0.123440373980112</v>
      </c>
      <c r="BR11" s="17">
        <v>0.131486918569617</v>
      </c>
      <c r="BS11" s="17"/>
      <c r="BT11" s="17">
        <v>0.109742241569544</v>
      </c>
      <c r="BU11" s="17">
        <v>0.150190305933356</v>
      </c>
    </row>
    <row r="12" spans="2:73" x14ac:dyDescent="0.3">
      <c r="B12" s="18" t="s">
        <v>572</v>
      </c>
      <c r="C12" s="17">
        <v>4.2066905301834497E-2</v>
      </c>
      <c r="D12" s="17">
        <v>4.2133663121250199E-2</v>
      </c>
      <c r="E12" s="17">
        <v>4.2131653597320198E-2</v>
      </c>
      <c r="F12" s="17"/>
      <c r="G12" s="17">
        <v>5.1357797393089703E-2</v>
      </c>
      <c r="H12" s="17">
        <v>2.9686207850817801E-2</v>
      </c>
      <c r="I12" s="17">
        <v>5.0280156876408501E-2</v>
      </c>
      <c r="J12" s="17">
        <v>4.5305258655350698E-2</v>
      </c>
      <c r="K12" s="17">
        <v>4.0222816520609897E-2</v>
      </c>
      <c r="L12" s="17">
        <v>3.7903510196729599E-2</v>
      </c>
      <c r="M12" s="17"/>
      <c r="N12" s="17">
        <v>3.4939113003567397E-2</v>
      </c>
      <c r="O12" s="17">
        <v>6.0486351400542503E-2</v>
      </c>
      <c r="P12" s="17">
        <v>2.6614612771387401E-2</v>
      </c>
      <c r="Q12" s="17">
        <v>4.3728974274340103E-2</v>
      </c>
      <c r="R12" s="17"/>
      <c r="S12" s="17">
        <v>4.2151965536162302E-2</v>
      </c>
      <c r="T12" s="17">
        <v>5.7934183128321902E-2</v>
      </c>
      <c r="U12" s="17">
        <v>3.2329605207259499E-2</v>
      </c>
      <c r="V12" s="17">
        <v>4.9238626207436298E-2</v>
      </c>
      <c r="W12" s="17">
        <v>3.3088833125987101E-2</v>
      </c>
      <c r="X12" s="17">
        <v>3.7991349091546597E-2</v>
      </c>
      <c r="Y12" s="17">
        <v>4.0497285607128203E-2</v>
      </c>
      <c r="Z12" s="17">
        <v>4.0310892464243499E-2</v>
      </c>
      <c r="AA12" s="17">
        <v>3.5067319153692503E-2</v>
      </c>
      <c r="AB12" s="17"/>
      <c r="AC12" s="17">
        <v>0.14023815843845799</v>
      </c>
      <c r="AD12" s="17">
        <v>2.9878390828943901E-2</v>
      </c>
      <c r="AE12" s="17">
        <v>5.4283822064449497E-2</v>
      </c>
      <c r="AF12" s="17">
        <v>5.3009214497932201E-2</v>
      </c>
      <c r="AG12" s="17">
        <v>5.8294554620887298E-2</v>
      </c>
      <c r="AH12" s="17">
        <v>2.7284130685056401E-2</v>
      </c>
      <c r="AI12" s="17">
        <v>4.6271104720793398E-2</v>
      </c>
      <c r="AJ12" s="17">
        <v>4.9437274085510297E-2</v>
      </c>
      <c r="AK12" s="17">
        <v>2.9683525526430599E-2</v>
      </c>
      <c r="AL12" s="17">
        <v>2.52504134514486E-2</v>
      </c>
      <c r="AM12" s="17">
        <v>5.3965160562063401E-2</v>
      </c>
      <c r="AN12" s="17">
        <v>2.72004388051925E-2</v>
      </c>
      <c r="AO12" s="17">
        <v>1.7309900230977102E-2</v>
      </c>
      <c r="AP12" s="17">
        <v>0</v>
      </c>
      <c r="AQ12" s="17">
        <v>3.73877216938035E-2</v>
      </c>
      <c r="AR12" s="17">
        <v>5.0436380564483199E-2</v>
      </c>
      <c r="AS12" s="17"/>
      <c r="AT12" s="17">
        <v>5.0176975280053299E-2</v>
      </c>
      <c r="AU12" s="17">
        <v>3.0993228842903599E-2</v>
      </c>
      <c r="AV12" s="17">
        <v>4.3899141634468897E-2</v>
      </c>
      <c r="AW12" s="17">
        <v>4.1911614773009101E-2</v>
      </c>
      <c r="AX12" s="17">
        <v>4.9322693666381402E-2</v>
      </c>
      <c r="AY12" s="17">
        <v>4.9574446686832002E-2</v>
      </c>
      <c r="AZ12" s="17"/>
      <c r="BA12" s="17">
        <v>3.8031929245726202E-2</v>
      </c>
      <c r="BB12" s="17">
        <v>5.1068862761656703E-2</v>
      </c>
      <c r="BC12" s="17">
        <v>3.8007248460925902E-2</v>
      </c>
      <c r="BD12" s="17">
        <v>3.13098777425014E-2</v>
      </c>
      <c r="BE12" s="17">
        <v>4.59514968552205E-2</v>
      </c>
      <c r="BF12" s="17"/>
      <c r="BG12" s="17">
        <v>4.7582489529437E-2</v>
      </c>
      <c r="BH12" s="17">
        <v>2.77617442955293E-2</v>
      </c>
      <c r="BI12" s="17">
        <v>4.17609784121446E-2</v>
      </c>
      <c r="BJ12" s="17">
        <v>2.6915520709797601E-2</v>
      </c>
      <c r="BK12" s="17">
        <v>7.6526042769241798E-2</v>
      </c>
      <c r="BL12" s="17"/>
      <c r="BM12" s="17">
        <v>3.8383715426224499E-2</v>
      </c>
      <c r="BN12" s="17">
        <v>4.82366137068269E-2</v>
      </c>
      <c r="BO12" s="17">
        <v>3.8116551856531199E-2</v>
      </c>
      <c r="BP12" s="17"/>
      <c r="BQ12" s="17">
        <v>4.7883342339417899E-2</v>
      </c>
      <c r="BR12" s="17">
        <v>3.6254684293800001E-2</v>
      </c>
      <c r="BS12" s="17"/>
      <c r="BT12" s="17">
        <v>3.7675805146144402E-2</v>
      </c>
      <c r="BU12" s="17">
        <v>4.87188107463353E-2</v>
      </c>
    </row>
    <row r="13" spans="2:73" x14ac:dyDescent="0.3">
      <c r="B13" s="18" t="s">
        <v>571</v>
      </c>
      <c r="C13" s="17">
        <v>2.4549943475890301E-2</v>
      </c>
      <c r="D13" s="17">
        <v>2.3879588051286801E-2</v>
      </c>
      <c r="E13" s="17">
        <v>2.5278940398469101E-2</v>
      </c>
      <c r="F13" s="17"/>
      <c r="G13" s="17">
        <v>3.04578919717583E-2</v>
      </c>
      <c r="H13" s="17">
        <v>8.4872794040776207E-3</v>
      </c>
      <c r="I13" s="17">
        <v>3.2576484439901202E-2</v>
      </c>
      <c r="J13" s="17">
        <v>2.92704237598468E-2</v>
      </c>
      <c r="K13" s="17">
        <v>2.9130200662734598E-2</v>
      </c>
      <c r="L13" s="17">
        <v>2.0253383802734899E-2</v>
      </c>
      <c r="M13" s="17"/>
      <c r="N13" s="17">
        <v>1.9164802085711901E-2</v>
      </c>
      <c r="O13" s="17">
        <v>1.6508670260257801E-2</v>
      </c>
      <c r="P13" s="17">
        <v>2.9947793093321198E-2</v>
      </c>
      <c r="Q13" s="17">
        <v>3.4487613413860398E-2</v>
      </c>
      <c r="R13" s="17"/>
      <c r="S13" s="17">
        <v>2.9444788356203701E-2</v>
      </c>
      <c r="T13" s="17">
        <v>2.8376386984945701E-2</v>
      </c>
      <c r="U13" s="17">
        <v>1.7892132177396599E-2</v>
      </c>
      <c r="V13" s="17">
        <v>3.1554829447877797E-2</v>
      </c>
      <c r="W13" s="17">
        <v>1.6308323390596902E-2</v>
      </c>
      <c r="X13" s="17">
        <v>2.8149376385458901E-2</v>
      </c>
      <c r="Y13" s="17">
        <v>2.7841237139109201E-2</v>
      </c>
      <c r="Z13" s="17">
        <v>1.83575110502547E-2</v>
      </c>
      <c r="AA13" s="17">
        <v>1.5783318462401299E-2</v>
      </c>
      <c r="AB13" s="17"/>
      <c r="AC13" s="17">
        <v>0.16522337293348299</v>
      </c>
      <c r="AD13" s="17">
        <v>4.8743570330067799E-2</v>
      </c>
      <c r="AE13" s="17">
        <v>5.1713133959425797E-2</v>
      </c>
      <c r="AF13" s="17">
        <v>2.09526201066784E-2</v>
      </c>
      <c r="AG13" s="17">
        <v>2.7656771773531701E-2</v>
      </c>
      <c r="AH13" s="17">
        <v>2.1876459721682E-2</v>
      </c>
      <c r="AI13" s="17">
        <v>1.73373595945879E-2</v>
      </c>
      <c r="AJ13" s="17">
        <v>1.31432019511136E-2</v>
      </c>
      <c r="AK13" s="17">
        <v>2.6511736404505298E-2</v>
      </c>
      <c r="AL13" s="17">
        <v>8.3307156347079102E-3</v>
      </c>
      <c r="AM13" s="17">
        <v>3.7479711682753401E-2</v>
      </c>
      <c r="AN13" s="17">
        <v>5.0542420344957496E-3</v>
      </c>
      <c r="AO13" s="17">
        <v>0</v>
      </c>
      <c r="AP13" s="17">
        <v>3.2740084991029497E-2</v>
      </c>
      <c r="AQ13" s="17">
        <v>1.70779216418343E-2</v>
      </c>
      <c r="AR13" s="17">
        <v>1.1913788090953699E-2</v>
      </c>
      <c r="AS13" s="17"/>
      <c r="AT13" s="17">
        <v>2.7896451918939E-2</v>
      </c>
      <c r="AU13" s="17">
        <v>1.7423765947369201E-2</v>
      </c>
      <c r="AV13" s="17">
        <v>2.6583560974957801E-2</v>
      </c>
      <c r="AW13" s="17">
        <v>3.1464737222115097E-2</v>
      </c>
      <c r="AX13" s="17">
        <v>2.3732195954671801E-2</v>
      </c>
      <c r="AY13" s="17">
        <v>2.0636430133749498E-2</v>
      </c>
      <c r="AZ13" s="17"/>
      <c r="BA13" s="17">
        <v>2.77466670299026E-2</v>
      </c>
      <c r="BB13" s="17">
        <v>1.8424268132843102E-2</v>
      </c>
      <c r="BC13" s="17">
        <v>2.3761189194631001E-2</v>
      </c>
      <c r="BD13" s="17">
        <v>2.4211190586459201E-2</v>
      </c>
      <c r="BE13" s="17">
        <v>2.6502396370990999E-2</v>
      </c>
      <c r="BF13" s="17"/>
      <c r="BG13" s="17">
        <v>1.5690194050978799E-2</v>
      </c>
      <c r="BH13" s="17">
        <v>1.4892473559635499E-2</v>
      </c>
      <c r="BI13" s="17">
        <v>3.8779246506621901E-2</v>
      </c>
      <c r="BJ13" s="17">
        <v>2.8706015522584599E-2</v>
      </c>
      <c r="BK13" s="17">
        <v>1.1987256502909899E-2</v>
      </c>
      <c r="BL13" s="17"/>
      <c r="BM13" s="17">
        <v>2.0372139284012301E-2</v>
      </c>
      <c r="BN13" s="17">
        <v>1.98460109677395E-2</v>
      </c>
      <c r="BO13" s="17">
        <v>4.83598189356556E-2</v>
      </c>
      <c r="BP13" s="17"/>
      <c r="BQ13" s="17">
        <v>1.31992251918083E-2</v>
      </c>
      <c r="BR13" s="17">
        <v>3.1394401234464298E-2</v>
      </c>
      <c r="BS13" s="17"/>
      <c r="BT13" s="17">
        <v>1.6902931018557301E-2</v>
      </c>
      <c r="BU13" s="17">
        <v>3.5151725171373098E-2</v>
      </c>
    </row>
    <row r="14" spans="2:73" x14ac:dyDescent="0.3">
      <c r="B14" s="18" t="s">
        <v>92</v>
      </c>
      <c r="C14" s="17">
        <v>2.1830070140524599E-2</v>
      </c>
      <c r="D14" s="17">
        <v>1.7346297916011499E-2</v>
      </c>
      <c r="E14" s="17">
        <v>2.5860873962021101E-2</v>
      </c>
      <c r="F14" s="17"/>
      <c r="G14" s="17">
        <v>2.8380567349162798E-2</v>
      </c>
      <c r="H14" s="17">
        <v>4.0603322271061899E-2</v>
      </c>
      <c r="I14" s="17">
        <v>1.72703126861522E-2</v>
      </c>
      <c r="J14" s="17">
        <v>1.31558450060749E-2</v>
      </c>
      <c r="K14" s="17">
        <v>2.2161599812337899E-2</v>
      </c>
      <c r="L14" s="17">
        <v>1.27711347683642E-2</v>
      </c>
      <c r="M14" s="17"/>
      <c r="N14" s="17">
        <v>1.1001153173953801E-2</v>
      </c>
      <c r="O14" s="17">
        <v>1.7489465200377901E-2</v>
      </c>
      <c r="P14" s="17">
        <v>3.1616999221085497E-2</v>
      </c>
      <c r="Q14" s="17">
        <v>2.8627523606406202E-2</v>
      </c>
      <c r="R14" s="17"/>
      <c r="S14" s="17">
        <v>2.4517771574899198E-2</v>
      </c>
      <c r="T14" s="17">
        <v>1.5021074293377399E-2</v>
      </c>
      <c r="U14" s="17">
        <v>9.0610105238461709E-3</v>
      </c>
      <c r="V14" s="17">
        <v>1.0761490845278899E-2</v>
      </c>
      <c r="W14" s="17">
        <v>2.22503652566482E-2</v>
      </c>
      <c r="X14" s="17">
        <v>2.76127771415767E-2</v>
      </c>
      <c r="Y14" s="17">
        <v>3.2344750505946401E-2</v>
      </c>
      <c r="Z14" s="17">
        <v>3.91540155470795E-2</v>
      </c>
      <c r="AA14" s="17">
        <v>2.66272516628621E-2</v>
      </c>
      <c r="AB14" s="17"/>
      <c r="AC14" s="17">
        <v>0.12814663049809899</v>
      </c>
      <c r="AD14" s="17">
        <v>5.2181490972905503E-2</v>
      </c>
      <c r="AE14" s="17">
        <v>1.7225352317686401E-2</v>
      </c>
      <c r="AF14" s="17">
        <v>2.9993339419451901E-2</v>
      </c>
      <c r="AG14" s="17">
        <v>1.0404475475930401E-2</v>
      </c>
      <c r="AH14" s="17">
        <v>3.1413656694423198E-2</v>
      </c>
      <c r="AI14" s="17">
        <v>0</v>
      </c>
      <c r="AJ14" s="17">
        <v>6.51245308670688E-3</v>
      </c>
      <c r="AK14" s="17">
        <v>1.25282289064247E-2</v>
      </c>
      <c r="AL14" s="17">
        <v>3.3297391028318503E-2</v>
      </c>
      <c r="AM14" s="17">
        <v>5.9788591330775503E-3</v>
      </c>
      <c r="AN14" s="17">
        <v>6.2834483043549003E-3</v>
      </c>
      <c r="AO14" s="17">
        <v>9.2813147528963205E-3</v>
      </c>
      <c r="AP14" s="17">
        <v>2.27179000250337E-2</v>
      </c>
      <c r="AQ14" s="17">
        <v>2.3229586354291201E-2</v>
      </c>
      <c r="AR14" s="17">
        <v>1.12908616030566E-2</v>
      </c>
      <c r="AS14" s="17"/>
      <c r="AT14" s="17">
        <v>2.3150821212070401E-2</v>
      </c>
      <c r="AU14" s="17">
        <v>2.1711001647908099E-2</v>
      </c>
      <c r="AV14" s="17">
        <v>2.1523954535249998E-2</v>
      </c>
      <c r="AW14" s="17">
        <v>1.83042421695064E-2</v>
      </c>
      <c r="AX14" s="17">
        <v>1.8459393672572499E-2</v>
      </c>
      <c r="AY14" s="17">
        <v>3.7895192402862501E-2</v>
      </c>
      <c r="AZ14" s="17"/>
      <c r="BA14" s="17">
        <v>3.1968972886170802E-2</v>
      </c>
      <c r="BB14" s="17">
        <v>1.8213179050476501E-2</v>
      </c>
      <c r="BC14" s="17">
        <v>2.1850604540838401E-2</v>
      </c>
      <c r="BD14" s="17">
        <v>1.9988759381802002E-2</v>
      </c>
      <c r="BE14" s="17">
        <v>0</v>
      </c>
      <c r="BF14" s="17"/>
      <c r="BG14" s="17">
        <v>7.1983414833645398E-3</v>
      </c>
      <c r="BH14" s="17">
        <v>2.3229398757695901E-2</v>
      </c>
      <c r="BI14" s="17">
        <v>4.1289570862951602E-3</v>
      </c>
      <c r="BJ14" s="17">
        <v>1.7248064483099301E-2</v>
      </c>
      <c r="BK14" s="17">
        <v>3.1696118771572301E-2</v>
      </c>
      <c r="BL14" s="17"/>
      <c r="BM14" s="17">
        <v>1.5638580929392999E-2</v>
      </c>
      <c r="BN14" s="17">
        <v>2.38727261839159E-2</v>
      </c>
      <c r="BO14" s="17">
        <v>3.5324631483614102E-2</v>
      </c>
      <c r="BP14" s="17"/>
      <c r="BQ14" s="17">
        <v>7.6809824490645696E-3</v>
      </c>
      <c r="BR14" s="17">
        <v>2.2975172949381499E-2</v>
      </c>
      <c r="BS14" s="17"/>
      <c r="BT14" s="17">
        <v>8.7195213095969792E-3</v>
      </c>
      <c r="BU14" s="17">
        <v>2.5918552987505301E-2</v>
      </c>
    </row>
    <row r="15" spans="2:73" x14ac:dyDescent="0.3">
      <c r="B15" s="18" t="s">
        <v>577</v>
      </c>
      <c r="C15" s="21">
        <v>0.78169027278860004</v>
      </c>
      <c r="D15" s="21">
        <v>0.76595949275032804</v>
      </c>
      <c r="E15" s="21">
        <v>0.79748949339873898</v>
      </c>
      <c r="F15" s="21"/>
      <c r="G15" s="21">
        <v>0.733944578868305</v>
      </c>
      <c r="H15" s="21">
        <v>0.77776900221033196</v>
      </c>
      <c r="I15" s="21">
        <v>0.751177641700431</v>
      </c>
      <c r="J15" s="21">
        <v>0.79914324841108497</v>
      </c>
      <c r="K15" s="21">
        <v>0.80393337739739801</v>
      </c>
      <c r="L15" s="21">
        <v>0.81217486168432496</v>
      </c>
      <c r="M15" s="21"/>
      <c r="N15" s="21">
        <v>0.79684173547168102</v>
      </c>
      <c r="O15" s="21">
        <v>0.79707702653200396</v>
      </c>
      <c r="P15" s="21">
        <v>0.78378476852063095</v>
      </c>
      <c r="Q15" s="21">
        <v>0.74682697177511403</v>
      </c>
      <c r="R15" s="21"/>
      <c r="S15" s="21">
        <v>0.72280576404285002</v>
      </c>
      <c r="T15" s="21">
        <v>0.75191846323756395</v>
      </c>
      <c r="U15" s="21">
        <v>0.821307231771644</v>
      </c>
      <c r="V15" s="21">
        <v>0.79825729970188497</v>
      </c>
      <c r="W15" s="21">
        <v>0.81756543073517196</v>
      </c>
      <c r="X15" s="21">
        <v>0.77761972572281901</v>
      </c>
      <c r="Y15" s="21">
        <v>0.82131911344255004</v>
      </c>
      <c r="Z15" s="21">
        <v>0.78388688760076897</v>
      </c>
      <c r="AA15" s="21">
        <v>0.79343415579675802</v>
      </c>
      <c r="AB15" s="21"/>
      <c r="AC15" s="21">
        <v>0.41822615512802502</v>
      </c>
      <c r="AD15" s="21">
        <v>0.69392641947982503</v>
      </c>
      <c r="AE15" s="21">
        <v>0.75929843493414695</v>
      </c>
      <c r="AF15" s="21">
        <v>0.76178940551612295</v>
      </c>
      <c r="AG15" s="21">
        <v>0.74871739199109999</v>
      </c>
      <c r="AH15" s="21">
        <v>0.79275662624785903</v>
      </c>
      <c r="AI15" s="21">
        <v>0.84909616056362602</v>
      </c>
      <c r="AJ15" s="21">
        <v>0.77470457447985297</v>
      </c>
      <c r="AK15" s="21">
        <v>0.80026883782817104</v>
      </c>
      <c r="AL15" s="21">
        <v>0.81136134513783398</v>
      </c>
      <c r="AM15" s="21">
        <v>0.79305831208993505</v>
      </c>
      <c r="AN15" s="21">
        <v>0.81286624428251497</v>
      </c>
      <c r="AO15" s="21">
        <v>0.82401461244393803</v>
      </c>
      <c r="AP15" s="21">
        <v>0.77015016362248401</v>
      </c>
      <c r="AQ15" s="21">
        <v>0.818644971042504</v>
      </c>
      <c r="AR15" s="21">
        <v>0.82953852041680898</v>
      </c>
      <c r="AS15" s="21"/>
      <c r="AT15" s="21">
        <v>0.76126171439892598</v>
      </c>
      <c r="AU15" s="21">
        <v>0.79403156901579097</v>
      </c>
      <c r="AV15" s="21">
        <v>0.77858092859975303</v>
      </c>
      <c r="AW15" s="21">
        <v>0.78943142654767695</v>
      </c>
      <c r="AX15" s="21">
        <v>0.77523426887969804</v>
      </c>
      <c r="AY15" s="21">
        <v>0.79790569599448202</v>
      </c>
      <c r="AZ15" s="21"/>
      <c r="BA15" s="21">
        <v>0.76371767228385601</v>
      </c>
      <c r="BB15" s="21">
        <v>0.78439137785662305</v>
      </c>
      <c r="BC15" s="21">
        <v>0.77520578174266597</v>
      </c>
      <c r="BD15" s="21">
        <v>0.81780833339144898</v>
      </c>
      <c r="BE15" s="21">
        <v>0.81390819046517304</v>
      </c>
      <c r="BF15" s="21"/>
      <c r="BG15" s="21">
        <v>0.80347079926715903</v>
      </c>
      <c r="BH15" s="21">
        <v>0.81186823549486098</v>
      </c>
      <c r="BI15" s="21">
        <v>0.83316670991291997</v>
      </c>
      <c r="BJ15" s="21">
        <v>0.80449270149834096</v>
      </c>
      <c r="BK15" s="21">
        <v>0.74309551646918004</v>
      </c>
      <c r="BL15" s="21"/>
      <c r="BM15" s="21">
        <v>0.80211535646104504</v>
      </c>
      <c r="BN15" s="21">
        <v>0.76941316847807195</v>
      </c>
      <c r="BO15" s="21">
        <v>0.75056300064634596</v>
      </c>
      <c r="BP15" s="21"/>
      <c r="BQ15" s="21">
        <v>0.80779607603959702</v>
      </c>
      <c r="BR15" s="21">
        <v>0.77788882295273698</v>
      </c>
      <c r="BS15" s="21"/>
      <c r="BT15" s="21">
        <v>0.826959500956157</v>
      </c>
      <c r="BU15" s="21">
        <v>0.74002060516142998</v>
      </c>
    </row>
    <row r="16" spans="2:73" x14ac:dyDescent="0.3">
      <c r="B16" s="18" t="s">
        <v>576</v>
      </c>
      <c r="C16" s="21">
        <v>6.6616848777724794E-2</v>
      </c>
      <c r="D16" s="21">
        <v>6.6013251172536994E-2</v>
      </c>
      <c r="E16" s="21">
        <v>6.7410593995789303E-2</v>
      </c>
      <c r="F16" s="21"/>
      <c r="G16" s="21">
        <v>8.1815689364847996E-2</v>
      </c>
      <c r="H16" s="21">
        <v>3.8173487254895402E-2</v>
      </c>
      <c r="I16" s="21">
        <v>8.2856641316309695E-2</v>
      </c>
      <c r="J16" s="21">
        <v>7.4575682415197506E-2</v>
      </c>
      <c r="K16" s="21">
        <v>6.9353017183344495E-2</v>
      </c>
      <c r="L16" s="21">
        <v>5.8156893999464401E-2</v>
      </c>
      <c r="M16" s="21"/>
      <c r="N16" s="21">
        <v>5.4103915089279399E-2</v>
      </c>
      <c r="O16" s="21">
        <v>7.69950216608003E-2</v>
      </c>
      <c r="P16" s="21">
        <v>5.6562405864708599E-2</v>
      </c>
      <c r="Q16" s="21">
        <v>7.8216587688200501E-2</v>
      </c>
      <c r="R16" s="21"/>
      <c r="S16" s="21">
        <v>7.1596753892366E-2</v>
      </c>
      <c r="T16" s="21">
        <v>8.6310570113267607E-2</v>
      </c>
      <c r="U16" s="21">
        <v>5.0221737384655997E-2</v>
      </c>
      <c r="V16" s="21">
        <v>8.0793455655314095E-2</v>
      </c>
      <c r="W16" s="21">
        <v>4.9397156516584002E-2</v>
      </c>
      <c r="X16" s="21">
        <v>6.6140725477005599E-2</v>
      </c>
      <c r="Y16" s="21">
        <v>6.8338522746237501E-2</v>
      </c>
      <c r="Z16" s="21">
        <v>5.8668403514498202E-2</v>
      </c>
      <c r="AA16" s="21">
        <v>5.0850637616093798E-2</v>
      </c>
      <c r="AB16" s="21"/>
      <c r="AC16" s="21">
        <v>0.30546153137194099</v>
      </c>
      <c r="AD16" s="21">
        <v>7.8621961159011794E-2</v>
      </c>
      <c r="AE16" s="21">
        <v>0.105996956023875</v>
      </c>
      <c r="AF16" s="21">
        <v>7.3961834604610602E-2</v>
      </c>
      <c r="AG16" s="21">
        <v>8.5951326394419006E-2</v>
      </c>
      <c r="AH16" s="21">
        <v>4.9160590406738397E-2</v>
      </c>
      <c r="AI16" s="21">
        <v>6.3608464315381294E-2</v>
      </c>
      <c r="AJ16" s="21">
        <v>6.2580476036623894E-2</v>
      </c>
      <c r="AK16" s="21">
        <v>5.6195261930935901E-2</v>
      </c>
      <c r="AL16" s="21">
        <v>3.35811290861565E-2</v>
      </c>
      <c r="AM16" s="21">
        <v>9.1444872244816802E-2</v>
      </c>
      <c r="AN16" s="21">
        <v>3.2254680839688299E-2</v>
      </c>
      <c r="AO16" s="21">
        <v>1.7309900230977102E-2</v>
      </c>
      <c r="AP16" s="21">
        <v>3.2740084991029497E-2</v>
      </c>
      <c r="AQ16" s="21">
        <v>5.4465643335637803E-2</v>
      </c>
      <c r="AR16" s="21">
        <v>6.2350168655436897E-2</v>
      </c>
      <c r="AS16" s="21"/>
      <c r="AT16" s="21">
        <v>7.8073427198992407E-2</v>
      </c>
      <c r="AU16" s="21">
        <v>4.8416994790272803E-2</v>
      </c>
      <c r="AV16" s="21">
        <v>7.0482702609426698E-2</v>
      </c>
      <c r="AW16" s="21">
        <v>7.3376351995124198E-2</v>
      </c>
      <c r="AX16" s="21">
        <v>7.3054889621053207E-2</v>
      </c>
      <c r="AY16" s="21">
        <v>7.0210876820581497E-2</v>
      </c>
      <c r="AZ16" s="21"/>
      <c r="BA16" s="21">
        <v>6.5778596275628806E-2</v>
      </c>
      <c r="BB16" s="21">
        <v>6.9493130894499794E-2</v>
      </c>
      <c r="BC16" s="21">
        <v>6.1768437655556903E-2</v>
      </c>
      <c r="BD16" s="21">
        <v>5.5521068328960699E-2</v>
      </c>
      <c r="BE16" s="21">
        <v>7.2453893226211499E-2</v>
      </c>
      <c r="BF16" s="21"/>
      <c r="BG16" s="21">
        <v>6.3272683580415906E-2</v>
      </c>
      <c r="BH16" s="21">
        <v>4.2654217855164801E-2</v>
      </c>
      <c r="BI16" s="21">
        <v>8.0540224918766404E-2</v>
      </c>
      <c r="BJ16" s="21">
        <v>5.56215362323823E-2</v>
      </c>
      <c r="BK16" s="21">
        <v>8.8513299272151694E-2</v>
      </c>
      <c r="BL16" s="21"/>
      <c r="BM16" s="21">
        <v>5.8755854710236803E-2</v>
      </c>
      <c r="BN16" s="21">
        <v>6.8082624674566397E-2</v>
      </c>
      <c r="BO16" s="21">
        <v>8.6476370792186799E-2</v>
      </c>
      <c r="BP16" s="21"/>
      <c r="BQ16" s="21">
        <v>6.1082567531226199E-2</v>
      </c>
      <c r="BR16" s="21">
        <v>6.7649085528264305E-2</v>
      </c>
      <c r="BS16" s="21"/>
      <c r="BT16" s="21">
        <v>5.4578736164701699E-2</v>
      </c>
      <c r="BU16" s="21">
        <v>8.3870535917708502E-2</v>
      </c>
    </row>
    <row r="17" spans="2:73" x14ac:dyDescent="0.3">
      <c r="B17" s="18" t="s">
        <v>443</v>
      </c>
      <c r="C17" s="22">
        <v>0.71507342401087504</v>
      </c>
      <c r="D17" s="22">
        <v>0.69994624157779095</v>
      </c>
      <c r="E17" s="22">
        <v>0.73007889940294901</v>
      </c>
      <c r="F17" s="22"/>
      <c r="G17" s="22">
        <v>0.65212888950345704</v>
      </c>
      <c r="H17" s="22">
        <v>0.73959551495543596</v>
      </c>
      <c r="I17" s="22">
        <v>0.66832100038412201</v>
      </c>
      <c r="J17" s="22">
        <v>0.72456756599588801</v>
      </c>
      <c r="K17" s="22">
        <v>0.73458036021405304</v>
      </c>
      <c r="L17" s="22">
        <v>0.75401796768485996</v>
      </c>
      <c r="M17" s="22"/>
      <c r="N17" s="22">
        <v>0.74273782038240199</v>
      </c>
      <c r="O17" s="22">
        <v>0.720082004871204</v>
      </c>
      <c r="P17" s="22">
        <v>0.72722236265592199</v>
      </c>
      <c r="Q17" s="22">
        <v>0.66861038408691298</v>
      </c>
      <c r="R17" s="22"/>
      <c r="S17" s="22">
        <v>0.65120901015048305</v>
      </c>
      <c r="T17" s="22">
        <v>0.66560789312429602</v>
      </c>
      <c r="U17" s="22">
        <v>0.77108549438698804</v>
      </c>
      <c r="V17" s="22">
        <v>0.71746384404657104</v>
      </c>
      <c r="W17" s="22">
        <v>0.76816827421858802</v>
      </c>
      <c r="X17" s="22">
        <v>0.71147900024581301</v>
      </c>
      <c r="Y17" s="22">
        <v>0.75298059069631196</v>
      </c>
      <c r="Z17" s="22">
        <v>0.72521848408626999</v>
      </c>
      <c r="AA17" s="22">
        <v>0.74258351818066404</v>
      </c>
      <c r="AB17" s="22"/>
      <c r="AC17" s="22">
        <v>0.11276462375608499</v>
      </c>
      <c r="AD17" s="22">
        <v>0.61530445832081404</v>
      </c>
      <c r="AE17" s="22">
        <v>0.65330147891027202</v>
      </c>
      <c r="AF17" s="22">
        <v>0.68782757091151203</v>
      </c>
      <c r="AG17" s="22">
        <v>0.66276606559668105</v>
      </c>
      <c r="AH17" s="22">
        <v>0.74359603584112099</v>
      </c>
      <c r="AI17" s="22">
        <v>0.78548769624824499</v>
      </c>
      <c r="AJ17" s="22">
        <v>0.71212409844322899</v>
      </c>
      <c r="AK17" s="22">
        <v>0.74407357589723599</v>
      </c>
      <c r="AL17" s="22">
        <v>0.77778021605167802</v>
      </c>
      <c r="AM17" s="22">
        <v>0.70161343984511804</v>
      </c>
      <c r="AN17" s="22">
        <v>0.78061156344282701</v>
      </c>
      <c r="AO17" s="22">
        <v>0.80670471221296103</v>
      </c>
      <c r="AP17" s="22">
        <v>0.73741007863145502</v>
      </c>
      <c r="AQ17" s="22">
        <v>0.76417932770686603</v>
      </c>
      <c r="AR17" s="22">
        <v>0.76718835176137201</v>
      </c>
      <c r="AS17" s="22"/>
      <c r="AT17" s="22">
        <v>0.68318828719993296</v>
      </c>
      <c r="AU17" s="22">
        <v>0.74561457422551802</v>
      </c>
      <c r="AV17" s="22">
        <v>0.70809822599032601</v>
      </c>
      <c r="AW17" s="22">
        <v>0.71605507455255302</v>
      </c>
      <c r="AX17" s="22">
        <v>0.70217937925864404</v>
      </c>
      <c r="AY17" s="22">
        <v>0.7276948191739</v>
      </c>
      <c r="AZ17" s="22"/>
      <c r="BA17" s="22">
        <v>0.69793907600822802</v>
      </c>
      <c r="BB17" s="22">
        <v>0.71489824696212301</v>
      </c>
      <c r="BC17" s="22">
        <v>0.71343734408711001</v>
      </c>
      <c r="BD17" s="22">
        <v>0.76228726506248801</v>
      </c>
      <c r="BE17" s="22">
        <v>0.74145429723896195</v>
      </c>
      <c r="BF17" s="22"/>
      <c r="BG17" s="22">
        <v>0.74019811568674299</v>
      </c>
      <c r="BH17" s="22">
        <v>0.76921401763969599</v>
      </c>
      <c r="BI17" s="22">
        <v>0.75262648499415297</v>
      </c>
      <c r="BJ17" s="22">
        <v>0.74887116526595798</v>
      </c>
      <c r="BK17" s="22">
        <v>0.65458221719702903</v>
      </c>
      <c r="BL17" s="22"/>
      <c r="BM17" s="22">
        <v>0.743359501750808</v>
      </c>
      <c r="BN17" s="22">
        <v>0.70133054380350501</v>
      </c>
      <c r="BO17" s="22">
        <v>0.66408662985415901</v>
      </c>
      <c r="BP17" s="22"/>
      <c r="BQ17" s="22">
        <v>0.74671350850837104</v>
      </c>
      <c r="BR17" s="22">
        <v>0.71023973742447299</v>
      </c>
      <c r="BS17" s="22"/>
      <c r="BT17" s="22">
        <v>0.77238076479145601</v>
      </c>
      <c r="BU17" s="22">
        <v>0.65615006924372099</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0.22885933043097201</v>
      </c>
      <c r="D9" s="17">
        <v>0.24532254076378701</v>
      </c>
      <c r="E9" s="17">
        <v>0.21273536063639301</v>
      </c>
      <c r="F9" s="17"/>
      <c r="G9" s="17">
        <v>0.26489081479936899</v>
      </c>
      <c r="H9" s="17">
        <v>0.26571843203589701</v>
      </c>
      <c r="I9" s="17">
        <v>0.22416393110270799</v>
      </c>
      <c r="J9" s="17">
        <v>0.221303178331684</v>
      </c>
      <c r="K9" s="17">
        <v>0.217518135343997</v>
      </c>
      <c r="L9" s="17">
        <v>0.19260329234936999</v>
      </c>
      <c r="M9" s="17"/>
      <c r="N9" s="17">
        <v>0.27066674080077002</v>
      </c>
      <c r="O9" s="17">
        <v>0.22748340595393801</v>
      </c>
      <c r="P9" s="17">
        <v>0.221458949997867</v>
      </c>
      <c r="Q9" s="17">
        <v>0.192375545616155</v>
      </c>
      <c r="R9" s="17"/>
      <c r="S9" s="17">
        <v>0.244882292666568</v>
      </c>
      <c r="T9" s="17">
        <v>0.17365099187128799</v>
      </c>
      <c r="U9" s="17">
        <v>0.26046094260522601</v>
      </c>
      <c r="V9" s="17">
        <v>0.26526324978395499</v>
      </c>
      <c r="W9" s="17">
        <v>0.19080879899118</v>
      </c>
      <c r="X9" s="17">
        <v>0.23324746780452699</v>
      </c>
      <c r="Y9" s="17">
        <v>0.206480507862907</v>
      </c>
      <c r="Z9" s="17">
        <v>0.23666743395460299</v>
      </c>
      <c r="AA9" s="17">
        <v>0.25906400251954298</v>
      </c>
      <c r="AB9" s="17"/>
      <c r="AC9" s="17">
        <v>0.25010263457616999</v>
      </c>
      <c r="AD9" s="17">
        <v>0.25095253864593497</v>
      </c>
      <c r="AE9" s="17">
        <v>0.21468791774524501</v>
      </c>
      <c r="AF9" s="17">
        <v>0.219201364272574</v>
      </c>
      <c r="AG9" s="17">
        <v>0.20058162098138199</v>
      </c>
      <c r="AH9" s="17">
        <v>0.212928092859544</v>
      </c>
      <c r="AI9" s="17">
        <v>0.20790627615658999</v>
      </c>
      <c r="AJ9" s="17">
        <v>0.22661127238957199</v>
      </c>
      <c r="AK9" s="17">
        <v>0.22060401040046901</v>
      </c>
      <c r="AL9" s="17">
        <v>0.220938027057552</v>
      </c>
      <c r="AM9" s="17">
        <v>0.143015963681382</v>
      </c>
      <c r="AN9" s="17">
        <v>0.228102770192528</v>
      </c>
      <c r="AO9" s="17">
        <v>0.28133847470239098</v>
      </c>
      <c r="AP9" s="17">
        <v>0.36206173881155101</v>
      </c>
      <c r="AQ9" s="17">
        <v>0.275591491318536</v>
      </c>
      <c r="AR9" s="17">
        <v>0.427135576854699</v>
      </c>
      <c r="AS9" s="17"/>
      <c r="AT9" s="17">
        <v>0.27593239816669402</v>
      </c>
      <c r="AU9" s="17">
        <v>0.21257604352748199</v>
      </c>
      <c r="AV9" s="17">
        <v>0.22494768658507</v>
      </c>
      <c r="AW9" s="17">
        <v>0.203431732830124</v>
      </c>
      <c r="AX9" s="17">
        <v>0.19071626106032399</v>
      </c>
      <c r="AY9" s="17">
        <v>0.291807496855094</v>
      </c>
      <c r="AZ9" s="17"/>
      <c r="BA9" s="17">
        <v>0.19183971022654001</v>
      </c>
      <c r="BB9" s="17">
        <v>0.216261618867684</v>
      </c>
      <c r="BC9" s="17">
        <v>0.22614251077744099</v>
      </c>
      <c r="BD9" s="17">
        <v>0.30124104259886902</v>
      </c>
      <c r="BE9" s="17">
        <v>0.34420608385665802</v>
      </c>
      <c r="BF9" s="17"/>
      <c r="BG9" s="17">
        <v>0.218003040805586</v>
      </c>
      <c r="BH9" s="17">
        <v>0.27680564395430202</v>
      </c>
      <c r="BI9" s="17">
        <v>0.22602276467721999</v>
      </c>
      <c r="BJ9" s="17">
        <v>0.19763594626942599</v>
      </c>
      <c r="BK9" s="17">
        <v>0.25011270855501899</v>
      </c>
      <c r="BL9" s="17"/>
      <c r="BM9" s="17">
        <v>0.24752390852405201</v>
      </c>
      <c r="BN9" s="17">
        <v>0.205237592505078</v>
      </c>
      <c r="BO9" s="17">
        <v>0.23039965210100999</v>
      </c>
      <c r="BP9" s="17"/>
      <c r="BQ9" s="17">
        <v>0.30143370536622999</v>
      </c>
      <c r="BR9" s="17">
        <v>0.18852281626481299</v>
      </c>
      <c r="BS9" s="17"/>
      <c r="BT9" s="17">
        <v>0.27744376330456599</v>
      </c>
      <c r="BU9" s="17">
        <v>0.16523039319364599</v>
      </c>
    </row>
    <row r="10" spans="2:73" x14ac:dyDescent="0.3">
      <c r="B10" s="18" t="s">
        <v>574</v>
      </c>
      <c r="C10" s="17">
        <v>0.39855888189861899</v>
      </c>
      <c r="D10" s="17">
        <v>0.39767789256720398</v>
      </c>
      <c r="E10" s="17">
        <v>0.399492279275875</v>
      </c>
      <c r="F10" s="17"/>
      <c r="G10" s="17">
        <v>0.342058575115811</v>
      </c>
      <c r="H10" s="17">
        <v>0.42921033107215401</v>
      </c>
      <c r="I10" s="17">
        <v>0.44685288604142298</v>
      </c>
      <c r="J10" s="17">
        <v>0.38902005214955199</v>
      </c>
      <c r="K10" s="17">
        <v>0.43062850815283998</v>
      </c>
      <c r="L10" s="17">
        <v>0.35804205995772798</v>
      </c>
      <c r="M10" s="17"/>
      <c r="N10" s="17">
        <v>0.39728833750854697</v>
      </c>
      <c r="O10" s="17">
        <v>0.42546672139959801</v>
      </c>
      <c r="P10" s="17">
        <v>0.39678698412828001</v>
      </c>
      <c r="Q10" s="17">
        <v>0.37454306908199497</v>
      </c>
      <c r="R10" s="17"/>
      <c r="S10" s="17">
        <v>0.40275274495563601</v>
      </c>
      <c r="T10" s="17">
        <v>0.39408455048208202</v>
      </c>
      <c r="U10" s="17">
        <v>0.382138997719915</v>
      </c>
      <c r="V10" s="17">
        <v>0.41627254843386802</v>
      </c>
      <c r="W10" s="17">
        <v>0.44830253960855598</v>
      </c>
      <c r="X10" s="17">
        <v>0.38641956923604398</v>
      </c>
      <c r="Y10" s="17">
        <v>0.40531366076853897</v>
      </c>
      <c r="Z10" s="17">
        <v>0.35822692945744999</v>
      </c>
      <c r="AA10" s="17">
        <v>0.38186451981462199</v>
      </c>
      <c r="AB10" s="17"/>
      <c r="AC10" s="17">
        <v>0.29123362829555</v>
      </c>
      <c r="AD10" s="17">
        <v>0.32342510280216502</v>
      </c>
      <c r="AE10" s="17">
        <v>0.31967300687283701</v>
      </c>
      <c r="AF10" s="17">
        <v>0.29167347870066301</v>
      </c>
      <c r="AG10" s="17">
        <v>0.367360547442737</v>
      </c>
      <c r="AH10" s="17">
        <v>0.42163647349146499</v>
      </c>
      <c r="AI10" s="17">
        <v>0.43415085407223603</v>
      </c>
      <c r="AJ10" s="17">
        <v>0.39898845475863898</v>
      </c>
      <c r="AK10" s="17">
        <v>0.44006021626338299</v>
      </c>
      <c r="AL10" s="17">
        <v>0.42166570969829498</v>
      </c>
      <c r="AM10" s="17">
        <v>0.50203297877333497</v>
      </c>
      <c r="AN10" s="17">
        <v>0.48529657051541403</v>
      </c>
      <c r="AO10" s="17">
        <v>0.41753033612898799</v>
      </c>
      <c r="AP10" s="17">
        <v>0.31456040916637601</v>
      </c>
      <c r="AQ10" s="17">
        <v>0.41156127776032603</v>
      </c>
      <c r="AR10" s="17">
        <v>0.35607803942226701</v>
      </c>
      <c r="AS10" s="17"/>
      <c r="AT10" s="17">
        <v>0.39798906002439699</v>
      </c>
      <c r="AU10" s="17">
        <v>0.425290480999376</v>
      </c>
      <c r="AV10" s="17">
        <v>0.37606892526144903</v>
      </c>
      <c r="AW10" s="17">
        <v>0.38547129450534501</v>
      </c>
      <c r="AX10" s="17">
        <v>0.39212769737692899</v>
      </c>
      <c r="AY10" s="17">
        <v>0.37438721677814402</v>
      </c>
      <c r="AZ10" s="17"/>
      <c r="BA10" s="17">
        <v>0.36578520495363498</v>
      </c>
      <c r="BB10" s="17">
        <v>0.39214588774628001</v>
      </c>
      <c r="BC10" s="17">
        <v>0.44496694155282901</v>
      </c>
      <c r="BD10" s="17">
        <v>0.41794918490699101</v>
      </c>
      <c r="BE10" s="17">
        <v>0.33209818738948099</v>
      </c>
      <c r="BF10" s="17"/>
      <c r="BG10" s="17">
        <v>0.41316154769687902</v>
      </c>
      <c r="BH10" s="17">
        <v>0.407196398461036</v>
      </c>
      <c r="BI10" s="17">
        <v>0.39175043872411502</v>
      </c>
      <c r="BJ10" s="17">
        <v>0.42542384762881902</v>
      </c>
      <c r="BK10" s="17">
        <v>0.40837768737755398</v>
      </c>
      <c r="BL10" s="17"/>
      <c r="BM10" s="17">
        <v>0.39497225000797498</v>
      </c>
      <c r="BN10" s="17">
        <v>0.41579882821766301</v>
      </c>
      <c r="BO10" s="17">
        <v>0.36755807573396099</v>
      </c>
      <c r="BP10" s="17"/>
      <c r="BQ10" s="17">
        <v>0.433209912278188</v>
      </c>
      <c r="BR10" s="17">
        <v>0.38438167360221698</v>
      </c>
      <c r="BS10" s="17"/>
      <c r="BT10" s="17">
        <v>0.432256994097449</v>
      </c>
      <c r="BU10" s="17">
        <v>0.36044406077214403</v>
      </c>
    </row>
    <row r="11" spans="2:73" x14ac:dyDescent="0.3">
      <c r="B11" s="18" t="s">
        <v>573</v>
      </c>
      <c r="C11" s="17">
        <v>0.229817646832643</v>
      </c>
      <c r="D11" s="17">
        <v>0.23032699198908799</v>
      </c>
      <c r="E11" s="17">
        <v>0.22966158658282501</v>
      </c>
      <c r="F11" s="17"/>
      <c r="G11" s="17">
        <v>0.22947713909709899</v>
      </c>
      <c r="H11" s="17">
        <v>0.18975501905901801</v>
      </c>
      <c r="I11" s="17">
        <v>0.18370990612037</v>
      </c>
      <c r="J11" s="17">
        <v>0.22846216963308799</v>
      </c>
      <c r="K11" s="17">
        <v>0.22937571697991699</v>
      </c>
      <c r="L11" s="17">
        <v>0.301495762536379</v>
      </c>
      <c r="M11" s="17"/>
      <c r="N11" s="17">
        <v>0.2268784530761</v>
      </c>
      <c r="O11" s="17">
        <v>0.20528655765230699</v>
      </c>
      <c r="P11" s="17">
        <v>0.236393557601733</v>
      </c>
      <c r="Q11" s="17">
        <v>0.25189074806108402</v>
      </c>
      <c r="R11" s="17"/>
      <c r="S11" s="17">
        <v>0.19389055388930501</v>
      </c>
      <c r="T11" s="17">
        <v>0.274746834945511</v>
      </c>
      <c r="U11" s="17">
        <v>0.223912678332505</v>
      </c>
      <c r="V11" s="17">
        <v>0.18263004051069201</v>
      </c>
      <c r="W11" s="17">
        <v>0.23727449603227299</v>
      </c>
      <c r="X11" s="17">
        <v>0.23346852250633701</v>
      </c>
      <c r="Y11" s="17">
        <v>0.27414849758677901</v>
      </c>
      <c r="Z11" s="17">
        <v>0.23494937062267099</v>
      </c>
      <c r="AA11" s="17">
        <v>0.219255725569028</v>
      </c>
      <c r="AB11" s="17"/>
      <c r="AC11" s="17">
        <v>0.163935611390814</v>
      </c>
      <c r="AD11" s="17">
        <v>0.21219391094836401</v>
      </c>
      <c r="AE11" s="17">
        <v>0.28720807648886498</v>
      </c>
      <c r="AF11" s="17">
        <v>0.33705357862048801</v>
      </c>
      <c r="AG11" s="17">
        <v>0.27583368092960298</v>
      </c>
      <c r="AH11" s="17">
        <v>0.20622989652917301</v>
      </c>
      <c r="AI11" s="17">
        <v>0.2204430393846</v>
      </c>
      <c r="AJ11" s="17">
        <v>0.26176714524380901</v>
      </c>
      <c r="AK11" s="17">
        <v>0.222967221215711</v>
      </c>
      <c r="AL11" s="17">
        <v>0.24447154424972001</v>
      </c>
      <c r="AM11" s="17">
        <v>0.20382638079424201</v>
      </c>
      <c r="AN11" s="17">
        <v>0.190236303561966</v>
      </c>
      <c r="AO11" s="17">
        <v>0.20944648048669301</v>
      </c>
      <c r="AP11" s="17">
        <v>0.16939755686205801</v>
      </c>
      <c r="AQ11" s="17">
        <v>0.18497554856589599</v>
      </c>
      <c r="AR11" s="17">
        <v>0.139373719695494</v>
      </c>
      <c r="AS11" s="17"/>
      <c r="AT11" s="17">
        <v>0.18395756732973201</v>
      </c>
      <c r="AU11" s="17">
        <v>0.22266130724576599</v>
      </c>
      <c r="AV11" s="17">
        <v>0.24297616819398599</v>
      </c>
      <c r="AW11" s="17">
        <v>0.25810763140356302</v>
      </c>
      <c r="AX11" s="17">
        <v>0.27971677198213002</v>
      </c>
      <c r="AY11" s="17">
        <v>0.23497980964350401</v>
      </c>
      <c r="AZ11" s="17"/>
      <c r="BA11" s="17">
        <v>0.28794686116966201</v>
      </c>
      <c r="BB11" s="17">
        <v>0.238059554323103</v>
      </c>
      <c r="BC11" s="17">
        <v>0.19817902116885899</v>
      </c>
      <c r="BD11" s="17">
        <v>0.151579311446847</v>
      </c>
      <c r="BE11" s="17">
        <v>0.25135394117119603</v>
      </c>
      <c r="BF11" s="17"/>
      <c r="BG11" s="17">
        <v>0.25670328458858099</v>
      </c>
      <c r="BH11" s="17">
        <v>0.20470681971841601</v>
      </c>
      <c r="BI11" s="17">
        <v>0.206616532910745</v>
      </c>
      <c r="BJ11" s="17">
        <v>0.23428973677949899</v>
      </c>
      <c r="BK11" s="17">
        <v>0.21496386469512499</v>
      </c>
      <c r="BL11" s="17"/>
      <c r="BM11" s="17">
        <v>0.22767439380204199</v>
      </c>
      <c r="BN11" s="17">
        <v>0.230010272576394</v>
      </c>
      <c r="BO11" s="17">
        <v>0.23573268458869301</v>
      </c>
      <c r="BP11" s="17"/>
      <c r="BQ11" s="17">
        <v>0.18725148622212501</v>
      </c>
      <c r="BR11" s="17">
        <v>0.25511712141864801</v>
      </c>
      <c r="BS11" s="17"/>
      <c r="BT11" s="17">
        <v>0.196529762939219</v>
      </c>
      <c r="BU11" s="17">
        <v>0.27793083601916102</v>
      </c>
    </row>
    <row r="12" spans="2:73" x14ac:dyDescent="0.3">
      <c r="B12" s="18" t="s">
        <v>572</v>
      </c>
      <c r="C12" s="17">
        <v>7.2515154000359003E-2</v>
      </c>
      <c r="D12" s="17">
        <v>6.5871076837724099E-2</v>
      </c>
      <c r="E12" s="17">
        <v>7.9213401684453094E-2</v>
      </c>
      <c r="F12" s="17"/>
      <c r="G12" s="17">
        <v>8.8328457735166094E-2</v>
      </c>
      <c r="H12" s="17">
        <v>6.08188870486552E-2</v>
      </c>
      <c r="I12" s="17">
        <v>7.8093341660280105E-2</v>
      </c>
      <c r="J12" s="17">
        <v>7.7917705582348701E-2</v>
      </c>
      <c r="K12" s="17">
        <v>4.7639984802960202E-2</v>
      </c>
      <c r="L12" s="17">
        <v>7.9318299579111295E-2</v>
      </c>
      <c r="M12" s="17"/>
      <c r="N12" s="17">
        <v>5.6956456510741799E-2</v>
      </c>
      <c r="O12" s="17">
        <v>8.1506517374263898E-2</v>
      </c>
      <c r="P12" s="17">
        <v>7.2052335024005196E-2</v>
      </c>
      <c r="Q12" s="17">
        <v>7.9296099752362001E-2</v>
      </c>
      <c r="R12" s="17"/>
      <c r="S12" s="17">
        <v>7.5558569036744502E-2</v>
      </c>
      <c r="T12" s="17">
        <v>8.6351689489115299E-2</v>
      </c>
      <c r="U12" s="17">
        <v>7.0778420313082693E-2</v>
      </c>
      <c r="V12" s="17">
        <v>8.08122740326251E-2</v>
      </c>
      <c r="W12" s="17">
        <v>5.5762578859541903E-2</v>
      </c>
      <c r="X12" s="17">
        <v>6.7681345965493897E-2</v>
      </c>
      <c r="Y12" s="17">
        <v>3.99221610783079E-2</v>
      </c>
      <c r="Z12" s="17">
        <v>0.105684533446443</v>
      </c>
      <c r="AA12" s="17">
        <v>7.3582766986350204E-2</v>
      </c>
      <c r="AB12" s="17"/>
      <c r="AC12" s="17">
        <v>0.105301117498986</v>
      </c>
      <c r="AD12" s="17">
        <v>6.9871798482087799E-2</v>
      </c>
      <c r="AE12" s="17">
        <v>7.3180884021273707E-2</v>
      </c>
      <c r="AF12" s="17">
        <v>7.14016525734881E-2</v>
      </c>
      <c r="AG12" s="17">
        <v>0.10128848975978801</v>
      </c>
      <c r="AH12" s="17">
        <v>7.6005164052139598E-2</v>
      </c>
      <c r="AI12" s="17">
        <v>8.4950701818336902E-2</v>
      </c>
      <c r="AJ12" s="17">
        <v>6.80565499647314E-2</v>
      </c>
      <c r="AK12" s="17">
        <v>9.00668768914034E-2</v>
      </c>
      <c r="AL12" s="17">
        <v>5.1072842358025901E-2</v>
      </c>
      <c r="AM12" s="17">
        <v>7.8035755851360702E-2</v>
      </c>
      <c r="AN12" s="17">
        <v>5.3157973405193397E-2</v>
      </c>
      <c r="AO12" s="17">
        <v>5.9874696521363298E-2</v>
      </c>
      <c r="AP12" s="17">
        <v>7.2652774832137099E-2</v>
      </c>
      <c r="AQ12" s="17">
        <v>6.9180134903793503E-2</v>
      </c>
      <c r="AR12" s="17">
        <v>5.2325624427462497E-2</v>
      </c>
      <c r="AS12" s="17"/>
      <c r="AT12" s="17">
        <v>7.1540801886279898E-2</v>
      </c>
      <c r="AU12" s="17">
        <v>6.8667643753910504E-2</v>
      </c>
      <c r="AV12" s="17">
        <v>8.5998303433609299E-2</v>
      </c>
      <c r="AW12" s="17">
        <v>7.2081596677590301E-2</v>
      </c>
      <c r="AX12" s="17">
        <v>8.5227258022349997E-2</v>
      </c>
      <c r="AY12" s="17">
        <v>3.4788821318416999E-2</v>
      </c>
      <c r="AZ12" s="17"/>
      <c r="BA12" s="17">
        <v>8.05318408044155E-2</v>
      </c>
      <c r="BB12" s="17">
        <v>9.1758989470469801E-2</v>
      </c>
      <c r="BC12" s="17">
        <v>5.5835536306822697E-2</v>
      </c>
      <c r="BD12" s="17">
        <v>6.8611859490779498E-2</v>
      </c>
      <c r="BE12" s="17">
        <v>6.2414243033660499E-2</v>
      </c>
      <c r="BF12" s="17"/>
      <c r="BG12" s="17">
        <v>5.7252067685562798E-2</v>
      </c>
      <c r="BH12" s="17">
        <v>6.2669892450460299E-2</v>
      </c>
      <c r="BI12" s="17">
        <v>0.103108686414864</v>
      </c>
      <c r="BJ12" s="17">
        <v>7.1769010463047997E-2</v>
      </c>
      <c r="BK12" s="17">
        <v>7.2655333675623199E-2</v>
      </c>
      <c r="BL12" s="17"/>
      <c r="BM12" s="17">
        <v>6.9780231399948198E-2</v>
      </c>
      <c r="BN12" s="17">
        <v>7.9537403393563799E-2</v>
      </c>
      <c r="BO12" s="17">
        <v>6.3680623834968197E-2</v>
      </c>
      <c r="BP12" s="17"/>
      <c r="BQ12" s="17">
        <v>4.62387443704897E-2</v>
      </c>
      <c r="BR12" s="17">
        <v>8.6633486343566005E-2</v>
      </c>
      <c r="BS12" s="17"/>
      <c r="BT12" s="17">
        <v>5.3366704084767902E-2</v>
      </c>
      <c r="BU12" s="17">
        <v>0.10042885295680801</v>
      </c>
    </row>
    <row r="13" spans="2:73" x14ac:dyDescent="0.3">
      <c r="B13" s="18" t="s">
        <v>571</v>
      </c>
      <c r="C13" s="17">
        <v>3.7690393536621E-2</v>
      </c>
      <c r="D13" s="17">
        <v>3.6381480839450503E-2</v>
      </c>
      <c r="E13" s="17">
        <v>3.8713351639090801E-2</v>
      </c>
      <c r="F13" s="17"/>
      <c r="G13" s="17">
        <v>3.3204444157743603E-2</v>
      </c>
      <c r="H13" s="17">
        <v>1.5887557840416702E-2</v>
      </c>
      <c r="I13" s="17">
        <v>3.05785139104779E-2</v>
      </c>
      <c r="J13" s="17">
        <v>5.5109656993775E-2</v>
      </c>
      <c r="K13" s="17">
        <v>5.4275789893123101E-2</v>
      </c>
      <c r="L13" s="17">
        <v>3.88574913294088E-2</v>
      </c>
      <c r="M13" s="17"/>
      <c r="N13" s="17">
        <v>2.4563178955006499E-2</v>
      </c>
      <c r="O13" s="17">
        <v>3.22567148261158E-2</v>
      </c>
      <c r="P13" s="17">
        <v>3.6342165013560898E-2</v>
      </c>
      <c r="Q13" s="17">
        <v>5.8179785211042397E-2</v>
      </c>
      <c r="R13" s="17"/>
      <c r="S13" s="17">
        <v>5.1324441055313197E-2</v>
      </c>
      <c r="T13" s="17">
        <v>3.7673127280254598E-2</v>
      </c>
      <c r="U13" s="17">
        <v>3.0670080829354799E-2</v>
      </c>
      <c r="V13" s="17">
        <v>3.2399178584834001E-2</v>
      </c>
      <c r="W13" s="17">
        <v>4.4763045878991797E-2</v>
      </c>
      <c r="X13" s="17">
        <v>2.8411541380261401E-2</v>
      </c>
      <c r="Y13" s="17">
        <v>3.0356866931722699E-2</v>
      </c>
      <c r="Z13" s="17">
        <v>5.1085458818548701E-2</v>
      </c>
      <c r="AA13" s="17">
        <v>3.3532666894962503E-2</v>
      </c>
      <c r="AB13" s="17"/>
      <c r="AC13" s="17">
        <v>0.105756909552575</v>
      </c>
      <c r="AD13" s="17">
        <v>7.8494740253391995E-2</v>
      </c>
      <c r="AE13" s="17">
        <v>6.4455529603080902E-2</v>
      </c>
      <c r="AF13" s="17">
        <v>3.07882912562292E-2</v>
      </c>
      <c r="AG13" s="17">
        <v>3.07827160239234E-2</v>
      </c>
      <c r="AH13" s="17">
        <v>5.1324451931900501E-2</v>
      </c>
      <c r="AI13" s="17">
        <v>4.0981135997939303E-2</v>
      </c>
      <c r="AJ13" s="17">
        <v>2.3705607445035699E-2</v>
      </c>
      <c r="AK13" s="17">
        <v>1.7912541049832899E-2</v>
      </c>
      <c r="AL13" s="17">
        <v>2.5718446929965201E-2</v>
      </c>
      <c r="AM13" s="17">
        <v>3.3528468269135803E-2</v>
      </c>
      <c r="AN13" s="17">
        <v>2.4376173476305499E-2</v>
      </c>
      <c r="AO13" s="17">
        <v>6.7917514456587499E-3</v>
      </c>
      <c r="AP13" s="17">
        <v>4.1937342249134299E-2</v>
      </c>
      <c r="AQ13" s="17">
        <v>3.7965652233427898E-2</v>
      </c>
      <c r="AR13" s="17">
        <v>1.99973427936424E-2</v>
      </c>
      <c r="AS13" s="17"/>
      <c r="AT13" s="17">
        <v>3.8708417700362999E-2</v>
      </c>
      <c r="AU13" s="17">
        <v>4.2237340802654497E-2</v>
      </c>
      <c r="AV13" s="17">
        <v>2.8783456596436701E-2</v>
      </c>
      <c r="AW13" s="17">
        <v>4.0653475531955398E-2</v>
      </c>
      <c r="AX13" s="17">
        <v>3.1683086166542099E-2</v>
      </c>
      <c r="AY13" s="17">
        <v>3.3945765391631702E-2</v>
      </c>
      <c r="AZ13" s="17"/>
      <c r="BA13" s="17">
        <v>3.7310290030447002E-2</v>
      </c>
      <c r="BB13" s="17">
        <v>3.8178417626824203E-2</v>
      </c>
      <c r="BC13" s="17">
        <v>3.9523982203393003E-2</v>
      </c>
      <c r="BD13" s="17">
        <v>2.9439568315372901E-2</v>
      </c>
      <c r="BE13" s="17">
        <v>9.9275445490041095E-3</v>
      </c>
      <c r="BF13" s="17"/>
      <c r="BG13" s="17">
        <v>3.0282726798580999E-2</v>
      </c>
      <c r="BH13" s="17">
        <v>2.1413038958453E-2</v>
      </c>
      <c r="BI13" s="17">
        <v>4.6001997686881499E-2</v>
      </c>
      <c r="BJ13" s="17">
        <v>5.7032847319409899E-2</v>
      </c>
      <c r="BK13" s="17">
        <v>2.6850898928338099E-2</v>
      </c>
      <c r="BL13" s="17"/>
      <c r="BM13" s="17">
        <v>2.8678734405264601E-2</v>
      </c>
      <c r="BN13" s="17">
        <v>3.9804219540138103E-2</v>
      </c>
      <c r="BO13" s="17">
        <v>5.9408882664277997E-2</v>
      </c>
      <c r="BP13" s="17"/>
      <c r="BQ13" s="17">
        <v>1.7770145119138499E-2</v>
      </c>
      <c r="BR13" s="17">
        <v>4.8327288049447401E-2</v>
      </c>
      <c r="BS13" s="17"/>
      <c r="BT13" s="17">
        <v>2.1799361502529101E-2</v>
      </c>
      <c r="BU13" s="17">
        <v>5.69352518461591E-2</v>
      </c>
    </row>
    <row r="14" spans="2:73" x14ac:dyDescent="0.3">
      <c r="B14" s="18" t="s">
        <v>92</v>
      </c>
      <c r="C14" s="17">
        <v>3.2558593300785997E-2</v>
      </c>
      <c r="D14" s="17">
        <v>2.4420017002745899E-2</v>
      </c>
      <c r="E14" s="17">
        <v>4.0184020181362898E-2</v>
      </c>
      <c r="F14" s="17"/>
      <c r="G14" s="17">
        <v>4.2040569094810902E-2</v>
      </c>
      <c r="H14" s="17">
        <v>3.8609772943858797E-2</v>
      </c>
      <c r="I14" s="17">
        <v>3.6601421164741098E-2</v>
      </c>
      <c r="J14" s="17">
        <v>2.81872373095521E-2</v>
      </c>
      <c r="K14" s="17">
        <v>2.0561864827162799E-2</v>
      </c>
      <c r="L14" s="17">
        <v>2.9683094248002601E-2</v>
      </c>
      <c r="M14" s="17"/>
      <c r="N14" s="17">
        <v>2.3646833148834399E-2</v>
      </c>
      <c r="O14" s="17">
        <v>2.8000082793777401E-2</v>
      </c>
      <c r="P14" s="17">
        <v>3.69660082345536E-2</v>
      </c>
      <c r="Q14" s="17">
        <v>4.3714752277361303E-2</v>
      </c>
      <c r="R14" s="17"/>
      <c r="S14" s="17">
        <v>3.1591398396432699E-2</v>
      </c>
      <c r="T14" s="17">
        <v>3.3492805931749497E-2</v>
      </c>
      <c r="U14" s="17">
        <v>3.2038880199916103E-2</v>
      </c>
      <c r="V14" s="17">
        <v>2.2622708654025402E-2</v>
      </c>
      <c r="W14" s="17">
        <v>2.3088540629456901E-2</v>
      </c>
      <c r="X14" s="17">
        <v>5.0771553107336401E-2</v>
      </c>
      <c r="Y14" s="17">
        <v>4.3778305771744297E-2</v>
      </c>
      <c r="Z14" s="17">
        <v>1.33862737002834E-2</v>
      </c>
      <c r="AA14" s="17">
        <v>3.2700318215493802E-2</v>
      </c>
      <c r="AB14" s="17"/>
      <c r="AC14" s="17">
        <v>8.3670098685905095E-2</v>
      </c>
      <c r="AD14" s="17">
        <v>6.5061908868055601E-2</v>
      </c>
      <c r="AE14" s="17">
        <v>4.0794585268698003E-2</v>
      </c>
      <c r="AF14" s="17">
        <v>4.9881634576556602E-2</v>
      </c>
      <c r="AG14" s="17">
        <v>2.4152944862567E-2</v>
      </c>
      <c r="AH14" s="17">
        <v>3.18759211357778E-2</v>
      </c>
      <c r="AI14" s="17">
        <v>1.1567992570298301E-2</v>
      </c>
      <c r="AJ14" s="17">
        <v>2.0870970198212099E-2</v>
      </c>
      <c r="AK14" s="17">
        <v>8.3891341791999495E-3</v>
      </c>
      <c r="AL14" s="17">
        <v>3.61334297064414E-2</v>
      </c>
      <c r="AM14" s="17">
        <v>3.9560452630544501E-2</v>
      </c>
      <c r="AN14" s="17">
        <v>1.8830208848592801E-2</v>
      </c>
      <c r="AO14" s="17">
        <v>2.5018260714905899E-2</v>
      </c>
      <c r="AP14" s="17">
        <v>3.9390178078743399E-2</v>
      </c>
      <c r="AQ14" s="17">
        <v>2.0725895218019701E-2</v>
      </c>
      <c r="AR14" s="17">
        <v>5.08969680643494E-3</v>
      </c>
      <c r="AS14" s="17"/>
      <c r="AT14" s="17">
        <v>3.1871754892534597E-2</v>
      </c>
      <c r="AU14" s="17">
        <v>2.8567183670811E-2</v>
      </c>
      <c r="AV14" s="17">
        <v>4.1225459929449301E-2</v>
      </c>
      <c r="AW14" s="17">
        <v>4.0254269051422903E-2</v>
      </c>
      <c r="AX14" s="17">
        <v>2.0528925391724299E-2</v>
      </c>
      <c r="AY14" s="17">
        <v>3.0090890013209099E-2</v>
      </c>
      <c r="AZ14" s="17"/>
      <c r="BA14" s="17">
        <v>3.65860928153008E-2</v>
      </c>
      <c r="BB14" s="17">
        <v>2.3595531965638801E-2</v>
      </c>
      <c r="BC14" s="17">
        <v>3.53520079906555E-2</v>
      </c>
      <c r="BD14" s="17">
        <v>3.1179033241140599E-2</v>
      </c>
      <c r="BE14" s="17">
        <v>0</v>
      </c>
      <c r="BF14" s="17"/>
      <c r="BG14" s="17">
        <v>2.45973324248101E-2</v>
      </c>
      <c r="BH14" s="17">
        <v>2.7208206457333899E-2</v>
      </c>
      <c r="BI14" s="17">
        <v>2.6499579586175701E-2</v>
      </c>
      <c r="BJ14" s="17">
        <v>1.3848611539797599E-2</v>
      </c>
      <c r="BK14" s="17">
        <v>2.70395067683405E-2</v>
      </c>
      <c r="BL14" s="17"/>
      <c r="BM14" s="17">
        <v>3.13704818607176E-2</v>
      </c>
      <c r="BN14" s="17">
        <v>2.9611683767163399E-2</v>
      </c>
      <c r="BO14" s="17">
        <v>4.32200810770903E-2</v>
      </c>
      <c r="BP14" s="17"/>
      <c r="BQ14" s="17">
        <v>1.40960066438285E-2</v>
      </c>
      <c r="BR14" s="17">
        <v>3.7017614321308803E-2</v>
      </c>
      <c r="BS14" s="17"/>
      <c r="BT14" s="17">
        <v>1.8603414071468399E-2</v>
      </c>
      <c r="BU14" s="17">
        <v>3.90306052120818E-2</v>
      </c>
    </row>
    <row r="15" spans="2:73" x14ac:dyDescent="0.3">
      <c r="B15" s="18" t="s">
        <v>577</v>
      </c>
      <c r="C15" s="21">
        <v>0.62741821232959105</v>
      </c>
      <c r="D15" s="21">
        <v>0.64300043333099099</v>
      </c>
      <c r="E15" s="21">
        <v>0.61222763991226803</v>
      </c>
      <c r="F15" s="21"/>
      <c r="G15" s="21">
        <v>0.60694938991517999</v>
      </c>
      <c r="H15" s="21">
        <v>0.69492876310805096</v>
      </c>
      <c r="I15" s="21">
        <v>0.67101681714413097</v>
      </c>
      <c r="J15" s="21">
        <v>0.61032323048123605</v>
      </c>
      <c r="K15" s="21">
        <v>0.64814664349683704</v>
      </c>
      <c r="L15" s="21">
        <v>0.55064535230709899</v>
      </c>
      <c r="M15" s="21"/>
      <c r="N15" s="21">
        <v>0.667955078309317</v>
      </c>
      <c r="O15" s="21">
        <v>0.65295012735353597</v>
      </c>
      <c r="P15" s="21">
        <v>0.61824593412614703</v>
      </c>
      <c r="Q15" s="21">
        <v>0.56691861469814997</v>
      </c>
      <c r="R15" s="21"/>
      <c r="S15" s="21">
        <v>0.64763503762220498</v>
      </c>
      <c r="T15" s="21">
        <v>0.56773554235336998</v>
      </c>
      <c r="U15" s="21">
        <v>0.64259994032514101</v>
      </c>
      <c r="V15" s="21">
        <v>0.68153579821782395</v>
      </c>
      <c r="W15" s="21">
        <v>0.63911133859973701</v>
      </c>
      <c r="X15" s="21">
        <v>0.61966703704057102</v>
      </c>
      <c r="Y15" s="21">
        <v>0.61179416863144698</v>
      </c>
      <c r="Z15" s="21">
        <v>0.59489436341205404</v>
      </c>
      <c r="AA15" s="21">
        <v>0.64092852233416497</v>
      </c>
      <c r="AB15" s="21"/>
      <c r="AC15" s="21">
        <v>0.54133626287171999</v>
      </c>
      <c r="AD15" s="21">
        <v>0.574377641448101</v>
      </c>
      <c r="AE15" s="21">
        <v>0.53436092461808204</v>
      </c>
      <c r="AF15" s="21">
        <v>0.51087484297323804</v>
      </c>
      <c r="AG15" s="21">
        <v>0.56794216842411904</v>
      </c>
      <c r="AH15" s="21">
        <v>0.634564566351009</v>
      </c>
      <c r="AI15" s="21">
        <v>0.64205713022882505</v>
      </c>
      <c r="AJ15" s="21">
        <v>0.62559972714821099</v>
      </c>
      <c r="AK15" s="21">
        <v>0.66066422666385305</v>
      </c>
      <c r="AL15" s="21">
        <v>0.64260373675584803</v>
      </c>
      <c r="AM15" s="21">
        <v>0.645048942454717</v>
      </c>
      <c r="AN15" s="21">
        <v>0.71339934070794198</v>
      </c>
      <c r="AO15" s="21">
        <v>0.69886881083137897</v>
      </c>
      <c r="AP15" s="21">
        <v>0.67662214797792697</v>
      </c>
      <c r="AQ15" s="21">
        <v>0.68715276907886302</v>
      </c>
      <c r="AR15" s="21">
        <v>0.78321361627696595</v>
      </c>
      <c r="AS15" s="21"/>
      <c r="AT15" s="21">
        <v>0.67392145819108995</v>
      </c>
      <c r="AU15" s="21">
        <v>0.63786652452685799</v>
      </c>
      <c r="AV15" s="21">
        <v>0.601016611846519</v>
      </c>
      <c r="AW15" s="21">
        <v>0.58890302733546795</v>
      </c>
      <c r="AX15" s="21">
        <v>0.58284395843725301</v>
      </c>
      <c r="AY15" s="21">
        <v>0.66619471363323801</v>
      </c>
      <c r="AZ15" s="21"/>
      <c r="BA15" s="21">
        <v>0.55762491518017498</v>
      </c>
      <c r="BB15" s="21">
        <v>0.60840750661396403</v>
      </c>
      <c r="BC15" s="21">
        <v>0.67110945233026997</v>
      </c>
      <c r="BD15" s="21">
        <v>0.71919022750586004</v>
      </c>
      <c r="BE15" s="21">
        <v>0.67630427124613901</v>
      </c>
      <c r="BF15" s="21"/>
      <c r="BG15" s="21">
        <v>0.63116458850246504</v>
      </c>
      <c r="BH15" s="21">
        <v>0.68400204241533702</v>
      </c>
      <c r="BI15" s="21">
        <v>0.61777320340133401</v>
      </c>
      <c r="BJ15" s="21">
        <v>0.62305979389824595</v>
      </c>
      <c r="BK15" s="21">
        <v>0.65849039593257397</v>
      </c>
      <c r="BL15" s="21"/>
      <c r="BM15" s="21">
        <v>0.64249615853202702</v>
      </c>
      <c r="BN15" s="21">
        <v>0.62103642072274101</v>
      </c>
      <c r="BO15" s="21">
        <v>0.59795772783497103</v>
      </c>
      <c r="BP15" s="21"/>
      <c r="BQ15" s="21">
        <v>0.73464361764441799</v>
      </c>
      <c r="BR15" s="21">
        <v>0.57290448986703002</v>
      </c>
      <c r="BS15" s="21"/>
      <c r="BT15" s="21">
        <v>0.70970075740201599</v>
      </c>
      <c r="BU15" s="21">
        <v>0.52567445396579104</v>
      </c>
    </row>
    <row r="16" spans="2:73" x14ac:dyDescent="0.3">
      <c r="B16" s="18" t="s">
        <v>576</v>
      </c>
      <c r="C16" s="21">
        <v>0.11020554753698</v>
      </c>
      <c r="D16" s="21">
        <v>0.102252557677175</v>
      </c>
      <c r="E16" s="21">
        <v>0.11792675332354401</v>
      </c>
      <c r="F16" s="21"/>
      <c r="G16" s="21">
        <v>0.12153290189290999</v>
      </c>
      <c r="H16" s="21">
        <v>7.6706444889071898E-2</v>
      </c>
      <c r="I16" s="21">
        <v>0.10867185557075799</v>
      </c>
      <c r="J16" s="21">
        <v>0.13302736257612399</v>
      </c>
      <c r="K16" s="21">
        <v>0.101915774696083</v>
      </c>
      <c r="L16" s="21">
        <v>0.11817579090852</v>
      </c>
      <c r="M16" s="21"/>
      <c r="N16" s="21">
        <v>8.1519635465748294E-2</v>
      </c>
      <c r="O16" s="21">
        <v>0.11376323220038</v>
      </c>
      <c r="P16" s="21">
        <v>0.108394500037566</v>
      </c>
      <c r="Q16" s="21">
        <v>0.13747588496340399</v>
      </c>
      <c r="R16" s="21"/>
      <c r="S16" s="21">
        <v>0.12688301009205799</v>
      </c>
      <c r="T16" s="21">
        <v>0.12402481676936999</v>
      </c>
      <c r="U16" s="21">
        <v>0.101448501142437</v>
      </c>
      <c r="V16" s="21">
        <v>0.113211452617459</v>
      </c>
      <c r="W16" s="21">
        <v>0.10052562473853401</v>
      </c>
      <c r="X16" s="21">
        <v>9.6092887345755204E-2</v>
      </c>
      <c r="Y16" s="21">
        <v>7.0279028010030595E-2</v>
      </c>
      <c r="Z16" s="21">
        <v>0.156769992264992</v>
      </c>
      <c r="AA16" s="21">
        <v>0.107115433881313</v>
      </c>
      <c r="AB16" s="21"/>
      <c r="AC16" s="21">
        <v>0.21105802705156099</v>
      </c>
      <c r="AD16" s="21">
        <v>0.14836653873548</v>
      </c>
      <c r="AE16" s="21">
        <v>0.137636413624355</v>
      </c>
      <c r="AF16" s="21">
        <v>0.10218994382971699</v>
      </c>
      <c r="AG16" s="21">
        <v>0.13207120578371101</v>
      </c>
      <c r="AH16" s="21">
        <v>0.12732961598404</v>
      </c>
      <c r="AI16" s="21">
        <v>0.12593183781627601</v>
      </c>
      <c r="AJ16" s="21">
        <v>9.1762157409766995E-2</v>
      </c>
      <c r="AK16" s="21">
        <v>0.107979417941236</v>
      </c>
      <c r="AL16" s="21">
        <v>7.6791289287991102E-2</v>
      </c>
      <c r="AM16" s="21">
        <v>0.11156422412049601</v>
      </c>
      <c r="AN16" s="21">
        <v>7.75341468814989E-2</v>
      </c>
      <c r="AO16" s="21">
        <v>6.6666447967021994E-2</v>
      </c>
      <c r="AP16" s="21">
        <v>0.114590117081271</v>
      </c>
      <c r="AQ16" s="21">
        <v>0.107145787137221</v>
      </c>
      <c r="AR16" s="21">
        <v>7.23229672211049E-2</v>
      </c>
      <c r="AS16" s="21"/>
      <c r="AT16" s="21">
        <v>0.11024921958664299</v>
      </c>
      <c r="AU16" s="21">
        <v>0.110904984556565</v>
      </c>
      <c r="AV16" s="21">
        <v>0.114781760030046</v>
      </c>
      <c r="AW16" s="21">
        <v>0.112735072209546</v>
      </c>
      <c r="AX16" s="21">
        <v>0.116910344188892</v>
      </c>
      <c r="AY16" s="21">
        <v>6.8734586710048701E-2</v>
      </c>
      <c r="AZ16" s="21"/>
      <c r="BA16" s="21">
        <v>0.117842130834863</v>
      </c>
      <c r="BB16" s="21">
        <v>0.12993740709729401</v>
      </c>
      <c r="BC16" s="21">
        <v>9.5359518510215693E-2</v>
      </c>
      <c r="BD16" s="21">
        <v>9.8051427806152405E-2</v>
      </c>
      <c r="BE16" s="21">
        <v>7.2341787582664699E-2</v>
      </c>
      <c r="BF16" s="21"/>
      <c r="BG16" s="21">
        <v>8.7534794484143794E-2</v>
      </c>
      <c r="BH16" s="21">
        <v>8.4082931408913306E-2</v>
      </c>
      <c r="BI16" s="21">
        <v>0.14911068410174499</v>
      </c>
      <c r="BJ16" s="21">
        <v>0.12880185778245801</v>
      </c>
      <c r="BK16" s="21">
        <v>9.9506232603961298E-2</v>
      </c>
      <c r="BL16" s="21"/>
      <c r="BM16" s="21">
        <v>9.8458965805212795E-2</v>
      </c>
      <c r="BN16" s="21">
        <v>0.119341622933702</v>
      </c>
      <c r="BO16" s="21">
        <v>0.12308950649924599</v>
      </c>
      <c r="BP16" s="21"/>
      <c r="BQ16" s="21">
        <v>6.4008889489628198E-2</v>
      </c>
      <c r="BR16" s="21">
        <v>0.13496077439301299</v>
      </c>
      <c r="BS16" s="21"/>
      <c r="BT16" s="21">
        <v>7.5166065587297007E-2</v>
      </c>
      <c r="BU16" s="21">
        <v>0.157364104802967</v>
      </c>
    </row>
    <row r="17" spans="2:73" x14ac:dyDescent="0.3">
      <c r="B17" s="18" t="s">
        <v>443</v>
      </c>
      <c r="C17" s="22">
        <v>0.51721266479261097</v>
      </c>
      <c r="D17" s="22">
        <v>0.54074787565381699</v>
      </c>
      <c r="E17" s="22">
        <v>0.49430088658872401</v>
      </c>
      <c r="F17" s="22"/>
      <c r="G17" s="22">
        <v>0.48541648802227</v>
      </c>
      <c r="H17" s="22">
        <v>0.61822231821897899</v>
      </c>
      <c r="I17" s="22">
        <v>0.56234496157337299</v>
      </c>
      <c r="J17" s="22">
        <v>0.47729586790511203</v>
      </c>
      <c r="K17" s="22">
        <v>0.546230868800754</v>
      </c>
      <c r="L17" s="22">
        <v>0.43246956139857801</v>
      </c>
      <c r="M17" s="22"/>
      <c r="N17" s="22">
        <v>0.58643544284356897</v>
      </c>
      <c r="O17" s="22">
        <v>0.53918689515315599</v>
      </c>
      <c r="P17" s="22">
        <v>0.50985143408858102</v>
      </c>
      <c r="Q17" s="22">
        <v>0.42944272973474501</v>
      </c>
      <c r="R17" s="22"/>
      <c r="S17" s="22">
        <v>0.52075202753014704</v>
      </c>
      <c r="T17" s="22">
        <v>0.44371072558399999</v>
      </c>
      <c r="U17" s="22">
        <v>0.54115143918270403</v>
      </c>
      <c r="V17" s="22">
        <v>0.56832434560036404</v>
      </c>
      <c r="W17" s="22">
        <v>0.53858571386120302</v>
      </c>
      <c r="X17" s="22">
        <v>0.52357414969481597</v>
      </c>
      <c r="Y17" s="22">
        <v>0.54151514062141604</v>
      </c>
      <c r="Z17" s="22">
        <v>0.43812437114706199</v>
      </c>
      <c r="AA17" s="22">
        <v>0.53381308845285202</v>
      </c>
      <c r="AB17" s="22"/>
      <c r="AC17" s="22">
        <v>0.33027823582015797</v>
      </c>
      <c r="AD17" s="22">
        <v>0.42601110271262099</v>
      </c>
      <c r="AE17" s="22">
        <v>0.39672451099372702</v>
      </c>
      <c r="AF17" s="22">
        <v>0.40868489914352102</v>
      </c>
      <c r="AG17" s="22">
        <v>0.43587096264040798</v>
      </c>
      <c r="AH17" s="22">
        <v>0.50723495036696897</v>
      </c>
      <c r="AI17" s="22">
        <v>0.51612529241254901</v>
      </c>
      <c r="AJ17" s="22">
        <v>0.53383756973844398</v>
      </c>
      <c r="AK17" s="22">
        <v>0.55268480872261605</v>
      </c>
      <c r="AL17" s="22">
        <v>0.56581244746785697</v>
      </c>
      <c r="AM17" s="22">
        <v>0.53348471833422095</v>
      </c>
      <c r="AN17" s="22">
        <v>0.63586519382644302</v>
      </c>
      <c r="AO17" s="22">
        <v>0.63220236286435705</v>
      </c>
      <c r="AP17" s="22">
        <v>0.56203203089665599</v>
      </c>
      <c r="AQ17" s="22">
        <v>0.58000698194164102</v>
      </c>
      <c r="AR17" s="22">
        <v>0.71089064905586097</v>
      </c>
      <c r="AS17" s="22"/>
      <c r="AT17" s="22">
        <v>0.56367223860444704</v>
      </c>
      <c r="AU17" s="22">
        <v>0.52696153997029305</v>
      </c>
      <c r="AV17" s="22">
        <v>0.48623485181647302</v>
      </c>
      <c r="AW17" s="22">
        <v>0.47616795512592303</v>
      </c>
      <c r="AX17" s="22">
        <v>0.46593361424836099</v>
      </c>
      <c r="AY17" s="22">
        <v>0.59746012692318895</v>
      </c>
      <c r="AZ17" s="22"/>
      <c r="BA17" s="22">
        <v>0.43978278434531198</v>
      </c>
      <c r="BB17" s="22">
        <v>0.47847009951667102</v>
      </c>
      <c r="BC17" s="22">
        <v>0.57574993382005402</v>
      </c>
      <c r="BD17" s="22">
        <v>0.62113879969970798</v>
      </c>
      <c r="BE17" s="22">
        <v>0.60396248366347405</v>
      </c>
      <c r="BF17" s="22"/>
      <c r="BG17" s="22">
        <v>0.54362979401832101</v>
      </c>
      <c r="BH17" s="22">
        <v>0.59991911100642403</v>
      </c>
      <c r="BI17" s="22">
        <v>0.46866251929958902</v>
      </c>
      <c r="BJ17" s="22">
        <v>0.494257936115788</v>
      </c>
      <c r="BK17" s="22">
        <v>0.558984163328612</v>
      </c>
      <c r="BL17" s="22"/>
      <c r="BM17" s="22">
        <v>0.54403719272681395</v>
      </c>
      <c r="BN17" s="22">
        <v>0.50169479778903903</v>
      </c>
      <c r="BO17" s="22">
        <v>0.47486822133572498</v>
      </c>
      <c r="BP17" s="22"/>
      <c r="BQ17" s="22">
        <v>0.67063472815478997</v>
      </c>
      <c r="BR17" s="22">
        <v>0.437943715474017</v>
      </c>
      <c r="BS17" s="22"/>
      <c r="BT17" s="22">
        <v>0.634534691814719</v>
      </c>
      <c r="BU17" s="22">
        <v>0.36831034916282401</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U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270</v>
      </c>
      <c r="C9" s="17">
        <v>0.119375721179453</v>
      </c>
      <c r="D9" s="17">
        <v>0.119944739865009</v>
      </c>
      <c r="E9" s="17">
        <v>0.11883983763816</v>
      </c>
      <c r="F9" s="17"/>
      <c r="G9" s="17">
        <v>9.8703503290546904E-2</v>
      </c>
      <c r="H9" s="17">
        <v>7.2013376821778094E-2</v>
      </c>
      <c r="I9" s="17">
        <v>9.2980648994652998E-2</v>
      </c>
      <c r="J9" s="17">
        <v>0.13931806382273801</v>
      </c>
      <c r="K9" s="17">
        <v>0.15942101708624201</v>
      </c>
      <c r="L9" s="17">
        <v>0.14991702678292099</v>
      </c>
      <c r="M9" s="17"/>
      <c r="N9" s="17">
        <v>7.0475208429282593E-2</v>
      </c>
      <c r="O9" s="17">
        <v>0.10245882336100701</v>
      </c>
      <c r="P9" s="17">
        <v>0.13388135089634501</v>
      </c>
      <c r="Q9" s="17">
        <v>0.175623840810092</v>
      </c>
      <c r="R9" s="17"/>
      <c r="S9" s="17">
        <v>6.8542409127804405E-2</v>
      </c>
      <c r="T9" s="17">
        <v>0.115222834363614</v>
      </c>
      <c r="U9" s="17">
        <v>4.9389702634568003E-2</v>
      </c>
      <c r="V9" s="17">
        <v>0.11731603312433</v>
      </c>
      <c r="W9" s="17">
        <v>0.139268358195487</v>
      </c>
      <c r="X9" s="17">
        <v>0.178739664077391</v>
      </c>
      <c r="Y9" s="17">
        <v>0.15039853472518</v>
      </c>
      <c r="Z9" s="17">
        <v>0.14746516579937799</v>
      </c>
      <c r="AA9" s="17">
        <v>0.14866075255443501</v>
      </c>
      <c r="AB9" s="17"/>
      <c r="AC9" s="17">
        <v>0.24855129451012301</v>
      </c>
      <c r="AD9" s="17">
        <v>0.18654983067189099</v>
      </c>
      <c r="AE9" s="17">
        <v>0.20939335881422599</v>
      </c>
      <c r="AF9" s="17">
        <v>0.152521297600061</v>
      </c>
      <c r="AG9" s="17">
        <v>0.17301438508233599</v>
      </c>
      <c r="AH9" s="17">
        <v>0.13147908291756699</v>
      </c>
      <c r="AI9" s="17">
        <v>9.9981153664072203E-2</v>
      </c>
      <c r="AJ9" s="17">
        <v>0.10335180510904</v>
      </c>
      <c r="AK9" s="17">
        <v>7.2453144497217903E-2</v>
      </c>
      <c r="AL9" s="17">
        <v>0.130272383151952</v>
      </c>
      <c r="AM9" s="17">
        <v>6.5705317628732607E-2</v>
      </c>
      <c r="AN9" s="17">
        <v>9.7105386638031699E-2</v>
      </c>
      <c r="AO9" s="17">
        <v>4.8330923190391999E-2</v>
      </c>
      <c r="AP9" s="17">
        <v>0.108537838944487</v>
      </c>
      <c r="AQ9" s="17">
        <v>7.1262325084263195E-2</v>
      </c>
      <c r="AR9" s="17">
        <v>1.5722625287260698E-2</v>
      </c>
      <c r="AS9" s="17"/>
      <c r="AT9" s="17">
        <v>6.4568334302121402E-2</v>
      </c>
      <c r="AU9" s="17">
        <v>0.16336639105761899</v>
      </c>
      <c r="AV9" s="17">
        <v>7.8062584595520706E-2</v>
      </c>
      <c r="AW9" s="17">
        <v>0.13726679452711801</v>
      </c>
      <c r="AX9" s="17">
        <v>0.15238003503935499</v>
      </c>
      <c r="AY9" s="17">
        <v>0.105115142365592</v>
      </c>
      <c r="AZ9" s="17"/>
      <c r="BA9" s="17">
        <v>0.16844748275188701</v>
      </c>
      <c r="BB9" s="17">
        <v>0.110084760956306</v>
      </c>
      <c r="BC9" s="17">
        <v>7.7923462955357306E-2</v>
      </c>
      <c r="BD9" s="17">
        <v>6.9127992242324299E-2</v>
      </c>
      <c r="BE9" s="17">
        <v>1.3175833867631499E-2</v>
      </c>
      <c r="BF9" s="17"/>
      <c r="BG9" s="17">
        <v>0.117919108061354</v>
      </c>
      <c r="BH9" s="17">
        <v>9.9171430854292905E-2</v>
      </c>
      <c r="BI9" s="17">
        <v>6.7535700829977702E-2</v>
      </c>
      <c r="BJ9" s="17">
        <v>0.17668623186399601</v>
      </c>
      <c r="BK9" s="17">
        <v>6.2807600508342207E-2</v>
      </c>
      <c r="BL9" s="17"/>
      <c r="BM9" s="17">
        <v>8.9163717403790602E-2</v>
      </c>
      <c r="BN9" s="17">
        <v>0.12866703325250001</v>
      </c>
      <c r="BO9" s="17">
        <v>0.18685817169848501</v>
      </c>
      <c r="BP9" s="17"/>
      <c r="BQ9" s="17">
        <v>1.7243934395893099E-2</v>
      </c>
      <c r="BR9" s="17">
        <v>0.18211630930040401</v>
      </c>
      <c r="BS9" s="17"/>
      <c r="BT9" s="17">
        <v>0</v>
      </c>
      <c r="BU9" s="17">
        <v>0.317969201990768</v>
      </c>
    </row>
    <row r="10" spans="2:73" x14ac:dyDescent="0.3">
      <c r="B10" s="18" t="s">
        <v>659</v>
      </c>
      <c r="C10" s="17">
        <v>0.25605598865928503</v>
      </c>
      <c r="D10" s="17">
        <v>0.25889273688757197</v>
      </c>
      <c r="E10" s="17">
        <v>0.254081735181591</v>
      </c>
      <c r="F10" s="17"/>
      <c r="G10" s="17">
        <v>0.25189559813580298</v>
      </c>
      <c r="H10" s="17">
        <v>0.22643399865031899</v>
      </c>
      <c r="I10" s="17">
        <v>0.22174685329608401</v>
      </c>
      <c r="J10" s="17">
        <v>0.28860122856488402</v>
      </c>
      <c r="K10" s="17">
        <v>0.25436518438526101</v>
      </c>
      <c r="L10" s="17">
        <v>0.28543399851194301</v>
      </c>
      <c r="M10" s="17"/>
      <c r="N10" s="17">
        <v>0.24309663666468101</v>
      </c>
      <c r="O10" s="17">
        <v>0.26273396706260999</v>
      </c>
      <c r="P10" s="17">
        <v>0.252430878303814</v>
      </c>
      <c r="Q10" s="17">
        <v>0.267586974950831</v>
      </c>
      <c r="R10" s="17"/>
      <c r="S10" s="17">
        <v>0.222036425610354</v>
      </c>
      <c r="T10" s="17">
        <v>0.25512711751049699</v>
      </c>
      <c r="U10" s="17">
        <v>0.15952198011632701</v>
      </c>
      <c r="V10" s="17">
        <v>0.28779219630367697</v>
      </c>
      <c r="W10" s="17">
        <v>0.34460023886422098</v>
      </c>
      <c r="X10" s="17">
        <v>0.26185339553780301</v>
      </c>
      <c r="Y10" s="17">
        <v>0.28989343727170103</v>
      </c>
      <c r="Z10" s="17">
        <v>0.230432621057611</v>
      </c>
      <c r="AA10" s="17">
        <v>0.26481792559063599</v>
      </c>
      <c r="AB10" s="17"/>
      <c r="AC10" s="17">
        <v>0.23507900551740901</v>
      </c>
      <c r="AD10" s="17">
        <v>0.21178831542818499</v>
      </c>
      <c r="AE10" s="17">
        <v>0.291398506253704</v>
      </c>
      <c r="AF10" s="17">
        <v>0.27652874721181597</v>
      </c>
      <c r="AG10" s="17">
        <v>0.24753434436830599</v>
      </c>
      <c r="AH10" s="17">
        <v>0.238894617551174</v>
      </c>
      <c r="AI10" s="17">
        <v>0.27352299419422899</v>
      </c>
      <c r="AJ10" s="17">
        <v>0.25127097529890002</v>
      </c>
      <c r="AK10" s="17">
        <v>0.27000737693043098</v>
      </c>
      <c r="AL10" s="17">
        <v>0.30955469638426297</v>
      </c>
      <c r="AM10" s="17">
        <v>0.272799561887901</v>
      </c>
      <c r="AN10" s="17">
        <v>0.29007222207946498</v>
      </c>
      <c r="AO10" s="17">
        <v>0.307998634596933</v>
      </c>
      <c r="AP10" s="17">
        <v>0.243813556968108</v>
      </c>
      <c r="AQ10" s="17">
        <v>0.23871431872551799</v>
      </c>
      <c r="AR10" s="17">
        <v>0.160056797304587</v>
      </c>
      <c r="AS10" s="17"/>
      <c r="AT10" s="17">
        <v>0.206219168716644</v>
      </c>
      <c r="AU10" s="17">
        <v>0.271964107628416</v>
      </c>
      <c r="AV10" s="17">
        <v>0.266186638214225</v>
      </c>
      <c r="AW10" s="17">
        <v>0.279891280687177</v>
      </c>
      <c r="AX10" s="17">
        <v>0.288725920215194</v>
      </c>
      <c r="AY10" s="17">
        <v>0.21058688473078699</v>
      </c>
      <c r="AZ10" s="17"/>
      <c r="BA10" s="17">
        <v>0.26296909421346898</v>
      </c>
      <c r="BB10" s="17">
        <v>0.28104075092650599</v>
      </c>
      <c r="BC10" s="17">
        <v>0.25402488922361599</v>
      </c>
      <c r="BD10" s="17">
        <v>0.20305135516089301</v>
      </c>
      <c r="BE10" s="17">
        <v>0.15579297596251801</v>
      </c>
      <c r="BF10" s="17"/>
      <c r="BG10" s="17">
        <v>0.25239803843341602</v>
      </c>
      <c r="BH10" s="17">
        <v>0.249139143857945</v>
      </c>
      <c r="BI10" s="17">
        <v>0.25766247195151898</v>
      </c>
      <c r="BJ10" s="17">
        <v>0.30471809405261002</v>
      </c>
      <c r="BK10" s="17">
        <v>0.21642367590377801</v>
      </c>
      <c r="BL10" s="17"/>
      <c r="BM10" s="17">
        <v>0.24996332734392401</v>
      </c>
      <c r="BN10" s="17">
        <v>0.26017241562256699</v>
      </c>
      <c r="BO10" s="17">
        <v>0.26424285740628101</v>
      </c>
      <c r="BP10" s="17"/>
      <c r="BQ10" s="17">
        <v>0.173435335066049</v>
      </c>
      <c r="BR10" s="17">
        <v>0.31242935815630601</v>
      </c>
      <c r="BS10" s="17"/>
      <c r="BT10" s="17">
        <v>0</v>
      </c>
      <c r="BU10" s="17">
        <v>0.68203079800923205</v>
      </c>
    </row>
    <row r="11" spans="2:73" x14ac:dyDescent="0.3">
      <c r="B11" s="18" t="s">
        <v>660</v>
      </c>
      <c r="C11" s="17">
        <v>0.31619143035070602</v>
      </c>
      <c r="D11" s="17">
        <v>0.31693363781151801</v>
      </c>
      <c r="E11" s="17">
        <v>0.31644381136063698</v>
      </c>
      <c r="F11" s="17"/>
      <c r="G11" s="17">
        <v>0.33573767772699598</v>
      </c>
      <c r="H11" s="17">
        <v>0.38641557804622201</v>
      </c>
      <c r="I11" s="17">
        <v>0.37026384305284199</v>
      </c>
      <c r="J11" s="17">
        <v>0.27727170037500898</v>
      </c>
      <c r="K11" s="17">
        <v>0.269600560840834</v>
      </c>
      <c r="L11" s="17">
        <v>0.26514929388007402</v>
      </c>
      <c r="M11" s="17"/>
      <c r="N11" s="17">
        <v>0.38223411382026301</v>
      </c>
      <c r="O11" s="17">
        <v>0.30177093571401198</v>
      </c>
      <c r="P11" s="17">
        <v>0.30640052327685802</v>
      </c>
      <c r="Q11" s="17">
        <v>0.266568119346559</v>
      </c>
      <c r="R11" s="17"/>
      <c r="S11" s="17">
        <v>0.37151500890135097</v>
      </c>
      <c r="T11" s="17">
        <v>0.31781527770378298</v>
      </c>
      <c r="U11" s="17">
        <v>0.34646079196318902</v>
      </c>
      <c r="V11" s="17">
        <v>0.32076380452249298</v>
      </c>
      <c r="W11" s="17">
        <v>0.30726646120891699</v>
      </c>
      <c r="X11" s="17">
        <v>0.29447632790265299</v>
      </c>
      <c r="Y11" s="17">
        <v>0.27800163661486699</v>
      </c>
      <c r="Z11" s="17">
        <v>0.32033723180093399</v>
      </c>
      <c r="AA11" s="17">
        <v>0.26945867591938799</v>
      </c>
      <c r="AB11" s="17"/>
      <c r="AC11" s="17">
        <v>0.32019635365292698</v>
      </c>
      <c r="AD11" s="17">
        <v>0.25415863179487003</v>
      </c>
      <c r="AE11" s="17">
        <v>0.23589335660293101</v>
      </c>
      <c r="AF11" s="17">
        <v>0.30275478087069402</v>
      </c>
      <c r="AG11" s="17">
        <v>0.27681028700117</v>
      </c>
      <c r="AH11" s="17">
        <v>0.32461416317949399</v>
      </c>
      <c r="AI11" s="17">
        <v>0.31270013378015998</v>
      </c>
      <c r="AJ11" s="17">
        <v>0.33388570115777999</v>
      </c>
      <c r="AK11" s="17">
        <v>0.34476288463278498</v>
      </c>
      <c r="AL11" s="17">
        <v>0.28513352585566198</v>
      </c>
      <c r="AM11" s="17">
        <v>0.30348886500443101</v>
      </c>
      <c r="AN11" s="17">
        <v>0.354337731657836</v>
      </c>
      <c r="AO11" s="17">
        <v>0.37514378972419399</v>
      </c>
      <c r="AP11" s="17">
        <v>0.319784891717526</v>
      </c>
      <c r="AQ11" s="17">
        <v>0.411596151405142</v>
      </c>
      <c r="AR11" s="17">
        <v>0.43562689654986397</v>
      </c>
      <c r="AS11" s="17"/>
      <c r="AT11" s="17">
        <v>0.36889882117914902</v>
      </c>
      <c r="AU11" s="17">
        <v>0.29914287802002298</v>
      </c>
      <c r="AV11" s="17">
        <v>0.32719677695891403</v>
      </c>
      <c r="AW11" s="17">
        <v>0.29526834565091498</v>
      </c>
      <c r="AX11" s="17">
        <v>0.25785070289289702</v>
      </c>
      <c r="AY11" s="17">
        <v>0.33789599429056599</v>
      </c>
      <c r="AZ11" s="17"/>
      <c r="BA11" s="17">
        <v>0.27106230339751602</v>
      </c>
      <c r="BB11" s="17">
        <v>0.30316175094572001</v>
      </c>
      <c r="BC11" s="17">
        <v>0.347550275762183</v>
      </c>
      <c r="BD11" s="17">
        <v>0.38441440681537598</v>
      </c>
      <c r="BE11" s="17">
        <v>0.49464197018797001</v>
      </c>
      <c r="BF11" s="17"/>
      <c r="BG11" s="17">
        <v>0.32514862329170102</v>
      </c>
      <c r="BH11" s="17">
        <v>0.33910782790003702</v>
      </c>
      <c r="BI11" s="17">
        <v>0.27030804212847698</v>
      </c>
      <c r="BJ11" s="17">
        <v>0.28069932770794098</v>
      </c>
      <c r="BK11" s="17">
        <v>0.36424094254953199</v>
      </c>
      <c r="BL11" s="17"/>
      <c r="BM11" s="17">
        <v>0.337475088133531</v>
      </c>
      <c r="BN11" s="17">
        <v>0.31986741395711799</v>
      </c>
      <c r="BO11" s="17">
        <v>0.243940498427135</v>
      </c>
      <c r="BP11" s="17"/>
      <c r="BQ11" s="17">
        <v>0.42132704615456801</v>
      </c>
      <c r="BR11" s="17">
        <v>0.25644554980643902</v>
      </c>
      <c r="BS11" s="17"/>
      <c r="BT11" s="17">
        <v>0.54595929356158301</v>
      </c>
      <c r="BU11" s="17">
        <v>0</v>
      </c>
    </row>
    <row r="12" spans="2:73" x14ac:dyDescent="0.3">
      <c r="B12" s="18" t="s">
        <v>661</v>
      </c>
      <c r="C12" s="17">
        <v>0.18634938718152699</v>
      </c>
      <c r="D12" s="17">
        <v>0.18791669964525201</v>
      </c>
      <c r="E12" s="17">
        <v>0.18389641232731699</v>
      </c>
      <c r="F12" s="17"/>
      <c r="G12" s="17">
        <v>0.16943703361870099</v>
      </c>
      <c r="H12" s="17">
        <v>0.19432309717780699</v>
      </c>
      <c r="I12" s="17">
        <v>0.19808804415672501</v>
      </c>
      <c r="J12" s="17">
        <v>0.17439234558009201</v>
      </c>
      <c r="K12" s="17">
        <v>0.18589744522162599</v>
      </c>
      <c r="L12" s="17">
        <v>0.191562872932275</v>
      </c>
      <c r="M12" s="17"/>
      <c r="N12" s="17">
        <v>0.203947901343771</v>
      </c>
      <c r="O12" s="17">
        <v>0.195663245450024</v>
      </c>
      <c r="P12" s="17">
        <v>0.17677402634555101</v>
      </c>
      <c r="Q12" s="17">
        <v>0.16704289314774901</v>
      </c>
      <c r="R12" s="17"/>
      <c r="S12" s="17">
        <v>0.21772849177636799</v>
      </c>
      <c r="T12" s="17">
        <v>0.19182583017441199</v>
      </c>
      <c r="U12" s="17">
        <v>0.29388397704951402</v>
      </c>
      <c r="V12" s="17">
        <v>0.16623373079857401</v>
      </c>
      <c r="W12" s="17">
        <v>0.14573186708588901</v>
      </c>
      <c r="X12" s="17">
        <v>0.13233597521819701</v>
      </c>
      <c r="Y12" s="17">
        <v>0.154293756737993</v>
      </c>
      <c r="Z12" s="17">
        <v>0.17519077882720999</v>
      </c>
      <c r="AA12" s="17">
        <v>0.17373415018902799</v>
      </c>
      <c r="AB12" s="17"/>
      <c r="AC12" s="17">
        <v>2.9769341511610401E-2</v>
      </c>
      <c r="AD12" s="17">
        <v>0.20920973303880999</v>
      </c>
      <c r="AE12" s="17">
        <v>0.15587309519834699</v>
      </c>
      <c r="AF12" s="17">
        <v>0.140193445663788</v>
      </c>
      <c r="AG12" s="17">
        <v>0.168628643747016</v>
      </c>
      <c r="AH12" s="17">
        <v>0.19782920928202299</v>
      </c>
      <c r="AI12" s="17">
        <v>0.177511987528292</v>
      </c>
      <c r="AJ12" s="17">
        <v>0.20119917269402299</v>
      </c>
      <c r="AK12" s="17">
        <v>0.22022548604681799</v>
      </c>
      <c r="AL12" s="17">
        <v>0.140602731471026</v>
      </c>
      <c r="AM12" s="17">
        <v>0.192378267793441</v>
      </c>
      <c r="AN12" s="17">
        <v>0.17463042075596499</v>
      </c>
      <c r="AO12" s="17">
        <v>0.19856004570090099</v>
      </c>
      <c r="AP12" s="17">
        <v>0.21644721956561699</v>
      </c>
      <c r="AQ12" s="17">
        <v>0.193632337096108</v>
      </c>
      <c r="AR12" s="17">
        <v>0.25845875639237997</v>
      </c>
      <c r="AS12" s="17"/>
      <c r="AT12" s="17">
        <v>0.225228532398908</v>
      </c>
      <c r="AU12" s="17">
        <v>0.168499818688678</v>
      </c>
      <c r="AV12" s="17">
        <v>0.167353156853246</v>
      </c>
      <c r="AW12" s="17">
        <v>0.18277643337509</v>
      </c>
      <c r="AX12" s="17">
        <v>0.16294367589444</v>
      </c>
      <c r="AY12" s="17">
        <v>0.228460447552087</v>
      </c>
      <c r="AZ12" s="17"/>
      <c r="BA12" s="17">
        <v>0.159070721775499</v>
      </c>
      <c r="BB12" s="17">
        <v>0.166831604785868</v>
      </c>
      <c r="BC12" s="17">
        <v>0.213443774421928</v>
      </c>
      <c r="BD12" s="17">
        <v>0.22384758270208899</v>
      </c>
      <c r="BE12" s="17">
        <v>0.26132128760610901</v>
      </c>
      <c r="BF12" s="17"/>
      <c r="BG12" s="17">
        <v>0.18971081340043</v>
      </c>
      <c r="BH12" s="17">
        <v>0.20161245483778101</v>
      </c>
      <c r="BI12" s="17">
        <v>0.25687645269965897</v>
      </c>
      <c r="BJ12" s="17">
        <v>0.13697307221194199</v>
      </c>
      <c r="BK12" s="17">
        <v>0.18957175084207101</v>
      </c>
      <c r="BL12" s="17"/>
      <c r="BM12" s="17">
        <v>0.20109435923972499</v>
      </c>
      <c r="BN12" s="17">
        <v>0.178149851188176</v>
      </c>
      <c r="BO12" s="17">
        <v>0.16227471681943301</v>
      </c>
      <c r="BP12" s="17"/>
      <c r="BQ12" s="17">
        <v>0.26182121790562302</v>
      </c>
      <c r="BR12" s="17">
        <v>0.14311838618622</v>
      </c>
      <c r="BS12" s="17"/>
      <c r="BT12" s="17">
        <v>0.32176450724301903</v>
      </c>
      <c r="BU12" s="17">
        <v>0</v>
      </c>
    </row>
    <row r="13" spans="2:73" x14ac:dyDescent="0.3">
      <c r="B13" s="18" t="s">
        <v>662</v>
      </c>
      <c r="C13" s="17">
        <v>4.6677637443843699E-2</v>
      </c>
      <c r="D13" s="17">
        <v>4.1613045820102799E-2</v>
      </c>
      <c r="E13" s="17">
        <v>5.17569897425188E-2</v>
      </c>
      <c r="F13" s="17"/>
      <c r="G13" s="17">
        <v>5.0549622183349997E-2</v>
      </c>
      <c r="H13" s="17">
        <v>4.0009798272760397E-2</v>
      </c>
      <c r="I13" s="17">
        <v>3.9071085639680599E-2</v>
      </c>
      <c r="J13" s="17">
        <v>5.7642974505042299E-2</v>
      </c>
      <c r="K13" s="17">
        <v>5.2879122538501903E-2</v>
      </c>
      <c r="L13" s="17">
        <v>4.2629250897183703E-2</v>
      </c>
      <c r="M13" s="17"/>
      <c r="N13" s="17">
        <v>4.2187197009616199E-2</v>
      </c>
      <c r="O13" s="17">
        <v>5.5847854405012803E-2</v>
      </c>
      <c r="P13" s="17">
        <v>5.1900594541575397E-2</v>
      </c>
      <c r="Q13" s="17">
        <v>3.8321398274030603E-2</v>
      </c>
      <c r="R13" s="17"/>
      <c r="S13" s="17">
        <v>5.4218879428299498E-2</v>
      </c>
      <c r="T13" s="17">
        <v>4.86054886170562E-2</v>
      </c>
      <c r="U13" s="17">
        <v>8.1196420301873906E-2</v>
      </c>
      <c r="V13" s="17">
        <v>4.55997129049543E-2</v>
      </c>
      <c r="W13" s="17">
        <v>1.1020191007766E-2</v>
      </c>
      <c r="X13" s="17">
        <v>3.7037693677210701E-2</v>
      </c>
      <c r="Y13" s="17">
        <v>4.1477967711971903E-2</v>
      </c>
      <c r="Z13" s="17">
        <v>4.4717768868534499E-2</v>
      </c>
      <c r="AA13" s="17">
        <v>4.6154941481489797E-2</v>
      </c>
      <c r="AB13" s="17"/>
      <c r="AC13" s="17">
        <v>4.4476531812194298E-2</v>
      </c>
      <c r="AD13" s="17">
        <v>2.7191081107491601E-2</v>
      </c>
      <c r="AE13" s="17">
        <v>6.0755343055692503E-2</v>
      </c>
      <c r="AF13" s="17">
        <v>4.6997228941092102E-2</v>
      </c>
      <c r="AG13" s="17">
        <v>5.5799249590578498E-2</v>
      </c>
      <c r="AH13" s="17">
        <v>5.2846113342624797E-2</v>
      </c>
      <c r="AI13" s="17">
        <v>6.2942072303197094E-2</v>
      </c>
      <c r="AJ13" s="17">
        <v>3.9885613649835998E-2</v>
      </c>
      <c r="AK13" s="17">
        <v>4.0052123699566303E-2</v>
      </c>
      <c r="AL13" s="17">
        <v>3.1631357421900798E-2</v>
      </c>
      <c r="AM13" s="17">
        <v>6.4370497859411305E-2</v>
      </c>
      <c r="AN13" s="17">
        <v>3.9524922497562398E-2</v>
      </c>
      <c r="AO13" s="17">
        <v>4.0799683106867497E-2</v>
      </c>
      <c r="AP13" s="17">
        <v>4.3799755172871997E-2</v>
      </c>
      <c r="AQ13" s="17">
        <v>3.1091120772471999E-2</v>
      </c>
      <c r="AR13" s="17">
        <v>4.6929633406187402E-2</v>
      </c>
      <c r="AS13" s="17"/>
      <c r="AT13" s="17">
        <v>5.6823973909297401E-2</v>
      </c>
      <c r="AU13" s="17">
        <v>3.5657397436120501E-2</v>
      </c>
      <c r="AV13" s="17">
        <v>4.9761059011825398E-2</v>
      </c>
      <c r="AW13" s="17">
        <v>4.04591487784716E-2</v>
      </c>
      <c r="AX13" s="17">
        <v>6.1796485660187098E-2</v>
      </c>
      <c r="AY13" s="17">
        <v>4.6795643754997798E-2</v>
      </c>
      <c r="AZ13" s="17"/>
      <c r="BA13" s="17">
        <v>3.8809202419612901E-2</v>
      </c>
      <c r="BB13" s="17">
        <v>6.1408515294905597E-2</v>
      </c>
      <c r="BC13" s="17">
        <v>3.8195861191100001E-2</v>
      </c>
      <c r="BD13" s="17">
        <v>4.8875425637053299E-2</v>
      </c>
      <c r="BE13" s="17">
        <v>2.8574269948512102E-2</v>
      </c>
      <c r="BF13" s="17"/>
      <c r="BG13" s="17">
        <v>4.2883477566912298E-2</v>
      </c>
      <c r="BH13" s="17">
        <v>4.9461226495899902E-2</v>
      </c>
      <c r="BI13" s="17">
        <v>5.9658155067680803E-2</v>
      </c>
      <c r="BJ13" s="17">
        <v>5.0402187677849798E-2</v>
      </c>
      <c r="BK13" s="17">
        <v>4.9049757676011302E-2</v>
      </c>
      <c r="BL13" s="17"/>
      <c r="BM13" s="17">
        <v>4.9794077837877003E-2</v>
      </c>
      <c r="BN13" s="17">
        <v>3.8822112029935699E-2</v>
      </c>
      <c r="BO13" s="17">
        <v>5.6390839730601001E-2</v>
      </c>
      <c r="BP13" s="17"/>
      <c r="BQ13" s="17">
        <v>6.7756390252467602E-2</v>
      </c>
      <c r="BR13" s="17">
        <v>3.4125553309686703E-2</v>
      </c>
      <c r="BS13" s="17"/>
      <c r="BT13" s="17">
        <v>8.0597029260719405E-2</v>
      </c>
      <c r="BU13" s="17">
        <v>0</v>
      </c>
    </row>
    <row r="14" spans="2:73" x14ac:dyDescent="0.3">
      <c r="B14" s="18" t="s">
        <v>261</v>
      </c>
      <c r="C14" s="17">
        <v>2.99299065950238E-2</v>
      </c>
      <c r="D14" s="17">
        <v>3.5002019027499803E-2</v>
      </c>
      <c r="E14" s="17">
        <v>2.42502818358259E-2</v>
      </c>
      <c r="F14" s="17"/>
      <c r="G14" s="17">
        <v>3.9477810121326798E-2</v>
      </c>
      <c r="H14" s="17">
        <v>2.7335262588708002E-2</v>
      </c>
      <c r="I14" s="17">
        <v>2.2588536902598801E-2</v>
      </c>
      <c r="J14" s="17">
        <v>3.2707272025040597E-2</v>
      </c>
      <c r="K14" s="17">
        <v>3.3658215224391302E-2</v>
      </c>
      <c r="L14" s="17">
        <v>2.69183990870735E-2</v>
      </c>
      <c r="M14" s="17"/>
      <c r="N14" s="17">
        <v>3.0371296101604699E-2</v>
      </c>
      <c r="O14" s="17">
        <v>3.3828961015746603E-2</v>
      </c>
      <c r="P14" s="17">
        <v>3.1179593243867501E-2</v>
      </c>
      <c r="Q14" s="17">
        <v>2.3495841798995599E-2</v>
      </c>
      <c r="R14" s="17"/>
      <c r="S14" s="17">
        <v>3.3676093364419402E-2</v>
      </c>
      <c r="T14" s="17">
        <v>2.30962367692302E-2</v>
      </c>
      <c r="U14" s="17">
        <v>4.2111043162809801E-2</v>
      </c>
      <c r="V14" s="17">
        <v>2.2926488148696501E-2</v>
      </c>
      <c r="W14" s="17">
        <v>2.1566875869811701E-2</v>
      </c>
      <c r="X14" s="17">
        <v>1.0376137886703799E-2</v>
      </c>
      <c r="Y14" s="17">
        <v>3.4420029348162601E-2</v>
      </c>
      <c r="Z14" s="17">
        <v>1.6450147157815599E-2</v>
      </c>
      <c r="AA14" s="17">
        <v>5.2871800373134298E-2</v>
      </c>
      <c r="AB14" s="17"/>
      <c r="AC14" s="17">
        <v>0</v>
      </c>
      <c r="AD14" s="17">
        <v>3.4953887939894103E-2</v>
      </c>
      <c r="AE14" s="17">
        <v>9.2313276519577804E-3</v>
      </c>
      <c r="AF14" s="17">
        <v>2.4278956795196999E-2</v>
      </c>
      <c r="AG14" s="17">
        <v>2.9312479727418201E-2</v>
      </c>
      <c r="AH14" s="17">
        <v>1.50631685566943E-2</v>
      </c>
      <c r="AI14" s="17">
        <v>2.4966880148211398E-2</v>
      </c>
      <c r="AJ14" s="17">
        <v>2.6136150916380801E-2</v>
      </c>
      <c r="AK14" s="17">
        <v>3.8595716772948999E-2</v>
      </c>
      <c r="AL14" s="17">
        <v>2.5495739568694099E-2</v>
      </c>
      <c r="AM14" s="17">
        <v>7.5093748119509904E-2</v>
      </c>
      <c r="AN14" s="17">
        <v>3.0259040994190502E-2</v>
      </c>
      <c r="AO14" s="17">
        <v>9.9587262212222308E-3</v>
      </c>
      <c r="AP14" s="17">
        <v>4.9355388120718803E-2</v>
      </c>
      <c r="AQ14" s="17">
        <v>2.4018208360867301E-2</v>
      </c>
      <c r="AR14" s="17">
        <v>3.3506066734007203E-2</v>
      </c>
      <c r="AS14" s="17"/>
      <c r="AT14" s="17">
        <v>3.7691859438263101E-2</v>
      </c>
      <c r="AU14" s="17">
        <v>1.40198577218059E-2</v>
      </c>
      <c r="AV14" s="17">
        <v>4.4496496831778302E-2</v>
      </c>
      <c r="AW14" s="17">
        <v>2.6368652586812601E-2</v>
      </c>
      <c r="AX14" s="17">
        <v>3.7163527670933699E-2</v>
      </c>
      <c r="AY14" s="17">
        <v>3.6755186394134699E-2</v>
      </c>
      <c r="AZ14" s="17"/>
      <c r="BA14" s="17">
        <v>2.7702326990601499E-2</v>
      </c>
      <c r="BB14" s="17">
        <v>2.9562542384604901E-2</v>
      </c>
      <c r="BC14" s="17">
        <v>3.4844291961790799E-2</v>
      </c>
      <c r="BD14" s="17">
        <v>4.3427316855075102E-2</v>
      </c>
      <c r="BE14" s="17">
        <v>1.06100383821458E-2</v>
      </c>
      <c r="BF14" s="17"/>
      <c r="BG14" s="17">
        <v>3.9765978026209202E-2</v>
      </c>
      <c r="BH14" s="17">
        <v>3.02767807060953E-2</v>
      </c>
      <c r="BI14" s="17">
        <v>3.5575112363653801E-2</v>
      </c>
      <c r="BJ14" s="17">
        <v>1.9220829234902499E-2</v>
      </c>
      <c r="BK14" s="17">
        <v>1.9353460119257499E-2</v>
      </c>
      <c r="BL14" s="17"/>
      <c r="BM14" s="17">
        <v>3.6377915679950003E-2</v>
      </c>
      <c r="BN14" s="17">
        <v>2.1242646129505799E-2</v>
      </c>
      <c r="BO14" s="17">
        <v>3.1735398714752103E-2</v>
      </c>
      <c r="BP14" s="17"/>
      <c r="BQ14" s="17">
        <v>4.6548498160498802E-2</v>
      </c>
      <c r="BR14" s="17">
        <v>2.1492233426020201E-2</v>
      </c>
      <c r="BS14" s="17"/>
      <c r="BT14" s="17">
        <v>5.1679169934678998E-2</v>
      </c>
      <c r="BU14" s="17">
        <v>0</v>
      </c>
    </row>
    <row r="15" spans="2:73" x14ac:dyDescent="0.3">
      <c r="B15" s="18" t="s">
        <v>92</v>
      </c>
      <c r="C15" s="19">
        <v>4.5419928590160301E-2</v>
      </c>
      <c r="D15" s="19">
        <v>3.9697120943046602E-2</v>
      </c>
      <c r="E15" s="19">
        <v>5.0730931913949603E-2</v>
      </c>
      <c r="F15" s="19"/>
      <c r="G15" s="19">
        <v>5.4198754923275902E-2</v>
      </c>
      <c r="H15" s="19">
        <v>5.34688884424055E-2</v>
      </c>
      <c r="I15" s="19">
        <v>5.5260987957416401E-2</v>
      </c>
      <c r="J15" s="19">
        <v>3.0066415127194601E-2</v>
      </c>
      <c r="K15" s="19">
        <v>4.4178454703143903E-2</v>
      </c>
      <c r="L15" s="19">
        <v>3.8389157908530203E-2</v>
      </c>
      <c r="M15" s="19"/>
      <c r="N15" s="19">
        <v>2.7687646630781201E-2</v>
      </c>
      <c r="O15" s="19">
        <v>4.7696212991588299E-2</v>
      </c>
      <c r="P15" s="19">
        <v>4.7433033391988698E-2</v>
      </c>
      <c r="Q15" s="19">
        <v>6.1360931671742697E-2</v>
      </c>
      <c r="R15" s="19"/>
      <c r="S15" s="19">
        <v>3.2282691791403299E-2</v>
      </c>
      <c r="T15" s="19">
        <v>4.8307214861408002E-2</v>
      </c>
      <c r="U15" s="19">
        <v>2.7436084771718501E-2</v>
      </c>
      <c r="V15" s="19">
        <v>3.9368034197274797E-2</v>
      </c>
      <c r="W15" s="19">
        <v>3.05460077679079E-2</v>
      </c>
      <c r="X15" s="19">
        <v>8.5180805700041495E-2</v>
      </c>
      <c r="Y15" s="19">
        <v>5.1514637590125499E-2</v>
      </c>
      <c r="Z15" s="19">
        <v>6.5406286488516693E-2</v>
      </c>
      <c r="AA15" s="19">
        <v>4.4301753891889402E-2</v>
      </c>
      <c r="AB15" s="19"/>
      <c r="AC15" s="19">
        <v>0.121927472995736</v>
      </c>
      <c r="AD15" s="19">
        <v>7.6148520018858704E-2</v>
      </c>
      <c r="AE15" s="19">
        <v>3.7455012423142697E-2</v>
      </c>
      <c r="AF15" s="19">
        <v>5.6725542917351303E-2</v>
      </c>
      <c r="AG15" s="19">
        <v>4.89006104831744E-2</v>
      </c>
      <c r="AH15" s="19">
        <v>3.9273645170422401E-2</v>
      </c>
      <c r="AI15" s="19">
        <v>4.8374778381838998E-2</v>
      </c>
      <c r="AJ15" s="19">
        <v>4.4270581174041097E-2</v>
      </c>
      <c r="AK15" s="19">
        <v>1.39032674202336E-2</v>
      </c>
      <c r="AL15" s="19">
        <v>7.7309566146501196E-2</v>
      </c>
      <c r="AM15" s="19">
        <v>2.61637417065726E-2</v>
      </c>
      <c r="AN15" s="19">
        <v>1.4070275376949E-2</v>
      </c>
      <c r="AO15" s="19">
        <v>1.92081974594897E-2</v>
      </c>
      <c r="AP15" s="19">
        <v>1.8261349510671199E-2</v>
      </c>
      <c r="AQ15" s="19">
        <v>2.9685538555630199E-2</v>
      </c>
      <c r="AR15" s="19">
        <v>4.9699224325713699E-2</v>
      </c>
      <c r="AS15" s="19"/>
      <c r="AT15" s="19">
        <v>4.0569310055617203E-2</v>
      </c>
      <c r="AU15" s="19">
        <v>4.7349549447337699E-2</v>
      </c>
      <c r="AV15" s="19">
        <v>6.69432875344904E-2</v>
      </c>
      <c r="AW15" s="19">
        <v>3.7969344394414503E-2</v>
      </c>
      <c r="AX15" s="19">
        <v>3.9139652626992802E-2</v>
      </c>
      <c r="AY15" s="19">
        <v>3.4390700911835097E-2</v>
      </c>
      <c r="AZ15" s="19"/>
      <c r="BA15" s="19">
        <v>7.1938868451414506E-2</v>
      </c>
      <c r="BB15" s="19">
        <v>4.7910074706089503E-2</v>
      </c>
      <c r="BC15" s="19">
        <v>3.4017444484025001E-2</v>
      </c>
      <c r="BD15" s="19">
        <v>2.7255920587189401E-2</v>
      </c>
      <c r="BE15" s="19">
        <v>3.5883624045113097E-2</v>
      </c>
      <c r="BF15" s="19"/>
      <c r="BG15" s="19">
        <v>3.2173961219978099E-2</v>
      </c>
      <c r="BH15" s="19">
        <v>3.1231135347948E-2</v>
      </c>
      <c r="BI15" s="19">
        <v>5.2384064959032403E-2</v>
      </c>
      <c r="BJ15" s="19">
        <v>3.1300257250757801E-2</v>
      </c>
      <c r="BK15" s="19">
        <v>9.8552812401007897E-2</v>
      </c>
      <c r="BL15" s="19"/>
      <c r="BM15" s="19">
        <v>3.6131514361201301E-2</v>
      </c>
      <c r="BN15" s="19">
        <v>5.3078527820197001E-2</v>
      </c>
      <c r="BO15" s="19">
        <v>5.4557517203312401E-2</v>
      </c>
      <c r="BP15" s="19"/>
      <c r="BQ15" s="19">
        <v>1.18675780649008E-2</v>
      </c>
      <c r="BR15" s="19">
        <v>5.0272609814923798E-2</v>
      </c>
      <c r="BS15" s="19"/>
      <c r="BT15" s="19">
        <v>0</v>
      </c>
      <c r="BU15" s="19">
        <v>0</v>
      </c>
    </row>
    <row r="16" spans="2:73"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664</v>
      </c>
      <c r="C9" s="17">
        <v>6.7949552029438906E-2</v>
      </c>
      <c r="D9" s="17">
        <v>7.6002477041580904E-2</v>
      </c>
      <c r="E9" s="17">
        <v>6.0311835602668597E-2</v>
      </c>
      <c r="F9" s="17"/>
      <c r="G9" s="17">
        <v>0.145768364530935</v>
      </c>
      <c r="H9" s="17">
        <v>0.111141704637107</v>
      </c>
      <c r="I9" s="17">
        <v>5.6821473807060201E-2</v>
      </c>
      <c r="J9" s="17">
        <v>4.0374539852654399E-2</v>
      </c>
      <c r="K9" s="17">
        <v>3.2180014343619001E-2</v>
      </c>
      <c r="L9" s="17">
        <v>3.6783977912400498E-2</v>
      </c>
      <c r="M9" s="17"/>
      <c r="N9" s="17">
        <v>0.10456965077895999</v>
      </c>
      <c r="O9" s="17">
        <v>6.0277960790103897E-2</v>
      </c>
      <c r="P9" s="17">
        <v>5.6055466462781797E-2</v>
      </c>
      <c r="Q9" s="17">
        <v>4.6770054444380003E-2</v>
      </c>
      <c r="R9" s="17"/>
      <c r="S9" s="17">
        <v>0.13018074751311401</v>
      </c>
      <c r="T9" s="17">
        <v>3.8648889676759897E-2</v>
      </c>
      <c r="U9" s="17">
        <v>7.7019388956112794E-2</v>
      </c>
      <c r="V9" s="17">
        <v>6.0543593928384501E-2</v>
      </c>
      <c r="W9" s="17">
        <v>5.3451764172499097E-2</v>
      </c>
      <c r="X9" s="17">
        <v>5.3431907114780797E-2</v>
      </c>
      <c r="Y9" s="17">
        <v>4.3152098588247097E-2</v>
      </c>
      <c r="Z9" s="17">
        <v>5.6208396411822299E-2</v>
      </c>
      <c r="AA9" s="17">
        <v>7.1430203940360606E-2</v>
      </c>
      <c r="AB9" s="17"/>
      <c r="AC9" s="17">
        <v>4.4928414148251397E-2</v>
      </c>
      <c r="AD9" s="17">
        <v>7.8527098223544894E-2</v>
      </c>
      <c r="AE9" s="17">
        <v>6.3778502414740201E-2</v>
      </c>
      <c r="AF9" s="17">
        <v>3.7583012140146102E-2</v>
      </c>
      <c r="AG9" s="17">
        <v>5.6647968699856201E-2</v>
      </c>
      <c r="AH9" s="17">
        <v>4.6208403495866898E-2</v>
      </c>
      <c r="AI9" s="17">
        <v>8.1955461112952196E-2</v>
      </c>
      <c r="AJ9" s="17">
        <v>3.7751614769704699E-2</v>
      </c>
      <c r="AK9" s="17">
        <v>3.3766847222163401E-2</v>
      </c>
      <c r="AL9" s="17">
        <v>2.11806057976573E-2</v>
      </c>
      <c r="AM9" s="17">
        <v>8.6586956372761995E-2</v>
      </c>
      <c r="AN9" s="17">
        <v>5.8250922361389103E-2</v>
      </c>
      <c r="AO9" s="17">
        <v>5.99113576829962E-2</v>
      </c>
      <c r="AP9" s="17">
        <v>0.14544376036659901</v>
      </c>
      <c r="AQ9" s="17">
        <v>8.2442673759636403E-2</v>
      </c>
      <c r="AR9" s="17">
        <v>0.21142699111341801</v>
      </c>
      <c r="AS9" s="17"/>
      <c r="AT9" s="17">
        <v>0.144950860027316</v>
      </c>
      <c r="AU9" s="17">
        <v>3.6603341377166199E-2</v>
      </c>
      <c r="AV9" s="17">
        <v>4.6197687098162903E-2</v>
      </c>
      <c r="AW9" s="17">
        <v>4.5245242907282802E-2</v>
      </c>
      <c r="AX9" s="17">
        <v>4.5736008996211899E-2</v>
      </c>
      <c r="AY9" s="17">
        <v>8.60324951031506E-2</v>
      </c>
      <c r="AZ9" s="17"/>
      <c r="BA9" s="17">
        <v>3.5017358440278902E-2</v>
      </c>
      <c r="BB9" s="17">
        <v>4.6995612235911401E-2</v>
      </c>
      <c r="BC9" s="17">
        <v>9.4714039437660602E-2</v>
      </c>
      <c r="BD9" s="17">
        <v>0.11257904586631599</v>
      </c>
      <c r="BE9" s="17">
        <v>0.316082784868361</v>
      </c>
      <c r="BF9" s="17"/>
      <c r="BG9" s="17">
        <v>5.6093360343278699E-2</v>
      </c>
      <c r="BH9" s="17">
        <v>9.5324460632083594E-2</v>
      </c>
      <c r="BI9" s="17">
        <v>7.6829159171517697E-2</v>
      </c>
      <c r="BJ9" s="17">
        <v>3.1085899844302701E-2</v>
      </c>
      <c r="BK9" s="17">
        <v>5.4566396618479097E-2</v>
      </c>
      <c r="BL9" s="17"/>
      <c r="BM9" s="17">
        <v>8.1272357418040203E-2</v>
      </c>
      <c r="BN9" s="17">
        <v>5.3229965122880002E-2</v>
      </c>
      <c r="BO9" s="17">
        <v>6.3871471346787501E-2</v>
      </c>
      <c r="BP9" s="17"/>
      <c r="BQ9" s="17">
        <v>0.12534946428355601</v>
      </c>
      <c r="BR9" s="17">
        <v>3.6746041786215801E-2</v>
      </c>
      <c r="BS9" s="17"/>
      <c r="BT9" s="17">
        <v>9.7304446730607702E-2</v>
      </c>
      <c r="BU9" s="17">
        <v>2.9547063866854701E-2</v>
      </c>
    </row>
    <row r="10" spans="2:73" x14ac:dyDescent="0.3">
      <c r="B10" s="18" t="s">
        <v>665</v>
      </c>
      <c r="C10" s="17">
        <v>0.225362313853851</v>
      </c>
      <c r="D10" s="17">
        <v>0.22603544365683301</v>
      </c>
      <c r="E10" s="17">
        <v>0.22459847211994299</v>
      </c>
      <c r="F10" s="17"/>
      <c r="G10" s="17">
        <v>0.27382215222447598</v>
      </c>
      <c r="H10" s="17">
        <v>0.30388162731518897</v>
      </c>
      <c r="I10" s="17">
        <v>0.226638992297372</v>
      </c>
      <c r="J10" s="17">
        <v>0.20180483451593001</v>
      </c>
      <c r="K10" s="17">
        <v>0.16809949891221401</v>
      </c>
      <c r="L10" s="17">
        <v>0.18600234143858499</v>
      </c>
      <c r="M10" s="17"/>
      <c r="N10" s="17">
        <v>0.27984540309580103</v>
      </c>
      <c r="O10" s="17">
        <v>0.19592516444639299</v>
      </c>
      <c r="P10" s="17">
        <v>0.25539178890876801</v>
      </c>
      <c r="Q10" s="17">
        <v>0.172561236534027</v>
      </c>
      <c r="R10" s="17"/>
      <c r="S10" s="17">
        <v>0.30004339656582601</v>
      </c>
      <c r="T10" s="17">
        <v>0.214319209961916</v>
      </c>
      <c r="U10" s="17">
        <v>0.29939365548918101</v>
      </c>
      <c r="V10" s="17">
        <v>0.190097103689262</v>
      </c>
      <c r="W10" s="17">
        <v>0.14907712774299101</v>
      </c>
      <c r="X10" s="17">
        <v>0.158253450913621</v>
      </c>
      <c r="Y10" s="17">
        <v>0.22949649171824499</v>
      </c>
      <c r="Z10" s="17">
        <v>0.26397143762254299</v>
      </c>
      <c r="AA10" s="17">
        <v>0.20617671066610499</v>
      </c>
      <c r="AB10" s="17"/>
      <c r="AC10" s="17">
        <v>6.8312165196337302E-2</v>
      </c>
      <c r="AD10" s="17">
        <v>0.20105095228901201</v>
      </c>
      <c r="AE10" s="17">
        <v>0.13692163821408801</v>
      </c>
      <c r="AF10" s="17">
        <v>0.17696892014347501</v>
      </c>
      <c r="AG10" s="17">
        <v>0.16965233738348601</v>
      </c>
      <c r="AH10" s="17">
        <v>0.234306951079299</v>
      </c>
      <c r="AI10" s="17">
        <v>0.24995765803311201</v>
      </c>
      <c r="AJ10" s="17">
        <v>0.255592126926034</v>
      </c>
      <c r="AK10" s="17">
        <v>0.296692304577727</v>
      </c>
      <c r="AL10" s="17">
        <v>0.20946262050935099</v>
      </c>
      <c r="AM10" s="17">
        <v>0.23449282362063001</v>
      </c>
      <c r="AN10" s="17">
        <v>0.24726237387865699</v>
      </c>
      <c r="AO10" s="17">
        <v>0.29456841263051298</v>
      </c>
      <c r="AP10" s="17">
        <v>0.21614019237273299</v>
      </c>
      <c r="AQ10" s="17">
        <v>0.23874841861025101</v>
      </c>
      <c r="AR10" s="17">
        <v>0.34582806148289302</v>
      </c>
      <c r="AS10" s="17"/>
      <c r="AT10" s="17">
        <v>0.29012018242618098</v>
      </c>
      <c r="AU10" s="17">
        <v>0.21179338394729399</v>
      </c>
      <c r="AV10" s="17">
        <v>0.245182127647112</v>
      </c>
      <c r="AW10" s="17">
        <v>0.17861736638093001</v>
      </c>
      <c r="AX10" s="17">
        <v>0.17145499312027501</v>
      </c>
      <c r="AY10" s="17">
        <v>0.22427390888328</v>
      </c>
      <c r="AZ10" s="17"/>
      <c r="BA10" s="17">
        <v>0.17076314228780301</v>
      </c>
      <c r="BB10" s="17">
        <v>0.21928760148537399</v>
      </c>
      <c r="BC10" s="17">
        <v>0.230053253693734</v>
      </c>
      <c r="BD10" s="17">
        <v>0.34667342655730998</v>
      </c>
      <c r="BE10" s="17">
        <v>0.22423251334627201</v>
      </c>
      <c r="BF10" s="17"/>
      <c r="BG10" s="17">
        <v>0.22839978112752901</v>
      </c>
      <c r="BH10" s="17">
        <v>0.25787670049449601</v>
      </c>
      <c r="BI10" s="17">
        <v>0.22767945418501001</v>
      </c>
      <c r="BJ10" s="17">
        <v>0.215824974572386</v>
      </c>
      <c r="BK10" s="17">
        <v>0.21289710566523801</v>
      </c>
      <c r="BL10" s="17"/>
      <c r="BM10" s="17">
        <v>0.25631586393717898</v>
      </c>
      <c r="BN10" s="17">
        <v>0.20987554490339899</v>
      </c>
      <c r="BO10" s="17">
        <v>0.170650092579643</v>
      </c>
      <c r="BP10" s="17"/>
      <c r="BQ10" s="17">
        <v>0.35322932511299898</v>
      </c>
      <c r="BR10" s="17">
        <v>0.15037079622312799</v>
      </c>
      <c r="BS10" s="17"/>
      <c r="BT10" s="17">
        <v>0.33212845516546602</v>
      </c>
      <c r="BU10" s="17">
        <v>7.9239276327844596E-2</v>
      </c>
    </row>
    <row r="11" spans="2:73" x14ac:dyDescent="0.3">
      <c r="B11" s="18" t="s">
        <v>334</v>
      </c>
      <c r="C11" s="17">
        <v>0.476343242529433</v>
      </c>
      <c r="D11" s="17">
        <v>0.49306508240499802</v>
      </c>
      <c r="E11" s="17">
        <v>0.46072898944330298</v>
      </c>
      <c r="F11" s="17"/>
      <c r="G11" s="17">
        <v>0.35202538740010297</v>
      </c>
      <c r="H11" s="17">
        <v>0.373598259863964</v>
      </c>
      <c r="I11" s="17">
        <v>0.489688256296409</v>
      </c>
      <c r="J11" s="17">
        <v>0.53361613852908296</v>
      </c>
      <c r="K11" s="17">
        <v>0.56248543636138704</v>
      </c>
      <c r="L11" s="17">
        <v>0.52693867330603295</v>
      </c>
      <c r="M11" s="17"/>
      <c r="N11" s="17">
        <v>0.44488057678398601</v>
      </c>
      <c r="O11" s="17">
        <v>0.487524212344775</v>
      </c>
      <c r="P11" s="17">
        <v>0.44100800940203799</v>
      </c>
      <c r="Q11" s="17">
        <v>0.52584665823083399</v>
      </c>
      <c r="R11" s="17"/>
      <c r="S11" s="17">
        <v>0.40907447018566001</v>
      </c>
      <c r="T11" s="17">
        <v>0.50353790193609504</v>
      </c>
      <c r="U11" s="17">
        <v>0.35813476562642199</v>
      </c>
      <c r="V11" s="17">
        <v>0.49082684403304599</v>
      </c>
      <c r="W11" s="17">
        <v>0.56184837200058202</v>
      </c>
      <c r="X11" s="17">
        <v>0.53555516326202102</v>
      </c>
      <c r="Y11" s="17">
        <v>0.492992947988522</v>
      </c>
      <c r="Z11" s="17">
        <v>0.401046886946612</v>
      </c>
      <c r="AA11" s="17">
        <v>0.51601285002270103</v>
      </c>
      <c r="AB11" s="17"/>
      <c r="AC11" s="17">
        <v>0.38721350580139202</v>
      </c>
      <c r="AD11" s="17">
        <v>0.432083444610528</v>
      </c>
      <c r="AE11" s="17">
        <v>0.49509463462765801</v>
      </c>
      <c r="AF11" s="17">
        <v>0.51013925638147595</v>
      </c>
      <c r="AG11" s="17">
        <v>0.53886845215403201</v>
      </c>
      <c r="AH11" s="17">
        <v>0.46810552923577597</v>
      </c>
      <c r="AI11" s="17">
        <v>0.41237771933248102</v>
      </c>
      <c r="AJ11" s="17">
        <v>0.47083862066783599</v>
      </c>
      <c r="AK11" s="17">
        <v>0.45744444771818499</v>
      </c>
      <c r="AL11" s="17">
        <v>0.59758110505274198</v>
      </c>
      <c r="AM11" s="17">
        <v>0.49077743020644199</v>
      </c>
      <c r="AN11" s="17">
        <v>0.48130836026986701</v>
      </c>
      <c r="AO11" s="17">
        <v>0.438028575499602</v>
      </c>
      <c r="AP11" s="17">
        <v>0.53424233939753396</v>
      </c>
      <c r="AQ11" s="17">
        <v>0.52463157776288805</v>
      </c>
      <c r="AR11" s="17">
        <v>0.313807578142141</v>
      </c>
      <c r="AS11" s="17"/>
      <c r="AT11" s="17">
        <v>0.37128714416188002</v>
      </c>
      <c r="AU11" s="17">
        <v>0.54305814526560103</v>
      </c>
      <c r="AV11" s="17">
        <v>0.45345860296355101</v>
      </c>
      <c r="AW11" s="17">
        <v>0.49535167958071602</v>
      </c>
      <c r="AX11" s="17">
        <v>0.560565254406451</v>
      </c>
      <c r="AY11" s="17">
        <v>0.40064058158897697</v>
      </c>
      <c r="AZ11" s="17"/>
      <c r="BA11" s="17">
        <v>0.54060227798362404</v>
      </c>
      <c r="BB11" s="17">
        <v>0.48970695072012899</v>
      </c>
      <c r="BC11" s="17">
        <v>0.45622435750004697</v>
      </c>
      <c r="BD11" s="17">
        <v>0.38390046709666897</v>
      </c>
      <c r="BE11" s="17">
        <v>0.357603100334902</v>
      </c>
      <c r="BF11" s="17"/>
      <c r="BG11" s="17">
        <v>0.51756873678213799</v>
      </c>
      <c r="BH11" s="17">
        <v>0.46583841092366401</v>
      </c>
      <c r="BI11" s="17">
        <v>0.46345671785929399</v>
      </c>
      <c r="BJ11" s="17">
        <v>0.49475444299732702</v>
      </c>
      <c r="BK11" s="17">
        <v>0.425560298890722</v>
      </c>
      <c r="BL11" s="17"/>
      <c r="BM11" s="17">
        <v>0.46646269474937502</v>
      </c>
      <c r="BN11" s="17">
        <v>0.48566428366772602</v>
      </c>
      <c r="BO11" s="17">
        <v>0.48322462745274197</v>
      </c>
      <c r="BP11" s="17"/>
      <c r="BQ11" s="17">
        <v>0.349292954498375</v>
      </c>
      <c r="BR11" s="17">
        <v>0.56974545176023195</v>
      </c>
      <c r="BS11" s="17"/>
      <c r="BT11" s="17">
        <v>0.38395733641545499</v>
      </c>
      <c r="BU11" s="17">
        <v>0.64561612846255001</v>
      </c>
    </row>
    <row r="12" spans="2:73" x14ac:dyDescent="0.3">
      <c r="B12" s="18" t="s">
        <v>666</v>
      </c>
      <c r="C12" s="17">
        <v>8.0648165613101605E-2</v>
      </c>
      <c r="D12" s="17">
        <v>7.8346368700112495E-2</v>
      </c>
      <c r="E12" s="17">
        <v>8.2771216651944202E-2</v>
      </c>
      <c r="F12" s="17"/>
      <c r="G12" s="17">
        <v>6.7874285460368194E-2</v>
      </c>
      <c r="H12" s="17">
        <v>8.7053457954282598E-2</v>
      </c>
      <c r="I12" s="17">
        <v>9.7611435144453501E-2</v>
      </c>
      <c r="J12" s="17">
        <v>7.7900921428107298E-2</v>
      </c>
      <c r="K12" s="17">
        <v>8.9954370845618803E-2</v>
      </c>
      <c r="L12" s="17">
        <v>6.6101039571414097E-2</v>
      </c>
      <c r="M12" s="17"/>
      <c r="N12" s="17">
        <v>7.1663486859914E-2</v>
      </c>
      <c r="O12" s="17">
        <v>9.6105964457847304E-2</v>
      </c>
      <c r="P12" s="17">
        <v>8.7109732852856406E-2</v>
      </c>
      <c r="Q12" s="17">
        <v>6.9051325483606596E-2</v>
      </c>
      <c r="R12" s="17"/>
      <c r="S12" s="17">
        <v>6.4558695143724601E-2</v>
      </c>
      <c r="T12" s="17">
        <v>8.3974916093563001E-2</v>
      </c>
      <c r="U12" s="17">
        <v>0.125448738660181</v>
      </c>
      <c r="V12" s="17">
        <v>7.8410251060882299E-2</v>
      </c>
      <c r="W12" s="17">
        <v>9.1076443103284499E-2</v>
      </c>
      <c r="X12" s="17">
        <v>7.4433937904630099E-2</v>
      </c>
      <c r="Y12" s="17">
        <v>6.6656141614310493E-2</v>
      </c>
      <c r="Z12" s="17">
        <v>7.7331908602733396E-2</v>
      </c>
      <c r="AA12" s="17">
        <v>7.33537828311739E-2</v>
      </c>
      <c r="AB12" s="17"/>
      <c r="AC12" s="17">
        <v>0.15166358912091399</v>
      </c>
      <c r="AD12" s="17">
        <v>3.3984058270043097E-2</v>
      </c>
      <c r="AE12" s="17">
        <v>6.7176826842739304E-2</v>
      </c>
      <c r="AF12" s="17">
        <v>7.8040087493513793E-2</v>
      </c>
      <c r="AG12" s="17">
        <v>8.6813563609091801E-2</v>
      </c>
      <c r="AH12" s="17">
        <v>0.115539926746045</v>
      </c>
      <c r="AI12" s="17">
        <v>0.10526794772105</v>
      </c>
      <c r="AJ12" s="17">
        <v>7.02392819108595E-2</v>
      </c>
      <c r="AK12" s="17">
        <v>0.111133017960886</v>
      </c>
      <c r="AL12" s="17">
        <v>2.60279264418792E-2</v>
      </c>
      <c r="AM12" s="17">
        <v>0.104322223514385</v>
      </c>
      <c r="AN12" s="17">
        <v>7.0191251936333895E-2</v>
      </c>
      <c r="AO12" s="17">
        <v>0.112673501012064</v>
      </c>
      <c r="AP12" s="17">
        <v>6.2938356039916404E-2</v>
      </c>
      <c r="AQ12" s="17">
        <v>5.7334322080694798E-2</v>
      </c>
      <c r="AR12" s="17">
        <v>4.0218304029148097E-2</v>
      </c>
      <c r="AS12" s="17"/>
      <c r="AT12" s="17">
        <v>7.6064463862554305E-2</v>
      </c>
      <c r="AU12" s="17">
        <v>6.3751905772141002E-2</v>
      </c>
      <c r="AV12" s="17">
        <v>7.3889633924077297E-2</v>
      </c>
      <c r="AW12" s="17">
        <v>0.112487127978518</v>
      </c>
      <c r="AX12" s="17">
        <v>6.5669276731006004E-2</v>
      </c>
      <c r="AY12" s="17">
        <v>0.13531122007011301</v>
      </c>
      <c r="AZ12" s="17"/>
      <c r="BA12" s="17">
        <v>6.8668986384773506E-2</v>
      </c>
      <c r="BB12" s="17">
        <v>8.8351609749935597E-2</v>
      </c>
      <c r="BC12" s="17">
        <v>8.6717866942874797E-2</v>
      </c>
      <c r="BD12" s="17">
        <v>6.3004110684098794E-2</v>
      </c>
      <c r="BE12" s="17">
        <v>5.6494076112390101E-2</v>
      </c>
      <c r="BF12" s="17"/>
      <c r="BG12" s="17">
        <v>7.0480856131351202E-2</v>
      </c>
      <c r="BH12" s="17">
        <v>6.9512686697458401E-2</v>
      </c>
      <c r="BI12" s="17">
        <v>8.0815642404422003E-2</v>
      </c>
      <c r="BJ12" s="17">
        <v>0.101688941165793</v>
      </c>
      <c r="BK12" s="17">
        <v>0.12931202129051</v>
      </c>
      <c r="BL12" s="17"/>
      <c r="BM12" s="17">
        <v>7.3298192502779094E-2</v>
      </c>
      <c r="BN12" s="17">
        <v>8.1934118137293094E-2</v>
      </c>
      <c r="BO12" s="17">
        <v>9.9421050853854095E-2</v>
      </c>
      <c r="BP12" s="17"/>
      <c r="BQ12" s="17">
        <v>8.9717315981343707E-2</v>
      </c>
      <c r="BR12" s="17">
        <v>7.8894480832169003E-2</v>
      </c>
      <c r="BS12" s="17"/>
      <c r="BT12" s="17">
        <v>9.6452004835423003E-2</v>
      </c>
      <c r="BU12" s="17">
        <v>6.0276380606587403E-2</v>
      </c>
    </row>
    <row r="13" spans="2:73" x14ac:dyDescent="0.3">
      <c r="B13" s="18" t="s">
        <v>667</v>
      </c>
      <c r="C13" s="17">
        <v>2.2768142501859399E-2</v>
      </c>
      <c r="D13" s="17">
        <v>1.8364928399865602E-2</v>
      </c>
      <c r="E13" s="17">
        <v>2.71292228054845E-2</v>
      </c>
      <c r="F13" s="17"/>
      <c r="G13" s="17">
        <v>1.86895379459593E-2</v>
      </c>
      <c r="H13" s="17">
        <v>2.0738891374206699E-2</v>
      </c>
      <c r="I13" s="17">
        <v>1.9386713409827699E-2</v>
      </c>
      <c r="J13" s="17">
        <v>3.10685742403475E-2</v>
      </c>
      <c r="K13" s="17">
        <v>2.6584783527779699E-2</v>
      </c>
      <c r="L13" s="17">
        <v>2.0551015103038799E-2</v>
      </c>
      <c r="M13" s="17"/>
      <c r="N13" s="17">
        <v>1.5573952491997301E-2</v>
      </c>
      <c r="O13" s="17">
        <v>2.8169229733596101E-2</v>
      </c>
      <c r="P13" s="17">
        <v>1.52199251161011E-2</v>
      </c>
      <c r="Q13" s="17">
        <v>3.0677548721560501E-2</v>
      </c>
      <c r="R13" s="17"/>
      <c r="S13" s="17">
        <v>1.22335346055904E-2</v>
      </c>
      <c r="T13" s="17">
        <v>1.6215436705114501E-2</v>
      </c>
      <c r="U13" s="17">
        <v>3.0260695881325999E-2</v>
      </c>
      <c r="V13" s="17">
        <v>3.2480762778984401E-2</v>
      </c>
      <c r="W13" s="17">
        <v>2.6737772492150501E-2</v>
      </c>
      <c r="X13" s="17">
        <v>3.8061628053231003E-2</v>
      </c>
      <c r="Y13" s="17">
        <v>2.68062781660297E-2</v>
      </c>
      <c r="Z13" s="17">
        <v>2.19678218661623E-2</v>
      </c>
      <c r="AA13" s="17">
        <v>1.2504881183075901E-2</v>
      </c>
      <c r="AB13" s="17"/>
      <c r="AC13" s="17">
        <v>7.0819868613103396E-2</v>
      </c>
      <c r="AD13" s="17">
        <v>6.5858028234499294E-2</v>
      </c>
      <c r="AE13" s="17">
        <v>1.2692023210465401E-2</v>
      </c>
      <c r="AF13" s="17">
        <v>4.30784573209122E-2</v>
      </c>
      <c r="AG13" s="17">
        <v>3.0048796471645298E-2</v>
      </c>
      <c r="AH13" s="17">
        <v>2.47198269462547E-2</v>
      </c>
      <c r="AI13" s="17">
        <v>1.9944839233392301E-2</v>
      </c>
      <c r="AJ13" s="17">
        <v>8.8139776893841008E-3</v>
      </c>
      <c r="AK13" s="17">
        <v>2.6527527872173801E-2</v>
      </c>
      <c r="AL13" s="17">
        <v>2.9890595512041401E-2</v>
      </c>
      <c r="AM13" s="17">
        <v>9.6287051712236806E-3</v>
      </c>
      <c r="AN13" s="17">
        <v>6.6001215786910504E-3</v>
      </c>
      <c r="AO13" s="17">
        <v>1.7253734655048099E-2</v>
      </c>
      <c r="AP13" s="17">
        <v>8.3680122988393901E-3</v>
      </c>
      <c r="AQ13" s="17">
        <v>8.1096988686432392E-3</v>
      </c>
      <c r="AR13" s="17">
        <v>1.86922623744025E-2</v>
      </c>
      <c r="AS13" s="17"/>
      <c r="AT13" s="17">
        <v>1.3286259765349501E-2</v>
      </c>
      <c r="AU13" s="17">
        <v>1.9928542312438999E-2</v>
      </c>
      <c r="AV13" s="17">
        <v>4.69498871852779E-2</v>
      </c>
      <c r="AW13" s="17">
        <v>2.3245589748888001E-2</v>
      </c>
      <c r="AX13" s="17">
        <v>1.0777256230724E-2</v>
      </c>
      <c r="AY13" s="17">
        <v>3.6391447967545801E-2</v>
      </c>
      <c r="AZ13" s="17"/>
      <c r="BA13" s="17">
        <v>2.9028869744860498E-2</v>
      </c>
      <c r="BB13" s="17">
        <v>2.7518178034332201E-2</v>
      </c>
      <c r="BC13" s="17">
        <v>2.1110632564576098E-2</v>
      </c>
      <c r="BD13" s="17">
        <v>1.33729766088497E-2</v>
      </c>
      <c r="BE13" s="17">
        <v>1.64636575732518E-2</v>
      </c>
      <c r="BF13" s="17"/>
      <c r="BG13" s="17">
        <v>1.0264682461841101E-2</v>
      </c>
      <c r="BH13" s="17">
        <v>2.14191825145452E-2</v>
      </c>
      <c r="BI13" s="17">
        <v>9.2140233562810706E-3</v>
      </c>
      <c r="BJ13" s="17">
        <v>4.7711734277302499E-2</v>
      </c>
      <c r="BK13" s="17">
        <v>3.3770447034048003E-2</v>
      </c>
      <c r="BL13" s="17"/>
      <c r="BM13" s="17">
        <v>1.8882598902056499E-2</v>
      </c>
      <c r="BN13" s="17">
        <v>2.1282501745773601E-2</v>
      </c>
      <c r="BO13" s="17">
        <v>3.79275027042838E-2</v>
      </c>
      <c r="BP13" s="17"/>
      <c r="BQ13" s="17">
        <v>2.08777746225879E-2</v>
      </c>
      <c r="BR13" s="17">
        <v>2.13985126570185E-2</v>
      </c>
      <c r="BS13" s="17"/>
      <c r="BT13" s="17">
        <v>1.44768031104726E-2</v>
      </c>
      <c r="BU13" s="17">
        <v>3.5095044101369703E-2</v>
      </c>
    </row>
    <row r="14" spans="2:73" x14ac:dyDescent="0.3">
      <c r="B14" s="18" t="s">
        <v>92</v>
      </c>
      <c r="C14" s="17">
        <v>0.126928583472317</v>
      </c>
      <c r="D14" s="17">
        <v>0.10818569979661</v>
      </c>
      <c r="E14" s="17">
        <v>0.14446026337665699</v>
      </c>
      <c r="F14" s="17"/>
      <c r="G14" s="17">
        <v>0.14182027243815801</v>
      </c>
      <c r="H14" s="17">
        <v>0.10358605885525</v>
      </c>
      <c r="I14" s="17">
        <v>0.109853129044878</v>
      </c>
      <c r="J14" s="17">
        <v>0.115234991433877</v>
      </c>
      <c r="K14" s="17">
        <v>0.12069589600938201</v>
      </c>
      <c r="L14" s="17">
        <v>0.163622952668529</v>
      </c>
      <c r="M14" s="17"/>
      <c r="N14" s="17">
        <v>8.3466929989341104E-2</v>
      </c>
      <c r="O14" s="17">
        <v>0.131997468227285</v>
      </c>
      <c r="P14" s="17">
        <v>0.145215077257455</v>
      </c>
      <c r="Q14" s="17">
        <v>0.15509317658559199</v>
      </c>
      <c r="R14" s="17"/>
      <c r="S14" s="17">
        <v>8.3909155986084505E-2</v>
      </c>
      <c r="T14" s="17">
        <v>0.14330364562655201</v>
      </c>
      <c r="U14" s="17">
        <v>0.109742755386778</v>
      </c>
      <c r="V14" s="17">
        <v>0.147641444509441</v>
      </c>
      <c r="W14" s="17">
        <v>0.117808520488493</v>
      </c>
      <c r="X14" s="17">
        <v>0.14026391275171601</v>
      </c>
      <c r="Y14" s="17">
        <v>0.140896041924645</v>
      </c>
      <c r="Z14" s="17">
        <v>0.17947354855012701</v>
      </c>
      <c r="AA14" s="17">
        <v>0.12052157135658299</v>
      </c>
      <c r="AB14" s="17"/>
      <c r="AC14" s="17">
        <v>0.27706245712000199</v>
      </c>
      <c r="AD14" s="17">
        <v>0.18849641837237299</v>
      </c>
      <c r="AE14" s="17">
        <v>0.22433637469031001</v>
      </c>
      <c r="AF14" s="17">
        <v>0.15419026652047699</v>
      </c>
      <c r="AG14" s="17">
        <v>0.117968881681889</v>
      </c>
      <c r="AH14" s="17">
        <v>0.111119362496757</v>
      </c>
      <c r="AI14" s="17">
        <v>0.13049637456701199</v>
      </c>
      <c r="AJ14" s="17">
        <v>0.15676437803618101</v>
      </c>
      <c r="AK14" s="17">
        <v>7.4435854648864694E-2</v>
      </c>
      <c r="AL14" s="17">
        <v>0.115857146686328</v>
      </c>
      <c r="AM14" s="17">
        <v>7.4191861114556806E-2</v>
      </c>
      <c r="AN14" s="17">
        <v>0.136386969975062</v>
      </c>
      <c r="AO14" s="17">
        <v>7.7564418519777606E-2</v>
      </c>
      <c r="AP14" s="17">
        <v>3.2867339524378203E-2</v>
      </c>
      <c r="AQ14" s="17">
        <v>8.8733308917885806E-2</v>
      </c>
      <c r="AR14" s="17">
        <v>7.0026802857997006E-2</v>
      </c>
      <c r="AS14" s="17"/>
      <c r="AT14" s="17">
        <v>0.10429108975672</v>
      </c>
      <c r="AU14" s="17">
        <v>0.124864681325358</v>
      </c>
      <c r="AV14" s="17">
        <v>0.134322061181819</v>
      </c>
      <c r="AW14" s="17">
        <v>0.14505299340366501</v>
      </c>
      <c r="AX14" s="17">
        <v>0.14579721051533301</v>
      </c>
      <c r="AY14" s="17">
        <v>0.11735034638693401</v>
      </c>
      <c r="AZ14" s="17"/>
      <c r="BA14" s="17">
        <v>0.15591936515866001</v>
      </c>
      <c r="BB14" s="17">
        <v>0.12814004777431801</v>
      </c>
      <c r="BC14" s="17">
        <v>0.111179849861107</v>
      </c>
      <c r="BD14" s="17">
        <v>8.0469973186755805E-2</v>
      </c>
      <c r="BE14" s="17">
        <v>2.9123867764822099E-2</v>
      </c>
      <c r="BF14" s="17"/>
      <c r="BG14" s="17">
        <v>0.117192583153862</v>
      </c>
      <c r="BH14" s="17">
        <v>9.0028558737753103E-2</v>
      </c>
      <c r="BI14" s="17">
        <v>0.14200500302347399</v>
      </c>
      <c r="BJ14" s="17">
        <v>0.10893400714288801</v>
      </c>
      <c r="BK14" s="17">
        <v>0.14389373050100199</v>
      </c>
      <c r="BL14" s="17"/>
      <c r="BM14" s="17">
        <v>0.10376829249057</v>
      </c>
      <c r="BN14" s="17">
        <v>0.148013586422929</v>
      </c>
      <c r="BO14" s="17">
        <v>0.14490525506269</v>
      </c>
      <c r="BP14" s="17"/>
      <c r="BQ14" s="17">
        <v>6.1533165501137903E-2</v>
      </c>
      <c r="BR14" s="17">
        <v>0.142844716741237</v>
      </c>
      <c r="BS14" s="17"/>
      <c r="BT14" s="17">
        <v>7.5680953742575399E-2</v>
      </c>
      <c r="BU14" s="17">
        <v>0.15022610663479399</v>
      </c>
    </row>
    <row r="15" spans="2:73" x14ac:dyDescent="0.3">
      <c r="B15" s="18" t="s">
        <v>668</v>
      </c>
      <c r="C15" s="21">
        <v>0.293311865883289</v>
      </c>
      <c r="D15" s="21">
        <v>0.30203792069841401</v>
      </c>
      <c r="E15" s="21">
        <v>0.284910307722611</v>
      </c>
      <c r="F15" s="21"/>
      <c r="G15" s="21">
        <v>0.41959051675541098</v>
      </c>
      <c r="H15" s="21">
        <v>0.41502333195229701</v>
      </c>
      <c r="I15" s="21">
        <v>0.28346046610443199</v>
      </c>
      <c r="J15" s="21">
        <v>0.242179374368585</v>
      </c>
      <c r="K15" s="21">
        <v>0.20027951325583301</v>
      </c>
      <c r="L15" s="21">
        <v>0.222786319350985</v>
      </c>
      <c r="M15" s="21"/>
      <c r="N15" s="21">
        <v>0.38441505387476099</v>
      </c>
      <c r="O15" s="21">
        <v>0.25620312523649702</v>
      </c>
      <c r="P15" s="21">
        <v>0.31144725537154999</v>
      </c>
      <c r="Q15" s="21">
        <v>0.21933129097840701</v>
      </c>
      <c r="R15" s="21"/>
      <c r="S15" s="21">
        <v>0.43022414407894</v>
      </c>
      <c r="T15" s="21">
        <v>0.252968099638676</v>
      </c>
      <c r="U15" s="21">
        <v>0.376413044445293</v>
      </c>
      <c r="V15" s="21">
        <v>0.25064069761764601</v>
      </c>
      <c r="W15" s="21">
        <v>0.20252889191549001</v>
      </c>
      <c r="X15" s="21">
        <v>0.21168535802840199</v>
      </c>
      <c r="Y15" s="21">
        <v>0.27264859030649302</v>
      </c>
      <c r="Z15" s="21">
        <v>0.32017983403436601</v>
      </c>
      <c r="AA15" s="21">
        <v>0.27760691460646603</v>
      </c>
      <c r="AB15" s="21"/>
      <c r="AC15" s="21">
        <v>0.113240579344589</v>
      </c>
      <c r="AD15" s="21">
        <v>0.27957805051255702</v>
      </c>
      <c r="AE15" s="21">
        <v>0.20070014062882799</v>
      </c>
      <c r="AF15" s="21">
        <v>0.21455193228362099</v>
      </c>
      <c r="AG15" s="21">
        <v>0.22630030608334201</v>
      </c>
      <c r="AH15" s="21">
        <v>0.28051535457516602</v>
      </c>
      <c r="AI15" s="21">
        <v>0.33191311914606397</v>
      </c>
      <c r="AJ15" s="21">
        <v>0.29334374169573901</v>
      </c>
      <c r="AK15" s="21">
        <v>0.33045915179988999</v>
      </c>
      <c r="AL15" s="21">
        <v>0.23064322630700901</v>
      </c>
      <c r="AM15" s="21">
        <v>0.32107977999339199</v>
      </c>
      <c r="AN15" s="21">
        <v>0.30551329624004597</v>
      </c>
      <c r="AO15" s="21">
        <v>0.35447977031350902</v>
      </c>
      <c r="AP15" s="21">
        <v>0.36158395273933203</v>
      </c>
      <c r="AQ15" s="21">
        <v>0.32119109236988802</v>
      </c>
      <c r="AR15" s="21">
        <v>0.55725505259631103</v>
      </c>
      <c r="AS15" s="21"/>
      <c r="AT15" s="21">
        <v>0.43507104245349698</v>
      </c>
      <c r="AU15" s="21">
        <v>0.248396725324461</v>
      </c>
      <c r="AV15" s="21">
        <v>0.29137981474527502</v>
      </c>
      <c r="AW15" s="21">
        <v>0.223862609288213</v>
      </c>
      <c r="AX15" s="21">
        <v>0.21719100211648601</v>
      </c>
      <c r="AY15" s="21">
        <v>0.310306403986431</v>
      </c>
      <c r="AZ15" s="21"/>
      <c r="BA15" s="21">
        <v>0.20578050072808199</v>
      </c>
      <c r="BB15" s="21">
        <v>0.26628321372128599</v>
      </c>
      <c r="BC15" s="21">
        <v>0.32476729313139502</v>
      </c>
      <c r="BD15" s="21">
        <v>0.45925247242362599</v>
      </c>
      <c r="BE15" s="21">
        <v>0.54031529821463398</v>
      </c>
      <c r="BF15" s="21"/>
      <c r="BG15" s="21">
        <v>0.28449314147080701</v>
      </c>
      <c r="BH15" s="21">
        <v>0.35320116112657901</v>
      </c>
      <c r="BI15" s="21">
        <v>0.30450861335652801</v>
      </c>
      <c r="BJ15" s="21">
        <v>0.24691087441668899</v>
      </c>
      <c r="BK15" s="21">
        <v>0.26746350228371801</v>
      </c>
      <c r="BL15" s="21"/>
      <c r="BM15" s="21">
        <v>0.33758822135521899</v>
      </c>
      <c r="BN15" s="21">
        <v>0.26310551002627902</v>
      </c>
      <c r="BO15" s="21">
        <v>0.23452156392643</v>
      </c>
      <c r="BP15" s="21"/>
      <c r="BQ15" s="21">
        <v>0.47857878939655502</v>
      </c>
      <c r="BR15" s="21">
        <v>0.18711683800934401</v>
      </c>
      <c r="BS15" s="21"/>
      <c r="BT15" s="21">
        <v>0.42943290189607403</v>
      </c>
      <c r="BU15" s="21">
        <v>0.108786340194699</v>
      </c>
    </row>
    <row r="16" spans="2:73" x14ac:dyDescent="0.3">
      <c r="B16" s="18" t="s">
        <v>669</v>
      </c>
      <c r="C16" s="21">
        <v>0.103416308114961</v>
      </c>
      <c r="D16" s="21">
        <v>9.6711297099978097E-2</v>
      </c>
      <c r="E16" s="21">
        <v>0.109900439457429</v>
      </c>
      <c r="F16" s="21"/>
      <c r="G16" s="21">
        <v>8.6563823406327498E-2</v>
      </c>
      <c r="H16" s="21">
        <v>0.107792349328489</v>
      </c>
      <c r="I16" s="21">
        <v>0.11699814855428101</v>
      </c>
      <c r="J16" s="21">
        <v>0.108969495668455</v>
      </c>
      <c r="K16" s="21">
        <v>0.116539154373398</v>
      </c>
      <c r="L16" s="21">
        <v>8.6652054674452902E-2</v>
      </c>
      <c r="M16" s="21"/>
      <c r="N16" s="21">
        <v>8.7237439351911403E-2</v>
      </c>
      <c r="O16" s="21">
        <v>0.12427519419144301</v>
      </c>
      <c r="P16" s="21">
        <v>0.102329657968957</v>
      </c>
      <c r="Q16" s="21">
        <v>9.9728874205167101E-2</v>
      </c>
      <c r="R16" s="21"/>
      <c r="S16" s="21">
        <v>7.6792229749315002E-2</v>
      </c>
      <c r="T16" s="21">
        <v>0.100190352798677</v>
      </c>
      <c r="U16" s="21">
        <v>0.15570943454150701</v>
      </c>
      <c r="V16" s="21">
        <v>0.11089101383986701</v>
      </c>
      <c r="W16" s="21">
        <v>0.11781421559543501</v>
      </c>
      <c r="X16" s="21">
        <v>0.112495565957861</v>
      </c>
      <c r="Y16" s="21">
        <v>9.34624197803402E-2</v>
      </c>
      <c r="Z16" s="21">
        <v>9.9299730468895606E-2</v>
      </c>
      <c r="AA16" s="21">
        <v>8.5858664014249797E-2</v>
      </c>
      <c r="AB16" s="21"/>
      <c r="AC16" s="21">
        <v>0.22248345773401701</v>
      </c>
      <c r="AD16" s="21">
        <v>9.9842086504542404E-2</v>
      </c>
      <c r="AE16" s="21">
        <v>7.9868850053204696E-2</v>
      </c>
      <c r="AF16" s="21">
        <v>0.12111854481442599</v>
      </c>
      <c r="AG16" s="21">
        <v>0.116862360080737</v>
      </c>
      <c r="AH16" s="21">
        <v>0.14025975369230001</v>
      </c>
      <c r="AI16" s="21">
        <v>0.12521278695444199</v>
      </c>
      <c r="AJ16" s="21">
        <v>7.9053259600243606E-2</v>
      </c>
      <c r="AK16" s="21">
        <v>0.13766054583306001</v>
      </c>
      <c r="AL16" s="21">
        <v>5.5918521953920601E-2</v>
      </c>
      <c r="AM16" s="21">
        <v>0.11395092868560899</v>
      </c>
      <c r="AN16" s="21">
        <v>7.6791373515025005E-2</v>
      </c>
      <c r="AO16" s="21">
        <v>0.12992723566711201</v>
      </c>
      <c r="AP16" s="21">
        <v>7.1306368338755796E-2</v>
      </c>
      <c r="AQ16" s="21">
        <v>6.54440209493381E-2</v>
      </c>
      <c r="AR16" s="21">
        <v>5.89105664035506E-2</v>
      </c>
      <c r="AS16" s="21"/>
      <c r="AT16" s="21">
        <v>8.9350723627903805E-2</v>
      </c>
      <c r="AU16" s="21">
        <v>8.368044808458E-2</v>
      </c>
      <c r="AV16" s="21">
        <v>0.120839521109355</v>
      </c>
      <c r="AW16" s="21">
        <v>0.135732717727406</v>
      </c>
      <c r="AX16" s="21">
        <v>7.6446532961729999E-2</v>
      </c>
      <c r="AY16" s="21">
        <v>0.17170266803765799</v>
      </c>
      <c r="AZ16" s="21"/>
      <c r="BA16" s="21">
        <v>9.7697856129633998E-2</v>
      </c>
      <c r="BB16" s="21">
        <v>0.115869787784268</v>
      </c>
      <c r="BC16" s="21">
        <v>0.10782849950745101</v>
      </c>
      <c r="BD16" s="21">
        <v>7.6377087292948495E-2</v>
      </c>
      <c r="BE16" s="21">
        <v>7.2957733685641901E-2</v>
      </c>
      <c r="BF16" s="21"/>
      <c r="BG16" s="21">
        <v>8.0745538593192306E-2</v>
      </c>
      <c r="BH16" s="21">
        <v>9.0931869212003594E-2</v>
      </c>
      <c r="BI16" s="21">
        <v>9.0029665760703106E-2</v>
      </c>
      <c r="BJ16" s="21">
        <v>0.14940067544309499</v>
      </c>
      <c r="BK16" s="21">
        <v>0.163082468324558</v>
      </c>
      <c r="BL16" s="21"/>
      <c r="BM16" s="21">
        <v>9.2180791404835594E-2</v>
      </c>
      <c r="BN16" s="21">
        <v>0.103216619883067</v>
      </c>
      <c r="BO16" s="21">
        <v>0.13734855355813799</v>
      </c>
      <c r="BP16" s="21"/>
      <c r="BQ16" s="21">
        <v>0.11059509060393199</v>
      </c>
      <c r="BR16" s="21">
        <v>0.10029299348918801</v>
      </c>
      <c r="BS16" s="21"/>
      <c r="BT16" s="21">
        <v>0.110928807945896</v>
      </c>
      <c r="BU16" s="21">
        <v>9.5371424707957106E-2</v>
      </c>
    </row>
    <row r="17" spans="2:73" x14ac:dyDescent="0.3">
      <c r="B17" s="18" t="s">
        <v>443</v>
      </c>
      <c r="C17" s="22">
        <v>0.189895557768328</v>
      </c>
      <c r="D17" s="22">
        <v>0.20532662359843601</v>
      </c>
      <c r="E17" s="22">
        <v>0.175009868265183</v>
      </c>
      <c r="F17" s="22"/>
      <c r="G17" s="22">
        <v>0.33302669334908402</v>
      </c>
      <c r="H17" s="22">
        <v>0.30723098262380699</v>
      </c>
      <c r="I17" s="22">
        <v>0.16646231755015101</v>
      </c>
      <c r="J17" s="22">
        <v>0.13320987870013001</v>
      </c>
      <c r="K17" s="22">
        <v>8.3740358882434598E-2</v>
      </c>
      <c r="L17" s="22">
        <v>0.136134264676532</v>
      </c>
      <c r="M17" s="22"/>
      <c r="N17" s="22">
        <v>0.29717761452285002</v>
      </c>
      <c r="O17" s="22">
        <v>0.13192793104505299</v>
      </c>
      <c r="P17" s="22">
        <v>0.209117597402592</v>
      </c>
      <c r="Q17" s="22">
        <v>0.11960241677324</v>
      </c>
      <c r="R17" s="22"/>
      <c r="S17" s="22">
        <v>0.35343191432962501</v>
      </c>
      <c r="T17" s="22">
        <v>0.15277774683999801</v>
      </c>
      <c r="U17" s="22">
        <v>0.22070360990378601</v>
      </c>
      <c r="V17" s="22">
        <v>0.13974968377777999</v>
      </c>
      <c r="W17" s="22">
        <v>8.4714676320055401E-2</v>
      </c>
      <c r="X17" s="22">
        <v>9.9189792070541197E-2</v>
      </c>
      <c r="Y17" s="22">
        <v>0.17918617052615199</v>
      </c>
      <c r="Z17" s="22">
        <v>0.22088010356547</v>
      </c>
      <c r="AA17" s="22">
        <v>0.19174825059221601</v>
      </c>
      <c r="AB17" s="22"/>
      <c r="AC17" s="22">
        <v>-0.10924287838942801</v>
      </c>
      <c r="AD17" s="22">
        <v>0.179735964008014</v>
      </c>
      <c r="AE17" s="22">
        <v>0.120831290575623</v>
      </c>
      <c r="AF17" s="22">
        <v>9.3433387469195106E-2</v>
      </c>
      <c r="AG17" s="22">
        <v>0.10943794600260499</v>
      </c>
      <c r="AH17" s="22">
        <v>0.14025560088286601</v>
      </c>
      <c r="AI17" s="22">
        <v>0.20670033219162201</v>
      </c>
      <c r="AJ17" s="22">
        <v>0.214290482095496</v>
      </c>
      <c r="AK17" s="22">
        <v>0.19279860596683099</v>
      </c>
      <c r="AL17" s="22">
        <v>0.17472470435308801</v>
      </c>
      <c r="AM17" s="22">
        <v>0.207128851307784</v>
      </c>
      <c r="AN17" s="22">
        <v>0.22872192272502101</v>
      </c>
      <c r="AO17" s="22">
        <v>0.22455253464639699</v>
      </c>
      <c r="AP17" s="22">
        <v>0.29027758440057599</v>
      </c>
      <c r="AQ17" s="22">
        <v>0.25574707142054998</v>
      </c>
      <c r="AR17" s="22">
        <v>0.49834448619276001</v>
      </c>
      <c r="AS17" s="22"/>
      <c r="AT17" s="22">
        <v>0.34572031882559301</v>
      </c>
      <c r="AU17" s="22">
        <v>0.164716277239881</v>
      </c>
      <c r="AV17" s="22">
        <v>0.17054029363591999</v>
      </c>
      <c r="AW17" s="22">
        <v>8.8129891560806597E-2</v>
      </c>
      <c r="AX17" s="22">
        <v>0.140744469154756</v>
      </c>
      <c r="AY17" s="22">
        <v>0.13860373594877201</v>
      </c>
      <c r="AZ17" s="22"/>
      <c r="BA17" s="22">
        <v>0.108082644598448</v>
      </c>
      <c r="BB17" s="22">
        <v>0.15041342593701801</v>
      </c>
      <c r="BC17" s="22">
        <v>0.216938793623944</v>
      </c>
      <c r="BD17" s="22">
        <v>0.38287538513067798</v>
      </c>
      <c r="BE17" s="22">
        <v>0.46735756452899202</v>
      </c>
      <c r="BF17" s="22"/>
      <c r="BG17" s="22">
        <v>0.20374760287761501</v>
      </c>
      <c r="BH17" s="22">
        <v>0.26226929191457499</v>
      </c>
      <c r="BI17" s="22">
        <v>0.214478947595825</v>
      </c>
      <c r="BJ17" s="22">
        <v>9.7510198973593407E-2</v>
      </c>
      <c r="BK17" s="22">
        <v>0.104381033959159</v>
      </c>
      <c r="BL17" s="22"/>
      <c r="BM17" s="22">
        <v>0.245407429950383</v>
      </c>
      <c r="BN17" s="22">
        <v>0.159888890143212</v>
      </c>
      <c r="BO17" s="22">
        <v>9.7173010368292304E-2</v>
      </c>
      <c r="BP17" s="22"/>
      <c r="BQ17" s="22">
        <v>0.36798369879262399</v>
      </c>
      <c r="BR17" s="22">
        <v>8.6823844520155999E-2</v>
      </c>
      <c r="BS17" s="22"/>
      <c r="BT17" s="22">
        <v>0.31850409395017898</v>
      </c>
      <c r="BU17" s="22">
        <v>1.34149154867422E-2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U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74</v>
      </c>
      <c r="C9" s="17">
        <v>0.400622138742603</v>
      </c>
      <c r="D9" s="17">
        <v>0.44930922802814299</v>
      </c>
      <c r="E9" s="17">
        <v>0.35402434319912601</v>
      </c>
      <c r="F9" s="17"/>
      <c r="G9" s="17">
        <v>0.45465259686218101</v>
      </c>
      <c r="H9" s="17">
        <v>0.53540079161062404</v>
      </c>
      <c r="I9" s="17">
        <v>0.40188217797999798</v>
      </c>
      <c r="J9" s="17">
        <v>0.355571591588208</v>
      </c>
      <c r="K9" s="17">
        <v>0.373647484497175</v>
      </c>
      <c r="L9" s="17">
        <v>0.30900207892050402</v>
      </c>
      <c r="M9" s="17"/>
      <c r="N9" s="17">
        <v>0.48594354569495601</v>
      </c>
      <c r="O9" s="17">
        <v>0.37975818740329298</v>
      </c>
      <c r="P9" s="17">
        <v>0.37554140562525001</v>
      </c>
      <c r="Q9" s="17">
        <v>0.350586981347905</v>
      </c>
      <c r="R9" s="17"/>
      <c r="S9" s="17">
        <v>0.47484643430326101</v>
      </c>
      <c r="T9" s="17">
        <v>0.33940147818930799</v>
      </c>
      <c r="U9" s="17">
        <v>0.38080316044836998</v>
      </c>
      <c r="V9" s="17">
        <v>0.36259363474848499</v>
      </c>
      <c r="W9" s="17">
        <v>0.40499511545112299</v>
      </c>
      <c r="X9" s="17">
        <v>0.38651235890723001</v>
      </c>
      <c r="Y9" s="17">
        <v>0.35810458057162797</v>
      </c>
      <c r="Z9" s="17">
        <v>0.48062038240426802</v>
      </c>
      <c r="AA9" s="17">
        <v>0.44175518484281601</v>
      </c>
      <c r="AB9" s="17"/>
      <c r="AC9" s="17">
        <v>0.289450335868566</v>
      </c>
      <c r="AD9" s="17">
        <v>0.386956248349412</v>
      </c>
      <c r="AE9" s="17">
        <v>0.33124171969577798</v>
      </c>
      <c r="AF9" s="17">
        <v>0.35488986132266398</v>
      </c>
      <c r="AG9" s="17">
        <v>0.31312329313055898</v>
      </c>
      <c r="AH9" s="17">
        <v>0.41389148043676299</v>
      </c>
      <c r="AI9" s="17">
        <v>0.40096103646820302</v>
      </c>
      <c r="AJ9" s="17">
        <v>0.39568364138862899</v>
      </c>
      <c r="AK9" s="17">
        <v>0.40662143869711198</v>
      </c>
      <c r="AL9" s="17">
        <v>0.38592786423424302</v>
      </c>
      <c r="AM9" s="17">
        <v>0.39300089323731802</v>
      </c>
      <c r="AN9" s="17">
        <v>0.45193551550738198</v>
      </c>
      <c r="AO9" s="17">
        <v>0.44281280435329201</v>
      </c>
      <c r="AP9" s="17">
        <v>0.49991794517711602</v>
      </c>
      <c r="AQ9" s="17">
        <v>0.52838833805980401</v>
      </c>
      <c r="AR9" s="17">
        <v>0.648118141205273</v>
      </c>
      <c r="AS9" s="17"/>
      <c r="AT9" s="17">
        <v>0.52361104958918503</v>
      </c>
      <c r="AU9" s="17">
        <v>0.392022979396701</v>
      </c>
      <c r="AV9" s="17">
        <v>0.45061530651616799</v>
      </c>
      <c r="AW9" s="17">
        <v>0.31922139883679301</v>
      </c>
      <c r="AX9" s="17">
        <v>0.27792396242275402</v>
      </c>
      <c r="AY9" s="17">
        <v>0.28433069430827002</v>
      </c>
      <c r="AZ9" s="17"/>
      <c r="BA9" s="17">
        <v>0.34555936547544402</v>
      </c>
      <c r="BB9" s="17">
        <v>0.341877038575572</v>
      </c>
      <c r="BC9" s="17">
        <v>0.41791888407422201</v>
      </c>
      <c r="BD9" s="17">
        <v>0.58330992179890695</v>
      </c>
      <c r="BE9" s="17">
        <v>0.66381712893744305</v>
      </c>
      <c r="BF9" s="17"/>
      <c r="BG9" s="17">
        <v>0.39487368249020099</v>
      </c>
      <c r="BH9" s="17">
        <v>0.49738271176107801</v>
      </c>
      <c r="BI9" s="17">
        <v>0.373624080322425</v>
      </c>
      <c r="BJ9" s="17">
        <v>0.34858296409519102</v>
      </c>
      <c r="BK9" s="17">
        <v>0.36727371370281697</v>
      </c>
      <c r="BL9" s="17"/>
      <c r="BM9" s="17">
        <v>0.44658973512250799</v>
      </c>
      <c r="BN9" s="17">
        <v>0.366573938227781</v>
      </c>
      <c r="BO9" s="17">
        <v>0.34608470702621702</v>
      </c>
      <c r="BP9" s="17"/>
      <c r="BQ9" s="17">
        <v>0.56367055225226004</v>
      </c>
      <c r="BR9" s="17">
        <v>0.31183940705264102</v>
      </c>
      <c r="BS9" s="17"/>
      <c r="BT9" s="17">
        <v>0.48952744407035798</v>
      </c>
      <c r="BU9" s="17">
        <v>0.28397643488783397</v>
      </c>
    </row>
    <row r="10" spans="2:73" x14ac:dyDescent="0.3">
      <c r="B10" s="18" t="s">
        <v>75</v>
      </c>
      <c r="C10" s="17">
        <v>0.35856405002021502</v>
      </c>
      <c r="D10" s="17">
        <v>0.32925928191635501</v>
      </c>
      <c r="E10" s="17">
        <v>0.38590002372981702</v>
      </c>
      <c r="F10" s="17"/>
      <c r="G10" s="17">
        <v>0.35811145830442398</v>
      </c>
      <c r="H10" s="17">
        <v>0.27906718604317599</v>
      </c>
      <c r="I10" s="17">
        <v>0.37176896683650201</v>
      </c>
      <c r="J10" s="17">
        <v>0.39245245228380199</v>
      </c>
      <c r="K10" s="17">
        <v>0.36216634722282798</v>
      </c>
      <c r="L10" s="17">
        <v>0.382762969181145</v>
      </c>
      <c r="M10" s="17"/>
      <c r="N10" s="17">
        <v>0.326989780411783</v>
      </c>
      <c r="O10" s="17">
        <v>0.372976856240264</v>
      </c>
      <c r="P10" s="17">
        <v>0.38418572413340701</v>
      </c>
      <c r="Q10" s="17">
        <v>0.355710325626858</v>
      </c>
      <c r="R10" s="17"/>
      <c r="S10" s="17">
        <v>0.337660301648393</v>
      </c>
      <c r="T10" s="17">
        <v>0.42416236720154299</v>
      </c>
      <c r="U10" s="17">
        <v>0.42955672638521802</v>
      </c>
      <c r="V10" s="17">
        <v>0.35054505703313998</v>
      </c>
      <c r="W10" s="17">
        <v>0.35913116864245997</v>
      </c>
      <c r="X10" s="17">
        <v>0.35467102834839198</v>
      </c>
      <c r="Y10" s="17">
        <v>0.35039975915056298</v>
      </c>
      <c r="Z10" s="17">
        <v>0.25919935957660201</v>
      </c>
      <c r="AA10" s="17">
        <v>0.30274409725228002</v>
      </c>
      <c r="AB10" s="17"/>
      <c r="AC10" s="17">
        <v>0.38073106040848298</v>
      </c>
      <c r="AD10" s="17">
        <v>0.32003185592768202</v>
      </c>
      <c r="AE10" s="17">
        <v>0.34162183325923101</v>
      </c>
      <c r="AF10" s="17">
        <v>0.36626162802062001</v>
      </c>
      <c r="AG10" s="17">
        <v>0.38560367862966199</v>
      </c>
      <c r="AH10" s="17">
        <v>0.36355996212353098</v>
      </c>
      <c r="AI10" s="17">
        <v>0.36479066957185902</v>
      </c>
      <c r="AJ10" s="17">
        <v>0.39013114459526699</v>
      </c>
      <c r="AK10" s="17">
        <v>0.33783580342043501</v>
      </c>
      <c r="AL10" s="17">
        <v>0.31691477537835799</v>
      </c>
      <c r="AM10" s="17">
        <v>0.43169966347806299</v>
      </c>
      <c r="AN10" s="17">
        <v>0.339276586510248</v>
      </c>
      <c r="AO10" s="17">
        <v>0.35013617505899097</v>
      </c>
      <c r="AP10" s="17">
        <v>0.34519744128376301</v>
      </c>
      <c r="AQ10" s="17">
        <v>0.29552917348743202</v>
      </c>
      <c r="AR10" s="17">
        <v>0.25841321527502997</v>
      </c>
      <c r="AS10" s="17"/>
      <c r="AT10" s="17">
        <v>0.291426649901318</v>
      </c>
      <c r="AU10" s="17">
        <v>0.35294035113591399</v>
      </c>
      <c r="AV10" s="17">
        <v>0.31350508860075699</v>
      </c>
      <c r="AW10" s="17">
        <v>0.40032192828984903</v>
      </c>
      <c r="AX10" s="17">
        <v>0.45010599473303398</v>
      </c>
      <c r="AY10" s="17">
        <v>0.49315660371900399</v>
      </c>
      <c r="AZ10" s="17"/>
      <c r="BA10" s="17">
        <v>0.36312414361296802</v>
      </c>
      <c r="BB10" s="17">
        <v>0.38975567280255502</v>
      </c>
      <c r="BC10" s="17">
        <v>0.36038286239719403</v>
      </c>
      <c r="BD10" s="17">
        <v>0.28805588158947498</v>
      </c>
      <c r="BE10" s="17">
        <v>0.233848904127158</v>
      </c>
      <c r="BF10" s="17"/>
      <c r="BG10" s="17">
        <v>0.363649753136429</v>
      </c>
      <c r="BH10" s="17">
        <v>0.28437217037636803</v>
      </c>
      <c r="BI10" s="17">
        <v>0.40817574923278299</v>
      </c>
      <c r="BJ10" s="17">
        <v>0.43516302838198601</v>
      </c>
      <c r="BK10" s="17">
        <v>0.40907092879078799</v>
      </c>
      <c r="BL10" s="17"/>
      <c r="BM10" s="17">
        <v>0.34433160657176798</v>
      </c>
      <c r="BN10" s="17">
        <v>0.353646075639305</v>
      </c>
      <c r="BO10" s="17">
        <v>0.41282525730779102</v>
      </c>
      <c r="BP10" s="17"/>
      <c r="BQ10" s="17">
        <v>0.280235308891573</v>
      </c>
      <c r="BR10" s="17">
        <v>0.40869527600003602</v>
      </c>
      <c r="BS10" s="17"/>
      <c r="BT10" s="17">
        <v>0.31401699209323802</v>
      </c>
      <c r="BU10" s="17">
        <v>0.43689710660537601</v>
      </c>
    </row>
    <row r="11" spans="2:73" x14ac:dyDescent="0.3">
      <c r="B11" s="18" t="s">
        <v>92</v>
      </c>
      <c r="C11" s="19">
        <v>0.24081381123718201</v>
      </c>
      <c r="D11" s="19">
        <v>0.221431490055502</v>
      </c>
      <c r="E11" s="19">
        <v>0.26007563307105602</v>
      </c>
      <c r="F11" s="19"/>
      <c r="G11" s="19">
        <v>0.18723594483339501</v>
      </c>
      <c r="H11" s="19">
        <v>0.185532022346199</v>
      </c>
      <c r="I11" s="19">
        <v>0.22634885518350001</v>
      </c>
      <c r="J11" s="19">
        <v>0.25197595612799001</v>
      </c>
      <c r="K11" s="19">
        <v>0.26418616827999702</v>
      </c>
      <c r="L11" s="19">
        <v>0.30823495189834998</v>
      </c>
      <c r="M11" s="19"/>
      <c r="N11" s="19">
        <v>0.18706667389326101</v>
      </c>
      <c r="O11" s="19">
        <v>0.24726495635644399</v>
      </c>
      <c r="P11" s="19">
        <v>0.240272870241343</v>
      </c>
      <c r="Q11" s="19">
        <v>0.29370269302523699</v>
      </c>
      <c r="R11" s="19"/>
      <c r="S11" s="19">
        <v>0.18749326404834701</v>
      </c>
      <c r="T11" s="19">
        <v>0.23643615460914899</v>
      </c>
      <c r="U11" s="19">
        <v>0.18964011316641199</v>
      </c>
      <c r="V11" s="19">
        <v>0.28686130821837502</v>
      </c>
      <c r="W11" s="19">
        <v>0.23587371590641701</v>
      </c>
      <c r="X11" s="19">
        <v>0.258816612744379</v>
      </c>
      <c r="Y11" s="19">
        <v>0.29149566027780899</v>
      </c>
      <c r="Z11" s="19">
        <v>0.26018025801912997</v>
      </c>
      <c r="AA11" s="19">
        <v>0.25550071790490397</v>
      </c>
      <c r="AB11" s="19"/>
      <c r="AC11" s="19">
        <v>0.32981860372295102</v>
      </c>
      <c r="AD11" s="19">
        <v>0.29301189572290598</v>
      </c>
      <c r="AE11" s="19">
        <v>0.32713644704499201</v>
      </c>
      <c r="AF11" s="19">
        <v>0.27884851065671701</v>
      </c>
      <c r="AG11" s="19">
        <v>0.30127302823977897</v>
      </c>
      <c r="AH11" s="19">
        <v>0.222548557439706</v>
      </c>
      <c r="AI11" s="19">
        <v>0.23424829395993799</v>
      </c>
      <c r="AJ11" s="19">
        <v>0.21418521401610399</v>
      </c>
      <c r="AK11" s="19">
        <v>0.25554275788245301</v>
      </c>
      <c r="AL11" s="19">
        <v>0.29715736038739898</v>
      </c>
      <c r="AM11" s="19">
        <v>0.17529944328461899</v>
      </c>
      <c r="AN11" s="19">
        <v>0.20878789798236999</v>
      </c>
      <c r="AO11" s="19">
        <v>0.20705102058771699</v>
      </c>
      <c r="AP11" s="19">
        <v>0.15488461353912</v>
      </c>
      <c r="AQ11" s="19">
        <v>0.176082488452764</v>
      </c>
      <c r="AR11" s="19">
        <v>9.3468643519697706E-2</v>
      </c>
      <c r="AS11" s="19"/>
      <c r="AT11" s="19">
        <v>0.184962300509497</v>
      </c>
      <c r="AU11" s="19">
        <v>0.25503666946738601</v>
      </c>
      <c r="AV11" s="19">
        <v>0.23587960488307499</v>
      </c>
      <c r="AW11" s="19">
        <v>0.28045667287335801</v>
      </c>
      <c r="AX11" s="19">
        <v>0.271970042844211</v>
      </c>
      <c r="AY11" s="19">
        <v>0.22251270197272599</v>
      </c>
      <c r="AZ11" s="19"/>
      <c r="BA11" s="19">
        <v>0.29131649091158801</v>
      </c>
      <c r="BB11" s="19">
        <v>0.26836728862187298</v>
      </c>
      <c r="BC11" s="19">
        <v>0.22169825352858299</v>
      </c>
      <c r="BD11" s="19">
        <v>0.12863419661161801</v>
      </c>
      <c r="BE11" s="19">
        <v>0.10233396693539901</v>
      </c>
      <c r="BF11" s="19"/>
      <c r="BG11" s="19">
        <v>0.24147656437337001</v>
      </c>
      <c r="BH11" s="19">
        <v>0.21824511786255399</v>
      </c>
      <c r="BI11" s="19">
        <v>0.21820017044479301</v>
      </c>
      <c r="BJ11" s="19">
        <v>0.21625400752282301</v>
      </c>
      <c r="BK11" s="19">
        <v>0.22365535750639601</v>
      </c>
      <c r="BL11" s="19"/>
      <c r="BM11" s="19">
        <v>0.209078658305724</v>
      </c>
      <c r="BN11" s="19">
        <v>0.27977998613291399</v>
      </c>
      <c r="BO11" s="19">
        <v>0.24109003566599199</v>
      </c>
      <c r="BP11" s="19"/>
      <c r="BQ11" s="19">
        <v>0.15609413885616699</v>
      </c>
      <c r="BR11" s="19">
        <v>0.27946531694732302</v>
      </c>
      <c r="BS11" s="19"/>
      <c r="BT11" s="19">
        <v>0.196455563836403</v>
      </c>
      <c r="BU11" s="19">
        <v>0.27912645850679002</v>
      </c>
    </row>
    <row r="12" spans="2:73" x14ac:dyDescent="0.3">
      <c r="B12" s="16"/>
    </row>
    <row r="13" spans="2:73" x14ac:dyDescent="0.3">
      <c r="B13" t="s">
        <v>95</v>
      </c>
    </row>
    <row r="14" spans="2:73" x14ac:dyDescent="0.3">
      <c r="B14" t="s">
        <v>96</v>
      </c>
    </row>
    <row r="16" spans="2:73" x14ac:dyDescent="0.3">
      <c r="B16"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M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30" t="s">
        <v>686</v>
      </c>
      <c r="E2" s="26"/>
      <c r="F2" s="26"/>
      <c r="G2" s="26"/>
      <c r="H2" s="26"/>
      <c r="I2" s="26"/>
      <c r="J2" s="26"/>
      <c r="K2" s="26"/>
      <c r="L2" s="26"/>
      <c r="M2" s="26"/>
    </row>
    <row r="6" spans="2:13" ht="49.95" customHeight="1" x14ac:dyDescent="0.3">
      <c r="B6" s="20" t="s">
        <v>14</v>
      </c>
      <c r="C6" s="20" t="s">
        <v>672</v>
      </c>
      <c r="D6" s="20" t="s">
        <v>175</v>
      </c>
      <c r="E6" s="20" t="s">
        <v>673</v>
      </c>
      <c r="F6" s="20" t="s">
        <v>674</v>
      </c>
      <c r="G6" s="20" t="s">
        <v>675</v>
      </c>
      <c r="H6" s="20" t="s">
        <v>676</v>
      </c>
      <c r="I6" s="20" t="s">
        <v>677</v>
      </c>
      <c r="J6" s="20" t="s">
        <v>678</v>
      </c>
      <c r="K6" s="20" t="s">
        <v>679</v>
      </c>
      <c r="L6" s="20" t="s">
        <v>680</v>
      </c>
    </row>
    <row r="7" spans="2:13" x14ac:dyDescent="0.3">
      <c r="B7" s="18" t="s">
        <v>681</v>
      </c>
      <c r="C7" s="17">
        <v>0.100153132953319</v>
      </c>
      <c r="D7" s="17">
        <v>0.117384806039497</v>
      </c>
      <c r="E7" s="17">
        <v>0.137117700344973</v>
      </c>
      <c r="F7" s="17">
        <v>0.10550624994871401</v>
      </c>
      <c r="G7" s="17">
        <v>0.12708875915738299</v>
      </c>
      <c r="H7" s="17">
        <v>4.9389818771215399E-2</v>
      </c>
      <c r="I7" s="17">
        <v>0.113216896437213</v>
      </c>
      <c r="J7" s="17">
        <v>7.5393433097730597E-2</v>
      </c>
      <c r="K7" s="17">
        <v>0.10270659614432399</v>
      </c>
      <c r="L7" s="17">
        <v>0.21728299777510399</v>
      </c>
    </row>
    <row r="8" spans="2:13" x14ac:dyDescent="0.3">
      <c r="B8" s="18" t="s">
        <v>682</v>
      </c>
      <c r="C8" s="17">
        <v>0.37495489594908998</v>
      </c>
      <c r="D8" s="17">
        <v>0.34591180471989202</v>
      </c>
      <c r="E8" s="17">
        <v>0.42613699887692003</v>
      </c>
      <c r="F8" s="17">
        <v>0.30496669702342799</v>
      </c>
      <c r="G8" s="17">
        <v>0.43147211028264798</v>
      </c>
      <c r="H8" s="17">
        <v>0.121203402588747</v>
      </c>
      <c r="I8" s="17">
        <v>0.40826314324719898</v>
      </c>
      <c r="J8" s="17">
        <v>0.16564106335402601</v>
      </c>
      <c r="K8" s="17">
        <v>0.320117171545729</v>
      </c>
      <c r="L8" s="17">
        <v>0.52844576552086098</v>
      </c>
    </row>
    <row r="9" spans="2:13" x14ac:dyDescent="0.3">
      <c r="B9" s="18" t="s">
        <v>683</v>
      </c>
      <c r="C9" s="17">
        <v>0.38412343308510899</v>
      </c>
      <c r="D9" s="17">
        <v>0.36529249680688702</v>
      </c>
      <c r="E9" s="17">
        <v>0.293204938105114</v>
      </c>
      <c r="F9" s="17">
        <v>0.30210024677633501</v>
      </c>
      <c r="G9" s="17">
        <v>0.28947514907300498</v>
      </c>
      <c r="H9" s="17">
        <v>0.31405080088499299</v>
      </c>
      <c r="I9" s="17">
        <v>0.31627147448360898</v>
      </c>
      <c r="J9" s="17">
        <v>0.41519250047855</v>
      </c>
      <c r="K9" s="17">
        <v>0.42081506979496602</v>
      </c>
      <c r="L9" s="17">
        <v>0.16604032589548301</v>
      </c>
    </row>
    <row r="10" spans="2:13" x14ac:dyDescent="0.3">
      <c r="B10" s="18" t="s">
        <v>684</v>
      </c>
      <c r="C10" s="17">
        <v>5.39126576146403E-2</v>
      </c>
      <c r="D10" s="17">
        <v>9.0457664587536901E-2</v>
      </c>
      <c r="E10" s="17">
        <v>4.9193963024581303E-2</v>
      </c>
      <c r="F10" s="17">
        <v>0.16321376607001101</v>
      </c>
      <c r="G10" s="17">
        <v>5.5298073164251303E-2</v>
      </c>
      <c r="H10" s="17">
        <v>0.36071246028367399</v>
      </c>
      <c r="I10" s="17">
        <v>5.7589936410450501E-2</v>
      </c>
      <c r="J10" s="17">
        <v>0.20558830951745199</v>
      </c>
      <c r="K10" s="17">
        <v>6.7416218901539898E-2</v>
      </c>
      <c r="L10" s="17">
        <v>2.4985780926992902E-2</v>
      </c>
    </row>
    <row r="11" spans="2:13" x14ac:dyDescent="0.3">
      <c r="B11" s="18" t="s">
        <v>685</v>
      </c>
      <c r="C11" s="17">
        <v>1.47926496704462E-2</v>
      </c>
      <c r="D11" s="17">
        <v>1.3781415593505699E-2</v>
      </c>
      <c r="E11" s="17">
        <v>1.68332391602826E-2</v>
      </c>
      <c r="F11" s="17">
        <v>2.4359712876165299E-2</v>
      </c>
      <c r="G11" s="17">
        <v>1.34868427336188E-2</v>
      </c>
      <c r="H11" s="17">
        <v>7.1251640635303398E-2</v>
      </c>
      <c r="I11" s="17">
        <v>1.6112302693568299E-2</v>
      </c>
      <c r="J11" s="17">
        <v>2.93740312027303E-2</v>
      </c>
      <c r="K11" s="17">
        <v>1.36367721155554E-2</v>
      </c>
      <c r="L11" s="17">
        <v>1.28373799484678E-2</v>
      </c>
    </row>
    <row r="12" spans="2:13" x14ac:dyDescent="0.3">
      <c r="B12" s="18" t="s">
        <v>92</v>
      </c>
      <c r="C12" s="17">
        <v>7.20632307273954E-2</v>
      </c>
      <c r="D12" s="17">
        <v>6.7171812252680901E-2</v>
      </c>
      <c r="E12" s="17">
        <v>7.7513160488128396E-2</v>
      </c>
      <c r="F12" s="17">
        <v>9.9853327305346906E-2</v>
      </c>
      <c r="G12" s="17">
        <v>8.3179065589093201E-2</v>
      </c>
      <c r="H12" s="17">
        <v>8.3391876836067094E-2</v>
      </c>
      <c r="I12" s="17">
        <v>8.8546246727960395E-2</v>
      </c>
      <c r="J12" s="17">
        <v>0.10881066234951101</v>
      </c>
      <c r="K12" s="17">
        <v>7.5308171497885407E-2</v>
      </c>
      <c r="L12" s="17">
        <v>5.0407749933091703E-2</v>
      </c>
    </row>
    <row r="13" spans="2:13" x14ac:dyDescent="0.3">
      <c r="B13" s="16" t="s">
        <v>197</v>
      </c>
      <c r="C13" s="16"/>
      <c r="D13" s="16"/>
      <c r="E13" s="16"/>
      <c r="F13" s="16"/>
      <c r="G13" s="16"/>
      <c r="H13" s="16"/>
      <c r="I13" s="16"/>
      <c r="J13" s="16"/>
      <c r="K13" s="16"/>
      <c r="L13" s="16"/>
    </row>
    <row r="14" spans="2:13" x14ac:dyDescent="0.3">
      <c r="B14" t="s">
        <v>95</v>
      </c>
    </row>
    <row r="15" spans="2:13" x14ac:dyDescent="0.3">
      <c r="B15" t="s">
        <v>96</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0.100153132953319</v>
      </c>
      <c r="D9" s="17">
        <v>0.120037145078369</v>
      </c>
      <c r="E9" s="17">
        <v>8.2159078497708399E-2</v>
      </c>
      <c r="F9" s="17"/>
      <c r="G9" s="17">
        <v>0.144957534599124</v>
      </c>
      <c r="H9" s="17">
        <v>0.18478386003929001</v>
      </c>
      <c r="I9" s="17">
        <v>0.10776729288129699</v>
      </c>
      <c r="J9" s="17">
        <v>7.8304137937537904E-2</v>
      </c>
      <c r="K9" s="17">
        <v>6.3100233414665502E-2</v>
      </c>
      <c r="L9" s="17">
        <v>3.5018410361153197E-2</v>
      </c>
      <c r="M9" s="17"/>
      <c r="N9" s="17">
        <v>0.118979482842677</v>
      </c>
      <c r="O9" s="17">
        <v>0.12883360261717999</v>
      </c>
      <c r="P9" s="17">
        <v>9.3903758282334507E-2</v>
      </c>
      <c r="Q9" s="17">
        <v>5.3755461229023298E-2</v>
      </c>
      <c r="R9" s="17"/>
      <c r="S9" s="17">
        <v>0.14071458992644001</v>
      </c>
      <c r="T9" s="17">
        <v>7.2815647230495495E-2</v>
      </c>
      <c r="U9" s="17">
        <v>8.7991812732633706E-2</v>
      </c>
      <c r="V9" s="17">
        <v>7.7936244785141898E-2</v>
      </c>
      <c r="W9" s="17">
        <v>6.9890992753741693E-2</v>
      </c>
      <c r="X9" s="17">
        <v>8.1332385297386206E-2</v>
      </c>
      <c r="Y9" s="17">
        <v>8.6043150005327307E-2</v>
      </c>
      <c r="Z9" s="17">
        <v>9.9422315401818104E-2</v>
      </c>
      <c r="AA9" s="17">
        <v>0.15365060185257901</v>
      </c>
      <c r="AB9" s="17"/>
      <c r="AC9" s="17">
        <v>0.191664879876383</v>
      </c>
      <c r="AD9" s="17">
        <v>6.8959606678427002E-2</v>
      </c>
      <c r="AE9" s="17">
        <v>5.7531357201625999E-2</v>
      </c>
      <c r="AF9" s="17">
        <v>5.3139407459307897E-2</v>
      </c>
      <c r="AG9" s="17">
        <v>0.112922712325611</v>
      </c>
      <c r="AH9" s="17">
        <v>6.4766556456484797E-2</v>
      </c>
      <c r="AI9" s="17">
        <v>0.16046214007031301</v>
      </c>
      <c r="AJ9" s="17">
        <v>9.1784156160925598E-2</v>
      </c>
      <c r="AK9" s="17">
        <v>7.7243662033621194E-2</v>
      </c>
      <c r="AL9" s="17">
        <v>0.10745316584992599</v>
      </c>
      <c r="AM9" s="17">
        <v>6.7533236808404395E-2</v>
      </c>
      <c r="AN9" s="17">
        <v>0.121582669656034</v>
      </c>
      <c r="AO9" s="17">
        <v>0.123699310969515</v>
      </c>
      <c r="AP9" s="17">
        <v>0.162789952167221</v>
      </c>
      <c r="AQ9" s="17">
        <v>0</v>
      </c>
      <c r="AR9" s="17">
        <v>0.26819364040993399</v>
      </c>
      <c r="AS9" s="17"/>
      <c r="AT9" s="17">
        <v>0.17745789908423201</v>
      </c>
      <c r="AU9" s="17">
        <v>8.9080436305678204E-2</v>
      </c>
      <c r="AV9" s="17">
        <v>9.4253991786786701E-2</v>
      </c>
      <c r="AW9" s="17">
        <v>6.1682052438779E-2</v>
      </c>
      <c r="AX9" s="17">
        <v>3.8055611759786202E-2</v>
      </c>
      <c r="AY9" s="17">
        <v>0.12452592349508</v>
      </c>
      <c r="AZ9" s="17"/>
      <c r="BA9" s="17">
        <v>5.75084274258598E-2</v>
      </c>
      <c r="BB9" s="17">
        <v>7.8434031053471298E-2</v>
      </c>
      <c r="BC9" s="17">
        <v>0.105184317632184</v>
      </c>
      <c r="BD9" s="17">
        <v>0.22382870529240301</v>
      </c>
      <c r="BE9" s="17">
        <v>0.22234051903813901</v>
      </c>
      <c r="BF9" s="17"/>
      <c r="BG9" s="17">
        <v>9.7732439007809202E-2</v>
      </c>
      <c r="BH9" s="17">
        <v>0.15719514556393299</v>
      </c>
      <c r="BI9" s="17">
        <v>5.3108312585111603E-2</v>
      </c>
      <c r="BJ9" s="17">
        <v>9.3265959639925705E-2</v>
      </c>
      <c r="BK9" s="17">
        <v>6.0664879707525599E-2</v>
      </c>
      <c r="BL9" s="17"/>
      <c r="BM9" s="17">
        <v>0.11349124012508099</v>
      </c>
      <c r="BN9" s="17">
        <v>9.48975827778301E-2</v>
      </c>
      <c r="BO9" s="17">
        <v>7.2014447124628206E-2</v>
      </c>
      <c r="BP9" s="17"/>
      <c r="BQ9" s="17">
        <v>0.16230266288643599</v>
      </c>
      <c r="BR9" s="17">
        <v>6.7943696212085E-2</v>
      </c>
      <c r="BS9" s="17"/>
      <c r="BT9" s="17">
        <v>0.124943926739571</v>
      </c>
      <c r="BU9" s="17">
        <v>7.6177184720473398E-2</v>
      </c>
    </row>
    <row r="10" spans="2:73" x14ac:dyDescent="0.3">
      <c r="B10" s="18" t="s">
        <v>682</v>
      </c>
      <c r="C10" s="17">
        <v>0.37495489594908998</v>
      </c>
      <c r="D10" s="17">
        <v>0.36773571993945398</v>
      </c>
      <c r="E10" s="17">
        <v>0.381953139742153</v>
      </c>
      <c r="F10" s="17"/>
      <c r="G10" s="17">
        <v>0.36150648530481</v>
      </c>
      <c r="H10" s="17">
        <v>0.40053615122130698</v>
      </c>
      <c r="I10" s="17">
        <v>0.34774918178470998</v>
      </c>
      <c r="J10" s="17">
        <v>0.37190073675183499</v>
      </c>
      <c r="K10" s="17">
        <v>0.351142617426971</v>
      </c>
      <c r="L10" s="17">
        <v>0.40005811575932998</v>
      </c>
      <c r="M10" s="17"/>
      <c r="N10" s="17">
        <v>0.44194083495762498</v>
      </c>
      <c r="O10" s="17">
        <v>0.383449138775322</v>
      </c>
      <c r="P10" s="17">
        <v>0.349758586108803</v>
      </c>
      <c r="Q10" s="17">
        <v>0.31980449477294798</v>
      </c>
      <c r="R10" s="17"/>
      <c r="S10" s="17">
        <v>0.400593596987246</v>
      </c>
      <c r="T10" s="17">
        <v>0.39446172950230401</v>
      </c>
      <c r="U10" s="17">
        <v>0.34224955502962401</v>
      </c>
      <c r="V10" s="17">
        <v>0.39264701874944302</v>
      </c>
      <c r="W10" s="17">
        <v>0.34236116218225798</v>
      </c>
      <c r="X10" s="17">
        <v>0.26638363035268597</v>
      </c>
      <c r="Y10" s="17">
        <v>0.38179922756072299</v>
      </c>
      <c r="Z10" s="17">
        <v>0.34199411128878698</v>
      </c>
      <c r="AA10" s="17">
        <v>0.43469670581665498</v>
      </c>
      <c r="AB10" s="17"/>
      <c r="AC10" s="17">
        <v>0</v>
      </c>
      <c r="AD10" s="17">
        <v>0.35169777040167</v>
      </c>
      <c r="AE10" s="17">
        <v>0.33586622780002401</v>
      </c>
      <c r="AF10" s="17">
        <v>0.35831997554659201</v>
      </c>
      <c r="AG10" s="17">
        <v>0.33574689882242797</v>
      </c>
      <c r="AH10" s="17">
        <v>0.45088325773355298</v>
      </c>
      <c r="AI10" s="17">
        <v>0.32444078839735502</v>
      </c>
      <c r="AJ10" s="17">
        <v>0.36737820834772</v>
      </c>
      <c r="AK10" s="17">
        <v>0.43532166076606099</v>
      </c>
      <c r="AL10" s="17">
        <v>0.360500077243397</v>
      </c>
      <c r="AM10" s="17">
        <v>0.36485466866793698</v>
      </c>
      <c r="AN10" s="17">
        <v>0.39278404569165498</v>
      </c>
      <c r="AO10" s="17">
        <v>0.36266874366497298</v>
      </c>
      <c r="AP10" s="17">
        <v>0.41040953826663001</v>
      </c>
      <c r="AQ10" s="17">
        <v>0.52838362981759202</v>
      </c>
      <c r="AR10" s="17">
        <v>0.47810352068551698</v>
      </c>
      <c r="AS10" s="17"/>
      <c r="AT10" s="17">
        <v>0.42181254490476</v>
      </c>
      <c r="AU10" s="17">
        <v>0.34407986418096298</v>
      </c>
      <c r="AV10" s="17">
        <v>0.36271135162808699</v>
      </c>
      <c r="AW10" s="17">
        <v>0.40505360932891299</v>
      </c>
      <c r="AX10" s="17">
        <v>0.34266784791921401</v>
      </c>
      <c r="AY10" s="17">
        <v>0.34318808490471903</v>
      </c>
      <c r="AZ10" s="17"/>
      <c r="BA10" s="17">
        <v>0.34972431493913803</v>
      </c>
      <c r="BB10" s="17">
        <v>0.32287320638292399</v>
      </c>
      <c r="BC10" s="17">
        <v>0.43674322051285303</v>
      </c>
      <c r="BD10" s="17">
        <v>0.40469963479277798</v>
      </c>
      <c r="BE10" s="17">
        <v>0.34946642779563297</v>
      </c>
      <c r="BF10" s="17"/>
      <c r="BG10" s="17">
        <v>0.410583014888735</v>
      </c>
      <c r="BH10" s="17">
        <v>0.41704482302557999</v>
      </c>
      <c r="BI10" s="17">
        <v>0.37104211997730502</v>
      </c>
      <c r="BJ10" s="17">
        <v>0.291854817165761</v>
      </c>
      <c r="BK10" s="17">
        <v>0.38273880436545898</v>
      </c>
      <c r="BL10" s="17"/>
      <c r="BM10" s="17">
        <v>0.39863355942332102</v>
      </c>
      <c r="BN10" s="17">
        <v>0.37607080631878498</v>
      </c>
      <c r="BO10" s="17">
        <v>0.300092481277622</v>
      </c>
      <c r="BP10" s="17"/>
      <c r="BQ10" s="17">
        <v>0.45575775985309702</v>
      </c>
      <c r="BR10" s="17">
        <v>0.32502299669372697</v>
      </c>
      <c r="BS10" s="17"/>
      <c r="BT10" s="17">
        <v>0.45822272026971</v>
      </c>
      <c r="BU10" s="17">
        <v>0.26814362415802101</v>
      </c>
    </row>
    <row r="11" spans="2:73" x14ac:dyDescent="0.3">
      <c r="B11" s="18" t="s">
        <v>683</v>
      </c>
      <c r="C11" s="17">
        <v>0.38412343308510899</v>
      </c>
      <c r="D11" s="17">
        <v>0.38338719769690899</v>
      </c>
      <c r="E11" s="17">
        <v>0.385232916960142</v>
      </c>
      <c r="F11" s="17"/>
      <c r="G11" s="17">
        <v>0.30751628900509698</v>
      </c>
      <c r="H11" s="17">
        <v>0.31395624514880899</v>
      </c>
      <c r="I11" s="17">
        <v>0.38959252934134198</v>
      </c>
      <c r="J11" s="17">
        <v>0.42091046428978501</v>
      </c>
      <c r="K11" s="17">
        <v>0.41086016057765901</v>
      </c>
      <c r="L11" s="17">
        <v>0.44398372243640699</v>
      </c>
      <c r="M11" s="17"/>
      <c r="N11" s="17">
        <v>0.35094951095413002</v>
      </c>
      <c r="O11" s="17">
        <v>0.38026268141049202</v>
      </c>
      <c r="P11" s="17">
        <v>0.40168983621772397</v>
      </c>
      <c r="Q11" s="17">
        <v>0.40611796829436098</v>
      </c>
      <c r="R11" s="17"/>
      <c r="S11" s="17">
        <v>0.35857668023255101</v>
      </c>
      <c r="T11" s="17">
        <v>0.384115259985924</v>
      </c>
      <c r="U11" s="17">
        <v>0.39921525819554698</v>
      </c>
      <c r="V11" s="17">
        <v>0.37017883457988598</v>
      </c>
      <c r="W11" s="17">
        <v>0.42768444433799002</v>
      </c>
      <c r="X11" s="17">
        <v>0.45987946090288501</v>
      </c>
      <c r="Y11" s="17">
        <v>0.38789640152335603</v>
      </c>
      <c r="Z11" s="17">
        <v>0.431470858589312</v>
      </c>
      <c r="AA11" s="17">
        <v>0.315301464818452</v>
      </c>
      <c r="AB11" s="17"/>
      <c r="AC11" s="17">
        <v>0.45591406917091898</v>
      </c>
      <c r="AD11" s="17">
        <v>0.25633898477554501</v>
      </c>
      <c r="AE11" s="17">
        <v>0.414151412204803</v>
      </c>
      <c r="AF11" s="17">
        <v>0.38931293577593201</v>
      </c>
      <c r="AG11" s="17">
        <v>0.42625369422960202</v>
      </c>
      <c r="AH11" s="17">
        <v>0.32962681215100698</v>
      </c>
      <c r="AI11" s="17">
        <v>0.40545119268485103</v>
      </c>
      <c r="AJ11" s="17">
        <v>0.45770897299532598</v>
      </c>
      <c r="AK11" s="17">
        <v>0.35744430364456198</v>
      </c>
      <c r="AL11" s="17">
        <v>0.40907442139313099</v>
      </c>
      <c r="AM11" s="17">
        <v>0.47173350443360201</v>
      </c>
      <c r="AN11" s="17">
        <v>0.403599228014903</v>
      </c>
      <c r="AO11" s="17">
        <v>0.42364767257029101</v>
      </c>
      <c r="AP11" s="17">
        <v>0.34662099534170099</v>
      </c>
      <c r="AQ11" s="17">
        <v>0.38996841353571998</v>
      </c>
      <c r="AR11" s="17">
        <v>0.21411189983814299</v>
      </c>
      <c r="AS11" s="17"/>
      <c r="AT11" s="17">
        <v>0.294622747974914</v>
      </c>
      <c r="AU11" s="17">
        <v>0.43738177346573798</v>
      </c>
      <c r="AV11" s="17">
        <v>0.33815289656007003</v>
      </c>
      <c r="AW11" s="17">
        <v>0.40361714537606302</v>
      </c>
      <c r="AX11" s="17">
        <v>0.437662265681595</v>
      </c>
      <c r="AY11" s="17">
        <v>0.40469915919835298</v>
      </c>
      <c r="AZ11" s="17"/>
      <c r="BA11" s="17">
        <v>0.41622562654911699</v>
      </c>
      <c r="BB11" s="17">
        <v>0.45734510929043798</v>
      </c>
      <c r="BC11" s="17">
        <v>0.348536126876831</v>
      </c>
      <c r="BD11" s="17">
        <v>0.27475548167491498</v>
      </c>
      <c r="BE11" s="17">
        <v>0.36362878504995999</v>
      </c>
      <c r="BF11" s="17"/>
      <c r="BG11" s="17">
        <v>0.37373614909483599</v>
      </c>
      <c r="BH11" s="17">
        <v>0.32805345334664898</v>
      </c>
      <c r="BI11" s="17">
        <v>0.44112521727605303</v>
      </c>
      <c r="BJ11" s="17">
        <v>0.43495480303196898</v>
      </c>
      <c r="BK11" s="17">
        <v>0.433453115561656</v>
      </c>
      <c r="BL11" s="17"/>
      <c r="BM11" s="17">
        <v>0.38483528921513699</v>
      </c>
      <c r="BN11" s="17">
        <v>0.37189782873876898</v>
      </c>
      <c r="BO11" s="17">
        <v>0.41110544225414802</v>
      </c>
      <c r="BP11" s="17"/>
      <c r="BQ11" s="17">
        <v>0.27836281080297998</v>
      </c>
      <c r="BR11" s="17">
        <v>0.45723075091127902</v>
      </c>
      <c r="BS11" s="17"/>
      <c r="BT11" s="17">
        <v>0.30904960675945198</v>
      </c>
      <c r="BU11" s="17">
        <v>0.49996747543596198</v>
      </c>
    </row>
    <row r="12" spans="2:73" x14ac:dyDescent="0.3">
      <c r="B12" s="18" t="s">
        <v>684</v>
      </c>
      <c r="C12" s="17">
        <v>5.39126576146403E-2</v>
      </c>
      <c r="D12" s="17">
        <v>4.9569992370194299E-2</v>
      </c>
      <c r="E12" s="17">
        <v>5.7267710734037601E-2</v>
      </c>
      <c r="F12" s="17"/>
      <c r="G12" s="17">
        <v>5.6773850054065302E-2</v>
      </c>
      <c r="H12" s="17">
        <v>4.8727696871247103E-2</v>
      </c>
      <c r="I12" s="17">
        <v>5.5764225625802702E-2</v>
      </c>
      <c r="J12" s="17">
        <v>5.9352431956181201E-2</v>
      </c>
      <c r="K12" s="17">
        <v>5.8792231562013901E-2</v>
      </c>
      <c r="L12" s="17">
        <v>4.7561560429520498E-2</v>
      </c>
      <c r="M12" s="17"/>
      <c r="N12" s="17">
        <v>3.6570518552072502E-2</v>
      </c>
      <c r="O12" s="17">
        <v>4.3934409733117102E-2</v>
      </c>
      <c r="P12" s="17">
        <v>6.2156257435364203E-2</v>
      </c>
      <c r="Q12" s="17">
        <v>7.4470985457757793E-2</v>
      </c>
      <c r="R12" s="17"/>
      <c r="S12" s="17">
        <v>3.6558259565818603E-2</v>
      </c>
      <c r="T12" s="17">
        <v>6.1367135486446199E-2</v>
      </c>
      <c r="U12" s="17">
        <v>9.0610292284108204E-2</v>
      </c>
      <c r="V12" s="17">
        <v>8.3537643102642695E-2</v>
      </c>
      <c r="W12" s="17">
        <v>7.0278103807043399E-2</v>
      </c>
      <c r="X12" s="17">
        <v>5.7573370435522901E-2</v>
      </c>
      <c r="Y12" s="17">
        <v>3.1701283522985499E-2</v>
      </c>
      <c r="Z12" s="17">
        <v>9.8514116699753192E-3</v>
      </c>
      <c r="AA12" s="17">
        <v>3.2390193478058597E-2</v>
      </c>
      <c r="AB12" s="17"/>
      <c r="AC12" s="17">
        <v>0.20546288356384201</v>
      </c>
      <c r="AD12" s="17">
        <v>7.5348929341269105E-2</v>
      </c>
      <c r="AE12" s="17">
        <v>3.6057537566465903E-2</v>
      </c>
      <c r="AF12" s="17">
        <v>8.7697514515156602E-2</v>
      </c>
      <c r="AG12" s="17">
        <v>4.3831467475098397E-2</v>
      </c>
      <c r="AH12" s="17">
        <v>6.4815093416890304E-2</v>
      </c>
      <c r="AI12" s="17">
        <v>6.4019423481763593E-2</v>
      </c>
      <c r="AJ12" s="17">
        <v>4.3253312266525602E-2</v>
      </c>
      <c r="AK12" s="17">
        <v>7.27362194426657E-2</v>
      </c>
      <c r="AL12" s="17">
        <v>3.2803309965450597E-2</v>
      </c>
      <c r="AM12" s="17">
        <v>5.4216750109139102E-2</v>
      </c>
      <c r="AN12" s="17">
        <v>5.1073349664161799E-2</v>
      </c>
      <c r="AO12" s="17">
        <v>5.3348957742122102E-2</v>
      </c>
      <c r="AP12" s="17">
        <v>2.48335244138277E-2</v>
      </c>
      <c r="AQ12" s="17">
        <v>5.2284007490930998E-2</v>
      </c>
      <c r="AR12" s="17">
        <v>0</v>
      </c>
      <c r="AS12" s="17"/>
      <c r="AT12" s="17">
        <v>3.3686146291563003E-2</v>
      </c>
      <c r="AU12" s="17">
        <v>3.9698514659160002E-2</v>
      </c>
      <c r="AV12" s="17">
        <v>0.112243899623532</v>
      </c>
      <c r="AW12" s="17">
        <v>4.9989941545488997E-2</v>
      </c>
      <c r="AX12" s="17">
        <v>6.14354957659487E-2</v>
      </c>
      <c r="AY12" s="17">
        <v>5.6126327264750697E-2</v>
      </c>
      <c r="AZ12" s="17"/>
      <c r="BA12" s="17">
        <v>5.5620743089163802E-2</v>
      </c>
      <c r="BB12" s="17">
        <v>4.6714543551397598E-2</v>
      </c>
      <c r="BC12" s="17">
        <v>5.1890058341029097E-2</v>
      </c>
      <c r="BD12" s="17">
        <v>5.5399034007122101E-2</v>
      </c>
      <c r="BE12" s="17">
        <v>4.3107179140612399E-2</v>
      </c>
      <c r="BF12" s="17"/>
      <c r="BG12" s="17">
        <v>3.1509211580374299E-2</v>
      </c>
      <c r="BH12" s="17">
        <v>4.8112693816838199E-2</v>
      </c>
      <c r="BI12" s="17">
        <v>3.80552187533005E-2</v>
      </c>
      <c r="BJ12" s="17">
        <v>7.4216858472718403E-2</v>
      </c>
      <c r="BK12" s="17">
        <v>7.7607428477439802E-2</v>
      </c>
      <c r="BL12" s="17"/>
      <c r="BM12" s="17">
        <v>4.08374083214426E-2</v>
      </c>
      <c r="BN12" s="17">
        <v>6.1693939052084402E-2</v>
      </c>
      <c r="BO12" s="17">
        <v>7.5227088872688502E-2</v>
      </c>
      <c r="BP12" s="17"/>
      <c r="BQ12" s="17">
        <v>5.7595853545733801E-2</v>
      </c>
      <c r="BR12" s="17">
        <v>5.3189195678287601E-2</v>
      </c>
      <c r="BS12" s="17"/>
      <c r="BT12" s="17">
        <v>5.5697892745832298E-2</v>
      </c>
      <c r="BU12" s="17">
        <v>5.2276821659690102E-2</v>
      </c>
    </row>
    <row r="13" spans="2:73" x14ac:dyDescent="0.3">
      <c r="B13" s="18" t="s">
        <v>685</v>
      </c>
      <c r="C13" s="17">
        <v>1.47926496704462E-2</v>
      </c>
      <c r="D13" s="17">
        <v>2.08466053667484E-2</v>
      </c>
      <c r="E13" s="17">
        <v>9.2652749957623896E-3</v>
      </c>
      <c r="F13" s="17"/>
      <c r="G13" s="17">
        <v>2.7148030447367699E-2</v>
      </c>
      <c r="H13" s="17">
        <v>6.2710238950979399E-3</v>
      </c>
      <c r="I13" s="17">
        <v>3.1927488490351E-2</v>
      </c>
      <c r="J13" s="17">
        <v>1.3452769771480501E-2</v>
      </c>
      <c r="K13" s="17">
        <v>1.38297849256672E-2</v>
      </c>
      <c r="L13" s="17">
        <v>3.1985170912021302E-3</v>
      </c>
      <c r="M13" s="17"/>
      <c r="N13" s="17">
        <v>7.7835124887997197E-3</v>
      </c>
      <c r="O13" s="17">
        <v>1.8892942886896E-2</v>
      </c>
      <c r="P13" s="17">
        <v>1.16708462215758E-2</v>
      </c>
      <c r="Q13" s="17">
        <v>1.9279952749463598E-2</v>
      </c>
      <c r="R13" s="17"/>
      <c r="S13" s="17">
        <v>1.07163403080198E-2</v>
      </c>
      <c r="T13" s="17">
        <v>3.5222953353957402E-3</v>
      </c>
      <c r="U13" s="17">
        <v>2.25420611050486E-2</v>
      </c>
      <c r="V13" s="17">
        <v>1.33188316021692E-2</v>
      </c>
      <c r="W13" s="17">
        <v>2.9791058464306901E-2</v>
      </c>
      <c r="X13" s="17">
        <v>2.3900270792410899E-2</v>
      </c>
      <c r="Y13" s="17">
        <v>1.76380276427444E-2</v>
      </c>
      <c r="Z13" s="17">
        <v>1.9577264294889599E-2</v>
      </c>
      <c r="AA13" s="17">
        <v>8.5484530430480592E-3</v>
      </c>
      <c r="AB13" s="17"/>
      <c r="AC13" s="17">
        <v>0</v>
      </c>
      <c r="AD13" s="17">
        <v>6.1604054596861801E-2</v>
      </c>
      <c r="AE13" s="17">
        <v>2.2587291327470099E-2</v>
      </c>
      <c r="AF13" s="17">
        <v>2.98553469933391E-2</v>
      </c>
      <c r="AG13" s="17">
        <v>9.3949287118183303E-3</v>
      </c>
      <c r="AH13" s="17">
        <v>5.4559309629483603E-3</v>
      </c>
      <c r="AI13" s="17">
        <v>0</v>
      </c>
      <c r="AJ13" s="17">
        <v>1.30847493522247E-2</v>
      </c>
      <c r="AK13" s="17">
        <v>8.3393163123388191E-3</v>
      </c>
      <c r="AL13" s="17">
        <v>1.7587072973647699E-2</v>
      </c>
      <c r="AM13" s="17">
        <v>1.8643541301401799E-2</v>
      </c>
      <c r="AN13" s="17">
        <v>0</v>
      </c>
      <c r="AO13" s="17">
        <v>0</v>
      </c>
      <c r="AP13" s="17">
        <v>0</v>
      </c>
      <c r="AQ13" s="17">
        <v>0</v>
      </c>
      <c r="AR13" s="17">
        <v>2.4603556747353299E-2</v>
      </c>
      <c r="AS13" s="17"/>
      <c r="AT13" s="17">
        <v>1.01751152077504E-2</v>
      </c>
      <c r="AU13" s="17">
        <v>1.74058086579525E-2</v>
      </c>
      <c r="AV13" s="17">
        <v>2.2612882297197101E-2</v>
      </c>
      <c r="AW13" s="17">
        <v>7.5431735667497498E-3</v>
      </c>
      <c r="AX13" s="17">
        <v>1.7229169288028499E-2</v>
      </c>
      <c r="AY13" s="17">
        <v>1.8251963084790199E-2</v>
      </c>
      <c r="AZ13" s="17"/>
      <c r="BA13" s="17">
        <v>2.0038087657746E-2</v>
      </c>
      <c r="BB13" s="17">
        <v>2.47292748730366E-2</v>
      </c>
      <c r="BC13" s="17">
        <v>7.5235417020946601E-3</v>
      </c>
      <c r="BD13" s="17">
        <v>4.6295487797996301E-3</v>
      </c>
      <c r="BE13" s="17">
        <v>0</v>
      </c>
      <c r="BF13" s="17"/>
      <c r="BG13" s="17">
        <v>1.4700752300883701E-2</v>
      </c>
      <c r="BH13" s="17">
        <v>1.0842372096194401E-2</v>
      </c>
      <c r="BI13" s="17">
        <v>6.7171302164304603E-3</v>
      </c>
      <c r="BJ13" s="17">
        <v>3.9566183640870597E-2</v>
      </c>
      <c r="BK13" s="17">
        <v>1.6288536532271299E-2</v>
      </c>
      <c r="BL13" s="17"/>
      <c r="BM13" s="17">
        <v>1.2977331785543399E-2</v>
      </c>
      <c r="BN13" s="17">
        <v>8.7036021284290707E-3</v>
      </c>
      <c r="BO13" s="17">
        <v>3.4847617702754997E-2</v>
      </c>
      <c r="BP13" s="17"/>
      <c r="BQ13" s="17">
        <v>1.46709307977087E-2</v>
      </c>
      <c r="BR13" s="17">
        <v>1.34091870917243E-2</v>
      </c>
      <c r="BS13" s="17"/>
      <c r="BT13" s="17">
        <v>1.5456183681754899E-2</v>
      </c>
      <c r="BU13" s="17">
        <v>9.9539179055238292E-3</v>
      </c>
    </row>
    <row r="14" spans="2:73" x14ac:dyDescent="0.3">
      <c r="B14" s="18" t="s">
        <v>92</v>
      </c>
      <c r="C14" s="19">
        <v>7.20632307273954E-2</v>
      </c>
      <c r="D14" s="19">
        <v>5.8423339548325202E-2</v>
      </c>
      <c r="E14" s="19">
        <v>8.4121879070196498E-2</v>
      </c>
      <c r="F14" s="19"/>
      <c r="G14" s="19">
        <v>0.102097810589537</v>
      </c>
      <c r="H14" s="19">
        <v>4.5725022824249499E-2</v>
      </c>
      <c r="I14" s="19">
        <v>6.7199281876497E-2</v>
      </c>
      <c r="J14" s="19">
        <v>5.6079459293179999E-2</v>
      </c>
      <c r="K14" s="19">
        <v>0.102274972093023</v>
      </c>
      <c r="L14" s="19">
        <v>7.0179673922386498E-2</v>
      </c>
      <c r="M14" s="19"/>
      <c r="N14" s="19">
        <v>4.3776140204695099E-2</v>
      </c>
      <c r="O14" s="19">
        <v>4.4627224576993203E-2</v>
      </c>
      <c r="P14" s="19">
        <v>8.0820715734198398E-2</v>
      </c>
      <c r="Q14" s="19">
        <v>0.126571137496446</v>
      </c>
      <c r="R14" s="19"/>
      <c r="S14" s="19">
        <v>5.2840532979924699E-2</v>
      </c>
      <c r="T14" s="19">
        <v>8.3717932459434999E-2</v>
      </c>
      <c r="U14" s="19">
        <v>5.7391020653038097E-2</v>
      </c>
      <c r="V14" s="19">
        <v>6.2381427180716903E-2</v>
      </c>
      <c r="W14" s="19">
        <v>5.9994238454660197E-2</v>
      </c>
      <c r="X14" s="19">
        <v>0.110930882219109</v>
      </c>
      <c r="Y14" s="19">
        <v>9.4921909744863794E-2</v>
      </c>
      <c r="Z14" s="19">
        <v>9.7684038755218E-2</v>
      </c>
      <c r="AA14" s="19">
        <v>5.5412580991208001E-2</v>
      </c>
      <c r="AB14" s="19"/>
      <c r="AC14" s="19">
        <v>0.146958167388857</v>
      </c>
      <c r="AD14" s="19">
        <v>0.18605065420622699</v>
      </c>
      <c r="AE14" s="19">
        <v>0.13380617389961</v>
      </c>
      <c r="AF14" s="19">
        <v>8.1674819709673205E-2</v>
      </c>
      <c r="AG14" s="19">
        <v>7.1850298435441898E-2</v>
      </c>
      <c r="AH14" s="19">
        <v>8.4452349279116906E-2</v>
      </c>
      <c r="AI14" s="19">
        <v>4.5626455365717397E-2</v>
      </c>
      <c r="AJ14" s="19">
        <v>2.6790600877277401E-2</v>
      </c>
      <c r="AK14" s="19">
        <v>4.89148378007511E-2</v>
      </c>
      <c r="AL14" s="19">
        <v>7.2581952574448397E-2</v>
      </c>
      <c r="AM14" s="19">
        <v>2.30182986795156E-2</v>
      </c>
      <c r="AN14" s="19">
        <v>3.0960706973246901E-2</v>
      </c>
      <c r="AO14" s="19">
        <v>3.6635315053099402E-2</v>
      </c>
      <c r="AP14" s="19">
        <v>5.5345989810619799E-2</v>
      </c>
      <c r="AQ14" s="19">
        <v>2.93639491557567E-2</v>
      </c>
      <c r="AR14" s="19">
        <v>1.4987382319052899E-2</v>
      </c>
      <c r="AS14" s="19"/>
      <c r="AT14" s="19">
        <v>6.2245546536780799E-2</v>
      </c>
      <c r="AU14" s="19">
        <v>7.2353602730507505E-2</v>
      </c>
      <c r="AV14" s="19">
        <v>7.0024978104327701E-2</v>
      </c>
      <c r="AW14" s="19">
        <v>7.21140777440063E-2</v>
      </c>
      <c r="AX14" s="19">
        <v>0.102949609585428</v>
      </c>
      <c r="AY14" s="19">
        <v>5.3208542052308003E-2</v>
      </c>
      <c r="AZ14" s="19"/>
      <c r="BA14" s="19">
        <v>0.10088280033897599</v>
      </c>
      <c r="BB14" s="19">
        <v>6.9903834848732693E-2</v>
      </c>
      <c r="BC14" s="19">
        <v>5.0122734935008503E-2</v>
      </c>
      <c r="BD14" s="19">
        <v>3.6687595452981898E-2</v>
      </c>
      <c r="BE14" s="19">
        <v>2.1457088975655299E-2</v>
      </c>
      <c r="BF14" s="19"/>
      <c r="BG14" s="19">
        <v>7.1738433127361306E-2</v>
      </c>
      <c r="BH14" s="19">
        <v>3.8751512150805197E-2</v>
      </c>
      <c r="BI14" s="19">
        <v>8.9952001191799705E-2</v>
      </c>
      <c r="BJ14" s="19">
        <v>6.6141378048755195E-2</v>
      </c>
      <c r="BK14" s="19">
        <v>2.9247235355647699E-2</v>
      </c>
      <c r="BL14" s="19"/>
      <c r="BM14" s="19">
        <v>4.92251711294747E-2</v>
      </c>
      <c r="BN14" s="19">
        <v>8.6736240984102098E-2</v>
      </c>
      <c r="BO14" s="19">
        <v>0.106712922768159</v>
      </c>
      <c r="BP14" s="19"/>
      <c r="BQ14" s="19">
        <v>3.13099821140446E-2</v>
      </c>
      <c r="BR14" s="19">
        <v>8.3204173412896695E-2</v>
      </c>
      <c r="BS14" s="19"/>
      <c r="BT14" s="19">
        <v>3.6629669803680202E-2</v>
      </c>
      <c r="BU14" s="19">
        <v>9.3480976120329407E-2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0.117384806039497</v>
      </c>
      <c r="D9" s="17">
        <v>0.14301217748762299</v>
      </c>
      <c r="E9" s="17">
        <v>9.4156905712419206E-2</v>
      </c>
      <c r="F9" s="17"/>
      <c r="G9" s="17">
        <v>0.19194504588123801</v>
      </c>
      <c r="H9" s="17">
        <v>0.20207651819835401</v>
      </c>
      <c r="I9" s="17">
        <v>0.10777034385489501</v>
      </c>
      <c r="J9" s="17">
        <v>8.7786849321924598E-2</v>
      </c>
      <c r="K9" s="17">
        <v>5.8880022294173502E-2</v>
      </c>
      <c r="L9" s="17">
        <v>6.5197555656843098E-2</v>
      </c>
      <c r="M9" s="17"/>
      <c r="N9" s="17">
        <v>0.122234390374464</v>
      </c>
      <c r="O9" s="17">
        <v>0.15509172168704299</v>
      </c>
      <c r="P9" s="17">
        <v>9.3413970604891303E-2</v>
      </c>
      <c r="Q9" s="17">
        <v>9.7947305103337406E-2</v>
      </c>
      <c r="R9" s="17"/>
      <c r="S9" s="17">
        <v>0.18845943569562501</v>
      </c>
      <c r="T9" s="17">
        <v>9.8027227568295003E-2</v>
      </c>
      <c r="U9" s="17">
        <v>7.7754265349969195E-2</v>
      </c>
      <c r="V9" s="17">
        <v>0.102816184376764</v>
      </c>
      <c r="W9" s="17">
        <v>8.3228728705607796E-2</v>
      </c>
      <c r="X9" s="17">
        <v>9.3026116227644701E-2</v>
      </c>
      <c r="Y9" s="17">
        <v>7.6294071495729102E-2</v>
      </c>
      <c r="Z9" s="17">
        <v>0.15845436763086801</v>
      </c>
      <c r="AA9" s="17">
        <v>0.153911087869644</v>
      </c>
      <c r="AB9" s="17"/>
      <c r="AC9" s="17">
        <v>0.19094747292073899</v>
      </c>
      <c r="AD9" s="17">
        <v>0.151558313302119</v>
      </c>
      <c r="AE9" s="17">
        <v>8.2913017111025403E-2</v>
      </c>
      <c r="AF9" s="17">
        <v>9.1161111181668003E-2</v>
      </c>
      <c r="AG9" s="17">
        <v>0.13628406542677901</v>
      </c>
      <c r="AH9" s="17">
        <v>5.7400379692373403E-2</v>
      </c>
      <c r="AI9" s="17">
        <v>0.17859339528176801</v>
      </c>
      <c r="AJ9" s="17">
        <v>9.7908210911020796E-2</v>
      </c>
      <c r="AK9" s="17">
        <v>0.13932981105113701</v>
      </c>
      <c r="AL9" s="17">
        <v>9.3276522167976897E-2</v>
      </c>
      <c r="AM9" s="17">
        <v>8.6260824447188897E-2</v>
      </c>
      <c r="AN9" s="17">
        <v>0.14505655242851201</v>
      </c>
      <c r="AO9" s="17">
        <v>0.100779104831541</v>
      </c>
      <c r="AP9" s="17">
        <v>0.13404004278213699</v>
      </c>
      <c r="AQ9" s="17">
        <v>7.0469481559281094E-2</v>
      </c>
      <c r="AR9" s="17">
        <v>0.25701432093746401</v>
      </c>
      <c r="AS9" s="17"/>
      <c r="AT9" s="17">
        <v>0.179748733184912</v>
      </c>
      <c r="AU9" s="17">
        <v>0.118318197553309</v>
      </c>
      <c r="AV9" s="17">
        <v>9.7944170447116799E-2</v>
      </c>
      <c r="AW9" s="17">
        <v>0.101708014429193</v>
      </c>
      <c r="AX9" s="17">
        <v>5.6152677954812401E-2</v>
      </c>
      <c r="AY9" s="17">
        <v>9.1338934484481202E-2</v>
      </c>
      <c r="AZ9" s="17"/>
      <c r="BA9" s="17">
        <v>8.8916436786961095E-2</v>
      </c>
      <c r="BB9" s="17">
        <v>9.7549076229677706E-2</v>
      </c>
      <c r="BC9" s="17">
        <v>0.12029218945457699</v>
      </c>
      <c r="BD9" s="17">
        <v>0.23683174058401199</v>
      </c>
      <c r="BE9" s="17">
        <v>0.296546592022295</v>
      </c>
      <c r="BF9" s="17"/>
      <c r="BG9" s="17">
        <v>9.4080202242750294E-2</v>
      </c>
      <c r="BH9" s="17">
        <v>0.16878019205138101</v>
      </c>
      <c r="BI9" s="17">
        <v>5.0912564538008E-2</v>
      </c>
      <c r="BJ9" s="17">
        <v>0.112246860114047</v>
      </c>
      <c r="BK9" s="17">
        <v>8.0150895144800699E-2</v>
      </c>
      <c r="BL9" s="17"/>
      <c r="BM9" s="17">
        <v>0.126245895015897</v>
      </c>
      <c r="BN9" s="17">
        <v>0.10626782452372199</v>
      </c>
      <c r="BO9" s="17">
        <v>0.116874436226997</v>
      </c>
      <c r="BP9" s="17"/>
      <c r="BQ9" s="17">
        <v>0.170564504048694</v>
      </c>
      <c r="BR9" s="17">
        <v>9.0862411443134394E-2</v>
      </c>
      <c r="BS9" s="17"/>
      <c r="BT9" s="17">
        <v>0.13717559938292201</v>
      </c>
      <c r="BU9" s="17">
        <v>9.9666186392847897E-2</v>
      </c>
    </row>
    <row r="10" spans="2:73" x14ac:dyDescent="0.3">
      <c r="B10" s="18" t="s">
        <v>682</v>
      </c>
      <c r="C10" s="17">
        <v>0.34591180471989202</v>
      </c>
      <c r="D10" s="17">
        <v>0.34322400070262699</v>
      </c>
      <c r="E10" s="17">
        <v>0.34946234695818301</v>
      </c>
      <c r="F10" s="17"/>
      <c r="G10" s="17">
        <v>0.34039864178333101</v>
      </c>
      <c r="H10" s="17">
        <v>0.41418189398229599</v>
      </c>
      <c r="I10" s="17">
        <v>0.338419385433186</v>
      </c>
      <c r="J10" s="17">
        <v>0.32416234729343901</v>
      </c>
      <c r="K10" s="17">
        <v>0.314918335365591</v>
      </c>
      <c r="L10" s="17">
        <v>0.33480778321579302</v>
      </c>
      <c r="M10" s="17"/>
      <c r="N10" s="17">
        <v>0.39337636881565902</v>
      </c>
      <c r="O10" s="17">
        <v>0.322380080797394</v>
      </c>
      <c r="P10" s="17">
        <v>0.32817751036493498</v>
      </c>
      <c r="Q10" s="17">
        <v>0.33306525517969798</v>
      </c>
      <c r="R10" s="17"/>
      <c r="S10" s="17">
        <v>0.36062548023622998</v>
      </c>
      <c r="T10" s="17">
        <v>0.331437678680776</v>
      </c>
      <c r="U10" s="17">
        <v>0.29704532042335802</v>
      </c>
      <c r="V10" s="17">
        <v>0.300828751173495</v>
      </c>
      <c r="W10" s="17">
        <v>0.39763532819463698</v>
      </c>
      <c r="X10" s="17">
        <v>0.33877445659772298</v>
      </c>
      <c r="Y10" s="17">
        <v>0.37880100968380098</v>
      </c>
      <c r="Z10" s="17">
        <v>0.33888633313905198</v>
      </c>
      <c r="AA10" s="17">
        <v>0.36893094382848801</v>
      </c>
      <c r="AB10" s="17"/>
      <c r="AC10" s="17">
        <v>0.238828287422261</v>
      </c>
      <c r="AD10" s="17">
        <v>0.36280727005042102</v>
      </c>
      <c r="AE10" s="17">
        <v>0.32627729171916903</v>
      </c>
      <c r="AF10" s="17">
        <v>0.243058716745673</v>
      </c>
      <c r="AG10" s="17">
        <v>0.29296029423939302</v>
      </c>
      <c r="AH10" s="17">
        <v>0.39420512184690898</v>
      </c>
      <c r="AI10" s="17">
        <v>0.32843270569189198</v>
      </c>
      <c r="AJ10" s="17">
        <v>0.28500498768236698</v>
      </c>
      <c r="AK10" s="17">
        <v>0.35715528032216798</v>
      </c>
      <c r="AL10" s="17">
        <v>0.38315004668791303</v>
      </c>
      <c r="AM10" s="17">
        <v>0.433100539460402</v>
      </c>
      <c r="AN10" s="17">
        <v>0.40900361637323102</v>
      </c>
      <c r="AO10" s="17">
        <v>0.35782131481190999</v>
      </c>
      <c r="AP10" s="17">
        <v>0.30120574534107403</v>
      </c>
      <c r="AQ10" s="17">
        <v>0.42249742684492297</v>
      </c>
      <c r="AR10" s="17">
        <v>0.41615086380435801</v>
      </c>
      <c r="AS10" s="17"/>
      <c r="AT10" s="17">
        <v>0.39601728811195602</v>
      </c>
      <c r="AU10" s="17">
        <v>0.32681433384075698</v>
      </c>
      <c r="AV10" s="17">
        <v>0.363711655415482</v>
      </c>
      <c r="AW10" s="17">
        <v>0.32759027841111599</v>
      </c>
      <c r="AX10" s="17">
        <v>0.31125534566598601</v>
      </c>
      <c r="AY10" s="17">
        <v>0.326616490923682</v>
      </c>
      <c r="AZ10" s="17"/>
      <c r="BA10" s="17">
        <v>0.297101625329453</v>
      </c>
      <c r="BB10" s="17">
        <v>0.30813170885014701</v>
      </c>
      <c r="BC10" s="17">
        <v>0.40060730109403397</v>
      </c>
      <c r="BD10" s="17">
        <v>0.398475478344686</v>
      </c>
      <c r="BE10" s="17">
        <v>0.192923297385657</v>
      </c>
      <c r="BF10" s="17"/>
      <c r="BG10" s="17">
        <v>0.38128879170894697</v>
      </c>
      <c r="BH10" s="17">
        <v>0.38475878509664102</v>
      </c>
      <c r="BI10" s="17">
        <v>0.35901417687088699</v>
      </c>
      <c r="BJ10" s="17">
        <v>0.29295392773977103</v>
      </c>
      <c r="BK10" s="17">
        <v>0.36777998792608801</v>
      </c>
      <c r="BL10" s="17"/>
      <c r="BM10" s="17">
        <v>0.36921220384860998</v>
      </c>
      <c r="BN10" s="17">
        <v>0.33549146286998199</v>
      </c>
      <c r="BO10" s="17">
        <v>0.29971161944591701</v>
      </c>
      <c r="BP10" s="17"/>
      <c r="BQ10" s="17">
        <v>0.42700855653810699</v>
      </c>
      <c r="BR10" s="17">
        <v>0.29818808129874602</v>
      </c>
      <c r="BS10" s="17"/>
      <c r="BT10" s="17">
        <v>0.38786262207055899</v>
      </c>
      <c r="BU10" s="17">
        <v>0.29693777009216898</v>
      </c>
    </row>
    <row r="11" spans="2:73" x14ac:dyDescent="0.3">
      <c r="B11" s="18" t="s">
        <v>683</v>
      </c>
      <c r="C11" s="17">
        <v>0.36529249680688702</v>
      </c>
      <c r="D11" s="17">
        <v>0.37128224284961198</v>
      </c>
      <c r="E11" s="17">
        <v>0.35933700564641102</v>
      </c>
      <c r="F11" s="17"/>
      <c r="G11" s="17">
        <v>0.30195652036496601</v>
      </c>
      <c r="H11" s="17">
        <v>0.23717252860587201</v>
      </c>
      <c r="I11" s="17">
        <v>0.35303236433936203</v>
      </c>
      <c r="J11" s="17">
        <v>0.39323869995268002</v>
      </c>
      <c r="K11" s="17">
        <v>0.43467806477036203</v>
      </c>
      <c r="L11" s="17">
        <v>0.456546536526657</v>
      </c>
      <c r="M11" s="17"/>
      <c r="N11" s="17">
        <v>0.34118408396635702</v>
      </c>
      <c r="O11" s="17">
        <v>0.36612530023059398</v>
      </c>
      <c r="P11" s="17">
        <v>0.37358929438431399</v>
      </c>
      <c r="Q11" s="17">
        <v>0.37946078373837899</v>
      </c>
      <c r="R11" s="17"/>
      <c r="S11" s="17">
        <v>0.308364543993983</v>
      </c>
      <c r="T11" s="17">
        <v>0.39522407163704898</v>
      </c>
      <c r="U11" s="17">
        <v>0.43376880146215002</v>
      </c>
      <c r="V11" s="17">
        <v>0.392058907476938</v>
      </c>
      <c r="W11" s="17">
        <v>0.35958140569969699</v>
      </c>
      <c r="X11" s="17">
        <v>0.39267013321620098</v>
      </c>
      <c r="Y11" s="17">
        <v>0.35993146877423599</v>
      </c>
      <c r="Z11" s="17">
        <v>0.33260723097960898</v>
      </c>
      <c r="AA11" s="17">
        <v>0.32211919189786198</v>
      </c>
      <c r="AB11" s="17"/>
      <c r="AC11" s="17">
        <v>0.43012821978983001</v>
      </c>
      <c r="AD11" s="17">
        <v>0.23674660754611501</v>
      </c>
      <c r="AE11" s="17">
        <v>0.413508462749411</v>
      </c>
      <c r="AF11" s="17">
        <v>0.48949872637550401</v>
      </c>
      <c r="AG11" s="17">
        <v>0.36020586318662501</v>
      </c>
      <c r="AH11" s="17">
        <v>0.35057982026346701</v>
      </c>
      <c r="AI11" s="17">
        <v>0.31841468237891102</v>
      </c>
      <c r="AJ11" s="17">
        <v>0.46840187742511702</v>
      </c>
      <c r="AK11" s="17">
        <v>0.37813157175946499</v>
      </c>
      <c r="AL11" s="17">
        <v>0.41551605084934901</v>
      </c>
      <c r="AM11" s="17">
        <v>0.33130919938388698</v>
      </c>
      <c r="AN11" s="17">
        <v>0.31743256466300002</v>
      </c>
      <c r="AO11" s="17">
        <v>0.34377368545441001</v>
      </c>
      <c r="AP11" s="17">
        <v>0.42626968184623298</v>
      </c>
      <c r="AQ11" s="17">
        <v>0.41091619443539501</v>
      </c>
      <c r="AR11" s="17">
        <v>0.217297392680181</v>
      </c>
      <c r="AS11" s="17"/>
      <c r="AT11" s="17">
        <v>0.29067154521209099</v>
      </c>
      <c r="AU11" s="17">
        <v>0.38465619137277801</v>
      </c>
      <c r="AV11" s="17">
        <v>0.34757758634573799</v>
      </c>
      <c r="AW11" s="17">
        <v>0.37611064443874098</v>
      </c>
      <c r="AX11" s="17">
        <v>0.443498521879793</v>
      </c>
      <c r="AY11" s="17">
        <v>0.41692523468088299</v>
      </c>
      <c r="AZ11" s="17"/>
      <c r="BA11" s="17">
        <v>0.42252627436999701</v>
      </c>
      <c r="BB11" s="17">
        <v>0.39942689193381298</v>
      </c>
      <c r="BC11" s="17">
        <v>0.34880668683041999</v>
      </c>
      <c r="BD11" s="17">
        <v>0.208099318321842</v>
      </c>
      <c r="BE11" s="17">
        <v>0.36719294343560899</v>
      </c>
      <c r="BF11" s="17"/>
      <c r="BG11" s="17">
        <v>0.38522189935727902</v>
      </c>
      <c r="BH11" s="17">
        <v>0.31110733638983001</v>
      </c>
      <c r="BI11" s="17">
        <v>0.46791743940363401</v>
      </c>
      <c r="BJ11" s="17">
        <v>0.36835896673873397</v>
      </c>
      <c r="BK11" s="17">
        <v>0.45455421595113998</v>
      </c>
      <c r="BL11" s="17"/>
      <c r="BM11" s="17">
        <v>0.36555567335286399</v>
      </c>
      <c r="BN11" s="17">
        <v>0.384862590956285</v>
      </c>
      <c r="BO11" s="17">
        <v>0.31782406444441202</v>
      </c>
      <c r="BP11" s="17"/>
      <c r="BQ11" s="17">
        <v>0.27332474699871101</v>
      </c>
      <c r="BR11" s="17">
        <v>0.42387865506320499</v>
      </c>
      <c r="BS11" s="17"/>
      <c r="BT11" s="17">
        <v>0.342321126990902</v>
      </c>
      <c r="BU11" s="17">
        <v>0.40329678347352399</v>
      </c>
    </row>
    <row r="12" spans="2:73" x14ac:dyDescent="0.3">
      <c r="B12" s="18" t="s">
        <v>684</v>
      </c>
      <c r="C12" s="17">
        <v>9.0457664587536901E-2</v>
      </c>
      <c r="D12" s="17">
        <v>7.6919418293625003E-2</v>
      </c>
      <c r="E12" s="17">
        <v>0.102392041868283</v>
      </c>
      <c r="F12" s="17"/>
      <c r="G12" s="17">
        <v>8.1699430002364196E-2</v>
      </c>
      <c r="H12" s="17">
        <v>9.4338702115627907E-2</v>
      </c>
      <c r="I12" s="17">
        <v>0.107314091284179</v>
      </c>
      <c r="J12" s="17">
        <v>0.121490807749081</v>
      </c>
      <c r="K12" s="17">
        <v>7.4330900784948903E-2</v>
      </c>
      <c r="L12" s="17">
        <v>6.7445016309776396E-2</v>
      </c>
      <c r="M12" s="17"/>
      <c r="N12" s="17">
        <v>9.1353060532452499E-2</v>
      </c>
      <c r="O12" s="17">
        <v>0.102762722653101</v>
      </c>
      <c r="P12" s="17">
        <v>0.107356897012367</v>
      </c>
      <c r="Q12" s="17">
        <v>6.04260606863634E-2</v>
      </c>
      <c r="R12" s="17"/>
      <c r="S12" s="17">
        <v>7.7643385612392604E-2</v>
      </c>
      <c r="T12" s="17">
        <v>9.2541946631096397E-2</v>
      </c>
      <c r="U12" s="17">
        <v>0.122256064374601</v>
      </c>
      <c r="V12" s="17">
        <v>0.118068056138389</v>
      </c>
      <c r="W12" s="17">
        <v>0.10346105544249599</v>
      </c>
      <c r="X12" s="17">
        <v>7.9901698347593503E-2</v>
      </c>
      <c r="Y12" s="17">
        <v>5.8470957352157502E-2</v>
      </c>
      <c r="Z12" s="17">
        <v>9.6643783030474203E-2</v>
      </c>
      <c r="AA12" s="17">
        <v>7.7200995745664497E-2</v>
      </c>
      <c r="AB12" s="17"/>
      <c r="AC12" s="17">
        <v>0.14009601986716999</v>
      </c>
      <c r="AD12" s="17">
        <v>5.70434299136734E-2</v>
      </c>
      <c r="AE12" s="17">
        <v>4.04542115872564E-2</v>
      </c>
      <c r="AF12" s="17">
        <v>8.8805786808494505E-2</v>
      </c>
      <c r="AG12" s="17">
        <v>0.125210746095515</v>
      </c>
      <c r="AH12" s="17">
        <v>0.114400985346128</v>
      </c>
      <c r="AI12" s="17">
        <v>0.107151067923454</v>
      </c>
      <c r="AJ12" s="17">
        <v>8.8264672029244304E-2</v>
      </c>
      <c r="AK12" s="17">
        <v>7.5847163715925606E-2</v>
      </c>
      <c r="AL12" s="17">
        <v>5.0525462410760801E-2</v>
      </c>
      <c r="AM12" s="17">
        <v>9.5549146543108407E-2</v>
      </c>
      <c r="AN12" s="17">
        <v>9.8813138120516397E-2</v>
      </c>
      <c r="AO12" s="17">
        <v>0.13682979356695801</v>
      </c>
      <c r="AP12" s="17">
        <v>5.7712428268729299E-2</v>
      </c>
      <c r="AQ12" s="17">
        <v>7.8940170279303695E-2</v>
      </c>
      <c r="AR12" s="17">
        <v>7.8387034986526397E-2</v>
      </c>
      <c r="AS12" s="17"/>
      <c r="AT12" s="17">
        <v>5.5519517446689898E-2</v>
      </c>
      <c r="AU12" s="17">
        <v>8.5516792884346896E-2</v>
      </c>
      <c r="AV12" s="17">
        <v>0.11335301830246899</v>
      </c>
      <c r="AW12" s="17">
        <v>0.119716308907153</v>
      </c>
      <c r="AX12" s="17">
        <v>7.2158270994671703E-2</v>
      </c>
      <c r="AY12" s="17">
        <v>0.135744604371938</v>
      </c>
      <c r="AZ12" s="17"/>
      <c r="BA12" s="17">
        <v>7.5401218122315802E-2</v>
      </c>
      <c r="BB12" s="17">
        <v>0.116237239823376</v>
      </c>
      <c r="BC12" s="17">
        <v>6.8810610475410094E-2</v>
      </c>
      <c r="BD12" s="17">
        <v>0.105142532874744</v>
      </c>
      <c r="BE12" s="17">
        <v>7.8622506890277E-2</v>
      </c>
      <c r="BF12" s="17"/>
      <c r="BG12" s="17">
        <v>6.9551421820263595E-2</v>
      </c>
      <c r="BH12" s="17">
        <v>6.6212464818772396E-2</v>
      </c>
      <c r="BI12" s="17">
        <v>4.47883191455953E-2</v>
      </c>
      <c r="BJ12" s="17">
        <v>0.124829054592176</v>
      </c>
      <c r="BK12" s="17">
        <v>6.0754980964741197E-2</v>
      </c>
      <c r="BL12" s="17"/>
      <c r="BM12" s="17">
        <v>8.6921366761608096E-2</v>
      </c>
      <c r="BN12" s="17">
        <v>7.8457106894399206E-2</v>
      </c>
      <c r="BO12" s="17">
        <v>0.12985659593950299</v>
      </c>
      <c r="BP12" s="17"/>
      <c r="BQ12" s="17">
        <v>8.7655359758104803E-2</v>
      </c>
      <c r="BR12" s="17">
        <v>9.5177727241955903E-2</v>
      </c>
      <c r="BS12" s="17"/>
      <c r="BT12" s="17">
        <v>9.1996817053947397E-2</v>
      </c>
      <c r="BU12" s="17">
        <v>9.1650012834659303E-2</v>
      </c>
    </row>
    <row r="13" spans="2:73" x14ac:dyDescent="0.3">
      <c r="B13" s="18" t="s">
        <v>685</v>
      </c>
      <c r="C13" s="17">
        <v>1.3781415593505699E-2</v>
      </c>
      <c r="D13" s="17">
        <v>1.62131802364536E-2</v>
      </c>
      <c r="E13" s="17">
        <v>1.1585556833817101E-2</v>
      </c>
      <c r="F13" s="17"/>
      <c r="G13" s="17">
        <v>2.1840013902524599E-2</v>
      </c>
      <c r="H13" s="17">
        <v>1.04797722786067E-2</v>
      </c>
      <c r="I13" s="17">
        <v>2.8938890121127301E-2</v>
      </c>
      <c r="J13" s="17">
        <v>3.0457907790980201E-3</v>
      </c>
      <c r="K13" s="17">
        <v>2.2231428266419301E-2</v>
      </c>
      <c r="L13" s="17">
        <v>3.0748177148697902E-3</v>
      </c>
      <c r="M13" s="17"/>
      <c r="N13" s="17">
        <v>6.3147526636687804E-3</v>
      </c>
      <c r="O13" s="17">
        <v>1.1669953376610901E-2</v>
      </c>
      <c r="P13" s="17">
        <v>1.7594448700394501E-2</v>
      </c>
      <c r="Q13" s="17">
        <v>2.1134009715774001E-2</v>
      </c>
      <c r="R13" s="17"/>
      <c r="S13" s="17">
        <v>9.1701645593509802E-3</v>
      </c>
      <c r="T13" s="17">
        <v>3.24673134267502E-3</v>
      </c>
      <c r="U13" s="17">
        <v>2.06338242014583E-2</v>
      </c>
      <c r="V13" s="17">
        <v>2.8313139146816199E-2</v>
      </c>
      <c r="W13" s="17">
        <v>0</v>
      </c>
      <c r="X13" s="17">
        <v>1.32046072956674E-2</v>
      </c>
      <c r="Y13" s="17">
        <v>2.62692922520367E-2</v>
      </c>
      <c r="Z13" s="17">
        <v>1.9577264294889599E-2</v>
      </c>
      <c r="AA13" s="17">
        <v>1.32469272623232E-2</v>
      </c>
      <c r="AB13" s="17"/>
      <c r="AC13" s="17">
        <v>0</v>
      </c>
      <c r="AD13" s="17">
        <v>8.2245050868116301E-2</v>
      </c>
      <c r="AE13" s="17">
        <v>3.3118551766482499E-2</v>
      </c>
      <c r="AF13" s="17">
        <v>0</v>
      </c>
      <c r="AG13" s="17">
        <v>1.5343823040472399E-2</v>
      </c>
      <c r="AH13" s="17">
        <v>0</v>
      </c>
      <c r="AI13" s="17">
        <v>1.64640406995805E-2</v>
      </c>
      <c r="AJ13" s="17">
        <v>1.30847493522247E-2</v>
      </c>
      <c r="AK13" s="17">
        <v>8.3393163123388191E-3</v>
      </c>
      <c r="AL13" s="17">
        <v>1.7587072973647699E-2</v>
      </c>
      <c r="AM13" s="17">
        <v>2.1593493841561801E-2</v>
      </c>
      <c r="AN13" s="17">
        <v>0</v>
      </c>
      <c r="AO13" s="17">
        <v>1.04542342114045E-2</v>
      </c>
      <c r="AP13" s="17">
        <v>0</v>
      </c>
      <c r="AQ13" s="17">
        <v>0</v>
      </c>
      <c r="AR13" s="17">
        <v>0</v>
      </c>
      <c r="AS13" s="17"/>
      <c r="AT13" s="17">
        <v>1.73593030705139E-2</v>
      </c>
      <c r="AU13" s="17">
        <v>1.5057262247255499E-2</v>
      </c>
      <c r="AV13" s="17">
        <v>1.9078352667926599E-2</v>
      </c>
      <c r="AW13" s="17">
        <v>7.5431735667497498E-3</v>
      </c>
      <c r="AX13" s="17">
        <v>1.3476069030374901E-2</v>
      </c>
      <c r="AY13" s="17">
        <v>0</v>
      </c>
      <c r="AZ13" s="17"/>
      <c r="BA13" s="17">
        <v>8.9568874262081696E-3</v>
      </c>
      <c r="BB13" s="17">
        <v>2.4865276001951798E-2</v>
      </c>
      <c r="BC13" s="17">
        <v>1.7858139931918399E-2</v>
      </c>
      <c r="BD13" s="17">
        <v>9.0162975685121396E-3</v>
      </c>
      <c r="BE13" s="17">
        <v>0</v>
      </c>
      <c r="BF13" s="17"/>
      <c r="BG13" s="17">
        <v>1.30367109121805E-2</v>
      </c>
      <c r="BH13" s="17">
        <v>9.0286341705863807E-3</v>
      </c>
      <c r="BI13" s="17">
        <v>1.82250574110275E-2</v>
      </c>
      <c r="BJ13" s="17">
        <v>4.0176474316277098E-2</v>
      </c>
      <c r="BK13" s="17">
        <v>0</v>
      </c>
      <c r="BL13" s="17"/>
      <c r="BM13" s="17">
        <v>7.4584670848247599E-3</v>
      </c>
      <c r="BN13" s="17">
        <v>1.0196880655965E-2</v>
      </c>
      <c r="BO13" s="17">
        <v>4.1608997408970998E-2</v>
      </c>
      <c r="BP13" s="17"/>
      <c r="BQ13" s="17">
        <v>1.17818230320635E-2</v>
      </c>
      <c r="BR13" s="17">
        <v>1.4751459747762499E-2</v>
      </c>
      <c r="BS13" s="17"/>
      <c r="BT13" s="17">
        <v>1.20673421619265E-2</v>
      </c>
      <c r="BU13" s="17">
        <v>1.22230721880479E-2</v>
      </c>
    </row>
    <row r="14" spans="2:73" x14ac:dyDescent="0.3">
      <c r="B14" s="18" t="s">
        <v>92</v>
      </c>
      <c r="C14" s="19">
        <v>6.7171812252680901E-2</v>
      </c>
      <c r="D14" s="19">
        <v>4.9348980430059003E-2</v>
      </c>
      <c r="E14" s="19">
        <v>8.3066142980886798E-2</v>
      </c>
      <c r="F14" s="19"/>
      <c r="G14" s="19">
        <v>6.2160348065575501E-2</v>
      </c>
      <c r="H14" s="19">
        <v>4.1750584819242799E-2</v>
      </c>
      <c r="I14" s="19">
        <v>6.4524924967249694E-2</v>
      </c>
      <c r="J14" s="19">
        <v>7.02755049037775E-2</v>
      </c>
      <c r="K14" s="19">
        <v>9.4961248518505195E-2</v>
      </c>
      <c r="L14" s="19">
        <v>7.2928290576061094E-2</v>
      </c>
      <c r="M14" s="19"/>
      <c r="N14" s="19">
        <v>4.5537343647398601E-2</v>
      </c>
      <c r="O14" s="19">
        <v>4.1970221255257102E-2</v>
      </c>
      <c r="P14" s="19">
        <v>7.9867878933099504E-2</v>
      </c>
      <c r="Q14" s="19">
        <v>0.107966585576448</v>
      </c>
      <c r="R14" s="19"/>
      <c r="S14" s="19">
        <v>5.5736989902417898E-2</v>
      </c>
      <c r="T14" s="19">
        <v>7.9522344140108697E-2</v>
      </c>
      <c r="U14" s="19">
        <v>4.8541724188463697E-2</v>
      </c>
      <c r="V14" s="19">
        <v>5.7914961687597299E-2</v>
      </c>
      <c r="W14" s="19">
        <v>5.6093481957562003E-2</v>
      </c>
      <c r="X14" s="19">
        <v>8.2422988315170795E-2</v>
      </c>
      <c r="Y14" s="19">
        <v>0.10023320044204</v>
      </c>
      <c r="Z14" s="19">
        <v>5.3831020925107199E-2</v>
      </c>
      <c r="AA14" s="19">
        <v>6.4590853396018305E-2</v>
      </c>
      <c r="AB14" s="19"/>
      <c r="AC14" s="19">
        <v>0</v>
      </c>
      <c r="AD14" s="19">
        <v>0.109599328319555</v>
      </c>
      <c r="AE14" s="19">
        <v>0.10372846506665501</v>
      </c>
      <c r="AF14" s="19">
        <v>8.7475658888660393E-2</v>
      </c>
      <c r="AG14" s="19">
        <v>6.9995208011216004E-2</v>
      </c>
      <c r="AH14" s="19">
        <v>8.3413692851122101E-2</v>
      </c>
      <c r="AI14" s="19">
        <v>5.0944108024395002E-2</v>
      </c>
      <c r="AJ14" s="19">
        <v>4.7335502600026502E-2</v>
      </c>
      <c r="AK14" s="19">
        <v>4.1196856838965602E-2</v>
      </c>
      <c r="AL14" s="19">
        <v>3.99448449103516E-2</v>
      </c>
      <c r="AM14" s="19">
        <v>3.2186796323851699E-2</v>
      </c>
      <c r="AN14" s="19">
        <v>2.9694128414740801E-2</v>
      </c>
      <c r="AO14" s="19">
        <v>5.0341867123776203E-2</v>
      </c>
      <c r="AP14" s="19">
        <v>8.0772101761826101E-2</v>
      </c>
      <c r="AQ14" s="19">
        <v>1.71767268810974E-2</v>
      </c>
      <c r="AR14" s="19">
        <v>3.1150387591471401E-2</v>
      </c>
      <c r="AS14" s="19"/>
      <c r="AT14" s="19">
        <v>6.0683612973837099E-2</v>
      </c>
      <c r="AU14" s="19">
        <v>6.9637222101553903E-2</v>
      </c>
      <c r="AV14" s="19">
        <v>5.8335216821267397E-2</v>
      </c>
      <c r="AW14" s="19">
        <v>6.7331580247048203E-2</v>
      </c>
      <c r="AX14" s="19">
        <v>0.103459114474362</v>
      </c>
      <c r="AY14" s="19">
        <v>2.9374735539014901E-2</v>
      </c>
      <c r="AZ14" s="19"/>
      <c r="BA14" s="19">
        <v>0.107097557965066</v>
      </c>
      <c r="BB14" s="19">
        <v>5.3789807161035201E-2</v>
      </c>
      <c r="BC14" s="19">
        <v>4.3625072213640301E-2</v>
      </c>
      <c r="BD14" s="19">
        <v>4.2434632306203798E-2</v>
      </c>
      <c r="BE14" s="19">
        <v>6.4714660266162599E-2</v>
      </c>
      <c r="BF14" s="19"/>
      <c r="BG14" s="19">
        <v>5.6820973958579803E-2</v>
      </c>
      <c r="BH14" s="19">
        <v>6.0112587472788699E-2</v>
      </c>
      <c r="BI14" s="19">
        <v>5.9142442630848301E-2</v>
      </c>
      <c r="BJ14" s="19">
        <v>6.1434716498994797E-2</v>
      </c>
      <c r="BK14" s="19">
        <v>3.6759920013230397E-2</v>
      </c>
      <c r="BL14" s="19"/>
      <c r="BM14" s="19">
        <v>4.4606393936196601E-2</v>
      </c>
      <c r="BN14" s="19">
        <v>8.4724134099646103E-2</v>
      </c>
      <c r="BO14" s="19">
        <v>9.4124286534199603E-2</v>
      </c>
      <c r="BP14" s="19"/>
      <c r="BQ14" s="19">
        <v>2.96650096243187E-2</v>
      </c>
      <c r="BR14" s="19">
        <v>7.71416652051959E-2</v>
      </c>
      <c r="BS14" s="19"/>
      <c r="BT14" s="19">
        <v>2.8576492339742299E-2</v>
      </c>
      <c r="BU14" s="19">
        <v>9.6226175018751803E-2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0.137117700344973</v>
      </c>
      <c r="D9" s="17">
        <v>0.163396504726147</v>
      </c>
      <c r="E9" s="17">
        <v>0.113351464787332</v>
      </c>
      <c r="F9" s="17"/>
      <c r="G9" s="17">
        <v>0.18721708620055599</v>
      </c>
      <c r="H9" s="17">
        <v>0.18705598411312399</v>
      </c>
      <c r="I9" s="17">
        <v>0.142644396291734</v>
      </c>
      <c r="J9" s="17">
        <v>0.115954722053988</v>
      </c>
      <c r="K9" s="17">
        <v>0.11350063731667</v>
      </c>
      <c r="L9" s="17">
        <v>8.9846284395827702E-2</v>
      </c>
      <c r="M9" s="17"/>
      <c r="N9" s="17">
        <v>0.17692046676963599</v>
      </c>
      <c r="O9" s="17">
        <v>0.15281251505791299</v>
      </c>
      <c r="P9" s="17">
        <v>0.12405202031038801</v>
      </c>
      <c r="Q9" s="17">
        <v>8.5734879546388004E-2</v>
      </c>
      <c r="R9" s="17"/>
      <c r="S9" s="17">
        <v>0.152937499829536</v>
      </c>
      <c r="T9" s="17">
        <v>0.126915821893755</v>
      </c>
      <c r="U9" s="17">
        <v>0.138816431977141</v>
      </c>
      <c r="V9" s="17">
        <v>0.16609123364110301</v>
      </c>
      <c r="W9" s="17">
        <v>0.10831292590986601</v>
      </c>
      <c r="X9" s="17">
        <v>7.7129019349098396E-2</v>
      </c>
      <c r="Y9" s="17">
        <v>0.11802968964019001</v>
      </c>
      <c r="Z9" s="17">
        <v>0.15781697161897401</v>
      </c>
      <c r="AA9" s="17">
        <v>0.17311038128377601</v>
      </c>
      <c r="AB9" s="17"/>
      <c r="AC9" s="17">
        <v>5.2143827384081499E-2</v>
      </c>
      <c r="AD9" s="17">
        <v>5.7307285823948402E-2</v>
      </c>
      <c r="AE9" s="17">
        <v>0.120469551451772</v>
      </c>
      <c r="AF9" s="17">
        <v>0.108548260624339</v>
      </c>
      <c r="AG9" s="17">
        <v>0.15004443002095699</v>
      </c>
      <c r="AH9" s="17">
        <v>0.108407525811843</v>
      </c>
      <c r="AI9" s="17">
        <v>0.233888799188571</v>
      </c>
      <c r="AJ9" s="17">
        <v>9.8696369155598193E-2</v>
      </c>
      <c r="AK9" s="17">
        <v>6.6578385805943094E-2</v>
      </c>
      <c r="AL9" s="17">
        <v>0.15802795472012601</v>
      </c>
      <c r="AM9" s="17">
        <v>9.4119009532301595E-2</v>
      </c>
      <c r="AN9" s="17">
        <v>0.15620176099834099</v>
      </c>
      <c r="AO9" s="17">
        <v>0.154535183981622</v>
      </c>
      <c r="AP9" s="17">
        <v>0.14822005875071501</v>
      </c>
      <c r="AQ9" s="17">
        <v>0.147619810757534</v>
      </c>
      <c r="AR9" s="17">
        <v>0.32860755943821601</v>
      </c>
      <c r="AS9" s="17"/>
      <c r="AT9" s="17">
        <v>0.18412385747548901</v>
      </c>
      <c r="AU9" s="17">
        <v>0.13938415617827901</v>
      </c>
      <c r="AV9" s="17">
        <v>0.129147214511006</v>
      </c>
      <c r="AW9" s="17">
        <v>0.106434076774513</v>
      </c>
      <c r="AX9" s="17">
        <v>9.3579737090829201E-2</v>
      </c>
      <c r="AY9" s="17">
        <v>0.151727736969264</v>
      </c>
      <c r="AZ9" s="17"/>
      <c r="BA9" s="17">
        <v>0.104491609280998</v>
      </c>
      <c r="BB9" s="17">
        <v>0.12732523076895</v>
      </c>
      <c r="BC9" s="17">
        <v>0.14216738272010901</v>
      </c>
      <c r="BD9" s="17">
        <v>0.25138192954829303</v>
      </c>
      <c r="BE9" s="17">
        <v>0.16005395279468701</v>
      </c>
      <c r="BF9" s="17"/>
      <c r="BG9" s="17">
        <v>0.117349490523516</v>
      </c>
      <c r="BH9" s="17">
        <v>0.17687718738385499</v>
      </c>
      <c r="BI9" s="17">
        <v>0.14545092260147499</v>
      </c>
      <c r="BJ9" s="17">
        <v>0.114643830538153</v>
      </c>
      <c r="BK9" s="17">
        <v>0.112100610868062</v>
      </c>
      <c r="BL9" s="17"/>
      <c r="BM9" s="17">
        <v>0.157305145664977</v>
      </c>
      <c r="BN9" s="17">
        <v>0.122797506764872</v>
      </c>
      <c r="BO9" s="17">
        <v>0.10970900521962</v>
      </c>
      <c r="BP9" s="17"/>
      <c r="BQ9" s="17">
        <v>0.19356432417283201</v>
      </c>
      <c r="BR9" s="17">
        <v>0.108058643156871</v>
      </c>
      <c r="BS9" s="17"/>
      <c r="BT9" s="17">
        <v>0.16328224610706801</v>
      </c>
      <c r="BU9" s="17">
        <v>9.9155002750243207E-2</v>
      </c>
    </row>
    <row r="10" spans="2:73" x14ac:dyDescent="0.3">
      <c r="B10" s="18" t="s">
        <v>682</v>
      </c>
      <c r="C10" s="17">
        <v>0.42613699887692003</v>
      </c>
      <c r="D10" s="17">
        <v>0.405381910380401</v>
      </c>
      <c r="E10" s="17">
        <v>0.44422259875721798</v>
      </c>
      <c r="F10" s="17"/>
      <c r="G10" s="17">
        <v>0.36334600056401101</v>
      </c>
      <c r="H10" s="17">
        <v>0.42086114428391502</v>
      </c>
      <c r="I10" s="17">
        <v>0.41910250501049001</v>
      </c>
      <c r="J10" s="17">
        <v>0.430593020601092</v>
      </c>
      <c r="K10" s="17">
        <v>0.417034312085584</v>
      </c>
      <c r="L10" s="17">
        <v>0.48001556461560801</v>
      </c>
      <c r="M10" s="17"/>
      <c r="N10" s="17">
        <v>0.44907640972983498</v>
      </c>
      <c r="O10" s="17">
        <v>0.46779025343965502</v>
      </c>
      <c r="P10" s="17">
        <v>0.37105190432060597</v>
      </c>
      <c r="Q10" s="17">
        <v>0.41213455893540102</v>
      </c>
      <c r="R10" s="17"/>
      <c r="S10" s="17">
        <v>0.46138971259601402</v>
      </c>
      <c r="T10" s="17">
        <v>0.384978524381485</v>
      </c>
      <c r="U10" s="17">
        <v>0.37061618416547498</v>
      </c>
      <c r="V10" s="17">
        <v>0.389765563789917</v>
      </c>
      <c r="W10" s="17">
        <v>0.53361792663619501</v>
      </c>
      <c r="X10" s="17">
        <v>0.455978026774219</v>
      </c>
      <c r="Y10" s="17">
        <v>0.44101902913444702</v>
      </c>
      <c r="Z10" s="17">
        <v>0.47794278603297502</v>
      </c>
      <c r="AA10" s="17">
        <v>0.38910550171502201</v>
      </c>
      <c r="AB10" s="17"/>
      <c r="AC10" s="17">
        <v>0.378471586298749</v>
      </c>
      <c r="AD10" s="17">
        <v>0.46579463330437398</v>
      </c>
      <c r="AE10" s="17">
        <v>0.43084978308326599</v>
      </c>
      <c r="AF10" s="17">
        <v>0.34803830265934899</v>
      </c>
      <c r="AG10" s="17">
        <v>0.36442152244751203</v>
      </c>
      <c r="AH10" s="17">
        <v>0.451133612324912</v>
      </c>
      <c r="AI10" s="17">
        <v>0.39229290000834099</v>
      </c>
      <c r="AJ10" s="17">
        <v>0.48200208212714801</v>
      </c>
      <c r="AK10" s="17">
        <v>0.46819742274053899</v>
      </c>
      <c r="AL10" s="17">
        <v>0.44351759358654702</v>
      </c>
      <c r="AM10" s="17">
        <v>0.41069894410016</v>
      </c>
      <c r="AN10" s="17">
        <v>0.44867042889651498</v>
      </c>
      <c r="AO10" s="17">
        <v>0.43861347717223498</v>
      </c>
      <c r="AP10" s="17">
        <v>0.41586435449668002</v>
      </c>
      <c r="AQ10" s="17">
        <v>0.48295745561270398</v>
      </c>
      <c r="AR10" s="17">
        <v>0.47274430364619302</v>
      </c>
      <c r="AS10" s="17"/>
      <c r="AT10" s="17">
        <v>0.46437282435944699</v>
      </c>
      <c r="AU10" s="17">
        <v>0.39152396721330701</v>
      </c>
      <c r="AV10" s="17">
        <v>0.437988621558692</v>
      </c>
      <c r="AW10" s="17">
        <v>0.43089431401592898</v>
      </c>
      <c r="AX10" s="17">
        <v>0.409827846231411</v>
      </c>
      <c r="AY10" s="17">
        <v>0.44133654986561199</v>
      </c>
      <c r="AZ10" s="17"/>
      <c r="BA10" s="17">
        <v>0.36433621661961302</v>
      </c>
      <c r="BB10" s="17">
        <v>0.40826558121313999</v>
      </c>
      <c r="BC10" s="17">
        <v>0.46820107172497299</v>
      </c>
      <c r="BD10" s="17">
        <v>0.443714994905059</v>
      </c>
      <c r="BE10" s="17">
        <v>0.61854193404089997</v>
      </c>
      <c r="BF10" s="17"/>
      <c r="BG10" s="17">
        <v>0.44634910971516101</v>
      </c>
      <c r="BH10" s="17">
        <v>0.471519290896532</v>
      </c>
      <c r="BI10" s="17">
        <v>0.39486278376417999</v>
      </c>
      <c r="BJ10" s="17">
        <v>0.397373834360775</v>
      </c>
      <c r="BK10" s="17">
        <v>0.52158819018763403</v>
      </c>
      <c r="BL10" s="17"/>
      <c r="BM10" s="17">
        <v>0.44495991135121099</v>
      </c>
      <c r="BN10" s="17">
        <v>0.41000545211772399</v>
      </c>
      <c r="BO10" s="17">
        <v>0.40720833499598302</v>
      </c>
      <c r="BP10" s="17"/>
      <c r="BQ10" s="17">
        <v>0.43593629861484001</v>
      </c>
      <c r="BR10" s="17">
        <v>0.42294604895043197</v>
      </c>
      <c r="BS10" s="17"/>
      <c r="BT10" s="17">
        <v>0.45319544274960299</v>
      </c>
      <c r="BU10" s="17">
        <v>0.41056466031106498</v>
      </c>
    </row>
    <row r="11" spans="2:73" x14ac:dyDescent="0.3">
      <c r="B11" s="18" t="s">
        <v>683</v>
      </c>
      <c r="C11" s="17">
        <v>0.293204938105114</v>
      </c>
      <c r="D11" s="17">
        <v>0.29675403528350502</v>
      </c>
      <c r="E11" s="17">
        <v>0.29008642078139002</v>
      </c>
      <c r="F11" s="17"/>
      <c r="G11" s="17">
        <v>0.28375555263816099</v>
      </c>
      <c r="H11" s="17">
        <v>0.26349713201552999</v>
      </c>
      <c r="I11" s="17">
        <v>0.27556165772007701</v>
      </c>
      <c r="J11" s="17">
        <v>0.30290358483714303</v>
      </c>
      <c r="K11" s="17">
        <v>0.32425796029130399</v>
      </c>
      <c r="L11" s="17">
        <v>0.30897200567122601</v>
      </c>
      <c r="M11" s="17"/>
      <c r="N11" s="17">
        <v>0.26653030191411697</v>
      </c>
      <c r="O11" s="17">
        <v>0.26826163612357901</v>
      </c>
      <c r="P11" s="17">
        <v>0.33720464785086302</v>
      </c>
      <c r="Q11" s="17">
        <v>0.31021788929761102</v>
      </c>
      <c r="R11" s="17"/>
      <c r="S11" s="17">
        <v>0.24374687612037299</v>
      </c>
      <c r="T11" s="17">
        <v>0.32969772727854102</v>
      </c>
      <c r="U11" s="17">
        <v>0.390585988771949</v>
      </c>
      <c r="V11" s="17">
        <v>0.29881194368754999</v>
      </c>
      <c r="W11" s="17">
        <v>0.27600134961047201</v>
      </c>
      <c r="X11" s="17">
        <v>0.28253519972584801</v>
      </c>
      <c r="Y11" s="17">
        <v>0.26048066144277698</v>
      </c>
      <c r="Z11" s="17">
        <v>0.24279343040475901</v>
      </c>
      <c r="AA11" s="17">
        <v>0.28556812272355298</v>
      </c>
      <c r="AB11" s="17"/>
      <c r="AC11" s="17">
        <v>0.44330785147134899</v>
      </c>
      <c r="AD11" s="17">
        <v>0.20092376070790199</v>
      </c>
      <c r="AE11" s="17">
        <v>0.29438924754670898</v>
      </c>
      <c r="AF11" s="17">
        <v>0.34253696010581802</v>
      </c>
      <c r="AG11" s="17">
        <v>0.347544826646286</v>
      </c>
      <c r="AH11" s="17">
        <v>0.28243533344771099</v>
      </c>
      <c r="AI11" s="17">
        <v>0.24987298888736201</v>
      </c>
      <c r="AJ11" s="17">
        <v>0.279360567398659</v>
      </c>
      <c r="AK11" s="17">
        <v>0.33577554272849502</v>
      </c>
      <c r="AL11" s="17">
        <v>0.29185515421653802</v>
      </c>
      <c r="AM11" s="17">
        <v>0.379787051841246</v>
      </c>
      <c r="AN11" s="17">
        <v>0.30556122590081197</v>
      </c>
      <c r="AO11" s="17">
        <v>0.283161996852759</v>
      </c>
      <c r="AP11" s="17">
        <v>0.36864966591949999</v>
      </c>
      <c r="AQ11" s="17">
        <v>0.25403211278997001</v>
      </c>
      <c r="AR11" s="17">
        <v>0.13280970900575101</v>
      </c>
      <c r="AS11" s="17"/>
      <c r="AT11" s="17">
        <v>0.24268666577519701</v>
      </c>
      <c r="AU11" s="17">
        <v>0.31542583188678702</v>
      </c>
      <c r="AV11" s="17">
        <v>0.25622953168120299</v>
      </c>
      <c r="AW11" s="17">
        <v>0.32274536023260503</v>
      </c>
      <c r="AX11" s="17">
        <v>0.35102821041847199</v>
      </c>
      <c r="AY11" s="17">
        <v>0.25783389735861401</v>
      </c>
      <c r="AZ11" s="17"/>
      <c r="BA11" s="17">
        <v>0.35774622726391098</v>
      </c>
      <c r="BB11" s="17">
        <v>0.320103222404237</v>
      </c>
      <c r="BC11" s="17">
        <v>0.26038420719128902</v>
      </c>
      <c r="BD11" s="17">
        <v>0.20144990184876399</v>
      </c>
      <c r="BE11" s="17">
        <v>0.16351324523747299</v>
      </c>
      <c r="BF11" s="17"/>
      <c r="BG11" s="17">
        <v>0.31534630292564703</v>
      </c>
      <c r="BH11" s="17">
        <v>0.237493594880792</v>
      </c>
      <c r="BI11" s="17">
        <v>0.32982920406309901</v>
      </c>
      <c r="BJ11" s="17">
        <v>0.30906810613869601</v>
      </c>
      <c r="BK11" s="17">
        <v>0.30928818387752499</v>
      </c>
      <c r="BL11" s="17"/>
      <c r="BM11" s="17">
        <v>0.26923813658576201</v>
      </c>
      <c r="BN11" s="17">
        <v>0.32268390799402802</v>
      </c>
      <c r="BO11" s="17">
        <v>0.29599080079411999</v>
      </c>
      <c r="BP11" s="17"/>
      <c r="BQ11" s="17">
        <v>0.25892589714256597</v>
      </c>
      <c r="BR11" s="17">
        <v>0.31884597960987099</v>
      </c>
      <c r="BS11" s="17"/>
      <c r="BT11" s="17">
        <v>0.27238325914210998</v>
      </c>
      <c r="BU11" s="17">
        <v>0.326658150657894</v>
      </c>
    </row>
    <row r="12" spans="2:73" x14ac:dyDescent="0.3">
      <c r="B12" s="18" t="s">
        <v>684</v>
      </c>
      <c r="C12" s="17">
        <v>4.9193963024581303E-2</v>
      </c>
      <c r="D12" s="17">
        <v>5.2403501271846203E-2</v>
      </c>
      <c r="E12" s="17">
        <v>4.6392235060409397E-2</v>
      </c>
      <c r="F12" s="17"/>
      <c r="G12" s="17">
        <v>7.5562136460359405E-2</v>
      </c>
      <c r="H12" s="17">
        <v>3.6871876754941198E-2</v>
      </c>
      <c r="I12" s="17">
        <v>6.7317417267759097E-2</v>
      </c>
      <c r="J12" s="17">
        <v>6.4468496991760202E-2</v>
      </c>
      <c r="K12" s="17">
        <v>2.74581468438834E-2</v>
      </c>
      <c r="L12" s="17">
        <v>3.1725454165864503E-2</v>
      </c>
      <c r="M12" s="17"/>
      <c r="N12" s="17">
        <v>5.2753908271551998E-2</v>
      </c>
      <c r="O12" s="17">
        <v>4.8702046974864001E-2</v>
      </c>
      <c r="P12" s="17">
        <v>6.3424137881059994E-2</v>
      </c>
      <c r="Q12" s="17">
        <v>3.1192357493341101E-2</v>
      </c>
      <c r="R12" s="17"/>
      <c r="S12" s="17">
        <v>5.8948942358556702E-2</v>
      </c>
      <c r="T12" s="17">
        <v>5.9101924862215299E-2</v>
      </c>
      <c r="U12" s="17">
        <v>3.4523326058431301E-2</v>
      </c>
      <c r="V12" s="17">
        <v>4.1720885514250301E-2</v>
      </c>
      <c r="W12" s="17">
        <v>2.8896671123325401E-2</v>
      </c>
      <c r="X12" s="17">
        <v>7.5594569172005494E-2</v>
      </c>
      <c r="Y12" s="17">
        <v>4.78361374367356E-2</v>
      </c>
      <c r="Z12" s="17">
        <v>4.99452218349151E-2</v>
      </c>
      <c r="AA12" s="17">
        <v>3.9073784340794303E-2</v>
      </c>
      <c r="AB12" s="17"/>
      <c r="AC12" s="17">
        <v>0</v>
      </c>
      <c r="AD12" s="17">
        <v>1.30544908879811E-2</v>
      </c>
      <c r="AE12" s="17">
        <v>8.1764559603984301E-3</v>
      </c>
      <c r="AF12" s="17">
        <v>8.2231818550411007E-2</v>
      </c>
      <c r="AG12" s="17">
        <v>5.2099938240539698E-2</v>
      </c>
      <c r="AH12" s="17">
        <v>4.4950213503139602E-2</v>
      </c>
      <c r="AI12" s="17">
        <v>7.5198489725926299E-2</v>
      </c>
      <c r="AJ12" s="17">
        <v>3.8725361008598302E-2</v>
      </c>
      <c r="AK12" s="17">
        <v>6.1444609301022302E-2</v>
      </c>
      <c r="AL12" s="17">
        <v>2.9983557721713901E-2</v>
      </c>
      <c r="AM12" s="17">
        <v>8.1962403932528197E-2</v>
      </c>
      <c r="AN12" s="17">
        <v>5.4476869017779997E-2</v>
      </c>
      <c r="AO12" s="17">
        <v>7.1695834943870204E-2</v>
      </c>
      <c r="AP12" s="17">
        <v>3.8890839404088301E-2</v>
      </c>
      <c r="AQ12" s="17">
        <v>3.6109130087341998E-2</v>
      </c>
      <c r="AR12" s="17">
        <v>1.14100147229125E-2</v>
      </c>
      <c r="AS12" s="17"/>
      <c r="AT12" s="17">
        <v>5.1603645027228702E-2</v>
      </c>
      <c r="AU12" s="17">
        <v>5.2895234362414001E-2</v>
      </c>
      <c r="AV12" s="17">
        <v>7.4810472723128504E-2</v>
      </c>
      <c r="AW12" s="17">
        <v>2.9268276399477301E-2</v>
      </c>
      <c r="AX12" s="17">
        <v>4.4196579533693797E-2</v>
      </c>
      <c r="AY12" s="17">
        <v>2.9002432903679799E-2</v>
      </c>
      <c r="AZ12" s="17"/>
      <c r="BA12" s="17">
        <v>4.7131558823434803E-2</v>
      </c>
      <c r="BB12" s="17">
        <v>5.0849278364842598E-2</v>
      </c>
      <c r="BC12" s="17">
        <v>5.2844096946082102E-2</v>
      </c>
      <c r="BD12" s="17">
        <v>4.9580281448575299E-2</v>
      </c>
      <c r="BE12" s="17">
        <v>3.2617448141726901E-2</v>
      </c>
      <c r="BF12" s="17"/>
      <c r="BG12" s="17">
        <v>4.4710872583562197E-2</v>
      </c>
      <c r="BH12" s="17">
        <v>5.6577720089556E-2</v>
      </c>
      <c r="BI12" s="17">
        <v>3.2664049400687102E-2</v>
      </c>
      <c r="BJ12" s="17">
        <v>6.4564697255094602E-2</v>
      </c>
      <c r="BK12" s="17">
        <v>8.5733079038524205E-3</v>
      </c>
      <c r="BL12" s="17"/>
      <c r="BM12" s="17">
        <v>5.5654221579174698E-2</v>
      </c>
      <c r="BN12" s="17">
        <v>3.97899544054853E-2</v>
      </c>
      <c r="BO12" s="17">
        <v>5.1919577926887603E-2</v>
      </c>
      <c r="BP12" s="17"/>
      <c r="BQ12" s="17">
        <v>5.8597792117772801E-2</v>
      </c>
      <c r="BR12" s="17">
        <v>4.4111669866113097E-2</v>
      </c>
      <c r="BS12" s="17"/>
      <c r="BT12" s="17">
        <v>5.1752155166521902E-2</v>
      </c>
      <c r="BU12" s="17">
        <v>4.3232704098088097E-2</v>
      </c>
    </row>
    <row r="13" spans="2:73" x14ac:dyDescent="0.3">
      <c r="B13" s="18" t="s">
        <v>685</v>
      </c>
      <c r="C13" s="17">
        <v>1.68332391602826E-2</v>
      </c>
      <c r="D13" s="17">
        <v>2.22964332015263E-2</v>
      </c>
      <c r="E13" s="17">
        <v>1.1856079581714101E-2</v>
      </c>
      <c r="F13" s="17"/>
      <c r="G13" s="17">
        <v>1.5483629416584E-2</v>
      </c>
      <c r="H13" s="17">
        <v>2.6694647217889299E-2</v>
      </c>
      <c r="I13" s="17">
        <v>2.7742847940649198E-2</v>
      </c>
      <c r="J13" s="17">
        <v>1.01059051463087E-2</v>
      </c>
      <c r="K13" s="17">
        <v>1.80029943710725E-2</v>
      </c>
      <c r="L13" s="17">
        <v>6.0113863162414103E-3</v>
      </c>
      <c r="M13" s="17"/>
      <c r="N13" s="17">
        <v>1.51949473574898E-2</v>
      </c>
      <c r="O13" s="17">
        <v>1.3666751759887999E-2</v>
      </c>
      <c r="P13" s="17">
        <v>1.1992547497554899E-2</v>
      </c>
      <c r="Q13" s="17">
        <v>2.4735662770468701E-2</v>
      </c>
      <c r="R13" s="17"/>
      <c r="S13" s="17">
        <v>2.9557363450843602E-2</v>
      </c>
      <c r="T13" s="17">
        <v>3.5222953353957402E-3</v>
      </c>
      <c r="U13" s="17">
        <v>2.30907230364455E-2</v>
      </c>
      <c r="V13" s="17">
        <v>3.3751296540810098E-2</v>
      </c>
      <c r="W13" s="17">
        <v>7.1332716783892502E-3</v>
      </c>
      <c r="X13" s="17">
        <v>1.86104524281075E-2</v>
      </c>
      <c r="Y13" s="17">
        <v>0</v>
      </c>
      <c r="Z13" s="17">
        <v>0</v>
      </c>
      <c r="AA13" s="17">
        <v>2.2861196526022101E-2</v>
      </c>
      <c r="AB13" s="17"/>
      <c r="AC13" s="17">
        <v>0</v>
      </c>
      <c r="AD13" s="17">
        <v>7.7776817943921897E-2</v>
      </c>
      <c r="AE13" s="17">
        <v>2.2587291327470099E-2</v>
      </c>
      <c r="AF13" s="17">
        <v>9.0629375093624204E-3</v>
      </c>
      <c r="AG13" s="17">
        <v>8.7533684958142708E-3</v>
      </c>
      <c r="AH13" s="17">
        <v>1.8777644939288199E-2</v>
      </c>
      <c r="AI13" s="17">
        <v>1.01699298472911E-2</v>
      </c>
      <c r="AJ13" s="17">
        <v>2.1734633694462401E-2</v>
      </c>
      <c r="AK13" s="17">
        <v>7.2914087360605598E-3</v>
      </c>
      <c r="AL13" s="17">
        <v>8.4509240230130397E-3</v>
      </c>
      <c r="AM13" s="17">
        <v>1.3411742942049399E-2</v>
      </c>
      <c r="AN13" s="17">
        <v>1.70590931242653E-2</v>
      </c>
      <c r="AO13" s="17">
        <v>0</v>
      </c>
      <c r="AP13" s="17">
        <v>0</v>
      </c>
      <c r="AQ13" s="17">
        <v>2.66952192964987E-2</v>
      </c>
      <c r="AR13" s="17">
        <v>3.94410308678746E-2</v>
      </c>
      <c r="AS13" s="17"/>
      <c r="AT13" s="17">
        <v>6.6313283100502196E-3</v>
      </c>
      <c r="AU13" s="17">
        <v>1.7722064569206001E-2</v>
      </c>
      <c r="AV13" s="17">
        <v>1.9365456855216501E-2</v>
      </c>
      <c r="AW13" s="17">
        <v>2.6333633691667201E-2</v>
      </c>
      <c r="AX13" s="17">
        <v>8.6145846440142497E-3</v>
      </c>
      <c r="AY13" s="17">
        <v>3.08131934966057E-2</v>
      </c>
      <c r="AZ13" s="17"/>
      <c r="BA13" s="17">
        <v>1.3731660916670101E-2</v>
      </c>
      <c r="BB13" s="17">
        <v>3.4361755598077103E-2</v>
      </c>
      <c r="BC13" s="17">
        <v>7.5493357807236402E-3</v>
      </c>
      <c r="BD13" s="17">
        <v>1.4222414396349701E-2</v>
      </c>
      <c r="BE13" s="17">
        <v>0</v>
      </c>
      <c r="BF13" s="17"/>
      <c r="BG13" s="17">
        <v>1.22253829771826E-2</v>
      </c>
      <c r="BH13" s="17">
        <v>3.5349357620059699E-3</v>
      </c>
      <c r="BI13" s="17">
        <v>6.7171302164304603E-3</v>
      </c>
      <c r="BJ13" s="17">
        <v>4.2311866768356597E-2</v>
      </c>
      <c r="BK13" s="17">
        <v>1.19434010968716E-2</v>
      </c>
      <c r="BL13" s="17"/>
      <c r="BM13" s="17">
        <v>1.51259005638128E-2</v>
      </c>
      <c r="BN13" s="17">
        <v>1.3659164497262099E-2</v>
      </c>
      <c r="BO13" s="17">
        <v>2.96080438835527E-2</v>
      </c>
      <c r="BP13" s="17"/>
      <c r="BQ13" s="17">
        <v>1.9862445579071301E-2</v>
      </c>
      <c r="BR13" s="17">
        <v>1.6311884295830002E-2</v>
      </c>
      <c r="BS13" s="17"/>
      <c r="BT13" s="17">
        <v>1.9704262695753601E-2</v>
      </c>
      <c r="BU13" s="17">
        <v>1.3493908179276599E-2</v>
      </c>
    </row>
    <row r="14" spans="2:73" x14ac:dyDescent="0.3">
      <c r="B14" s="18" t="s">
        <v>92</v>
      </c>
      <c r="C14" s="19">
        <v>7.7513160488128396E-2</v>
      </c>
      <c r="D14" s="19">
        <v>5.9767615136573797E-2</v>
      </c>
      <c r="E14" s="19">
        <v>9.4091201031936605E-2</v>
      </c>
      <c r="F14" s="19"/>
      <c r="G14" s="19">
        <v>7.46355947203277E-2</v>
      </c>
      <c r="H14" s="19">
        <v>6.5019215614600501E-2</v>
      </c>
      <c r="I14" s="19">
        <v>6.7631175769289995E-2</v>
      </c>
      <c r="J14" s="19">
        <v>7.5974270369708802E-2</v>
      </c>
      <c r="K14" s="19">
        <v>9.9745949091486097E-2</v>
      </c>
      <c r="L14" s="19">
        <v>8.3429304835231699E-2</v>
      </c>
      <c r="M14" s="19"/>
      <c r="N14" s="19">
        <v>3.9523965957369199E-2</v>
      </c>
      <c r="O14" s="19">
        <v>4.8766796644101301E-2</v>
      </c>
      <c r="P14" s="19">
        <v>9.2274742139527993E-2</v>
      </c>
      <c r="Q14" s="19">
        <v>0.13598465195679099</v>
      </c>
      <c r="R14" s="19"/>
      <c r="S14" s="19">
        <v>5.3419605644676002E-2</v>
      </c>
      <c r="T14" s="19">
        <v>9.5783706248607894E-2</v>
      </c>
      <c r="U14" s="19">
        <v>4.23673459905579E-2</v>
      </c>
      <c r="V14" s="19">
        <v>6.9859076826369396E-2</v>
      </c>
      <c r="W14" s="19">
        <v>4.6037855041751702E-2</v>
      </c>
      <c r="X14" s="19">
        <v>9.0152732550721495E-2</v>
      </c>
      <c r="Y14" s="19">
        <v>0.13263448234585101</v>
      </c>
      <c r="Z14" s="19">
        <v>7.15015901083767E-2</v>
      </c>
      <c r="AA14" s="19">
        <v>9.0281013410832597E-2</v>
      </c>
      <c r="AB14" s="19"/>
      <c r="AC14" s="19">
        <v>0.12607673484581999</v>
      </c>
      <c r="AD14" s="19">
        <v>0.185143011331873</v>
      </c>
      <c r="AE14" s="19">
        <v>0.123527670630385</v>
      </c>
      <c r="AF14" s="19">
        <v>0.10958172055072</v>
      </c>
      <c r="AG14" s="19">
        <v>7.7135914148891496E-2</v>
      </c>
      <c r="AH14" s="19">
        <v>9.4295669973107094E-2</v>
      </c>
      <c r="AI14" s="19">
        <v>3.85768923425081E-2</v>
      </c>
      <c r="AJ14" s="19">
        <v>7.9480986615533503E-2</v>
      </c>
      <c r="AK14" s="19">
        <v>6.0712630687939299E-2</v>
      </c>
      <c r="AL14" s="19">
        <v>6.8164815732061595E-2</v>
      </c>
      <c r="AM14" s="19">
        <v>2.0020847651714399E-2</v>
      </c>
      <c r="AN14" s="19">
        <v>1.8030622062287401E-2</v>
      </c>
      <c r="AO14" s="19">
        <v>5.1993507049514803E-2</v>
      </c>
      <c r="AP14" s="19">
        <v>2.8375081429016898E-2</v>
      </c>
      <c r="AQ14" s="19">
        <v>5.2586271455951801E-2</v>
      </c>
      <c r="AR14" s="19">
        <v>1.4987382319052899E-2</v>
      </c>
      <c r="AS14" s="19"/>
      <c r="AT14" s="19">
        <v>5.0581679052587099E-2</v>
      </c>
      <c r="AU14" s="19">
        <v>8.3048745790007095E-2</v>
      </c>
      <c r="AV14" s="19">
        <v>8.2458702670753697E-2</v>
      </c>
      <c r="AW14" s="19">
        <v>8.4324338885807995E-2</v>
      </c>
      <c r="AX14" s="19">
        <v>9.2753042081579404E-2</v>
      </c>
      <c r="AY14" s="19">
        <v>8.9286189406224806E-2</v>
      </c>
      <c r="AZ14" s="19"/>
      <c r="BA14" s="19">
        <v>0.112562727095373</v>
      </c>
      <c r="BB14" s="19">
        <v>5.9094931650753101E-2</v>
      </c>
      <c r="BC14" s="19">
        <v>6.8853905636822602E-2</v>
      </c>
      <c r="BD14" s="19">
        <v>3.9650477852959699E-2</v>
      </c>
      <c r="BE14" s="19">
        <v>2.52734197852141E-2</v>
      </c>
      <c r="BF14" s="19"/>
      <c r="BG14" s="19">
        <v>6.4018841274931695E-2</v>
      </c>
      <c r="BH14" s="19">
        <v>5.3997270987259101E-2</v>
      </c>
      <c r="BI14" s="19">
        <v>9.0475909954128797E-2</v>
      </c>
      <c r="BJ14" s="19">
        <v>7.2037664938924606E-2</v>
      </c>
      <c r="BK14" s="19">
        <v>3.6506306066053699E-2</v>
      </c>
      <c r="BL14" s="19"/>
      <c r="BM14" s="19">
        <v>5.7716684255062198E-2</v>
      </c>
      <c r="BN14" s="19">
        <v>9.1064014220627501E-2</v>
      </c>
      <c r="BO14" s="19">
        <v>0.105564237179837</v>
      </c>
      <c r="BP14" s="19"/>
      <c r="BQ14" s="19">
        <v>3.3113242372917601E-2</v>
      </c>
      <c r="BR14" s="19">
        <v>8.9725774120883298E-2</v>
      </c>
      <c r="BS14" s="19"/>
      <c r="BT14" s="19">
        <v>3.9682634138942699E-2</v>
      </c>
      <c r="BU14" s="19">
        <v>0.106895574003433</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0.10550624994871401</v>
      </c>
      <c r="D9" s="17">
        <v>0.11465086635228</v>
      </c>
      <c r="E9" s="17">
        <v>9.7415751665643896E-2</v>
      </c>
      <c r="F9" s="17"/>
      <c r="G9" s="17">
        <v>0.112487092737174</v>
      </c>
      <c r="H9" s="17">
        <v>0.177252201754655</v>
      </c>
      <c r="I9" s="17">
        <v>0.106800983266648</v>
      </c>
      <c r="J9" s="17">
        <v>7.1741756336273402E-2</v>
      </c>
      <c r="K9" s="17">
        <v>7.6968878597517096E-2</v>
      </c>
      <c r="L9" s="17">
        <v>8.4584566067311698E-2</v>
      </c>
      <c r="M9" s="17"/>
      <c r="N9" s="17">
        <v>0.111141471479314</v>
      </c>
      <c r="O9" s="17">
        <v>0.114501179080615</v>
      </c>
      <c r="P9" s="17">
        <v>0.110094939633351</v>
      </c>
      <c r="Q9" s="17">
        <v>8.8187917581221298E-2</v>
      </c>
      <c r="R9" s="17"/>
      <c r="S9" s="17">
        <v>0.13152496455920401</v>
      </c>
      <c r="T9" s="17">
        <v>8.2707149487873804E-2</v>
      </c>
      <c r="U9" s="17">
        <v>9.3508338858657294E-2</v>
      </c>
      <c r="V9" s="17">
        <v>9.2518488927469097E-2</v>
      </c>
      <c r="W9" s="17">
        <v>0.12159595855976001</v>
      </c>
      <c r="X9" s="17">
        <v>5.96400476448967E-2</v>
      </c>
      <c r="Y9" s="17">
        <v>7.02023726434641E-2</v>
      </c>
      <c r="Z9" s="17">
        <v>0.214409671877934</v>
      </c>
      <c r="AA9" s="17">
        <v>0.13117409951668799</v>
      </c>
      <c r="AB9" s="17"/>
      <c r="AC9" s="17">
        <v>0.191664879876383</v>
      </c>
      <c r="AD9" s="17">
        <v>3.9709680777658199E-2</v>
      </c>
      <c r="AE9" s="17">
        <v>0.12899823944425601</v>
      </c>
      <c r="AF9" s="17">
        <v>9.6125150803204301E-2</v>
      </c>
      <c r="AG9" s="17">
        <v>0.12534534266682301</v>
      </c>
      <c r="AH9" s="17">
        <v>9.3671754102579496E-2</v>
      </c>
      <c r="AI9" s="17">
        <v>0.13624979615638999</v>
      </c>
      <c r="AJ9" s="17">
        <v>8.6677507432911194E-2</v>
      </c>
      <c r="AK9" s="17">
        <v>8.4341089381226406E-2</v>
      </c>
      <c r="AL9" s="17">
        <v>9.0865597821969901E-2</v>
      </c>
      <c r="AM9" s="17">
        <v>0.105856212311169</v>
      </c>
      <c r="AN9" s="17">
        <v>9.7752898430894006E-2</v>
      </c>
      <c r="AO9" s="17">
        <v>8.83318377810519E-2</v>
      </c>
      <c r="AP9" s="17">
        <v>0.17839338154703299</v>
      </c>
      <c r="AQ9" s="17">
        <v>9.0332848623072295E-2</v>
      </c>
      <c r="AR9" s="17">
        <v>0.173549311152114</v>
      </c>
      <c r="AS9" s="17"/>
      <c r="AT9" s="17">
        <v>0.14775950383896899</v>
      </c>
      <c r="AU9" s="17">
        <v>0.102096243614393</v>
      </c>
      <c r="AV9" s="17">
        <v>0.112227429344402</v>
      </c>
      <c r="AW9" s="17">
        <v>8.6463523830122402E-2</v>
      </c>
      <c r="AX9" s="17">
        <v>5.8051586330514202E-2</v>
      </c>
      <c r="AY9" s="17">
        <v>9.8250726499304997E-2</v>
      </c>
      <c r="AZ9" s="17"/>
      <c r="BA9" s="17">
        <v>8.8926130309326307E-2</v>
      </c>
      <c r="BB9" s="17">
        <v>0.106948944082041</v>
      </c>
      <c r="BC9" s="17">
        <v>8.7772255749615294E-2</v>
      </c>
      <c r="BD9" s="17">
        <v>0.193879568335248</v>
      </c>
      <c r="BE9" s="17">
        <v>0.22481382251180601</v>
      </c>
      <c r="BF9" s="17"/>
      <c r="BG9" s="17">
        <v>0.115743622637243</v>
      </c>
      <c r="BH9" s="17">
        <v>0.12513201799627299</v>
      </c>
      <c r="BI9" s="17">
        <v>6.07865792724551E-2</v>
      </c>
      <c r="BJ9" s="17">
        <v>0.12621550089388101</v>
      </c>
      <c r="BK9" s="17">
        <v>5.2534131841024803E-2</v>
      </c>
      <c r="BL9" s="17"/>
      <c r="BM9" s="17">
        <v>0.11522516437727801</v>
      </c>
      <c r="BN9" s="17">
        <v>0.10028054917273101</v>
      </c>
      <c r="BO9" s="17">
        <v>8.8332103301569098E-2</v>
      </c>
      <c r="BP9" s="17"/>
      <c r="BQ9" s="17">
        <v>0.14913771936713199</v>
      </c>
      <c r="BR9" s="17">
        <v>8.32048843802356E-2</v>
      </c>
      <c r="BS9" s="17"/>
      <c r="BT9" s="17">
        <v>0.119535434682389</v>
      </c>
      <c r="BU9" s="17">
        <v>8.9599128749573903E-2</v>
      </c>
    </row>
    <row r="10" spans="2:73" x14ac:dyDescent="0.3">
      <c r="B10" s="18" t="s">
        <v>682</v>
      </c>
      <c r="C10" s="17">
        <v>0.30496669702342799</v>
      </c>
      <c r="D10" s="17">
        <v>0.30294705080985002</v>
      </c>
      <c r="E10" s="17">
        <v>0.30705205335225</v>
      </c>
      <c r="F10" s="17"/>
      <c r="G10" s="17">
        <v>0.33034531063419997</v>
      </c>
      <c r="H10" s="17">
        <v>0.33720604688309902</v>
      </c>
      <c r="I10" s="17">
        <v>0.296864329854721</v>
      </c>
      <c r="J10" s="17">
        <v>0.268213928129997</v>
      </c>
      <c r="K10" s="17">
        <v>0.27892953928034497</v>
      </c>
      <c r="L10" s="17">
        <v>0.312717715440118</v>
      </c>
      <c r="M10" s="17"/>
      <c r="N10" s="17">
        <v>0.31705091949728298</v>
      </c>
      <c r="O10" s="17">
        <v>0.29053467927294102</v>
      </c>
      <c r="P10" s="17">
        <v>0.30907183674864502</v>
      </c>
      <c r="Q10" s="17">
        <v>0.29945389650704701</v>
      </c>
      <c r="R10" s="17"/>
      <c r="S10" s="17">
        <v>0.36082580369885697</v>
      </c>
      <c r="T10" s="17">
        <v>0.27045510430944603</v>
      </c>
      <c r="U10" s="17">
        <v>0.24973093476904901</v>
      </c>
      <c r="V10" s="17">
        <v>0.234927981153399</v>
      </c>
      <c r="W10" s="17">
        <v>0.30802834139256502</v>
      </c>
      <c r="X10" s="17">
        <v>0.26865411736070499</v>
      </c>
      <c r="Y10" s="17">
        <v>0.339212125187076</v>
      </c>
      <c r="Z10" s="17">
        <v>0.31241209041460499</v>
      </c>
      <c r="AA10" s="17">
        <v>0.37218725498530397</v>
      </c>
      <c r="AB10" s="17"/>
      <c r="AC10" s="17">
        <v>0.111158318488929</v>
      </c>
      <c r="AD10" s="17">
        <v>0.340478146827145</v>
      </c>
      <c r="AE10" s="17">
        <v>0.22588672265688201</v>
      </c>
      <c r="AF10" s="17">
        <v>0.26685926501377</v>
      </c>
      <c r="AG10" s="17">
        <v>0.355695090974607</v>
      </c>
      <c r="AH10" s="17">
        <v>0.31579638719979702</v>
      </c>
      <c r="AI10" s="17">
        <v>0.32320421158949197</v>
      </c>
      <c r="AJ10" s="17">
        <v>0.274574559430251</v>
      </c>
      <c r="AK10" s="17">
        <v>0.31947776099457098</v>
      </c>
      <c r="AL10" s="17">
        <v>0.27174649540029999</v>
      </c>
      <c r="AM10" s="17">
        <v>0.282979266823642</v>
      </c>
      <c r="AN10" s="17">
        <v>0.34756799632234903</v>
      </c>
      <c r="AO10" s="17">
        <v>0.26343879005670801</v>
      </c>
      <c r="AP10" s="17">
        <v>0.211454514152046</v>
      </c>
      <c r="AQ10" s="17">
        <v>0.33624375036300003</v>
      </c>
      <c r="AR10" s="17">
        <v>0.49496719601982397</v>
      </c>
      <c r="AS10" s="17"/>
      <c r="AT10" s="17">
        <v>0.34100906252000301</v>
      </c>
      <c r="AU10" s="17">
        <v>0.30912170014166401</v>
      </c>
      <c r="AV10" s="17">
        <v>0.287125199723125</v>
      </c>
      <c r="AW10" s="17">
        <v>0.26302214182405798</v>
      </c>
      <c r="AX10" s="17">
        <v>0.26393838978032802</v>
      </c>
      <c r="AY10" s="17">
        <v>0.40624766635610798</v>
      </c>
      <c r="AZ10" s="17"/>
      <c r="BA10" s="17">
        <v>0.27565780243311799</v>
      </c>
      <c r="BB10" s="17">
        <v>0.27813487030751899</v>
      </c>
      <c r="BC10" s="17">
        <v>0.32933388130017899</v>
      </c>
      <c r="BD10" s="17">
        <v>0.34572152354380697</v>
      </c>
      <c r="BE10" s="17">
        <v>0.27616361674693002</v>
      </c>
      <c r="BF10" s="17"/>
      <c r="BG10" s="17">
        <v>0.33424626006851399</v>
      </c>
      <c r="BH10" s="17">
        <v>0.354372199571794</v>
      </c>
      <c r="BI10" s="17">
        <v>0.25466972754141798</v>
      </c>
      <c r="BJ10" s="17">
        <v>0.26466653509028598</v>
      </c>
      <c r="BK10" s="17">
        <v>0.29013649982248002</v>
      </c>
      <c r="BL10" s="17"/>
      <c r="BM10" s="17">
        <v>0.32914692871974</v>
      </c>
      <c r="BN10" s="17">
        <v>0.28270600001947499</v>
      </c>
      <c r="BO10" s="17">
        <v>0.28431767616543602</v>
      </c>
      <c r="BP10" s="17"/>
      <c r="BQ10" s="17">
        <v>0.37760704550287</v>
      </c>
      <c r="BR10" s="17">
        <v>0.25625353677319901</v>
      </c>
      <c r="BS10" s="17"/>
      <c r="BT10" s="17">
        <v>0.341057746918562</v>
      </c>
      <c r="BU10" s="17">
        <v>0.26636443937274601</v>
      </c>
    </row>
    <row r="11" spans="2:73" x14ac:dyDescent="0.3">
      <c r="B11" s="18" t="s">
        <v>683</v>
      </c>
      <c r="C11" s="17">
        <v>0.30210024677633501</v>
      </c>
      <c r="D11" s="17">
        <v>0.32654220523178401</v>
      </c>
      <c r="E11" s="17">
        <v>0.279775014551081</v>
      </c>
      <c r="F11" s="17"/>
      <c r="G11" s="17">
        <v>0.28718833572672198</v>
      </c>
      <c r="H11" s="17">
        <v>0.26956118407034702</v>
      </c>
      <c r="I11" s="17">
        <v>0.32665496225264901</v>
      </c>
      <c r="J11" s="17">
        <v>0.31641552109734999</v>
      </c>
      <c r="K11" s="17">
        <v>0.310804007659507</v>
      </c>
      <c r="L11" s="17">
        <v>0.30497112283705702</v>
      </c>
      <c r="M11" s="17"/>
      <c r="N11" s="17">
        <v>0.30927977880612401</v>
      </c>
      <c r="O11" s="17">
        <v>0.30201066424461798</v>
      </c>
      <c r="P11" s="17">
        <v>0.29168926221964198</v>
      </c>
      <c r="Q11" s="17">
        <v>0.307146486948144</v>
      </c>
      <c r="R11" s="17"/>
      <c r="S11" s="17">
        <v>0.28347513994058099</v>
      </c>
      <c r="T11" s="17">
        <v>0.33871572480159801</v>
      </c>
      <c r="U11" s="17">
        <v>0.24152007278011001</v>
      </c>
      <c r="V11" s="17">
        <v>0.32502592841226802</v>
      </c>
      <c r="W11" s="17">
        <v>0.33998896824172398</v>
      </c>
      <c r="X11" s="17">
        <v>0.33535093169589902</v>
      </c>
      <c r="Y11" s="17">
        <v>0.28123839823854302</v>
      </c>
      <c r="Z11" s="17">
        <v>0.27789379127318897</v>
      </c>
      <c r="AA11" s="17">
        <v>0.287462871909414</v>
      </c>
      <c r="AB11" s="17"/>
      <c r="AC11" s="17">
        <v>0.34475575068198999</v>
      </c>
      <c r="AD11" s="17">
        <v>0.221593091529067</v>
      </c>
      <c r="AE11" s="17">
        <v>0.30407532077975502</v>
      </c>
      <c r="AF11" s="17">
        <v>0.30822118463687498</v>
      </c>
      <c r="AG11" s="17">
        <v>0.26166403271802102</v>
      </c>
      <c r="AH11" s="17">
        <v>0.28787932911731301</v>
      </c>
      <c r="AI11" s="17">
        <v>0.307530840613981</v>
      </c>
      <c r="AJ11" s="17">
        <v>0.31922223581159798</v>
      </c>
      <c r="AK11" s="17">
        <v>0.38919345778526299</v>
      </c>
      <c r="AL11" s="17">
        <v>0.38146437923631898</v>
      </c>
      <c r="AM11" s="17">
        <v>0.34582879256287202</v>
      </c>
      <c r="AN11" s="17">
        <v>0.294212968648286</v>
      </c>
      <c r="AO11" s="17">
        <v>0.28361239638420399</v>
      </c>
      <c r="AP11" s="17">
        <v>0.38652107880196501</v>
      </c>
      <c r="AQ11" s="17">
        <v>0.30021394507092097</v>
      </c>
      <c r="AR11" s="17">
        <v>0.15238367683437201</v>
      </c>
      <c r="AS11" s="17"/>
      <c r="AT11" s="17">
        <v>0.25897217728164101</v>
      </c>
      <c r="AU11" s="17">
        <v>0.29045531431566901</v>
      </c>
      <c r="AV11" s="17">
        <v>0.32124122481423401</v>
      </c>
      <c r="AW11" s="17">
        <v>0.34345726723277697</v>
      </c>
      <c r="AX11" s="17">
        <v>0.36131722139510603</v>
      </c>
      <c r="AY11" s="17">
        <v>0.228635146145656</v>
      </c>
      <c r="AZ11" s="17"/>
      <c r="BA11" s="17">
        <v>0.35348748546930903</v>
      </c>
      <c r="BB11" s="17">
        <v>0.283644023051558</v>
      </c>
      <c r="BC11" s="17">
        <v>0.30703802980950101</v>
      </c>
      <c r="BD11" s="17">
        <v>0.23564474052616999</v>
      </c>
      <c r="BE11" s="17">
        <v>0.29798191996201001</v>
      </c>
      <c r="BF11" s="17"/>
      <c r="BG11" s="17">
        <v>0.30805449625382197</v>
      </c>
      <c r="BH11" s="17">
        <v>0.28526282814174397</v>
      </c>
      <c r="BI11" s="17">
        <v>0.37348221897115802</v>
      </c>
      <c r="BJ11" s="17">
        <v>0.29117551418237902</v>
      </c>
      <c r="BK11" s="17">
        <v>0.33302525002842598</v>
      </c>
      <c r="BL11" s="17"/>
      <c r="BM11" s="17">
        <v>0.30193963527046502</v>
      </c>
      <c r="BN11" s="17">
        <v>0.30591995081790602</v>
      </c>
      <c r="BO11" s="17">
        <v>0.29348169558201698</v>
      </c>
      <c r="BP11" s="17"/>
      <c r="BQ11" s="17">
        <v>0.260448455945477</v>
      </c>
      <c r="BR11" s="17">
        <v>0.33059081965849602</v>
      </c>
      <c r="BS11" s="17"/>
      <c r="BT11" s="17">
        <v>0.29470152809366201</v>
      </c>
      <c r="BU11" s="17">
        <v>0.31318607148942301</v>
      </c>
    </row>
    <row r="12" spans="2:73" x14ac:dyDescent="0.3">
      <c r="B12" s="18" t="s">
        <v>684</v>
      </c>
      <c r="C12" s="17">
        <v>0.16321376607001101</v>
      </c>
      <c r="D12" s="17">
        <v>0.147737855495823</v>
      </c>
      <c r="E12" s="17">
        <v>0.17715462056096101</v>
      </c>
      <c r="F12" s="17"/>
      <c r="G12" s="17">
        <v>0.15026319914622699</v>
      </c>
      <c r="H12" s="17">
        <v>0.124034154623947</v>
      </c>
      <c r="I12" s="17">
        <v>0.15411127183870499</v>
      </c>
      <c r="J12" s="17">
        <v>0.20570856763013001</v>
      </c>
      <c r="K12" s="17">
        <v>0.16968464262543601</v>
      </c>
      <c r="L12" s="17">
        <v>0.17404728079082199</v>
      </c>
      <c r="M12" s="17"/>
      <c r="N12" s="17">
        <v>0.17541755260964101</v>
      </c>
      <c r="O12" s="17">
        <v>0.17549295666055401</v>
      </c>
      <c r="P12" s="17">
        <v>0.157250727652232</v>
      </c>
      <c r="Q12" s="17">
        <v>0.13853551050282101</v>
      </c>
      <c r="R12" s="17"/>
      <c r="S12" s="17">
        <v>0.12240519775784101</v>
      </c>
      <c r="T12" s="17">
        <v>0.20707559576312401</v>
      </c>
      <c r="U12" s="17">
        <v>0.27995821429029</v>
      </c>
      <c r="V12" s="17">
        <v>0.173701153840289</v>
      </c>
      <c r="W12" s="17">
        <v>0.140702221491941</v>
      </c>
      <c r="X12" s="17">
        <v>0.16817360771091</v>
      </c>
      <c r="Y12" s="17">
        <v>0.120477434749319</v>
      </c>
      <c r="Z12" s="17">
        <v>9.4227489958545393E-2</v>
      </c>
      <c r="AA12" s="17">
        <v>0.124660532032717</v>
      </c>
      <c r="AB12" s="17"/>
      <c r="AC12" s="17">
        <v>0.19752718825231899</v>
      </c>
      <c r="AD12" s="17">
        <v>0.16054699366119499</v>
      </c>
      <c r="AE12" s="17">
        <v>0.147049757977261</v>
      </c>
      <c r="AF12" s="17">
        <v>0.16430857729606399</v>
      </c>
      <c r="AG12" s="17">
        <v>0.120288015045935</v>
      </c>
      <c r="AH12" s="17">
        <v>0.16221898323982201</v>
      </c>
      <c r="AI12" s="17">
        <v>0.175356471077312</v>
      </c>
      <c r="AJ12" s="17">
        <v>0.21121055226438101</v>
      </c>
      <c r="AK12" s="17">
        <v>0.10395863148093799</v>
      </c>
      <c r="AL12" s="17">
        <v>0.15493440704797401</v>
      </c>
      <c r="AM12" s="17">
        <v>0.17594792931671799</v>
      </c>
      <c r="AN12" s="17">
        <v>0.193164751541133</v>
      </c>
      <c r="AO12" s="17">
        <v>0.26065069263314</v>
      </c>
      <c r="AP12" s="17">
        <v>8.7030287617735499E-2</v>
      </c>
      <c r="AQ12" s="17">
        <v>0.197978009221429</v>
      </c>
      <c r="AR12" s="17">
        <v>0.16411243367463799</v>
      </c>
      <c r="AS12" s="17"/>
      <c r="AT12" s="17">
        <v>0.14497200835071</v>
      </c>
      <c r="AU12" s="17">
        <v>0.169796465311252</v>
      </c>
      <c r="AV12" s="17">
        <v>0.13074498575895699</v>
      </c>
      <c r="AW12" s="17">
        <v>0.18846563794365701</v>
      </c>
      <c r="AX12" s="17">
        <v>0.178457229789516</v>
      </c>
      <c r="AY12" s="17">
        <v>0.172101657771072</v>
      </c>
      <c r="AZ12" s="17"/>
      <c r="BA12" s="17">
        <v>0.124972499953313</v>
      </c>
      <c r="BB12" s="17">
        <v>0.21103772364075901</v>
      </c>
      <c r="BC12" s="17">
        <v>0.164024192803889</v>
      </c>
      <c r="BD12" s="17">
        <v>0.15349168534233401</v>
      </c>
      <c r="BE12" s="17">
        <v>7.8622506890277E-2</v>
      </c>
      <c r="BF12" s="17"/>
      <c r="BG12" s="17">
        <v>0.12541787890011799</v>
      </c>
      <c r="BH12" s="17">
        <v>0.117824180365555</v>
      </c>
      <c r="BI12" s="17">
        <v>0.19101297004307699</v>
      </c>
      <c r="BJ12" s="17">
        <v>0.19741924408563399</v>
      </c>
      <c r="BK12" s="17">
        <v>0.25843035052090302</v>
      </c>
      <c r="BL12" s="17"/>
      <c r="BM12" s="17">
        <v>0.155286350817017</v>
      </c>
      <c r="BN12" s="17">
        <v>0.16762905149848301</v>
      </c>
      <c r="BO12" s="17">
        <v>0.176857715985694</v>
      </c>
      <c r="BP12" s="17"/>
      <c r="BQ12" s="17">
        <v>0.14371931893481801</v>
      </c>
      <c r="BR12" s="17">
        <v>0.18357906528458001</v>
      </c>
      <c r="BS12" s="17"/>
      <c r="BT12" s="17">
        <v>0.16118028872915099</v>
      </c>
      <c r="BU12" s="17">
        <v>0.17667801379033801</v>
      </c>
    </row>
    <row r="13" spans="2:73" x14ac:dyDescent="0.3">
      <c r="B13" s="18" t="s">
        <v>685</v>
      </c>
      <c r="C13" s="17">
        <v>2.4359712876165299E-2</v>
      </c>
      <c r="D13" s="17">
        <v>2.60646072990127E-2</v>
      </c>
      <c r="E13" s="17">
        <v>2.2055325065115799E-2</v>
      </c>
      <c r="F13" s="17"/>
      <c r="G13" s="17">
        <v>5.4442856596248403E-2</v>
      </c>
      <c r="H13" s="17">
        <v>1.8829553083059201E-2</v>
      </c>
      <c r="I13" s="17">
        <v>3.3899595485505203E-2</v>
      </c>
      <c r="J13" s="17">
        <v>2.5852648491337699E-2</v>
      </c>
      <c r="K13" s="17">
        <v>1.3678053211472099E-2</v>
      </c>
      <c r="L13" s="17">
        <v>8.1883041309015608E-3</v>
      </c>
      <c r="M13" s="17"/>
      <c r="N13" s="17">
        <v>1.99033458011494E-2</v>
      </c>
      <c r="O13" s="17">
        <v>2.5166980711362998E-2</v>
      </c>
      <c r="P13" s="17">
        <v>1.6886726819759602E-2</v>
      </c>
      <c r="Q13" s="17">
        <v>3.3906404252057598E-2</v>
      </c>
      <c r="R13" s="17"/>
      <c r="S13" s="17">
        <v>1.7328260108392599E-2</v>
      </c>
      <c r="T13" s="17">
        <v>1.9671287907156099E-2</v>
      </c>
      <c r="U13" s="17">
        <v>4.2819662989983902E-2</v>
      </c>
      <c r="V13" s="17">
        <v>3.85900793404967E-2</v>
      </c>
      <c r="W13" s="17">
        <v>1.3537340082911201E-2</v>
      </c>
      <c r="X13" s="17">
        <v>2.9350924938561999E-2</v>
      </c>
      <c r="Y13" s="17">
        <v>3.15198319878209E-2</v>
      </c>
      <c r="Z13" s="17">
        <v>1.9577264294889599E-2</v>
      </c>
      <c r="AA13" s="17">
        <v>1.27621742852844E-2</v>
      </c>
      <c r="AB13" s="17"/>
      <c r="AC13" s="17">
        <v>7.8546495378191306E-2</v>
      </c>
      <c r="AD13" s="17">
        <v>6.9764492813506704E-2</v>
      </c>
      <c r="AE13" s="17">
        <v>4.9571624935636001E-2</v>
      </c>
      <c r="AF13" s="17">
        <v>2.3121347353549301E-2</v>
      </c>
      <c r="AG13" s="17">
        <v>3.1164193190556098E-2</v>
      </c>
      <c r="AH13" s="17">
        <v>5.4559309629483603E-3</v>
      </c>
      <c r="AI13" s="17">
        <v>1.8825790312835201E-2</v>
      </c>
      <c r="AJ13" s="17">
        <v>1.30847493522247E-2</v>
      </c>
      <c r="AK13" s="17">
        <v>4.1870768345724299E-2</v>
      </c>
      <c r="AL13" s="17">
        <v>3.2199296507623501E-2</v>
      </c>
      <c r="AM13" s="17">
        <v>6.9589526373667696E-3</v>
      </c>
      <c r="AN13" s="17">
        <v>0</v>
      </c>
      <c r="AO13" s="17">
        <v>3.6812888161734302E-2</v>
      </c>
      <c r="AP13" s="17">
        <v>1.8966070180333999E-2</v>
      </c>
      <c r="AQ13" s="17">
        <v>3.5441215784274498E-2</v>
      </c>
      <c r="AR13" s="17">
        <v>0</v>
      </c>
      <c r="AS13" s="17"/>
      <c r="AT13" s="17">
        <v>1.47517086066184E-2</v>
      </c>
      <c r="AU13" s="17">
        <v>3.5580003276607798E-2</v>
      </c>
      <c r="AV13" s="17">
        <v>3.8729761385623299E-2</v>
      </c>
      <c r="AW13" s="17">
        <v>9.8342084546418299E-3</v>
      </c>
      <c r="AX13" s="17">
        <v>2.3087931796688301E-2</v>
      </c>
      <c r="AY13" s="17">
        <v>1.53222800766961E-2</v>
      </c>
      <c r="AZ13" s="17"/>
      <c r="BA13" s="17">
        <v>3.1426594127028501E-2</v>
      </c>
      <c r="BB13" s="17">
        <v>3.08763952788405E-2</v>
      </c>
      <c r="BC13" s="17">
        <v>2.23702960151544E-2</v>
      </c>
      <c r="BD13" s="17">
        <v>2.1678300825923799E-2</v>
      </c>
      <c r="BE13" s="17">
        <v>0</v>
      </c>
      <c r="BF13" s="17"/>
      <c r="BG13" s="17">
        <v>2.2673834065692199E-2</v>
      </c>
      <c r="BH13" s="17">
        <v>1.62535571496372E-2</v>
      </c>
      <c r="BI13" s="17">
        <v>2.5471767732088601E-2</v>
      </c>
      <c r="BJ13" s="17">
        <v>3.2987254377310697E-2</v>
      </c>
      <c r="BK13" s="17">
        <v>1.2970308823889999E-2</v>
      </c>
      <c r="BL13" s="17"/>
      <c r="BM13" s="17">
        <v>2.3902070821717799E-2</v>
      </c>
      <c r="BN13" s="17">
        <v>1.81399515138565E-2</v>
      </c>
      <c r="BO13" s="17">
        <v>4.0586522121087203E-2</v>
      </c>
      <c r="BP13" s="17"/>
      <c r="BQ13" s="17">
        <v>2.9332122005936299E-2</v>
      </c>
      <c r="BR13" s="17">
        <v>2.1881716512911799E-2</v>
      </c>
      <c r="BS13" s="17"/>
      <c r="BT13" s="17">
        <v>2.44145175244228E-2</v>
      </c>
      <c r="BU13" s="17">
        <v>2.6019568610019299E-2</v>
      </c>
    </row>
    <row r="14" spans="2:73" x14ac:dyDescent="0.3">
      <c r="B14" s="18" t="s">
        <v>92</v>
      </c>
      <c r="C14" s="19">
        <v>9.9853327305346906E-2</v>
      </c>
      <c r="D14" s="19">
        <v>8.2057414811249799E-2</v>
      </c>
      <c r="E14" s="19">
        <v>0.116547234804948</v>
      </c>
      <c r="F14" s="19"/>
      <c r="G14" s="19">
        <v>6.5273205159429304E-2</v>
      </c>
      <c r="H14" s="19">
        <v>7.3116859584893001E-2</v>
      </c>
      <c r="I14" s="19">
        <v>8.1668857301772396E-2</v>
      </c>
      <c r="J14" s="19">
        <v>0.112067578314912</v>
      </c>
      <c r="K14" s="19">
        <v>0.14993487862572299</v>
      </c>
      <c r="L14" s="19">
        <v>0.11549101073378901</v>
      </c>
      <c r="M14" s="19"/>
      <c r="N14" s="19">
        <v>6.7206931806489095E-2</v>
      </c>
      <c r="O14" s="19">
        <v>9.2293540029909305E-2</v>
      </c>
      <c r="P14" s="19">
        <v>0.11500650692637</v>
      </c>
      <c r="Q14" s="19">
        <v>0.132769784208709</v>
      </c>
      <c r="R14" s="19"/>
      <c r="S14" s="19">
        <v>8.4440633935124895E-2</v>
      </c>
      <c r="T14" s="19">
        <v>8.13751377308021E-2</v>
      </c>
      <c r="U14" s="19">
        <v>9.2462776311909897E-2</v>
      </c>
      <c r="V14" s="19">
        <v>0.13523636832607899</v>
      </c>
      <c r="W14" s="19">
        <v>7.6147170231098293E-2</v>
      </c>
      <c r="X14" s="19">
        <v>0.13883037064902701</v>
      </c>
      <c r="Y14" s="19">
        <v>0.15734983719377801</v>
      </c>
      <c r="Z14" s="19">
        <v>8.1479692180837199E-2</v>
      </c>
      <c r="AA14" s="19">
        <v>7.1753067270592205E-2</v>
      </c>
      <c r="AB14" s="19"/>
      <c r="AC14" s="19">
        <v>7.6347367322188706E-2</v>
      </c>
      <c r="AD14" s="19">
        <v>0.16790759439142799</v>
      </c>
      <c r="AE14" s="19">
        <v>0.14441833420621</v>
      </c>
      <c r="AF14" s="19">
        <v>0.141364474896539</v>
      </c>
      <c r="AG14" s="19">
        <v>0.105843325404057</v>
      </c>
      <c r="AH14" s="19">
        <v>0.13497761537753999</v>
      </c>
      <c r="AI14" s="19">
        <v>3.8832890249989802E-2</v>
      </c>
      <c r="AJ14" s="19">
        <v>9.52303957086338E-2</v>
      </c>
      <c r="AK14" s="19">
        <v>6.11582920122773E-2</v>
      </c>
      <c r="AL14" s="19">
        <v>6.8789823985813306E-2</v>
      </c>
      <c r="AM14" s="19">
        <v>8.2428846348231805E-2</v>
      </c>
      <c r="AN14" s="19">
        <v>6.7301385057337598E-2</v>
      </c>
      <c r="AO14" s="19">
        <v>6.7153394983161002E-2</v>
      </c>
      <c r="AP14" s="19">
        <v>0.117634667700886</v>
      </c>
      <c r="AQ14" s="19">
        <v>3.9790230937303397E-2</v>
      </c>
      <c r="AR14" s="19">
        <v>1.4987382319052899E-2</v>
      </c>
      <c r="AS14" s="19"/>
      <c r="AT14" s="19">
        <v>9.2535539402058206E-2</v>
      </c>
      <c r="AU14" s="19">
        <v>9.2950273340414696E-2</v>
      </c>
      <c r="AV14" s="19">
        <v>0.109931398973659</v>
      </c>
      <c r="AW14" s="19">
        <v>0.108757220714743</v>
      </c>
      <c r="AX14" s="19">
        <v>0.115147640907848</v>
      </c>
      <c r="AY14" s="19">
        <v>7.9442523151162001E-2</v>
      </c>
      <c r="AZ14" s="19"/>
      <c r="BA14" s="19">
        <v>0.12552948770790401</v>
      </c>
      <c r="BB14" s="19">
        <v>8.9358043639281903E-2</v>
      </c>
      <c r="BC14" s="19">
        <v>8.9461344321661196E-2</v>
      </c>
      <c r="BD14" s="19">
        <v>4.95841814265175E-2</v>
      </c>
      <c r="BE14" s="19">
        <v>0.122418133888976</v>
      </c>
      <c r="BF14" s="19"/>
      <c r="BG14" s="19">
        <v>9.3863908074611202E-2</v>
      </c>
      <c r="BH14" s="19">
        <v>0.101155216774996</v>
      </c>
      <c r="BI14" s="19">
        <v>9.4576736439803494E-2</v>
      </c>
      <c r="BJ14" s="19">
        <v>8.7535951370508694E-2</v>
      </c>
      <c r="BK14" s="19">
        <v>5.2903458963274898E-2</v>
      </c>
      <c r="BL14" s="19"/>
      <c r="BM14" s="19">
        <v>7.4499849993780995E-2</v>
      </c>
      <c r="BN14" s="19">
        <v>0.12532449697754799</v>
      </c>
      <c r="BO14" s="19">
        <v>0.11642428684419701</v>
      </c>
      <c r="BP14" s="19"/>
      <c r="BQ14" s="19">
        <v>3.9755338243766501E-2</v>
      </c>
      <c r="BR14" s="19">
        <v>0.124489977390577</v>
      </c>
      <c r="BS14" s="19"/>
      <c r="BT14" s="19">
        <v>5.9110484051813801E-2</v>
      </c>
      <c r="BU14" s="19">
        <v>0.12815277798790001</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0.12708875915738299</v>
      </c>
      <c r="D9" s="17">
        <v>0.15059543256938801</v>
      </c>
      <c r="E9" s="17">
        <v>0.105843403989186</v>
      </c>
      <c r="F9" s="17"/>
      <c r="G9" s="17">
        <v>0.13509737045020401</v>
      </c>
      <c r="H9" s="17">
        <v>0.20885944017326399</v>
      </c>
      <c r="I9" s="17">
        <v>0.12913474359883101</v>
      </c>
      <c r="J9" s="17">
        <v>0.112018320302794</v>
      </c>
      <c r="K9" s="17">
        <v>7.7621399082543494E-2</v>
      </c>
      <c r="L9" s="17">
        <v>9.5853170099249693E-2</v>
      </c>
      <c r="M9" s="17"/>
      <c r="N9" s="17">
        <v>0.147314962178097</v>
      </c>
      <c r="O9" s="17">
        <v>0.15609552022878201</v>
      </c>
      <c r="P9" s="17">
        <v>0.12010885231082601</v>
      </c>
      <c r="Q9" s="17">
        <v>7.7374914175822498E-2</v>
      </c>
      <c r="R9" s="17"/>
      <c r="S9" s="17">
        <v>0.168511388404497</v>
      </c>
      <c r="T9" s="17">
        <v>0.10995604462709301</v>
      </c>
      <c r="U9" s="17">
        <v>0.16677208717282399</v>
      </c>
      <c r="V9" s="17">
        <v>0.116683880109917</v>
      </c>
      <c r="W9" s="17">
        <v>8.1945149270267401E-2</v>
      </c>
      <c r="X9" s="17">
        <v>4.6329168001900303E-2</v>
      </c>
      <c r="Y9" s="17">
        <v>0.106834341524531</v>
      </c>
      <c r="Z9" s="17">
        <v>0.15954514967991101</v>
      </c>
      <c r="AA9" s="17">
        <v>0.16307919508390201</v>
      </c>
      <c r="AB9" s="17"/>
      <c r="AC9" s="17">
        <v>0.123472034406394</v>
      </c>
      <c r="AD9" s="17">
        <v>5.5639077343207999E-2</v>
      </c>
      <c r="AE9" s="17">
        <v>7.6321628791876303E-2</v>
      </c>
      <c r="AF9" s="17">
        <v>0.11554468815216699</v>
      </c>
      <c r="AG9" s="17">
        <v>0.117485287680062</v>
      </c>
      <c r="AH9" s="17">
        <v>0.10768133955365899</v>
      </c>
      <c r="AI9" s="17">
        <v>0.18580646737387299</v>
      </c>
      <c r="AJ9" s="17">
        <v>0.1205170478652</v>
      </c>
      <c r="AK9" s="17">
        <v>0.103684760597609</v>
      </c>
      <c r="AL9" s="17">
        <v>0.139312408007293</v>
      </c>
      <c r="AM9" s="17">
        <v>4.8132580308382598E-2</v>
      </c>
      <c r="AN9" s="17">
        <v>0.14453168391677201</v>
      </c>
      <c r="AO9" s="17">
        <v>0.12607261741905601</v>
      </c>
      <c r="AP9" s="17">
        <v>0.16841942344656799</v>
      </c>
      <c r="AQ9" s="17">
        <v>0.147619810757534</v>
      </c>
      <c r="AR9" s="17">
        <v>0.363030011224934</v>
      </c>
      <c r="AS9" s="17"/>
      <c r="AT9" s="17">
        <v>0.18394722292972501</v>
      </c>
      <c r="AU9" s="17">
        <v>0.13058678344834801</v>
      </c>
      <c r="AV9" s="17">
        <v>0.112742631798085</v>
      </c>
      <c r="AW9" s="17">
        <v>9.5895788364201595E-2</v>
      </c>
      <c r="AX9" s="17">
        <v>8.4583285086197002E-2</v>
      </c>
      <c r="AY9" s="17">
        <v>0.111158029867159</v>
      </c>
      <c r="AZ9" s="17"/>
      <c r="BA9" s="17">
        <v>0.103275745053241</v>
      </c>
      <c r="BB9" s="17">
        <v>0.102585805626009</v>
      </c>
      <c r="BC9" s="17">
        <v>0.14135398003738101</v>
      </c>
      <c r="BD9" s="17">
        <v>0.25905363013287602</v>
      </c>
      <c r="BE9" s="17">
        <v>0.194411664540032</v>
      </c>
      <c r="BF9" s="17"/>
      <c r="BG9" s="17">
        <v>0.12006726817279501</v>
      </c>
      <c r="BH9" s="17">
        <v>0.16384712780404601</v>
      </c>
      <c r="BI9" s="17">
        <v>0.13086774751279601</v>
      </c>
      <c r="BJ9" s="17">
        <v>9.9046767484031198E-2</v>
      </c>
      <c r="BK9" s="17">
        <v>0.134745486214355</v>
      </c>
      <c r="BL9" s="17"/>
      <c r="BM9" s="17">
        <v>0.14814910164855299</v>
      </c>
      <c r="BN9" s="17">
        <v>0.117534713912266</v>
      </c>
      <c r="BO9" s="17">
        <v>8.5653269338012206E-2</v>
      </c>
      <c r="BP9" s="17"/>
      <c r="BQ9" s="17">
        <v>0.167408749826785</v>
      </c>
      <c r="BR9" s="17">
        <v>0.105568634270578</v>
      </c>
      <c r="BS9" s="17"/>
      <c r="BT9" s="17">
        <v>0.16053352715755301</v>
      </c>
      <c r="BU9" s="17">
        <v>8.4763840735571999E-2</v>
      </c>
    </row>
    <row r="10" spans="2:73" x14ac:dyDescent="0.3">
      <c r="B10" s="18" t="s">
        <v>682</v>
      </c>
      <c r="C10" s="17">
        <v>0.43147211028264798</v>
      </c>
      <c r="D10" s="17">
        <v>0.40555114826516397</v>
      </c>
      <c r="E10" s="17">
        <v>0.45433011395623202</v>
      </c>
      <c r="F10" s="17"/>
      <c r="G10" s="17">
        <v>0.417068405147966</v>
      </c>
      <c r="H10" s="17">
        <v>0.40135204528690499</v>
      </c>
      <c r="I10" s="17">
        <v>0.41186977490605298</v>
      </c>
      <c r="J10" s="17">
        <v>0.43119285799766299</v>
      </c>
      <c r="K10" s="17">
        <v>0.42419594659539001</v>
      </c>
      <c r="L10" s="17">
        <v>0.48574524920036999</v>
      </c>
      <c r="M10" s="17"/>
      <c r="N10" s="17">
        <v>0.469015931120771</v>
      </c>
      <c r="O10" s="17">
        <v>0.448585544900302</v>
      </c>
      <c r="P10" s="17">
        <v>0.38786112734683997</v>
      </c>
      <c r="Q10" s="17">
        <v>0.41916416143242702</v>
      </c>
      <c r="R10" s="17"/>
      <c r="S10" s="17">
        <v>0.441375222758565</v>
      </c>
      <c r="T10" s="17">
        <v>0.40606479528156503</v>
      </c>
      <c r="U10" s="17">
        <v>0.34720715516230599</v>
      </c>
      <c r="V10" s="17">
        <v>0.47430572069508597</v>
      </c>
      <c r="W10" s="17">
        <v>0.52433360856626998</v>
      </c>
      <c r="X10" s="17">
        <v>0.45262752609058399</v>
      </c>
      <c r="Y10" s="17">
        <v>0.41040412138925297</v>
      </c>
      <c r="Z10" s="17">
        <v>0.45195679821295698</v>
      </c>
      <c r="AA10" s="17">
        <v>0.41917334067328998</v>
      </c>
      <c r="AB10" s="17"/>
      <c r="AC10" s="17">
        <v>0.18022699109078599</v>
      </c>
      <c r="AD10" s="17">
        <v>0.37010384685979802</v>
      </c>
      <c r="AE10" s="17">
        <v>0.45728732179718401</v>
      </c>
      <c r="AF10" s="17">
        <v>0.35603183433805702</v>
      </c>
      <c r="AG10" s="17">
        <v>0.392821462764394</v>
      </c>
      <c r="AH10" s="17">
        <v>0.47068341970744199</v>
      </c>
      <c r="AI10" s="17">
        <v>0.44790329158796899</v>
      </c>
      <c r="AJ10" s="17">
        <v>0.52235025034411797</v>
      </c>
      <c r="AK10" s="17">
        <v>0.39179829679338501</v>
      </c>
      <c r="AL10" s="17">
        <v>0.45828826329347999</v>
      </c>
      <c r="AM10" s="17">
        <v>0.49293643383000102</v>
      </c>
      <c r="AN10" s="17">
        <v>0.45873772617769298</v>
      </c>
      <c r="AO10" s="17">
        <v>0.43163339824951602</v>
      </c>
      <c r="AP10" s="17">
        <v>0.52903768256835404</v>
      </c>
      <c r="AQ10" s="17">
        <v>0.429502160950754</v>
      </c>
      <c r="AR10" s="17">
        <v>0.371983977195324</v>
      </c>
      <c r="AS10" s="17"/>
      <c r="AT10" s="17">
        <v>0.44516825416762201</v>
      </c>
      <c r="AU10" s="17">
        <v>0.413397848602366</v>
      </c>
      <c r="AV10" s="17">
        <v>0.43082989743282901</v>
      </c>
      <c r="AW10" s="17">
        <v>0.43388069165126603</v>
      </c>
      <c r="AX10" s="17">
        <v>0.43638125208693501</v>
      </c>
      <c r="AY10" s="17">
        <v>0.45346514841164098</v>
      </c>
      <c r="AZ10" s="17"/>
      <c r="BA10" s="17">
        <v>0.37006933166720202</v>
      </c>
      <c r="BB10" s="17">
        <v>0.40833143526785198</v>
      </c>
      <c r="BC10" s="17">
        <v>0.488923894882342</v>
      </c>
      <c r="BD10" s="17">
        <v>0.431334622877519</v>
      </c>
      <c r="BE10" s="17">
        <v>0.457111596639733</v>
      </c>
      <c r="BF10" s="17"/>
      <c r="BG10" s="17">
        <v>0.44215077154487697</v>
      </c>
      <c r="BH10" s="17">
        <v>0.47290557824483298</v>
      </c>
      <c r="BI10" s="17">
        <v>0.399943600021963</v>
      </c>
      <c r="BJ10" s="17">
        <v>0.42141631845364103</v>
      </c>
      <c r="BK10" s="17">
        <v>0.55303132857732396</v>
      </c>
      <c r="BL10" s="17"/>
      <c r="BM10" s="17">
        <v>0.44395415907668501</v>
      </c>
      <c r="BN10" s="17">
        <v>0.42124162685547401</v>
      </c>
      <c r="BO10" s="17">
        <v>0.41780673289160403</v>
      </c>
      <c r="BP10" s="17"/>
      <c r="BQ10" s="17">
        <v>0.46454704401292801</v>
      </c>
      <c r="BR10" s="17">
        <v>0.41541568794300598</v>
      </c>
      <c r="BS10" s="17"/>
      <c r="BT10" s="17">
        <v>0.45492284350609002</v>
      </c>
      <c r="BU10" s="17">
        <v>0.42265920215747299</v>
      </c>
    </row>
    <row r="11" spans="2:73" x14ac:dyDescent="0.3">
      <c r="B11" s="18" t="s">
        <v>683</v>
      </c>
      <c r="C11" s="17">
        <v>0.28947514907300498</v>
      </c>
      <c r="D11" s="17">
        <v>0.3011795968955</v>
      </c>
      <c r="E11" s="17">
        <v>0.27883704932740599</v>
      </c>
      <c r="F11" s="17"/>
      <c r="G11" s="17">
        <v>0.24844062922277901</v>
      </c>
      <c r="H11" s="17">
        <v>0.279468905898902</v>
      </c>
      <c r="I11" s="17">
        <v>0.294123434204485</v>
      </c>
      <c r="J11" s="17">
        <v>0.31158526005360299</v>
      </c>
      <c r="K11" s="17">
        <v>0.30697011836576898</v>
      </c>
      <c r="L11" s="17">
        <v>0.29291727691536701</v>
      </c>
      <c r="M11" s="17"/>
      <c r="N11" s="17">
        <v>0.28887055489769298</v>
      </c>
      <c r="O11" s="17">
        <v>0.25745893870637399</v>
      </c>
      <c r="P11" s="17">
        <v>0.31942308717317502</v>
      </c>
      <c r="Q11" s="17">
        <v>0.295404108166121</v>
      </c>
      <c r="R11" s="17"/>
      <c r="S11" s="17">
        <v>0.23706404547058299</v>
      </c>
      <c r="T11" s="17">
        <v>0.32715082814201701</v>
      </c>
      <c r="U11" s="17">
        <v>0.36789227128157198</v>
      </c>
      <c r="V11" s="17">
        <v>0.28649723004376498</v>
      </c>
      <c r="W11" s="17">
        <v>0.26517104771053002</v>
      </c>
      <c r="X11" s="17">
        <v>0.257366976541478</v>
      </c>
      <c r="Y11" s="17">
        <v>0.29980624665369998</v>
      </c>
      <c r="Z11" s="17">
        <v>0.28420199189151002</v>
      </c>
      <c r="AA11" s="17">
        <v>0.27793336156227499</v>
      </c>
      <c r="AB11" s="17"/>
      <c r="AC11" s="17">
        <v>0.26701240805282001</v>
      </c>
      <c r="AD11" s="17">
        <v>0.24263636060364799</v>
      </c>
      <c r="AE11" s="17">
        <v>0.32040690353283002</v>
      </c>
      <c r="AF11" s="17">
        <v>0.304686101770415</v>
      </c>
      <c r="AG11" s="17">
        <v>0.32382060999652201</v>
      </c>
      <c r="AH11" s="17">
        <v>0.26661676611947499</v>
      </c>
      <c r="AI11" s="17">
        <v>0.25458353224914898</v>
      </c>
      <c r="AJ11" s="17">
        <v>0.23260003115408501</v>
      </c>
      <c r="AK11" s="17">
        <v>0.386578241228974</v>
      </c>
      <c r="AL11" s="17">
        <v>0.31437980810393201</v>
      </c>
      <c r="AM11" s="17">
        <v>0.31223686560346298</v>
      </c>
      <c r="AN11" s="17">
        <v>0.29345113225686298</v>
      </c>
      <c r="AO11" s="17">
        <v>0.32050818431121603</v>
      </c>
      <c r="AP11" s="17">
        <v>0.263652054580989</v>
      </c>
      <c r="AQ11" s="17">
        <v>0.30234141489148098</v>
      </c>
      <c r="AR11" s="17">
        <v>0.214369084260573</v>
      </c>
      <c r="AS11" s="17"/>
      <c r="AT11" s="17">
        <v>0.233776423915565</v>
      </c>
      <c r="AU11" s="17">
        <v>0.27350233840809202</v>
      </c>
      <c r="AV11" s="17">
        <v>0.30233738406198402</v>
      </c>
      <c r="AW11" s="17">
        <v>0.34483011981717898</v>
      </c>
      <c r="AX11" s="17">
        <v>0.33406106169076</v>
      </c>
      <c r="AY11" s="17">
        <v>0.29044419173067798</v>
      </c>
      <c r="AZ11" s="17"/>
      <c r="BA11" s="17">
        <v>0.33516682145027898</v>
      </c>
      <c r="BB11" s="17">
        <v>0.30174964703097901</v>
      </c>
      <c r="BC11" s="17">
        <v>0.25849013773351498</v>
      </c>
      <c r="BD11" s="17">
        <v>0.21306451309160099</v>
      </c>
      <c r="BE11" s="17">
        <v>0.27949265393217498</v>
      </c>
      <c r="BF11" s="17"/>
      <c r="BG11" s="17">
        <v>0.30991859944201999</v>
      </c>
      <c r="BH11" s="17">
        <v>0.251968528289154</v>
      </c>
      <c r="BI11" s="17">
        <v>0.34226806205381399</v>
      </c>
      <c r="BJ11" s="17">
        <v>0.28605138348840098</v>
      </c>
      <c r="BK11" s="17">
        <v>0.232084816459558</v>
      </c>
      <c r="BL11" s="17"/>
      <c r="BM11" s="17">
        <v>0.27819102938536899</v>
      </c>
      <c r="BN11" s="17">
        <v>0.29626176238098001</v>
      </c>
      <c r="BO11" s="17">
        <v>0.30769987123425302</v>
      </c>
      <c r="BP11" s="17"/>
      <c r="BQ11" s="17">
        <v>0.250081936248429</v>
      </c>
      <c r="BR11" s="17">
        <v>0.32122272823347497</v>
      </c>
      <c r="BS11" s="17"/>
      <c r="BT11" s="17">
        <v>0.27051532723465499</v>
      </c>
      <c r="BU11" s="17">
        <v>0.31658393374690202</v>
      </c>
    </row>
    <row r="12" spans="2:73" x14ac:dyDescent="0.3">
      <c r="B12" s="18" t="s">
        <v>684</v>
      </c>
      <c r="C12" s="17">
        <v>5.5298073164251303E-2</v>
      </c>
      <c r="D12" s="17">
        <v>5.3399814210373202E-2</v>
      </c>
      <c r="E12" s="17">
        <v>5.7217675043797697E-2</v>
      </c>
      <c r="F12" s="17"/>
      <c r="G12" s="17">
        <v>9.3020638095425004E-2</v>
      </c>
      <c r="H12" s="17">
        <v>3.9404143310680498E-2</v>
      </c>
      <c r="I12" s="17">
        <v>6.5055637207203795E-2</v>
      </c>
      <c r="J12" s="17">
        <v>5.4833764945289999E-2</v>
      </c>
      <c r="K12" s="17">
        <v>5.5661216249707102E-2</v>
      </c>
      <c r="L12" s="17">
        <v>3.6813882374645703E-2</v>
      </c>
      <c r="M12" s="17"/>
      <c r="N12" s="17">
        <v>4.9113216841873697E-2</v>
      </c>
      <c r="O12" s="17">
        <v>4.9644031075943999E-2</v>
      </c>
      <c r="P12" s="17">
        <v>7.1944886214114906E-2</v>
      </c>
      <c r="Q12" s="17">
        <v>4.9180415864060398E-2</v>
      </c>
      <c r="R12" s="17"/>
      <c r="S12" s="17">
        <v>7.9160985834141301E-2</v>
      </c>
      <c r="T12" s="17">
        <v>6.2033109052564497E-2</v>
      </c>
      <c r="U12" s="17">
        <v>4.8285999336956202E-2</v>
      </c>
      <c r="V12" s="17">
        <v>4.1646722890956202E-2</v>
      </c>
      <c r="W12" s="17">
        <v>4.7105582424994803E-2</v>
      </c>
      <c r="X12" s="17">
        <v>8.0304089090881103E-2</v>
      </c>
      <c r="Y12" s="17">
        <v>4.4335623336744102E-2</v>
      </c>
      <c r="Z12" s="17">
        <v>1.9783382720192599E-2</v>
      </c>
      <c r="AA12" s="17">
        <v>4.3868414822160598E-2</v>
      </c>
      <c r="AB12" s="17"/>
      <c r="AC12" s="17">
        <v>3.6086030239095797E-2</v>
      </c>
      <c r="AD12" s="17">
        <v>0.108031498552212</v>
      </c>
      <c r="AE12" s="17">
        <v>8.1764559603984301E-3</v>
      </c>
      <c r="AF12" s="17">
        <v>7.7705826996275595E-2</v>
      </c>
      <c r="AG12" s="17">
        <v>9.2717363833186503E-2</v>
      </c>
      <c r="AH12" s="17">
        <v>5.6062372745038398E-2</v>
      </c>
      <c r="AI12" s="17">
        <v>6.3181867714344503E-2</v>
      </c>
      <c r="AJ12" s="17">
        <v>3.07104436030982E-2</v>
      </c>
      <c r="AK12" s="17">
        <v>4.9934661956031801E-2</v>
      </c>
      <c r="AL12" s="17">
        <v>0</v>
      </c>
      <c r="AM12" s="17">
        <v>9.3293042286716102E-2</v>
      </c>
      <c r="AN12" s="17">
        <v>4.03963584585132E-2</v>
      </c>
      <c r="AO12" s="17">
        <v>6.4146643519671004E-2</v>
      </c>
      <c r="AP12" s="17">
        <v>1.9924769223754201E-2</v>
      </c>
      <c r="AQ12" s="17">
        <v>4.5961557677184101E-2</v>
      </c>
      <c r="AR12" s="17">
        <v>0</v>
      </c>
      <c r="AS12" s="17"/>
      <c r="AT12" s="17">
        <v>6.02685453991064E-2</v>
      </c>
      <c r="AU12" s="17">
        <v>6.0517927211304001E-2</v>
      </c>
      <c r="AV12" s="17">
        <v>5.5857288003500302E-2</v>
      </c>
      <c r="AW12" s="17">
        <v>4.3960651758220899E-2</v>
      </c>
      <c r="AX12" s="17">
        <v>4.4582075811091797E-2</v>
      </c>
      <c r="AY12" s="17">
        <v>6.6490686683299105E-2</v>
      </c>
      <c r="AZ12" s="17"/>
      <c r="BA12" s="17">
        <v>4.4139060295056799E-2</v>
      </c>
      <c r="BB12" s="17">
        <v>8.5392517055396897E-2</v>
      </c>
      <c r="BC12" s="17">
        <v>4.1757554287361699E-2</v>
      </c>
      <c r="BD12" s="17">
        <v>5.3188019420385001E-2</v>
      </c>
      <c r="BE12" s="17">
        <v>3.2617448141726901E-2</v>
      </c>
      <c r="BF12" s="17"/>
      <c r="BG12" s="17">
        <v>5.5210017594448699E-2</v>
      </c>
      <c r="BH12" s="17">
        <v>3.60500013717008E-2</v>
      </c>
      <c r="BI12" s="17">
        <v>3.3153410774167398E-2</v>
      </c>
      <c r="BJ12" s="17">
        <v>9.0666541898197006E-2</v>
      </c>
      <c r="BK12" s="17">
        <v>2.2775879063287499E-2</v>
      </c>
      <c r="BL12" s="17"/>
      <c r="BM12" s="17">
        <v>5.4112342605824502E-2</v>
      </c>
      <c r="BN12" s="17">
        <v>5.9644976101930203E-2</v>
      </c>
      <c r="BO12" s="17">
        <v>4.85482016847463E-2</v>
      </c>
      <c r="BP12" s="17"/>
      <c r="BQ12" s="17">
        <v>7.0766174291914896E-2</v>
      </c>
      <c r="BR12" s="17">
        <v>4.7418132293021602E-2</v>
      </c>
      <c r="BS12" s="17"/>
      <c r="BT12" s="17">
        <v>5.7707366674280502E-2</v>
      </c>
      <c r="BU12" s="17">
        <v>5.8635128378581702E-2</v>
      </c>
    </row>
    <row r="13" spans="2:73" x14ac:dyDescent="0.3">
      <c r="B13" s="18" t="s">
        <v>685</v>
      </c>
      <c r="C13" s="17">
        <v>1.34868427336188E-2</v>
      </c>
      <c r="D13" s="17">
        <v>2.08599894401322E-2</v>
      </c>
      <c r="E13" s="17">
        <v>6.7409321158615702E-3</v>
      </c>
      <c r="F13" s="17"/>
      <c r="G13" s="17">
        <v>1.92711770651346E-2</v>
      </c>
      <c r="H13" s="17">
        <v>8.4315771455672293E-3</v>
      </c>
      <c r="I13" s="17">
        <v>2.8465688579639901E-2</v>
      </c>
      <c r="J13" s="17">
        <v>1.29907486868361E-2</v>
      </c>
      <c r="K13" s="17">
        <v>4.4495520328601502E-3</v>
      </c>
      <c r="L13" s="17">
        <v>9.6159875002195996E-3</v>
      </c>
      <c r="M13" s="17"/>
      <c r="N13" s="17">
        <v>1.7407700928794201E-3</v>
      </c>
      <c r="O13" s="17">
        <v>1.6749400403992799E-2</v>
      </c>
      <c r="P13" s="17">
        <v>1.90563803157838E-2</v>
      </c>
      <c r="Q13" s="17">
        <v>1.8229209311784299E-2</v>
      </c>
      <c r="R13" s="17"/>
      <c r="S13" s="17">
        <v>1.28207095922381E-2</v>
      </c>
      <c r="T13" s="17">
        <v>0</v>
      </c>
      <c r="U13" s="17">
        <v>1.4929067176418599E-2</v>
      </c>
      <c r="V13" s="17">
        <v>3.6669250477363101E-2</v>
      </c>
      <c r="W13" s="17">
        <v>1.3537340082911201E-2</v>
      </c>
      <c r="X13" s="17">
        <v>5.2898183643034502E-3</v>
      </c>
      <c r="Y13" s="17">
        <v>0</v>
      </c>
      <c r="Z13" s="17">
        <v>2.8983024620650999E-2</v>
      </c>
      <c r="AA13" s="17">
        <v>2.1475058749801601E-2</v>
      </c>
      <c r="AB13" s="17"/>
      <c r="AC13" s="17">
        <v>0</v>
      </c>
      <c r="AD13" s="17">
        <v>5.60807884324332E-2</v>
      </c>
      <c r="AE13" s="17">
        <v>2.2587291327470099E-2</v>
      </c>
      <c r="AF13" s="17">
        <v>3.1625743976179198E-2</v>
      </c>
      <c r="AG13" s="17">
        <v>1.5793243037374199E-2</v>
      </c>
      <c r="AH13" s="17">
        <v>5.4559309629483603E-3</v>
      </c>
      <c r="AI13" s="17">
        <v>8.0601971103851505E-3</v>
      </c>
      <c r="AJ13" s="17">
        <v>2.1734633694462401E-2</v>
      </c>
      <c r="AK13" s="17">
        <v>7.2914087360605598E-3</v>
      </c>
      <c r="AL13" s="17">
        <v>8.4509240230130397E-3</v>
      </c>
      <c r="AM13" s="17">
        <v>1.64460586089159E-2</v>
      </c>
      <c r="AN13" s="17">
        <v>8.5295465621326692E-3</v>
      </c>
      <c r="AO13" s="17">
        <v>0</v>
      </c>
      <c r="AP13" s="17">
        <v>1.8966070180333999E-2</v>
      </c>
      <c r="AQ13" s="17">
        <v>0</v>
      </c>
      <c r="AR13" s="17">
        <v>0</v>
      </c>
      <c r="AS13" s="17"/>
      <c r="AT13" s="17">
        <v>4.1882546757329997E-3</v>
      </c>
      <c r="AU13" s="17">
        <v>1.7817933853467E-2</v>
      </c>
      <c r="AV13" s="17">
        <v>1.51439352954376E-2</v>
      </c>
      <c r="AW13" s="17">
        <v>1.4880228276584501E-2</v>
      </c>
      <c r="AX13" s="17">
        <v>1.4866834286982499E-2</v>
      </c>
      <c r="AY13" s="17">
        <v>1.53222800766961E-2</v>
      </c>
      <c r="AZ13" s="17"/>
      <c r="BA13" s="17">
        <v>1.9908627293122799E-2</v>
      </c>
      <c r="BB13" s="17">
        <v>2.7109669226554702E-2</v>
      </c>
      <c r="BC13" s="17">
        <v>8.9100413300859296E-3</v>
      </c>
      <c r="BD13" s="17">
        <v>4.6295487797996301E-3</v>
      </c>
      <c r="BE13" s="17">
        <v>0</v>
      </c>
      <c r="BF13" s="17"/>
      <c r="BG13" s="17">
        <v>9.8534737154208699E-3</v>
      </c>
      <c r="BH13" s="17">
        <v>5.6387784804616198E-3</v>
      </c>
      <c r="BI13" s="17">
        <v>1.0628548721226899E-2</v>
      </c>
      <c r="BJ13" s="17">
        <v>3.1810847498140699E-2</v>
      </c>
      <c r="BK13" s="17">
        <v>1.8222183750325999E-2</v>
      </c>
      <c r="BL13" s="17"/>
      <c r="BM13" s="17">
        <v>1.4621787714517101E-2</v>
      </c>
      <c r="BN13" s="17">
        <v>7.6300988247158296E-3</v>
      </c>
      <c r="BO13" s="17">
        <v>2.3991868177257201E-2</v>
      </c>
      <c r="BP13" s="17"/>
      <c r="BQ13" s="17">
        <v>1.5150862075344799E-2</v>
      </c>
      <c r="BR13" s="17">
        <v>1.1766840913950499E-2</v>
      </c>
      <c r="BS13" s="17"/>
      <c r="BT13" s="17">
        <v>1.07444153062668E-2</v>
      </c>
      <c r="BU13" s="17">
        <v>1.2983015284243501E-2</v>
      </c>
    </row>
    <row r="14" spans="2:73" x14ac:dyDescent="0.3">
      <c r="B14" s="18" t="s">
        <v>92</v>
      </c>
      <c r="C14" s="19">
        <v>8.3179065589093201E-2</v>
      </c>
      <c r="D14" s="19">
        <v>6.8414018619442393E-2</v>
      </c>
      <c r="E14" s="19">
        <v>9.7030825567517701E-2</v>
      </c>
      <c r="F14" s="19"/>
      <c r="G14" s="19">
        <v>8.7101780018492406E-2</v>
      </c>
      <c r="H14" s="19">
        <v>6.2483888184680599E-2</v>
      </c>
      <c r="I14" s="19">
        <v>7.1350721503787698E-2</v>
      </c>
      <c r="J14" s="19">
        <v>7.7379048013814206E-2</v>
      </c>
      <c r="K14" s="19">
        <v>0.13110176767373</v>
      </c>
      <c r="L14" s="19">
        <v>7.9054433910147701E-2</v>
      </c>
      <c r="M14" s="19"/>
      <c r="N14" s="19">
        <v>4.3944564868685101E-2</v>
      </c>
      <c r="O14" s="19">
        <v>7.1466564684604494E-2</v>
      </c>
      <c r="P14" s="19">
        <v>8.1605666639260097E-2</v>
      </c>
      <c r="Q14" s="19">
        <v>0.14064719104978499</v>
      </c>
      <c r="R14" s="19"/>
      <c r="S14" s="19">
        <v>6.10676479399751E-2</v>
      </c>
      <c r="T14" s="19">
        <v>9.4795222896760803E-2</v>
      </c>
      <c r="U14" s="19">
        <v>5.4913419869924297E-2</v>
      </c>
      <c r="V14" s="19">
        <v>4.4197195782912597E-2</v>
      </c>
      <c r="W14" s="19">
        <v>6.7907271945026604E-2</v>
      </c>
      <c r="X14" s="19">
        <v>0.158082421910854</v>
      </c>
      <c r="Y14" s="19">
        <v>0.138619667095772</v>
      </c>
      <c r="Z14" s="19">
        <v>5.5529652874778901E-2</v>
      </c>
      <c r="AA14" s="19">
        <v>7.4470629108570899E-2</v>
      </c>
      <c r="AB14" s="19"/>
      <c r="AC14" s="19">
        <v>0.39320253621090401</v>
      </c>
      <c r="AD14" s="19">
        <v>0.16750842820869999</v>
      </c>
      <c r="AE14" s="19">
        <v>0.115220398590241</v>
      </c>
      <c r="AF14" s="19">
        <v>0.114405804766907</v>
      </c>
      <c r="AG14" s="19">
        <v>5.7362032688461101E-2</v>
      </c>
      <c r="AH14" s="19">
        <v>9.3500170911437003E-2</v>
      </c>
      <c r="AI14" s="19">
        <v>4.0464643964278402E-2</v>
      </c>
      <c r="AJ14" s="19">
        <v>7.2087593339036193E-2</v>
      </c>
      <c r="AK14" s="19">
        <v>6.0712630687939299E-2</v>
      </c>
      <c r="AL14" s="19">
        <v>7.9568596572282005E-2</v>
      </c>
      <c r="AM14" s="19">
        <v>3.6955019362521303E-2</v>
      </c>
      <c r="AN14" s="19">
        <v>5.4353552628026103E-2</v>
      </c>
      <c r="AO14" s="19">
        <v>5.7639156500541598E-2</v>
      </c>
      <c r="AP14" s="19">
        <v>0</v>
      </c>
      <c r="AQ14" s="19">
        <v>7.4575055723047498E-2</v>
      </c>
      <c r="AR14" s="19">
        <v>5.0616927319168697E-2</v>
      </c>
      <c r="AS14" s="19"/>
      <c r="AT14" s="19">
        <v>7.2651298912248294E-2</v>
      </c>
      <c r="AU14" s="19">
        <v>0.104177168476423</v>
      </c>
      <c r="AV14" s="19">
        <v>8.3088863408164307E-2</v>
      </c>
      <c r="AW14" s="19">
        <v>6.6552520132547505E-2</v>
      </c>
      <c r="AX14" s="19">
        <v>8.5525491038034404E-2</v>
      </c>
      <c r="AY14" s="19">
        <v>6.3119663230526799E-2</v>
      </c>
      <c r="AZ14" s="19"/>
      <c r="BA14" s="19">
        <v>0.127440414241099</v>
      </c>
      <c r="BB14" s="19">
        <v>7.4830925793208505E-2</v>
      </c>
      <c r="BC14" s="19">
        <v>6.0564391729314999E-2</v>
      </c>
      <c r="BD14" s="19">
        <v>3.8729665697819902E-2</v>
      </c>
      <c r="BE14" s="19">
        <v>3.6366636746332601E-2</v>
      </c>
      <c r="BF14" s="19"/>
      <c r="BG14" s="19">
        <v>6.2799869530438299E-2</v>
      </c>
      <c r="BH14" s="19">
        <v>6.9589985809804605E-2</v>
      </c>
      <c r="BI14" s="19">
        <v>8.3138630916033296E-2</v>
      </c>
      <c r="BJ14" s="19">
        <v>7.1008141177589301E-2</v>
      </c>
      <c r="BK14" s="19">
        <v>3.9140305935149201E-2</v>
      </c>
      <c r="BL14" s="19"/>
      <c r="BM14" s="19">
        <v>6.09715795690517E-2</v>
      </c>
      <c r="BN14" s="19">
        <v>9.7686821924634196E-2</v>
      </c>
      <c r="BO14" s="19">
        <v>0.116300056674127</v>
      </c>
      <c r="BP14" s="19"/>
      <c r="BQ14" s="19">
        <v>3.2045233544597901E-2</v>
      </c>
      <c r="BR14" s="19">
        <v>9.8607976345968101E-2</v>
      </c>
      <c r="BS14" s="19"/>
      <c r="BT14" s="19">
        <v>4.5576520121154297E-2</v>
      </c>
      <c r="BU14" s="19">
        <v>0.104374879697228</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4.9389818771215399E-2</v>
      </c>
      <c r="D9" s="17">
        <v>6.0371162193053399E-2</v>
      </c>
      <c r="E9" s="17">
        <v>3.94338203157674E-2</v>
      </c>
      <c r="F9" s="17"/>
      <c r="G9" s="17">
        <v>5.1164561468815199E-2</v>
      </c>
      <c r="H9" s="17">
        <v>0.104513176814961</v>
      </c>
      <c r="I9" s="17">
        <v>6.8905501551277698E-2</v>
      </c>
      <c r="J9" s="17">
        <v>3.1646950223774797E-2</v>
      </c>
      <c r="K9" s="17">
        <v>2.1760863267073601E-2</v>
      </c>
      <c r="L9" s="17">
        <v>1.9822334677031601E-2</v>
      </c>
      <c r="M9" s="17"/>
      <c r="N9" s="17">
        <v>4.8485959532026703E-2</v>
      </c>
      <c r="O9" s="17">
        <v>5.2429004368055601E-2</v>
      </c>
      <c r="P9" s="17">
        <v>5.4235955947140202E-2</v>
      </c>
      <c r="Q9" s="17">
        <v>4.3921947689274703E-2</v>
      </c>
      <c r="R9" s="17"/>
      <c r="S9" s="17">
        <v>8.7559924852056603E-2</v>
      </c>
      <c r="T9" s="17">
        <v>2.9039633073188E-2</v>
      </c>
      <c r="U9" s="17">
        <v>3.7096115281624098E-2</v>
      </c>
      <c r="V9" s="17">
        <v>2.6560027260604101E-2</v>
      </c>
      <c r="W9" s="17">
        <v>3.2647807790176002E-2</v>
      </c>
      <c r="X9" s="17">
        <v>3.7238678279620997E-2</v>
      </c>
      <c r="Y9" s="17">
        <v>4.7426972974562699E-2</v>
      </c>
      <c r="Z9" s="17">
        <v>3.17233514918593E-2</v>
      </c>
      <c r="AA9" s="17">
        <v>8.2097329670812194E-2</v>
      </c>
      <c r="AB9" s="17"/>
      <c r="AC9" s="17">
        <v>7.1328207022312101E-2</v>
      </c>
      <c r="AD9" s="17">
        <v>5.0601904692085302E-2</v>
      </c>
      <c r="AE9" s="17">
        <v>2.49628746808628E-2</v>
      </c>
      <c r="AF9" s="17">
        <v>2.5828579659795101E-2</v>
      </c>
      <c r="AG9" s="17">
        <v>6.6806003477236003E-2</v>
      </c>
      <c r="AH9" s="17">
        <v>1.6721472621734901E-2</v>
      </c>
      <c r="AI9" s="17">
        <v>9.3128305094410793E-2</v>
      </c>
      <c r="AJ9" s="17">
        <v>4.8852426512312197E-2</v>
      </c>
      <c r="AK9" s="17">
        <v>5.8420798100215797E-2</v>
      </c>
      <c r="AL9" s="17">
        <v>4.5361226500133897E-2</v>
      </c>
      <c r="AM9" s="17">
        <v>5.3298283231539102E-2</v>
      </c>
      <c r="AN9" s="17">
        <v>3.2504034765869001E-2</v>
      </c>
      <c r="AO9" s="17">
        <v>4.5347842418831497E-2</v>
      </c>
      <c r="AP9" s="17">
        <v>0</v>
      </c>
      <c r="AQ9" s="17">
        <v>2.2533081826791899E-2</v>
      </c>
      <c r="AR9" s="17">
        <v>0.129123005718531</v>
      </c>
      <c r="AS9" s="17"/>
      <c r="AT9" s="17">
        <v>7.3036358920891997E-2</v>
      </c>
      <c r="AU9" s="17">
        <v>5.2039710749669697E-2</v>
      </c>
      <c r="AV9" s="17">
        <v>6.8574252054497006E-2</v>
      </c>
      <c r="AW9" s="17">
        <v>2.00402233974224E-2</v>
      </c>
      <c r="AX9" s="17">
        <v>2.1119262330354702E-2</v>
      </c>
      <c r="AY9" s="17">
        <v>4.6428505407678997E-2</v>
      </c>
      <c r="AZ9" s="17"/>
      <c r="BA9" s="17">
        <v>2.7815957140391801E-2</v>
      </c>
      <c r="BB9" s="17">
        <v>4.3471574776906503E-2</v>
      </c>
      <c r="BC9" s="17">
        <v>5.4627180852016698E-2</v>
      </c>
      <c r="BD9" s="17">
        <v>9.6011277199105405E-2</v>
      </c>
      <c r="BE9" s="17">
        <v>0.16005395279468701</v>
      </c>
      <c r="BF9" s="17"/>
      <c r="BG9" s="17">
        <v>4.2895901523870003E-2</v>
      </c>
      <c r="BH9" s="17">
        <v>8.6968776797443095E-2</v>
      </c>
      <c r="BI9" s="17">
        <v>2.0060174210579099E-2</v>
      </c>
      <c r="BJ9" s="17">
        <v>2.8461550263468E-2</v>
      </c>
      <c r="BK9" s="17">
        <v>0</v>
      </c>
      <c r="BL9" s="17"/>
      <c r="BM9" s="17">
        <v>5.8302106191441001E-2</v>
      </c>
      <c r="BN9" s="17">
        <v>3.8703881977184003E-2</v>
      </c>
      <c r="BO9" s="17">
        <v>4.76954841382402E-2</v>
      </c>
      <c r="BP9" s="17"/>
      <c r="BQ9" s="17">
        <v>8.0553241991424801E-2</v>
      </c>
      <c r="BR9" s="17">
        <v>3.2205443807406399E-2</v>
      </c>
      <c r="BS9" s="17"/>
      <c r="BT9" s="17">
        <v>5.9534306176314201E-2</v>
      </c>
      <c r="BU9" s="17">
        <v>3.916742272952E-2</v>
      </c>
    </row>
    <row r="10" spans="2:73" x14ac:dyDescent="0.3">
      <c r="B10" s="18" t="s">
        <v>682</v>
      </c>
      <c r="C10" s="17">
        <v>0.121203402588747</v>
      </c>
      <c r="D10" s="17">
        <v>0.12608414642210999</v>
      </c>
      <c r="E10" s="17">
        <v>0.11708714316689001</v>
      </c>
      <c r="F10" s="17"/>
      <c r="G10" s="17">
        <v>0.16356167750762499</v>
      </c>
      <c r="H10" s="17">
        <v>0.22355211427553501</v>
      </c>
      <c r="I10" s="17">
        <v>9.7286396048162693E-2</v>
      </c>
      <c r="J10" s="17">
        <v>8.3028384189255497E-2</v>
      </c>
      <c r="K10" s="17">
        <v>6.8150535752011798E-2</v>
      </c>
      <c r="L10" s="17">
        <v>8.8767220054616194E-2</v>
      </c>
      <c r="M10" s="17"/>
      <c r="N10" s="17">
        <v>0.15212208425350099</v>
      </c>
      <c r="O10" s="17">
        <v>0.117380434016309</v>
      </c>
      <c r="P10" s="17">
        <v>0.12779016446939001</v>
      </c>
      <c r="Q10" s="17">
        <v>8.2127548452755494E-2</v>
      </c>
      <c r="R10" s="17"/>
      <c r="S10" s="17">
        <v>0.18420746939094099</v>
      </c>
      <c r="T10" s="17">
        <v>8.21674850937167E-2</v>
      </c>
      <c r="U10" s="17">
        <v>9.0605933558206106E-2</v>
      </c>
      <c r="V10" s="17">
        <v>0.13467169334993701</v>
      </c>
      <c r="W10" s="17">
        <v>8.4926955544858698E-2</v>
      </c>
      <c r="X10" s="17">
        <v>0.122878120389199</v>
      </c>
      <c r="Y10" s="17">
        <v>0.114976252009911</v>
      </c>
      <c r="Z10" s="17">
        <v>0.14713549581449301</v>
      </c>
      <c r="AA10" s="17">
        <v>0.125816162460029</v>
      </c>
      <c r="AB10" s="17"/>
      <c r="AC10" s="17">
        <v>5.6341761911020298E-2</v>
      </c>
      <c r="AD10" s="17">
        <v>0.115577818943604</v>
      </c>
      <c r="AE10" s="17">
        <v>0.10860420586512</v>
      </c>
      <c r="AF10" s="17">
        <v>7.9178966635727793E-2</v>
      </c>
      <c r="AG10" s="17">
        <v>9.3039464465640501E-2</v>
      </c>
      <c r="AH10" s="17">
        <v>0.140184632959031</v>
      </c>
      <c r="AI10" s="17">
        <v>0.195813450903704</v>
      </c>
      <c r="AJ10" s="17">
        <v>8.4224599581090201E-2</v>
      </c>
      <c r="AK10" s="17">
        <v>7.5978183319217699E-2</v>
      </c>
      <c r="AL10" s="17">
        <v>7.0545910468039694E-2</v>
      </c>
      <c r="AM10" s="17">
        <v>0.142523809569542</v>
      </c>
      <c r="AN10" s="17">
        <v>0.105325716018927</v>
      </c>
      <c r="AO10" s="17">
        <v>0.17152219079629699</v>
      </c>
      <c r="AP10" s="17">
        <v>0.114395329370879</v>
      </c>
      <c r="AQ10" s="17">
        <v>0.15104083542889901</v>
      </c>
      <c r="AR10" s="17">
        <v>0.25925748463505499</v>
      </c>
      <c r="AS10" s="17"/>
      <c r="AT10" s="17">
        <v>0.18087119575156299</v>
      </c>
      <c r="AU10" s="17">
        <v>0.10036231059249801</v>
      </c>
      <c r="AV10" s="17">
        <v>0.112192755231938</v>
      </c>
      <c r="AW10" s="17">
        <v>0.101493830134392</v>
      </c>
      <c r="AX10" s="17">
        <v>7.68597244776206E-2</v>
      </c>
      <c r="AY10" s="17">
        <v>0.17945377884421701</v>
      </c>
      <c r="AZ10" s="17"/>
      <c r="BA10" s="17">
        <v>7.5807231917888504E-2</v>
      </c>
      <c r="BB10" s="17">
        <v>0.108247025798864</v>
      </c>
      <c r="BC10" s="17">
        <v>0.165318853406622</v>
      </c>
      <c r="BD10" s="17">
        <v>0.174246352301894</v>
      </c>
      <c r="BE10" s="17">
        <v>0.13068365933996101</v>
      </c>
      <c r="BF10" s="17"/>
      <c r="BG10" s="17">
        <v>0.117938510434439</v>
      </c>
      <c r="BH10" s="17">
        <v>0.19263515261403499</v>
      </c>
      <c r="BI10" s="17">
        <v>7.0788403433876296E-2</v>
      </c>
      <c r="BJ10" s="17">
        <v>9.4061058344305795E-2</v>
      </c>
      <c r="BK10" s="17">
        <v>9.2617970549890502E-2</v>
      </c>
      <c r="BL10" s="17"/>
      <c r="BM10" s="17">
        <v>0.13915663068924899</v>
      </c>
      <c r="BN10" s="17">
        <v>0.117421363342793</v>
      </c>
      <c r="BO10" s="17">
        <v>7.5478528844730303E-2</v>
      </c>
      <c r="BP10" s="17"/>
      <c r="BQ10" s="17">
        <v>0.21158083614044901</v>
      </c>
      <c r="BR10" s="17">
        <v>7.1873696859493005E-2</v>
      </c>
      <c r="BS10" s="17"/>
      <c r="BT10" s="17">
        <v>0.15242349689923099</v>
      </c>
      <c r="BU10" s="17">
        <v>8.2581680488916107E-2</v>
      </c>
    </row>
    <row r="11" spans="2:73" x14ac:dyDescent="0.3">
      <c r="B11" s="18" t="s">
        <v>683</v>
      </c>
      <c r="C11" s="17">
        <v>0.31405080088499299</v>
      </c>
      <c r="D11" s="17">
        <v>0.32422103937560798</v>
      </c>
      <c r="E11" s="17">
        <v>0.30490157734985801</v>
      </c>
      <c r="F11" s="17"/>
      <c r="G11" s="17">
        <v>0.269252831206722</v>
      </c>
      <c r="H11" s="17">
        <v>0.28942975675490601</v>
      </c>
      <c r="I11" s="17">
        <v>0.27796218487187502</v>
      </c>
      <c r="J11" s="17">
        <v>0.34821926860375302</v>
      </c>
      <c r="K11" s="17">
        <v>0.31997903416462797</v>
      </c>
      <c r="L11" s="17">
        <v>0.359947319231878</v>
      </c>
      <c r="M11" s="17"/>
      <c r="N11" s="17">
        <v>0.30270265750733</v>
      </c>
      <c r="O11" s="17">
        <v>0.31593594822624599</v>
      </c>
      <c r="P11" s="17">
        <v>0.29443179015281501</v>
      </c>
      <c r="Q11" s="17">
        <v>0.34657852102097497</v>
      </c>
      <c r="R11" s="17"/>
      <c r="S11" s="17">
        <v>0.31377134536370799</v>
      </c>
      <c r="T11" s="17">
        <v>0.29524726255496098</v>
      </c>
      <c r="U11" s="17">
        <v>0.26059995859318702</v>
      </c>
      <c r="V11" s="17">
        <v>0.27323201743350001</v>
      </c>
      <c r="W11" s="17">
        <v>0.40546534092564801</v>
      </c>
      <c r="X11" s="17">
        <v>0.31838988692002101</v>
      </c>
      <c r="Y11" s="17">
        <v>0.30030958046292799</v>
      </c>
      <c r="Z11" s="17">
        <v>0.30330795663431298</v>
      </c>
      <c r="AA11" s="17">
        <v>0.36166255811662301</v>
      </c>
      <c r="AB11" s="17"/>
      <c r="AC11" s="17">
        <v>0.34984293973626701</v>
      </c>
      <c r="AD11" s="17">
        <v>0.26931048167228899</v>
      </c>
      <c r="AE11" s="17">
        <v>0.28963441255567801</v>
      </c>
      <c r="AF11" s="17">
        <v>0.34320611843654297</v>
      </c>
      <c r="AG11" s="17">
        <v>0.399091386118056</v>
      </c>
      <c r="AH11" s="17">
        <v>0.27204682483820503</v>
      </c>
      <c r="AI11" s="17">
        <v>0.298801885862922</v>
      </c>
      <c r="AJ11" s="17">
        <v>0.22336685356283401</v>
      </c>
      <c r="AK11" s="17">
        <v>0.43241450520463898</v>
      </c>
      <c r="AL11" s="17">
        <v>0.39033685340906499</v>
      </c>
      <c r="AM11" s="17">
        <v>0.36234426489268301</v>
      </c>
      <c r="AN11" s="17">
        <v>0.35082832931483598</v>
      </c>
      <c r="AO11" s="17">
        <v>0.28003949792233601</v>
      </c>
      <c r="AP11" s="17">
        <v>0.27655841380304902</v>
      </c>
      <c r="AQ11" s="17">
        <v>0.28714323628860899</v>
      </c>
      <c r="AR11" s="17">
        <v>0.248117534128554</v>
      </c>
      <c r="AS11" s="17"/>
      <c r="AT11" s="17">
        <v>0.30299067612803199</v>
      </c>
      <c r="AU11" s="17">
        <v>0.29897488017153101</v>
      </c>
      <c r="AV11" s="17">
        <v>0.32158866744126302</v>
      </c>
      <c r="AW11" s="17">
        <v>0.33978593910786598</v>
      </c>
      <c r="AX11" s="17">
        <v>0.32046270993934201</v>
      </c>
      <c r="AY11" s="17">
        <v>0.323742908242448</v>
      </c>
      <c r="AZ11" s="17"/>
      <c r="BA11" s="17">
        <v>0.34575157102485998</v>
      </c>
      <c r="BB11" s="17">
        <v>0.32124406107831899</v>
      </c>
      <c r="BC11" s="17">
        <v>0.26985776206248402</v>
      </c>
      <c r="BD11" s="17">
        <v>0.31442185432401898</v>
      </c>
      <c r="BE11" s="17">
        <v>0.27838270130335002</v>
      </c>
      <c r="BF11" s="17"/>
      <c r="BG11" s="17">
        <v>0.34738620986899799</v>
      </c>
      <c r="BH11" s="17">
        <v>0.329788773289937</v>
      </c>
      <c r="BI11" s="17">
        <v>0.26717414829472602</v>
      </c>
      <c r="BJ11" s="17">
        <v>0.320913645021561</v>
      </c>
      <c r="BK11" s="17">
        <v>0.15033456928263</v>
      </c>
      <c r="BL11" s="17"/>
      <c r="BM11" s="17">
        <v>0.32151804543159002</v>
      </c>
      <c r="BN11" s="17">
        <v>0.32264288397436602</v>
      </c>
      <c r="BO11" s="17">
        <v>0.27079323845556902</v>
      </c>
      <c r="BP11" s="17"/>
      <c r="BQ11" s="17">
        <v>0.28694920358919301</v>
      </c>
      <c r="BR11" s="17">
        <v>0.333881645342124</v>
      </c>
      <c r="BS11" s="17"/>
      <c r="BT11" s="17">
        <v>0.296039414597703</v>
      </c>
      <c r="BU11" s="17">
        <v>0.34319638019134502</v>
      </c>
    </row>
    <row r="12" spans="2:73" x14ac:dyDescent="0.3">
      <c r="B12" s="18" t="s">
        <v>684</v>
      </c>
      <c r="C12" s="17">
        <v>0.36071246028367399</v>
      </c>
      <c r="D12" s="17">
        <v>0.36087821092551098</v>
      </c>
      <c r="E12" s="17">
        <v>0.36014499525717902</v>
      </c>
      <c r="F12" s="17"/>
      <c r="G12" s="17">
        <v>0.294971641717588</v>
      </c>
      <c r="H12" s="17">
        <v>0.28516870142953599</v>
      </c>
      <c r="I12" s="17">
        <v>0.40474229670205403</v>
      </c>
      <c r="J12" s="17">
        <v>0.37301299366789897</v>
      </c>
      <c r="K12" s="17">
        <v>0.39747663274603101</v>
      </c>
      <c r="L12" s="17">
        <v>0.40264912722011997</v>
      </c>
      <c r="M12" s="17"/>
      <c r="N12" s="17">
        <v>0.397094674013937</v>
      </c>
      <c r="O12" s="17">
        <v>0.382135827864718</v>
      </c>
      <c r="P12" s="17">
        <v>0.33658012279600202</v>
      </c>
      <c r="Q12" s="17">
        <v>0.32230447659910499</v>
      </c>
      <c r="R12" s="17"/>
      <c r="S12" s="17">
        <v>0.304327629161532</v>
      </c>
      <c r="T12" s="17">
        <v>0.443861699744802</v>
      </c>
      <c r="U12" s="17">
        <v>0.45677090637856399</v>
      </c>
      <c r="V12" s="17">
        <v>0.378465774394809</v>
      </c>
      <c r="W12" s="17">
        <v>0.344194502301573</v>
      </c>
      <c r="X12" s="17">
        <v>0.33149394878245397</v>
      </c>
      <c r="Y12" s="17">
        <v>0.34931469084874101</v>
      </c>
      <c r="Z12" s="17">
        <v>0.33179415485990399</v>
      </c>
      <c r="AA12" s="17">
        <v>0.28826717353484899</v>
      </c>
      <c r="AB12" s="17"/>
      <c r="AC12" s="17">
        <v>0.31786386110638898</v>
      </c>
      <c r="AD12" s="17">
        <v>0.18908491103580999</v>
      </c>
      <c r="AE12" s="17">
        <v>0.34206720509958</v>
      </c>
      <c r="AF12" s="17">
        <v>0.41022297947182301</v>
      </c>
      <c r="AG12" s="17">
        <v>0.28763911063532899</v>
      </c>
      <c r="AH12" s="17">
        <v>0.41563147491359698</v>
      </c>
      <c r="AI12" s="17">
        <v>0.34520271669071301</v>
      </c>
      <c r="AJ12" s="17">
        <v>0.49574570340684498</v>
      </c>
      <c r="AK12" s="17">
        <v>0.32934818899507201</v>
      </c>
      <c r="AL12" s="17">
        <v>0.372640208060256</v>
      </c>
      <c r="AM12" s="17">
        <v>0.30531239669371801</v>
      </c>
      <c r="AN12" s="17">
        <v>0.40324831861909</v>
      </c>
      <c r="AO12" s="17">
        <v>0.36460701883415703</v>
      </c>
      <c r="AP12" s="17">
        <v>0.49916806806402803</v>
      </c>
      <c r="AQ12" s="17">
        <v>0.423314674537349</v>
      </c>
      <c r="AR12" s="17">
        <v>0.287551147799606</v>
      </c>
      <c r="AS12" s="17"/>
      <c r="AT12" s="17">
        <v>0.30479263429345899</v>
      </c>
      <c r="AU12" s="17">
        <v>0.38010303078809499</v>
      </c>
      <c r="AV12" s="17">
        <v>0.35902518919607201</v>
      </c>
      <c r="AW12" s="17">
        <v>0.384067276674189</v>
      </c>
      <c r="AX12" s="17">
        <v>0.42461729093374501</v>
      </c>
      <c r="AY12" s="17">
        <v>0.26540861375927599</v>
      </c>
      <c r="AZ12" s="17"/>
      <c r="BA12" s="17">
        <v>0.35697078502020901</v>
      </c>
      <c r="BB12" s="17">
        <v>0.39849947573158001</v>
      </c>
      <c r="BC12" s="17">
        <v>0.35741571992414201</v>
      </c>
      <c r="BD12" s="17">
        <v>0.30530919744409801</v>
      </c>
      <c r="BE12" s="17">
        <v>0.36321067466039902</v>
      </c>
      <c r="BF12" s="17"/>
      <c r="BG12" s="17">
        <v>0.35242111722562802</v>
      </c>
      <c r="BH12" s="17">
        <v>0.275878158553367</v>
      </c>
      <c r="BI12" s="17">
        <v>0.49242902286033302</v>
      </c>
      <c r="BJ12" s="17">
        <v>0.40382499382724202</v>
      </c>
      <c r="BK12" s="17">
        <v>0.52958742433808903</v>
      </c>
      <c r="BL12" s="17"/>
      <c r="BM12" s="17">
        <v>0.35427238280259898</v>
      </c>
      <c r="BN12" s="17">
        <v>0.36030225084988599</v>
      </c>
      <c r="BO12" s="17">
        <v>0.38132784313743301</v>
      </c>
      <c r="BP12" s="17"/>
      <c r="BQ12" s="17">
        <v>0.31561903354883603</v>
      </c>
      <c r="BR12" s="17">
        <v>0.39283377101722999</v>
      </c>
      <c r="BS12" s="17"/>
      <c r="BT12" s="17">
        <v>0.37089021083224699</v>
      </c>
      <c r="BU12" s="17">
        <v>0.36183023657729702</v>
      </c>
    </row>
    <row r="13" spans="2:73" x14ac:dyDescent="0.3">
      <c r="B13" s="18" t="s">
        <v>685</v>
      </c>
      <c r="C13" s="17">
        <v>7.1251640635303398E-2</v>
      </c>
      <c r="D13" s="17">
        <v>6.6135692141211802E-2</v>
      </c>
      <c r="E13" s="17">
        <v>7.5372533616639106E-2</v>
      </c>
      <c r="F13" s="17"/>
      <c r="G13" s="17">
        <v>0.14562390724836899</v>
      </c>
      <c r="H13" s="17">
        <v>3.59796664076295E-2</v>
      </c>
      <c r="I13" s="17">
        <v>8.5300371317099194E-2</v>
      </c>
      <c r="J13" s="17">
        <v>7.9464096709013707E-2</v>
      </c>
      <c r="K13" s="17">
        <v>7.7703202714278802E-2</v>
      </c>
      <c r="L13" s="17">
        <v>3.08995742446301E-2</v>
      </c>
      <c r="M13" s="17"/>
      <c r="N13" s="17">
        <v>4.28158529525271E-2</v>
      </c>
      <c r="O13" s="17">
        <v>8.1167973472227997E-2</v>
      </c>
      <c r="P13" s="17">
        <v>8.7229775076886104E-2</v>
      </c>
      <c r="Q13" s="17">
        <v>7.3347249376307502E-2</v>
      </c>
      <c r="R13" s="17"/>
      <c r="S13" s="17">
        <v>4.9489555187611702E-2</v>
      </c>
      <c r="T13" s="17">
        <v>6.4033934611389398E-2</v>
      </c>
      <c r="U13" s="17">
        <v>9.9590761869405506E-2</v>
      </c>
      <c r="V13" s="17">
        <v>0.110678800014458</v>
      </c>
      <c r="W13" s="17">
        <v>5.6866128522895798E-2</v>
      </c>
      <c r="X13" s="17">
        <v>7.39275692947199E-2</v>
      </c>
      <c r="Y13" s="17">
        <v>6.1012492598623E-2</v>
      </c>
      <c r="Z13" s="17">
        <v>0.107254777354768</v>
      </c>
      <c r="AA13" s="17">
        <v>5.5508442032407901E-2</v>
      </c>
      <c r="AB13" s="17"/>
      <c r="AC13" s="17">
        <v>7.8546495378191306E-2</v>
      </c>
      <c r="AD13" s="17">
        <v>0.20454255583591599</v>
      </c>
      <c r="AE13" s="17">
        <v>9.6686800762312994E-2</v>
      </c>
      <c r="AF13" s="17">
        <v>5.7628952147820801E-2</v>
      </c>
      <c r="AG13" s="17">
        <v>8.28650963062941E-2</v>
      </c>
      <c r="AH13" s="17">
        <v>6.14996758413692E-2</v>
      </c>
      <c r="AI13" s="17">
        <v>2.7720733687302102E-2</v>
      </c>
      <c r="AJ13" s="17">
        <v>9.1665667835250902E-2</v>
      </c>
      <c r="AK13" s="17">
        <v>5.55430571986303E-2</v>
      </c>
      <c r="AL13" s="17">
        <v>5.5409481534519897E-2</v>
      </c>
      <c r="AM13" s="17">
        <v>0.103832048701319</v>
      </c>
      <c r="AN13" s="17">
        <v>6.6459095542658095E-2</v>
      </c>
      <c r="AO13" s="17">
        <v>0.11334113072126301</v>
      </c>
      <c r="AP13" s="17">
        <v>4.3799594594161703E-2</v>
      </c>
      <c r="AQ13" s="17">
        <v>3.1503489180072397E-2</v>
      </c>
      <c r="AR13" s="17">
        <v>2.6439243854313E-2</v>
      </c>
      <c r="AS13" s="17"/>
      <c r="AT13" s="17">
        <v>5.6000513580000903E-2</v>
      </c>
      <c r="AU13" s="17">
        <v>8.4393820171603698E-2</v>
      </c>
      <c r="AV13" s="17">
        <v>7.7893387170632503E-2</v>
      </c>
      <c r="AW13" s="17">
        <v>6.6473796084592099E-2</v>
      </c>
      <c r="AX13" s="17">
        <v>6.0198857288350602E-2</v>
      </c>
      <c r="AY13" s="17">
        <v>8.2426786276118394E-2</v>
      </c>
      <c r="AZ13" s="17"/>
      <c r="BA13" s="17">
        <v>8.0505481365691897E-2</v>
      </c>
      <c r="BB13" s="17">
        <v>6.2763625722910693E-2</v>
      </c>
      <c r="BC13" s="17">
        <v>7.2362025954510203E-2</v>
      </c>
      <c r="BD13" s="17">
        <v>6.5557020441514097E-2</v>
      </c>
      <c r="BE13" s="17">
        <v>0</v>
      </c>
      <c r="BF13" s="17"/>
      <c r="BG13" s="17">
        <v>4.9089316815250597E-2</v>
      </c>
      <c r="BH13" s="17">
        <v>4.9189163881392703E-2</v>
      </c>
      <c r="BI13" s="17">
        <v>6.25205824862229E-2</v>
      </c>
      <c r="BJ13" s="17">
        <v>7.0242586826175499E-2</v>
      </c>
      <c r="BK13" s="17">
        <v>0.16249919757766501</v>
      </c>
      <c r="BL13" s="17"/>
      <c r="BM13" s="17">
        <v>6.3014784580528296E-2</v>
      </c>
      <c r="BN13" s="17">
        <v>5.7671962796094503E-2</v>
      </c>
      <c r="BO13" s="17">
        <v>0.12874910796380401</v>
      </c>
      <c r="BP13" s="17"/>
      <c r="BQ13" s="17">
        <v>7.5340877668706799E-2</v>
      </c>
      <c r="BR13" s="17">
        <v>7.17782345792492E-2</v>
      </c>
      <c r="BS13" s="17"/>
      <c r="BT13" s="17">
        <v>7.2519088393046494E-2</v>
      </c>
      <c r="BU13" s="17">
        <v>7.28791733498073E-2</v>
      </c>
    </row>
    <row r="14" spans="2:73" x14ac:dyDescent="0.3">
      <c r="B14" s="18" t="s">
        <v>92</v>
      </c>
      <c r="C14" s="19">
        <v>8.3391876836067094E-2</v>
      </c>
      <c r="D14" s="19">
        <v>6.2309748942506099E-2</v>
      </c>
      <c r="E14" s="19">
        <v>0.103059930293666</v>
      </c>
      <c r="F14" s="19"/>
      <c r="G14" s="19">
        <v>7.5425380850880894E-2</v>
      </c>
      <c r="H14" s="19">
        <v>6.1356584317433301E-2</v>
      </c>
      <c r="I14" s="19">
        <v>6.5803249509530801E-2</v>
      </c>
      <c r="J14" s="19">
        <v>8.4628306606304604E-2</v>
      </c>
      <c r="K14" s="19">
        <v>0.11492973135597701</v>
      </c>
      <c r="L14" s="19">
        <v>9.7914424571723196E-2</v>
      </c>
      <c r="M14" s="19"/>
      <c r="N14" s="19">
        <v>5.67787717406779E-2</v>
      </c>
      <c r="O14" s="19">
        <v>5.0950812052443499E-2</v>
      </c>
      <c r="P14" s="19">
        <v>9.9732191557765595E-2</v>
      </c>
      <c r="Q14" s="19">
        <v>0.13172025686158301</v>
      </c>
      <c r="R14" s="19"/>
      <c r="S14" s="19">
        <v>6.0644076044150202E-2</v>
      </c>
      <c r="T14" s="19">
        <v>8.5649984921943104E-2</v>
      </c>
      <c r="U14" s="19">
        <v>5.53363243190131E-2</v>
      </c>
      <c r="V14" s="19">
        <v>7.6391687546691706E-2</v>
      </c>
      <c r="W14" s="19">
        <v>7.5899264914848802E-2</v>
      </c>
      <c r="X14" s="19">
        <v>0.116071796333985</v>
      </c>
      <c r="Y14" s="19">
        <v>0.126960011105235</v>
      </c>
      <c r="Z14" s="19">
        <v>7.8784263844663499E-2</v>
      </c>
      <c r="AA14" s="19">
        <v>8.6648334185279299E-2</v>
      </c>
      <c r="AB14" s="19"/>
      <c r="AC14" s="19">
        <v>0.12607673484581999</v>
      </c>
      <c r="AD14" s="19">
        <v>0.170882327820296</v>
      </c>
      <c r="AE14" s="19">
        <v>0.138044501036447</v>
      </c>
      <c r="AF14" s="19">
        <v>8.3934403648290495E-2</v>
      </c>
      <c r="AG14" s="19">
        <v>7.0558938997444406E-2</v>
      </c>
      <c r="AH14" s="19">
        <v>9.3915918826063594E-2</v>
      </c>
      <c r="AI14" s="19">
        <v>3.9332907760948901E-2</v>
      </c>
      <c r="AJ14" s="19">
        <v>5.6144749101667502E-2</v>
      </c>
      <c r="AK14" s="19">
        <v>4.8295267182225599E-2</v>
      </c>
      <c r="AL14" s="19">
        <v>6.5706320027985599E-2</v>
      </c>
      <c r="AM14" s="19">
        <v>3.2689196911199703E-2</v>
      </c>
      <c r="AN14" s="19">
        <v>4.1634505738619598E-2</v>
      </c>
      <c r="AO14" s="19">
        <v>2.5142319307114899E-2</v>
      </c>
      <c r="AP14" s="19">
        <v>6.6078594167881699E-2</v>
      </c>
      <c r="AQ14" s="19">
        <v>8.4464682738279007E-2</v>
      </c>
      <c r="AR14" s="19">
        <v>4.9511583863941298E-2</v>
      </c>
      <c r="AS14" s="19"/>
      <c r="AT14" s="19">
        <v>8.2308621326051906E-2</v>
      </c>
      <c r="AU14" s="19">
        <v>8.4126247526603304E-2</v>
      </c>
      <c r="AV14" s="19">
        <v>6.0725748905597898E-2</v>
      </c>
      <c r="AW14" s="19">
        <v>8.8138934601538294E-2</v>
      </c>
      <c r="AX14" s="19">
        <v>9.6742155030587404E-2</v>
      </c>
      <c r="AY14" s="19">
        <v>0.102539407470261</v>
      </c>
      <c r="AZ14" s="19"/>
      <c r="BA14" s="19">
        <v>0.113148973530959</v>
      </c>
      <c r="BB14" s="19">
        <v>6.5774236891419605E-2</v>
      </c>
      <c r="BC14" s="19">
        <v>8.0418457800225704E-2</v>
      </c>
      <c r="BD14" s="19">
        <v>4.4454298289369303E-2</v>
      </c>
      <c r="BE14" s="19">
        <v>6.7669011901604001E-2</v>
      </c>
      <c r="BF14" s="19"/>
      <c r="BG14" s="19">
        <v>9.0268944131815104E-2</v>
      </c>
      <c r="BH14" s="19">
        <v>6.5539974863825901E-2</v>
      </c>
      <c r="BI14" s="19">
        <v>8.7027668714262901E-2</v>
      </c>
      <c r="BJ14" s="19">
        <v>8.2496165717248104E-2</v>
      </c>
      <c r="BK14" s="19">
        <v>6.49608382517253E-2</v>
      </c>
      <c r="BL14" s="19"/>
      <c r="BM14" s="19">
        <v>6.3736050304592298E-2</v>
      </c>
      <c r="BN14" s="19">
        <v>0.103257657059676</v>
      </c>
      <c r="BO14" s="19">
        <v>9.5955797460223702E-2</v>
      </c>
      <c r="BP14" s="19"/>
      <c r="BQ14" s="19">
        <v>2.99568070613912E-2</v>
      </c>
      <c r="BR14" s="19">
        <v>9.7427208394497505E-2</v>
      </c>
      <c r="BS14" s="19"/>
      <c r="BT14" s="19">
        <v>4.8593483101458397E-2</v>
      </c>
      <c r="BU14" s="19">
        <v>0.100345106663114</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1350</v>
      </c>
      <c r="D7" s="10">
        <v>556</v>
      </c>
      <c r="E7" s="10">
        <v>792</v>
      </c>
      <c r="F7" s="10"/>
      <c r="G7" s="10">
        <v>142</v>
      </c>
      <c r="H7" s="10">
        <v>185</v>
      </c>
      <c r="I7" s="10">
        <v>217</v>
      </c>
      <c r="J7" s="10">
        <v>297</v>
      </c>
      <c r="K7" s="10">
        <v>193</v>
      </c>
      <c r="L7" s="10">
        <v>316</v>
      </c>
      <c r="M7" s="10"/>
      <c r="N7" s="10">
        <v>371</v>
      </c>
      <c r="O7" s="10">
        <v>311</v>
      </c>
      <c r="P7" s="10">
        <v>320</v>
      </c>
      <c r="Q7" s="10">
        <v>340</v>
      </c>
      <c r="R7" s="10"/>
      <c r="S7" s="10">
        <v>208</v>
      </c>
      <c r="T7" s="10">
        <v>217</v>
      </c>
      <c r="U7" s="10">
        <v>147</v>
      </c>
      <c r="V7" s="10">
        <v>154</v>
      </c>
      <c r="W7" s="10">
        <v>119</v>
      </c>
      <c r="X7" s="10">
        <v>127</v>
      </c>
      <c r="Y7" s="10">
        <v>132</v>
      </c>
      <c r="Z7" s="10">
        <v>63</v>
      </c>
      <c r="AA7" s="10">
        <v>183</v>
      </c>
      <c r="AB7" s="10"/>
      <c r="AC7" s="10">
        <v>13</v>
      </c>
      <c r="AD7" s="10">
        <v>52</v>
      </c>
      <c r="AE7" s="10">
        <v>87</v>
      </c>
      <c r="AF7" s="10">
        <v>105</v>
      </c>
      <c r="AG7" s="10">
        <v>116</v>
      </c>
      <c r="AH7" s="10">
        <v>148</v>
      </c>
      <c r="AI7" s="10">
        <v>117</v>
      </c>
      <c r="AJ7" s="10">
        <v>98</v>
      </c>
      <c r="AK7" s="10">
        <v>89</v>
      </c>
      <c r="AL7" s="10">
        <v>71</v>
      </c>
      <c r="AM7" s="10">
        <v>108</v>
      </c>
      <c r="AN7" s="10">
        <v>78</v>
      </c>
      <c r="AO7" s="10">
        <v>65</v>
      </c>
      <c r="AP7" s="10">
        <v>37</v>
      </c>
      <c r="AQ7" s="10">
        <v>38</v>
      </c>
      <c r="AR7" s="10">
        <v>62</v>
      </c>
      <c r="AS7" s="10"/>
      <c r="AT7" s="10">
        <v>268</v>
      </c>
      <c r="AU7" s="10">
        <v>400</v>
      </c>
      <c r="AV7" s="10">
        <v>194</v>
      </c>
      <c r="AW7" s="10">
        <v>266</v>
      </c>
      <c r="AX7" s="10">
        <v>151</v>
      </c>
      <c r="AY7" s="10">
        <v>70</v>
      </c>
      <c r="AZ7" s="10"/>
      <c r="BA7" s="10">
        <v>337</v>
      </c>
      <c r="BB7" s="10">
        <v>281</v>
      </c>
      <c r="BC7" s="10">
        <v>336</v>
      </c>
      <c r="BD7" s="10">
        <v>157</v>
      </c>
      <c r="BE7" s="10">
        <v>21</v>
      </c>
      <c r="BF7" s="10"/>
      <c r="BG7" s="10">
        <v>282</v>
      </c>
      <c r="BH7" s="10">
        <v>424</v>
      </c>
      <c r="BI7" s="10">
        <v>122</v>
      </c>
      <c r="BJ7" s="10">
        <v>186</v>
      </c>
      <c r="BK7" s="10">
        <v>65</v>
      </c>
      <c r="BL7" s="10"/>
      <c r="BM7" s="10">
        <v>632</v>
      </c>
      <c r="BN7" s="10">
        <v>500</v>
      </c>
      <c r="BO7" s="10">
        <v>218</v>
      </c>
      <c r="BP7" s="10"/>
      <c r="BQ7" s="10">
        <v>459</v>
      </c>
      <c r="BR7" s="10">
        <v>830</v>
      </c>
      <c r="BS7" s="10"/>
      <c r="BT7" s="10">
        <v>760</v>
      </c>
      <c r="BU7" s="10">
        <v>528</v>
      </c>
    </row>
    <row r="8" spans="2:73" ht="30" customHeight="1" x14ac:dyDescent="0.3">
      <c r="B8" s="11" t="s">
        <v>19</v>
      </c>
      <c r="C8" s="11">
        <v>1348</v>
      </c>
      <c r="D8" s="11">
        <v>641</v>
      </c>
      <c r="E8" s="11">
        <v>706</v>
      </c>
      <c r="F8" s="11"/>
      <c r="G8" s="11">
        <v>206</v>
      </c>
      <c r="H8" s="11">
        <v>235</v>
      </c>
      <c r="I8" s="11">
        <v>203</v>
      </c>
      <c r="J8" s="11">
        <v>228</v>
      </c>
      <c r="K8" s="11">
        <v>184</v>
      </c>
      <c r="L8" s="11">
        <v>293</v>
      </c>
      <c r="M8" s="11"/>
      <c r="N8" s="11">
        <v>355</v>
      </c>
      <c r="O8" s="11">
        <v>337</v>
      </c>
      <c r="P8" s="11">
        <v>315</v>
      </c>
      <c r="Q8" s="11">
        <v>333</v>
      </c>
      <c r="R8" s="11"/>
      <c r="S8" s="11">
        <v>209</v>
      </c>
      <c r="T8" s="11">
        <v>218</v>
      </c>
      <c r="U8" s="11">
        <v>148</v>
      </c>
      <c r="V8" s="11">
        <v>149</v>
      </c>
      <c r="W8" s="11">
        <v>115</v>
      </c>
      <c r="X8" s="11">
        <v>124</v>
      </c>
      <c r="Y8" s="11">
        <v>134</v>
      </c>
      <c r="Z8" s="11">
        <v>62</v>
      </c>
      <c r="AA8" s="11">
        <v>188</v>
      </c>
      <c r="AB8" s="11"/>
      <c r="AC8" s="11">
        <v>17</v>
      </c>
      <c r="AD8" s="11">
        <v>54</v>
      </c>
      <c r="AE8" s="11">
        <v>86</v>
      </c>
      <c r="AF8" s="11">
        <v>102</v>
      </c>
      <c r="AG8" s="11">
        <v>112</v>
      </c>
      <c r="AH8" s="11">
        <v>150</v>
      </c>
      <c r="AI8" s="11">
        <v>119</v>
      </c>
      <c r="AJ8" s="11">
        <v>94</v>
      </c>
      <c r="AK8" s="11">
        <v>95</v>
      </c>
      <c r="AL8" s="11">
        <v>73</v>
      </c>
      <c r="AM8" s="11">
        <v>107</v>
      </c>
      <c r="AN8" s="11">
        <v>78</v>
      </c>
      <c r="AO8" s="11">
        <v>68</v>
      </c>
      <c r="AP8" s="11">
        <v>38</v>
      </c>
      <c r="AQ8" s="11">
        <v>34</v>
      </c>
      <c r="AR8" s="11">
        <v>60</v>
      </c>
      <c r="AS8" s="11"/>
      <c r="AT8" s="11">
        <v>286</v>
      </c>
      <c r="AU8" s="11">
        <v>394</v>
      </c>
      <c r="AV8" s="11">
        <v>195</v>
      </c>
      <c r="AW8" s="11">
        <v>259</v>
      </c>
      <c r="AX8" s="11">
        <v>145</v>
      </c>
      <c r="AY8" s="11">
        <v>69</v>
      </c>
      <c r="AZ8" s="11"/>
      <c r="BA8" s="11">
        <v>330</v>
      </c>
      <c r="BB8" s="11">
        <v>291</v>
      </c>
      <c r="BC8" s="11">
        <v>347</v>
      </c>
      <c r="BD8" s="11">
        <v>153</v>
      </c>
      <c r="BE8" s="11">
        <v>18</v>
      </c>
      <c r="BF8" s="11"/>
      <c r="BG8" s="11">
        <v>271</v>
      </c>
      <c r="BH8" s="11">
        <v>428</v>
      </c>
      <c r="BI8" s="11">
        <v>113</v>
      </c>
      <c r="BJ8" s="11">
        <v>184</v>
      </c>
      <c r="BK8" s="11">
        <v>69</v>
      </c>
      <c r="BL8" s="11"/>
      <c r="BM8" s="11">
        <v>640</v>
      </c>
      <c r="BN8" s="11">
        <v>498</v>
      </c>
      <c r="BO8" s="11">
        <v>210</v>
      </c>
      <c r="BP8" s="11"/>
      <c r="BQ8" s="11">
        <v>488</v>
      </c>
      <c r="BR8" s="11">
        <v>796</v>
      </c>
      <c r="BS8" s="11"/>
      <c r="BT8" s="11">
        <v>761</v>
      </c>
      <c r="BU8" s="11">
        <v>524</v>
      </c>
    </row>
    <row r="9" spans="2:73" x14ac:dyDescent="0.3">
      <c r="B9" s="18" t="s">
        <v>681</v>
      </c>
      <c r="C9" s="17">
        <v>0.113216896437213</v>
      </c>
      <c r="D9" s="17">
        <v>0.13668829497221699</v>
      </c>
      <c r="E9" s="17">
        <v>9.2069026768005893E-2</v>
      </c>
      <c r="F9" s="17"/>
      <c r="G9" s="17">
        <v>0.12860958453650601</v>
      </c>
      <c r="H9" s="17">
        <v>0.19013331895059399</v>
      </c>
      <c r="I9" s="17">
        <v>0.13557335541768201</v>
      </c>
      <c r="J9" s="17">
        <v>7.7208508139859397E-2</v>
      </c>
      <c r="K9" s="17">
        <v>6.0365827366415201E-2</v>
      </c>
      <c r="L9" s="17">
        <v>8.6286792611718205E-2</v>
      </c>
      <c r="M9" s="17"/>
      <c r="N9" s="17">
        <v>0.13322334078843101</v>
      </c>
      <c r="O9" s="17">
        <v>0.12251812353602801</v>
      </c>
      <c r="P9" s="17">
        <v>9.66134307139975E-2</v>
      </c>
      <c r="Q9" s="17">
        <v>0.10084032293353699</v>
      </c>
      <c r="R9" s="17"/>
      <c r="S9" s="17">
        <v>0.18236242245679099</v>
      </c>
      <c r="T9" s="17">
        <v>0.103421817732702</v>
      </c>
      <c r="U9" s="17">
        <v>0.11975393421307701</v>
      </c>
      <c r="V9" s="17">
        <v>8.1337376667332498E-2</v>
      </c>
      <c r="W9" s="17">
        <v>9.2563929644156495E-2</v>
      </c>
      <c r="X9" s="17">
        <v>6.1533767473332501E-2</v>
      </c>
      <c r="Y9" s="17">
        <v>9.9787699539519395E-2</v>
      </c>
      <c r="Z9" s="17">
        <v>9.4913456941963098E-2</v>
      </c>
      <c r="AA9" s="17">
        <v>0.130439740043375</v>
      </c>
      <c r="AB9" s="17"/>
      <c r="AC9" s="17">
        <v>0.12996315534903199</v>
      </c>
      <c r="AD9" s="17">
        <v>7.6670175032065205E-2</v>
      </c>
      <c r="AE9" s="17">
        <v>0.122601906852948</v>
      </c>
      <c r="AF9" s="17">
        <v>0.118390274510211</v>
      </c>
      <c r="AG9" s="17">
        <v>0.13031009654800099</v>
      </c>
      <c r="AH9" s="17">
        <v>7.29758988151223E-2</v>
      </c>
      <c r="AI9" s="17">
        <v>0.176515683370816</v>
      </c>
      <c r="AJ9" s="17">
        <v>0.117475298986899</v>
      </c>
      <c r="AK9" s="17">
        <v>7.3194107554374804E-2</v>
      </c>
      <c r="AL9" s="17">
        <v>6.6759291651195707E-2</v>
      </c>
      <c r="AM9" s="17">
        <v>9.1742925294485106E-2</v>
      </c>
      <c r="AN9" s="17">
        <v>0.113638899522681</v>
      </c>
      <c r="AO9" s="17">
        <v>7.6219009719231998E-2</v>
      </c>
      <c r="AP9" s="17">
        <v>0.14144907989831301</v>
      </c>
      <c r="AQ9" s="17">
        <v>0.120066985440115</v>
      </c>
      <c r="AR9" s="17">
        <v>0.26834644054602902</v>
      </c>
      <c r="AS9" s="17"/>
      <c r="AT9" s="17">
        <v>0.17153105996506801</v>
      </c>
      <c r="AU9" s="17">
        <v>0.133579244699187</v>
      </c>
      <c r="AV9" s="17">
        <v>9.7342814190772203E-2</v>
      </c>
      <c r="AW9" s="17">
        <v>6.3463715002658197E-2</v>
      </c>
      <c r="AX9" s="17">
        <v>4.7283943851444299E-2</v>
      </c>
      <c r="AY9" s="17">
        <v>0.126485397551934</v>
      </c>
      <c r="AZ9" s="17"/>
      <c r="BA9" s="17">
        <v>6.97752265731309E-2</v>
      </c>
      <c r="BB9" s="17">
        <v>7.1951979873375094E-2</v>
      </c>
      <c r="BC9" s="17">
        <v>0.13966013397834201</v>
      </c>
      <c r="BD9" s="17">
        <v>0.20644076611058501</v>
      </c>
      <c r="BE9" s="17">
        <v>0.23820997922095499</v>
      </c>
      <c r="BF9" s="17"/>
      <c r="BG9" s="17">
        <v>0.11801184793256</v>
      </c>
      <c r="BH9" s="17">
        <v>0.156227514628965</v>
      </c>
      <c r="BI9" s="17">
        <v>6.1329065775106703E-2</v>
      </c>
      <c r="BJ9" s="17">
        <v>7.2644111688717303E-2</v>
      </c>
      <c r="BK9" s="17">
        <v>9.1654249903415794E-2</v>
      </c>
      <c r="BL9" s="17"/>
      <c r="BM9" s="17">
        <v>0.127376672388959</v>
      </c>
      <c r="BN9" s="17">
        <v>0.103360007979771</v>
      </c>
      <c r="BO9" s="17">
        <v>9.3386823069913402E-2</v>
      </c>
      <c r="BP9" s="17"/>
      <c r="BQ9" s="17">
        <v>0.15220724568543001</v>
      </c>
      <c r="BR9" s="17">
        <v>9.3960626561941998E-2</v>
      </c>
      <c r="BS9" s="17"/>
      <c r="BT9" s="17">
        <v>0.13676743785439499</v>
      </c>
      <c r="BU9" s="17">
        <v>8.6250414643240403E-2</v>
      </c>
    </row>
    <row r="10" spans="2:73" x14ac:dyDescent="0.3">
      <c r="B10" s="18" t="s">
        <v>682</v>
      </c>
      <c r="C10" s="17">
        <v>0.40826314324719898</v>
      </c>
      <c r="D10" s="17">
        <v>0.42382556147700701</v>
      </c>
      <c r="E10" s="17">
        <v>0.39391055426274202</v>
      </c>
      <c r="F10" s="17"/>
      <c r="G10" s="17">
        <v>0.31352328465782098</v>
      </c>
      <c r="H10" s="17">
        <v>0.387243383107641</v>
      </c>
      <c r="I10" s="17">
        <v>0.404457638134402</v>
      </c>
      <c r="J10" s="17">
        <v>0.48671833043211499</v>
      </c>
      <c r="K10" s="17">
        <v>0.44884954678849198</v>
      </c>
      <c r="L10" s="17">
        <v>0.407794514480876</v>
      </c>
      <c r="M10" s="17"/>
      <c r="N10" s="17">
        <v>0.48367639995600697</v>
      </c>
      <c r="O10" s="17">
        <v>0.39843870266209602</v>
      </c>
      <c r="P10" s="17">
        <v>0.40525722979476603</v>
      </c>
      <c r="Q10" s="17">
        <v>0.341809351708941</v>
      </c>
      <c r="R10" s="17"/>
      <c r="S10" s="17">
        <v>0.35224844740309902</v>
      </c>
      <c r="T10" s="17">
        <v>0.39141842989779602</v>
      </c>
      <c r="U10" s="17">
        <v>0.418969652831577</v>
      </c>
      <c r="V10" s="17">
        <v>0.42955602226985501</v>
      </c>
      <c r="W10" s="17">
        <v>0.46583369994090701</v>
      </c>
      <c r="X10" s="17">
        <v>0.34151611927457298</v>
      </c>
      <c r="Y10" s="17">
        <v>0.39974506942191801</v>
      </c>
      <c r="Z10" s="17">
        <v>0.53831006609064302</v>
      </c>
      <c r="AA10" s="17">
        <v>0.43678813770256097</v>
      </c>
      <c r="AB10" s="17"/>
      <c r="AC10" s="17">
        <v>5.9650322826468503E-2</v>
      </c>
      <c r="AD10" s="17">
        <v>0.30090646893688</v>
      </c>
      <c r="AE10" s="17">
        <v>0.47588285295190502</v>
      </c>
      <c r="AF10" s="17">
        <v>0.28403192030198299</v>
      </c>
      <c r="AG10" s="17">
        <v>0.41444425768248799</v>
      </c>
      <c r="AH10" s="17">
        <v>0.35305633726569902</v>
      </c>
      <c r="AI10" s="17">
        <v>0.39397259596017797</v>
      </c>
      <c r="AJ10" s="17">
        <v>0.41042307397601802</v>
      </c>
      <c r="AK10" s="17">
        <v>0.525878839841038</v>
      </c>
      <c r="AL10" s="17">
        <v>0.492326077283049</v>
      </c>
      <c r="AM10" s="17">
        <v>0.39729515125071402</v>
      </c>
      <c r="AN10" s="17">
        <v>0.43946255373343202</v>
      </c>
      <c r="AO10" s="17">
        <v>0.49066486740926002</v>
      </c>
      <c r="AP10" s="17">
        <v>0.49832792569652101</v>
      </c>
      <c r="AQ10" s="17">
        <v>0.48300051122417398</v>
      </c>
      <c r="AR10" s="17">
        <v>0.47785667956234301</v>
      </c>
      <c r="AS10" s="17"/>
      <c r="AT10" s="17">
        <v>0.41889477945597398</v>
      </c>
      <c r="AU10" s="17">
        <v>0.38548279404529101</v>
      </c>
      <c r="AV10" s="17">
        <v>0.36534113821255498</v>
      </c>
      <c r="AW10" s="17">
        <v>0.43703105249340302</v>
      </c>
      <c r="AX10" s="17">
        <v>0.48964489420621099</v>
      </c>
      <c r="AY10" s="17">
        <v>0.33035287503501498</v>
      </c>
      <c r="AZ10" s="17"/>
      <c r="BA10" s="17">
        <v>0.39438597971276002</v>
      </c>
      <c r="BB10" s="17">
        <v>0.36987665360267302</v>
      </c>
      <c r="BC10" s="17">
        <v>0.428028589381588</v>
      </c>
      <c r="BD10" s="17">
        <v>0.46211100610719502</v>
      </c>
      <c r="BE10" s="17">
        <v>0.37807642783024098</v>
      </c>
      <c r="BF10" s="17"/>
      <c r="BG10" s="17">
        <v>0.40243476601832501</v>
      </c>
      <c r="BH10" s="17">
        <v>0.43747741569569898</v>
      </c>
      <c r="BI10" s="17">
        <v>0.41296241362717401</v>
      </c>
      <c r="BJ10" s="17">
        <v>0.40819578243497201</v>
      </c>
      <c r="BK10" s="17">
        <v>0.48907176728685497</v>
      </c>
      <c r="BL10" s="17"/>
      <c r="BM10" s="17">
        <v>0.41528496937971199</v>
      </c>
      <c r="BN10" s="17">
        <v>0.39710965057853498</v>
      </c>
      <c r="BO10" s="17">
        <v>0.41332716354711901</v>
      </c>
      <c r="BP10" s="17"/>
      <c r="BQ10" s="17">
        <v>0.442783553585962</v>
      </c>
      <c r="BR10" s="17">
        <v>0.39992932204793802</v>
      </c>
      <c r="BS10" s="17"/>
      <c r="BT10" s="17">
        <v>0.461859797781494</v>
      </c>
      <c r="BU10" s="17">
        <v>0.35141867103490798</v>
      </c>
    </row>
    <row r="11" spans="2:73" x14ac:dyDescent="0.3">
      <c r="B11" s="18" t="s">
        <v>683</v>
      </c>
      <c r="C11" s="17">
        <v>0.31627147448360898</v>
      </c>
      <c r="D11" s="17">
        <v>0.27172826081835499</v>
      </c>
      <c r="E11" s="17">
        <v>0.35730389283563302</v>
      </c>
      <c r="F11" s="17"/>
      <c r="G11" s="17">
        <v>0.35632707162073701</v>
      </c>
      <c r="H11" s="17">
        <v>0.28990198795244099</v>
      </c>
      <c r="I11" s="17">
        <v>0.287818166049508</v>
      </c>
      <c r="J11" s="17">
        <v>0.29971108026915899</v>
      </c>
      <c r="K11" s="17">
        <v>0.324604928426102</v>
      </c>
      <c r="L11" s="17">
        <v>0.33672617557718398</v>
      </c>
      <c r="M11" s="17"/>
      <c r="N11" s="17">
        <v>0.25206912463761799</v>
      </c>
      <c r="O11" s="17">
        <v>0.35694196851575599</v>
      </c>
      <c r="P11" s="17">
        <v>0.32412766902192403</v>
      </c>
      <c r="Q11" s="17">
        <v>0.330884436774872</v>
      </c>
      <c r="R11" s="17"/>
      <c r="S11" s="17">
        <v>0.30694536965821301</v>
      </c>
      <c r="T11" s="17">
        <v>0.34140309278484798</v>
      </c>
      <c r="U11" s="17">
        <v>0.35265983144241903</v>
      </c>
      <c r="V11" s="17">
        <v>0.27453084658176002</v>
      </c>
      <c r="W11" s="17">
        <v>0.32208294879057497</v>
      </c>
      <c r="X11" s="17">
        <v>0.41531804608501899</v>
      </c>
      <c r="Y11" s="17">
        <v>0.28991459764229899</v>
      </c>
      <c r="Z11" s="17">
        <v>0.21392237067360301</v>
      </c>
      <c r="AA11" s="17">
        <v>0.28535744094756099</v>
      </c>
      <c r="AB11" s="17"/>
      <c r="AC11" s="17">
        <v>0.45293704429766601</v>
      </c>
      <c r="AD11" s="17">
        <v>0.296274304451771</v>
      </c>
      <c r="AE11" s="17">
        <v>0.242287134684085</v>
      </c>
      <c r="AF11" s="17">
        <v>0.42824695953356601</v>
      </c>
      <c r="AG11" s="17">
        <v>0.31488113746646501</v>
      </c>
      <c r="AH11" s="17">
        <v>0.37815723374075699</v>
      </c>
      <c r="AI11" s="17">
        <v>0.30940731988362402</v>
      </c>
      <c r="AJ11" s="17">
        <v>0.321946475493676</v>
      </c>
      <c r="AK11" s="17">
        <v>0.30682798369934799</v>
      </c>
      <c r="AL11" s="17">
        <v>0.25371611404491201</v>
      </c>
      <c r="AM11" s="17">
        <v>0.39562659778264297</v>
      </c>
      <c r="AN11" s="17">
        <v>0.32292216537982299</v>
      </c>
      <c r="AO11" s="17">
        <v>0.323447696602294</v>
      </c>
      <c r="AP11" s="17">
        <v>0.17621038903650799</v>
      </c>
      <c r="AQ11" s="17">
        <v>0.29852386545714199</v>
      </c>
      <c r="AR11" s="17">
        <v>0.183061699157366</v>
      </c>
      <c r="AS11" s="17"/>
      <c r="AT11" s="17">
        <v>0.26158112426771901</v>
      </c>
      <c r="AU11" s="17">
        <v>0.32089376749116599</v>
      </c>
      <c r="AV11" s="17">
        <v>0.369731545362258</v>
      </c>
      <c r="AW11" s="17">
        <v>0.35245440050691901</v>
      </c>
      <c r="AX11" s="17">
        <v>0.27002714496841701</v>
      </c>
      <c r="AY11" s="17">
        <v>0.33016177653345302</v>
      </c>
      <c r="AZ11" s="17"/>
      <c r="BA11" s="17">
        <v>0.33645908972201499</v>
      </c>
      <c r="BB11" s="17">
        <v>0.39207454203797498</v>
      </c>
      <c r="BC11" s="17">
        <v>0.29351205247405698</v>
      </c>
      <c r="BD11" s="17">
        <v>0.22672476084674201</v>
      </c>
      <c r="BE11" s="17">
        <v>0.22018122660338499</v>
      </c>
      <c r="BF11" s="17"/>
      <c r="BG11" s="17">
        <v>0.30511132091251097</v>
      </c>
      <c r="BH11" s="17">
        <v>0.29120441010958997</v>
      </c>
      <c r="BI11" s="17">
        <v>0.33313633458637198</v>
      </c>
      <c r="BJ11" s="17">
        <v>0.344298452380005</v>
      </c>
      <c r="BK11" s="17">
        <v>0.34376923111677299</v>
      </c>
      <c r="BL11" s="17"/>
      <c r="BM11" s="17">
        <v>0.31768187985111401</v>
      </c>
      <c r="BN11" s="17">
        <v>0.32066962358888501</v>
      </c>
      <c r="BO11" s="17">
        <v>0.30150404617257298</v>
      </c>
      <c r="BP11" s="17"/>
      <c r="BQ11" s="17">
        <v>0.28259925977424299</v>
      </c>
      <c r="BR11" s="17">
        <v>0.335167365488936</v>
      </c>
      <c r="BS11" s="17"/>
      <c r="BT11" s="17">
        <v>0.28034369687524502</v>
      </c>
      <c r="BU11" s="17">
        <v>0.37624007027739598</v>
      </c>
    </row>
    <row r="12" spans="2:73" x14ac:dyDescent="0.3">
      <c r="B12" s="18" t="s">
        <v>684</v>
      </c>
      <c r="C12" s="17">
        <v>5.7589936410450501E-2</v>
      </c>
      <c r="D12" s="17">
        <v>7.5445851200654196E-2</v>
      </c>
      <c r="E12" s="17">
        <v>4.1453358810988702E-2</v>
      </c>
      <c r="F12" s="17"/>
      <c r="G12" s="17">
        <v>0.109625492586039</v>
      </c>
      <c r="H12" s="17">
        <v>5.3867519184476499E-2</v>
      </c>
      <c r="I12" s="17">
        <v>8.1513893745636806E-2</v>
      </c>
      <c r="J12" s="17">
        <v>5.8837424137837699E-2</v>
      </c>
      <c r="K12" s="17">
        <v>3.13051211598857E-2</v>
      </c>
      <c r="L12" s="17">
        <v>2.29610574909767E-2</v>
      </c>
      <c r="M12" s="17"/>
      <c r="N12" s="17">
        <v>6.5008503828650005E-2</v>
      </c>
      <c r="O12" s="17">
        <v>4.4628582617398403E-2</v>
      </c>
      <c r="P12" s="17">
        <v>6.3338532133571601E-2</v>
      </c>
      <c r="Q12" s="17">
        <v>5.8759784023744301E-2</v>
      </c>
      <c r="R12" s="17"/>
      <c r="S12" s="17">
        <v>5.6063974029959197E-2</v>
      </c>
      <c r="T12" s="17">
        <v>6.6934466107363394E-2</v>
      </c>
      <c r="U12" s="17">
        <v>2.62493999405949E-2</v>
      </c>
      <c r="V12" s="17">
        <v>8.3026879218493999E-2</v>
      </c>
      <c r="W12" s="17">
        <v>4.9373633737973599E-2</v>
      </c>
      <c r="X12" s="17">
        <v>5.97443424971002E-2</v>
      </c>
      <c r="Y12" s="17">
        <v>6.6586393715323003E-2</v>
      </c>
      <c r="Z12" s="17">
        <v>7.8003057493706396E-2</v>
      </c>
      <c r="AA12" s="17">
        <v>4.3389322242567301E-2</v>
      </c>
      <c r="AB12" s="17"/>
      <c r="AC12" s="17">
        <v>0.35744947752683398</v>
      </c>
      <c r="AD12" s="17">
        <v>0.106228110646234</v>
      </c>
      <c r="AE12" s="17">
        <v>4.1227535438873697E-2</v>
      </c>
      <c r="AF12" s="17">
        <v>7.4173897620476298E-2</v>
      </c>
      <c r="AG12" s="17">
        <v>5.1351406571614001E-2</v>
      </c>
      <c r="AH12" s="17">
        <v>4.7501644050694299E-2</v>
      </c>
      <c r="AI12" s="17">
        <v>2.2455129142343301E-2</v>
      </c>
      <c r="AJ12" s="17">
        <v>7.9021861165723795E-2</v>
      </c>
      <c r="AK12" s="17">
        <v>3.7276218027102001E-2</v>
      </c>
      <c r="AL12" s="17">
        <v>4.20907873190235E-2</v>
      </c>
      <c r="AM12" s="17">
        <v>6.6924980154300595E-2</v>
      </c>
      <c r="AN12" s="17">
        <v>3.8957046688260999E-2</v>
      </c>
      <c r="AO12" s="17">
        <v>6.3498920701669806E-2</v>
      </c>
      <c r="AP12" s="17">
        <v>9.4996296995755902E-2</v>
      </c>
      <c r="AQ12" s="17">
        <v>8.1983649019520904E-2</v>
      </c>
      <c r="AR12" s="17">
        <v>4.0204364524785402E-2</v>
      </c>
      <c r="AS12" s="17"/>
      <c r="AT12" s="17">
        <v>5.8549185022037799E-2</v>
      </c>
      <c r="AU12" s="17">
        <v>4.5416628028297601E-2</v>
      </c>
      <c r="AV12" s="17">
        <v>8.8936723796259998E-2</v>
      </c>
      <c r="AW12" s="17">
        <v>5.0214123204735797E-2</v>
      </c>
      <c r="AX12" s="17">
        <v>6.3539846079126494E-2</v>
      </c>
      <c r="AY12" s="17">
        <v>5.0263204459828903E-2</v>
      </c>
      <c r="AZ12" s="17"/>
      <c r="BA12" s="17">
        <v>4.3830073264231398E-2</v>
      </c>
      <c r="BB12" s="17">
        <v>8.1231081625716503E-2</v>
      </c>
      <c r="BC12" s="17">
        <v>5.2707397968281097E-2</v>
      </c>
      <c r="BD12" s="17">
        <v>4.9293888905127897E-2</v>
      </c>
      <c r="BE12" s="17">
        <v>8.7268452885743406E-2</v>
      </c>
      <c r="BF12" s="17"/>
      <c r="BG12" s="17">
        <v>7.5805490895585498E-2</v>
      </c>
      <c r="BH12" s="17">
        <v>4.5732266563057303E-2</v>
      </c>
      <c r="BI12" s="17">
        <v>1.3789626717485501E-2</v>
      </c>
      <c r="BJ12" s="17">
        <v>5.8485429938084303E-2</v>
      </c>
      <c r="BK12" s="17">
        <v>4.3034755775342402E-2</v>
      </c>
      <c r="BL12" s="17"/>
      <c r="BM12" s="17">
        <v>5.6073193730608401E-2</v>
      </c>
      <c r="BN12" s="17">
        <v>5.3457483250816701E-2</v>
      </c>
      <c r="BO12" s="17">
        <v>7.2050534609926997E-2</v>
      </c>
      <c r="BP12" s="17"/>
      <c r="BQ12" s="17">
        <v>7.1126344050330303E-2</v>
      </c>
      <c r="BR12" s="17">
        <v>4.9804622696852902E-2</v>
      </c>
      <c r="BS12" s="17"/>
      <c r="BT12" s="17">
        <v>6.08510872543752E-2</v>
      </c>
      <c r="BU12" s="17">
        <v>5.0986337753269897E-2</v>
      </c>
    </row>
    <row r="13" spans="2:73" x14ac:dyDescent="0.3">
      <c r="B13" s="18" t="s">
        <v>685</v>
      </c>
      <c r="C13" s="17">
        <v>1.6112302693568299E-2</v>
      </c>
      <c r="D13" s="17">
        <v>2.1512656506522301E-2</v>
      </c>
      <c r="E13" s="17">
        <v>1.1229737709732301E-2</v>
      </c>
      <c r="F13" s="17"/>
      <c r="G13" s="17">
        <v>2.2077155282643202E-2</v>
      </c>
      <c r="H13" s="17">
        <v>4.1342717668052904E-3</v>
      </c>
      <c r="I13" s="17">
        <v>2.51019242839331E-2</v>
      </c>
      <c r="J13" s="17">
        <v>1.0278430906420701E-2</v>
      </c>
      <c r="K13" s="17">
        <v>2.62899010324345E-2</v>
      </c>
      <c r="L13" s="17">
        <v>1.34691546416205E-2</v>
      </c>
      <c r="M13" s="17"/>
      <c r="N13" s="17">
        <v>1.02392822288703E-2</v>
      </c>
      <c r="O13" s="17">
        <v>7.7759059838768104E-3</v>
      </c>
      <c r="P13" s="17">
        <v>2.9295669749810599E-2</v>
      </c>
      <c r="Q13" s="17">
        <v>1.6184800835120701E-2</v>
      </c>
      <c r="R13" s="17"/>
      <c r="S13" s="17">
        <v>1.90917938946694E-2</v>
      </c>
      <c r="T13" s="17">
        <v>1.79145548239979E-2</v>
      </c>
      <c r="U13" s="17">
        <v>6.87943596828847E-3</v>
      </c>
      <c r="V13" s="17">
        <v>1.61092156509876E-2</v>
      </c>
      <c r="W13" s="17">
        <v>8.2376554064523093E-3</v>
      </c>
      <c r="X13" s="17">
        <v>3.00251257527069E-2</v>
      </c>
      <c r="Y13" s="17">
        <v>0</v>
      </c>
      <c r="Z13" s="17">
        <v>1.5894971843072501E-2</v>
      </c>
      <c r="AA13" s="17">
        <v>2.51327981402466E-2</v>
      </c>
      <c r="AB13" s="17"/>
      <c r="AC13" s="17">
        <v>0</v>
      </c>
      <c r="AD13" s="17">
        <v>9.2956989130154502E-2</v>
      </c>
      <c r="AE13" s="17">
        <v>1.4108217540856E-2</v>
      </c>
      <c r="AF13" s="17">
        <v>0</v>
      </c>
      <c r="AG13" s="17">
        <v>8.7468025650169808E-3</v>
      </c>
      <c r="AH13" s="17">
        <v>2.76917911561647E-2</v>
      </c>
      <c r="AI13" s="17">
        <v>1.8998691978921602E-2</v>
      </c>
      <c r="AJ13" s="17">
        <v>9.8189044430332505E-3</v>
      </c>
      <c r="AK13" s="17">
        <v>7.8320470399982894E-3</v>
      </c>
      <c r="AL13" s="17">
        <v>9.3581296589359507E-3</v>
      </c>
      <c r="AM13" s="17">
        <v>1.49625787543556E-2</v>
      </c>
      <c r="AN13" s="17">
        <v>2.0921002924412801E-2</v>
      </c>
      <c r="AO13" s="17">
        <v>0</v>
      </c>
      <c r="AP13" s="17">
        <v>2.05542684870949E-2</v>
      </c>
      <c r="AQ13" s="17">
        <v>0</v>
      </c>
      <c r="AR13" s="17">
        <v>0</v>
      </c>
      <c r="AS13" s="17"/>
      <c r="AT13" s="17">
        <v>2.2230177506094399E-2</v>
      </c>
      <c r="AU13" s="17">
        <v>1.68200292566861E-2</v>
      </c>
      <c r="AV13" s="17">
        <v>1.9000881913436699E-2</v>
      </c>
      <c r="AW13" s="17">
        <v>1.1748086822935801E-2</v>
      </c>
      <c r="AX13" s="17">
        <v>7.0283236326166296E-3</v>
      </c>
      <c r="AY13" s="17">
        <v>1.4162205466447199E-2</v>
      </c>
      <c r="AZ13" s="17"/>
      <c r="BA13" s="17">
        <v>1.72841035681781E-2</v>
      </c>
      <c r="BB13" s="17">
        <v>2.39355476507805E-2</v>
      </c>
      <c r="BC13" s="17">
        <v>4.7185162470629602E-3</v>
      </c>
      <c r="BD13" s="17">
        <v>2.4111757099428501E-2</v>
      </c>
      <c r="BE13" s="17">
        <v>0</v>
      </c>
      <c r="BF13" s="17"/>
      <c r="BG13" s="17">
        <v>1.31580408429529E-2</v>
      </c>
      <c r="BH13" s="17">
        <v>1.74142545351599E-3</v>
      </c>
      <c r="BI13" s="17">
        <v>2.53897522217848E-2</v>
      </c>
      <c r="BJ13" s="17">
        <v>4.2775513595115999E-2</v>
      </c>
      <c r="BK13" s="17">
        <v>1.76320612060193E-2</v>
      </c>
      <c r="BL13" s="17"/>
      <c r="BM13" s="17">
        <v>1.38603067922538E-2</v>
      </c>
      <c r="BN13" s="17">
        <v>6.7367815550885401E-3</v>
      </c>
      <c r="BO13" s="17">
        <v>4.5286309692082201E-2</v>
      </c>
      <c r="BP13" s="17"/>
      <c r="BQ13" s="17">
        <v>1.7640051095695799E-2</v>
      </c>
      <c r="BR13" s="17">
        <v>1.4919679813517E-2</v>
      </c>
      <c r="BS13" s="17"/>
      <c r="BT13" s="17">
        <v>9.1482232997970193E-3</v>
      </c>
      <c r="BU13" s="17">
        <v>2.67561911856064E-2</v>
      </c>
    </row>
    <row r="14" spans="2:73" x14ac:dyDescent="0.3">
      <c r="B14" s="18" t="s">
        <v>92</v>
      </c>
      <c r="C14" s="19">
        <v>8.8546246727960395E-2</v>
      </c>
      <c r="D14" s="19">
        <v>7.0799375025245206E-2</v>
      </c>
      <c r="E14" s="19">
        <v>0.10403342961289801</v>
      </c>
      <c r="F14" s="19"/>
      <c r="G14" s="19">
        <v>6.9837411316253706E-2</v>
      </c>
      <c r="H14" s="19">
        <v>7.4719519038042206E-2</v>
      </c>
      <c r="I14" s="19">
        <v>6.5535022368838E-2</v>
      </c>
      <c r="J14" s="19">
        <v>6.7246226114607704E-2</v>
      </c>
      <c r="K14" s="19">
        <v>0.10858467522667101</v>
      </c>
      <c r="L14" s="19">
        <v>0.132762305197624</v>
      </c>
      <c r="M14" s="19"/>
      <c r="N14" s="19">
        <v>5.5783348560424197E-2</v>
      </c>
      <c r="O14" s="19">
        <v>6.9696716684845006E-2</v>
      </c>
      <c r="P14" s="19">
        <v>8.1367468585930497E-2</v>
      </c>
      <c r="Q14" s="19">
        <v>0.151521303723785</v>
      </c>
      <c r="R14" s="19"/>
      <c r="S14" s="19">
        <v>8.3287992557269805E-2</v>
      </c>
      <c r="T14" s="19">
        <v>7.8907638653291798E-2</v>
      </c>
      <c r="U14" s="19">
        <v>7.5487745604043699E-2</v>
      </c>
      <c r="V14" s="19">
        <v>0.115439659611571</v>
      </c>
      <c r="W14" s="19">
        <v>6.1908132479935402E-2</v>
      </c>
      <c r="X14" s="19">
        <v>9.1862598917269098E-2</v>
      </c>
      <c r="Y14" s="19">
        <v>0.14396623968093999</v>
      </c>
      <c r="Z14" s="19">
        <v>5.8956076957012098E-2</v>
      </c>
      <c r="AA14" s="19">
        <v>7.8892560923688501E-2</v>
      </c>
      <c r="AB14" s="19"/>
      <c r="AC14" s="19">
        <v>0</v>
      </c>
      <c r="AD14" s="19">
        <v>0.12696395180289399</v>
      </c>
      <c r="AE14" s="19">
        <v>0.103892352531331</v>
      </c>
      <c r="AF14" s="19">
        <v>9.5156948033763594E-2</v>
      </c>
      <c r="AG14" s="19">
        <v>8.0266299166414298E-2</v>
      </c>
      <c r="AH14" s="19">
        <v>0.120617094971563</v>
      </c>
      <c r="AI14" s="19">
        <v>7.8650579664117606E-2</v>
      </c>
      <c r="AJ14" s="19">
        <v>6.1314385934650099E-2</v>
      </c>
      <c r="AK14" s="19">
        <v>4.8990803838138801E-2</v>
      </c>
      <c r="AL14" s="19">
        <v>0.135749600042884</v>
      </c>
      <c r="AM14" s="19">
        <v>3.3447766763502203E-2</v>
      </c>
      <c r="AN14" s="19">
        <v>6.4098331751389001E-2</v>
      </c>
      <c r="AO14" s="19">
        <v>4.61695055675439E-2</v>
      </c>
      <c r="AP14" s="19">
        <v>6.8462039885807999E-2</v>
      </c>
      <c r="AQ14" s="19">
        <v>1.6424988859047501E-2</v>
      </c>
      <c r="AR14" s="19">
        <v>3.0530816209476501E-2</v>
      </c>
      <c r="AS14" s="19"/>
      <c r="AT14" s="19">
        <v>6.7213673783107095E-2</v>
      </c>
      <c r="AU14" s="19">
        <v>9.7807536479372806E-2</v>
      </c>
      <c r="AV14" s="19">
        <v>5.9646896524717698E-2</v>
      </c>
      <c r="AW14" s="19">
        <v>8.5088621969348202E-2</v>
      </c>
      <c r="AX14" s="19">
        <v>0.12247584726218499</v>
      </c>
      <c r="AY14" s="19">
        <v>0.14857454095332101</v>
      </c>
      <c r="AZ14" s="19"/>
      <c r="BA14" s="19">
        <v>0.13826552715968499</v>
      </c>
      <c r="BB14" s="19">
        <v>6.0930195209480502E-2</v>
      </c>
      <c r="BC14" s="19">
        <v>8.1373309950669298E-2</v>
      </c>
      <c r="BD14" s="19">
        <v>3.1317820930921399E-2</v>
      </c>
      <c r="BE14" s="19">
        <v>7.6263913459676202E-2</v>
      </c>
      <c r="BF14" s="19"/>
      <c r="BG14" s="19">
        <v>8.5478533398065396E-2</v>
      </c>
      <c r="BH14" s="19">
        <v>6.7616967549172999E-2</v>
      </c>
      <c r="BI14" s="19">
        <v>0.153392807072077</v>
      </c>
      <c r="BJ14" s="19">
        <v>7.3600709963104999E-2</v>
      </c>
      <c r="BK14" s="19">
        <v>1.48379347115941E-2</v>
      </c>
      <c r="BL14" s="19"/>
      <c r="BM14" s="19">
        <v>6.9722977857353194E-2</v>
      </c>
      <c r="BN14" s="19">
        <v>0.118666453046904</v>
      </c>
      <c r="BO14" s="19">
        <v>7.4445122908385203E-2</v>
      </c>
      <c r="BP14" s="19"/>
      <c r="BQ14" s="19">
        <v>3.36435458083384E-2</v>
      </c>
      <c r="BR14" s="19">
        <v>0.10621838339081401</v>
      </c>
      <c r="BS14" s="19"/>
      <c r="BT14" s="19">
        <v>5.1029756934694297E-2</v>
      </c>
      <c r="BU14" s="19">
        <v>0.108348315105579</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7.5393433097730597E-2</v>
      </c>
      <c r="D9" s="17">
        <v>9.2739424425025294E-2</v>
      </c>
      <c r="E9" s="17">
        <v>5.9658906640319302E-2</v>
      </c>
      <c r="F9" s="17"/>
      <c r="G9" s="17">
        <v>0.120723246767505</v>
      </c>
      <c r="H9" s="17">
        <v>0.13675116220608199</v>
      </c>
      <c r="I9" s="17">
        <v>9.1936935304894496E-2</v>
      </c>
      <c r="J9" s="17">
        <v>4.3882677841831898E-2</v>
      </c>
      <c r="K9" s="17">
        <v>3.5935101055307998E-2</v>
      </c>
      <c r="L9" s="17">
        <v>3.2393206542511703E-2</v>
      </c>
      <c r="M9" s="17"/>
      <c r="N9" s="17">
        <v>9.1260339205155597E-2</v>
      </c>
      <c r="O9" s="17">
        <v>8.2423279183559406E-2</v>
      </c>
      <c r="P9" s="17">
        <v>7.5928849663304099E-2</v>
      </c>
      <c r="Q9" s="17">
        <v>5.1740016970673201E-2</v>
      </c>
      <c r="R9" s="17"/>
      <c r="S9" s="17">
        <v>0.14209561943302301</v>
      </c>
      <c r="T9" s="17">
        <v>5.2868571729768797E-2</v>
      </c>
      <c r="U9" s="17">
        <v>4.0717270246082002E-2</v>
      </c>
      <c r="V9" s="17">
        <v>7.6256765364315707E-2</v>
      </c>
      <c r="W9" s="17">
        <v>4.9460665865395097E-2</v>
      </c>
      <c r="X9" s="17">
        <v>4.2318155933683203E-2</v>
      </c>
      <c r="Y9" s="17">
        <v>5.6877760243617501E-2</v>
      </c>
      <c r="Z9" s="17">
        <v>9.1594928176552806E-2</v>
      </c>
      <c r="AA9" s="17">
        <v>9.8140366632199799E-2</v>
      </c>
      <c r="AB9" s="17"/>
      <c r="AC9" s="17">
        <v>7.1328207022312101E-2</v>
      </c>
      <c r="AD9" s="17">
        <v>9.8404268887286706E-2</v>
      </c>
      <c r="AE9" s="17">
        <v>6.1757735290832602E-2</v>
      </c>
      <c r="AF9" s="17">
        <v>5.6192933815499599E-2</v>
      </c>
      <c r="AG9" s="17">
        <v>0.106737513191277</v>
      </c>
      <c r="AH9" s="17">
        <v>3.3221712752508799E-2</v>
      </c>
      <c r="AI9" s="17">
        <v>0.109452511241207</v>
      </c>
      <c r="AJ9" s="17">
        <v>6.7737868557149597E-2</v>
      </c>
      <c r="AK9" s="17">
        <v>5.58788238622124E-2</v>
      </c>
      <c r="AL9" s="17">
        <v>6.1550601315054201E-2</v>
      </c>
      <c r="AM9" s="17">
        <v>4.1549948687333603E-2</v>
      </c>
      <c r="AN9" s="17">
        <v>5.1338486832879199E-2</v>
      </c>
      <c r="AO9" s="17">
        <v>8.6824724462340894E-2</v>
      </c>
      <c r="AP9" s="17">
        <v>0.12409207641624</v>
      </c>
      <c r="AQ9" s="17">
        <v>7.7673951609589606E-2</v>
      </c>
      <c r="AR9" s="17">
        <v>0.209191363799591</v>
      </c>
      <c r="AS9" s="17"/>
      <c r="AT9" s="17">
        <v>0.131938197924449</v>
      </c>
      <c r="AU9" s="17">
        <v>8.1366262673766607E-2</v>
      </c>
      <c r="AV9" s="17">
        <v>5.1742522525263901E-2</v>
      </c>
      <c r="AW9" s="17">
        <v>4.9537956403226398E-2</v>
      </c>
      <c r="AX9" s="17">
        <v>2.7214184548062799E-2</v>
      </c>
      <c r="AY9" s="17">
        <v>6.4780034211659204E-2</v>
      </c>
      <c r="AZ9" s="17"/>
      <c r="BA9" s="17">
        <v>3.8628417442366399E-2</v>
      </c>
      <c r="BB9" s="17">
        <v>7.8035303848627904E-2</v>
      </c>
      <c r="BC9" s="17">
        <v>8.5883149680505005E-2</v>
      </c>
      <c r="BD9" s="17">
        <v>0.16385347501524999</v>
      </c>
      <c r="BE9" s="17">
        <v>0.16953944247785299</v>
      </c>
      <c r="BF9" s="17"/>
      <c r="BG9" s="17">
        <v>5.62324920646467E-2</v>
      </c>
      <c r="BH9" s="17">
        <v>0.114950393628428</v>
      </c>
      <c r="BI9" s="17">
        <v>4.6463970414733602E-2</v>
      </c>
      <c r="BJ9" s="17">
        <v>6.7581862138517704E-2</v>
      </c>
      <c r="BK9" s="17">
        <v>3.90239195446795E-2</v>
      </c>
      <c r="BL9" s="17"/>
      <c r="BM9" s="17">
        <v>8.3836629365658596E-2</v>
      </c>
      <c r="BN9" s="17">
        <v>7.1953621013109398E-2</v>
      </c>
      <c r="BO9" s="17">
        <v>5.7850684138422599E-2</v>
      </c>
      <c r="BP9" s="17"/>
      <c r="BQ9" s="17">
        <v>0.12803472082345299</v>
      </c>
      <c r="BR9" s="17">
        <v>4.7592452457759997E-2</v>
      </c>
      <c r="BS9" s="17"/>
      <c r="BT9" s="17">
        <v>8.3689461492637701E-2</v>
      </c>
      <c r="BU9" s="17">
        <v>7.0801769997371297E-2</v>
      </c>
    </row>
    <row r="10" spans="2:73" x14ac:dyDescent="0.3">
      <c r="B10" s="18" t="s">
        <v>682</v>
      </c>
      <c r="C10" s="17">
        <v>0.16564106335402601</v>
      </c>
      <c r="D10" s="17">
        <v>0.15397722918502699</v>
      </c>
      <c r="E10" s="17">
        <v>0.176171624946931</v>
      </c>
      <c r="F10" s="17"/>
      <c r="G10" s="17">
        <v>0.14780845254981301</v>
      </c>
      <c r="H10" s="17">
        <v>0.27075273591807902</v>
      </c>
      <c r="I10" s="17">
        <v>0.18074796012219299</v>
      </c>
      <c r="J10" s="17">
        <v>0.12805509328696099</v>
      </c>
      <c r="K10" s="17">
        <v>0.12642069396865999</v>
      </c>
      <c r="L10" s="17">
        <v>0.13314860687101199</v>
      </c>
      <c r="M10" s="17"/>
      <c r="N10" s="17">
        <v>0.18882037684898001</v>
      </c>
      <c r="O10" s="17">
        <v>0.15298138642320799</v>
      </c>
      <c r="P10" s="17">
        <v>0.16219806426563099</v>
      </c>
      <c r="Q10" s="17">
        <v>0.15832512791290701</v>
      </c>
      <c r="R10" s="17"/>
      <c r="S10" s="17">
        <v>0.23813180852534399</v>
      </c>
      <c r="T10" s="17">
        <v>9.3377645621476796E-2</v>
      </c>
      <c r="U10" s="17">
        <v>0.13823291592261899</v>
      </c>
      <c r="V10" s="17">
        <v>0.129547716776059</v>
      </c>
      <c r="W10" s="17">
        <v>0.17073689950276599</v>
      </c>
      <c r="X10" s="17">
        <v>0.17055363148523101</v>
      </c>
      <c r="Y10" s="17">
        <v>0.166518747053195</v>
      </c>
      <c r="Z10" s="17">
        <v>0.18001795804408599</v>
      </c>
      <c r="AA10" s="17">
        <v>0.20349649378200699</v>
      </c>
      <c r="AB10" s="17"/>
      <c r="AC10" s="17">
        <v>3.6086030239095797E-2</v>
      </c>
      <c r="AD10" s="17">
        <v>0.18419497369186899</v>
      </c>
      <c r="AE10" s="17">
        <v>0.159306507194937</v>
      </c>
      <c r="AF10" s="17">
        <v>0.11653481703878001</v>
      </c>
      <c r="AG10" s="17">
        <v>0.111576676853149</v>
      </c>
      <c r="AH10" s="17">
        <v>0.18505866827428999</v>
      </c>
      <c r="AI10" s="17">
        <v>0.190106934461935</v>
      </c>
      <c r="AJ10" s="17">
        <v>0.1463109595449</v>
      </c>
      <c r="AK10" s="17">
        <v>0.184191128635735</v>
      </c>
      <c r="AL10" s="17">
        <v>0.19241616055830801</v>
      </c>
      <c r="AM10" s="17">
        <v>0.219468872861736</v>
      </c>
      <c r="AN10" s="17">
        <v>0.17778536226449199</v>
      </c>
      <c r="AO10" s="17">
        <v>0.134043136475996</v>
      </c>
      <c r="AP10" s="17">
        <v>8.1457142080931494E-2</v>
      </c>
      <c r="AQ10" s="17">
        <v>0.21881075418247201</v>
      </c>
      <c r="AR10" s="17">
        <v>0.21799278964555899</v>
      </c>
      <c r="AS10" s="17"/>
      <c r="AT10" s="17">
        <v>0.22468780524993701</v>
      </c>
      <c r="AU10" s="17">
        <v>0.14524879761265599</v>
      </c>
      <c r="AV10" s="17">
        <v>0.16191033387206399</v>
      </c>
      <c r="AW10" s="17">
        <v>0.15506311763085701</v>
      </c>
      <c r="AX10" s="17">
        <v>0.109725930048647</v>
      </c>
      <c r="AY10" s="17">
        <v>0.190614418645009</v>
      </c>
      <c r="AZ10" s="17"/>
      <c r="BA10" s="17">
        <v>0.13317643644232699</v>
      </c>
      <c r="BB10" s="17">
        <v>0.124943771532641</v>
      </c>
      <c r="BC10" s="17">
        <v>0.20318879965808401</v>
      </c>
      <c r="BD10" s="17">
        <v>0.234992252909176</v>
      </c>
      <c r="BE10" s="17">
        <v>0.20875815568546099</v>
      </c>
      <c r="BF10" s="17"/>
      <c r="BG10" s="17">
        <v>0.17976416006802901</v>
      </c>
      <c r="BH10" s="17">
        <v>0.240739847336122</v>
      </c>
      <c r="BI10" s="17">
        <v>8.87645326835034E-2</v>
      </c>
      <c r="BJ10" s="17">
        <v>9.61812459441658E-2</v>
      </c>
      <c r="BK10" s="17">
        <v>0.154898093207013</v>
      </c>
      <c r="BL10" s="17"/>
      <c r="BM10" s="17">
        <v>0.18083727092305299</v>
      </c>
      <c r="BN10" s="17">
        <v>0.151387433368318</v>
      </c>
      <c r="BO10" s="17">
        <v>0.153293028183629</v>
      </c>
      <c r="BP10" s="17"/>
      <c r="BQ10" s="17">
        <v>0.25027660490514497</v>
      </c>
      <c r="BR10" s="17">
        <v>0.120298983036738</v>
      </c>
      <c r="BS10" s="17"/>
      <c r="BT10" s="17">
        <v>0.20290858987226801</v>
      </c>
      <c r="BU10" s="17">
        <v>0.12532523251033401</v>
      </c>
    </row>
    <row r="11" spans="2:73" x14ac:dyDescent="0.3">
      <c r="B11" s="18" t="s">
        <v>683</v>
      </c>
      <c r="C11" s="17">
        <v>0.41519250047855</v>
      </c>
      <c r="D11" s="17">
        <v>0.434617697430214</v>
      </c>
      <c r="E11" s="17">
        <v>0.39702700953117698</v>
      </c>
      <c r="F11" s="17"/>
      <c r="G11" s="17">
        <v>0.39681372060540598</v>
      </c>
      <c r="H11" s="17">
        <v>0.340588370737607</v>
      </c>
      <c r="I11" s="17">
        <v>0.39242818131532597</v>
      </c>
      <c r="J11" s="17">
        <v>0.46806831925368098</v>
      </c>
      <c r="K11" s="17">
        <v>0.43021704100703601</v>
      </c>
      <c r="L11" s="17">
        <v>0.455640319055089</v>
      </c>
      <c r="M11" s="17"/>
      <c r="N11" s="17">
        <v>0.38369002566181498</v>
      </c>
      <c r="O11" s="17">
        <v>0.43576948616675598</v>
      </c>
      <c r="P11" s="17">
        <v>0.406122903837704</v>
      </c>
      <c r="Q11" s="17">
        <v>0.42960809998396199</v>
      </c>
      <c r="R11" s="17"/>
      <c r="S11" s="17">
        <v>0.38581509611393899</v>
      </c>
      <c r="T11" s="17">
        <v>0.44520460568233</v>
      </c>
      <c r="U11" s="17">
        <v>0.34641374672999797</v>
      </c>
      <c r="V11" s="17">
        <v>0.47686179037128701</v>
      </c>
      <c r="W11" s="17">
        <v>0.44828372903338098</v>
      </c>
      <c r="X11" s="17">
        <v>0.41987671380594099</v>
      </c>
      <c r="Y11" s="17">
        <v>0.424666856724984</v>
      </c>
      <c r="Z11" s="17">
        <v>0.39359685089496899</v>
      </c>
      <c r="AA11" s="17">
        <v>0.39757067529290802</v>
      </c>
      <c r="AB11" s="17"/>
      <c r="AC11" s="17">
        <v>0.40136106624923601</v>
      </c>
      <c r="AD11" s="17">
        <v>0.29608475403972701</v>
      </c>
      <c r="AE11" s="17">
        <v>0.372615984419151</v>
      </c>
      <c r="AF11" s="17">
        <v>0.45546347134849002</v>
      </c>
      <c r="AG11" s="17">
        <v>0.50790749683663505</v>
      </c>
      <c r="AH11" s="17">
        <v>0.40758504248305499</v>
      </c>
      <c r="AI11" s="17">
        <v>0.354408905692633</v>
      </c>
      <c r="AJ11" s="17">
        <v>0.362301761349901</v>
      </c>
      <c r="AK11" s="17">
        <v>0.48662442219642599</v>
      </c>
      <c r="AL11" s="17">
        <v>0.44127792345990902</v>
      </c>
      <c r="AM11" s="17">
        <v>0.43073193845155899</v>
      </c>
      <c r="AN11" s="17">
        <v>0.493706689300065</v>
      </c>
      <c r="AO11" s="17">
        <v>0.49475123101768298</v>
      </c>
      <c r="AP11" s="17">
        <v>0.50653255426069099</v>
      </c>
      <c r="AQ11" s="17">
        <v>0.36989392768603102</v>
      </c>
      <c r="AR11" s="17">
        <v>0.32635372516523597</v>
      </c>
      <c r="AS11" s="17"/>
      <c r="AT11" s="17">
        <v>0.322843174800163</v>
      </c>
      <c r="AU11" s="17">
        <v>0.466225965170943</v>
      </c>
      <c r="AV11" s="17">
        <v>0.42923555169873001</v>
      </c>
      <c r="AW11" s="17">
        <v>0.45630113915131099</v>
      </c>
      <c r="AX11" s="17">
        <v>0.407287209187503</v>
      </c>
      <c r="AY11" s="17">
        <v>0.34706831929903598</v>
      </c>
      <c r="AZ11" s="17"/>
      <c r="BA11" s="17">
        <v>0.43558505527824398</v>
      </c>
      <c r="BB11" s="17">
        <v>0.446966189984222</v>
      </c>
      <c r="BC11" s="17">
        <v>0.39415761775965003</v>
      </c>
      <c r="BD11" s="17">
        <v>0.29690925824521402</v>
      </c>
      <c r="BE11" s="17">
        <v>0.37354581197924702</v>
      </c>
      <c r="BF11" s="17"/>
      <c r="BG11" s="17">
        <v>0.44860086301493202</v>
      </c>
      <c r="BH11" s="17">
        <v>0.39246317524236202</v>
      </c>
      <c r="BI11" s="17">
        <v>0.43104348374213203</v>
      </c>
      <c r="BJ11" s="17">
        <v>0.39786101289548098</v>
      </c>
      <c r="BK11" s="17">
        <v>0.38356607831153899</v>
      </c>
      <c r="BL11" s="17"/>
      <c r="BM11" s="17">
        <v>0.435846505136745</v>
      </c>
      <c r="BN11" s="17">
        <v>0.39567577342409299</v>
      </c>
      <c r="BO11" s="17">
        <v>0.39875257847201301</v>
      </c>
      <c r="BP11" s="17"/>
      <c r="BQ11" s="17">
        <v>0.35475589907069399</v>
      </c>
      <c r="BR11" s="17">
        <v>0.452592563166821</v>
      </c>
      <c r="BS11" s="17"/>
      <c r="BT11" s="17">
        <v>0.40881950679309398</v>
      </c>
      <c r="BU11" s="17">
        <v>0.44404185333781399</v>
      </c>
    </row>
    <row r="12" spans="2:73" x14ac:dyDescent="0.3">
      <c r="B12" s="18" t="s">
        <v>684</v>
      </c>
      <c r="C12" s="17">
        <v>0.20558830951745199</v>
      </c>
      <c r="D12" s="17">
        <v>0.197985607546007</v>
      </c>
      <c r="E12" s="17">
        <v>0.21241275303180099</v>
      </c>
      <c r="F12" s="17"/>
      <c r="G12" s="17">
        <v>0.18370185710925199</v>
      </c>
      <c r="H12" s="17">
        <v>0.17420609345552501</v>
      </c>
      <c r="I12" s="17">
        <v>0.17984759557201599</v>
      </c>
      <c r="J12" s="17">
        <v>0.24164764820589599</v>
      </c>
      <c r="K12" s="17">
        <v>0.22709813388646999</v>
      </c>
      <c r="L12" s="17">
        <v>0.222650478647961</v>
      </c>
      <c r="M12" s="17"/>
      <c r="N12" s="17">
        <v>0.226071535802534</v>
      </c>
      <c r="O12" s="17">
        <v>0.21415335460871701</v>
      </c>
      <c r="P12" s="17">
        <v>0.206890947971996</v>
      </c>
      <c r="Q12" s="17">
        <v>0.17447104546911299</v>
      </c>
      <c r="R12" s="17"/>
      <c r="S12" s="17">
        <v>0.161996452206908</v>
      </c>
      <c r="T12" s="17">
        <v>0.24982295470586099</v>
      </c>
      <c r="U12" s="17">
        <v>0.32316068735928499</v>
      </c>
      <c r="V12" s="17">
        <v>0.190915549015578</v>
      </c>
      <c r="W12" s="17">
        <v>0.21327545920083801</v>
      </c>
      <c r="X12" s="17">
        <v>0.16876953325076299</v>
      </c>
      <c r="Y12" s="17">
        <v>0.20031634990434499</v>
      </c>
      <c r="Z12" s="17">
        <v>0.22113190248499201</v>
      </c>
      <c r="AA12" s="17">
        <v>0.14226134159831999</v>
      </c>
      <c r="AB12" s="17"/>
      <c r="AC12" s="17">
        <v>0.19510923365564001</v>
      </c>
      <c r="AD12" s="17">
        <v>0.13741660345491299</v>
      </c>
      <c r="AE12" s="17">
        <v>0.24443210296399401</v>
      </c>
      <c r="AF12" s="17">
        <v>0.17122470506557</v>
      </c>
      <c r="AG12" s="17">
        <v>0.166192809653672</v>
      </c>
      <c r="AH12" s="17">
        <v>0.23418768541509499</v>
      </c>
      <c r="AI12" s="17">
        <v>0.27964329871898502</v>
      </c>
      <c r="AJ12" s="17">
        <v>0.29470505567628302</v>
      </c>
      <c r="AK12" s="17">
        <v>0.16369417896747099</v>
      </c>
      <c r="AL12" s="17">
        <v>0.192021856672521</v>
      </c>
      <c r="AM12" s="17">
        <v>0.199206700272203</v>
      </c>
      <c r="AN12" s="17">
        <v>0.209511884294631</v>
      </c>
      <c r="AO12" s="17">
        <v>0.21424222776218699</v>
      </c>
      <c r="AP12" s="17">
        <v>0.12524878188887301</v>
      </c>
      <c r="AQ12" s="17">
        <v>0.192914516038039</v>
      </c>
      <c r="AR12" s="17">
        <v>0.155363059829767</v>
      </c>
      <c r="AS12" s="17"/>
      <c r="AT12" s="17">
        <v>0.20136356633098801</v>
      </c>
      <c r="AU12" s="17">
        <v>0.15438102621462499</v>
      </c>
      <c r="AV12" s="17">
        <v>0.23937973870082499</v>
      </c>
      <c r="AW12" s="17">
        <v>0.22188317432848001</v>
      </c>
      <c r="AX12" s="17">
        <v>0.24225391431978099</v>
      </c>
      <c r="AY12" s="17">
        <v>0.28771236135828199</v>
      </c>
      <c r="AZ12" s="17"/>
      <c r="BA12" s="17">
        <v>0.20484660189606599</v>
      </c>
      <c r="BB12" s="17">
        <v>0.23620382288951999</v>
      </c>
      <c r="BC12" s="17">
        <v>0.183286929654008</v>
      </c>
      <c r="BD12" s="17">
        <v>0.20777439782575999</v>
      </c>
      <c r="BE12" s="17">
        <v>0.180487577955836</v>
      </c>
      <c r="BF12" s="17"/>
      <c r="BG12" s="17">
        <v>0.20585197555403001</v>
      </c>
      <c r="BH12" s="17">
        <v>0.142324757901616</v>
      </c>
      <c r="BI12" s="17">
        <v>0.25338946139619201</v>
      </c>
      <c r="BJ12" s="17">
        <v>0.29189957217690299</v>
      </c>
      <c r="BK12" s="17">
        <v>0.29686910682578799</v>
      </c>
      <c r="BL12" s="17"/>
      <c r="BM12" s="17">
        <v>0.18774186765245601</v>
      </c>
      <c r="BN12" s="17">
        <v>0.22935182889491501</v>
      </c>
      <c r="BO12" s="17">
        <v>0.203340647291812</v>
      </c>
      <c r="BP12" s="17"/>
      <c r="BQ12" s="17">
        <v>0.182987089682563</v>
      </c>
      <c r="BR12" s="17">
        <v>0.22555143516559301</v>
      </c>
      <c r="BS12" s="17"/>
      <c r="BT12" s="17">
        <v>0.20965005982264701</v>
      </c>
      <c r="BU12" s="17">
        <v>0.20526792335989599</v>
      </c>
    </row>
    <row r="13" spans="2:73" x14ac:dyDescent="0.3">
      <c r="B13" s="18" t="s">
        <v>685</v>
      </c>
      <c r="C13" s="17">
        <v>2.93740312027303E-2</v>
      </c>
      <c r="D13" s="17">
        <v>3.0882351581769101E-2</v>
      </c>
      <c r="E13" s="17">
        <v>2.8076820778744599E-2</v>
      </c>
      <c r="F13" s="17"/>
      <c r="G13" s="17">
        <v>1.2158507376410299E-2</v>
      </c>
      <c r="H13" s="17">
        <v>1.47881503275434E-2</v>
      </c>
      <c r="I13" s="17">
        <v>4.7190629294393903E-2</v>
      </c>
      <c r="J13" s="17">
        <v>2.7048345762846301E-2</v>
      </c>
      <c r="K13" s="17">
        <v>3.2408589219175901E-2</v>
      </c>
      <c r="L13" s="17">
        <v>4.0185079795780503E-2</v>
      </c>
      <c r="M13" s="17"/>
      <c r="N13" s="17">
        <v>2.4215509167003799E-2</v>
      </c>
      <c r="O13" s="17">
        <v>2.4706338678405999E-2</v>
      </c>
      <c r="P13" s="17">
        <v>3.3142308056976301E-2</v>
      </c>
      <c r="Q13" s="17">
        <v>3.4957237743820299E-2</v>
      </c>
      <c r="R13" s="17"/>
      <c r="S13" s="17">
        <v>6.1288901703241598E-3</v>
      </c>
      <c r="T13" s="17">
        <v>4.5997958706102002E-2</v>
      </c>
      <c r="U13" s="17">
        <v>5.6034575960097997E-2</v>
      </c>
      <c r="V13" s="17">
        <v>3.5308855701058697E-2</v>
      </c>
      <c r="W13" s="17">
        <v>2.50157776461804E-2</v>
      </c>
      <c r="X13" s="17">
        <v>4.3972407224550099E-2</v>
      </c>
      <c r="Y13" s="17">
        <v>9.5884321221030699E-3</v>
      </c>
      <c r="Z13" s="17">
        <v>0</v>
      </c>
      <c r="AA13" s="17">
        <v>2.8240405863430199E-2</v>
      </c>
      <c r="AB13" s="17"/>
      <c r="AC13" s="17">
        <v>7.8546495378191306E-2</v>
      </c>
      <c r="AD13" s="17">
        <v>9.4472723036680903E-2</v>
      </c>
      <c r="AE13" s="17">
        <v>0</v>
      </c>
      <c r="AF13" s="17">
        <v>5.0198989436413301E-2</v>
      </c>
      <c r="AG13" s="17">
        <v>2.5687699427173499E-2</v>
      </c>
      <c r="AH13" s="17">
        <v>1.75871529186775E-2</v>
      </c>
      <c r="AI13" s="17">
        <v>1.64640406995805E-2</v>
      </c>
      <c r="AJ13" s="17">
        <v>4.99639697586967E-2</v>
      </c>
      <c r="AK13" s="17">
        <v>4.2994843703369298E-2</v>
      </c>
      <c r="AL13" s="17">
        <v>0</v>
      </c>
      <c r="AM13" s="17">
        <v>4.8934861730908302E-2</v>
      </c>
      <c r="AN13" s="17">
        <v>1.7493525007180499E-2</v>
      </c>
      <c r="AO13" s="17">
        <v>9.2402954050525895E-3</v>
      </c>
      <c r="AP13" s="17">
        <v>3.7787659044975101E-2</v>
      </c>
      <c r="AQ13" s="17">
        <v>1.04262817815467E-2</v>
      </c>
      <c r="AR13" s="17">
        <v>1.4548367751387899E-2</v>
      </c>
      <c r="AS13" s="17"/>
      <c r="AT13" s="17">
        <v>1.40636914214416E-2</v>
      </c>
      <c r="AU13" s="17">
        <v>3.36489647484189E-2</v>
      </c>
      <c r="AV13" s="17">
        <v>4.1716248856276998E-2</v>
      </c>
      <c r="AW13" s="17">
        <v>1.0214905557184999E-2</v>
      </c>
      <c r="AX13" s="17">
        <v>6.4113177111347605E-2</v>
      </c>
      <c r="AY13" s="17">
        <v>3.0286604947814998E-2</v>
      </c>
      <c r="AZ13" s="17"/>
      <c r="BA13" s="17">
        <v>3.3472656062769002E-2</v>
      </c>
      <c r="BB13" s="17">
        <v>2.76911157252176E-2</v>
      </c>
      <c r="BC13" s="17">
        <v>3.9302533491591102E-2</v>
      </c>
      <c r="BD13" s="17">
        <v>2.0611318815744201E-2</v>
      </c>
      <c r="BE13" s="17">
        <v>0</v>
      </c>
      <c r="BF13" s="17"/>
      <c r="BG13" s="17">
        <v>2.49740387068106E-2</v>
      </c>
      <c r="BH13" s="17">
        <v>2.2151082716712199E-2</v>
      </c>
      <c r="BI13" s="17">
        <v>3.8412838991955002E-2</v>
      </c>
      <c r="BJ13" s="17">
        <v>6.4272216173787006E-2</v>
      </c>
      <c r="BK13" s="17">
        <v>1.6288536532271299E-2</v>
      </c>
      <c r="BL13" s="17"/>
      <c r="BM13" s="17">
        <v>2.7498087142675199E-2</v>
      </c>
      <c r="BN13" s="17">
        <v>3.0888519553351701E-2</v>
      </c>
      <c r="BO13" s="17">
        <v>3.1482818811563798E-2</v>
      </c>
      <c r="BP13" s="17"/>
      <c r="BQ13" s="17">
        <v>3.4230533165964999E-2</v>
      </c>
      <c r="BR13" s="17">
        <v>2.7894953354274599E-2</v>
      </c>
      <c r="BS13" s="17"/>
      <c r="BT13" s="17">
        <v>2.7966934220733299E-2</v>
      </c>
      <c r="BU13" s="17">
        <v>3.2177751264960502E-2</v>
      </c>
    </row>
    <row r="14" spans="2:73" x14ac:dyDescent="0.3">
      <c r="B14" s="18" t="s">
        <v>92</v>
      </c>
      <c r="C14" s="19">
        <v>0.10881066234951101</v>
      </c>
      <c r="D14" s="19">
        <v>8.9797689831956906E-2</v>
      </c>
      <c r="E14" s="19">
        <v>0.12665288507102701</v>
      </c>
      <c r="F14" s="19"/>
      <c r="G14" s="19">
        <v>0.13879421559161401</v>
      </c>
      <c r="H14" s="19">
        <v>6.2913487355164097E-2</v>
      </c>
      <c r="I14" s="19">
        <v>0.107848698391176</v>
      </c>
      <c r="J14" s="19">
        <v>9.1297915648783798E-2</v>
      </c>
      <c r="K14" s="19">
        <v>0.14792044086334999</v>
      </c>
      <c r="L14" s="19">
        <v>0.11598230908764499</v>
      </c>
      <c r="M14" s="19"/>
      <c r="N14" s="19">
        <v>8.5942213314512697E-2</v>
      </c>
      <c r="O14" s="19">
        <v>8.9966154939353102E-2</v>
      </c>
      <c r="P14" s="19">
        <v>0.115716926204389</v>
      </c>
      <c r="Q14" s="19">
        <v>0.15089847191952399</v>
      </c>
      <c r="R14" s="19"/>
      <c r="S14" s="19">
        <v>6.5832133550462801E-2</v>
      </c>
      <c r="T14" s="19">
        <v>0.112728263554461</v>
      </c>
      <c r="U14" s="19">
        <v>9.5440803781917397E-2</v>
      </c>
      <c r="V14" s="19">
        <v>9.1109322771701501E-2</v>
      </c>
      <c r="W14" s="19">
        <v>9.3227468751439294E-2</v>
      </c>
      <c r="X14" s="19">
        <v>0.15450955829983101</v>
      </c>
      <c r="Y14" s="19">
        <v>0.14203185395175499</v>
      </c>
      <c r="Z14" s="19">
        <v>0.113658360399401</v>
      </c>
      <c r="AA14" s="19">
        <v>0.130290716831135</v>
      </c>
      <c r="AB14" s="19"/>
      <c r="AC14" s="19">
        <v>0.21756896745552501</v>
      </c>
      <c r="AD14" s="19">
        <v>0.189426676889524</v>
      </c>
      <c r="AE14" s="19">
        <v>0.16188767013108499</v>
      </c>
      <c r="AF14" s="19">
        <v>0.150385083295248</v>
      </c>
      <c r="AG14" s="19">
        <v>8.1897804038093602E-2</v>
      </c>
      <c r="AH14" s="19">
        <v>0.12235973815637299</v>
      </c>
      <c r="AI14" s="19">
        <v>4.99243091856593E-2</v>
      </c>
      <c r="AJ14" s="19">
        <v>7.8980385113069401E-2</v>
      </c>
      <c r="AK14" s="19">
        <v>6.6616602634786096E-2</v>
      </c>
      <c r="AL14" s="19">
        <v>0.112733457994208</v>
      </c>
      <c r="AM14" s="19">
        <v>6.0107677996259802E-2</v>
      </c>
      <c r="AN14" s="19">
        <v>5.0164052300752299E-2</v>
      </c>
      <c r="AO14" s="19">
        <v>6.0898384876740402E-2</v>
      </c>
      <c r="AP14" s="19">
        <v>0.124881786308289</v>
      </c>
      <c r="AQ14" s="19">
        <v>0.13028056870232099</v>
      </c>
      <c r="AR14" s="19">
        <v>7.6550693808459094E-2</v>
      </c>
      <c r="AS14" s="19"/>
      <c r="AT14" s="19">
        <v>0.10510356427302101</v>
      </c>
      <c r="AU14" s="19">
        <v>0.11912898357958999</v>
      </c>
      <c r="AV14" s="19">
        <v>7.6015604346840293E-2</v>
      </c>
      <c r="AW14" s="19">
        <v>0.10699970692893999</v>
      </c>
      <c r="AX14" s="19">
        <v>0.14940558478465901</v>
      </c>
      <c r="AY14" s="19">
        <v>7.9538261538197902E-2</v>
      </c>
      <c r="AZ14" s="19"/>
      <c r="BA14" s="19">
        <v>0.15429083287822701</v>
      </c>
      <c r="BB14" s="19">
        <v>8.6159796019771404E-2</v>
      </c>
      <c r="BC14" s="19">
        <v>9.4180969756161304E-2</v>
      </c>
      <c r="BD14" s="19">
        <v>7.5859297188855701E-2</v>
      </c>
      <c r="BE14" s="19">
        <v>6.7669011901604001E-2</v>
      </c>
      <c r="BF14" s="19"/>
      <c r="BG14" s="19">
        <v>8.4576470591552405E-2</v>
      </c>
      <c r="BH14" s="19">
        <v>8.7370743174760804E-2</v>
      </c>
      <c r="BI14" s="19">
        <v>0.141925712771485</v>
      </c>
      <c r="BJ14" s="19">
        <v>8.22040906711453E-2</v>
      </c>
      <c r="BK14" s="19">
        <v>0.109354265578709</v>
      </c>
      <c r="BL14" s="19"/>
      <c r="BM14" s="19">
        <v>8.4239639779412304E-2</v>
      </c>
      <c r="BN14" s="19">
        <v>0.12074282374621299</v>
      </c>
      <c r="BO14" s="19">
        <v>0.155280243102559</v>
      </c>
      <c r="BP14" s="19"/>
      <c r="BQ14" s="19">
        <v>4.9715152352180901E-2</v>
      </c>
      <c r="BR14" s="19">
        <v>0.12606961281881399</v>
      </c>
      <c r="BS14" s="19"/>
      <c r="BT14" s="19">
        <v>6.6965447798619904E-2</v>
      </c>
      <c r="BU14" s="19">
        <v>0.12238546952962399</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0.10270659614432399</v>
      </c>
      <c r="D9" s="17">
        <v>0.118741335274882</v>
      </c>
      <c r="E9" s="17">
        <v>8.8264203200300997E-2</v>
      </c>
      <c r="F9" s="17"/>
      <c r="G9" s="17">
        <v>0.150873521511458</v>
      </c>
      <c r="H9" s="17">
        <v>0.16748247208679201</v>
      </c>
      <c r="I9" s="17">
        <v>0.10285626086393</v>
      </c>
      <c r="J9" s="17">
        <v>7.5277582947359006E-2</v>
      </c>
      <c r="K9" s="17">
        <v>5.9368049521989298E-2</v>
      </c>
      <c r="L9" s="17">
        <v>6.6096678319708696E-2</v>
      </c>
      <c r="M9" s="17"/>
      <c r="N9" s="17">
        <v>9.0357807373888099E-2</v>
      </c>
      <c r="O9" s="17">
        <v>0.13874002566507301</v>
      </c>
      <c r="P9" s="17">
        <v>0.107470087681983</v>
      </c>
      <c r="Q9" s="17">
        <v>7.6504877926172096E-2</v>
      </c>
      <c r="R9" s="17"/>
      <c r="S9" s="17">
        <v>0.15981674138004301</v>
      </c>
      <c r="T9" s="17">
        <v>7.5649249281430506E-2</v>
      </c>
      <c r="U9" s="17">
        <v>9.8348879778546602E-2</v>
      </c>
      <c r="V9" s="17">
        <v>8.8368802155756807E-2</v>
      </c>
      <c r="W9" s="17">
        <v>6.121005938356E-2</v>
      </c>
      <c r="X9" s="17">
        <v>8.0340712039399201E-2</v>
      </c>
      <c r="Y9" s="17">
        <v>8.5476217071159696E-2</v>
      </c>
      <c r="Z9" s="17">
        <v>0.133878676598118</v>
      </c>
      <c r="AA9" s="17">
        <v>0.12609026368861601</v>
      </c>
      <c r="AB9" s="17"/>
      <c r="AC9" s="17">
        <v>0.191664879876383</v>
      </c>
      <c r="AD9" s="17">
        <v>8.1533353432007294E-2</v>
      </c>
      <c r="AE9" s="17">
        <v>8.1433345558872799E-2</v>
      </c>
      <c r="AF9" s="17">
        <v>7.5430429738072194E-2</v>
      </c>
      <c r="AG9" s="17">
        <v>0.12606548545999199</v>
      </c>
      <c r="AH9" s="17">
        <v>9.9881416705256507E-2</v>
      </c>
      <c r="AI9" s="17">
        <v>0.18100746997897499</v>
      </c>
      <c r="AJ9" s="17">
        <v>9.8209069984062897E-2</v>
      </c>
      <c r="AK9" s="17">
        <v>0.10362189919623301</v>
      </c>
      <c r="AL9" s="17">
        <v>4.7528754361325698E-2</v>
      </c>
      <c r="AM9" s="17">
        <v>7.4931126664765202E-2</v>
      </c>
      <c r="AN9" s="17">
        <v>5.9833472119532098E-2</v>
      </c>
      <c r="AO9" s="17">
        <v>0.10881799605398</v>
      </c>
      <c r="AP9" s="17">
        <v>7.3027797675134995E-2</v>
      </c>
      <c r="AQ9" s="17">
        <v>5.1641684952459903E-2</v>
      </c>
      <c r="AR9" s="17">
        <v>0.23960404387526599</v>
      </c>
      <c r="AS9" s="17"/>
      <c r="AT9" s="17">
        <v>0.16832523170817301</v>
      </c>
      <c r="AU9" s="17">
        <v>0.106802796682105</v>
      </c>
      <c r="AV9" s="17">
        <v>9.2972960498683102E-2</v>
      </c>
      <c r="AW9" s="17">
        <v>5.69336012916608E-2</v>
      </c>
      <c r="AX9" s="17">
        <v>4.01380944919109E-2</v>
      </c>
      <c r="AY9" s="17">
        <v>0.12706749408697501</v>
      </c>
      <c r="AZ9" s="17"/>
      <c r="BA9" s="17">
        <v>5.82916733798476E-2</v>
      </c>
      <c r="BB9" s="17">
        <v>8.0892473294329095E-2</v>
      </c>
      <c r="BC9" s="17">
        <v>0.122980751195397</v>
      </c>
      <c r="BD9" s="17">
        <v>0.20167954053817699</v>
      </c>
      <c r="BE9" s="17">
        <v>0.16005395279468701</v>
      </c>
      <c r="BF9" s="17"/>
      <c r="BG9" s="17">
        <v>9.3744362526262906E-2</v>
      </c>
      <c r="BH9" s="17">
        <v>0.14649774127887999</v>
      </c>
      <c r="BI9" s="17">
        <v>5.8782340259774302E-2</v>
      </c>
      <c r="BJ9" s="17">
        <v>9.33193273053807E-2</v>
      </c>
      <c r="BK9" s="17">
        <v>9.7625712579305093E-2</v>
      </c>
      <c r="BL9" s="17"/>
      <c r="BM9" s="17">
        <v>0.110247922056166</v>
      </c>
      <c r="BN9" s="17">
        <v>9.1029436383165199E-2</v>
      </c>
      <c r="BO9" s="17">
        <v>0.107556250272603</v>
      </c>
      <c r="BP9" s="17"/>
      <c r="BQ9" s="17">
        <v>0.16964480505323101</v>
      </c>
      <c r="BR9" s="17">
        <v>6.6143866118771294E-2</v>
      </c>
      <c r="BS9" s="17"/>
      <c r="BT9" s="17">
        <v>0.128198591789529</v>
      </c>
      <c r="BU9" s="17">
        <v>7.0748246323524902E-2</v>
      </c>
    </row>
    <row r="10" spans="2:73" x14ac:dyDescent="0.3">
      <c r="B10" s="18" t="s">
        <v>682</v>
      </c>
      <c r="C10" s="17">
        <v>0.320117171545729</v>
      </c>
      <c r="D10" s="17">
        <v>0.31004932592562701</v>
      </c>
      <c r="E10" s="17">
        <v>0.33038168371559401</v>
      </c>
      <c r="F10" s="17"/>
      <c r="G10" s="17">
        <v>0.313359453035296</v>
      </c>
      <c r="H10" s="17">
        <v>0.36091764317506198</v>
      </c>
      <c r="I10" s="17">
        <v>0.33219829996141997</v>
      </c>
      <c r="J10" s="17">
        <v>0.29877067341311497</v>
      </c>
      <c r="K10" s="17">
        <v>0.30349891821198299</v>
      </c>
      <c r="L10" s="17">
        <v>0.30914587986481201</v>
      </c>
      <c r="M10" s="17"/>
      <c r="N10" s="17">
        <v>0.37088492195978401</v>
      </c>
      <c r="O10" s="17">
        <v>0.31074824381166999</v>
      </c>
      <c r="P10" s="17">
        <v>0.30181648934446098</v>
      </c>
      <c r="Q10" s="17">
        <v>0.29177504444819102</v>
      </c>
      <c r="R10" s="17"/>
      <c r="S10" s="17">
        <v>0.36053274893894699</v>
      </c>
      <c r="T10" s="17">
        <v>0.32317324954694598</v>
      </c>
      <c r="U10" s="17">
        <v>0.29222758181210501</v>
      </c>
      <c r="V10" s="17">
        <v>0.24519549486754799</v>
      </c>
      <c r="W10" s="17">
        <v>0.36378057452930401</v>
      </c>
      <c r="X10" s="17">
        <v>0.24336652537554801</v>
      </c>
      <c r="Y10" s="17">
        <v>0.36685872318895002</v>
      </c>
      <c r="Z10" s="17">
        <v>0.27489157993231</v>
      </c>
      <c r="AA10" s="17">
        <v>0.35426950218460901</v>
      </c>
      <c r="AB10" s="17"/>
      <c r="AC10" s="17">
        <v>0.112034145620797</v>
      </c>
      <c r="AD10" s="17">
        <v>0.324871506090884</v>
      </c>
      <c r="AE10" s="17">
        <v>0.23882354096816999</v>
      </c>
      <c r="AF10" s="17">
        <v>0.21839739658673901</v>
      </c>
      <c r="AG10" s="17">
        <v>0.26286165295603697</v>
      </c>
      <c r="AH10" s="17">
        <v>0.35270501989650499</v>
      </c>
      <c r="AI10" s="17">
        <v>0.30134410150486102</v>
      </c>
      <c r="AJ10" s="17">
        <v>0.31199418021240399</v>
      </c>
      <c r="AK10" s="17">
        <v>0.34768057494570798</v>
      </c>
      <c r="AL10" s="17">
        <v>0.36108507820352098</v>
      </c>
      <c r="AM10" s="17">
        <v>0.42703854162421401</v>
      </c>
      <c r="AN10" s="17">
        <v>0.37983530696214102</v>
      </c>
      <c r="AO10" s="17">
        <v>0.37005671291571701</v>
      </c>
      <c r="AP10" s="17">
        <v>0.28507905394255501</v>
      </c>
      <c r="AQ10" s="17">
        <v>0.38223300631732998</v>
      </c>
      <c r="AR10" s="17">
        <v>0.40287983656747101</v>
      </c>
      <c r="AS10" s="17"/>
      <c r="AT10" s="17">
        <v>0.36948787036922898</v>
      </c>
      <c r="AU10" s="17">
        <v>0.32806036109173597</v>
      </c>
      <c r="AV10" s="17">
        <v>0.282804898509601</v>
      </c>
      <c r="AW10" s="17">
        <v>0.31768694953615001</v>
      </c>
      <c r="AX10" s="17">
        <v>0.28108381506736302</v>
      </c>
      <c r="AY10" s="17">
        <v>0.267056418427288</v>
      </c>
      <c r="AZ10" s="17"/>
      <c r="BA10" s="17">
        <v>0.30416402805811998</v>
      </c>
      <c r="BB10" s="17">
        <v>0.31015101911908699</v>
      </c>
      <c r="BC10" s="17">
        <v>0.33513512210225899</v>
      </c>
      <c r="BD10" s="17">
        <v>0.33601108323922202</v>
      </c>
      <c r="BE10" s="17">
        <v>0.25796089074929701</v>
      </c>
      <c r="BF10" s="17"/>
      <c r="BG10" s="17">
        <v>0.35451430431325298</v>
      </c>
      <c r="BH10" s="17">
        <v>0.36502110958719802</v>
      </c>
      <c r="BI10" s="17">
        <v>0.29794685995491399</v>
      </c>
      <c r="BJ10" s="17">
        <v>0.27848820397179602</v>
      </c>
      <c r="BK10" s="17">
        <v>0.27887202676706302</v>
      </c>
      <c r="BL10" s="17"/>
      <c r="BM10" s="17">
        <v>0.35041192273496202</v>
      </c>
      <c r="BN10" s="17">
        <v>0.30580094459287299</v>
      </c>
      <c r="BO10" s="17">
        <v>0.26187961356935302</v>
      </c>
      <c r="BP10" s="17"/>
      <c r="BQ10" s="17">
        <v>0.39075989852496101</v>
      </c>
      <c r="BR10" s="17">
        <v>0.27987776918773599</v>
      </c>
      <c r="BS10" s="17"/>
      <c r="BT10" s="17">
        <v>0.36112860656941498</v>
      </c>
      <c r="BU10" s="17">
        <v>0.28424847257091301</v>
      </c>
    </row>
    <row r="11" spans="2:73" x14ac:dyDescent="0.3">
      <c r="B11" s="18" t="s">
        <v>683</v>
      </c>
      <c r="C11" s="17">
        <v>0.42081506979496602</v>
      </c>
      <c r="D11" s="17">
        <v>0.44082100559375298</v>
      </c>
      <c r="E11" s="17">
        <v>0.40212871811773399</v>
      </c>
      <c r="F11" s="17"/>
      <c r="G11" s="17">
        <v>0.33728496506071098</v>
      </c>
      <c r="H11" s="17">
        <v>0.36339995488773702</v>
      </c>
      <c r="I11" s="17">
        <v>0.39896350039082701</v>
      </c>
      <c r="J11" s="17">
        <v>0.45891619065633199</v>
      </c>
      <c r="K11" s="17">
        <v>0.42818536183651401</v>
      </c>
      <c r="L11" s="17">
        <v>0.50601207306380602</v>
      </c>
      <c r="M11" s="17"/>
      <c r="N11" s="17">
        <v>0.41003712324612901</v>
      </c>
      <c r="O11" s="17">
        <v>0.40350147710926298</v>
      </c>
      <c r="P11" s="17">
        <v>0.43731060492902102</v>
      </c>
      <c r="Q11" s="17">
        <v>0.43396804753163898</v>
      </c>
      <c r="R11" s="17"/>
      <c r="S11" s="17">
        <v>0.35875435938136402</v>
      </c>
      <c r="T11" s="17">
        <v>0.44355414488710598</v>
      </c>
      <c r="U11" s="17">
        <v>0.42485086060266603</v>
      </c>
      <c r="V11" s="17">
        <v>0.46097036146807602</v>
      </c>
      <c r="W11" s="17">
        <v>0.43398665702767802</v>
      </c>
      <c r="X11" s="17">
        <v>0.54018363260929403</v>
      </c>
      <c r="Y11" s="17">
        <v>0.393570160664244</v>
      </c>
      <c r="Z11" s="17">
        <v>0.396431656080663</v>
      </c>
      <c r="AA11" s="17">
        <v>0.37089892218409598</v>
      </c>
      <c r="AB11" s="17"/>
      <c r="AC11" s="17">
        <v>0.356365245015065</v>
      </c>
      <c r="AD11" s="17">
        <v>0.36503627500458902</v>
      </c>
      <c r="AE11" s="17">
        <v>0.50508224261616597</v>
      </c>
      <c r="AF11" s="17">
        <v>0.52339740729248796</v>
      </c>
      <c r="AG11" s="17">
        <v>0.44990075131903401</v>
      </c>
      <c r="AH11" s="17">
        <v>0.36826393717719702</v>
      </c>
      <c r="AI11" s="17">
        <v>0.39523421135974002</v>
      </c>
      <c r="AJ11" s="17">
        <v>0.41033247652856297</v>
      </c>
      <c r="AK11" s="17">
        <v>0.44436066331740498</v>
      </c>
      <c r="AL11" s="17">
        <v>0.47389276451828899</v>
      </c>
      <c r="AM11" s="17">
        <v>0.407088205279791</v>
      </c>
      <c r="AN11" s="17">
        <v>0.43267768479480301</v>
      </c>
      <c r="AO11" s="17">
        <v>0.40697133747627201</v>
      </c>
      <c r="AP11" s="17">
        <v>0.45563500876929902</v>
      </c>
      <c r="AQ11" s="17">
        <v>0.47633749569038297</v>
      </c>
      <c r="AR11" s="17">
        <v>0.33116125478379199</v>
      </c>
      <c r="AS11" s="17"/>
      <c r="AT11" s="17">
        <v>0.35129569245877701</v>
      </c>
      <c r="AU11" s="17">
        <v>0.40178095169271699</v>
      </c>
      <c r="AV11" s="17">
        <v>0.44079828195489901</v>
      </c>
      <c r="AW11" s="17">
        <v>0.47951642646697201</v>
      </c>
      <c r="AX11" s="17">
        <v>0.48710252625703498</v>
      </c>
      <c r="AY11" s="17">
        <v>0.41006391563302902</v>
      </c>
      <c r="AZ11" s="17"/>
      <c r="BA11" s="17">
        <v>0.43421172723129398</v>
      </c>
      <c r="BB11" s="17">
        <v>0.44011571856597798</v>
      </c>
      <c r="BC11" s="17">
        <v>0.41074480466163099</v>
      </c>
      <c r="BD11" s="17">
        <v>0.35217907227691198</v>
      </c>
      <c r="BE11" s="17">
        <v>0.514523008731811</v>
      </c>
      <c r="BF11" s="17"/>
      <c r="BG11" s="17">
        <v>0.42553797624464201</v>
      </c>
      <c r="BH11" s="17">
        <v>0.38154508438082702</v>
      </c>
      <c r="BI11" s="17">
        <v>0.52216748430339499</v>
      </c>
      <c r="BJ11" s="17">
        <v>0.44653991770610302</v>
      </c>
      <c r="BK11" s="17">
        <v>0.44709909344434001</v>
      </c>
      <c r="BL11" s="17"/>
      <c r="BM11" s="17">
        <v>0.41921657073399399</v>
      </c>
      <c r="BN11" s="17">
        <v>0.430818896408313</v>
      </c>
      <c r="BO11" s="17">
        <v>0.40183457971707598</v>
      </c>
      <c r="BP11" s="17"/>
      <c r="BQ11" s="17">
        <v>0.32960859686296101</v>
      </c>
      <c r="BR11" s="17">
        <v>0.48176729825033598</v>
      </c>
      <c r="BS11" s="17"/>
      <c r="BT11" s="17">
        <v>0.39321128087967799</v>
      </c>
      <c r="BU11" s="17">
        <v>0.46659382601384403</v>
      </c>
    </row>
    <row r="12" spans="2:73" x14ac:dyDescent="0.3">
      <c r="B12" s="18" t="s">
        <v>684</v>
      </c>
      <c r="C12" s="17">
        <v>6.7416218901539898E-2</v>
      </c>
      <c r="D12" s="17">
        <v>5.7985547621422703E-2</v>
      </c>
      <c r="E12" s="17">
        <v>7.5497400649635102E-2</v>
      </c>
      <c r="F12" s="17"/>
      <c r="G12" s="17">
        <v>9.8257328181645898E-2</v>
      </c>
      <c r="H12" s="17">
        <v>5.3506379971517803E-2</v>
      </c>
      <c r="I12" s="17">
        <v>7.4935911538995398E-2</v>
      </c>
      <c r="J12" s="17">
        <v>7.6555021199800996E-2</v>
      </c>
      <c r="K12" s="17">
        <v>7.1429959300694207E-2</v>
      </c>
      <c r="L12" s="17">
        <v>4.34842386691809E-2</v>
      </c>
      <c r="M12" s="17"/>
      <c r="N12" s="17">
        <v>6.07662045957112E-2</v>
      </c>
      <c r="O12" s="17">
        <v>7.2210234489244393E-2</v>
      </c>
      <c r="P12" s="17">
        <v>5.5174046141762002E-2</v>
      </c>
      <c r="Q12" s="17">
        <v>7.6638999906883998E-2</v>
      </c>
      <c r="R12" s="17"/>
      <c r="S12" s="17">
        <v>4.5979753247851501E-2</v>
      </c>
      <c r="T12" s="17">
        <v>7.3246026014924998E-2</v>
      </c>
      <c r="U12" s="17">
        <v>0.109072743913465</v>
      </c>
      <c r="V12" s="17">
        <v>0.122528334362085</v>
      </c>
      <c r="W12" s="17">
        <v>8.2828593622598604E-2</v>
      </c>
      <c r="X12" s="17">
        <v>5.3898878401222997E-2</v>
      </c>
      <c r="Y12" s="17">
        <v>3.11262865226971E-2</v>
      </c>
      <c r="Z12" s="17">
        <v>6.1207270644642701E-2</v>
      </c>
      <c r="AA12" s="17">
        <v>3.9157993009103498E-2</v>
      </c>
      <c r="AB12" s="17"/>
      <c r="AC12" s="17">
        <v>7.8546495378191306E-2</v>
      </c>
      <c r="AD12" s="17">
        <v>7.1704712499239501E-2</v>
      </c>
      <c r="AE12" s="17">
        <v>8.5760741475399596E-2</v>
      </c>
      <c r="AF12" s="17">
        <v>6.7708107934099301E-2</v>
      </c>
      <c r="AG12" s="17">
        <v>8.9069654620583694E-2</v>
      </c>
      <c r="AH12" s="17">
        <v>9.0511083011033194E-2</v>
      </c>
      <c r="AI12" s="17">
        <v>7.2008092146976399E-2</v>
      </c>
      <c r="AJ12" s="17">
        <v>9.0498861975477005E-2</v>
      </c>
      <c r="AK12" s="17">
        <v>5.4800689389349497E-2</v>
      </c>
      <c r="AL12" s="17">
        <v>2.2005893574800799E-2</v>
      </c>
      <c r="AM12" s="17">
        <v>4.4822343149064199E-2</v>
      </c>
      <c r="AN12" s="17">
        <v>5.1129928878745297E-2</v>
      </c>
      <c r="AO12" s="17">
        <v>7.2614680715920504E-2</v>
      </c>
      <c r="AP12" s="17">
        <v>0.106636915282022</v>
      </c>
      <c r="AQ12" s="17">
        <v>4.4322720617366397E-2</v>
      </c>
      <c r="AR12" s="17">
        <v>0</v>
      </c>
      <c r="AS12" s="17"/>
      <c r="AT12" s="17">
        <v>4.8251934690835101E-2</v>
      </c>
      <c r="AU12" s="17">
        <v>7.7277323277776505E-2</v>
      </c>
      <c r="AV12" s="17">
        <v>9.0975285643315099E-2</v>
      </c>
      <c r="AW12" s="17">
        <v>6.3448534256566699E-2</v>
      </c>
      <c r="AX12" s="17">
        <v>5.6049775268035999E-2</v>
      </c>
      <c r="AY12" s="17">
        <v>6.4551986545543699E-2</v>
      </c>
      <c r="AZ12" s="17"/>
      <c r="BA12" s="17">
        <v>8.3518246713843003E-2</v>
      </c>
      <c r="BB12" s="17">
        <v>7.3951586705871902E-2</v>
      </c>
      <c r="BC12" s="17">
        <v>5.0001258963405501E-2</v>
      </c>
      <c r="BD12" s="17">
        <v>6.2557146403227001E-2</v>
      </c>
      <c r="BE12" s="17">
        <v>1.85086473336207E-2</v>
      </c>
      <c r="BF12" s="17"/>
      <c r="BG12" s="17">
        <v>5.8144918271101402E-2</v>
      </c>
      <c r="BH12" s="17">
        <v>4.3551760482219898E-2</v>
      </c>
      <c r="BI12" s="17">
        <v>2.0742640487328701E-2</v>
      </c>
      <c r="BJ12" s="17">
        <v>7.9500884308150194E-2</v>
      </c>
      <c r="BK12" s="17">
        <v>8.4582411910124597E-2</v>
      </c>
      <c r="BL12" s="17"/>
      <c r="BM12" s="17">
        <v>5.0149757277283998E-2</v>
      </c>
      <c r="BN12" s="17">
        <v>7.8112716895122697E-2</v>
      </c>
      <c r="BO12" s="17">
        <v>9.4559088990664397E-2</v>
      </c>
      <c r="BP12" s="17"/>
      <c r="BQ12" s="17">
        <v>6.9644381954767298E-2</v>
      </c>
      <c r="BR12" s="17">
        <v>6.4882106585257102E-2</v>
      </c>
      <c r="BS12" s="17"/>
      <c r="BT12" s="17">
        <v>6.5695577021135904E-2</v>
      </c>
      <c r="BU12" s="17">
        <v>6.9204344163344297E-2</v>
      </c>
    </row>
    <row r="13" spans="2:73" x14ac:dyDescent="0.3">
      <c r="B13" s="18" t="s">
        <v>685</v>
      </c>
      <c r="C13" s="17">
        <v>1.36367721155554E-2</v>
      </c>
      <c r="D13" s="17">
        <v>1.3856503985146099E-2</v>
      </c>
      <c r="E13" s="17">
        <v>1.3476905138618401E-2</v>
      </c>
      <c r="F13" s="17"/>
      <c r="G13" s="17">
        <v>2.2098032550869399E-2</v>
      </c>
      <c r="H13" s="17">
        <v>4.0199544926571504E-3</v>
      </c>
      <c r="I13" s="17">
        <v>2.19988794654561E-2</v>
      </c>
      <c r="J13" s="17">
        <v>1.6003275267417301E-2</v>
      </c>
      <c r="K13" s="17">
        <v>1.78980845194429E-2</v>
      </c>
      <c r="L13" s="17">
        <v>5.4629785963490598E-3</v>
      </c>
      <c r="M13" s="17"/>
      <c r="N13" s="17">
        <v>9.1018535384069198E-3</v>
      </c>
      <c r="O13" s="17">
        <v>1.3825568992570701E-2</v>
      </c>
      <c r="P13" s="17">
        <v>2.0021899291132399E-2</v>
      </c>
      <c r="Q13" s="17">
        <v>1.2805143154282401E-2</v>
      </c>
      <c r="R13" s="17"/>
      <c r="S13" s="17">
        <v>5.9691032386188199E-3</v>
      </c>
      <c r="T13" s="17">
        <v>1.58776779666461E-2</v>
      </c>
      <c r="U13" s="17">
        <v>3.3937941261005702E-2</v>
      </c>
      <c r="V13" s="17">
        <v>0</v>
      </c>
      <c r="W13" s="17">
        <v>7.1332716783892502E-3</v>
      </c>
      <c r="X13" s="17">
        <v>1.20085099007247E-2</v>
      </c>
      <c r="Y13" s="17">
        <v>0</v>
      </c>
      <c r="Z13" s="17">
        <v>4.8560288915540602E-2</v>
      </c>
      <c r="AA13" s="17">
        <v>1.7460648504559601E-2</v>
      </c>
      <c r="AB13" s="17"/>
      <c r="AC13" s="17">
        <v>0</v>
      </c>
      <c r="AD13" s="17">
        <v>3.0909130953857399E-2</v>
      </c>
      <c r="AE13" s="17">
        <v>0</v>
      </c>
      <c r="AF13" s="17">
        <v>7.8731159554431603E-3</v>
      </c>
      <c r="AG13" s="17">
        <v>1.5793243037374199E-2</v>
      </c>
      <c r="AH13" s="17">
        <v>1.0498493026665201E-2</v>
      </c>
      <c r="AI13" s="17">
        <v>8.6558604655441098E-3</v>
      </c>
      <c r="AJ13" s="17">
        <v>2.5371937157940099E-2</v>
      </c>
      <c r="AK13" s="17">
        <v>9.3020273623134701E-3</v>
      </c>
      <c r="AL13" s="17">
        <v>2.84964927007368E-2</v>
      </c>
      <c r="AM13" s="17">
        <v>1.8643541301401799E-2</v>
      </c>
      <c r="AN13" s="17">
        <v>8.9639784450478294E-3</v>
      </c>
      <c r="AO13" s="17">
        <v>0</v>
      </c>
      <c r="AP13" s="17">
        <v>1.8966070180333999E-2</v>
      </c>
      <c r="AQ13" s="17">
        <v>1.61011432667039E-2</v>
      </c>
      <c r="AR13" s="17">
        <v>0</v>
      </c>
      <c r="AS13" s="17"/>
      <c r="AT13" s="17">
        <v>7.7560965547622202E-3</v>
      </c>
      <c r="AU13" s="17">
        <v>1.2867759839100001E-2</v>
      </c>
      <c r="AV13" s="17">
        <v>1.5163600409794401E-2</v>
      </c>
      <c r="AW13" s="17">
        <v>1.7060424731772401E-2</v>
      </c>
      <c r="AX13" s="17">
        <v>2.1763369550317799E-2</v>
      </c>
      <c r="AY13" s="17">
        <v>9.3432990205397706E-3</v>
      </c>
      <c r="AZ13" s="17"/>
      <c r="BA13" s="17">
        <v>1.3835753675757199E-2</v>
      </c>
      <c r="BB13" s="17">
        <v>3.1534152673398499E-2</v>
      </c>
      <c r="BC13" s="17">
        <v>1.15265935804329E-2</v>
      </c>
      <c r="BD13" s="17">
        <v>4.6295487797996301E-3</v>
      </c>
      <c r="BE13" s="17">
        <v>0</v>
      </c>
      <c r="BF13" s="17"/>
      <c r="BG13" s="17">
        <v>5.7559896613647897E-3</v>
      </c>
      <c r="BH13" s="17">
        <v>6.2416644837135901E-3</v>
      </c>
      <c r="BI13" s="17">
        <v>0</v>
      </c>
      <c r="BJ13" s="17">
        <v>4.3299775484548199E-2</v>
      </c>
      <c r="BK13" s="17">
        <v>2.4861844436123701E-2</v>
      </c>
      <c r="BL13" s="17"/>
      <c r="BM13" s="17">
        <v>1.5062752341464E-2</v>
      </c>
      <c r="BN13" s="17">
        <v>3.5099928998397699E-3</v>
      </c>
      <c r="BO13" s="17">
        <v>3.3436497298355898E-2</v>
      </c>
      <c r="BP13" s="17"/>
      <c r="BQ13" s="17">
        <v>1.21773842540826E-2</v>
      </c>
      <c r="BR13" s="17">
        <v>1.5623730099976699E-2</v>
      </c>
      <c r="BS13" s="17"/>
      <c r="BT13" s="17">
        <v>1.1458164384578501E-2</v>
      </c>
      <c r="BU13" s="17">
        <v>1.25754167138773E-2</v>
      </c>
    </row>
    <row r="14" spans="2:73" x14ac:dyDescent="0.3">
      <c r="B14" s="18" t="s">
        <v>92</v>
      </c>
      <c r="C14" s="19">
        <v>7.5308171497885407E-2</v>
      </c>
      <c r="D14" s="19">
        <v>5.8546281599168602E-2</v>
      </c>
      <c r="E14" s="19">
        <v>9.0251089178117999E-2</v>
      </c>
      <c r="F14" s="19"/>
      <c r="G14" s="19">
        <v>7.8126699660018506E-2</v>
      </c>
      <c r="H14" s="19">
        <v>5.0673595386233602E-2</v>
      </c>
      <c r="I14" s="19">
        <v>6.9047147779371695E-2</v>
      </c>
      <c r="J14" s="19">
        <v>7.4477256515975102E-2</v>
      </c>
      <c r="K14" s="19">
        <v>0.119619626609376</v>
      </c>
      <c r="L14" s="19">
        <v>6.9798151486143406E-2</v>
      </c>
      <c r="M14" s="19"/>
      <c r="N14" s="19">
        <v>5.8852089286080801E-2</v>
      </c>
      <c r="O14" s="19">
        <v>6.0974449932178203E-2</v>
      </c>
      <c r="P14" s="19">
        <v>7.8206872611640596E-2</v>
      </c>
      <c r="Q14" s="19">
        <v>0.10830788703283099</v>
      </c>
      <c r="R14" s="19"/>
      <c r="S14" s="19">
        <v>6.8947293813176297E-2</v>
      </c>
      <c r="T14" s="19">
        <v>6.8499652302945899E-2</v>
      </c>
      <c r="U14" s="19">
        <v>4.1561992632210797E-2</v>
      </c>
      <c r="V14" s="19">
        <v>8.2937007146533195E-2</v>
      </c>
      <c r="W14" s="19">
        <v>5.10608437584706E-2</v>
      </c>
      <c r="X14" s="19">
        <v>7.0201741673811699E-2</v>
      </c>
      <c r="Y14" s="19">
        <v>0.122968612552949</v>
      </c>
      <c r="Z14" s="19">
        <v>8.5030527828726402E-2</v>
      </c>
      <c r="AA14" s="19">
        <v>9.2122670429016104E-2</v>
      </c>
      <c r="AB14" s="19"/>
      <c r="AC14" s="19">
        <v>0.261389234109563</v>
      </c>
      <c r="AD14" s="19">
        <v>0.12594502201942301</v>
      </c>
      <c r="AE14" s="19">
        <v>8.8900129381392398E-2</v>
      </c>
      <c r="AF14" s="19">
        <v>0.107193542493159</v>
      </c>
      <c r="AG14" s="19">
        <v>5.6309212606979298E-2</v>
      </c>
      <c r="AH14" s="19">
        <v>7.8140050183343093E-2</v>
      </c>
      <c r="AI14" s="19">
        <v>4.1750264543903501E-2</v>
      </c>
      <c r="AJ14" s="19">
        <v>6.35934741415526E-2</v>
      </c>
      <c r="AK14" s="19">
        <v>4.0234145788990899E-2</v>
      </c>
      <c r="AL14" s="19">
        <v>6.6991016641326895E-2</v>
      </c>
      <c r="AM14" s="19">
        <v>2.74762419807635E-2</v>
      </c>
      <c r="AN14" s="19">
        <v>6.7559628799730501E-2</v>
      </c>
      <c r="AO14" s="19">
        <v>4.1539272838110299E-2</v>
      </c>
      <c r="AP14" s="19">
        <v>6.0655154150655401E-2</v>
      </c>
      <c r="AQ14" s="19">
        <v>2.93639491557567E-2</v>
      </c>
      <c r="AR14" s="19">
        <v>2.63548647734714E-2</v>
      </c>
      <c r="AS14" s="19"/>
      <c r="AT14" s="19">
        <v>5.4883174218223203E-2</v>
      </c>
      <c r="AU14" s="19">
        <v>7.3210807416565396E-2</v>
      </c>
      <c r="AV14" s="19">
        <v>7.7284972983707595E-2</v>
      </c>
      <c r="AW14" s="19">
        <v>6.5354063716877894E-2</v>
      </c>
      <c r="AX14" s="19">
        <v>0.113862419365337</v>
      </c>
      <c r="AY14" s="19">
        <v>0.121916886286625</v>
      </c>
      <c r="AZ14" s="19"/>
      <c r="BA14" s="19">
        <v>0.105978570941138</v>
      </c>
      <c r="BB14" s="19">
        <v>6.3355049641335301E-2</v>
      </c>
      <c r="BC14" s="19">
        <v>6.9611469496874495E-2</v>
      </c>
      <c r="BD14" s="19">
        <v>4.2943608762662101E-2</v>
      </c>
      <c r="BE14" s="19">
        <v>4.89535003905847E-2</v>
      </c>
      <c r="BF14" s="19"/>
      <c r="BG14" s="19">
        <v>6.2302448983375697E-2</v>
      </c>
      <c r="BH14" s="19">
        <v>5.7142639787161498E-2</v>
      </c>
      <c r="BI14" s="19">
        <v>0.10036067499458701</v>
      </c>
      <c r="BJ14" s="19">
        <v>5.88518912240227E-2</v>
      </c>
      <c r="BK14" s="19">
        <v>6.6958910863043397E-2</v>
      </c>
      <c r="BL14" s="19"/>
      <c r="BM14" s="19">
        <v>5.4911074856130698E-2</v>
      </c>
      <c r="BN14" s="19">
        <v>9.0728012820686196E-2</v>
      </c>
      <c r="BO14" s="19">
        <v>0.100733970151948</v>
      </c>
      <c r="BP14" s="19"/>
      <c r="BQ14" s="19">
        <v>2.8164933349996899E-2</v>
      </c>
      <c r="BR14" s="19">
        <v>9.1705229757922405E-2</v>
      </c>
      <c r="BS14" s="19"/>
      <c r="BT14" s="19">
        <v>4.0307779355663001E-2</v>
      </c>
      <c r="BU14" s="19">
        <v>9.6629694214496603E-2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1500</v>
      </c>
      <c r="D7" s="10">
        <v>622</v>
      </c>
      <c r="E7" s="10">
        <v>874</v>
      </c>
      <c r="F7" s="10"/>
      <c r="G7" s="10">
        <v>147</v>
      </c>
      <c r="H7" s="10">
        <v>214</v>
      </c>
      <c r="I7" s="10">
        <v>244</v>
      </c>
      <c r="J7" s="10">
        <v>326</v>
      </c>
      <c r="K7" s="10">
        <v>224</v>
      </c>
      <c r="L7" s="10">
        <v>345</v>
      </c>
      <c r="M7" s="10"/>
      <c r="N7" s="10">
        <v>422</v>
      </c>
      <c r="O7" s="10">
        <v>354</v>
      </c>
      <c r="P7" s="10">
        <v>348</v>
      </c>
      <c r="Q7" s="10">
        <v>366</v>
      </c>
      <c r="R7" s="10"/>
      <c r="S7" s="10">
        <v>234</v>
      </c>
      <c r="T7" s="10">
        <v>244</v>
      </c>
      <c r="U7" s="10">
        <v>162</v>
      </c>
      <c r="V7" s="10">
        <v>162</v>
      </c>
      <c r="W7" s="10">
        <v>133</v>
      </c>
      <c r="X7" s="10">
        <v>143</v>
      </c>
      <c r="Y7" s="10">
        <v>148</v>
      </c>
      <c r="Z7" s="10">
        <v>72</v>
      </c>
      <c r="AA7" s="10">
        <v>202</v>
      </c>
      <c r="AB7" s="10"/>
      <c r="AC7" s="10">
        <v>14</v>
      </c>
      <c r="AD7" s="10">
        <v>61</v>
      </c>
      <c r="AE7" s="10">
        <v>92</v>
      </c>
      <c r="AF7" s="10">
        <v>114</v>
      </c>
      <c r="AG7" s="10">
        <v>130</v>
      </c>
      <c r="AH7" s="10">
        <v>168</v>
      </c>
      <c r="AI7" s="10">
        <v>124</v>
      </c>
      <c r="AJ7" s="10">
        <v>112</v>
      </c>
      <c r="AK7" s="10">
        <v>96</v>
      </c>
      <c r="AL7" s="10">
        <v>80</v>
      </c>
      <c r="AM7" s="10">
        <v>121</v>
      </c>
      <c r="AN7" s="10">
        <v>83</v>
      </c>
      <c r="AO7" s="10">
        <v>72</v>
      </c>
      <c r="AP7" s="10">
        <v>38</v>
      </c>
      <c r="AQ7" s="10">
        <v>49</v>
      </c>
      <c r="AR7" s="10">
        <v>71</v>
      </c>
      <c r="AS7" s="10"/>
      <c r="AT7" s="10">
        <v>304</v>
      </c>
      <c r="AU7" s="10">
        <v>449</v>
      </c>
      <c r="AV7" s="10">
        <v>212</v>
      </c>
      <c r="AW7" s="10">
        <v>284</v>
      </c>
      <c r="AX7" s="10">
        <v>171</v>
      </c>
      <c r="AY7" s="10">
        <v>79</v>
      </c>
      <c r="AZ7" s="10"/>
      <c r="BA7" s="10">
        <v>370</v>
      </c>
      <c r="BB7" s="10">
        <v>312</v>
      </c>
      <c r="BC7" s="10">
        <v>371</v>
      </c>
      <c r="BD7" s="10">
        <v>183</v>
      </c>
      <c r="BE7" s="10">
        <v>29</v>
      </c>
      <c r="BF7" s="10"/>
      <c r="BG7" s="10">
        <v>308</v>
      </c>
      <c r="BH7" s="10">
        <v>479</v>
      </c>
      <c r="BI7" s="10">
        <v>136</v>
      </c>
      <c r="BJ7" s="10">
        <v>199</v>
      </c>
      <c r="BK7" s="10">
        <v>82</v>
      </c>
      <c r="BL7" s="10"/>
      <c r="BM7" s="10">
        <v>699</v>
      </c>
      <c r="BN7" s="10">
        <v>559</v>
      </c>
      <c r="BO7" s="10">
        <v>242</v>
      </c>
      <c r="BP7" s="10"/>
      <c r="BQ7" s="10">
        <v>513</v>
      </c>
      <c r="BR7" s="10">
        <v>919</v>
      </c>
      <c r="BS7" s="10"/>
      <c r="BT7" s="10">
        <v>850</v>
      </c>
      <c r="BU7" s="10">
        <v>580</v>
      </c>
    </row>
    <row r="8" spans="2:73" ht="30" customHeight="1" x14ac:dyDescent="0.3">
      <c r="B8" s="11" t="s">
        <v>19</v>
      </c>
      <c r="C8" s="11">
        <v>1498</v>
      </c>
      <c r="D8" s="11">
        <v>717</v>
      </c>
      <c r="E8" s="11">
        <v>779</v>
      </c>
      <c r="F8" s="11"/>
      <c r="G8" s="11">
        <v>213</v>
      </c>
      <c r="H8" s="11">
        <v>271</v>
      </c>
      <c r="I8" s="11">
        <v>230</v>
      </c>
      <c r="J8" s="11">
        <v>250</v>
      </c>
      <c r="K8" s="11">
        <v>214</v>
      </c>
      <c r="L8" s="11">
        <v>320</v>
      </c>
      <c r="M8" s="11"/>
      <c r="N8" s="11">
        <v>403</v>
      </c>
      <c r="O8" s="11">
        <v>383</v>
      </c>
      <c r="P8" s="11">
        <v>343</v>
      </c>
      <c r="Q8" s="11">
        <v>360</v>
      </c>
      <c r="R8" s="11"/>
      <c r="S8" s="11">
        <v>238</v>
      </c>
      <c r="T8" s="11">
        <v>243</v>
      </c>
      <c r="U8" s="11">
        <v>162</v>
      </c>
      <c r="V8" s="11">
        <v>156</v>
      </c>
      <c r="W8" s="11">
        <v>130</v>
      </c>
      <c r="X8" s="11">
        <v>141</v>
      </c>
      <c r="Y8" s="11">
        <v>149</v>
      </c>
      <c r="Z8" s="11">
        <v>70</v>
      </c>
      <c r="AA8" s="11">
        <v>209</v>
      </c>
      <c r="AB8" s="11"/>
      <c r="AC8" s="11">
        <v>18</v>
      </c>
      <c r="AD8" s="11">
        <v>63</v>
      </c>
      <c r="AE8" s="11">
        <v>92</v>
      </c>
      <c r="AF8" s="11">
        <v>110</v>
      </c>
      <c r="AG8" s="11">
        <v>128</v>
      </c>
      <c r="AH8" s="11">
        <v>170</v>
      </c>
      <c r="AI8" s="11">
        <v>126</v>
      </c>
      <c r="AJ8" s="11">
        <v>107</v>
      </c>
      <c r="AK8" s="11">
        <v>102</v>
      </c>
      <c r="AL8" s="11">
        <v>81</v>
      </c>
      <c r="AM8" s="11">
        <v>120</v>
      </c>
      <c r="AN8" s="11">
        <v>82</v>
      </c>
      <c r="AO8" s="11">
        <v>76</v>
      </c>
      <c r="AP8" s="11">
        <v>39</v>
      </c>
      <c r="AQ8" s="11">
        <v>46</v>
      </c>
      <c r="AR8" s="11">
        <v>69</v>
      </c>
      <c r="AS8" s="11"/>
      <c r="AT8" s="11">
        <v>324</v>
      </c>
      <c r="AU8" s="11">
        <v>442</v>
      </c>
      <c r="AV8" s="11">
        <v>215</v>
      </c>
      <c r="AW8" s="11">
        <v>275</v>
      </c>
      <c r="AX8" s="11">
        <v>162</v>
      </c>
      <c r="AY8" s="11">
        <v>78</v>
      </c>
      <c r="AZ8" s="11"/>
      <c r="BA8" s="11">
        <v>363</v>
      </c>
      <c r="BB8" s="11">
        <v>322</v>
      </c>
      <c r="BC8" s="11">
        <v>383</v>
      </c>
      <c r="BD8" s="11">
        <v>180</v>
      </c>
      <c r="BE8" s="11">
        <v>26</v>
      </c>
      <c r="BF8" s="11"/>
      <c r="BG8" s="11">
        <v>295</v>
      </c>
      <c r="BH8" s="11">
        <v>481</v>
      </c>
      <c r="BI8" s="11">
        <v>128</v>
      </c>
      <c r="BJ8" s="11">
        <v>198</v>
      </c>
      <c r="BK8" s="11">
        <v>86</v>
      </c>
      <c r="BL8" s="11"/>
      <c r="BM8" s="11">
        <v>710</v>
      </c>
      <c r="BN8" s="11">
        <v>555</v>
      </c>
      <c r="BO8" s="11">
        <v>233</v>
      </c>
      <c r="BP8" s="11"/>
      <c r="BQ8" s="11">
        <v>544</v>
      </c>
      <c r="BR8" s="11">
        <v>883</v>
      </c>
      <c r="BS8" s="11"/>
      <c r="BT8" s="11">
        <v>849</v>
      </c>
      <c r="BU8" s="11">
        <v>577</v>
      </c>
    </row>
    <row r="9" spans="2:73" x14ac:dyDescent="0.3">
      <c r="B9" s="18" t="s">
        <v>681</v>
      </c>
      <c r="C9" s="17">
        <v>0.21728299777510399</v>
      </c>
      <c r="D9" s="17">
        <v>0.241293578991365</v>
      </c>
      <c r="E9" s="17">
        <v>0.19422939111064799</v>
      </c>
      <c r="F9" s="17"/>
      <c r="G9" s="17">
        <v>0.22519236346892499</v>
      </c>
      <c r="H9" s="17">
        <v>0.29241026517817298</v>
      </c>
      <c r="I9" s="17">
        <v>0.21618753518275999</v>
      </c>
      <c r="J9" s="17">
        <v>0.218318383784709</v>
      </c>
      <c r="K9" s="17">
        <v>0.18976449970049999</v>
      </c>
      <c r="L9" s="17">
        <v>0.16672379480093</v>
      </c>
      <c r="M9" s="17"/>
      <c r="N9" s="17">
        <v>0.231792422543419</v>
      </c>
      <c r="O9" s="17">
        <v>0.27959312521872898</v>
      </c>
      <c r="P9" s="17">
        <v>0.17480465484350199</v>
      </c>
      <c r="Q9" s="17">
        <v>0.174874410155513</v>
      </c>
      <c r="R9" s="17"/>
      <c r="S9" s="17">
        <v>0.22684490589202599</v>
      </c>
      <c r="T9" s="17">
        <v>0.24698897920221499</v>
      </c>
      <c r="U9" s="17">
        <v>0.202562384734188</v>
      </c>
      <c r="V9" s="17">
        <v>0.15503471814304401</v>
      </c>
      <c r="W9" s="17">
        <v>0.19728867871184599</v>
      </c>
      <c r="X9" s="17">
        <v>0.125265274501763</v>
      </c>
      <c r="Y9" s="17">
        <v>0.26404939920166198</v>
      </c>
      <c r="Z9" s="17">
        <v>0.24982789104124101</v>
      </c>
      <c r="AA9" s="17">
        <v>0.25982575702069899</v>
      </c>
      <c r="AB9" s="17"/>
      <c r="AC9" s="17">
        <v>0.12275462745075</v>
      </c>
      <c r="AD9" s="17">
        <v>0.216883538260213</v>
      </c>
      <c r="AE9" s="17">
        <v>0.207172046635685</v>
      </c>
      <c r="AF9" s="17">
        <v>0.20309351397793299</v>
      </c>
      <c r="AG9" s="17">
        <v>0.18717486430548699</v>
      </c>
      <c r="AH9" s="17">
        <v>0.214086699687283</v>
      </c>
      <c r="AI9" s="17">
        <v>0.25930833082284799</v>
      </c>
      <c r="AJ9" s="17">
        <v>0.211192214687245</v>
      </c>
      <c r="AK9" s="17">
        <v>0.24755181166589599</v>
      </c>
      <c r="AL9" s="17">
        <v>0.243415766893046</v>
      </c>
      <c r="AM9" s="17">
        <v>0.18574176575097401</v>
      </c>
      <c r="AN9" s="17">
        <v>0.215446843880955</v>
      </c>
      <c r="AO9" s="17">
        <v>0.18971758687228399</v>
      </c>
      <c r="AP9" s="17">
        <v>0.21720389622335001</v>
      </c>
      <c r="AQ9" s="17">
        <v>0.23312400254448001</v>
      </c>
      <c r="AR9" s="17">
        <v>0.33471826021689099</v>
      </c>
      <c r="AS9" s="17"/>
      <c r="AT9" s="17">
        <v>0.26547982934709202</v>
      </c>
      <c r="AU9" s="17">
        <v>0.21824404116850399</v>
      </c>
      <c r="AV9" s="17">
        <v>0.242401188828717</v>
      </c>
      <c r="AW9" s="17">
        <v>0.17535416053407901</v>
      </c>
      <c r="AX9" s="17">
        <v>0.177709897477389</v>
      </c>
      <c r="AY9" s="17">
        <v>0.16450729581766099</v>
      </c>
      <c r="AZ9" s="17"/>
      <c r="BA9" s="17">
        <v>0.182377432107899</v>
      </c>
      <c r="BB9" s="17">
        <v>0.20318950888088699</v>
      </c>
      <c r="BC9" s="17">
        <v>0.245576099563488</v>
      </c>
      <c r="BD9" s="17">
        <v>0.31691421332382402</v>
      </c>
      <c r="BE9" s="17">
        <v>0.25488050303029502</v>
      </c>
      <c r="BF9" s="17"/>
      <c r="BG9" s="17">
        <v>0.231088332391544</v>
      </c>
      <c r="BH9" s="17">
        <v>0.27414459754835202</v>
      </c>
      <c r="BI9" s="17">
        <v>0.13789083788172801</v>
      </c>
      <c r="BJ9" s="17">
        <v>0.19173108696708999</v>
      </c>
      <c r="BK9" s="17">
        <v>0.17258587645214499</v>
      </c>
      <c r="BL9" s="17"/>
      <c r="BM9" s="17">
        <v>0.21756697469573</v>
      </c>
      <c r="BN9" s="17">
        <v>0.219566733559207</v>
      </c>
      <c r="BO9" s="17">
        <v>0.21097139790737901</v>
      </c>
      <c r="BP9" s="17"/>
      <c r="BQ9" s="17">
        <v>0.25865231801571398</v>
      </c>
      <c r="BR9" s="17">
        <v>0.20060081853253001</v>
      </c>
      <c r="BS9" s="17"/>
      <c r="BT9" s="17">
        <v>0.26282776605930502</v>
      </c>
      <c r="BU9" s="17">
        <v>0.16374358068391201</v>
      </c>
    </row>
    <row r="10" spans="2:73" x14ac:dyDescent="0.3">
      <c r="B10" s="18" t="s">
        <v>682</v>
      </c>
      <c r="C10" s="17">
        <v>0.52844576552086098</v>
      </c>
      <c r="D10" s="17">
        <v>0.52448074299144998</v>
      </c>
      <c r="E10" s="17">
        <v>0.53297670750521398</v>
      </c>
      <c r="F10" s="17"/>
      <c r="G10" s="17">
        <v>0.47435069663808499</v>
      </c>
      <c r="H10" s="17">
        <v>0.477830034264697</v>
      </c>
      <c r="I10" s="17">
        <v>0.52443572469345301</v>
      </c>
      <c r="J10" s="17">
        <v>0.53223162623573805</v>
      </c>
      <c r="K10" s="17">
        <v>0.56319546186809</v>
      </c>
      <c r="L10" s="17">
        <v>0.58398134142409297</v>
      </c>
      <c r="M10" s="17"/>
      <c r="N10" s="17">
        <v>0.56749299610343396</v>
      </c>
      <c r="O10" s="17">
        <v>0.51022371426622704</v>
      </c>
      <c r="P10" s="17">
        <v>0.53282756385468999</v>
      </c>
      <c r="Q10" s="17">
        <v>0.50122179196509598</v>
      </c>
      <c r="R10" s="17"/>
      <c r="S10" s="17">
        <v>0.50341185604643901</v>
      </c>
      <c r="T10" s="17">
        <v>0.48829460444491302</v>
      </c>
      <c r="U10" s="17">
        <v>0.55110448517229405</v>
      </c>
      <c r="V10" s="17">
        <v>0.65606312015233603</v>
      </c>
      <c r="W10" s="17">
        <v>0.59187741487289303</v>
      </c>
      <c r="X10" s="17">
        <v>0.52282091782515205</v>
      </c>
      <c r="Y10" s="17">
        <v>0.43252784838061298</v>
      </c>
      <c r="Z10" s="17">
        <v>0.55918668792038895</v>
      </c>
      <c r="AA10" s="17">
        <v>0.51344484716270899</v>
      </c>
      <c r="AB10" s="17"/>
      <c r="AC10" s="17">
        <v>0.57872784311797798</v>
      </c>
      <c r="AD10" s="17">
        <v>0.45900051038367001</v>
      </c>
      <c r="AE10" s="17">
        <v>0.56316551900117895</v>
      </c>
      <c r="AF10" s="17">
        <v>0.48349049030754698</v>
      </c>
      <c r="AG10" s="17">
        <v>0.496272193578642</v>
      </c>
      <c r="AH10" s="17">
        <v>0.53943031344385795</v>
      </c>
      <c r="AI10" s="17">
        <v>0.492020441525366</v>
      </c>
      <c r="AJ10" s="17">
        <v>0.61133661889927604</v>
      </c>
      <c r="AK10" s="17">
        <v>0.49917017836245903</v>
      </c>
      <c r="AL10" s="17">
        <v>0.55209074646521605</v>
      </c>
      <c r="AM10" s="17">
        <v>0.53226280478194099</v>
      </c>
      <c r="AN10" s="17">
        <v>0.550441743975145</v>
      </c>
      <c r="AO10" s="17">
        <v>0.61318301124306196</v>
      </c>
      <c r="AP10" s="17">
        <v>0.472929391829435</v>
      </c>
      <c r="AQ10" s="17">
        <v>0.62041609765826899</v>
      </c>
      <c r="AR10" s="17">
        <v>0.48257223287131001</v>
      </c>
      <c r="AS10" s="17"/>
      <c r="AT10" s="17">
        <v>0.51264961511359597</v>
      </c>
      <c r="AU10" s="17">
        <v>0.50068216922646103</v>
      </c>
      <c r="AV10" s="17">
        <v>0.51093354920117795</v>
      </c>
      <c r="AW10" s="17">
        <v>0.55589118178334596</v>
      </c>
      <c r="AX10" s="17">
        <v>0.59143917219406905</v>
      </c>
      <c r="AY10" s="17">
        <v>0.57707081060361098</v>
      </c>
      <c r="AZ10" s="17"/>
      <c r="BA10" s="17">
        <v>0.50994120759975903</v>
      </c>
      <c r="BB10" s="17">
        <v>0.52096815177690803</v>
      </c>
      <c r="BC10" s="17">
        <v>0.55415557153675798</v>
      </c>
      <c r="BD10" s="17">
        <v>0.489304906276681</v>
      </c>
      <c r="BE10" s="17">
        <v>0.55533176114986604</v>
      </c>
      <c r="BF10" s="17"/>
      <c r="BG10" s="17">
        <v>0.50143690139255404</v>
      </c>
      <c r="BH10" s="17">
        <v>0.49379738033106102</v>
      </c>
      <c r="BI10" s="17">
        <v>0.66360913652378495</v>
      </c>
      <c r="BJ10" s="17">
        <v>0.54551863712229298</v>
      </c>
      <c r="BK10" s="17">
        <v>0.63753916317031101</v>
      </c>
      <c r="BL10" s="17"/>
      <c r="BM10" s="17">
        <v>0.54242569909261695</v>
      </c>
      <c r="BN10" s="17">
        <v>0.52061487702672204</v>
      </c>
      <c r="BO10" s="17">
        <v>0.504491043130885</v>
      </c>
      <c r="BP10" s="17"/>
      <c r="BQ10" s="17">
        <v>0.50167330837620305</v>
      </c>
      <c r="BR10" s="17">
        <v>0.54525474441010002</v>
      </c>
      <c r="BS10" s="17"/>
      <c r="BT10" s="17">
        <v>0.53969709689685497</v>
      </c>
      <c r="BU10" s="17">
        <v>0.52713341639328404</v>
      </c>
    </row>
    <row r="11" spans="2:73" x14ac:dyDescent="0.3">
      <c r="B11" s="18" t="s">
        <v>683</v>
      </c>
      <c r="C11" s="17">
        <v>0.16604032589548301</v>
      </c>
      <c r="D11" s="17">
        <v>0.149807189940379</v>
      </c>
      <c r="E11" s="17">
        <v>0.18150141088062</v>
      </c>
      <c r="F11" s="17"/>
      <c r="G11" s="17">
        <v>0.179073629548165</v>
      </c>
      <c r="H11" s="17">
        <v>0.163142498652149</v>
      </c>
      <c r="I11" s="17">
        <v>0.160897532059884</v>
      </c>
      <c r="J11" s="17">
        <v>0.161745421128727</v>
      </c>
      <c r="K11" s="17">
        <v>0.14890762146072201</v>
      </c>
      <c r="L11" s="17">
        <v>0.17834976522406401</v>
      </c>
      <c r="M11" s="17"/>
      <c r="N11" s="17">
        <v>0.15117337387414301</v>
      </c>
      <c r="O11" s="17">
        <v>0.13883616355585501</v>
      </c>
      <c r="P11" s="17">
        <v>0.17817197155030001</v>
      </c>
      <c r="Q11" s="17">
        <v>0.19908118983460801</v>
      </c>
      <c r="R11" s="17"/>
      <c r="S11" s="17">
        <v>0.17203198483839899</v>
      </c>
      <c r="T11" s="17">
        <v>0.18893563432548099</v>
      </c>
      <c r="U11" s="17">
        <v>0.159462622655129</v>
      </c>
      <c r="V11" s="17">
        <v>0.10815151093652201</v>
      </c>
      <c r="W11" s="17">
        <v>0.157746515230308</v>
      </c>
      <c r="X11" s="17">
        <v>0.20792926828393299</v>
      </c>
      <c r="Y11" s="17">
        <v>0.20958538941121199</v>
      </c>
      <c r="Z11" s="17">
        <v>0.13547396554425201</v>
      </c>
      <c r="AA11" s="17">
        <v>0.13691539891417501</v>
      </c>
      <c r="AB11" s="17"/>
      <c r="AC11" s="17">
        <v>0.222170162109083</v>
      </c>
      <c r="AD11" s="17">
        <v>0.15219537019402701</v>
      </c>
      <c r="AE11" s="17">
        <v>0.14172419218424201</v>
      </c>
      <c r="AF11" s="17">
        <v>0.224229928906753</v>
      </c>
      <c r="AG11" s="17">
        <v>0.20356666148237701</v>
      </c>
      <c r="AH11" s="17">
        <v>0.15853355862500099</v>
      </c>
      <c r="AI11" s="17">
        <v>0.14711194013648701</v>
      </c>
      <c r="AJ11" s="17">
        <v>0.121621154059946</v>
      </c>
      <c r="AK11" s="17">
        <v>0.190797728141685</v>
      </c>
      <c r="AL11" s="17">
        <v>0.15560335659524099</v>
      </c>
      <c r="AM11" s="17">
        <v>0.208804742095862</v>
      </c>
      <c r="AN11" s="17">
        <v>0.16558598283499201</v>
      </c>
      <c r="AO11" s="17">
        <v>0.139030802683384</v>
      </c>
      <c r="AP11" s="17">
        <v>0.25103528544475701</v>
      </c>
      <c r="AQ11" s="17">
        <v>7.4607289960614206E-2</v>
      </c>
      <c r="AR11" s="17">
        <v>0.14809978741525201</v>
      </c>
      <c r="AS11" s="17"/>
      <c r="AT11" s="17">
        <v>0.14135132943043599</v>
      </c>
      <c r="AU11" s="17">
        <v>0.17890560464622501</v>
      </c>
      <c r="AV11" s="17">
        <v>0.157260375357198</v>
      </c>
      <c r="AW11" s="17">
        <v>0.19606641947710901</v>
      </c>
      <c r="AX11" s="17">
        <v>0.12897913870551</v>
      </c>
      <c r="AY11" s="17">
        <v>0.192724069141058</v>
      </c>
      <c r="AZ11" s="17"/>
      <c r="BA11" s="17">
        <v>0.21816126729256399</v>
      </c>
      <c r="BB11" s="17">
        <v>0.16845197464924899</v>
      </c>
      <c r="BC11" s="17">
        <v>0.13319979554640901</v>
      </c>
      <c r="BD11" s="17">
        <v>0.12610944699267701</v>
      </c>
      <c r="BE11" s="17">
        <v>0.18978773581983899</v>
      </c>
      <c r="BF11" s="17"/>
      <c r="BG11" s="17">
        <v>0.19842626835718899</v>
      </c>
      <c r="BH11" s="17">
        <v>0.162990030107317</v>
      </c>
      <c r="BI11" s="17">
        <v>0.13303779681358699</v>
      </c>
      <c r="BJ11" s="17">
        <v>0.15226295818022001</v>
      </c>
      <c r="BK11" s="17">
        <v>0.12754850566311099</v>
      </c>
      <c r="BL11" s="17"/>
      <c r="BM11" s="17">
        <v>0.16103442575869101</v>
      </c>
      <c r="BN11" s="17">
        <v>0.172026274197351</v>
      </c>
      <c r="BO11" s="17">
        <v>0.16703060138117001</v>
      </c>
      <c r="BP11" s="17"/>
      <c r="BQ11" s="17">
        <v>0.170259386243855</v>
      </c>
      <c r="BR11" s="17">
        <v>0.16400012033973799</v>
      </c>
      <c r="BS11" s="17"/>
      <c r="BT11" s="17">
        <v>0.133937914462358</v>
      </c>
      <c r="BU11" s="17">
        <v>0.21400907921465601</v>
      </c>
    </row>
    <row r="12" spans="2:73" x14ac:dyDescent="0.3">
      <c r="B12" s="18" t="s">
        <v>684</v>
      </c>
      <c r="C12" s="17">
        <v>2.4985780926992902E-2</v>
      </c>
      <c r="D12" s="17">
        <v>2.95105757288192E-2</v>
      </c>
      <c r="E12" s="17">
        <v>2.0897892232620102E-2</v>
      </c>
      <c r="F12" s="17"/>
      <c r="G12" s="17">
        <v>4.9355154362402003E-2</v>
      </c>
      <c r="H12" s="17">
        <v>1.85002542935707E-2</v>
      </c>
      <c r="I12" s="17">
        <v>3.9660445038782299E-2</v>
      </c>
      <c r="J12" s="17">
        <v>1.6110682475410601E-2</v>
      </c>
      <c r="K12" s="17">
        <v>2.3199393574580101E-2</v>
      </c>
      <c r="L12" s="17">
        <v>1.18819910424463E-2</v>
      </c>
      <c r="M12" s="17"/>
      <c r="N12" s="17">
        <v>2.7307811454775701E-2</v>
      </c>
      <c r="O12" s="17">
        <v>1.39193270091107E-2</v>
      </c>
      <c r="P12" s="17">
        <v>3.1815645941649699E-2</v>
      </c>
      <c r="Q12" s="17">
        <v>2.5964354419205901E-2</v>
      </c>
      <c r="R12" s="17"/>
      <c r="S12" s="17">
        <v>2.7580724354431901E-2</v>
      </c>
      <c r="T12" s="17">
        <v>1.95994654889175E-2</v>
      </c>
      <c r="U12" s="17">
        <v>2.8085717843067601E-2</v>
      </c>
      <c r="V12" s="17">
        <v>4.3776536398917099E-2</v>
      </c>
      <c r="W12" s="17">
        <v>8.3886428267301305E-3</v>
      </c>
      <c r="X12" s="17">
        <v>4.3114984337934099E-2</v>
      </c>
      <c r="Y12" s="17">
        <v>9.5884321221030699E-3</v>
      </c>
      <c r="Z12" s="17">
        <v>2.37462187199356E-2</v>
      </c>
      <c r="AA12" s="17">
        <v>2.14170583268939E-2</v>
      </c>
      <c r="AB12" s="17"/>
      <c r="AC12" s="17">
        <v>7.6347367322188706E-2</v>
      </c>
      <c r="AD12" s="17">
        <v>2.8686540774634499E-2</v>
      </c>
      <c r="AE12" s="17">
        <v>0</v>
      </c>
      <c r="AF12" s="17">
        <v>3.2849013100568897E-2</v>
      </c>
      <c r="AG12" s="17">
        <v>9.7280503304815504E-3</v>
      </c>
      <c r="AH12" s="17">
        <v>3.3949346445538701E-2</v>
      </c>
      <c r="AI12" s="17">
        <v>3.8122885769997901E-2</v>
      </c>
      <c r="AJ12" s="17">
        <v>1.3989697724932601E-2</v>
      </c>
      <c r="AK12" s="17">
        <v>3.9915243220248198E-2</v>
      </c>
      <c r="AL12" s="17">
        <v>8.4509240230130397E-3</v>
      </c>
      <c r="AM12" s="17">
        <v>5.31849214030891E-2</v>
      </c>
      <c r="AN12" s="17">
        <v>2.27336324441825E-2</v>
      </c>
      <c r="AO12" s="17">
        <v>1.04542342114045E-2</v>
      </c>
      <c r="AP12" s="17">
        <v>0</v>
      </c>
      <c r="AQ12" s="17">
        <v>1.9266338380685401E-2</v>
      </c>
      <c r="AR12" s="17">
        <v>2.3242237042128699E-2</v>
      </c>
      <c r="AS12" s="17"/>
      <c r="AT12" s="17">
        <v>2.9377722562044899E-2</v>
      </c>
      <c r="AU12" s="17">
        <v>2.2373314303670198E-2</v>
      </c>
      <c r="AV12" s="17">
        <v>3.4370829093932E-2</v>
      </c>
      <c r="AW12" s="17">
        <v>1.6827965729159799E-2</v>
      </c>
      <c r="AX12" s="17">
        <v>2.8123963768497202E-2</v>
      </c>
      <c r="AY12" s="17">
        <v>1.8251963084790199E-2</v>
      </c>
      <c r="AZ12" s="17"/>
      <c r="BA12" s="17">
        <v>9.4368645502117196E-3</v>
      </c>
      <c r="BB12" s="17">
        <v>4.5640771178714103E-2</v>
      </c>
      <c r="BC12" s="17">
        <v>6.43880923547292E-3</v>
      </c>
      <c r="BD12" s="17">
        <v>4.2312762067511299E-2</v>
      </c>
      <c r="BE12" s="17">
        <v>0</v>
      </c>
      <c r="BF12" s="17"/>
      <c r="BG12" s="17">
        <v>2.7079016465963501E-2</v>
      </c>
      <c r="BH12" s="17">
        <v>2.3536607908039499E-2</v>
      </c>
      <c r="BI12" s="17">
        <v>6.7171302164304603E-3</v>
      </c>
      <c r="BJ12" s="17">
        <v>2.7510532699982101E-2</v>
      </c>
      <c r="BK12" s="17">
        <v>8.5733079038524205E-3</v>
      </c>
      <c r="BL12" s="17"/>
      <c r="BM12" s="17">
        <v>2.8003244379690099E-2</v>
      </c>
      <c r="BN12" s="17">
        <v>1.8876258794134401E-2</v>
      </c>
      <c r="BO12" s="17">
        <v>3.0353355823428699E-2</v>
      </c>
      <c r="BP12" s="17"/>
      <c r="BQ12" s="17">
        <v>3.79734043264E-2</v>
      </c>
      <c r="BR12" s="17">
        <v>1.7460350654561699E-2</v>
      </c>
      <c r="BS12" s="17"/>
      <c r="BT12" s="17">
        <v>2.6325378628769502E-2</v>
      </c>
      <c r="BU12" s="17">
        <v>2.3793426247021E-2</v>
      </c>
    </row>
    <row r="13" spans="2:73" x14ac:dyDescent="0.3">
      <c r="B13" s="18" t="s">
        <v>685</v>
      </c>
      <c r="C13" s="17">
        <v>1.28373799484678E-2</v>
      </c>
      <c r="D13" s="17">
        <v>1.6250700228634701E-2</v>
      </c>
      <c r="E13" s="17">
        <v>9.7349445776048499E-3</v>
      </c>
      <c r="F13" s="17"/>
      <c r="G13" s="17">
        <v>2.6061138294724801E-2</v>
      </c>
      <c r="H13" s="17">
        <v>4.4315923582054799E-3</v>
      </c>
      <c r="I13" s="17">
        <v>2.2766299497927401E-2</v>
      </c>
      <c r="J13" s="17">
        <v>1.7834515256319902E-2</v>
      </c>
      <c r="K13" s="17">
        <v>8.7343977947445407E-3</v>
      </c>
      <c r="L13" s="17">
        <v>2.89106683972803E-3</v>
      </c>
      <c r="M13" s="17"/>
      <c r="N13" s="17">
        <v>3.6844475345493301E-3</v>
      </c>
      <c r="O13" s="17">
        <v>1.3752162913449901E-2</v>
      </c>
      <c r="P13" s="17">
        <v>1.5714479227664401E-2</v>
      </c>
      <c r="Q13" s="17">
        <v>1.9723342674837899E-2</v>
      </c>
      <c r="R13" s="17"/>
      <c r="S13" s="17">
        <v>1.2762102887289999E-2</v>
      </c>
      <c r="T13" s="17">
        <v>2.88905545624463E-2</v>
      </c>
      <c r="U13" s="17">
        <v>1.38914156236469E-2</v>
      </c>
      <c r="V13" s="17">
        <v>7.7062538271393697E-3</v>
      </c>
      <c r="W13" s="17">
        <v>0</v>
      </c>
      <c r="X13" s="17">
        <v>1.6460133730663101E-2</v>
      </c>
      <c r="Y13" s="17">
        <v>0</v>
      </c>
      <c r="Z13" s="17">
        <v>0</v>
      </c>
      <c r="AA13" s="17">
        <v>1.6266935051153002E-2</v>
      </c>
      <c r="AB13" s="17"/>
      <c r="AC13" s="17">
        <v>0</v>
      </c>
      <c r="AD13" s="17">
        <v>4.9090277169287398E-2</v>
      </c>
      <c r="AE13" s="17">
        <v>2.32976937493127E-2</v>
      </c>
      <c r="AF13" s="17">
        <v>0</v>
      </c>
      <c r="AG13" s="17">
        <v>1.6837739197471599E-2</v>
      </c>
      <c r="AH13" s="17">
        <v>4.1434985507511502E-3</v>
      </c>
      <c r="AI13" s="17">
        <v>2.2685551974590899E-2</v>
      </c>
      <c r="AJ13" s="17">
        <v>2.1734633694462401E-2</v>
      </c>
      <c r="AK13" s="17">
        <v>1.5630725048399401E-2</v>
      </c>
      <c r="AL13" s="17">
        <v>8.1046293474163998E-3</v>
      </c>
      <c r="AM13" s="17">
        <v>6.9589526373667696E-3</v>
      </c>
      <c r="AN13" s="17">
        <v>8.0832827735286897E-3</v>
      </c>
      <c r="AO13" s="17">
        <v>0</v>
      </c>
      <c r="AP13" s="17">
        <v>3.7787659044975101E-2</v>
      </c>
      <c r="AQ13" s="17">
        <v>0</v>
      </c>
      <c r="AR13" s="17">
        <v>0</v>
      </c>
      <c r="AS13" s="17"/>
      <c r="AT13" s="17">
        <v>4.4782227726091603E-3</v>
      </c>
      <c r="AU13" s="17">
        <v>1.39250097820805E-2</v>
      </c>
      <c r="AV13" s="17">
        <v>2.7658981981477E-2</v>
      </c>
      <c r="AW13" s="17">
        <v>7.7804170986326901E-3</v>
      </c>
      <c r="AX13" s="17">
        <v>1.43404227786809E-2</v>
      </c>
      <c r="AY13" s="17">
        <v>1.53222800766961E-2</v>
      </c>
      <c r="AZ13" s="17"/>
      <c r="BA13" s="17">
        <v>1.58772819374032E-2</v>
      </c>
      <c r="BB13" s="17">
        <v>1.3386347010681201E-2</v>
      </c>
      <c r="BC13" s="17">
        <v>1.02421364512636E-2</v>
      </c>
      <c r="BD13" s="17">
        <v>8.42388634763927E-3</v>
      </c>
      <c r="BE13" s="17">
        <v>0</v>
      </c>
      <c r="BF13" s="17"/>
      <c r="BG13" s="17">
        <v>5.9684011517893501E-3</v>
      </c>
      <c r="BH13" s="17">
        <v>4.6674843632886097E-3</v>
      </c>
      <c r="BI13" s="17">
        <v>5.2074262032640803E-3</v>
      </c>
      <c r="BJ13" s="17">
        <v>2.81632139340138E-2</v>
      </c>
      <c r="BK13" s="17">
        <v>0</v>
      </c>
      <c r="BL13" s="17"/>
      <c r="BM13" s="17">
        <v>1.4999020856637801E-2</v>
      </c>
      <c r="BN13" s="17">
        <v>2.7234868876707301E-3</v>
      </c>
      <c r="BO13" s="17">
        <v>3.0363185766902001E-2</v>
      </c>
      <c r="BP13" s="17"/>
      <c r="BQ13" s="17">
        <v>1.29759089955521E-2</v>
      </c>
      <c r="BR13" s="17">
        <v>9.9409138409636399E-3</v>
      </c>
      <c r="BS13" s="17"/>
      <c r="BT13" s="17">
        <v>1.2523778570683699E-2</v>
      </c>
      <c r="BU13" s="17">
        <v>1.1994778392359301E-2</v>
      </c>
    </row>
    <row r="14" spans="2:73" x14ac:dyDescent="0.3">
      <c r="B14" s="18" t="s">
        <v>92</v>
      </c>
      <c r="C14" s="19">
        <v>5.0407749933091703E-2</v>
      </c>
      <c r="D14" s="19">
        <v>3.8657212119351803E-2</v>
      </c>
      <c r="E14" s="19">
        <v>6.06596536932935E-2</v>
      </c>
      <c r="F14" s="19"/>
      <c r="G14" s="19">
        <v>4.5967017687698002E-2</v>
      </c>
      <c r="H14" s="19">
        <v>4.3685355253205098E-2</v>
      </c>
      <c r="I14" s="19">
        <v>3.6052463527193601E-2</v>
      </c>
      <c r="J14" s="19">
        <v>5.3759371119095498E-2</v>
      </c>
      <c r="K14" s="19">
        <v>6.6198625601363706E-2</v>
      </c>
      <c r="L14" s="19">
        <v>5.6172040668739202E-2</v>
      </c>
      <c r="M14" s="19"/>
      <c r="N14" s="19">
        <v>1.8548948489677999E-2</v>
      </c>
      <c r="O14" s="19">
        <v>4.3675507036628203E-2</v>
      </c>
      <c r="P14" s="19">
        <v>6.6665684582193893E-2</v>
      </c>
      <c r="Q14" s="19">
        <v>7.9134910950739101E-2</v>
      </c>
      <c r="R14" s="19"/>
      <c r="S14" s="19">
        <v>5.7368425981414402E-2</v>
      </c>
      <c r="T14" s="19">
        <v>2.7290761976026801E-2</v>
      </c>
      <c r="U14" s="19">
        <v>4.4893373971675497E-2</v>
      </c>
      <c r="V14" s="19">
        <v>2.9267860542041599E-2</v>
      </c>
      <c r="W14" s="19">
        <v>4.4698748358222601E-2</v>
      </c>
      <c r="X14" s="19">
        <v>8.4409421320554401E-2</v>
      </c>
      <c r="Y14" s="19">
        <v>8.4248930884410406E-2</v>
      </c>
      <c r="Z14" s="19">
        <v>3.1765236774182602E-2</v>
      </c>
      <c r="AA14" s="19">
        <v>5.2130003524369702E-2</v>
      </c>
      <c r="AB14" s="19"/>
      <c r="AC14" s="19">
        <v>0</v>
      </c>
      <c r="AD14" s="19">
        <v>9.4143763218168197E-2</v>
      </c>
      <c r="AE14" s="19">
        <v>6.4640548429581293E-2</v>
      </c>
      <c r="AF14" s="19">
        <v>5.63370537071975E-2</v>
      </c>
      <c r="AG14" s="19">
        <v>8.6420491105541106E-2</v>
      </c>
      <c r="AH14" s="19">
        <v>4.9856583247568101E-2</v>
      </c>
      <c r="AI14" s="19">
        <v>4.0750849770710397E-2</v>
      </c>
      <c r="AJ14" s="19">
        <v>2.01256809341381E-2</v>
      </c>
      <c r="AK14" s="19">
        <v>6.9343135613127603E-3</v>
      </c>
      <c r="AL14" s="19">
        <v>3.2334576676066498E-2</v>
      </c>
      <c r="AM14" s="19">
        <v>1.3046813330767499E-2</v>
      </c>
      <c r="AN14" s="19">
        <v>3.77085140911965E-2</v>
      </c>
      <c r="AO14" s="19">
        <v>4.7614364989866501E-2</v>
      </c>
      <c r="AP14" s="19">
        <v>2.1043767457481901E-2</v>
      </c>
      <c r="AQ14" s="19">
        <v>5.2586271455951801E-2</v>
      </c>
      <c r="AR14" s="19">
        <v>1.1367482454418499E-2</v>
      </c>
      <c r="AS14" s="19"/>
      <c r="AT14" s="19">
        <v>4.6663280774222597E-2</v>
      </c>
      <c r="AU14" s="19">
        <v>6.5869860873060196E-2</v>
      </c>
      <c r="AV14" s="19">
        <v>2.7375075537497299E-2</v>
      </c>
      <c r="AW14" s="19">
        <v>4.8079855377673002E-2</v>
      </c>
      <c r="AX14" s="19">
        <v>5.9407405075853799E-2</v>
      </c>
      <c r="AY14" s="19">
        <v>3.2123581276183803E-2</v>
      </c>
      <c r="AZ14" s="19"/>
      <c r="BA14" s="19">
        <v>6.4205946512162507E-2</v>
      </c>
      <c r="BB14" s="19">
        <v>4.8363246503561101E-2</v>
      </c>
      <c r="BC14" s="19">
        <v>5.0387587666608301E-2</v>
      </c>
      <c r="BD14" s="19">
        <v>1.69347849916671E-2</v>
      </c>
      <c r="BE14" s="19">
        <v>0</v>
      </c>
      <c r="BF14" s="19"/>
      <c r="BG14" s="19">
        <v>3.6001080240959001E-2</v>
      </c>
      <c r="BH14" s="19">
        <v>4.0863899741941899E-2</v>
      </c>
      <c r="BI14" s="19">
        <v>5.3537672361205102E-2</v>
      </c>
      <c r="BJ14" s="19">
        <v>5.4813571096401302E-2</v>
      </c>
      <c r="BK14" s="19">
        <v>5.3753146810580799E-2</v>
      </c>
      <c r="BL14" s="19"/>
      <c r="BM14" s="19">
        <v>3.5970635216634197E-2</v>
      </c>
      <c r="BN14" s="19">
        <v>6.6192369534915294E-2</v>
      </c>
      <c r="BO14" s="19">
        <v>5.6790415990235002E-2</v>
      </c>
      <c r="BP14" s="19"/>
      <c r="BQ14" s="19">
        <v>1.8465674042275899E-2</v>
      </c>
      <c r="BR14" s="19">
        <v>6.2743052222106493E-2</v>
      </c>
      <c r="BS14" s="19"/>
      <c r="BT14" s="19">
        <v>2.4688065382029101E-2</v>
      </c>
      <c r="BU14" s="19">
        <v>5.9325719068767803E-2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M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30" t="s">
        <v>686</v>
      </c>
      <c r="E2" s="26"/>
      <c r="F2" s="26"/>
      <c r="G2" s="26"/>
      <c r="H2" s="26"/>
      <c r="I2" s="26"/>
      <c r="J2" s="26"/>
      <c r="K2" s="26"/>
      <c r="L2" s="26"/>
      <c r="M2" s="26"/>
    </row>
    <row r="6" spans="2:13" ht="49.95" customHeight="1" x14ac:dyDescent="0.3">
      <c r="B6" s="20" t="s">
        <v>14</v>
      </c>
      <c r="C6" s="20" t="s">
        <v>697</v>
      </c>
      <c r="D6" s="20" t="s">
        <v>170</v>
      </c>
      <c r="E6" s="20" t="s">
        <v>698</v>
      </c>
      <c r="F6" s="20" t="s">
        <v>699</v>
      </c>
      <c r="G6" s="20" t="s">
        <v>700</v>
      </c>
      <c r="H6" s="20" t="s">
        <v>701</v>
      </c>
      <c r="I6" s="20" t="s">
        <v>702</v>
      </c>
      <c r="J6" s="20" t="s">
        <v>167</v>
      </c>
      <c r="K6" s="20" t="s">
        <v>703</v>
      </c>
      <c r="L6" s="20" t="s">
        <v>704</v>
      </c>
    </row>
    <row r="7" spans="2:13" x14ac:dyDescent="0.3">
      <c r="B7" s="18" t="s">
        <v>681</v>
      </c>
      <c r="C7" s="17">
        <v>8.2988607529413894E-2</v>
      </c>
      <c r="D7" s="17">
        <v>6.2487457828977903E-2</v>
      </c>
      <c r="E7" s="17">
        <v>7.4319397353686506E-2</v>
      </c>
      <c r="F7" s="17">
        <v>4.7381442252586198E-2</v>
      </c>
      <c r="G7" s="17">
        <v>8.7237009394588699E-2</v>
      </c>
      <c r="H7" s="17">
        <v>5.4085930793012098E-2</v>
      </c>
      <c r="I7" s="17">
        <v>3.1968347313827798E-2</v>
      </c>
      <c r="J7" s="17">
        <v>8.6535272343819705E-2</v>
      </c>
      <c r="K7" s="17">
        <v>6.5245248262827404E-2</v>
      </c>
      <c r="L7" s="17">
        <v>8.7848477143403506E-2</v>
      </c>
    </row>
    <row r="8" spans="2:13" x14ac:dyDescent="0.3">
      <c r="B8" s="18" t="s">
        <v>682</v>
      </c>
      <c r="C8" s="17">
        <v>0.233393791015682</v>
      </c>
      <c r="D8" s="17">
        <v>0.15028286079615899</v>
      </c>
      <c r="E8" s="17">
        <v>0.17300668646175801</v>
      </c>
      <c r="F8" s="17">
        <v>0.14207625144886099</v>
      </c>
      <c r="G8" s="17">
        <v>0.30683931620473098</v>
      </c>
      <c r="H8" s="17">
        <v>0.115332830399709</v>
      </c>
      <c r="I8" s="17">
        <v>0.108623840931051</v>
      </c>
      <c r="J8" s="17">
        <v>0.27510623965442499</v>
      </c>
      <c r="K8" s="17">
        <v>0.17665736138809399</v>
      </c>
      <c r="L8" s="17">
        <v>0.32755095328896999</v>
      </c>
    </row>
    <row r="9" spans="2:13" x14ac:dyDescent="0.3">
      <c r="B9" s="18" t="s">
        <v>683</v>
      </c>
      <c r="C9" s="17">
        <v>0.37764117984324802</v>
      </c>
      <c r="D9" s="17">
        <v>0.34902518571811197</v>
      </c>
      <c r="E9" s="17">
        <v>0.418849353064286</v>
      </c>
      <c r="F9" s="17">
        <v>0.54949437726600803</v>
      </c>
      <c r="G9" s="17">
        <v>0.40043019181934902</v>
      </c>
      <c r="H9" s="17">
        <v>0.43402190270929503</v>
      </c>
      <c r="I9" s="17">
        <v>0.39728540004471302</v>
      </c>
      <c r="J9" s="17">
        <v>0.39179265743804897</v>
      </c>
      <c r="K9" s="17">
        <v>0.51218181078117397</v>
      </c>
      <c r="L9" s="17">
        <v>0.39259438647087602</v>
      </c>
    </row>
    <row r="10" spans="2:13" x14ac:dyDescent="0.3">
      <c r="B10" s="18" t="s">
        <v>684</v>
      </c>
      <c r="C10" s="17">
        <v>0.17884856985697201</v>
      </c>
      <c r="D10" s="17">
        <v>0.31435027654778103</v>
      </c>
      <c r="E10" s="17">
        <v>0.206125766457222</v>
      </c>
      <c r="F10" s="17">
        <v>0.130809970096882</v>
      </c>
      <c r="G10" s="17">
        <v>8.4756425922793796E-2</v>
      </c>
      <c r="H10" s="17">
        <v>0.26404201463972099</v>
      </c>
      <c r="I10" s="17">
        <v>0.33131404585520002</v>
      </c>
      <c r="J10" s="17">
        <v>0.139071628042816</v>
      </c>
      <c r="K10" s="17">
        <v>0.122063240263521</v>
      </c>
      <c r="L10" s="17">
        <v>6.7708991695631396E-2</v>
      </c>
    </row>
    <row r="11" spans="2:13" x14ac:dyDescent="0.3">
      <c r="B11" s="18" t="s">
        <v>685</v>
      </c>
      <c r="C11" s="17">
        <v>2.4201696274457701E-2</v>
      </c>
      <c r="D11" s="17">
        <v>4.5906143356400197E-2</v>
      </c>
      <c r="E11" s="17">
        <v>2.1229073427076899E-2</v>
      </c>
      <c r="F11" s="17">
        <v>1.4010049248865101E-2</v>
      </c>
      <c r="G11" s="17">
        <v>2.1934408556109598E-2</v>
      </c>
      <c r="H11" s="17">
        <v>2.8919520166806899E-2</v>
      </c>
      <c r="I11" s="17">
        <v>5.4572516908394701E-2</v>
      </c>
      <c r="J11" s="17">
        <v>2.0316051389625601E-2</v>
      </c>
      <c r="K11" s="17">
        <v>1.9757407697911199E-2</v>
      </c>
      <c r="L11" s="17">
        <v>1.2603174081181501E-2</v>
      </c>
    </row>
    <row r="12" spans="2:13" x14ac:dyDescent="0.3">
      <c r="B12" s="18" t="s">
        <v>92</v>
      </c>
      <c r="C12" s="17">
        <v>0.102926155480225</v>
      </c>
      <c r="D12" s="17">
        <v>7.7948075752568999E-2</v>
      </c>
      <c r="E12" s="17">
        <v>0.10646972323597099</v>
      </c>
      <c r="F12" s="17">
        <v>0.116227909686798</v>
      </c>
      <c r="G12" s="17">
        <v>9.8802648102427698E-2</v>
      </c>
      <c r="H12" s="17">
        <v>0.103597801291456</v>
      </c>
      <c r="I12" s="17">
        <v>7.6235848946814094E-2</v>
      </c>
      <c r="J12" s="17">
        <v>8.7178151131264703E-2</v>
      </c>
      <c r="K12" s="17">
        <v>0.104094931606473</v>
      </c>
      <c r="L12" s="17">
        <v>0.111694017319938</v>
      </c>
    </row>
    <row r="13" spans="2:13" x14ac:dyDescent="0.3">
      <c r="B13" s="16" t="s">
        <v>197</v>
      </c>
      <c r="C13" s="16"/>
      <c r="D13" s="16"/>
      <c r="E13" s="16"/>
      <c r="F13" s="16"/>
      <c r="G13" s="16"/>
      <c r="H13" s="16"/>
      <c r="I13" s="16"/>
      <c r="J13" s="16"/>
      <c r="K13" s="16"/>
      <c r="L13" s="16"/>
    </row>
    <row r="14" spans="2:13" x14ac:dyDescent="0.3">
      <c r="B14" t="s">
        <v>95</v>
      </c>
    </row>
    <row r="15" spans="2:13" x14ac:dyDescent="0.3">
      <c r="B15" t="s">
        <v>96</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8.2988607529413894E-2</v>
      </c>
      <c r="D9" s="17">
        <v>9.5224017115139004E-2</v>
      </c>
      <c r="E9" s="17">
        <v>7.0649448618766097E-2</v>
      </c>
      <c r="F9" s="17"/>
      <c r="G9" s="17">
        <v>0.127948251614802</v>
      </c>
      <c r="H9" s="17">
        <v>0.15202472001689901</v>
      </c>
      <c r="I9" s="17">
        <v>0.10321995733325801</v>
      </c>
      <c r="J9" s="17">
        <v>3.6224732279533503E-2</v>
      </c>
      <c r="K9" s="17">
        <v>4.22174524965757E-2</v>
      </c>
      <c r="L9" s="17">
        <v>4.8082002551191202E-2</v>
      </c>
      <c r="M9" s="17"/>
      <c r="N9" s="17">
        <v>0.109385653316213</v>
      </c>
      <c r="O9" s="17">
        <v>6.8005234159112304E-2</v>
      </c>
      <c r="P9" s="17">
        <v>8.8186612362377903E-2</v>
      </c>
      <c r="Q9" s="17">
        <v>6.7427685411362598E-2</v>
      </c>
      <c r="R9" s="17"/>
      <c r="S9" s="17">
        <v>0.15167307795072399</v>
      </c>
      <c r="T9" s="17">
        <v>6.8649821684592299E-2</v>
      </c>
      <c r="U9" s="17">
        <v>9.6871773210222306E-2</v>
      </c>
      <c r="V9" s="17">
        <v>7.4075079716554706E-2</v>
      </c>
      <c r="W9" s="17">
        <v>7.4115710897679404E-2</v>
      </c>
      <c r="X9" s="17">
        <v>6.3391468870984805E-2</v>
      </c>
      <c r="Y9" s="17">
        <v>2.2379683030896401E-2</v>
      </c>
      <c r="Z9" s="17">
        <v>4.4772986005323201E-2</v>
      </c>
      <c r="AA9" s="17">
        <v>9.8597066090140198E-2</v>
      </c>
      <c r="AB9" s="17"/>
      <c r="AC9" s="17">
        <v>0</v>
      </c>
      <c r="AD9" s="17">
        <v>6.9692584720540907E-2</v>
      </c>
      <c r="AE9" s="17">
        <v>6.6300957746107406E-2</v>
      </c>
      <c r="AF9" s="17">
        <v>7.6080411744100199E-2</v>
      </c>
      <c r="AG9" s="17">
        <v>7.1776494119307394E-2</v>
      </c>
      <c r="AH9" s="17">
        <v>5.12588173550498E-2</v>
      </c>
      <c r="AI9" s="17">
        <v>7.1925449994576507E-2</v>
      </c>
      <c r="AJ9" s="17">
        <v>0.12982305856410201</v>
      </c>
      <c r="AK9" s="17">
        <v>2.92208979059316E-2</v>
      </c>
      <c r="AL9" s="17">
        <v>4.7025874078080301E-2</v>
      </c>
      <c r="AM9" s="17">
        <v>6.5931952860837195E-2</v>
      </c>
      <c r="AN9" s="17">
        <v>0.114707277610966</v>
      </c>
      <c r="AO9" s="17">
        <v>0.16246649238588401</v>
      </c>
      <c r="AP9" s="17">
        <v>0.121603917283599</v>
      </c>
      <c r="AQ9" s="17">
        <v>0.1153986097499</v>
      </c>
      <c r="AR9" s="17">
        <v>0.199955931460648</v>
      </c>
      <c r="AS9" s="17"/>
      <c r="AT9" s="17">
        <v>0.14656967441243901</v>
      </c>
      <c r="AU9" s="17">
        <v>5.8580293294661599E-2</v>
      </c>
      <c r="AV9" s="17">
        <v>8.3483266334932305E-2</v>
      </c>
      <c r="AW9" s="17">
        <v>6.3910484830551201E-2</v>
      </c>
      <c r="AX9" s="17">
        <v>4.0420208618126202E-2</v>
      </c>
      <c r="AY9" s="17">
        <v>5.4184881368882297E-2</v>
      </c>
      <c r="AZ9" s="17"/>
      <c r="BA9" s="17">
        <v>3.5680465158921003E-2</v>
      </c>
      <c r="BB9" s="17">
        <v>7.3153175458411199E-2</v>
      </c>
      <c r="BC9" s="17">
        <v>8.6119720126579299E-2</v>
      </c>
      <c r="BD9" s="17">
        <v>0.14277282528096999</v>
      </c>
      <c r="BE9" s="17">
        <v>0.246356458298815</v>
      </c>
      <c r="BF9" s="17"/>
      <c r="BG9" s="17">
        <v>9.4691503854329007E-2</v>
      </c>
      <c r="BH9" s="17">
        <v>9.65253398381615E-2</v>
      </c>
      <c r="BI9" s="17">
        <v>0.11702524373915001</v>
      </c>
      <c r="BJ9" s="17">
        <v>6.4473813952586098E-2</v>
      </c>
      <c r="BK9" s="17">
        <v>2.29374361403159E-2</v>
      </c>
      <c r="BL9" s="17"/>
      <c r="BM9" s="17">
        <v>0.104938805776459</v>
      </c>
      <c r="BN9" s="17">
        <v>7.0484766042319194E-2</v>
      </c>
      <c r="BO9" s="17">
        <v>4.9718655286265498E-2</v>
      </c>
      <c r="BP9" s="17"/>
      <c r="BQ9" s="17">
        <v>0.153730458424088</v>
      </c>
      <c r="BR9" s="17">
        <v>4.5206387594519302E-2</v>
      </c>
      <c r="BS9" s="17"/>
      <c r="BT9" s="17">
        <v>9.6949773412758899E-2</v>
      </c>
      <c r="BU9" s="17">
        <v>6.2191553474362199E-2</v>
      </c>
    </row>
    <row r="10" spans="2:73" x14ac:dyDescent="0.3">
      <c r="B10" s="18" t="s">
        <v>682</v>
      </c>
      <c r="C10" s="17">
        <v>0.233393791015682</v>
      </c>
      <c r="D10" s="17">
        <v>0.25727407168785799</v>
      </c>
      <c r="E10" s="17">
        <v>0.20952921768154301</v>
      </c>
      <c r="F10" s="17"/>
      <c r="G10" s="17">
        <v>0.20613940135835401</v>
      </c>
      <c r="H10" s="17">
        <v>0.340878126266352</v>
      </c>
      <c r="I10" s="17">
        <v>0.267287552261888</v>
      </c>
      <c r="J10" s="17">
        <v>0.19054288468522301</v>
      </c>
      <c r="K10" s="17">
        <v>0.21947109416094199</v>
      </c>
      <c r="L10" s="17">
        <v>0.18231360348001499</v>
      </c>
      <c r="M10" s="17"/>
      <c r="N10" s="17">
        <v>0.301824217941565</v>
      </c>
      <c r="O10" s="17">
        <v>0.21213186171647999</v>
      </c>
      <c r="P10" s="17">
        <v>0.19819463195068701</v>
      </c>
      <c r="Q10" s="17">
        <v>0.21232112810626999</v>
      </c>
      <c r="R10" s="17"/>
      <c r="S10" s="17">
        <v>0.27670586720246698</v>
      </c>
      <c r="T10" s="17">
        <v>0.22126117398667899</v>
      </c>
      <c r="U10" s="17">
        <v>0.20901970710888099</v>
      </c>
      <c r="V10" s="17">
        <v>0.218571092719167</v>
      </c>
      <c r="W10" s="17">
        <v>0.23176027381083</v>
      </c>
      <c r="X10" s="17">
        <v>0.22276508181833099</v>
      </c>
      <c r="Y10" s="17">
        <v>0.25740146016123799</v>
      </c>
      <c r="Z10" s="17">
        <v>0.247915369518074</v>
      </c>
      <c r="AA10" s="17">
        <v>0.208239677262779</v>
      </c>
      <c r="AB10" s="17"/>
      <c r="AC10" s="17">
        <v>0.22938597114256901</v>
      </c>
      <c r="AD10" s="17">
        <v>0.20943416968923501</v>
      </c>
      <c r="AE10" s="17">
        <v>0.12957073448536099</v>
      </c>
      <c r="AF10" s="17">
        <v>0.17199377380636599</v>
      </c>
      <c r="AG10" s="17">
        <v>0.23177408361436999</v>
      </c>
      <c r="AH10" s="17">
        <v>0.25148776253318</v>
      </c>
      <c r="AI10" s="17">
        <v>0.24122681582317701</v>
      </c>
      <c r="AJ10" s="17">
        <v>0.217552421292869</v>
      </c>
      <c r="AK10" s="17">
        <v>0.27409751736799098</v>
      </c>
      <c r="AL10" s="17">
        <v>0.29426680688107898</v>
      </c>
      <c r="AM10" s="17">
        <v>0.156956234961246</v>
      </c>
      <c r="AN10" s="17">
        <v>0.294525221955586</v>
      </c>
      <c r="AO10" s="17">
        <v>0.29865685768449202</v>
      </c>
      <c r="AP10" s="17">
        <v>0.40763963055387997</v>
      </c>
      <c r="AQ10" s="17">
        <v>0.21665001580842799</v>
      </c>
      <c r="AR10" s="17">
        <v>0.34558513849040801</v>
      </c>
      <c r="AS10" s="17"/>
      <c r="AT10" s="17">
        <v>0.29021334348</v>
      </c>
      <c r="AU10" s="17">
        <v>0.24403858345820501</v>
      </c>
      <c r="AV10" s="17">
        <v>0.22692988575561401</v>
      </c>
      <c r="AW10" s="17">
        <v>0.206581289216765</v>
      </c>
      <c r="AX10" s="17">
        <v>0.16166432320501101</v>
      </c>
      <c r="AY10" s="17">
        <v>0.13523675755859799</v>
      </c>
      <c r="AZ10" s="17"/>
      <c r="BA10" s="17">
        <v>0.20684055942121701</v>
      </c>
      <c r="BB10" s="17">
        <v>0.18704959225713899</v>
      </c>
      <c r="BC10" s="17">
        <v>0.23522545404707401</v>
      </c>
      <c r="BD10" s="17">
        <v>0.32423191097652798</v>
      </c>
      <c r="BE10" s="17">
        <v>0.37958636950130697</v>
      </c>
      <c r="BF10" s="17"/>
      <c r="BG10" s="17">
        <v>0.24631579234555601</v>
      </c>
      <c r="BH10" s="17">
        <v>0.29479659254418999</v>
      </c>
      <c r="BI10" s="17">
        <v>0.15264480208505701</v>
      </c>
      <c r="BJ10" s="17">
        <v>0.22895040431115099</v>
      </c>
      <c r="BK10" s="17">
        <v>0.13273536464570301</v>
      </c>
      <c r="BL10" s="17"/>
      <c r="BM10" s="17">
        <v>0.28535097719659902</v>
      </c>
      <c r="BN10" s="17">
        <v>0.20563244273230399</v>
      </c>
      <c r="BO10" s="17">
        <v>0.15014487534734</v>
      </c>
      <c r="BP10" s="17"/>
      <c r="BQ10" s="17">
        <v>0.32573051214714599</v>
      </c>
      <c r="BR10" s="17">
        <v>0.17646141068125601</v>
      </c>
      <c r="BS10" s="17"/>
      <c r="BT10" s="17">
        <v>0.26742573113479501</v>
      </c>
      <c r="BU10" s="17">
        <v>0.186577944007147</v>
      </c>
    </row>
    <row r="11" spans="2:73" x14ac:dyDescent="0.3">
      <c r="B11" s="18" t="s">
        <v>683</v>
      </c>
      <c r="C11" s="17">
        <v>0.37764117984324802</v>
      </c>
      <c r="D11" s="17">
        <v>0.38608365563599001</v>
      </c>
      <c r="E11" s="17">
        <v>0.37010589326332899</v>
      </c>
      <c r="F11" s="17"/>
      <c r="G11" s="17">
        <v>0.341911594363218</v>
      </c>
      <c r="H11" s="17">
        <v>0.30972842646246901</v>
      </c>
      <c r="I11" s="17">
        <v>0.35561552728530499</v>
      </c>
      <c r="J11" s="17">
        <v>0.43950371244763098</v>
      </c>
      <c r="K11" s="17">
        <v>0.38010424430683598</v>
      </c>
      <c r="L11" s="17">
        <v>0.42021368859689101</v>
      </c>
      <c r="M11" s="17"/>
      <c r="N11" s="17">
        <v>0.31960263661619498</v>
      </c>
      <c r="O11" s="17">
        <v>0.42010533053585902</v>
      </c>
      <c r="P11" s="17">
        <v>0.37306164152293603</v>
      </c>
      <c r="Q11" s="17">
        <v>0.398613246558779</v>
      </c>
      <c r="R11" s="17"/>
      <c r="S11" s="17">
        <v>0.33834105637688799</v>
      </c>
      <c r="T11" s="17">
        <v>0.36327324825542801</v>
      </c>
      <c r="U11" s="17">
        <v>0.354795192485726</v>
      </c>
      <c r="V11" s="17">
        <v>0.38483400630999498</v>
      </c>
      <c r="W11" s="17">
        <v>0.35930664847462901</v>
      </c>
      <c r="X11" s="17">
        <v>0.33968115125089599</v>
      </c>
      <c r="Y11" s="17">
        <v>0.46742593210482802</v>
      </c>
      <c r="Z11" s="17">
        <v>0.417289259851504</v>
      </c>
      <c r="AA11" s="17">
        <v>0.41549089481651102</v>
      </c>
      <c r="AB11" s="17"/>
      <c r="AC11" s="17">
        <v>0</v>
      </c>
      <c r="AD11" s="17">
        <v>0.32526986121304802</v>
      </c>
      <c r="AE11" s="17">
        <v>0.40214564475897502</v>
      </c>
      <c r="AF11" s="17">
        <v>0.46372726983299201</v>
      </c>
      <c r="AG11" s="17">
        <v>0.37622479188386498</v>
      </c>
      <c r="AH11" s="17">
        <v>0.40581296182138898</v>
      </c>
      <c r="AI11" s="17">
        <v>0.39715266038387798</v>
      </c>
      <c r="AJ11" s="17">
        <v>0.36640674021122399</v>
      </c>
      <c r="AK11" s="17">
        <v>0.39275474796501803</v>
      </c>
      <c r="AL11" s="17">
        <v>0.341434573279706</v>
      </c>
      <c r="AM11" s="17">
        <v>0.43839938310911603</v>
      </c>
      <c r="AN11" s="17">
        <v>0.37884981251086702</v>
      </c>
      <c r="AO11" s="17">
        <v>0.29143001905466298</v>
      </c>
      <c r="AP11" s="17">
        <v>0.25093799755605101</v>
      </c>
      <c r="AQ11" s="17">
        <v>0.40146920432294197</v>
      </c>
      <c r="AR11" s="17">
        <v>0.26576139670051102</v>
      </c>
      <c r="AS11" s="17"/>
      <c r="AT11" s="17">
        <v>0.32907301399338301</v>
      </c>
      <c r="AU11" s="17">
        <v>0.39731064643029401</v>
      </c>
      <c r="AV11" s="17">
        <v>0.35733410121889297</v>
      </c>
      <c r="AW11" s="17">
        <v>0.40445716319688402</v>
      </c>
      <c r="AX11" s="17">
        <v>0.42276092901789403</v>
      </c>
      <c r="AY11" s="17">
        <v>0.38049281069278701</v>
      </c>
      <c r="AZ11" s="17"/>
      <c r="BA11" s="17">
        <v>0.45540529015343301</v>
      </c>
      <c r="BB11" s="17">
        <v>0.36355180009193799</v>
      </c>
      <c r="BC11" s="17">
        <v>0.36828956688019698</v>
      </c>
      <c r="BD11" s="17">
        <v>0.283444323828343</v>
      </c>
      <c r="BE11" s="17">
        <v>0.239345581086503</v>
      </c>
      <c r="BF11" s="17"/>
      <c r="BG11" s="17">
        <v>0.391380210174958</v>
      </c>
      <c r="BH11" s="17">
        <v>0.34700326166450102</v>
      </c>
      <c r="BI11" s="17">
        <v>0.40701166694206597</v>
      </c>
      <c r="BJ11" s="17">
        <v>0.390018703455975</v>
      </c>
      <c r="BK11" s="17">
        <v>0.42990627449006102</v>
      </c>
      <c r="BL11" s="17"/>
      <c r="BM11" s="17">
        <v>0.34225150338374299</v>
      </c>
      <c r="BN11" s="17">
        <v>0.412852713541288</v>
      </c>
      <c r="BO11" s="17">
        <v>0.39440833446437101</v>
      </c>
      <c r="BP11" s="17"/>
      <c r="BQ11" s="17">
        <v>0.307347953668551</v>
      </c>
      <c r="BR11" s="17">
        <v>0.43187734942864697</v>
      </c>
      <c r="BS11" s="17"/>
      <c r="BT11" s="17">
        <v>0.35604040768601403</v>
      </c>
      <c r="BU11" s="17">
        <v>0.41465420504387701</v>
      </c>
    </row>
    <row r="12" spans="2:73" x14ac:dyDescent="0.3">
      <c r="B12" s="18" t="s">
        <v>684</v>
      </c>
      <c r="C12" s="17">
        <v>0.17884856985697201</v>
      </c>
      <c r="D12" s="17">
        <v>0.151051148763511</v>
      </c>
      <c r="E12" s="17">
        <v>0.2064901805605</v>
      </c>
      <c r="F12" s="17"/>
      <c r="G12" s="17">
        <v>0.184105381512879</v>
      </c>
      <c r="H12" s="17">
        <v>0.10339491794575199</v>
      </c>
      <c r="I12" s="17">
        <v>0.158370991090378</v>
      </c>
      <c r="J12" s="17">
        <v>0.17658576198385201</v>
      </c>
      <c r="K12" s="17">
        <v>0.22986545899387301</v>
      </c>
      <c r="L12" s="17">
        <v>0.22048067903573401</v>
      </c>
      <c r="M12" s="17"/>
      <c r="N12" s="17">
        <v>0.17813205768899501</v>
      </c>
      <c r="O12" s="17">
        <v>0.185863190752214</v>
      </c>
      <c r="P12" s="17">
        <v>0.20501964256958399</v>
      </c>
      <c r="Q12" s="17">
        <v>0.15346621449973999</v>
      </c>
      <c r="R12" s="17"/>
      <c r="S12" s="17">
        <v>0.15419732846515999</v>
      </c>
      <c r="T12" s="17">
        <v>0.202415460231084</v>
      </c>
      <c r="U12" s="17">
        <v>0.23456364731576099</v>
      </c>
      <c r="V12" s="17">
        <v>0.16744880579993701</v>
      </c>
      <c r="W12" s="17">
        <v>0.200613426081765</v>
      </c>
      <c r="X12" s="17">
        <v>0.196188585076876</v>
      </c>
      <c r="Y12" s="17">
        <v>0.136783093567969</v>
      </c>
      <c r="Z12" s="17">
        <v>0.119302408050297</v>
      </c>
      <c r="AA12" s="17">
        <v>0.17866060361137101</v>
      </c>
      <c r="AB12" s="17"/>
      <c r="AC12" s="17">
        <v>0.19610491423416501</v>
      </c>
      <c r="AD12" s="17">
        <v>0.155795022307961</v>
      </c>
      <c r="AE12" s="17">
        <v>0.16911217747472601</v>
      </c>
      <c r="AF12" s="17">
        <v>0.14220997273477801</v>
      </c>
      <c r="AG12" s="17">
        <v>0.18957016320438699</v>
      </c>
      <c r="AH12" s="17">
        <v>0.193901810668862</v>
      </c>
      <c r="AI12" s="17">
        <v>0.18317165855401299</v>
      </c>
      <c r="AJ12" s="17">
        <v>0.17995913154510401</v>
      </c>
      <c r="AK12" s="17">
        <v>0.157466080934962</v>
      </c>
      <c r="AL12" s="17">
        <v>0.20662323217402201</v>
      </c>
      <c r="AM12" s="17">
        <v>0.21283714823566</v>
      </c>
      <c r="AN12" s="17">
        <v>0.15248333020961799</v>
      </c>
      <c r="AO12" s="17">
        <v>0.15586953523389599</v>
      </c>
      <c r="AP12" s="17">
        <v>0.11258722514755801</v>
      </c>
      <c r="AQ12" s="17">
        <v>0.15337509927816301</v>
      </c>
      <c r="AR12" s="17">
        <v>0.164352922903785</v>
      </c>
      <c r="AS12" s="17"/>
      <c r="AT12" s="17">
        <v>0.12773205270105301</v>
      </c>
      <c r="AU12" s="17">
        <v>0.175825043482572</v>
      </c>
      <c r="AV12" s="17">
        <v>0.18948797668429901</v>
      </c>
      <c r="AW12" s="17">
        <v>0.19374506484284701</v>
      </c>
      <c r="AX12" s="17">
        <v>0.224215771657468</v>
      </c>
      <c r="AY12" s="17">
        <v>0.28930984706294299</v>
      </c>
      <c r="AZ12" s="17"/>
      <c r="BA12" s="17">
        <v>0.153885448223084</v>
      </c>
      <c r="BB12" s="17">
        <v>0.226561700684381</v>
      </c>
      <c r="BC12" s="17">
        <v>0.19820692097322401</v>
      </c>
      <c r="BD12" s="17">
        <v>0.15388358987260001</v>
      </c>
      <c r="BE12" s="17">
        <v>7.0827692701169495E-2</v>
      </c>
      <c r="BF12" s="17"/>
      <c r="BG12" s="17">
        <v>0.18041079175021801</v>
      </c>
      <c r="BH12" s="17">
        <v>0.153732245080657</v>
      </c>
      <c r="BI12" s="17">
        <v>0.217307942933297</v>
      </c>
      <c r="BJ12" s="17">
        <v>0.21245981887148099</v>
      </c>
      <c r="BK12" s="17">
        <v>0.216797123834813</v>
      </c>
      <c r="BL12" s="17"/>
      <c r="BM12" s="17">
        <v>0.17566674825914599</v>
      </c>
      <c r="BN12" s="17">
        <v>0.179502412698334</v>
      </c>
      <c r="BO12" s="17">
        <v>0.18650967507095501</v>
      </c>
      <c r="BP12" s="17"/>
      <c r="BQ12" s="17">
        <v>0.15122883667522599</v>
      </c>
      <c r="BR12" s="17">
        <v>0.192667335046215</v>
      </c>
      <c r="BS12" s="17"/>
      <c r="BT12" s="17">
        <v>0.203131680271706</v>
      </c>
      <c r="BU12" s="17">
        <v>0.15073885846274701</v>
      </c>
    </row>
    <row r="13" spans="2:73" x14ac:dyDescent="0.3">
      <c r="B13" s="18" t="s">
        <v>685</v>
      </c>
      <c r="C13" s="17">
        <v>2.4201696274457701E-2</v>
      </c>
      <c r="D13" s="17">
        <v>2.50087732657641E-2</v>
      </c>
      <c r="E13" s="17">
        <v>2.2731674755350002E-2</v>
      </c>
      <c r="F13" s="17"/>
      <c r="G13" s="17">
        <v>2.4391763181823799E-2</v>
      </c>
      <c r="H13" s="17">
        <v>8.7114506268984801E-3</v>
      </c>
      <c r="I13" s="17">
        <v>1.8213904116001201E-2</v>
      </c>
      <c r="J13" s="17">
        <v>2.4434310019537799E-2</v>
      </c>
      <c r="K13" s="17">
        <v>3.2210850495959099E-2</v>
      </c>
      <c r="L13" s="17">
        <v>3.6028441896057202E-2</v>
      </c>
      <c r="M13" s="17"/>
      <c r="N13" s="17">
        <v>1.4018381196345801E-2</v>
      </c>
      <c r="O13" s="17">
        <v>1.6028340173492799E-2</v>
      </c>
      <c r="P13" s="17">
        <v>3.84529893198408E-2</v>
      </c>
      <c r="Q13" s="17">
        <v>2.6857925579832399E-2</v>
      </c>
      <c r="R13" s="17"/>
      <c r="S13" s="17">
        <v>1.1624551339130099E-2</v>
      </c>
      <c r="T13" s="17">
        <v>2.8063263322950002E-2</v>
      </c>
      <c r="U13" s="17">
        <v>1.05410801115291E-2</v>
      </c>
      <c r="V13" s="17">
        <v>2.9527242583436301E-2</v>
      </c>
      <c r="W13" s="17">
        <v>5.0536565563080102E-2</v>
      </c>
      <c r="X13" s="17">
        <v>2.4909666914686799E-2</v>
      </c>
      <c r="Y13" s="17">
        <v>3.5782765480217402E-2</v>
      </c>
      <c r="Z13" s="17">
        <v>3.5304369402015499E-2</v>
      </c>
      <c r="AA13" s="17">
        <v>5.9862727589059701E-3</v>
      </c>
      <c r="AB13" s="17"/>
      <c r="AC13" s="17">
        <v>6.8828990170377302E-2</v>
      </c>
      <c r="AD13" s="17">
        <v>1.715756961895E-2</v>
      </c>
      <c r="AE13" s="17">
        <v>7.5390309583090107E-2</v>
      </c>
      <c r="AF13" s="17">
        <v>2.5356722593539799E-2</v>
      </c>
      <c r="AG13" s="17">
        <v>2.2722221322326E-2</v>
      </c>
      <c r="AH13" s="17">
        <v>1.6298874533847301E-2</v>
      </c>
      <c r="AI13" s="17">
        <v>2.9766664662110701E-2</v>
      </c>
      <c r="AJ13" s="17">
        <v>1.77610498992695E-2</v>
      </c>
      <c r="AK13" s="17">
        <v>2.7056644673434001E-2</v>
      </c>
      <c r="AL13" s="17">
        <v>3.0655552571338701E-2</v>
      </c>
      <c r="AM13" s="17">
        <v>2.2067300442004899E-2</v>
      </c>
      <c r="AN13" s="17">
        <v>0</v>
      </c>
      <c r="AO13" s="17">
        <v>0</v>
      </c>
      <c r="AP13" s="17">
        <v>1.6562983684214001E-2</v>
      </c>
      <c r="AQ13" s="17">
        <v>0</v>
      </c>
      <c r="AR13" s="17">
        <v>1.0357578775285699E-2</v>
      </c>
      <c r="AS13" s="17"/>
      <c r="AT13" s="17">
        <v>2.5363242978892302E-2</v>
      </c>
      <c r="AU13" s="17">
        <v>2.0918148618908901E-2</v>
      </c>
      <c r="AV13" s="17">
        <v>1.01509018861871E-2</v>
      </c>
      <c r="AW13" s="17">
        <v>2.9799107662010899E-2</v>
      </c>
      <c r="AX13" s="17">
        <v>2.82178638931944E-2</v>
      </c>
      <c r="AY13" s="17">
        <v>5.3488909938876901E-2</v>
      </c>
      <c r="AZ13" s="17"/>
      <c r="BA13" s="17">
        <v>1.4262026567664799E-2</v>
      </c>
      <c r="BB13" s="17">
        <v>2.7040423995911E-2</v>
      </c>
      <c r="BC13" s="17">
        <v>2.47774973269493E-2</v>
      </c>
      <c r="BD13" s="17">
        <v>2.9306210708475701E-2</v>
      </c>
      <c r="BE13" s="17">
        <v>0</v>
      </c>
      <c r="BF13" s="17"/>
      <c r="BG13" s="17">
        <v>7.4740947227372803E-3</v>
      </c>
      <c r="BH13" s="17">
        <v>2.3980677109594301E-2</v>
      </c>
      <c r="BI13" s="17">
        <v>3.2386169624179797E-2</v>
      </c>
      <c r="BJ13" s="17">
        <v>3.3192864306634498E-2</v>
      </c>
      <c r="BK13" s="17">
        <v>8.0780623473644494E-2</v>
      </c>
      <c r="BL13" s="17"/>
      <c r="BM13" s="17">
        <v>1.38503500307771E-2</v>
      </c>
      <c r="BN13" s="17">
        <v>2.7873582778674601E-2</v>
      </c>
      <c r="BO13" s="17">
        <v>4.5341177201324301E-2</v>
      </c>
      <c r="BP13" s="17"/>
      <c r="BQ13" s="17">
        <v>2.30520160086914E-2</v>
      </c>
      <c r="BR13" s="17">
        <v>2.3412649966187599E-2</v>
      </c>
      <c r="BS13" s="17"/>
      <c r="BT13" s="17">
        <v>1.8116564000715499E-2</v>
      </c>
      <c r="BU13" s="17">
        <v>3.6904557873194903E-2</v>
      </c>
    </row>
    <row r="14" spans="2:73" x14ac:dyDescent="0.3">
      <c r="B14" s="18" t="s">
        <v>92</v>
      </c>
      <c r="C14" s="19">
        <v>0.102926155480225</v>
      </c>
      <c r="D14" s="19">
        <v>8.5358333531738398E-2</v>
      </c>
      <c r="E14" s="19">
        <v>0.120493585120511</v>
      </c>
      <c r="F14" s="19"/>
      <c r="G14" s="19">
        <v>0.11550360796892301</v>
      </c>
      <c r="H14" s="19">
        <v>8.5262358681628597E-2</v>
      </c>
      <c r="I14" s="19">
        <v>9.7292067913170105E-2</v>
      </c>
      <c r="J14" s="19">
        <v>0.13270859858422199</v>
      </c>
      <c r="K14" s="19">
        <v>9.6130899545813803E-2</v>
      </c>
      <c r="L14" s="19">
        <v>9.2881584440111895E-2</v>
      </c>
      <c r="M14" s="19"/>
      <c r="N14" s="19">
        <v>7.7037053240685799E-2</v>
      </c>
      <c r="O14" s="19">
        <v>9.7866042662841393E-2</v>
      </c>
      <c r="P14" s="19">
        <v>9.7084482274573905E-2</v>
      </c>
      <c r="Q14" s="19">
        <v>0.14131379984401601</v>
      </c>
      <c r="R14" s="19"/>
      <c r="S14" s="19">
        <v>6.7458118665630395E-2</v>
      </c>
      <c r="T14" s="19">
        <v>0.116337032519267</v>
      </c>
      <c r="U14" s="19">
        <v>9.4208599767880305E-2</v>
      </c>
      <c r="V14" s="19">
        <v>0.12554377287091001</v>
      </c>
      <c r="W14" s="19">
        <v>8.3667375172016306E-2</v>
      </c>
      <c r="X14" s="19">
        <v>0.15306404606822499</v>
      </c>
      <c r="Y14" s="19">
        <v>8.0227065654850604E-2</v>
      </c>
      <c r="Z14" s="19">
        <v>0.135415607172786</v>
      </c>
      <c r="AA14" s="19">
        <v>9.3025485460293295E-2</v>
      </c>
      <c r="AB14" s="19"/>
      <c r="AC14" s="19">
        <v>0.50568012445288801</v>
      </c>
      <c r="AD14" s="19">
        <v>0.22265079245026601</v>
      </c>
      <c r="AE14" s="19">
        <v>0.15748017595173999</v>
      </c>
      <c r="AF14" s="19">
        <v>0.120631849288224</v>
      </c>
      <c r="AG14" s="19">
        <v>0.107932245855744</v>
      </c>
      <c r="AH14" s="19">
        <v>8.1239773087671899E-2</v>
      </c>
      <c r="AI14" s="19">
        <v>7.6756750582244307E-2</v>
      </c>
      <c r="AJ14" s="19">
        <v>8.8497598487432994E-2</v>
      </c>
      <c r="AK14" s="19">
        <v>0.119404111152664</v>
      </c>
      <c r="AL14" s="19">
        <v>7.9993961015773399E-2</v>
      </c>
      <c r="AM14" s="19">
        <v>0.10380798039113601</v>
      </c>
      <c r="AN14" s="19">
        <v>5.94343577129633E-2</v>
      </c>
      <c r="AO14" s="19">
        <v>9.1577095641064601E-2</v>
      </c>
      <c r="AP14" s="19">
        <v>9.06682457746978E-2</v>
      </c>
      <c r="AQ14" s="19">
        <v>0.11310707084056799</v>
      </c>
      <c r="AR14" s="19">
        <v>1.3987031669362E-2</v>
      </c>
      <c r="AS14" s="19"/>
      <c r="AT14" s="19">
        <v>8.1048672434233193E-2</v>
      </c>
      <c r="AU14" s="19">
        <v>0.103327284715359</v>
      </c>
      <c r="AV14" s="19">
        <v>0.132613868120076</v>
      </c>
      <c r="AW14" s="19">
        <v>0.10150689025094101</v>
      </c>
      <c r="AX14" s="19">
        <v>0.122720903608306</v>
      </c>
      <c r="AY14" s="19">
        <v>8.7286793377913605E-2</v>
      </c>
      <c r="AZ14" s="19"/>
      <c r="BA14" s="19">
        <v>0.13392621047568001</v>
      </c>
      <c r="BB14" s="19">
        <v>0.122643307512219</v>
      </c>
      <c r="BC14" s="19">
        <v>8.7380840645976898E-2</v>
      </c>
      <c r="BD14" s="19">
        <v>6.6361139333083699E-2</v>
      </c>
      <c r="BE14" s="19">
        <v>6.3883898412204806E-2</v>
      </c>
      <c r="BF14" s="19"/>
      <c r="BG14" s="19">
        <v>7.9727607152201493E-2</v>
      </c>
      <c r="BH14" s="19">
        <v>8.3961883762896497E-2</v>
      </c>
      <c r="BI14" s="19">
        <v>7.3624174676250001E-2</v>
      </c>
      <c r="BJ14" s="19">
        <v>7.09043951021716E-2</v>
      </c>
      <c r="BK14" s="19">
        <v>0.116843177415462</v>
      </c>
      <c r="BL14" s="19"/>
      <c r="BM14" s="19">
        <v>7.7941615353276497E-2</v>
      </c>
      <c r="BN14" s="19">
        <v>0.10365408220708</v>
      </c>
      <c r="BO14" s="19">
        <v>0.173877282629743</v>
      </c>
      <c r="BP14" s="19"/>
      <c r="BQ14" s="19">
        <v>3.89102230762974E-2</v>
      </c>
      <c r="BR14" s="19">
        <v>0.13037486728317499</v>
      </c>
      <c r="BS14" s="19"/>
      <c r="BT14" s="19">
        <v>5.8335843494010602E-2</v>
      </c>
      <c r="BU14" s="19">
        <v>0.14893288113867201</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6.2487457828977903E-2</v>
      </c>
      <c r="D9" s="17">
        <v>7.6079984281101604E-2</v>
      </c>
      <c r="E9" s="17">
        <v>4.8688920798629298E-2</v>
      </c>
      <c r="F9" s="17"/>
      <c r="G9" s="17">
        <v>0.11817229292508701</v>
      </c>
      <c r="H9" s="17">
        <v>0.144575067820956</v>
      </c>
      <c r="I9" s="17">
        <v>6.0753568317392703E-2</v>
      </c>
      <c r="J9" s="17">
        <v>3.2982653976124397E-2</v>
      </c>
      <c r="K9" s="17">
        <v>1.8838401018696799E-2</v>
      </c>
      <c r="L9" s="17">
        <v>1.7629588817918498E-2</v>
      </c>
      <c r="M9" s="17"/>
      <c r="N9" s="17">
        <v>8.0950760841286606E-2</v>
      </c>
      <c r="O9" s="17">
        <v>5.1219826727459603E-2</v>
      </c>
      <c r="P9" s="17">
        <v>6.2311091878797201E-2</v>
      </c>
      <c r="Q9" s="17">
        <v>5.5561908253448603E-2</v>
      </c>
      <c r="R9" s="17"/>
      <c r="S9" s="17">
        <v>0.14766493486983601</v>
      </c>
      <c r="T9" s="17">
        <v>4.8235907351056699E-2</v>
      </c>
      <c r="U9" s="17">
        <v>6.8331259053445101E-2</v>
      </c>
      <c r="V9" s="17">
        <v>1.5304263651216499E-2</v>
      </c>
      <c r="W9" s="17">
        <v>5.12722924409117E-2</v>
      </c>
      <c r="X9" s="17">
        <v>7.2698686309258603E-2</v>
      </c>
      <c r="Y9" s="17">
        <v>0</v>
      </c>
      <c r="Z9" s="17">
        <v>2.3210645205284802E-2</v>
      </c>
      <c r="AA9" s="17">
        <v>7.6320632514995601E-2</v>
      </c>
      <c r="AB9" s="17"/>
      <c r="AC9" s="17">
        <v>0</v>
      </c>
      <c r="AD9" s="17">
        <v>0.12184696700138101</v>
      </c>
      <c r="AE9" s="17">
        <v>2.05975710500618E-2</v>
      </c>
      <c r="AF9" s="17">
        <v>2.6299321346108299E-2</v>
      </c>
      <c r="AG9" s="17">
        <v>6.5824196680820901E-2</v>
      </c>
      <c r="AH9" s="17">
        <v>5.6381361100621599E-2</v>
      </c>
      <c r="AI9" s="17">
        <v>3.3912118801477702E-2</v>
      </c>
      <c r="AJ9" s="17">
        <v>3.3277021874805197E-2</v>
      </c>
      <c r="AK9" s="17">
        <v>3.7684062584385898E-2</v>
      </c>
      <c r="AL9" s="17">
        <v>5.91640469690888E-2</v>
      </c>
      <c r="AM9" s="17">
        <v>5.4627726388230699E-2</v>
      </c>
      <c r="AN9" s="17">
        <v>6.6406258784342795E-2</v>
      </c>
      <c r="AO9" s="17">
        <v>6.04669871647594E-2</v>
      </c>
      <c r="AP9" s="17">
        <v>0.12983308664507301</v>
      </c>
      <c r="AQ9" s="17">
        <v>0.118859680816135</v>
      </c>
      <c r="AR9" s="17">
        <v>0.20006598925625901</v>
      </c>
      <c r="AS9" s="17"/>
      <c r="AT9" s="17">
        <v>0.149567897031573</v>
      </c>
      <c r="AU9" s="17">
        <v>2.6641260646243298E-2</v>
      </c>
      <c r="AV9" s="17">
        <v>7.3044465769026498E-2</v>
      </c>
      <c r="AW9" s="17">
        <v>2.8894615332871399E-2</v>
      </c>
      <c r="AX9" s="17">
        <v>1.58269377957381E-2</v>
      </c>
      <c r="AY9" s="17">
        <v>1.15477254077663E-2</v>
      </c>
      <c r="AZ9" s="17"/>
      <c r="BA9" s="17">
        <v>3.5396687046581901E-2</v>
      </c>
      <c r="BB9" s="17">
        <v>4.6860049625682597E-2</v>
      </c>
      <c r="BC9" s="17">
        <v>7.2996965104671602E-2</v>
      </c>
      <c r="BD9" s="17">
        <v>8.0102230089154902E-2</v>
      </c>
      <c r="BE9" s="17">
        <v>0.33919872623986302</v>
      </c>
      <c r="BF9" s="17"/>
      <c r="BG9" s="17">
        <v>5.0672176481736102E-2</v>
      </c>
      <c r="BH9" s="17">
        <v>0.10437674573703</v>
      </c>
      <c r="BI9" s="17">
        <v>2.6727752125531499E-2</v>
      </c>
      <c r="BJ9" s="17">
        <v>4.0963403914892997E-2</v>
      </c>
      <c r="BK9" s="17">
        <v>2.7509927630229102E-2</v>
      </c>
      <c r="BL9" s="17"/>
      <c r="BM9" s="17">
        <v>8.0485097076414394E-2</v>
      </c>
      <c r="BN9" s="17">
        <v>5.0107088501598798E-2</v>
      </c>
      <c r="BO9" s="17">
        <v>4.0421620401479702E-2</v>
      </c>
      <c r="BP9" s="17"/>
      <c r="BQ9" s="17">
        <v>0.122093047663641</v>
      </c>
      <c r="BR9" s="17">
        <v>2.6440997934280799E-2</v>
      </c>
      <c r="BS9" s="17"/>
      <c r="BT9" s="17">
        <v>7.4098572141800406E-2</v>
      </c>
      <c r="BU9" s="17">
        <v>4.4947238977253702E-2</v>
      </c>
    </row>
    <row r="10" spans="2:73" x14ac:dyDescent="0.3">
      <c r="B10" s="18" t="s">
        <v>682</v>
      </c>
      <c r="C10" s="17">
        <v>0.15028286079615899</v>
      </c>
      <c r="D10" s="17">
        <v>0.17561313362584099</v>
      </c>
      <c r="E10" s="17">
        <v>0.124672045314266</v>
      </c>
      <c r="F10" s="17"/>
      <c r="G10" s="17">
        <v>0.15972957275571301</v>
      </c>
      <c r="H10" s="17">
        <v>0.23650147780813199</v>
      </c>
      <c r="I10" s="17">
        <v>0.18522296887280801</v>
      </c>
      <c r="J10" s="17">
        <v>0.13412381480218599</v>
      </c>
      <c r="K10" s="17">
        <v>0.10180456283660599</v>
      </c>
      <c r="L10" s="17">
        <v>9.1273150886281004E-2</v>
      </c>
      <c r="M10" s="17"/>
      <c r="N10" s="17">
        <v>0.241775648988175</v>
      </c>
      <c r="O10" s="17">
        <v>0.127996062909849</v>
      </c>
      <c r="P10" s="17">
        <v>0.122746476035414</v>
      </c>
      <c r="Q10" s="17">
        <v>9.8771451671071195E-2</v>
      </c>
      <c r="R10" s="17"/>
      <c r="S10" s="17">
        <v>0.22725111950649701</v>
      </c>
      <c r="T10" s="17">
        <v>8.3680739493612197E-2</v>
      </c>
      <c r="U10" s="17">
        <v>0.15346380854427299</v>
      </c>
      <c r="V10" s="17">
        <v>0.18903638230786299</v>
      </c>
      <c r="W10" s="17">
        <v>0.11632581046378</v>
      </c>
      <c r="X10" s="17">
        <v>0.13674464436278599</v>
      </c>
      <c r="Y10" s="17">
        <v>0.15031213182999401</v>
      </c>
      <c r="Z10" s="17">
        <v>8.9234290413127498E-2</v>
      </c>
      <c r="AA10" s="17">
        <v>0.15945499973771701</v>
      </c>
      <c r="AB10" s="17"/>
      <c r="AC10" s="17">
        <v>0</v>
      </c>
      <c r="AD10" s="17">
        <v>4.0528820397147697E-2</v>
      </c>
      <c r="AE10" s="17">
        <v>5.41476748243995E-2</v>
      </c>
      <c r="AF10" s="17">
        <v>0.187989710159055</v>
      </c>
      <c r="AG10" s="17">
        <v>0.156629484294591</v>
      </c>
      <c r="AH10" s="17">
        <v>0.107395894988466</v>
      </c>
      <c r="AI10" s="17">
        <v>0.15300175562961499</v>
      </c>
      <c r="AJ10" s="17">
        <v>0.23783579868342</v>
      </c>
      <c r="AK10" s="17">
        <v>0.15181319933097601</v>
      </c>
      <c r="AL10" s="17">
        <v>0.17441581374717</v>
      </c>
      <c r="AM10" s="17">
        <v>0.13062119359478999</v>
      </c>
      <c r="AN10" s="17">
        <v>0.149486630324072</v>
      </c>
      <c r="AO10" s="17">
        <v>0.19988488249459199</v>
      </c>
      <c r="AP10" s="17">
        <v>0.18605603846022101</v>
      </c>
      <c r="AQ10" s="17">
        <v>0.12803329691328699</v>
      </c>
      <c r="AR10" s="17">
        <v>0.27914195326596902</v>
      </c>
      <c r="AS10" s="17"/>
      <c r="AT10" s="17">
        <v>0.21419225483865501</v>
      </c>
      <c r="AU10" s="17">
        <v>0.17143733088611501</v>
      </c>
      <c r="AV10" s="17">
        <v>0.16347306135249201</v>
      </c>
      <c r="AW10" s="17">
        <v>7.2295639435667705E-2</v>
      </c>
      <c r="AX10" s="17">
        <v>8.2862937095856307E-2</v>
      </c>
      <c r="AY10" s="17">
        <v>8.3763057658799295E-2</v>
      </c>
      <c r="AZ10" s="17"/>
      <c r="BA10" s="17">
        <v>0.119085240233627</v>
      </c>
      <c r="BB10" s="17">
        <v>9.6788281792802203E-2</v>
      </c>
      <c r="BC10" s="17">
        <v>0.204266868691279</v>
      </c>
      <c r="BD10" s="17">
        <v>0.27307489468576002</v>
      </c>
      <c r="BE10" s="17">
        <v>0.113035117678564</v>
      </c>
      <c r="BF10" s="17"/>
      <c r="BG10" s="17">
        <v>0.176206978374185</v>
      </c>
      <c r="BH10" s="17">
        <v>0.183469967382489</v>
      </c>
      <c r="BI10" s="17">
        <v>0.126298079517599</v>
      </c>
      <c r="BJ10" s="17">
        <v>0.124380572516094</v>
      </c>
      <c r="BK10" s="17">
        <v>0.18489547498068001</v>
      </c>
      <c r="BL10" s="17"/>
      <c r="BM10" s="17">
        <v>0.16723774276228401</v>
      </c>
      <c r="BN10" s="17">
        <v>0.14975574742680101</v>
      </c>
      <c r="BO10" s="17">
        <v>0.10221552923140401</v>
      </c>
      <c r="BP10" s="17"/>
      <c r="BQ10" s="17">
        <v>0.24293212523026</v>
      </c>
      <c r="BR10" s="17">
        <v>9.7973656282871094E-2</v>
      </c>
      <c r="BS10" s="17"/>
      <c r="BT10" s="17">
        <v>0.179488365984216</v>
      </c>
      <c r="BU10" s="17">
        <v>0.100258047357211</v>
      </c>
    </row>
    <row r="11" spans="2:73" x14ac:dyDescent="0.3">
      <c r="B11" s="18" t="s">
        <v>683</v>
      </c>
      <c r="C11" s="17">
        <v>0.34902518571811197</v>
      </c>
      <c r="D11" s="17">
        <v>0.359159256452524</v>
      </c>
      <c r="E11" s="17">
        <v>0.33890919701283601</v>
      </c>
      <c r="F11" s="17"/>
      <c r="G11" s="17">
        <v>0.37855977407041502</v>
      </c>
      <c r="H11" s="17">
        <v>0.32749205876543103</v>
      </c>
      <c r="I11" s="17">
        <v>0.326117479145209</v>
      </c>
      <c r="J11" s="17">
        <v>0.35480197213506398</v>
      </c>
      <c r="K11" s="17">
        <v>0.33061859116047798</v>
      </c>
      <c r="L11" s="17">
        <v>0.37469380113226602</v>
      </c>
      <c r="M11" s="17"/>
      <c r="N11" s="17">
        <v>0.31378366089467102</v>
      </c>
      <c r="O11" s="17">
        <v>0.38818078948167201</v>
      </c>
      <c r="P11" s="17">
        <v>0.30152355674036602</v>
      </c>
      <c r="Q11" s="17">
        <v>0.38659703404493001</v>
      </c>
      <c r="R11" s="17"/>
      <c r="S11" s="17">
        <v>0.37763994915719001</v>
      </c>
      <c r="T11" s="17">
        <v>0.37393344173234</v>
      </c>
      <c r="U11" s="17">
        <v>0.229266671069733</v>
      </c>
      <c r="V11" s="17">
        <v>0.302609589646816</v>
      </c>
      <c r="W11" s="17">
        <v>0.30875711581113202</v>
      </c>
      <c r="X11" s="17">
        <v>0.33172261494926603</v>
      </c>
      <c r="Y11" s="17">
        <v>0.44507729793796302</v>
      </c>
      <c r="Z11" s="17">
        <v>0.44580021754081101</v>
      </c>
      <c r="AA11" s="17">
        <v>0.33799048268182402</v>
      </c>
      <c r="AB11" s="17"/>
      <c r="AC11" s="17">
        <v>0.600382230686893</v>
      </c>
      <c r="AD11" s="17">
        <v>0.365381116156621</v>
      </c>
      <c r="AE11" s="17">
        <v>0.36302423616726498</v>
      </c>
      <c r="AF11" s="17">
        <v>0.33276742377422802</v>
      </c>
      <c r="AG11" s="17">
        <v>0.38035539500850901</v>
      </c>
      <c r="AH11" s="17">
        <v>0.40348394385615899</v>
      </c>
      <c r="AI11" s="17">
        <v>0.38898103878289497</v>
      </c>
      <c r="AJ11" s="17">
        <v>0.38917023635869502</v>
      </c>
      <c r="AK11" s="17">
        <v>0.35300477722611201</v>
      </c>
      <c r="AL11" s="17">
        <v>0.25306855426634101</v>
      </c>
      <c r="AM11" s="17">
        <v>0.297047156743382</v>
      </c>
      <c r="AN11" s="17">
        <v>0.29963167154528902</v>
      </c>
      <c r="AO11" s="17">
        <v>0.38240167375508699</v>
      </c>
      <c r="AP11" s="17">
        <v>0.34408079444269901</v>
      </c>
      <c r="AQ11" s="17">
        <v>0.47471043467495999</v>
      </c>
      <c r="AR11" s="17">
        <v>0.207220128135887</v>
      </c>
      <c r="AS11" s="17"/>
      <c r="AT11" s="17">
        <v>0.36894971086387002</v>
      </c>
      <c r="AU11" s="17">
        <v>0.38226012075385202</v>
      </c>
      <c r="AV11" s="17">
        <v>0.293238768369809</v>
      </c>
      <c r="AW11" s="17">
        <v>0.358357482640974</v>
      </c>
      <c r="AX11" s="17">
        <v>0.31905167349789298</v>
      </c>
      <c r="AY11" s="17">
        <v>0.23396679541774601</v>
      </c>
      <c r="AZ11" s="17"/>
      <c r="BA11" s="17">
        <v>0.359356056798666</v>
      </c>
      <c r="BB11" s="17">
        <v>0.35835352265417802</v>
      </c>
      <c r="BC11" s="17">
        <v>0.34632077205523598</v>
      </c>
      <c r="BD11" s="17">
        <v>0.34022830681581401</v>
      </c>
      <c r="BE11" s="17">
        <v>0.197474181134109</v>
      </c>
      <c r="BF11" s="17"/>
      <c r="BG11" s="17">
        <v>0.34968988050497202</v>
      </c>
      <c r="BH11" s="17">
        <v>0.32746775363497999</v>
      </c>
      <c r="BI11" s="17">
        <v>0.33564666249110497</v>
      </c>
      <c r="BJ11" s="17">
        <v>0.351945681349496</v>
      </c>
      <c r="BK11" s="17">
        <v>0.324145782298702</v>
      </c>
      <c r="BL11" s="17"/>
      <c r="BM11" s="17">
        <v>0.35207563056046298</v>
      </c>
      <c r="BN11" s="17">
        <v>0.35421243283391501</v>
      </c>
      <c r="BO11" s="17">
        <v>0.32743751418595302</v>
      </c>
      <c r="BP11" s="17"/>
      <c r="BQ11" s="17">
        <v>0.30954135931723697</v>
      </c>
      <c r="BR11" s="17">
        <v>0.36604618758788898</v>
      </c>
      <c r="BS11" s="17"/>
      <c r="BT11" s="17">
        <v>0.33125595711304401</v>
      </c>
      <c r="BU11" s="17">
        <v>0.38533719598710903</v>
      </c>
    </row>
    <row r="12" spans="2:73" x14ac:dyDescent="0.3">
      <c r="B12" s="18" t="s">
        <v>684</v>
      </c>
      <c r="C12" s="17">
        <v>0.31435027654778103</v>
      </c>
      <c r="D12" s="17">
        <v>0.27573026818011398</v>
      </c>
      <c r="E12" s="17">
        <v>0.35505838195364497</v>
      </c>
      <c r="F12" s="17"/>
      <c r="G12" s="17">
        <v>0.215583704951814</v>
      </c>
      <c r="H12" s="17">
        <v>0.19620954206243599</v>
      </c>
      <c r="I12" s="17">
        <v>0.28852318373511399</v>
      </c>
      <c r="J12" s="17">
        <v>0.34687466316734999</v>
      </c>
      <c r="K12" s="17">
        <v>0.42232505979278201</v>
      </c>
      <c r="L12" s="17">
        <v>0.39500985056057197</v>
      </c>
      <c r="M12" s="17"/>
      <c r="N12" s="17">
        <v>0.26237276844929103</v>
      </c>
      <c r="O12" s="17">
        <v>0.304244068386061</v>
      </c>
      <c r="P12" s="17">
        <v>0.37343194515098099</v>
      </c>
      <c r="Q12" s="17">
        <v>0.330165906959759</v>
      </c>
      <c r="R12" s="17"/>
      <c r="S12" s="17">
        <v>0.14277612569786999</v>
      </c>
      <c r="T12" s="17">
        <v>0.35273422535175702</v>
      </c>
      <c r="U12" s="17">
        <v>0.38479455807374702</v>
      </c>
      <c r="V12" s="17">
        <v>0.34249973883917101</v>
      </c>
      <c r="W12" s="17">
        <v>0.39777730798184802</v>
      </c>
      <c r="X12" s="17">
        <v>0.31349985430870603</v>
      </c>
      <c r="Y12" s="17">
        <v>0.317922019127235</v>
      </c>
      <c r="Z12" s="17">
        <v>0.33753039373277399</v>
      </c>
      <c r="AA12" s="17">
        <v>0.33709125740187301</v>
      </c>
      <c r="AB12" s="17"/>
      <c r="AC12" s="17">
        <v>0.17386770669363999</v>
      </c>
      <c r="AD12" s="17">
        <v>0.273994652380462</v>
      </c>
      <c r="AE12" s="17">
        <v>0.39690206936211297</v>
      </c>
      <c r="AF12" s="17">
        <v>0.33853118239577101</v>
      </c>
      <c r="AG12" s="17">
        <v>0.296511281517439</v>
      </c>
      <c r="AH12" s="17">
        <v>0.302949029781864</v>
      </c>
      <c r="AI12" s="17">
        <v>0.361992420530867</v>
      </c>
      <c r="AJ12" s="17">
        <v>0.22095758120442599</v>
      </c>
      <c r="AK12" s="17">
        <v>0.33468599192604798</v>
      </c>
      <c r="AL12" s="17">
        <v>0.364707778318411</v>
      </c>
      <c r="AM12" s="17">
        <v>0.326606518561538</v>
      </c>
      <c r="AN12" s="17">
        <v>0.373231243563659</v>
      </c>
      <c r="AO12" s="17">
        <v>0.27283226103652802</v>
      </c>
      <c r="AP12" s="17">
        <v>0.17712120999918399</v>
      </c>
      <c r="AQ12" s="17">
        <v>0.22440041183791201</v>
      </c>
      <c r="AR12" s="17">
        <v>0.251103685146435</v>
      </c>
      <c r="AS12" s="17"/>
      <c r="AT12" s="17">
        <v>0.16427036053070099</v>
      </c>
      <c r="AU12" s="17">
        <v>0.31347548767544797</v>
      </c>
      <c r="AV12" s="17">
        <v>0.33383749803459201</v>
      </c>
      <c r="AW12" s="17">
        <v>0.39904792576749598</v>
      </c>
      <c r="AX12" s="17">
        <v>0.44166421710471498</v>
      </c>
      <c r="AY12" s="17">
        <v>0.46710232125331203</v>
      </c>
      <c r="AZ12" s="17"/>
      <c r="BA12" s="17">
        <v>0.35671404525541101</v>
      </c>
      <c r="BB12" s="17">
        <v>0.378101271946642</v>
      </c>
      <c r="BC12" s="17">
        <v>0.260739266207695</v>
      </c>
      <c r="BD12" s="17">
        <v>0.191150834861014</v>
      </c>
      <c r="BE12" s="17">
        <v>0.28640807653525902</v>
      </c>
      <c r="BF12" s="17"/>
      <c r="BG12" s="17">
        <v>0.32488535410960401</v>
      </c>
      <c r="BH12" s="17">
        <v>0.27382340019930901</v>
      </c>
      <c r="BI12" s="17">
        <v>0.38972132131700998</v>
      </c>
      <c r="BJ12" s="17">
        <v>0.38350498213120299</v>
      </c>
      <c r="BK12" s="17">
        <v>0.28545109004562502</v>
      </c>
      <c r="BL12" s="17"/>
      <c r="BM12" s="17">
        <v>0.29249130416852698</v>
      </c>
      <c r="BN12" s="17">
        <v>0.31366126253320697</v>
      </c>
      <c r="BO12" s="17">
        <v>0.37967343837247802</v>
      </c>
      <c r="BP12" s="17"/>
      <c r="BQ12" s="17">
        <v>0.250424875427192</v>
      </c>
      <c r="BR12" s="17">
        <v>0.36368106531681699</v>
      </c>
      <c r="BS12" s="17"/>
      <c r="BT12" s="17">
        <v>0.31842309528153701</v>
      </c>
      <c r="BU12" s="17">
        <v>0.320979078955686</v>
      </c>
    </row>
    <row r="13" spans="2:73" x14ac:dyDescent="0.3">
      <c r="B13" s="18" t="s">
        <v>685</v>
      </c>
      <c r="C13" s="17">
        <v>4.5906143356400197E-2</v>
      </c>
      <c r="D13" s="17">
        <v>4.4872562613970601E-2</v>
      </c>
      <c r="E13" s="17">
        <v>4.5635211813510698E-2</v>
      </c>
      <c r="F13" s="17"/>
      <c r="G13" s="17">
        <v>3.8967458171398302E-2</v>
      </c>
      <c r="H13" s="17">
        <v>2.1177165254634301E-2</v>
      </c>
      <c r="I13" s="17">
        <v>5.9538161347103699E-2</v>
      </c>
      <c r="J13" s="17">
        <v>3.89048762866223E-2</v>
      </c>
      <c r="K13" s="17">
        <v>4.8454816136362197E-2</v>
      </c>
      <c r="L13" s="17">
        <v>6.1590346076801201E-2</v>
      </c>
      <c r="M13" s="17"/>
      <c r="N13" s="17">
        <v>3.5632904999342997E-2</v>
      </c>
      <c r="O13" s="17">
        <v>4.62817505743593E-2</v>
      </c>
      <c r="P13" s="17">
        <v>6.7211449871123E-2</v>
      </c>
      <c r="Q13" s="17">
        <v>3.6892691096880599E-2</v>
      </c>
      <c r="R13" s="17"/>
      <c r="S13" s="17">
        <v>2.9150986306236901E-2</v>
      </c>
      <c r="T13" s="17">
        <v>6.59297840563077E-2</v>
      </c>
      <c r="U13" s="17">
        <v>8.9889938869702396E-2</v>
      </c>
      <c r="V13" s="17">
        <v>7.1775565032423494E-2</v>
      </c>
      <c r="W13" s="17">
        <v>5.9408944900177701E-2</v>
      </c>
      <c r="X13" s="17">
        <v>1.8186688117797299E-2</v>
      </c>
      <c r="Y13" s="17">
        <v>3.3664209856597203E-2</v>
      </c>
      <c r="Z13" s="17">
        <v>0</v>
      </c>
      <c r="AA13" s="17">
        <v>2.8187092111167301E-2</v>
      </c>
      <c r="AB13" s="17"/>
      <c r="AC13" s="17">
        <v>0</v>
      </c>
      <c r="AD13" s="17">
        <v>1.49336421299287E-2</v>
      </c>
      <c r="AE13" s="17">
        <v>3.74552680351425E-2</v>
      </c>
      <c r="AF13" s="17">
        <v>3.55075399790626E-2</v>
      </c>
      <c r="AG13" s="17">
        <v>4.3537989838877703E-2</v>
      </c>
      <c r="AH13" s="17">
        <v>6.4914586945979E-2</v>
      </c>
      <c r="AI13" s="17">
        <v>1.6703744315587001E-2</v>
      </c>
      <c r="AJ13" s="17">
        <v>3.4788700050030499E-2</v>
      </c>
      <c r="AK13" s="17">
        <v>3.45872888740269E-2</v>
      </c>
      <c r="AL13" s="17">
        <v>6.0777996005323097E-2</v>
      </c>
      <c r="AM13" s="17">
        <v>9.4103587449556894E-2</v>
      </c>
      <c r="AN13" s="17">
        <v>4.5148332975145103E-2</v>
      </c>
      <c r="AO13" s="17">
        <v>3.95789096768316E-2</v>
      </c>
      <c r="AP13" s="17">
        <v>9.1808788018995696E-2</v>
      </c>
      <c r="AQ13" s="17">
        <v>0</v>
      </c>
      <c r="AR13" s="17">
        <v>4.1567499106500698E-2</v>
      </c>
      <c r="AS13" s="17"/>
      <c r="AT13" s="17">
        <v>2.0513236590430198E-2</v>
      </c>
      <c r="AU13" s="17">
        <v>2.6750167670833099E-2</v>
      </c>
      <c r="AV13" s="17">
        <v>5.5340668423333801E-2</v>
      </c>
      <c r="AW13" s="17">
        <v>6.63505893443877E-2</v>
      </c>
      <c r="AX13" s="17">
        <v>6.2586373078863999E-2</v>
      </c>
      <c r="AY13" s="17">
        <v>0.15939607060138999</v>
      </c>
      <c r="AZ13" s="17"/>
      <c r="BA13" s="17">
        <v>5.20965547581786E-2</v>
      </c>
      <c r="BB13" s="17">
        <v>3.7916875944791303E-2</v>
      </c>
      <c r="BC13" s="17">
        <v>4.1464098934948901E-2</v>
      </c>
      <c r="BD13" s="17">
        <v>4.9824002715657498E-2</v>
      </c>
      <c r="BE13" s="17">
        <v>0</v>
      </c>
      <c r="BF13" s="17"/>
      <c r="BG13" s="17">
        <v>4.66973890148282E-2</v>
      </c>
      <c r="BH13" s="17">
        <v>4.1839786119953003E-2</v>
      </c>
      <c r="BI13" s="17">
        <v>5.4445758135935898E-2</v>
      </c>
      <c r="BJ13" s="17">
        <v>5.1187532527303001E-2</v>
      </c>
      <c r="BK13" s="17">
        <v>6.6271128216548306E-2</v>
      </c>
      <c r="BL13" s="17"/>
      <c r="BM13" s="17">
        <v>4.3695751126269E-2</v>
      </c>
      <c r="BN13" s="17">
        <v>4.3697412692712802E-2</v>
      </c>
      <c r="BO13" s="17">
        <v>5.7751748338965202E-2</v>
      </c>
      <c r="BP13" s="17"/>
      <c r="BQ13" s="17">
        <v>4.0362154408947401E-2</v>
      </c>
      <c r="BR13" s="17">
        <v>5.1511550863796801E-2</v>
      </c>
      <c r="BS13" s="17"/>
      <c r="BT13" s="17">
        <v>5.2634289768304303E-2</v>
      </c>
      <c r="BU13" s="17">
        <v>3.8557819116982903E-2</v>
      </c>
    </row>
    <row r="14" spans="2:73" x14ac:dyDescent="0.3">
      <c r="B14" s="18" t="s">
        <v>92</v>
      </c>
      <c r="C14" s="19">
        <v>7.7948075752568999E-2</v>
      </c>
      <c r="D14" s="19">
        <v>6.8544794846449694E-2</v>
      </c>
      <c r="E14" s="19">
        <v>8.7036243107112596E-2</v>
      </c>
      <c r="F14" s="19"/>
      <c r="G14" s="19">
        <v>8.8987197125572501E-2</v>
      </c>
      <c r="H14" s="19">
        <v>7.4044688288411098E-2</v>
      </c>
      <c r="I14" s="19">
        <v>7.9844638582372701E-2</v>
      </c>
      <c r="J14" s="19">
        <v>9.2312019632652204E-2</v>
      </c>
      <c r="K14" s="19">
        <v>7.7958569055074298E-2</v>
      </c>
      <c r="L14" s="19">
        <v>5.9803262526161097E-2</v>
      </c>
      <c r="M14" s="19"/>
      <c r="N14" s="19">
        <v>6.5484255827233606E-2</v>
      </c>
      <c r="O14" s="19">
        <v>8.2077501920597998E-2</v>
      </c>
      <c r="P14" s="19">
        <v>7.2775480323318195E-2</v>
      </c>
      <c r="Q14" s="19">
        <v>9.2011007973910694E-2</v>
      </c>
      <c r="R14" s="19"/>
      <c r="S14" s="19">
        <v>7.5516884462369899E-2</v>
      </c>
      <c r="T14" s="19">
        <v>7.5485902014926706E-2</v>
      </c>
      <c r="U14" s="19">
        <v>7.42537643890991E-2</v>
      </c>
      <c r="V14" s="19">
        <v>7.8774460522509193E-2</v>
      </c>
      <c r="W14" s="19">
        <v>6.6458528402150593E-2</v>
      </c>
      <c r="X14" s="19">
        <v>0.12714751195218599</v>
      </c>
      <c r="Y14" s="19">
        <v>5.3024341248210101E-2</v>
      </c>
      <c r="Z14" s="19">
        <v>0.104224453108003</v>
      </c>
      <c r="AA14" s="19">
        <v>6.0955535552423099E-2</v>
      </c>
      <c r="AB14" s="19"/>
      <c r="AC14" s="19">
        <v>0.22575006261946601</v>
      </c>
      <c r="AD14" s="19">
        <v>0.18331480193446001</v>
      </c>
      <c r="AE14" s="19">
        <v>0.12787318056101901</v>
      </c>
      <c r="AF14" s="19">
        <v>7.8904822345774103E-2</v>
      </c>
      <c r="AG14" s="19">
        <v>5.7141652659763099E-2</v>
      </c>
      <c r="AH14" s="19">
        <v>6.48751833269096E-2</v>
      </c>
      <c r="AI14" s="19">
        <v>4.54089219395594E-2</v>
      </c>
      <c r="AJ14" s="19">
        <v>8.3970661828623103E-2</v>
      </c>
      <c r="AK14" s="19">
        <v>8.8224680058451299E-2</v>
      </c>
      <c r="AL14" s="19">
        <v>8.7865810693666002E-2</v>
      </c>
      <c r="AM14" s="19">
        <v>9.6993817262502002E-2</v>
      </c>
      <c r="AN14" s="19">
        <v>6.6095862807491995E-2</v>
      </c>
      <c r="AO14" s="19">
        <v>4.4835285872201501E-2</v>
      </c>
      <c r="AP14" s="19">
        <v>7.11000824338264E-2</v>
      </c>
      <c r="AQ14" s="19">
        <v>5.3996175757705399E-2</v>
      </c>
      <c r="AR14" s="19">
        <v>2.0900745088949398E-2</v>
      </c>
      <c r="AS14" s="19"/>
      <c r="AT14" s="19">
        <v>8.2506540144770601E-2</v>
      </c>
      <c r="AU14" s="19">
        <v>7.9435632367508904E-2</v>
      </c>
      <c r="AV14" s="19">
        <v>8.1065538050746205E-2</v>
      </c>
      <c r="AW14" s="19">
        <v>7.5053747478602398E-2</v>
      </c>
      <c r="AX14" s="19">
        <v>7.8007861426933806E-2</v>
      </c>
      <c r="AY14" s="19">
        <v>4.4224029660986E-2</v>
      </c>
      <c r="AZ14" s="19"/>
      <c r="BA14" s="19">
        <v>7.7351415907535595E-2</v>
      </c>
      <c r="BB14" s="19">
        <v>8.1979998035904306E-2</v>
      </c>
      <c r="BC14" s="19">
        <v>7.42120290061688E-2</v>
      </c>
      <c r="BD14" s="19">
        <v>6.5619730832598894E-2</v>
      </c>
      <c r="BE14" s="19">
        <v>6.3883898412204806E-2</v>
      </c>
      <c r="BF14" s="19"/>
      <c r="BG14" s="19">
        <v>5.1848221514674803E-2</v>
      </c>
      <c r="BH14" s="19">
        <v>6.9022346926237793E-2</v>
      </c>
      <c r="BI14" s="19">
        <v>6.71604264128184E-2</v>
      </c>
      <c r="BJ14" s="19">
        <v>4.8017827561011098E-2</v>
      </c>
      <c r="BK14" s="19">
        <v>0.11172659682821499</v>
      </c>
      <c r="BL14" s="19"/>
      <c r="BM14" s="19">
        <v>6.4014474306043304E-2</v>
      </c>
      <c r="BN14" s="19">
        <v>8.8566056011764996E-2</v>
      </c>
      <c r="BO14" s="19">
        <v>9.2500149469719906E-2</v>
      </c>
      <c r="BP14" s="19"/>
      <c r="BQ14" s="19">
        <v>3.4646437952723597E-2</v>
      </c>
      <c r="BR14" s="19">
        <v>9.43465420143456E-2</v>
      </c>
      <c r="BS14" s="19"/>
      <c r="BT14" s="19">
        <v>4.4099719711098898E-2</v>
      </c>
      <c r="BU14" s="19">
        <v>0.109920619605757</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7.4319397353686506E-2</v>
      </c>
      <c r="D9" s="17">
        <v>9.0478593161830406E-2</v>
      </c>
      <c r="E9" s="17">
        <v>5.7915389290698803E-2</v>
      </c>
      <c r="F9" s="17"/>
      <c r="G9" s="17">
        <v>0.1034474387762</v>
      </c>
      <c r="H9" s="17">
        <v>0.13500791507762899</v>
      </c>
      <c r="I9" s="17">
        <v>0.105579072478878</v>
      </c>
      <c r="J9" s="17">
        <v>3.2403833901420598E-2</v>
      </c>
      <c r="K9" s="17">
        <v>3.31277572321357E-2</v>
      </c>
      <c r="L9" s="17">
        <v>4.2511856465052997E-2</v>
      </c>
      <c r="M9" s="17"/>
      <c r="N9" s="17">
        <v>0.10563353312648301</v>
      </c>
      <c r="O9" s="17">
        <v>5.9115793171172701E-2</v>
      </c>
      <c r="P9" s="17">
        <v>6.6185948208776199E-2</v>
      </c>
      <c r="Q9" s="17">
        <v>6.4547741358069496E-2</v>
      </c>
      <c r="R9" s="17"/>
      <c r="S9" s="17">
        <v>0.142627108935349</v>
      </c>
      <c r="T9" s="17">
        <v>6.0738202200906803E-2</v>
      </c>
      <c r="U9" s="17">
        <v>6.8210669157933002E-2</v>
      </c>
      <c r="V9" s="17">
        <v>6.1323038545141401E-2</v>
      </c>
      <c r="W9" s="17">
        <v>7.1031784996099995E-2</v>
      </c>
      <c r="X9" s="17">
        <v>5.5798027510006301E-2</v>
      </c>
      <c r="Y9" s="17">
        <v>3.9338505715394198E-2</v>
      </c>
      <c r="Z9" s="17">
        <v>0</v>
      </c>
      <c r="AA9" s="17">
        <v>9.8238178058451697E-2</v>
      </c>
      <c r="AB9" s="17"/>
      <c r="AC9" s="17">
        <v>0</v>
      </c>
      <c r="AD9" s="17">
        <v>0.11540160650119601</v>
      </c>
      <c r="AE9" s="17">
        <v>5.39957689005151E-2</v>
      </c>
      <c r="AF9" s="17">
        <v>7.9130188608679E-2</v>
      </c>
      <c r="AG9" s="17">
        <v>3.6133083032222402E-2</v>
      </c>
      <c r="AH9" s="17">
        <v>2.1164774346131E-2</v>
      </c>
      <c r="AI9" s="17">
        <v>8.8943286769509994E-2</v>
      </c>
      <c r="AJ9" s="17">
        <v>5.1856710205094497E-2</v>
      </c>
      <c r="AK9" s="17">
        <v>1.97603080782403E-2</v>
      </c>
      <c r="AL9" s="17">
        <v>0.120260492052228</v>
      </c>
      <c r="AM9" s="17">
        <v>6.9455369480595497E-2</v>
      </c>
      <c r="AN9" s="17">
        <v>6.10520319038651E-2</v>
      </c>
      <c r="AO9" s="17">
        <v>0.16510469536005601</v>
      </c>
      <c r="AP9" s="17">
        <v>9.1235464010830894E-2</v>
      </c>
      <c r="AQ9" s="17">
        <v>7.0519019692770704E-2</v>
      </c>
      <c r="AR9" s="17">
        <v>0.223338366712795</v>
      </c>
      <c r="AS9" s="17"/>
      <c r="AT9" s="17">
        <v>0.141418182431922</v>
      </c>
      <c r="AU9" s="17">
        <v>6.6416610273493201E-2</v>
      </c>
      <c r="AV9" s="17">
        <v>6.2258153685548899E-2</v>
      </c>
      <c r="AW9" s="17">
        <v>3.2881183520376299E-2</v>
      </c>
      <c r="AX9" s="17">
        <v>3.7706204996334897E-2</v>
      </c>
      <c r="AY9" s="17">
        <v>4.1391129794275498E-2</v>
      </c>
      <c r="AZ9" s="17"/>
      <c r="BA9" s="17">
        <v>3.8530207522949798E-2</v>
      </c>
      <c r="BB9" s="17">
        <v>5.4376508514457703E-2</v>
      </c>
      <c r="BC9" s="17">
        <v>7.4613238898597306E-2</v>
      </c>
      <c r="BD9" s="17">
        <v>0.13351847375555101</v>
      </c>
      <c r="BE9" s="17">
        <v>0.29680349003046103</v>
      </c>
      <c r="BF9" s="17"/>
      <c r="BG9" s="17">
        <v>6.2199055207339503E-2</v>
      </c>
      <c r="BH9" s="17">
        <v>0.10568717060237</v>
      </c>
      <c r="BI9" s="17">
        <v>8.9029705358439404E-2</v>
      </c>
      <c r="BJ9" s="17">
        <v>5.9037705123590897E-2</v>
      </c>
      <c r="BK9" s="17">
        <v>0</v>
      </c>
      <c r="BL9" s="17"/>
      <c r="BM9" s="17">
        <v>8.9962179126178099E-2</v>
      </c>
      <c r="BN9" s="17">
        <v>6.5594898442427496E-2</v>
      </c>
      <c r="BO9" s="17">
        <v>5.0153105824779699E-2</v>
      </c>
      <c r="BP9" s="17"/>
      <c r="BQ9" s="17">
        <v>0.13975876053122499</v>
      </c>
      <c r="BR9" s="17">
        <v>4.1026224040964697E-2</v>
      </c>
      <c r="BS9" s="17"/>
      <c r="BT9" s="17">
        <v>8.4243147729189005E-2</v>
      </c>
      <c r="BU9" s="17">
        <v>5.8641941677240801E-2</v>
      </c>
    </row>
    <row r="10" spans="2:73" x14ac:dyDescent="0.3">
      <c r="B10" s="18" t="s">
        <v>682</v>
      </c>
      <c r="C10" s="17">
        <v>0.17300668646175801</v>
      </c>
      <c r="D10" s="17">
        <v>0.18734001670210801</v>
      </c>
      <c r="E10" s="17">
        <v>0.158783356513054</v>
      </c>
      <c r="F10" s="17"/>
      <c r="G10" s="17">
        <v>0.17768907957788399</v>
      </c>
      <c r="H10" s="17">
        <v>0.29042943225170298</v>
      </c>
      <c r="I10" s="17">
        <v>0.18269312104501001</v>
      </c>
      <c r="J10" s="17">
        <v>0.13464717929134601</v>
      </c>
      <c r="K10" s="17">
        <v>0.132350443308305</v>
      </c>
      <c r="L10" s="17">
        <v>0.129325552290004</v>
      </c>
      <c r="M10" s="17"/>
      <c r="N10" s="17">
        <v>0.22435757962740299</v>
      </c>
      <c r="O10" s="17">
        <v>0.1667242241928</v>
      </c>
      <c r="P10" s="17">
        <v>0.16581777778982201</v>
      </c>
      <c r="Q10" s="17">
        <v>0.13360967764102599</v>
      </c>
      <c r="R10" s="17"/>
      <c r="S10" s="17">
        <v>0.16826527720080101</v>
      </c>
      <c r="T10" s="17">
        <v>0.15465627610666299</v>
      </c>
      <c r="U10" s="17">
        <v>0.150424199108565</v>
      </c>
      <c r="V10" s="17">
        <v>0.16290206104384899</v>
      </c>
      <c r="W10" s="17">
        <v>0.17385310916630101</v>
      </c>
      <c r="X10" s="17">
        <v>0.13550387622363</v>
      </c>
      <c r="Y10" s="17">
        <v>0.208445241602084</v>
      </c>
      <c r="Z10" s="17">
        <v>0.26665046895148797</v>
      </c>
      <c r="AA10" s="17">
        <v>0.19189984254502901</v>
      </c>
      <c r="AB10" s="17"/>
      <c r="AC10" s="17">
        <v>0</v>
      </c>
      <c r="AD10" s="17">
        <v>9.6704645862615804E-2</v>
      </c>
      <c r="AE10" s="17">
        <v>0.10305072512180199</v>
      </c>
      <c r="AF10" s="17">
        <v>0.15824694748360599</v>
      </c>
      <c r="AG10" s="17">
        <v>0.18356324913736499</v>
      </c>
      <c r="AH10" s="17">
        <v>0.193289712940966</v>
      </c>
      <c r="AI10" s="17">
        <v>0.181462280739034</v>
      </c>
      <c r="AJ10" s="17">
        <v>0.234315973533502</v>
      </c>
      <c r="AK10" s="17">
        <v>0.18549058848957301</v>
      </c>
      <c r="AL10" s="17">
        <v>0.16046246337591599</v>
      </c>
      <c r="AM10" s="17">
        <v>0.116058452831607</v>
      </c>
      <c r="AN10" s="17">
        <v>0.17193685654502799</v>
      </c>
      <c r="AO10" s="17">
        <v>9.56452852573665E-2</v>
      </c>
      <c r="AP10" s="17">
        <v>0.24923644835693101</v>
      </c>
      <c r="AQ10" s="17">
        <v>0.338125496650859</v>
      </c>
      <c r="AR10" s="17">
        <v>0.25508997197605299</v>
      </c>
      <c r="AS10" s="17"/>
      <c r="AT10" s="17">
        <v>0.23013946084485401</v>
      </c>
      <c r="AU10" s="17">
        <v>0.18666768205529299</v>
      </c>
      <c r="AV10" s="17">
        <v>0.16913791170504899</v>
      </c>
      <c r="AW10" s="17">
        <v>0.13270699004990899</v>
      </c>
      <c r="AX10" s="17">
        <v>9.9119162254402302E-2</v>
      </c>
      <c r="AY10" s="17">
        <v>0.10619797022534901</v>
      </c>
      <c r="AZ10" s="17"/>
      <c r="BA10" s="17">
        <v>0.16708699171855401</v>
      </c>
      <c r="BB10" s="17">
        <v>0.12233855988903999</v>
      </c>
      <c r="BC10" s="17">
        <v>0.18775338477699099</v>
      </c>
      <c r="BD10" s="17">
        <v>0.239909028571553</v>
      </c>
      <c r="BE10" s="17">
        <v>0.24896233665162301</v>
      </c>
      <c r="BF10" s="17"/>
      <c r="BG10" s="17">
        <v>0.184605850739017</v>
      </c>
      <c r="BH10" s="17">
        <v>0.21033737127991001</v>
      </c>
      <c r="BI10" s="17">
        <v>0.15866542240364501</v>
      </c>
      <c r="BJ10" s="17">
        <v>0.18908861220183501</v>
      </c>
      <c r="BK10" s="17">
        <v>7.1118923784342203E-2</v>
      </c>
      <c r="BL10" s="17"/>
      <c r="BM10" s="17">
        <v>0.203785245773945</v>
      </c>
      <c r="BN10" s="17">
        <v>0.16376977922786601</v>
      </c>
      <c r="BO10" s="17">
        <v>0.106032769592142</v>
      </c>
      <c r="BP10" s="17"/>
      <c r="BQ10" s="17">
        <v>0.28378729623255899</v>
      </c>
      <c r="BR10" s="17">
        <v>0.108907233624465</v>
      </c>
      <c r="BS10" s="17"/>
      <c r="BT10" s="17">
        <v>0.206286768937296</v>
      </c>
      <c r="BU10" s="17">
        <v>0.12383954069325399</v>
      </c>
    </row>
    <row r="11" spans="2:73" x14ac:dyDescent="0.3">
      <c r="B11" s="18" t="s">
        <v>683</v>
      </c>
      <c r="C11" s="17">
        <v>0.418849353064286</v>
      </c>
      <c r="D11" s="17">
        <v>0.44051800150281001</v>
      </c>
      <c r="E11" s="17">
        <v>0.39782757159733501</v>
      </c>
      <c r="F11" s="17"/>
      <c r="G11" s="17">
        <v>0.324112584352303</v>
      </c>
      <c r="H11" s="17">
        <v>0.33357207223537499</v>
      </c>
      <c r="I11" s="17">
        <v>0.40249647310396702</v>
      </c>
      <c r="J11" s="17">
        <v>0.47467113433226399</v>
      </c>
      <c r="K11" s="17">
        <v>0.45656087114587501</v>
      </c>
      <c r="L11" s="17">
        <v>0.49014425588659399</v>
      </c>
      <c r="M11" s="17"/>
      <c r="N11" s="17">
        <v>0.37821323270266699</v>
      </c>
      <c r="O11" s="17">
        <v>0.43075405666000099</v>
      </c>
      <c r="P11" s="17">
        <v>0.408379577463865</v>
      </c>
      <c r="Q11" s="17">
        <v>0.45806628349684803</v>
      </c>
      <c r="R11" s="17"/>
      <c r="S11" s="17">
        <v>0.39712171544386698</v>
      </c>
      <c r="T11" s="17">
        <v>0.39309318087535799</v>
      </c>
      <c r="U11" s="17">
        <v>0.42710252840838098</v>
      </c>
      <c r="V11" s="17">
        <v>0.40520492292211802</v>
      </c>
      <c r="W11" s="17">
        <v>0.42675165524563002</v>
      </c>
      <c r="X11" s="17">
        <v>0.47259562890071799</v>
      </c>
      <c r="Y11" s="17">
        <v>0.47610025565280401</v>
      </c>
      <c r="Z11" s="17">
        <v>0.37224999898989602</v>
      </c>
      <c r="AA11" s="17">
        <v>0.40843437010100397</v>
      </c>
      <c r="AB11" s="17"/>
      <c r="AC11" s="17">
        <v>0.40088438149951899</v>
      </c>
      <c r="AD11" s="17">
        <v>0.36776082392036602</v>
      </c>
      <c r="AE11" s="17">
        <v>0.466480140256892</v>
      </c>
      <c r="AF11" s="17">
        <v>0.45162561889352298</v>
      </c>
      <c r="AG11" s="17">
        <v>0.47576478754809898</v>
      </c>
      <c r="AH11" s="17">
        <v>0.44525187546350398</v>
      </c>
      <c r="AI11" s="17">
        <v>0.40241097317623198</v>
      </c>
      <c r="AJ11" s="17">
        <v>0.42667475008478301</v>
      </c>
      <c r="AK11" s="17">
        <v>0.439075161283144</v>
      </c>
      <c r="AL11" s="17">
        <v>0.40069186721337002</v>
      </c>
      <c r="AM11" s="17">
        <v>0.44447915277715</v>
      </c>
      <c r="AN11" s="17">
        <v>0.41320830377242801</v>
      </c>
      <c r="AO11" s="17">
        <v>0.383901225040574</v>
      </c>
      <c r="AP11" s="17">
        <v>0.42134325426234098</v>
      </c>
      <c r="AQ11" s="17">
        <v>0.30343387797245802</v>
      </c>
      <c r="AR11" s="17">
        <v>0.28040350778922102</v>
      </c>
      <c r="AS11" s="17"/>
      <c r="AT11" s="17">
        <v>0.357942872636964</v>
      </c>
      <c r="AU11" s="17">
        <v>0.42931784711556198</v>
      </c>
      <c r="AV11" s="17">
        <v>0.41199061730008402</v>
      </c>
      <c r="AW11" s="17">
        <v>0.47781343352062999</v>
      </c>
      <c r="AX11" s="17">
        <v>0.43245567853129702</v>
      </c>
      <c r="AY11" s="17">
        <v>0.44022407761665699</v>
      </c>
      <c r="AZ11" s="17"/>
      <c r="BA11" s="17">
        <v>0.47190372367658501</v>
      </c>
      <c r="BB11" s="17">
        <v>0.43069689355628099</v>
      </c>
      <c r="BC11" s="17">
        <v>0.391493841225386</v>
      </c>
      <c r="BD11" s="17">
        <v>0.343356072839482</v>
      </c>
      <c r="BE11" s="17">
        <v>0.21011136044144599</v>
      </c>
      <c r="BF11" s="17"/>
      <c r="BG11" s="17">
        <v>0.46640957654779902</v>
      </c>
      <c r="BH11" s="17">
        <v>0.40200211166712702</v>
      </c>
      <c r="BI11" s="17">
        <v>0.392785706859267</v>
      </c>
      <c r="BJ11" s="17">
        <v>0.42660085773780498</v>
      </c>
      <c r="BK11" s="17">
        <v>0.41582836420598002</v>
      </c>
      <c r="BL11" s="17"/>
      <c r="BM11" s="17">
        <v>0.423462576063459</v>
      </c>
      <c r="BN11" s="17">
        <v>0.399739723486773</v>
      </c>
      <c r="BO11" s="17">
        <v>0.45223267401877298</v>
      </c>
      <c r="BP11" s="17"/>
      <c r="BQ11" s="17">
        <v>0.31715658187673501</v>
      </c>
      <c r="BR11" s="17">
        <v>0.49140150077540901</v>
      </c>
      <c r="BS11" s="17"/>
      <c r="BT11" s="17">
        <v>0.38640665136068397</v>
      </c>
      <c r="BU11" s="17">
        <v>0.48034253226216</v>
      </c>
    </row>
    <row r="12" spans="2:73" x14ac:dyDescent="0.3">
      <c r="B12" s="18" t="s">
        <v>684</v>
      </c>
      <c r="C12" s="17">
        <v>0.206125766457222</v>
      </c>
      <c r="D12" s="17">
        <v>0.176612445178115</v>
      </c>
      <c r="E12" s="17">
        <v>0.235616716620622</v>
      </c>
      <c r="F12" s="17"/>
      <c r="G12" s="17">
        <v>0.24277804233932199</v>
      </c>
      <c r="H12" s="17">
        <v>0.14182425144156099</v>
      </c>
      <c r="I12" s="17">
        <v>0.19068542858819201</v>
      </c>
      <c r="J12" s="17">
        <v>0.215940043252072</v>
      </c>
      <c r="K12" s="17">
        <v>0.24913495300702199</v>
      </c>
      <c r="L12" s="17">
        <v>0.20890186540494801</v>
      </c>
      <c r="M12" s="17"/>
      <c r="N12" s="17">
        <v>0.211508671116303</v>
      </c>
      <c r="O12" s="17">
        <v>0.20385135194575599</v>
      </c>
      <c r="P12" s="17">
        <v>0.223731861012197</v>
      </c>
      <c r="Q12" s="17">
        <v>0.18855265980217201</v>
      </c>
      <c r="R12" s="17"/>
      <c r="S12" s="17">
        <v>0.194774459208617</v>
      </c>
      <c r="T12" s="17">
        <v>0.23643978400073901</v>
      </c>
      <c r="U12" s="17">
        <v>0.23421085904559399</v>
      </c>
      <c r="V12" s="17">
        <v>0.21800479069878401</v>
      </c>
      <c r="W12" s="17">
        <v>0.19486310594680201</v>
      </c>
      <c r="X12" s="17">
        <v>0.16801938777641301</v>
      </c>
      <c r="Y12" s="17">
        <v>0.18506101892167201</v>
      </c>
      <c r="Z12" s="17">
        <v>0.21256512996753099</v>
      </c>
      <c r="AA12" s="17">
        <v>0.205575267671815</v>
      </c>
      <c r="AB12" s="17"/>
      <c r="AC12" s="17">
        <v>0.17386770669363999</v>
      </c>
      <c r="AD12" s="17">
        <v>0.15470657612427099</v>
      </c>
      <c r="AE12" s="17">
        <v>0.19618719461187101</v>
      </c>
      <c r="AF12" s="17">
        <v>0.15882070073014601</v>
      </c>
      <c r="AG12" s="17">
        <v>0.20544513218319699</v>
      </c>
      <c r="AH12" s="17">
        <v>0.21498169792913899</v>
      </c>
      <c r="AI12" s="17">
        <v>0.21390757978792199</v>
      </c>
      <c r="AJ12" s="17">
        <v>0.16252013452245201</v>
      </c>
      <c r="AK12" s="17">
        <v>0.20611146205443101</v>
      </c>
      <c r="AL12" s="17">
        <v>0.20177874491127301</v>
      </c>
      <c r="AM12" s="17">
        <v>0.240048753455153</v>
      </c>
      <c r="AN12" s="17">
        <v>0.25733995845172902</v>
      </c>
      <c r="AO12" s="17">
        <v>0.22119311274898301</v>
      </c>
      <c r="AP12" s="17">
        <v>0.13411547831391499</v>
      </c>
      <c r="AQ12" s="17">
        <v>0.19069809635202101</v>
      </c>
      <c r="AR12" s="17">
        <v>0.210329933587352</v>
      </c>
      <c r="AS12" s="17"/>
      <c r="AT12" s="17">
        <v>0.170168885459235</v>
      </c>
      <c r="AU12" s="17">
        <v>0.18967079743512599</v>
      </c>
      <c r="AV12" s="17">
        <v>0.18939302807040201</v>
      </c>
      <c r="AW12" s="17">
        <v>0.22996562920694699</v>
      </c>
      <c r="AX12" s="17">
        <v>0.28773718830185702</v>
      </c>
      <c r="AY12" s="17">
        <v>0.29243118200337898</v>
      </c>
      <c r="AZ12" s="17"/>
      <c r="BA12" s="17">
        <v>0.18491921573642101</v>
      </c>
      <c r="BB12" s="17">
        <v>0.23436726547595099</v>
      </c>
      <c r="BC12" s="17">
        <v>0.22978013561351901</v>
      </c>
      <c r="BD12" s="17">
        <v>0.187765689361796</v>
      </c>
      <c r="BE12" s="17">
        <v>0.18023891446426599</v>
      </c>
      <c r="BF12" s="17"/>
      <c r="BG12" s="17">
        <v>0.18489175222121801</v>
      </c>
      <c r="BH12" s="17">
        <v>0.184368119884738</v>
      </c>
      <c r="BI12" s="17">
        <v>0.26004221283267698</v>
      </c>
      <c r="BJ12" s="17">
        <v>0.21603350226048701</v>
      </c>
      <c r="BK12" s="17">
        <v>0.33683721918437498</v>
      </c>
      <c r="BL12" s="17"/>
      <c r="BM12" s="17">
        <v>0.187129595205619</v>
      </c>
      <c r="BN12" s="17">
        <v>0.235332085197968</v>
      </c>
      <c r="BO12" s="17">
        <v>0.189879662455092</v>
      </c>
      <c r="BP12" s="17"/>
      <c r="BQ12" s="17">
        <v>0.190956147528098</v>
      </c>
      <c r="BR12" s="17">
        <v>0.213590187866954</v>
      </c>
      <c r="BS12" s="17"/>
      <c r="BT12" s="17">
        <v>0.23995382309915</v>
      </c>
      <c r="BU12" s="17">
        <v>0.16079161766521399</v>
      </c>
    </row>
    <row r="13" spans="2:73" x14ac:dyDescent="0.3">
      <c r="B13" s="18" t="s">
        <v>685</v>
      </c>
      <c r="C13" s="17">
        <v>2.1229073427076899E-2</v>
      </c>
      <c r="D13" s="17">
        <v>1.6228138121475302E-2</v>
      </c>
      <c r="E13" s="17">
        <v>2.5727581662089199E-2</v>
      </c>
      <c r="F13" s="17"/>
      <c r="G13" s="17">
        <v>1.6172635380433498E-2</v>
      </c>
      <c r="H13" s="17">
        <v>9.2456591948182707E-3</v>
      </c>
      <c r="I13" s="17">
        <v>1.8966551792133302E-2</v>
      </c>
      <c r="J13" s="17">
        <v>1.4828900750857099E-2</v>
      </c>
      <c r="K13" s="17">
        <v>1.8545526733236201E-2</v>
      </c>
      <c r="L13" s="17">
        <v>4.3209695825460297E-2</v>
      </c>
      <c r="M13" s="17"/>
      <c r="N13" s="17">
        <v>1.2350012470976701E-2</v>
      </c>
      <c r="O13" s="17">
        <v>2.1024804014766599E-2</v>
      </c>
      <c r="P13" s="17">
        <v>3.0902634855025299E-2</v>
      </c>
      <c r="Q13" s="17">
        <v>1.8066786811567301E-2</v>
      </c>
      <c r="R13" s="17"/>
      <c r="S13" s="17">
        <v>7.4563814531713596E-3</v>
      </c>
      <c r="T13" s="17">
        <v>3.38753464860196E-2</v>
      </c>
      <c r="U13" s="17">
        <v>1.9732355624423201E-2</v>
      </c>
      <c r="V13" s="17">
        <v>2.9527242583436301E-2</v>
      </c>
      <c r="W13" s="17">
        <v>2.52042945730389E-2</v>
      </c>
      <c r="X13" s="17">
        <v>1.3808905889749701E-2</v>
      </c>
      <c r="Y13" s="17">
        <v>1.7252610093871499E-2</v>
      </c>
      <c r="Z13" s="17">
        <v>2.3692844404062999E-2</v>
      </c>
      <c r="AA13" s="17">
        <v>2.2033634074448E-2</v>
      </c>
      <c r="AB13" s="17"/>
      <c r="AC13" s="17">
        <v>0</v>
      </c>
      <c r="AD13" s="17">
        <v>1.715756961895E-2</v>
      </c>
      <c r="AE13" s="17">
        <v>9.2272996549193406E-3</v>
      </c>
      <c r="AF13" s="17">
        <v>2.5356722593539799E-2</v>
      </c>
      <c r="AG13" s="17">
        <v>3.8083325879261803E-2</v>
      </c>
      <c r="AH13" s="17">
        <v>2.1558304548446799E-2</v>
      </c>
      <c r="AI13" s="17">
        <v>3.2804098158441403E-2</v>
      </c>
      <c r="AJ13" s="17">
        <v>2.5429677333789799E-2</v>
      </c>
      <c r="AK13" s="17">
        <v>3.6054296063525303E-2</v>
      </c>
      <c r="AL13" s="17">
        <v>2.1890165009204599E-2</v>
      </c>
      <c r="AM13" s="17">
        <v>1.28299247253616E-2</v>
      </c>
      <c r="AN13" s="17">
        <v>1.0525506430040601E-2</v>
      </c>
      <c r="AO13" s="17">
        <v>2.06736838202549E-2</v>
      </c>
      <c r="AP13" s="17">
        <v>1.6562983684214001E-2</v>
      </c>
      <c r="AQ13" s="17">
        <v>0</v>
      </c>
      <c r="AR13" s="17">
        <v>0</v>
      </c>
      <c r="AS13" s="17"/>
      <c r="AT13" s="17">
        <v>8.65641702656594E-3</v>
      </c>
      <c r="AU13" s="17">
        <v>2.2128894802701801E-2</v>
      </c>
      <c r="AV13" s="17">
        <v>8.0004951423007908E-3</v>
      </c>
      <c r="AW13" s="17">
        <v>3.2918088061230699E-2</v>
      </c>
      <c r="AX13" s="17">
        <v>2.73022936469513E-2</v>
      </c>
      <c r="AY13" s="17">
        <v>6.8068576872103506E-2</v>
      </c>
      <c r="AZ13" s="17"/>
      <c r="BA13" s="17">
        <v>2.18166955964978E-2</v>
      </c>
      <c r="BB13" s="17">
        <v>2.0777493906846099E-2</v>
      </c>
      <c r="BC13" s="17">
        <v>1.9135048932662799E-2</v>
      </c>
      <c r="BD13" s="17">
        <v>2.32934769312181E-2</v>
      </c>
      <c r="BE13" s="17">
        <v>0</v>
      </c>
      <c r="BF13" s="17"/>
      <c r="BG13" s="17">
        <v>2.1124463988040999E-2</v>
      </c>
      <c r="BH13" s="17">
        <v>1.9546392109801601E-2</v>
      </c>
      <c r="BI13" s="17">
        <v>0</v>
      </c>
      <c r="BJ13" s="17">
        <v>3.2326328001366401E-2</v>
      </c>
      <c r="BK13" s="17">
        <v>4.3229260983025097E-2</v>
      </c>
      <c r="BL13" s="17"/>
      <c r="BM13" s="17">
        <v>1.3696896771784799E-2</v>
      </c>
      <c r="BN13" s="17">
        <v>2.0555761680437899E-2</v>
      </c>
      <c r="BO13" s="17">
        <v>4.4805974359161997E-2</v>
      </c>
      <c r="BP13" s="17"/>
      <c r="BQ13" s="17">
        <v>1.9311210581720199E-2</v>
      </c>
      <c r="BR13" s="17">
        <v>2.2998061799754999E-2</v>
      </c>
      <c r="BS13" s="17"/>
      <c r="BT13" s="17">
        <v>1.7491606428378301E-2</v>
      </c>
      <c r="BU13" s="17">
        <v>2.97786285732995E-2</v>
      </c>
    </row>
    <row r="14" spans="2:73" x14ac:dyDescent="0.3">
      <c r="B14" s="18" t="s">
        <v>92</v>
      </c>
      <c r="C14" s="19">
        <v>0.10646972323597099</v>
      </c>
      <c r="D14" s="19">
        <v>8.8822805333661201E-2</v>
      </c>
      <c r="E14" s="19">
        <v>0.12412938431620101</v>
      </c>
      <c r="F14" s="19"/>
      <c r="G14" s="19">
        <v>0.13580021957385799</v>
      </c>
      <c r="H14" s="19">
        <v>8.9920669798914402E-2</v>
      </c>
      <c r="I14" s="19">
        <v>9.9579352991819095E-2</v>
      </c>
      <c r="J14" s="19">
        <v>0.12750890847203999</v>
      </c>
      <c r="K14" s="19">
        <v>0.110280448573427</v>
      </c>
      <c r="L14" s="19">
        <v>8.5906774127940497E-2</v>
      </c>
      <c r="M14" s="19"/>
      <c r="N14" s="19">
        <v>6.7936970956167395E-2</v>
      </c>
      <c r="O14" s="19">
        <v>0.11852977001550399</v>
      </c>
      <c r="P14" s="19">
        <v>0.104982200670314</v>
      </c>
      <c r="Q14" s="19">
        <v>0.13715685089031701</v>
      </c>
      <c r="R14" s="19"/>
      <c r="S14" s="19">
        <v>8.9755057758194007E-2</v>
      </c>
      <c r="T14" s="19">
        <v>0.121197210330313</v>
      </c>
      <c r="U14" s="19">
        <v>0.10031938865510399</v>
      </c>
      <c r="V14" s="19">
        <v>0.123037944206671</v>
      </c>
      <c r="W14" s="19">
        <v>0.108296050072128</v>
      </c>
      <c r="X14" s="19">
        <v>0.15427417369948401</v>
      </c>
      <c r="Y14" s="19">
        <v>7.3802368014174197E-2</v>
      </c>
      <c r="Z14" s="19">
        <v>0.124841557687022</v>
      </c>
      <c r="AA14" s="19">
        <v>7.3818707549252099E-2</v>
      </c>
      <c r="AB14" s="19"/>
      <c r="AC14" s="19">
        <v>0.42524791180684102</v>
      </c>
      <c r="AD14" s="19">
        <v>0.24826877797260199</v>
      </c>
      <c r="AE14" s="19">
        <v>0.17105887145400001</v>
      </c>
      <c r="AF14" s="19">
        <v>0.12681982169050601</v>
      </c>
      <c r="AG14" s="19">
        <v>6.1010422219854601E-2</v>
      </c>
      <c r="AH14" s="19">
        <v>0.103753634771814</v>
      </c>
      <c r="AI14" s="19">
        <v>8.0471781368860601E-2</v>
      </c>
      <c r="AJ14" s="19">
        <v>9.9202754320378894E-2</v>
      </c>
      <c r="AK14" s="19">
        <v>0.11350818403108701</v>
      </c>
      <c r="AL14" s="19">
        <v>9.4916267438007906E-2</v>
      </c>
      <c r="AM14" s="19">
        <v>0.117128346730133</v>
      </c>
      <c r="AN14" s="19">
        <v>8.5937342896908298E-2</v>
      </c>
      <c r="AO14" s="19">
        <v>0.11348199777276601</v>
      </c>
      <c r="AP14" s="19">
        <v>8.7506371371768005E-2</v>
      </c>
      <c r="AQ14" s="19">
        <v>9.7223509331891694E-2</v>
      </c>
      <c r="AR14" s="19">
        <v>3.0838219934579299E-2</v>
      </c>
      <c r="AS14" s="19"/>
      <c r="AT14" s="19">
        <v>9.1674181600458607E-2</v>
      </c>
      <c r="AU14" s="19">
        <v>0.105798168317824</v>
      </c>
      <c r="AV14" s="19">
        <v>0.15921979409661599</v>
      </c>
      <c r="AW14" s="19">
        <v>9.3714675640907394E-2</v>
      </c>
      <c r="AX14" s="19">
        <v>0.11567947226915699</v>
      </c>
      <c r="AY14" s="19">
        <v>5.1687063488235797E-2</v>
      </c>
      <c r="AZ14" s="19"/>
      <c r="BA14" s="19">
        <v>0.115743165748992</v>
      </c>
      <c r="BB14" s="19">
        <v>0.13744327865742501</v>
      </c>
      <c r="BC14" s="19">
        <v>9.7224350552843702E-2</v>
      </c>
      <c r="BD14" s="19">
        <v>7.2157258540400601E-2</v>
      </c>
      <c r="BE14" s="19">
        <v>6.3883898412204806E-2</v>
      </c>
      <c r="BF14" s="19"/>
      <c r="BG14" s="19">
        <v>8.0769301296585494E-2</v>
      </c>
      <c r="BH14" s="19">
        <v>7.8058834456052897E-2</v>
      </c>
      <c r="BI14" s="19">
        <v>9.9476952545971303E-2</v>
      </c>
      <c r="BJ14" s="19">
        <v>7.6912994674916094E-2</v>
      </c>
      <c r="BK14" s="19">
        <v>0.13298623184227701</v>
      </c>
      <c r="BL14" s="19"/>
      <c r="BM14" s="19">
        <v>8.1963507059014798E-2</v>
      </c>
      <c r="BN14" s="19">
        <v>0.115007751964528</v>
      </c>
      <c r="BO14" s="19">
        <v>0.15689581375005199</v>
      </c>
      <c r="BP14" s="19"/>
      <c r="BQ14" s="19">
        <v>4.9030003249664E-2</v>
      </c>
      <c r="BR14" s="19">
        <v>0.12207679189245201</v>
      </c>
      <c r="BS14" s="19"/>
      <c r="BT14" s="19">
        <v>6.5618002445302498E-2</v>
      </c>
      <c r="BU14" s="19">
        <v>0.14660573912883201</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4.7381442252586198E-2</v>
      </c>
      <c r="D9" s="17">
        <v>5.9386617223615899E-2</v>
      </c>
      <c r="E9" s="17">
        <v>3.5170458945795902E-2</v>
      </c>
      <c r="F9" s="17"/>
      <c r="G9" s="17">
        <v>7.0694379896610399E-2</v>
      </c>
      <c r="H9" s="17">
        <v>0.103660287423342</v>
      </c>
      <c r="I9" s="17">
        <v>4.9595438971635299E-2</v>
      </c>
      <c r="J9" s="17">
        <v>1.3891983510805299E-2</v>
      </c>
      <c r="K9" s="17">
        <v>2.4011643937875499E-2</v>
      </c>
      <c r="L9" s="17">
        <v>3.0162415075733699E-2</v>
      </c>
      <c r="M9" s="17"/>
      <c r="N9" s="17">
        <v>6.5722352797773401E-2</v>
      </c>
      <c r="O9" s="17">
        <v>3.3928456311825998E-2</v>
      </c>
      <c r="P9" s="17">
        <v>5.3692002931187102E-2</v>
      </c>
      <c r="Q9" s="17">
        <v>3.7349282274445998E-2</v>
      </c>
      <c r="R9" s="17"/>
      <c r="S9" s="17">
        <v>0.10711963802568999</v>
      </c>
      <c r="T9" s="17">
        <v>2.40317927746054E-2</v>
      </c>
      <c r="U9" s="17">
        <v>6.7818660035993406E-2</v>
      </c>
      <c r="V9" s="17">
        <v>3.8985670353444003E-2</v>
      </c>
      <c r="W9" s="17">
        <v>4.62364254565771E-2</v>
      </c>
      <c r="X9" s="17">
        <v>3.3224939495214101E-2</v>
      </c>
      <c r="Y9" s="17">
        <v>2.0612037309790599E-2</v>
      </c>
      <c r="Z9" s="17">
        <v>1.2097075798016801E-2</v>
      </c>
      <c r="AA9" s="17">
        <v>4.12277234870582E-2</v>
      </c>
      <c r="AB9" s="17"/>
      <c r="AC9" s="17">
        <v>0</v>
      </c>
      <c r="AD9" s="17">
        <v>8.5156158192898596E-2</v>
      </c>
      <c r="AE9" s="17">
        <v>2.05975710500618E-2</v>
      </c>
      <c r="AF9" s="17">
        <v>7.5158441200867607E-2</v>
      </c>
      <c r="AG9" s="17">
        <v>2.71147165455333E-2</v>
      </c>
      <c r="AH9" s="17">
        <v>1.53261644853719E-2</v>
      </c>
      <c r="AI9" s="17">
        <v>4.1837618425911501E-2</v>
      </c>
      <c r="AJ9" s="17">
        <v>5.8723708809873598E-2</v>
      </c>
      <c r="AK9" s="17">
        <v>5.9310559088793798E-2</v>
      </c>
      <c r="AL9" s="17">
        <v>5.0454797787927899E-2</v>
      </c>
      <c r="AM9" s="17">
        <v>1.42416533357132E-2</v>
      </c>
      <c r="AN9" s="17">
        <v>3.8677160018546701E-2</v>
      </c>
      <c r="AO9" s="17">
        <v>6.1518485257854902E-2</v>
      </c>
      <c r="AP9" s="17">
        <v>0.107299872547998</v>
      </c>
      <c r="AQ9" s="17">
        <v>8.2212648563587898E-2</v>
      </c>
      <c r="AR9" s="17">
        <v>0.109149943011992</v>
      </c>
      <c r="AS9" s="17"/>
      <c r="AT9" s="17">
        <v>9.1706187132151604E-2</v>
      </c>
      <c r="AU9" s="17">
        <v>3.7189033066426999E-2</v>
      </c>
      <c r="AV9" s="17">
        <v>4.5184112258631198E-2</v>
      </c>
      <c r="AW9" s="17">
        <v>2.5761939100419701E-2</v>
      </c>
      <c r="AX9" s="17">
        <v>2.5575299333468301E-2</v>
      </c>
      <c r="AY9" s="17">
        <v>9.2385915340261505E-3</v>
      </c>
      <c r="AZ9" s="17"/>
      <c r="BA9" s="17">
        <v>3.03856158009989E-2</v>
      </c>
      <c r="BB9" s="17">
        <v>3.7130130377595098E-2</v>
      </c>
      <c r="BC9" s="17">
        <v>3.4000465025913203E-2</v>
      </c>
      <c r="BD9" s="17">
        <v>8.5128778350831796E-2</v>
      </c>
      <c r="BE9" s="17">
        <v>0.27795130116279299</v>
      </c>
      <c r="BF9" s="17"/>
      <c r="BG9" s="17">
        <v>4.0128839321361701E-2</v>
      </c>
      <c r="BH9" s="17">
        <v>6.6798585194393606E-2</v>
      </c>
      <c r="BI9" s="17">
        <v>5.1549936335973698E-2</v>
      </c>
      <c r="BJ9" s="17">
        <v>4.3806949600782998E-2</v>
      </c>
      <c r="BK9" s="17">
        <v>3.7444255860409302E-2</v>
      </c>
      <c r="BL9" s="17"/>
      <c r="BM9" s="17">
        <v>6.3917900456735399E-2</v>
      </c>
      <c r="BN9" s="17">
        <v>3.4474512733136203E-2</v>
      </c>
      <c r="BO9" s="17">
        <v>3.0859281354854402E-2</v>
      </c>
      <c r="BP9" s="17"/>
      <c r="BQ9" s="17">
        <v>8.5804345461468201E-2</v>
      </c>
      <c r="BR9" s="17">
        <v>2.7867354815178699E-2</v>
      </c>
      <c r="BS9" s="17"/>
      <c r="BT9" s="17">
        <v>5.3735530141105103E-2</v>
      </c>
      <c r="BU9" s="17">
        <v>4.1211635078415798E-2</v>
      </c>
    </row>
    <row r="10" spans="2:73" x14ac:dyDescent="0.3">
      <c r="B10" s="18" t="s">
        <v>682</v>
      </c>
      <c r="C10" s="17">
        <v>0.14207625144886099</v>
      </c>
      <c r="D10" s="17">
        <v>0.15073620757641301</v>
      </c>
      <c r="E10" s="17">
        <v>0.13359746869710001</v>
      </c>
      <c r="F10" s="17"/>
      <c r="G10" s="17">
        <v>0.156697600891987</v>
      </c>
      <c r="H10" s="17">
        <v>0.27250233344422897</v>
      </c>
      <c r="I10" s="17">
        <v>0.17932486453813501</v>
      </c>
      <c r="J10" s="17">
        <v>9.7034263370901305E-2</v>
      </c>
      <c r="K10" s="17">
        <v>6.4505664000426705E-2</v>
      </c>
      <c r="L10" s="17">
        <v>8.7106454685577706E-2</v>
      </c>
      <c r="M10" s="17"/>
      <c r="N10" s="17">
        <v>0.173419373561815</v>
      </c>
      <c r="O10" s="17">
        <v>0.150165459272109</v>
      </c>
      <c r="P10" s="17">
        <v>0.14106841344078999</v>
      </c>
      <c r="Q10" s="17">
        <v>0.103582076278127</v>
      </c>
      <c r="R10" s="17"/>
      <c r="S10" s="17">
        <v>0.193856371684103</v>
      </c>
      <c r="T10" s="17">
        <v>0.132299976041936</v>
      </c>
      <c r="U10" s="17">
        <v>0.12504564422929601</v>
      </c>
      <c r="V10" s="17">
        <v>0.120496962001317</v>
      </c>
      <c r="W10" s="17">
        <v>0.144380179989722</v>
      </c>
      <c r="X10" s="17">
        <v>0.124657289030925</v>
      </c>
      <c r="Y10" s="17">
        <v>0.104331536204863</v>
      </c>
      <c r="Z10" s="17">
        <v>0.123061633989123</v>
      </c>
      <c r="AA10" s="17">
        <v>0.17232292847949299</v>
      </c>
      <c r="AB10" s="17"/>
      <c r="AC10" s="17">
        <v>0</v>
      </c>
      <c r="AD10" s="17">
        <v>0.147777317073498</v>
      </c>
      <c r="AE10" s="17">
        <v>8.3688601839682103E-2</v>
      </c>
      <c r="AF10" s="17">
        <v>8.5204465025263604E-2</v>
      </c>
      <c r="AG10" s="17">
        <v>0.147570855766748</v>
      </c>
      <c r="AH10" s="17">
        <v>0.138941946547576</v>
      </c>
      <c r="AI10" s="17">
        <v>0.15235544578161</v>
      </c>
      <c r="AJ10" s="17">
        <v>0.213791414516978</v>
      </c>
      <c r="AK10" s="17">
        <v>0.13866448256681699</v>
      </c>
      <c r="AL10" s="17">
        <v>0.17017863215603199</v>
      </c>
      <c r="AM10" s="17">
        <v>0.102930277682515</v>
      </c>
      <c r="AN10" s="17">
        <v>0.10539968504324899</v>
      </c>
      <c r="AO10" s="17">
        <v>0.15809007862556801</v>
      </c>
      <c r="AP10" s="17">
        <v>0.19110554125929399</v>
      </c>
      <c r="AQ10" s="17">
        <v>0.10225363845787901</v>
      </c>
      <c r="AR10" s="17">
        <v>0.28322681763718899</v>
      </c>
      <c r="AS10" s="17"/>
      <c r="AT10" s="17">
        <v>0.18919833555228299</v>
      </c>
      <c r="AU10" s="17">
        <v>0.14131009634369299</v>
      </c>
      <c r="AV10" s="17">
        <v>0.145002430445689</v>
      </c>
      <c r="AW10" s="17">
        <v>0.1224582722248</v>
      </c>
      <c r="AX10" s="17">
        <v>7.2020859301534401E-2</v>
      </c>
      <c r="AY10" s="17">
        <v>0.107349236319657</v>
      </c>
      <c r="AZ10" s="17"/>
      <c r="BA10" s="17">
        <v>9.5372917521172801E-2</v>
      </c>
      <c r="BB10" s="17">
        <v>0.13456387443517701</v>
      </c>
      <c r="BC10" s="17">
        <v>0.16439222031155701</v>
      </c>
      <c r="BD10" s="17">
        <v>0.209653672316229</v>
      </c>
      <c r="BE10" s="17">
        <v>0.16240552060265201</v>
      </c>
      <c r="BF10" s="17"/>
      <c r="BG10" s="17">
        <v>0.16185759081881601</v>
      </c>
      <c r="BH10" s="17">
        <v>0.19744327260988601</v>
      </c>
      <c r="BI10" s="17">
        <v>0.12158628397696</v>
      </c>
      <c r="BJ10" s="17">
        <v>0.14575327851685699</v>
      </c>
      <c r="BK10" s="17">
        <v>7.2358300270097306E-2</v>
      </c>
      <c r="BL10" s="17"/>
      <c r="BM10" s="17">
        <v>0.173102271237629</v>
      </c>
      <c r="BN10" s="17">
        <v>0.12605368944879</v>
      </c>
      <c r="BO10" s="17">
        <v>9.1004879003751205E-2</v>
      </c>
      <c r="BP10" s="17"/>
      <c r="BQ10" s="17">
        <v>0.244996999405555</v>
      </c>
      <c r="BR10" s="17">
        <v>7.9518965478038106E-2</v>
      </c>
      <c r="BS10" s="17"/>
      <c r="BT10" s="17">
        <v>0.17189676989073299</v>
      </c>
      <c r="BU10" s="17">
        <v>9.4830041567555104E-2</v>
      </c>
    </row>
    <row r="11" spans="2:73" x14ac:dyDescent="0.3">
      <c r="B11" s="18" t="s">
        <v>683</v>
      </c>
      <c r="C11" s="17">
        <v>0.54949437726600803</v>
      </c>
      <c r="D11" s="17">
        <v>0.57402050046251996</v>
      </c>
      <c r="E11" s="17">
        <v>0.52516918384307498</v>
      </c>
      <c r="F11" s="17"/>
      <c r="G11" s="17">
        <v>0.509822987160229</v>
      </c>
      <c r="H11" s="17">
        <v>0.41887857686018298</v>
      </c>
      <c r="I11" s="17">
        <v>0.51604612171290998</v>
      </c>
      <c r="J11" s="17">
        <v>0.61061043378295998</v>
      </c>
      <c r="K11" s="17">
        <v>0.62820593776886202</v>
      </c>
      <c r="L11" s="17">
        <v>0.60329990805240796</v>
      </c>
      <c r="M11" s="17"/>
      <c r="N11" s="17">
        <v>0.53244626337711798</v>
      </c>
      <c r="O11" s="17">
        <v>0.58081867618809302</v>
      </c>
      <c r="P11" s="17">
        <v>0.51489263559854703</v>
      </c>
      <c r="Q11" s="17">
        <v>0.56547752631881598</v>
      </c>
      <c r="R11" s="17"/>
      <c r="S11" s="17">
        <v>0.49758229342746202</v>
      </c>
      <c r="T11" s="17">
        <v>0.54141608936538399</v>
      </c>
      <c r="U11" s="17">
        <v>0.48408349368727499</v>
      </c>
      <c r="V11" s="17">
        <v>0.57259184988331302</v>
      </c>
      <c r="W11" s="17">
        <v>0.52980276441402097</v>
      </c>
      <c r="X11" s="17">
        <v>0.54788031554216599</v>
      </c>
      <c r="Y11" s="17">
        <v>0.68952009350819998</v>
      </c>
      <c r="Z11" s="17">
        <v>0.59368415048628698</v>
      </c>
      <c r="AA11" s="17">
        <v>0.538766445453283</v>
      </c>
      <c r="AB11" s="17"/>
      <c r="AC11" s="17">
        <v>0.600382230686893</v>
      </c>
      <c r="AD11" s="17">
        <v>0.38910555373163302</v>
      </c>
      <c r="AE11" s="17">
        <v>0.52625393265394005</v>
      </c>
      <c r="AF11" s="17">
        <v>0.59651797195061596</v>
      </c>
      <c r="AG11" s="17">
        <v>0.518551275577528</v>
      </c>
      <c r="AH11" s="17">
        <v>0.58226634523327903</v>
      </c>
      <c r="AI11" s="17">
        <v>0.57840458901839997</v>
      </c>
      <c r="AJ11" s="17">
        <v>0.56773327911825899</v>
      </c>
      <c r="AK11" s="17">
        <v>0.496834123867398</v>
      </c>
      <c r="AL11" s="17">
        <v>0.50247664873947595</v>
      </c>
      <c r="AM11" s="17">
        <v>0.56637919830141703</v>
      </c>
      <c r="AN11" s="17">
        <v>0.640931323099313</v>
      </c>
      <c r="AO11" s="17">
        <v>0.543835740356575</v>
      </c>
      <c r="AP11" s="17">
        <v>0.46268396990699101</v>
      </c>
      <c r="AQ11" s="17">
        <v>0.59686394014368704</v>
      </c>
      <c r="AR11" s="17">
        <v>0.47882482967775503</v>
      </c>
      <c r="AS11" s="17"/>
      <c r="AT11" s="17">
        <v>0.51793636488614103</v>
      </c>
      <c r="AU11" s="17">
        <v>0.56771559994632304</v>
      </c>
      <c r="AV11" s="17">
        <v>0.51807015446166804</v>
      </c>
      <c r="AW11" s="17">
        <v>0.56090094526447998</v>
      </c>
      <c r="AX11" s="17">
        <v>0.57746414126162404</v>
      </c>
      <c r="AY11" s="17">
        <v>0.605087856474809</v>
      </c>
      <c r="AZ11" s="17"/>
      <c r="BA11" s="17">
        <v>0.58582559968714198</v>
      </c>
      <c r="BB11" s="17">
        <v>0.55047914182260904</v>
      </c>
      <c r="BC11" s="17">
        <v>0.55115823563946698</v>
      </c>
      <c r="BD11" s="17">
        <v>0.48101547100775499</v>
      </c>
      <c r="BE11" s="17">
        <v>0.34310602858241401</v>
      </c>
      <c r="BF11" s="17"/>
      <c r="BG11" s="17">
        <v>0.56368122693272205</v>
      </c>
      <c r="BH11" s="17">
        <v>0.50235115760502502</v>
      </c>
      <c r="BI11" s="17">
        <v>0.562545654946913</v>
      </c>
      <c r="BJ11" s="17">
        <v>0.57069052079710303</v>
      </c>
      <c r="BK11" s="17">
        <v>0.52395240540744503</v>
      </c>
      <c r="BL11" s="17"/>
      <c r="BM11" s="17">
        <v>0.55982255186039598</v>
      </c>
      <c r="BN11" s="17">
        <v>0.56355690841658002</v>
      </c>
      <c r="BO11" s="17">
        <v>0.48497801965607501</v>
      </c>
      <c r="BP11" s="17"/>
      <c r="BQ11" s="17">
        <v>0.47210963778925802</v>
      </c>
      <c r="BR11" s="17">
        <v>0.59595639315013205</v>
      </c>
      <c r="BS11" s="17"/>
      <c r="BT11" s="17">
        <v>0.54274331558087696</v>
      </c>
      <c r="BU11" s="17">
        <v>0.57662558485886095</v>
      </c>
    </row>
    <row r="12" spans="2:73" x14ac:dyDescent="0.3">
      <c r="B12" s="18" t="s">
        <v>684</v>
      </c>
      <c r="C12" s="17">
        <v>0.130809970096882</v>
      </c>
      <c r="D12" s="17">
        <v>0.107931586739815</v>
      </c>
      <c r="E12" s="17">
        <v>0.154003767010508</v>
      </c>
      <c r="F12" s="17"/>
      <c r="G12" s="17">
        <v>0.15138685615647801</v>
      </c>
      <c r="H12" s="17">
        <v>0.11234588256125599</v>
      </c>
      <c r="I12" s="17">
        <v>0.131200987000792</v>
      </c>
      <c r="J12" s="17">
        <v>0.123070332698292</v>
      </c>
      <c r="K12" s="17">
        <v>0.132184217778539</v>
      </c>
      <c r="L12" s="17">
        <v>0.13691436742798799</v>
      </c>
      <c r="M12" s="17"/>
      <c r="N12" s="17">
        <v>0.13047047113648899</v>
      </c>
      <c r="O12" s="17">
        <v>0.12746662559418701</v>
      </c>
      <c r="P12" s="17">
        <v>0.134895049916401</v>
      </c>
      <c r="Q12" s="17">
        <v>0.13031040930253501</v>
      </c>
      <c r="R12" s="17"/>
      <c r="S12" s="17">
        <v>0.10300629902402</v>
      </c>
      <c r="T12" s="17">
        <v>0.15888767509867799</v>
      </c>
      <c r="U12" s="17">
        <v>0.16249133089057299</v>
      </c>
      <c r="V12" s="17">
        <v>0.133614399250297</v>
      </c>
      <c r="W12" s="17">
        <v>0.14974920518940801</v>
      </c>
      <c r="X12" s="17">
        <v>0.107912366330429</v>
      </c>
      <c r="Y12" s="17">
        <v>0.10208006428215501</v>
      </c>
      <c r="Z12" s="17">
        <v>9.2379290916433099E-2</v>
      </c>
      <c r="AA12" s="17">
        <v>0.15091685275584299</v>
      </c>
      <c r="AB12" s="17"/>
      <c r="AC12" s="17">
        <v>0.10503871652326301</v>
      </c>
      <c r="AD12" s="17">
        <v>0.139310731925466</v>
      </c>
      <c r="AE12" s="17">
        <v>0.144940540941214</v>
      </c>
      <c r="AF12" s="17">
        <v>0.110504999667387</v>
      </c>
      <c r="AG12" s="17">
        <v>0.18533066583584101</v>
      </c>
      <c r="AH12" s="17">
        <v>0.13181110106680999</v>
      </c>
      <c r="AI12" s="17">
        <v>0.14233774744352901</v>
      </c>
      <c r="AJ12" s="17">
        <v>5.5335788700365901E-2</v>
      </c>
      <c r="AK12" s="17">
        <v>0.12931712265964901</v>
      </c>
      <c r="AL12" s="17">
        <v>0.13627779277937499</v>
      </c>
      <c r="AM12" s="17">
        <v>0.176331399977882</v>
      </c>
      <c r="AN12" s="17">
        <v>0.13912111027037199</v>
      </c>
      <c r="AO12" s="17">
        <v>0.131853391255288</v>
      </c>
      <c r="AP12" s="17">
        <v>8.7436053561219099E-2</v>
      </c>
      <c r="AQ12" s="17">
        <v>0.131153772416221</v>
      </c>
      <c r="AR12" s="17">
        <v>7.4678664963784502E-2</v>
      </c>
      <c r="AS12" s="17"/>
      <c r="AT12" s="17">
        <v>9.8987625927852305E-2</v>
      </c>
      <c r="AU12" s="17">
        <v>0.11385137618642099</v>
      </c>
      <c r="AV12" s="17">
        <v>0.14357337400356601</v>
      </c>
      <c r="AW12" s="17">
        <v>0.156182231454878</v>
      </c>
      <c r="AX12" s="17">
        <v>0.192891436119143</v>
      </c>
      <c r="AY12" s="17">
        <v>0.13507660528938301</v>
      </c>
      <c r="AZ12" s="17"/>
      <c r="BA12" s="17">
        <v>0.13569822707208601</v>
      </c>
      <c r="BB12" s="17">
        <v>0.13745203721433</v>
      </c>
      <c r="BC12" s="17">
        <v>0.14039922148331199</v>
      </c>
      <c r="BD12" s="17">
        <v>0.11470893202353701</v>
      </c>
      <c r="BE12" s="17">
        <v>0.152653251239937</v>
      </c>
      <c r="BF12" s="17"/>
      <c r="BG12" s="17">
        <v>0.120127165727219</v>
      </c>
      <c r="BH12" s="17">
        <v>0.121192360803434</v>
      </c>
      <c r="BI12" s="17">
        <v>0.175251987340305</v>
      </c>
      <c r="BJ12" s="17">
        <v>0.12754753779285499</v>
      </c>
      <c r="BK12" s="17">
        <v>0.15023611621803901</v>
      </c>
      <c r="BL12" s="17"/>
      <c r="BM12" s="17">
        <v>0.10369583525491299</v>
      </c>
      <c r="BN12" s="17">
        <v>0.13658981944762399</v>
      </c>
      <c r="BO12" s="17">
        <v>0.195584928955503</v>
      </c>
      <c r="BP12" s="17"/>
      <c r="BQ12" s="17">
        <v>0.124904201276198</v>
      </c>
      <c r="BR12" s="17">
        <v>0.13521891540404299</v>
      </c>
      <c r="BS12" s="17"/>
      <c r="BT12" s="17">
        <v>0.144608680182743</v>
      </c>
      <c r="BU12" s="17">
        <v>0.11411830900839599</v>
      </c>
    </row>
    <row r="13" spans="2:73" x14ac:dyDescent="0.3">
      <c r="B13" s="18" t="s">
        <v>685</v>
      </c>
      <c r="C13" s="17">
        <v>1.4010049248865101E-2</v>
      </c>
      <c r="D13" s="17">
        <v>1.6088105556070501E-2</v>
      </c>
      <c r="E13" s="17">
        <v>1.1200798611219901E-2</v>
      </c>
      <c r="F13" s="17"/>
      <c r="G13" s="17">
        <v>1.1630378078787E-2</v>
      </c>
      <c r="H13" s="17">
        <v>8.7571516376780192E-3</v>
      </c>
      <c r="I13" s="17">
        <v>1.06363221772014E-2</v>
      </c>
      <c r="J13" s="17">
        <v>2.0810631042735301E-2</v>
      </c>
      <c r="K13" s="17">
        <v>1.3757607354328299E-2</v>
      </c>
      <c r="L13" s="17">
        <v>1.7160642154542102E-2</v>
      </c>
      <c r="M13" s="17"/>
      <c r="N13" s="17">
        <v>1.42461254864412E-2</v>
      </c>
      <c r="O13" s="17">
        <v>8.6462373929599903E-3</v>
      </c>
      <c r="P13" s="17">
        <v>1.5708469135662401E-2</v>
      </c>
      <c r="Q13" s="17">
        <v>1.2939575610923E-2</v>
      </c>
      <c r="R13" s="17"/>
      <c r="S13" s="17">
        <v>2.3762958267655499E-2</v>
      </c>
      <c r="T13" s="17">
        <v>1.7858436309874E-2</v>
      </c>
      <c r="U13" s="17">
        <v>1.46726266079725E-2</v>
      </c>
      <c r="V13" s="17">
        <v>1.9496347153084799E-2</v>
      </c>
      <c r="W13" s="17">
        <v>1.1298412466139799E-2</v>
      </c>
      <c r="X13" s="17">
        <v>3.30892672830495E-3</v>
      </c>
      <c r="Y13" s="17">
        <v>1.18214558490384E-2</v>
      </c>
      <c r="Z13" s="17">
        <v>1.1595768606046299E-2</v>
      </c>
      <c r="AA13" s="17">
        <v>4.4665748810331198E-3</v>
      </c>
      <c r="AB13" s="17"/>
      <c r="AC13" s="17">
        <v>6.8828990170377302E-2</v>
      </c>
      <c r="AD13" s="17">
        <v>0</v>
      </c>
      <c r="AE13" s="17">
        <v>1.0111614944619301E-2</v>
      </c>
      <c r="AF13" s="17">
        <v>9.3256888633884306E-3</v>
      </c>
      <c r="AG13" s="17">
        <v>3.9106799098098E-2</v>
      </c>
      <c r="AH13" s="17">
        <v>4.9238164373754103E-3</v>
      </c>
      <c r="AI13" s="17">
        <v>1.06769450396672E-2</v>
      </c>
      <c r="AJ13" s="17">
        <v>7.6527136965019197E-3</v>
      </c>
      <c r="AK13" s="17">
        <v>4.0384010403095902E-2</v>
      </c>
      <c r="AL13" s="17">
        <v>0</v>
      </c>
      <c r="AM13" s="17">
        <v>2.19379404165073E-2</v>
      </c>
      <c r="AN13" s="17">
        <v>0</v>
      </c>
      <c r="AO13" s="17">
        <v>0</v>
      </c>
      <c r="AP13" s="17">
        <v>1.6562983684214001E-2</v>
      </c>
      <c r="AQ13" s="17">
        <v>0</v>
      </c>
      <c r="AR13" s="17">
        <v>1.0357578775285699E-2</v>
      </c>
      <c r="AS13" s="17"/>
      <c r="AT13" s="17">
        <v>9.8951449480506205E-3</v>
      </c>
      <c r="AU13" s="17">
        <v>9.4609793608315795E-3</v>
      </c>
      <c r="AV13" s="17">
        <v>8.2886522398035092E-3</v>
      </c>
      <c r="AW13" s="17">
        <v>2.6500606027300599E-2</v>
      </c>
      <c r="AX13" s="17">
        <v>9.9541650073772907E-3</v>
      </c>
      <c r="AY13" s="17">
        <v>4.2246396578367998E-2</v>
      </c>
      <c r="AZ13" s="17"/>
      <c r="BA13" s="17">
        <v>1.22973332625108E-2</v>
      </c>
      <c r="BB13" s="17">
        <v>7.7892581566728998E-3</v>
      </c>
      <c r="BC13" s="17">
        <v>1.5126506063671901E-2</v>
      </c>
      <c r="BD13" s="17">
        <v>2.2335762048225901E-2</v>
      </c>
      <c r="BE13" s="17">
        <v>0</v>
      </c>
      <c r="BF13" s="17"/>
      <c r="BG13" s="17">
        <v>1.30419835011975E-2</v>
      </c>
      <c r="BH13" s="17">
        <v>1.5797228272055801E-2</v>
      </c>
      <c r="BI13" s="17">
        <v>0</v>
      </c>
      <c r="BJ13" s="17">
        <v>1.57661620153721E-2</v>
      </c>
      <c r="BK13" s="17">
        <v>5.64983333303265E-2</v>
      </c>
      <c r="BL13" s="17"/>
      <c r="BM13" s="17">
        <v>9.1718011764070108E-3</v>
      </c>
      <c r="BN13" s="17">
        <v>1.17838496232772E-2</v>
      </c>
      <c r="BO13" s="17">
        <v>3.3548593792344303E-2</v>
      </c>
      <c r="BP13" s="17"/>
      <c r="BQ13" s="17">
        <v>1.2163478210180901E-2</v>
      </c>
      <c r="BR13" s="17">
        <v>1.50373239827583E-2</v>
      </c>
      <c r="BS13" s="17"/>
      <c r="BT13" s="17">
        <v>1.3082904436548901E-2</v>
      </c>
      <c r="BU13" s="17">
        <v>1.7157869218187599E-2</v>
      </c>
    </row>
    <row r="14" spans="2:73" x14ac:dyDescent="0.3">
      <c r="B14" s="18" t="s">
        <v>92</v>
      </c>
      <c r="C14" s="19">
        <v>0.116227909686798</v>
      </c>
      <c r="D14" s="19">
        <v>9.1836982441566101E-2</v>
      </c>
      <c r="E14" s="19">
        <v>0.14085832289230199</v>
      </c>
      <c r="F14" s="19"/>
      <c r="G14" s="19">
        <v>9.9767797815908693E-2</v>
      </c>
      <c r="H14" s="19">
        <v>8.3855768073312506E-2</v>
      </c>
      <c r="I14" s="19">
        <v>0.113196265599326</v>
      </c>
      <c r="J14" s="19">
        <v>0.13458235559430601</v>
      </c>
      <c r="K14" s="19">
        <v>0.13733492915996801</v>
      </c>
      <c r="L14" s="19">
        <v>0.12535621260375099</v>
      </c>
      <c r="M14" s="19"/>
      <c r="N14" s="19">
        <v>8.3695413640362704E-2</v>
      </c>
      <c r="O14" s="19">
        <v>9.8974545240824996E-2</v>
      </c>
      <c r="P14" s="19">
        <v>0.13974342897741199</v>
      </c>
      <c r="Q14" s="19">
        <v>0.150341130215153</v>
      </c>
      <c r="R14" s="19"/>
      <c r="S14" s="19">
        <v>7.4672439571069102E-2</v>
      </c>
      <c r="T14" s="19">
        <v>0.12550603040952299</v>
      </c>
      <c r="U14" s="19">
        <v>0.14588824454889099</v>
      </c>
      <c r="V14" s="19">
        <v>0.114814771358544</v>
      </c>
      <c r="W14" s="19">
        <v>0.11853301248413201</v>
      </c>
      <c r="X14" s="19">
        <v>0.18301616287296099</v>
      </c>
      <c r="Y14" s="19">
        <v>7.16348128459528E-2</v>
      </c>
      <c r="Z14" s="19">
        <v>0.167182080204094</v>
      </c>
      <c r="AA14" s="19">
        <v>9.2299474943289897E-2</v>
      </c>
      <c r="AB14" s="19"/>
      <c r="AC14" s="19">
        <v>0.22575006261946601</v>
      </c>
      <c r="AD14" s="19">
        <v>0.23865023907650501</v>
      </c>
      <c r="AE14" s="19">
        <v>0.21440773857048201</v>
      </c>
      <c r="AF14" s="19">
        <v>0.123288433292477</v>
      </c>
      <c r="AG14" s="19">
        <v>8.2325687176252105E-2</v>
      </c>
      <c r="AH14" s="19">
        <v>0.126730626229587</v>
      </c>
      <c r="AI14" s="19">
        <v>7.4387654290882899E-2</v>
      </c>
      <c r="AJ14" s="19">
        <v>9.6763095158021797E-2</v>
      </c>
      <c r="AK14" s="19">
        <v>0.13548970141424599</v>
      </c>
      <c r="AL14" s="19">
        <v>0.14061212853718899</v>
      </c>
      <c r="AM14" s="19">
        <v>0.11817953028596601</v>
      </c>
      <c r="AN14" s="19">
        <v>7.5870721568519803E-2</v>
      </c>
      <c r="AO14" s="19">
        <v>0.104702304504715</v>
      </c>
      <c r="AP14" s="19">
        <v>0.134911579040284</v>
      </c>
      <c r="AQ14" s="19">
        <v>8.7516000418625894E-2</v>
      </c>
      <c r="AR14" s="19">
        <v>4.3762165933993402E-2</v>
      </c>
      <c r="AS14" s="19"/>
      <c r="AT14" s="19">
        <v>9.2276341553521199E-2</v>
      </c>
      <c r="AU14" s="19">
        <v>0.13047291509630399</v>
      </c>
      <c r="AV14" s="19">
        <v>0.13988127659064201</v>
      </c>
      <c r="AW14" s="19">
        <v>0.10819600592812199</v>
      </c>
      <c r="AX14" s="19">
        <v>0.122094098976854</v>
      </c>
      <c r="AY14" s="19">
        <v>0.101001313803758</v>
      </c>
      <c r="AZ14" s="19"/>
      <c r="BA14" s="19">
        <v>0.14042030665608901</v>
      </c>
      <c r="BB14" s="19">
        <v>0.13258555799361599</v>
      </c>
      <c r="BC14" s="19">
        <v>9.4923351476079096E-2</v>
      </c>
      <c r="BD14" s="19">
        <v>8.7157384253421594E-2</v>
      </c>
      <c r="BE14" s="19">
        <v>6.3883898412204806E-2</v>
      </c>
      <c r="BF14" s="19"/>
      <c r="BG14" s="19">
        <v>0.101163193698684</v>
      </c>
      <c r="BH14" s="19">
        <v>9.6417395515205201E-2</v>
      </c>
      <c r="BI14" s="19">
        <v>8.90661373998482E-2</v>
      </c>
      <c r="BJ14" s="19">
        <v>9.6435551277029699E-2</v>
      </c>
      <c r="BK14" s="19">
        <v>0.159510588913682</v>
      </c>
      <c r="BL14" s="19"/>
      <c r="BM14" s="19">
        <v>9.0289640013920605E-2</v>
      </c>
      <c r="BN14" s="19">
        <v>0.12754122033059301</v>
      </c>
      <c r="BO14" s="19">
        <v>0.164024297237472</v>
      </c>
      <c r="BP14" s="19"/>
      <c r="BQ14" s="19">
        <v>6.0021337857339402E-2</v>
      </c>
      <c r="BR14" s="19">
        <v>0.14640104716985</v>
      </c>
      <c r="BS14" s="19"/>
      <c r="BT14" s="19">
        <v>7.3932799767993398E-2</v>
      </c>
      <c r="BU14" s="19">
        <v>0.156056560268584</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8.7237009394588699E-2</v>
      </c>
      <c r="D9" s="17">
        <v>0.10277032534279799</v>
      </c>
      <c r="E9" s="17">
        <v>7.1516621519383899E-2</v>
      </c>
      <c r="F9" s="17"/>
      <c r="G9" s="17">
        <v>0.1114018934597</v>
      </c>
      <c r="H9" s="17">
        <v>0.13875142569999199</v>
      </c>
      <c r="I9" s="17">
        <v>0.123309722208091</v>
      </c>
      <c r="J9" s="17">
        <v>5.2504047154002198E-2</v>
      </c>
      <c r="K9" s="17">
        <v>4.3072922139045199E-2</v>
      </c>
      <c r="L9" s="17">
        <v>5.7399197185260403E-2</v>
      </c>
      <c r="M9" s="17"/>
      <c r="N9" s="17">
        <v>0.11706749893549299</v>
      </c>
      <c r="O9" s="17">
        <v>7.5325804135343802E-2</v>
      </c>
      <c r="P9" s="17">
        <v>7.1560090772722698E-2</v>
      </c>
      <c r="Q9" s="17">
        <v>8.1957528523669707E-2</v>
      </c>
      <c r="R9" s="17"/>
      <c r="S9" s="17">
        <v>0.139645459460285</v>
      </c>
      <c r="T9" s="17">
        <v>7.3864145913105597E-2</v>
      </c>
      <c r="U9" s="17">
        <v>0.103236411674447</v>
      </c>
      <c r="V9" s="17">
        <v>7.2237363524094406E-2</v>
      </c>
      <c r="W9" s="17">
        <v>6.5944329458870299E-2</v>
      </c>
      <c r="X9" s="17">
        <v>8.2640837104189499E-2</v>
      </c>
      <c r="Y9" s="17">
        <v>5.7513111639514801E-2</v>
      </c>
      <c r="Z9" s="17">
        <v>3.2675910207306397E-2</v>
      </c>
      <c r="AA9" s="17">
        <v>0.105716524216744</v>
      </c>
      <c r="AB9" s="17"/>
      <c r="AC9" s="17">
        <v>0</v>
      </c>
      <c r="AD9" s="17">
        <v>0.15258511871724501</v>
      </c>
      <c r="AE9" s="17">
        <v>4.4453990292914601E-2</v>
      </c>
      <c r="AF9" s="17">
        <v>9.2440517369820299E-2</v>
      </c>
      <c r="AG9" s="17">
        <v>5.5510895991898603E-2</v>
      </c>
      <c r="AH9" s="17">
        <v>5.8226825052657701E-2</v>
      </c>
      <c r="AI9" s="17">
        <v>9.1897274915983804E-2</v>
      </c>
      <c r="AJ9" s="17">
        <v>0.109836374916184</v>
      </c>
      <c r="AK9" s="17">
        <v>3.0383187312788901E-2</v>
      </c>
      <c r="AL9" s="17">
        <v>7.8181132854692997E-2</v>
      </c>
      <c r="AM9" s="17">
        <v>5.92462401509989E-2</v>
      </c>
      <c r="AN9" s="17">
        <v>0.103576292037993</v>
      </c>
      <c r="AO9" s="17">
        <v>0.15103988595416101</v>
      </c>
      <c r="AP9" s="17">
        <v>0.16419535463518101</v>
      </c>
      <c r="AQ9" s="17">
        <v>0.12631919114912701</v>
      </c>
      <c r="AR9" s="17">
        <v>0.19442366253405799</v>
      </c>
      <c r="AS9" s="17"/>
      <c r="AT9" s="17">
        <v>0.13950393242652401</v>
      </c>
      <c r="AU9" s="17">
        <v>8.8973945191785905E-2</v>
      </c>
      <c r="AV9" s="17">
        <v>7.6431585766855104E-2</v>
      </c>
      <c r="AW9" s="17">
        <v>7.3187522857821999E-2</v>
      </c>
      <c r="AX9" s="17">
        <v>1.8769886238030602E-2</v>
      </c>
      <c r="AY9" s="17">
        <v>2.6235511508181601E-2</v>
      </c>
      <c r="AZ9" s="17"/>
      <c r="BA9" s="17">
        <v>5.7601615372540001E-2</v>
      </c>
      <c r="BB9" s="17">
        <v>7.5696849123847304E-2</v>
      </c>
      <c r="BC9" s="17">
        <v>9.2821937442404107E-2</v>
      </c>
      <c r="BD9" s="17">
        <v>0.124883796608575</v>
      </c>
      <c r="BE9" s="17">
        <v>0.27078290314138798</v>
      </c>
      <c r="BF9" s="17"/>
      <c r="BG9" s="17">
        <v>0.105554545025108</v>
      </c>
      <c r="BH9" s="17">
        <v>0.102839745873769</v>
      </c>
      <c r="BI9" s="17">
        <v>0.11829345015524501</v>
      </c>
      <c r="BJ9" s="17">
        <v>8.6911836412224303E-2</v>
      </c>
      <c r="BK9" s="17">
        <v>0</v>
      </c>
      <c r="BL9" s="17"/>
      <c r="BM9" s="17">
        <v>0.110701189418628</v>
      </c>
      <c r="BN9" s="17">
        <v>7.7940737150955994E-2</v>
      </c>
      <c r="BO9" s="17">
        <v>4.1701950670134998E-2</v>
      </c>
      <c r="BP9" s="17"/>
      <c r="BQ9" s="17">
        <v>0.14847300892511101</v>
      </c>
      <c r="BR9" s="17">
        <v>5.76930926210543E-2</v>
      </c>
      <c r="BS9" s="17"/>
      <c r="BT9" s="17">
        <v>0.102055334655122</v>
      </c>
      <c r="BU9" s="17">
        <v>6.8723715321100595E-2</v>
      </c>
    </row>
    <row r="10" spans="2:73" x14ac:dyDescent="0.3">
      <c r="B10" s="18" t="s">
        <v>682</v>
      </c>
      <c r="C10" s="17">
        <v>0.30683931620473098</v>
      </c>
      <c r="D10" s="17">
        <v>0.30525453265588398</v>
      </c>
      <c r="E10" s="17">
        <v>0.30864616466217798</v>
      </c>
      <c r="F10" s="17"/>
      <c r="G10" s="17">
        <v>0.24453500638831399</v>
      </c>
      <c r="H10" s="17">
        <v>0.42551408755287701</v>
      </c>
      <c r="I10" s="17">
        <v>0.27897878130453502</v>
      </c>
      <c r="J10" s="17">
        <v>0.28236337302925701</v>
      </c>
      <c r="K10" s="17">
        <v>0.317149090922137</v>
      </c>
      <c r="L10" s="17">
        <v>0.29450702698124498</v>
      </c>
      <c r="M10" s="17"/>
      <c r="N10" s="17">
        <v>0.40923998610474499</v>
      </c>
      <c r="O10" s="17">
        <v>0.28306761563463101</v>
      </c>
      <c r="P10" s="17">
        <v>0.306743577615188</v>
      </c>
      <c r="Q10" s="17">
        <v>0.222594275893538</v>
      </c>
      <c r="R10" s="17"/>
      <c r="S10" s="17">
        <v>0.30240048503331801</v>
      </c>
      <c r="T10" s="17">
        <v>0.292335884247726</v>
      </c>
      <c r="U10" s="17">
        <v>0.25971059459069801</v>
      </c>
      <c r="V10" s="17">
        <v>0.28390473699766</v>
      </c>
      <c r="W10" s="17">
        <v>0.35724446546456501</v>
      </c>
      <c r="X10" s="17">
        <v>0.34235204665239299</v>
      </c>
      <c r="Y10" s="17">
        <v>0.29377231096579998</v>
      </c>
      <c r="Z10" s="17">
        <v>0.35335780613834999</v>
      </c>
      <c r="AA10" s="17">
        <v>0.31005857733195302</v>
      </c>
      <c r="AB10" s="17"/>
      <c r="AC10" s="17">
        <v>0.22938597114256901</v>
      </c>
      <c r="AD10" s="17">
        <v>0.23440592971938301</v>
      </c>
      <c r="AE10" s="17">
        <v>0.17694182807119599</v>
      </c>
      <c r="AF10" s="17">
        <v>0.265523400935325</v>
      </c>
      <c r="AG10" s="17">
        <v>0.29023154779236598</v>
      </c>
      <c r="AH10" s="17">
        <v>0.274028264205881</v>
      </c>
      <c r="AI10" s="17">
        <v>0.33200315055387303</v>
      </c>
      <c r="AJ10" s="17">
        <v>0.30366970219696598</v>
      </c>
      <c r="AK10" s="17">
        <v>0.40659578935317697</v>
      </c>
      <c r="AL10" s="17">
        <v>0.33798392660779297</v>
      </c>
      <c r="AM10" s="17">
        <v>0.29776937320430702</v>
      </c>
      <c r="AN10" s="17">
        <v>0.40445504064141802</v>
      </c>
      <c r="AO10" s="17">
        <v>0.331218114320667</v>
      </c>
      <c r="AP10" s="17">
        <v>0.31343246712878198</v>
      </c>
      <c r="AQ10" s="17">
        <v>0.38505608900390997</v>
      </c>
      <c r="AR10" s="17">
        <v>0.37204596115751198</v>
      </c>
      <c r="AS10" s="17"/>
      <c r="AT10" s="17">
        <v>0.357769700239151</v>
      </c>
      <c r="AU10" s="17">
        <v>0.316849216580951</v>
      </c>
      <c r="AV10" s="17">
        <v>0.28546530090438399</v>
      </c>
      <c r="AW10" s="17">
        <v>0.26528212068999002</v>
      </c>
      <c r="AX10" s="17">
        <v>0.26595087239735898</v>
      </c>
      <c r="AY10" s="17">
        <v>0.289991176175521</v>
      </c>
      <c r="AZ10" s="17"/>
      <c r="BA10" s="17">
        <v>0.24410154308135701</v>
      </c>
      <c r="BB10" s="17">
        <v>0.260780082004548</v>
      </c>
      <c r="BC10" s="17">
        <v>0.350610419649586</v>
      </c>
      <c r="BD10" s="17">
        <v>0.43730329176436999</v>
      </c>
      <c r="BE10" s="17">
        <v>0.45461476012315499</v>
      </c>
      <c r="BF10" s="17"/>
      <c r="BG10" s="17">
        <v>0.33790319036598498</v>
      </c>
      <c r="BH10" s="17">
        <v>0.35807765383890999</v>
      </c>
      <c r="BI10" s="17">
        <v>0.34881547787073103</v>
      </c>
      <c r="BJ10" s="17">
        <v>0.25776834909947599</v>
      </c>
      <c r="BK10" s="17">
        <v>0.28559791027178599</v>
      </c>
      <c r="BL10" s="17"/>
      <c r="BM10" s="17">
        <v>0.35041798745691799</v>
      </c>
      <c r="BN10" s="17">
        <v>0.28276351590214299</v>
      </c>
      <c r="BO10" s="17">
        <v>0.23895315952249199</v>
      </c>
      <c r="BP10" s="17"/>
      <c r="BQ10" s="17">
        <v>0.38856275347121699</v>
      </c>
      <c r="BR10" s="17">
        <v>0.265157487987561</v>
      </c>
      <c r="BS10" s="17"/>
      <c r="BT10" s="17">
        <v>0.35427416667443801</v>
      </c>
      <c r="BU10" s="17">
        <v>0.24529508876407199</v>
      </c>
    </row>
    <row r="11" spans="2:73" x14ac:dyDescent="0.3">
      <c r="B11" s="18" t="s">
        <v>683</v>
      </c>
      <c r="C11" s="17">
        <v>0.40043019181934902</v>
      </c>
      <c r="D11" s="17">
        <v>0.40688416519068699</v>
      </c>
      <c r="E11" s="17">
        <v>0.39425880794366203</v>
      </c>
      <c r="F11" s="17"/>
      <c r="G11" s="17">
        <v>0.39576600288242197</v>
      </c>
      <c r="H11" s="17">
        <v>0.26855536209932501</v>
      </c>
      <c r="I11" s="17">
        <v>0.37663275405283297</v>
      </c>
      <c r="J11" s="17">
        <v>0.46367436150423202</v>
      </c>
      <c r="K11" s="17">
        <v>0.44040635875304401</v>
      </c>
      <c r="L11" s="17">
        <v>0.447601414789014</v>
      </c>
      <c r="M11" s="17"/>
      <c r="N11" s="17">
        <v>0.322347473069513</v>
      </c>
      <c r="O11" s="17">
        <v>0.40961787494713597</v>
      </c>
      <c r="P11" s="17">
        <v>0.40879783355240301</v>
      </c>
      <c r="Q11" s="17">
        <v>0.468670778397696</v>
      </c>
      <c r="R11" s="17"/>
      <c r="S11" s="17">
        <v>0.40589060027278201</v>
      </c>
      <c r="T11" s="17">
        <v>0.41962895898624097</v>
      </c>
      <c r="U11" s="17">
        <v>0.39020540091263101</v>
      </c>
      <c r="V11" s="17">
        <v>0.36015271378011399</v>
      </c>
      <c r="W11" s="17">
        <v>0.34952877132155902</v>
      </c>
      <c r="X11" s="17">
        <v>0.36232642179853403</v>
      </c>
      <c r="Y11" s="17">
        <v>0.46511795461722899</v>
      </c>
      <c r="Z11" s="17">
        <v>0.36879312220798099</v>
      </c>
      <c r="AA11" s="17">
        <v>0.44770813889442501</v>
      </c>
      <c r="AB11" s="17"/>
      <c r="AC11" s="17">
        <v>8.0432212646047399E-2</v>
      </c>
      <c r="AD11" s="17">
        <v>0.32298918503192098</v>
      </c>
      <c r="AE11" s="17">
        <v>0.49678794638845902</v>
      </c>
      <c r="AF11" s="17">
        <v>0.46525206946675401</v>
      </c>
      <c r="AG11" s="17">
        <v>0.45423571389391998</v>
      </c>
      <c r="AH11" s="17">
        <v>0.44677057190768898</v>
      </c>
      <c r="AI11" s="17">
        <v>0.403639233834791</v>
      </c>
      <c r="AJ11" s="17">
        <v>0.384783538997367</v>
      </c>
      <c r="AK11" s="17">
        <v>0.364384120799148</v>
      </c>
      <c r="AL11" s="17">
        <v>0.36173308058165998</v>
      </c>
      <c r="AM11" s="17">
        <v>0.44477727408134099</v>
      </c>
      <c r="AN11" s="17">
        <v>0.33545798342736499</v>
      </c>
      <c r="AO11" s="17">
        <v>0.30217421651078302</v>
      </c>
      <c r="AP11" s="17">
        <v>0.36144279396125201</v>
      </c>
      <c r="AQ11" s="17">
        <v>0.33173070076829803</v>
      </c>
      <c r="AR11" s="17">
        <v>0.33240500759441099</v>
      </c>
      <c r="AS11" s="17"/>
      <c r="AT11" s="17">
        <v>0.35465901877300299</v>
      </c>
      <c r="AU11" s="17">
        <v>0.39254425795810499</v>
      </c>
      <c r="AV11" s="17">
        <v>0.38279081511764101</v>
      </c>
      <c r="AW11" s="17">
        <v>0.43269892215862499</v>
      </c>
      <c r="AX11" s="17">
        <v>0.48403148526822098</v>
      </c>
      <c r="AY11" s="17">
        <v>0.44988809688852199</v>
      </c>
      <c r="AZ11" s="17"/>
      <c r="BA11" s="17">
        <v>0.463170004896509</v>
      </c>
      <c r="BB11" s="17">
        <v>0.43122811999814498</v>
      </c>
      <c r="BC11" s="17">
        <v>0.37722100300753603</v>
      </c>
      <c r="BD11" s="17">
        <v>0.29136406476305199</v>
      </c>
      <c r="BE11" s="17">
        <v>0.22306752817706599</v>
      </c>
      <c r="BF11" s="17"/>
      <c r="BG11" s="17">
        <v>0.39956706533673497</v>
      </c>
      <c r="BH11" s="17">
        <v>0.370433854076262</v>
      </c>
      <c r="BI11" s="17">
        <v>0.31696457158471703</v>
      </c>
      <c r="BJ11" s="17">
        <v>0.45151910233558401</v>
      </c>
      <c r="BK11" s="17">
        <v>0.43710255483209398</v>
      </c>
      <c r="BL11" s="17"/>
      <c r="BM11" s="17">
        <v>0.38606721009035999</v>
      </c>
      <c r="BN11" s="17">
        <v>0.40408262504575299</v>
      </c>
      <c r="BO11" s="17">
        <v>0.433295896596681</v>
      </c>
      <c r="BP11" s="17"/>
      <c r="BQ11" s="17">
        <v>0.30873231645381999</v>
      </c>
      <c r="BR11" s="17">
        <v>0.465894532184354</v>
      </c>
      <c r="BS11" s="17"/>
      <c r="BT11" s="17">
        <v>0.38054799668623901</v>
      </c>
      <c r="BU11" s="17">
        <v>0.43304984736381702</v>
      </c>
    </row>
    <row r="12" spans="2:73" x14ac:dyDescent="0.3">
      <c r="B12" s="18" t="s">
        <v>684</v>
      </c>
      <c r="C12" s="17">
        <v>8.4756425922793796E-2</v>
      </c>
      <c r="D12" s="17">
        <v>7.9273128424656905E-2</v>
      </c>
      <c r="E12" s="17">
        <v>9.0658776518368803E-2</v>
      </c>
      <c r="F12" s="17"/>
      <c r="G12" s="17">
        <v>0.124953791470627</v>
      </c>
      <c r="H12" s="17">
        <v>7.84120670041073E-2</v>
      </c>
      <c r="I12" s="17">
        <v>7.8426301764845996E-2</v>
      </c>
      <c r="J12" s="17">
        <v>8.1552048743195493E-2</v>
      </c>
      <c r="K12" s="17">
        <v>8.8682526753671997E-2</v>
      </c>
      <c r="L12" s="17">
        <v>6.9008919597499399E-2</v>
      </c>
      <c r="M12" s="17"/>
      <c r="N12" s="17">
        <v>9.4216914112918507E-2</v>
      </c>
      <c r="O12" s="17">
        <v>9.4934631515403503E-2</v>
      </c>
      <c r="P12" s="17">
        <v>7.5498605622115494E-2</v>
      </c>
      <c r="Q12" s="17">
        <v>7.3055107184978194E-2</v>
      </c>
      <c r="R12" s="17"/>
      <c r="S12" s="17">
        <v>6.8602026249854606E-2</v>
      </c>
      <c r="T12" s="17">
        <v>8.2868790855548505E-2</v>
      </c>
      <c r="U12" s="17">
        <v>0.11129395380854699</v>
      </c>
      <c r="V12" s="17">
        <v>0.15523314298899299</v>
      </c>
      <c r="W12" s="17">
        <v>7.4654899971700397E-2</v>
      </c>
      <c r="X12" s="17">
        <v>6.4827585102776503E-2</v>
      </c>
      <c r="Y12" s="17">
        <v>6.9050711946396406E-2</v>
      </c>
      <c r="Z12" s="17">
        <v>0.110515784542248</v>
      </c>
      <c r="AA12" s="17">
        <v>4.7764797296896401E-2</v>
      </c>
      <c r="AB12" s="17"/>
      <c r="AC12" s="17">
        <v>0.26493390440454201</v>
      </c>
      <c r="AD12" s="17">
        <v>4.4616085715143999E-2</v>
      </c>
      <c r="AE12" s="17">
        <v>7.5706656353848406E-2</v>
      </c>
      <c r="AF12" s="17">
        <v>4.0210630869249003E-2</v>
      </c>
      <c r="AG12" s="17">
        <v>8.9801538766822606E-2</v>
      </c>
      <c r="AH12" s="17">
        <v>8.5389281321438595E-2</v>
      </c>
      <c r="AI12" s="17">
        <v>8.5061070500315902E-2</v>
      </c>
      <c r="AJ12" s="17">
        <v>7.4811479098608899E-2</v>
      </c>
      <c r="AK12" s="17">
        <v>0.104519546345464</v>
      </c>
      <c r="AL12" s="17">
        <v>0.104318059750089</v>
      </c>
      <c r="AM12" s="17">
        <v>9.7725792495307301E-2</v>
      </c>
      <c r="AN12" s="17">
        <v>9.12920815973529E-2</v>
      </c>
      <c r="AO12" s="17">
        <v>9.0579364184441097E-2</v>
      </c>
      <c r="AP12" s="17">
        <v>8.9242987192632794E-2</v>
      </c>
      <c r="AQ12" s="17">
        <v>0.10289784332096</v>
      </c>
      <c r="AR12" s="17">
        <v>7.1467841950399805E-2</v>
      </c>
      <c r="AS12" s="17"/>
      <c r="AT12" s="17">
        <v>6.4676320171146606E-2</v>
      </c>
      <c r="AU12" s="17">
        <v>8.8994475416228305E-2</v>
      </c>
      <c r="AV12" s="17">
        <v>0.115434156857512</v>
      </c>
      <c r="AW12" s="17">
        <v>8.1315010252798095E-2</v>
      </c>
      <c r="AX12" s="17">
        <v>8.3577414822858506E-2</v>
      </c>
      <c r="AY12" s="17">
        <v>8.5268236437005096E-2</v>
      </c>
      <c r="AZ12" s="17"/>
      <c r="BA12" s="17">
        <v>8.7184274024934602E-2</v>
      </c>
      <c r="BB12" s="17">
        <v>9.1767746847127601E-2</v>
      </c>
      <c r="BC12" s="17">
        <v>7.7404997117181795E-2</v>
      </c>
      <c r="BD12" s="17">
        <v>8.1798801343957103E-2</v>
      </c>
      <c r="BE12" s="17">
        <v>0</v>
      </c>
      <c r="BF12" s="17"/>
      <c r="BG12" s="17">
        <v>6.98925881312457E-2</v>
      </c>
      <c r="BH12" s="17">
        <v>7.3827337599066595E-2</v>
      </c>
      <c r="BI12" s="17">
        <v>0.112082601490782</v>
      </c>
      <c r="BJ12" s="17">
        <v>0.11398632087625001</v>
      </c>
      <c r="BK12" s="17">
        <v>6.9193003053662896E-2</v>
      </c>
      <c r="BL12" s="17"/>
      <c r="BM12" s="17">
        <v>6.8879054148372504E-2</v>
      </c>
      <c r="BN12" s="17">
        <v>9.3007518516374593E-2</v>
      </c>
      <c r="BO12" s="17">
        <v>0.110765362036124</v>
      </c>
      <c r="BP12" s="17"/>
      <c r="BQ12" s="17">
        <v>9.4199192273625304E-2</v>
      </c>
      <c r="BR12" s="17">
        <v>7.2919671767511601E-2</v>
      </c>
      <c r="BS12" s="17"/>
      <c r="BT12" s="17">
        <v>8.7066177799786898E-2</v>
      </c>
      <c r="BU12" s="17">
        <v>8.7128411348287096E-2</v>
      </c>
    </row>
    <row r="13" spans="2:73" x14ac:dyDescent="0.3">
      <c r="B13" s="18" t="s">
        <v>685</v>
      </c>
      <c r="C13" s="17">
        <v>2.1934408556109598E-2</v>
      </c>
      <c r="D13" s="17">
        <v>2.3085515532574999E-2</v>
      </c>
      <c r="E13" s="17">
        <v>2.0103384375353701E-2</v>
      </c>
      <c r="F13" s="17"/>
      <c r="G13" s="17">
        <v>1.8870016442448699E-2</v>
      </c>
      <c r="H13" s="17">
        <v>1.2419915028790999E-2</v>
      </c>
      <c r="I13" s="17">
        <v>1.9157828617509299E-2</v>
      </c>
      <c r="J13" s="17">
        <v>1.7833348005258501E-2</v>
      </c>
      <c r="K13" s="17">
        <v>1.7894376001152301E-2</v>
      </c>
      <c r="L13" s="17">
        <v>4.0106555195834899E-2</v>
      </c>
      <c r="M13" s="17"/>
      <c r="N13" s="17">
        <v>1.1423358195885599E-2</v>
      </c>
      <c r="O13" s="17">
        <v>1.87699136244622E-2</v>
      </c>
      <c r="P13" s="17">
        <v>2.7320893157354299E-2</v>
      </c>
      <c r="Q13" s="17">
        <v>2.69978203968563E-2</v>
      </c>
      <c r="R13" s="17"/>
      <c r="S13" s="17">
        <v>1.09870058207872E-2</v>
      </c>
      <c r="T13" s="17">
        <v>2.18344869360797E-2</v>
      </c>
      <c r="U13" s="17">
        <v>3.4456558188598101E-2</v>
      </c>
      <c r="V13" s="17">
        <v>2.05133616568655E-2</v>
      </c>
      <c r="W13" s="17">
        <v>4.4794354925864699E-2</v>
      </c>
      <c r="X13" s="17">
        <v>3.30892672830495E-3</v>
      </c>
      <c r="Y13" s="17">
        <v>3.3499908547423699E-2</v>
      </c>
      <c r="Z13" s="17">
        <v>3.2409936402938301E-2</v>
      </c>
      <c r="AA13" s="17">
        <v>1.31428875048891E-2</v>
      </c>
      <c r="AB13" s="17"/>
      <c r="AC13" s="17">
        <v>0</v>
      </c>
      <c r="AD13" s="17">
        <v>0</v>
      </c>
      <c r="AE13" s="17">
        <v>3.3228521890321099E-2</v>
      </c>
      <c r="AF13" s="17">
        <v>2.47495144456178E-2</v>
      </c>
      <c r="AG13" s="17">
        <v>4.0084005475072099E-2</v>
      </c>
      <c r="AH13" s="17">
        <v>3.0917395115718099E-2</v>
      </c>
      <c r="AI13" s="17">
        <v>2.85993564465719E-2</v>
      </c>
      <c r="AJ13" s="17">
        <v>1.6651495707374099E-2</v>
      </c>
      <c r="AK13" s="17">
        <v>2.45647784434165E-2</v>
      </c>
      <c r="AL13" s="17">
        <v>0</v>
      </c>
      <c r="AM13" s="17">
        <v>2.7920200627788098E-2</v>
      </c>
      <c r="AN13" s="17">
        <v>0</v>
      </c>
      <c r="AO13" s="17">
        <v>2.5251849595076401E-2</v>
      </c>
      <c r="AP13" s="17">
        <v>1.6562983684214001E-2</v>
      </c>
      <c r="AQ13" s="17">
        <v>0</v>
      </c>
      <c r="AR13" s="17">
        <v>0</v>
      </c>
      <c r="AS13" s="17"/>
      <c r="AT13" s="17">
        <v>1.24571272645291E-2</v>
      </c>
      <c r="AU13" s="17">
        <v>2.2115415149431401E-2</v>
      </c>
      <c r="AV13" s="17">
        <v>1.8231513676526801E-2</v>
      </c>
      <c r="AW13" s="17">
        <v>2.9762457294734802E-2</v>
      </c>
      <c r="AX13" s="17">
        <v>2.0283409647209101E-2</v>
      </c>
      <c r="AY13" s="17">
        <v>5.7332447104156997E-2</v>
      </c>
      <c r="AZ13" s="17"/>
      <c r="BA13" s="17">
        <v>2.7807677454698101E-2</v>
      </c>
      <c r="BB13" s="17">
        <v>2.2192131079468099E-2</v>
      </c>
      <c r="BC13" s="17">
        <v>1.45694841526177E-2</v>
      </c>
      <c r="BD13" s="17">
        <v>1.6505089033849701E-2</v>
      </c>
      <c r="BE13" s="17">
        <v>2.03719423689529E-2</v>
      </c>
      <c r="BF13" s="17"/>
      <c r="BG13" s="17">
        <v>1.93892244699484E-2</v>
      </c>
      <c r="BH13" s="17">
        <v>1.48123329888374E-2</v>
      </c>
      <c r="BI13" s="17">
        <v>2.7196191639800901E-2</v>
      </c>
      <c r="BJ13" s="17">
        <v>3.76702152885987E-2</v>
      </c>
      <c r="BK13" s="17">
        <v>4.3229260983025097E-2</v>
      </c>
      <c r="BL13" s="17"/>
      <c r="BM13" s="17">
        <v>1.7702610112106901E-2</v>
      </c>
      <c r="BN13" s="17">
        <v>2.2958238947465001E-2</v>
      </c>
      <c r="BO13" s="17">
        <v>3.1745813636098602E-2</v>
      </c>
      <c r="BP13" s="17"/>
      <c r="BQ13" s="17">
        <v>1.7505200138225301E-2</v>
      </c>
      <c r="BR13" s="17">
        <v>2.5691701878289799E-2</v>
      </c>
      <c r="BS13" s="17"/>
      <c r="BT13" s="17">
        <v>1.6081466204480001E-2</v>
      </c>
      <c r="BU13" s="17">
        <v>3.0740255834124701E-2</v>
      </c>
    </row>
    <row r="14" spans="2:73" x14ac:dyDescent="0.3">
      <c r="B14" s="18" t="s">
        <v>92</v>
      </c>
      <c r="C14" s="19">
        <v>9.8802648102427698E-2</v>
      </c>
      <c r="D14" s="19">
        <v>8.2732332853399301E-2</v>
      </c>
      <c r="E14" s="19">
        <v>0.114816244981053</v>
      </c>
      <c r="F14" s="19"/>
      <c r="G14" s="19">
        <v>0.104473289356489</v>
      </c>
      <c r="H14" s="19">
        <v>7.6347142614907701E-2</v>
      </c>
      <c r="I14" s="19">
        <v>0.123494612052185</v>
      </c>
      <c r="J14" s="19">
        <v>0.10207282156405401</v>
      </c>
      <c r="K14" s="19">
        <v>9.2794725430949396E-2</v>
      </c>
      <c r="L14" s="19">
        <v>9.1376886251146594E-2</v>
      </c>
      <c r="M14" s="19"/>
      <c r="N14" s="19">
        <v>4.5704769581445398E-2</v>
      </c>
      <c r="O14" s="19">
        <v>0.118284160143023</v>
      </c>
      <c r="P14" s="19">
        <v>0.110078999280217</v>
      </c>
      <c r="Q14" s="19">
        <v>0.12672448960326199</v>
      </c>
      <c r="R14" s="19"/>
      <c r="S14" s="19">
        <v>7.2474423162973797E-2</v>
      </c>
      <c r="T14" s="19">
        <v>0.10946773306129901</v>
      </c>
      <c r="U14" s="19">
        <v>0.101097080825079</v>
      </c>
      <c r="V14" s="19">
        <v>0.10795868105227301</v>
      </c>
      <c r="W14" s="19">
        <v>0.10783317885744099</v>
      </c>
      <c r="X14" s="19">
        <v>0.144544182613802</v>
      </c>
      <c r="Y14" s="19">
        <v>8.1046002283636204E-2</v>
      </c>
      <c r="Z14" s="19">
        <v>0.102247440501177</v>
      </c>
      <c r="AA14" s="19">
        <v>7.5609074755093306E-2</v>
      </c>
      <c r="AB14" s="19"/>
      <c r="AC14" s="19">
        <v>0.42524791180684102</v>
      </c>
      <c r="AD14" s="19">
        <v>0.24540368081630701</v>
      </c>
      <c r="AE14" s="19">
        <v>0.17288105700326101</v>
      </c>
      <c r="AF14" s="19">
        <v>0.111823866913234</v>
      </c>
      <c r="AG14" s="19">
        <v>7.0136298079921403E-2</v>
      </c>
      <c r="AH14" s="19">
        <v>0.104667662396615</v>
      </c>
      <c r="AI14" s="19">
        <v>5.8799913748463599E-2</v>
      </c>
      <c r="AJ14" s="19">
        <v>0.1102474090835</v>
      </c>
      <c r="AK14" s="19">
        <v>6.9552577746005498E-2</v>
      </c>
      <c r="AL14" s="19">
        <v>0.117783800205765</v>
      </c>
      <c r="AM14" s="19">
        <v>7.2561119440257907E-2</v>
      </c>
      <c r="AN14" s="19">
        <v>6.5218602295870898E-2</v>
      </c>
      <c r="AO14" s="19">
        <v>9.9736569434870997E-2</v>
      </c>
      <c r="AP14" s="19">
        <v>5.5123413397937603E-2</v>
      </c>
      <c r="AQ14" s="19">
        <v>5.3996175757705399E-2</v>
      </c>
      <c r="AR14" s="19">
        <v>2.9657526763618901E-2</v>
      </c>
      <c r="AS14" s="19"/>
      <c r="AT14" s="19">
        <v>7.0933901125646806E-2</v>
      </c>
      <c r="AU14" s="19">
        <v>9.0522689703498097E-2</v>
      </c>
      <c r="AV14" s="19">
        <v>0.121646627677081</v>
      </c>
      <c r="AW14" s="19">
        <v>0.117753966746029</v>
      </c>
      <c r="AX14" s="19">
        <v>0.127386931626322</v>
      </c>
      <c r="AY14" s="19">
        <v>9.1284531886613604E-2</v>
      </c>
      <c r="AZ14" s="19"/>
      <c r="BA14" s="19">
        <v>0.120134885169962</v>
      </c>
      <c r="BB14" s="19">
        <v>0.118335070946864</v>
      </c>
      <c r="BC14" s="19">
        <v>8.7372158630674296E-2</v>
      </c>
      <c r="BD14" s="19">
        <v>4.8144956486195198E-2</v>
      </c>
      <c r="BE14" s="19">
        <v>3.11628661894384E-2</v>
      </c>
      <c r="BF14" s="19"/>
      <c r="BG14" s="19">
        <v>6.7693386670978004E-2</v>
      </c>
      <c r="BH14" s="19">
        <v>8.0009075623154999E-2</v>
      </c>
      <c r="BI14" s="19">
        <v>7.6647707258724204E-2</v>
      </c>
      <c r="BJ14" s="19">
        <v>5.2144175987867303E-2</v>
      </c>
      <c r="BK14" s="19">
        <v>0.16487727085943199</v>
      </c>
      <c r="BL14" s="19"/>
      <c r="BM14" s="19">
        <v>6.6231948773614796E-2</v>
      </c>
      <c r="BN14" s="19">
        <v>0.119247364437308</v>
      </c>
      <c r="BO14" s="19">
        <v>0.14353781753847</v>
      </c>
      <c r="BP14" s="19"/>
      <c r="BQ14" s="19">
        <v>4.2527528738001898E-2</v>
      </c>
      <c r="BR14" s="19">
        <v>0.11264351356122899</v>
      </c>
      <c r="BS14" s="19"/>
      <c r="BT14" s="19">
        <v>5.9974857979934397E-2</v>
      </c>
      <c r="BU14" s="19">
        <v>0.135062681368599</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5.4085930793012098E-2</v>
      </c>
      <c r="D9" s="17">
        <v>7.1283130271757894E-2</v>
      </c>
      <c r="E9" s="17">
        <v>3.6551793976792903E-2</v>
      </c>
      <c r="F9" s="17"/>
      <c r="G9" s="17">
        <v>0.109630096321001</v>
      </c>
      <c r="H9" s="17">
        <v>7.6501686920002906E-2</v>
      </c>
      <c r="I9" s="17">
        <v>7.0168158287965895E-2</v>
      </c>
      <c r="J9" s="17">
        <v>2.9119037906780599E-2</v>
      </c>
      <c r="K9" s="17">
        <v>9.3287135303616407E-3</v>
      </c>
      <c r="L9" s="17">
        <v>3.6572891501422802E-2</v>
      </c>
      <c r="M9" s="17"/>
      <c r="N9" s="17">
        <v>7.3803691458752693E-2</v>
      </c>
      <c r="O9" s="17">
        <v>3.9586390182989602E-2</v>
      </c>
      <c r="P9" s="17">
        <v>6.7913935494324507E-2</v>
      </c>
      <c r="Q9" s="17">
        <v>3.7654390460762202E-2</v>
      </c>
      <c r="R9" s="17"/>
      <c r="S9" s="17">
        <v>0.111327424376062</v>
      </c>
      <c r="T9" s="17">
        <v>3.9025639731335299E-2</v>
      </c>
      <c r="U9" s="17">
        <v>9.0631658449528807E-2</v>
      </c>
      <c r="V9" s="17">
        <v>5.4961253589858601E-2</v>
      </c>
      <c r="W9" s="17">
        <v>1.5749365068810198E-2</v>
      </c>
      <c r="X9" s="17">
        <v>6.0535599174176898E-2</v>
      </c>
      <c r="Y9" s="17">
        <v>6.4972910038042803E-3</v>
      </c>
      <c r="Z9" s="17">
        <v>1.2097075798016801E-2</v>
      </c>
      <c r="AA9" s="17">
        <v>4.9870562875468802E-2</v>
      </c>
      <c r="AB9" s="17"/>
      <c r="AC9" s="17">
        <v>0</v>
      </c>
      <c r="AD9" s="17">
        <v>0.102241139022048</v>
      </c>
      <c r="AE9" s="17">
        <v>4.2557324325858098E-2</v>
      </c>
      <c r="AF9" s="17">
        <v>6.7671805367768206E-2</v>
      </c>
      <c r="AG9" s="17">
        <v>2.71147165455333E-2</v>
      </c>
      <c r="AH9" s="17">
        <v>3.8734876435199399E-2</v>
      </c>
      <c r="AI9" s="17">
        <v>2.5902728445387001E-2</v>
      </c>
      <c r="AJ9" s="17">
        <v>8.5982473758654102E-2</v>
      </c>
      <c r="AK9" s="17">
        <v>1.07062654413917E-2</v>
      </c>
      <c r="AL9" s="17">
        <v>7.3562573005581305E-2</v>
      </c>
      <c r="AM9" s="17">
        <v>2.7013269180719598E-2</v>
      </c>
      <c r="AN9" s="17">
        <v>5.3261164295992799E-2</v>
      </c>
      <c r="AO9" s="17">
        <v>7.9133542654772002E-2</v>
      </c>
      <c r="AP9" s="17">
        <v>0.107299872547998</v>
      </c>
      <c r="AQ9" s="17">
        <v>5.2608832883475301E-2</v>
      </c>
      <c r="AR9" s="17">
        <v>0.144966735267271</v>
      </c>
      <c r="AS9" s="17"/>
      <c r="AT9" s="17">
        <v>8.9966275133249299E-2</v>
      </c>
      <c r="AU9" s="17">
        <v>3.6141450442917902E-2</v>
      </c>
      <c r="AV9" s="17">
        <v>5.5812368912744402E-2</v>
      </c>
      <c r="AW9" s="17">
        <v>4.6398465322126797E-2</v>
      </c>
      <c r="AX9" s="17">
        <v>3.04378569985671E-2</v>
      </c>
      <c r="AY9" s="17">
        <v>4.6279719200543697E-2</v>
      </c>
      <c r="AZ9" s="17"/>
      <c r="BA9" s="17">
        <v>2.55302264451902E-2</v>
      </c>
      <c r="BB9" s="17">
        <v>5.1958046516132103E-2</v>
      </c>
      <c r="BC9" s="17">
        <v>4.2780415905777802E-2</v>
      </c>
      <c r="BD9" s="17">
        <v>0.10224200891628001</v>
      </c>
      <c r="BE9" s="17">
        <v>0.159626756150931</v>
      </c>
      <c r="BF9" s="17"/>
      <c r="BG9" s="17">
        <v>6.9509373831073099E-2</v>
      </c>
      <c r="BH9" s="17">
        <v>6.7156448130421403E-2</v>
      </c>
      <c r="BI9" s="17">
        <v>6.3913470208461595E-2</v>
      </c>
      <c r="BJ9" s="17">
        <v>6.3743083247369006E-2</v>
      </c>
      <c r="BK9" s="17">
        <v>0</v>
      </c>
      <c r="BL9" s="17"/>
      <c r="BM9" s="17">
        <v>7.5014106002715297E-2</v>
      </c>
      <c r="BN9" s="17">
        <v>3.5531997164610599E-2</v>
      </c>
      <c r="BO9" s="17">
        <v>3.86122888643705E-2</v>
      </c>
      <c r="BP9" s="17"/>
      <c r="BQ9" s="17">
        <v>9.73874817507379E-2</v>
      </c>
      <c r="BR9" s="17">
        <v>2.8947858942208901E-2</v>
      </c>
      <c r="BS9" s="17"/>
      <c r="BT9" s="17">
        <v>7.0574535097066599E-2</v>
      </c>
      <c r="BU9" s="17">
        <v>3.2281512419051403E-2</v>
      </c>
    </row>
    <row r="10" spans="2:73" x14ac:dyDescent="0.3">
      <c r="B10" s="18" t="s">
        <v>682</v>
      </c>
      <c r="C10" s="17">
        <v>0.115332830399709</v>
      </c>
      <c r="D10" s="17">
        <v>0.13009856698534999</v>
      </c>
      <c r="E10" s="17">
        <v>0.10048827031746101</v>
      </c>
      <c r="F10" s="17"/>
      <c r="G10" s="17">
        <v>0.11825325942984399</v>
      </c>
      <c r="H10" s="17">
        <v>0.22363303223429801</v>
      </c>
      <c r="I10" s="17">
        <v>0.11556125192296</v>
      </c>
      <c r="J10" s="17">
        <v>8.9342236446387002E-2</v>
      </c>
      <c r="K10" s="17">
        <v>8.0520868432259501E-2</v>
      </c>
      <c r="L10" s="17">
        <v>7.4131687640822397E-2</v>
      </c>
      <c r="M10" s="17"/>
      <c r="N10" s="17">
        <v>0.15907978119607399</v>
      </c>
      <c r="O10" s="17">
        <v>0.100057717312641</v>
      </c>
      <c r="P10" s="17">
        <v>0.118595180566313</v>
      </c>
      <c r="Q10" s="17">
        <v>8.3857011633860903E-2</v>
      </c>
      <c r="R10" s="17"/>
      <c r="S10" s="17">
        <v>0.165528474771724</v>
      </c>
      <c r="T10" s="17">
        <v>6.8775245345567698E-2</v>
      </c>
      <c r="U10" s="17">
        <v>7.97714061175267E-2</v>
      </c>
      <c r="V10" s="17">
        <v>0.105325825571466</v>
      </c>
      <c r="W10" s="17">
        <v>0.15825038655646001</v>
      </c>
      <c r="X10" s="17">
        <v>6.7550076362203906E-2</v>
      </c>
      <c r="Y10" s="17">
        <v>0.100470029244071</v>
      </c>
      <c r="Z10" s="17">
        <v>0.13359049676412699</v>
      </c>
      <c r="AA10" s="17">
        <v>0.158956104761244</v>
      </c>
      <c r="AB10" s="17"/>
      <c r="AC10" s="17">
        <v>0</v>
      </c>
      <c r="AD10" s="17">
        <v>0.123721754215291</v>
      </c>
      <c r="AE10" s="17">
        <v>3.7876723826744903E-2</v>
      </c>
      <c r="AF10" s="17">
        <v>9.1230576682466605E-2</v>
      </c>
      <c r="AG10" s="17">
        <v>0.14122112060891701</v>
      </c>
      <c r="AH10" s="17">
        <v>0.119780704673199</v>
      </c>
      <c r="AI10" s="17">
        <v>0.111361914666413</v>
      </c>
      <c r="AJ10" s="17">
        <v>0.13687603149563399</v>
      </c>
      <c r="AK10" s="17">
        <v>0.106108746900183</v>
      </c>
      <c r="AL10" s="17">
        <v>0.15823221118661901</v>
      </c>
      <c r="AM10" s="17">
        <v>9.3921159812900404E-2</v>
      </c>
      <c r="AN10" s="17">
        <v>0.11649168062122001</v>
      </c>
      <c r="AO10" s="17">
        <v>0.11712352916582799</v>
      </c>
      <c r="AP10" s="17">
        <v>0.13639437114417499</v>
      </c>
      <c r="AQ10" s="17">
        <v>0.189294483637238</v>
      </c>
      <c r="AR10" s="17">
        <v>0.17373391778189701</v>
      </c>
      <c r="AS10" s="17"/>
      <c r="AT10" s="17">
        <v>0.15334005895741501</v>
      </c>
      <c r="AU10" s="17">
        <v>0.12691191103754901</v>
      </c>
      <c r="AV10" s="17">
        <v>0.13213859599408301</v>
      </c>
      <c r="AW10" s="17">
        <v>6.8241331356876503E-2</v>
      </c>
      <c r="AX10" s="17">
        <v>6.7531398595362294E-2</v>
      </c>
      <c r="AY10" s="17">
        <v>7.2251841322212906E-2</v>
      </c>
      <c r="AZ10" s="17"/>
      <c r="BA10" s="17">
        <v>0.103175544868974</v>
      </c>
      <c r="BB10" s="17">
        <v>8.2055905888299002E-2</v>
      </c>
      <c r="BC10" s="17">
        <v>0.135181238789085</v>
      </c>
      <c r="BD10" s="17">
        <v>0.19201117090731101</v>
      </c>
      <c r="BE10" s="17">
        <v>0.13365596380145101</v>
      </c>
      <c r="BF10" s="17"/>
      <c r="BG10" s="17">
        <v>0.12522767754324801</v>
      </c>
      <c r="BH10" s="17">
        <v>0.160957295673719</v>
      </c>
      <c r="BI10" s="17">
        <v>7.25898541243718E-2</v>
      </c>
      <c r="BJ10" s="17">
        <v>0.13066299795884501</v>
      </c>
      <c r="BK10" s="17">
        <v>9.4091810585423596E-2</v>
      </c>
      <c r="BL10" s="17"/>
      <c r="BM10" s="17">
        <v>0.14346986790187299</v>
      </c>
      <c r="BN10" s="17">
        <v>9.9462741509431699E-2</v>
      </c>
      <c r="BO10" s="17">
        <v>7.2298271762741007E-2</v>
      </c>
      <c r="BP10" s="17"/>
      <c r="BQ10" s="17">
        <v>0.20299974801300999</v>
      </c>
      <c r="BR10" s="17">
        <v>6.4152113795129695E-2</v>
      </c>
      <c r="BS10" s="17"/>
      <c r="BT10" s="17">
        <v>0.13571056610811999</v>
      </c>
      <c r="BU10" s="17">
        <v>8.7360886659020101E-2</v>
      </c>
    </row>
    <row r="11" spans="2:73" x14ac:dyDescent="0.3">
      <c r="B11" s="18" t="s">
        <v>683</v>
      </c>
      <c r="C11" s="17">
        <v>0.43402190270929503</v>
      </c>
      <c r="D11" s="17">
        <v>0.442662963463829</v>
      </c>
      <c r="E11" s="17">
        <v>0.426454478861096</v>
      </c>
      <c r="F11" s="17"/>
      <c r="G11" s="17">
        <v>0.37721744122211798</v>
      </c>
      <c r="H11" s="17">
        <v>0.35255190587817198</v>
      </c>
      <c r="I11" s="17">
        <v>0.415347805372006</v>
      </c>
      <c r="J11" s="17">
        <v>0.45678087706513898</v>
      </c>
      <c r="K11" s="17">
        <v>0.52583019956362798</v>
      </c>
      <c r="L11" s="17">
        <v>0.47100732316256899</v>
      </c>
      <c r="M11" s="17"/>
      <c r="N11" s="17">
        <v>0.37463947114116303</v>
      </c>
      <c r="O11" s="17">
        <v>0.48863842490140502</v>
      </c>
      <c r="P11" s="17">
        <v>0.384554730034462</v>
      </c>
      <c r="Q11" s="17">
        <v>0.483826557755963</v>
      </c>
      <c r="R11" s="17"/>
      <c r="S11" s="17">
        <v>0.38925517778048901</v>
      </c>
      <c r="T11" s="17">
        <v>0.46649274958689702</v>
      </c>
      <c r="U11" s="17">
        <v>0.40666704362157702</v>
      </c>
      <c r="V11" s="17">
        <v>0.422845322999999</v>
      </c>
      <c r="W11" s="17">
        <v>0.42679601101671</v>
      </c>
      <c r="X11" s="17">
        <v>0.41208514695041198</v>
      </c>
      <c r="Y11" s="17">
        <v>0.54252191302667796</v>
      </c>
      <c r="Z11" s="17">
        <v>0.456337908155029</v>
      </c>
      <c r="AA11" s="17">
        <v>0.40849458639163799</v>
      </c>
      <c r="AB11" s="17"/>
      <c r="AC11" s="17">
        <v>9.1066197710902297E-2</v>
      </c>
      <c r="AD11" s="17">
        <v>0.35400241622678802</v>
      </c>
      <c r="AE11" s="17">
        <v>0.40291400413772099</v>
      </c>
      <c r="AF11" s="17">
        <v>0.476043691531505</v>
      </c>
      <c r="AG11" s="17">
        <v>0.41824780619268898</v>
      </c>
      <c r="AH11" s="17">
        <v>0.50160011784780401</v>
      </c>
      <c r="AI11" s="17">
        <v>0.48405389440075403</v>
      </c>
      <c r="AJ11" s="17">
        <v>0.41137910139675199</v>
      </c>
      <c r="AK11" s="17">
        <v>0.538059705613118</v>
      </c>
      <c r="AL11" s="17">
        <v>0.35311270839157699</v>
      </c>
      <c r="AM11" s="17">
        <v>0.43127588844475301</v>
      </c>
      <c r="AN11" s="17">
        <v>0.40248097988895698</v>
      </c>
      <c r="AO11" s="17">
        <v>0.32419154104279202</v>
      </c>
      <c r="AP11" s="17">
        <v>0.45030554654187499</v>
      </c>
      <c r="AQ11" s="17">
        <v>0.39377276956615498</v>
      </c>
      <c r="AR11" s="17">
        <v>0.39054460963131699</v>
      </c>
      <c r="AS11" s="17"/>
      <c r="AT11" s="17">
        <v>0.40390052976325003</v>
      </c>
      <c r="AU11" s="17">
        <v>0.45591094082779998</v>
      </c>
      <c r="AV11" s="17">
        <v>0.40660816045459303</v>
      </c>
      <c r="AW11" s="17">
        <v>0.45408892380666899</v>
      </c>
      <c r="AX11" s="17">
        <v>0.44109161309381201</v>
      </c>
      <c r="AY11" s="17">
        <v>0.45385394578125299</v>
      </c>
      <c r="AZ11" s="17"/>
      <c r="BA11" s="17">
        <v>0.44638767008674102</v>
      </c>
      <c r="BB11" s="17">
        <v>0.43828365524955798</v>
      </c>
      <c r="BC11" s="17">
        <v>0.42989656045097802</v>
      </c>
      <c r="BD11" s="17">
        <v>0.36475349684722302</v>
      </c>
      <c r="BE11" s="17">
        <v>0.497176429517598</v>
      </c>
      <c r="BF11" s="17"/>
      <c r="BG11" s="17">
        <v>0.45317990693773103</v>
      </c>
      <c r="BH11" s="17">
        <v>0.38441059634726499</v>
      </c>
      <c r="BI11" s="17">
        <v>0.46568606268795598</v>
      </c>
      <c r="BJ11" s="17">
        <v>0.46733082533169801</v>
      </c>
      <c r="BK11" s="17">
        <v>0.47665313229895001</v>
      </c>
      <c r="BL11" s="17"/>
      <c r="BM11" s="17">
        <v>0.436590132024962</v>
      </c>
      <c r="BN11" s="17">
        <v>0.45375826367490801</v>
      </c>
      <c r="BO11" s="17">
        <v>0.37819680916481402</v>
      </c>
      <c r="BP11" s="17"/>
      <c r="BQ11" s="17">
        <v>0.37859453912469099</v>
      </c>
      <c r="BR11" s="17">
        <v>0.47257635714535301</v>
      </c>
      <c r="BS11" s="17"/>
      <c r="BT11" s="17">
        <v>0.43221418438047998</v>
      </c>
      <c r="BU11" s="17">
        <v>0.44437969689608797</v>
      </c>
    </row>
    <row r="12" spans="2:73" x14ac:dyDescent="0.3">
      <c r="B12" s="18" t="s">
        <v>684</v>
      </c>
      <c r="C12" s="17">
        <v>0.26404201463972099</v>
      </c>
      <c r="D12" s="17">
        <v>0.237619905210806</v>
      </c>
      <c r="E12" s="17">
        <v>0.29052842455355399</v>
      </c>
      <c r="F12" s="17"/>
      <c r="G12" s="17">
        <v>0.28275831964445097</v>
      </c>
      <c r="H12" s="17">
        <v>0.24496791465949999</v>
      </c>
      <c r="I12" s="17">
        <v>0.255418253060885</v>
      </c>
      <c r="J12" s="17">
        <v>0.28612035687141102</v>
      </c>
      <c r="K12" s="17">
        <v>0.24636382355454101</v>
      </c>
      <c r="L12" s="17">
        <v>0.26762369391424901</v>
      </c>
      <c r="M12" s="17"/>
      <c r="N12" s="17">
        <v>0.31767127713219201</v>
      </c>
      <c r="O12" s="17">
        <v>0.23786318788072999</v>
      </c>
      <c r="P12" s="17">
        <v>0.28777684081488902</v>
      </c>
      <c r="Q12" s="17">
        <v>0.210975695951192</v>
      </c>
      <c r="R12" s="17"/>
      <c r="S12" s="17">
        <v>0.225187020931301</v>
      </c>
      <c r="T12" s="17">
        <v>0.25914771409099802</v>
      </c>
      <c r="U12" s="17">
        <v>0.28108434461797499</v>
      </c>
      <c r="V12" s="17">
        <v>0.27830593854430802</v>
      </c>
      <c r="W12" s="17">
        <v>0.28031146389022998</v>
      </c>
      <c r="X12" s="17">
        <v>0.279716576914607</v>
      </c>
      <c r="Y12" s="17">
        <v>0.24457448977443699</v>
      </c>
      <c r="Z12" s="17">
        <v>0.28522704939441901</v>
      </c>
      <c r="AA12" s="17">
        <v>0.27633460578221603</v>
      </c>
      <c r="AB12" s="17"/>
      <c r="AC12" s="17">
        <v>0.48368589048225702</v>
      </c>
      <c r="AD12" s="17">
        <v>0.18491726273113401</v>
      </c>
      <c r="AE12" s="17">
        <v>0.25464189114368901</v>
      </c>
      <c r="AF12" s="17">
        <v>0.23329411779022299</v>
      </c>
      <c r="AG12" s="17">
        <v>0.30301614017113299</v>
      </c>
      <c r="AH12" s="17">
        <v>0.21554153287734701</v>
      </c>
      <c r="AI12" s="17">
        <v>0.27449114805578001</v>
      </c>
      <c r="AJ12" s="17">
        <v>0.22926574800520799</v>
      </c>
      <c r="AK12" s="17">
        <v>0.23969768919334</v>
      </c>
      <c r="AL12" s="17">
        <v>0.30869806115753201</v>
      </c>
      <c r="AM12" s="17">
        <v>0.294742949862562</v>
      </c>
      <c r="AN12" s="17">
        <v>0.33900632647882001</v>
      </c>
      <c r="AO12" s="17">
        <v>0.37105702696343801</v>
      </c>
      <c r="AP12" s="17">
        <v>0.171469852341495</v>
      </c>
      <c r="AQ12" s="17">
        <v>0.29444417664675099</v>
      </c>
      <c r="AR12" s="17">
        <v>0.24855583672231499</v>
      </c>
      <c r="AS12" s="17"/>
      <c r="AT12" s="17">
        <v>0.224763239150683</v>
      </c>
      <c r="AU12" s="17">
        <v>0.26467733546349897</v>
      </c>
      <c r="AV12" s="17">
        <v>0.244490903230111</v>
      </c>
      <c r="AW12" s="17">
        <v>0.29075202502977898</v>
      </c>
      <c r="AX12" s="17">
        <v>0.32125560287336802</v>
      </c>
      <c r="AY12" s="17">
        <v>0.30921057026543602</v>
      </c>
      <c r="AZ12" s="17"/>
      <c r="BA12" s="17">
        <v>0.26987284395974198</v>
      </c>
      <c r="BB12" s="17">
        <v>0.28158092978800298</v>
      </c>
      <c r="BC12" s="17">
        <v>0.28164239390442197</v>
      </c>
      <c r="BD12" s="17">
        <v>0.25269449095257401</v>
      </c>
      <c r="BE12" s="17">
        <v>0.123073368584601</v>
      </c>
      <c r="BF12" s="17"/>
      <c r="BG12" s="17">
        <v>0.22693961050740299</v>
      </c>
      <c r="BH12" s="17">
        <v>0.27638770741522101</v>
      </c>
      <c r="BI12" s="17">
        <v>0.25386432828502897</v>
      </c>
      <c r="BJ12" s="17">
        <v>0.25022078142488202</v>
      </c>
      <c r="BK12" s="17">
        <v>0.256719724016997</v>
      </c>
      <c r="BL12" s="17"/>
      <c r="BM12" s="17">
        <v>0.24579463675390001</v>
      </c>
      <c r="BN12" s="17">
        <v>0.25445823709057103</v>
      </c>
      <c r="BO12" s="17">
        <v>0.34064086456498299</v>
      </c>
      <c r="BP12" s="17"/>
      <c r="BQ12" s="17">
        <v>0.245725959834311</v>
      </c>
      <c r="BR12" s="17">
        <v>0.27716259722826397</v>
      </c>
      <c r="BS12" s="17"/>
      <c r="BT12" s="17">
        <v>0.27371808280533999</v>
      </c>
      <c r="BU12" s="17">
        <v>0.25869139636737698</v>
      </c>
    </row>
    <row r="13" spans="2:73" x14ac:dyDescent="0.3">
      <c r="B13" s="18" t="s">
        <v>685</v>
      </c>
      <c r="C13" s="17">
        <v>2.8919520166806899E-2</v>
      </c>
      <c r="D13" s="17">
        <v>3.44076479354073E-2</v>
      </c>
      <c r="E13" s="17">
        <v>2.2646170363563999E-2</v>
      </c>
      <c r="F13" s="17"/>
      <c r="G13" s="17">
        <v>2.24953656666033E-2</v>
      </c>
      <c r="H13" s="17">
        <v>1.6847886544331302E-2</v>
      </c>
      <c r="I13" s="17">
        <v>3.9603109998934301E-2</v>
      </c>
      <c r="J13" s="17">
        <v>1.8097462958161701E-2</v>
      </c>
      <c r="K13" s="17">
        <v>2.7939098307041998E-2</v>
      </c>
      <c r="L13" s="17">
        <v>4.2683456215563603E-2</v>
      </c>
      <c r="M13" s="17"/>
      <c r="N13" s="17">
        <v>8.9873157627491304E-3</v>
      </c>
      <c r="O13" s="17">
        <v>4.0987398061693797E-2</v>
      </c>
      <c r="P13" s="17">
        <v>4.2155673148088803E-2</v>
      </c>
      <c r="Q13" s="17">
        <v>2.4446234238611999E-2</v>
      </c>
      <c r="R13" s="17"/>
      <c r="S13" s="17">
        <v>3.05113472856815E-2</v>
      </c>
      <c r="T13" s="17">
        <v>2.9816298337432399E-2</v>
      </c>
      <c r="U13" s="17">
        <v>2.03301745499621E-2</v>
      </c>
      <c r="V13" s="17">
        <v>4.5595781050376399E-2</v>
      </c>
      <c r="W13" s="17">
        <v>2.6879836495319599E-2</v>
      </c>
      <c r="X13" s="17">
        <v>3.2578455373948198E-2</v>
      </c>
      <c r="Y13" s="17">
        <v>2.82074145222223E-2</v>
      </c>
      <c r="Z13" s="17">
        <v>2.0597789099842501E-2</v>
      </c>
      <c r="AA13" s="17">
        <v>1.87802756833347E-2</v>
      </c>
      <c r="AB13" s="17"/>
      <c r="AC13" s="17">
        <v>0</v>
      </c>
      <c r="AD13" s="17">
        <v>3.5051000759056303E-2</v>
      </c>
      <c r="AE13" s="17">
        <v>5.2910978968119499E-2</v>
      </c>
      <c r="AF13" s="17">
        <v>0</v>
      </c>
      <c r="AG13" s="17">
        <v>4.3665359255210701E-2</v>
      </c>
      <c r="AH13" s="17">
        <v>2.5674264694266799E-2</v>
      </c>
      <c r="AI13" s="17">
        <v>3.7278015566192202E-2</v>
      </c>
      <c r="AJ13" s="17">
        <v>2.5356694775607001E-2</v>
      </c>
      <c r="AK13" s="17">
        <v>3.6558205433726197E-2</v>
      </c>
      <c r="AL13" s="17">
        <v>1.4603605071064899E-2</v>
      </c>
      <c r="AM13" s="17">
        <v>5.1491388350380501E-2</v>
      </c>
      <c r="AN13" s="17">
        <v>1.0525506430040601E-2</v>
      </c>
      <c r="AO13" s="17">
        <v>0</v>
      </c>
      <c r="AP13" s="17">
        <v>1.6562983684214001E-2</v>
      </c>
      <c r="AQ13" s="17">
        <v>0</v>
      </c>
      <c r="AR13" s="17">
        <v>6.4083594050068802E-3</v>
      </c>
      <c r="AS13" s="17"/>
      <c r="AT13" s="17">
        <v>4.10392988319246E-2</v>
      </c>
      <c r="AU13" s="17">
        <v>2.05910591450741E-2</v>
      </c>
      <c r="AV13" s="17">
        <v>2.1723392006785702E-2</v>
      </c>
      <c r="AW13" s="17">
        <v>2.9664585212249801E-2</v>
      </c>
      <c r="AX13" s="17">
        <v>1.9551314039443199E-2</v>
      </c>
      <c r="AY13" s="17">
        <v>5.5911243783982101E-2</v>
      </c>
      <c r="AZ13" s="17"/>
      <c r="BA13" s="17">
        <v>3.3897730270246999E-2</v>
      </c>
      <c r="BB13" s="17">
        <v>2.0320044122581302E-2</v>
      </c>
      <c r="BC13" s="17">
        <v>2.6787941158374198E-2</v>
      </c>
      <c r="BD13" s="17">
        <v>2.0660883209985201E-2</v>
      </c>
      <c r="BE13" s="17">
        <v>2.25835835332154E-2</v>
      </c>
      <c r="BF13" s="17"/>
      <c r="BG13" s="17">
        <v>2.82037945404226E-2</v>
      </c>
      <c r="BH13" s="17">
        <v>2.8594819185132E-2</v>
      </c>
      <c r="BI13" s="17">
        <v>3.9031639899144599E-2</v>
      </c>
      <c r="BJ13" s="17">
        <v>3.3989178246542497E-2</v>
      </c>
      <c r="BK13" s="17">
        <v>4.1389729796843099E-2</v>
      </c>
      <c r="BL13" s="17"/>
      <c r="BM13" s="17">
        <v>2.54524671172877E-2</v>
      </c>
      <c r="BN13" s="17">
        <v>3.67447137892832E-2</v>
      </c>
      <c r="BO13" s="17">
        <v>1.9843192121071902E-2</v>
      </c>
      <c r="BP13" s="17"/>
      <c r="BQ13" s="17">
        <v>2.1023230230767301E-2</v>
      </c>
      <c r="BR13" s="17">
        <v>3.1547256762908898E-2</v>
      </c>
      <c r="BS13" s="17"/>
      <c r="BT13" s="17">
        <v>2.5452914435553201E-2</v>
      </c>
      <c r="BU13" s="17">
        <v>3.7933405604731699E-2</v>
      </c>
    </row>
    <row r="14" spans="2:73" x14ac:dyDescent="0.3">
      <c r="B14" s="18" t="s">
        <v>92</v>
      </c>
      <c r="C14" s="19">
        <v>0.103597801291456</v>
      </c>
      <c r="D14" s="19">
        <v>8.3927786132850096E-2</v>
      </c>
      <c r="E14" s="19">
        <v>0.123330861927532</v>
      </c>
      <c r="F14" s="19"/>
      <c r="G14" s="19">
        <v>8.9645517715983405E-2</v>
      </c>
      <c r="H14" s="19">
        <v>8.5497573763696502E-2</v>
      </c>
      <c r="I14" s="19">
        <v>0.103901421357249</v>
      </c>
      <c r="J14" s="19">
        <v>0.12054002875212</v>
      </c>
      <c r="K14" s="19">
        <v>0.110017296612168</v>
      </c>
      <c r="L14" s="19">
        <v>0.10798094756537301</v>
      </c>
      <c r="M14" s="19"/>
      <c r="N14" s="19">
        <v>6.5818463309069403E-2</v>
      </c>
      <c r="O14" s="19">
        <v>9.2866881660540995E-2</v>
      </c>
      <c r="P14" s="19">
        <v>9.9003639941923002E-2</v>
      </c>
      <c r="Q14" s="19">
        <v>0.15924010995960999</v>
      </c>
      <c r="R14" s="19"/>
      <c r="S14" s="19">
        <v>7.8190554854743702E-2</v>
      </c>
      <c r="T14" s="19">
        <v>0.13674235290776901</v>
      </c>
      <c r="U14" s="19">
        <v>0.121515372643431</v>
      </c>
      <c r="V14" s="19">
        <v>9.2965878243991801E-2</v>
      </c>
      <c r="W14" s="19">
        <v>9.2012936972470705E-2</v>
      </c>
      <c r="X14" s="19">
        <v>0.147534145224652</v>
      </c>
      <c r="Y14" s="19">
        <v>7.7728862428786905E-2</v>
      </c>
      <c r="Z14" s="19">
        <v>9.2149680788565905E-2</v>
      </c>
      <c r="AA14" s="19">
        <v>8.7563864506098599E-2</v>
      </c>
      <c r="AB14" s="19"/>
      <c r="AC14" s="19">
        <v>0.42524791180684102</v>
      </c>
      <c r="AD14" s="19">
        <v>0.200066427045682</v>
      </c>
      <c r="AE14" s="19">
        <v>0.209099077597867</v>
      </c>
      <c r="AF14" s="19">
        <v>0.13175980862803699</v>
      </c>
      <c r="AG14" s="19">
        <v>6.6734857226516106E-2</v>
      </c>
      <c r="AH14" s="19">
        <v>9.86685034721837E-2</v>
      </c>
      <c r="AI14" s="19">
        <v>6.69122988654728E-2</v>
      </c>
      <c r="AJ14" s="19">
        <v>0.111139950568145</v>
      </c>
      <c r="AK14" s="19">
        <v>6.8869387418241598E-2</v>
      </c>
      <c r="AL14" s="19">
        <v>9.1790841187626301E-2</v>
      </c>
      <c r="AM14" s="19">
        <v>0.101555344348684</v>
      </c>
      <c r="AN14" s="19">
        <v>7.8234342284969297E-2</v>
      </c>
      <c r="AO14" s="19">
        <v>0.10849436017317</v>
      </c>
      <c r="AP14" s="19">
        <v>0.11796737374024301</v>
      </c>
      <c r="AQ14" s="19">
        <v>6.9879737266381498E-2</v>
      </c>
      <c r="AR14" s="19">
        <v>3.5790541192193701E-2</v>
      </c>
      <c r="AS14" s="19"/>
      <c r="AT14" s="19">
        <v>8.6990598163478705E-2</v>
      </c>
      <c r="AU14" s="19">
        <v>9.5767303083160796E-2</v>
      </c>
      <c r="AV14" s="19">
        <v>0.13922657940168301</v>
      </c>
      <c r="AW14" s="19">
        <v>0.11085466927229901</v>
      </c>
      <c r="AX14" s="19">
        <v>0.120132214399448</v>
      </c>
      <c r="AY14" s="19">
        <v>6.2492679646571701E-2</v>
      </c>
      <c r="AZ14" s="19"/>
      <c r="BA14" s="19">
        <v>0.121135984369106</v>
      </c>
      <c r="BB14" s="19">
        <v>0.125801418435427</v>
      </c>
      <c r="BC14" s="19">
        <v>8.3711449791362497E-2</v>
      </c>
      <c r="BD14" s="19">
        <v>6.7637949166626798E-2</v>
      </c>
      <c r="BE14" s="19">
        <v>6.3883898412204806E-2</v>
      </c>
      <c r="BF14" s="19"/>
      <c r="BG14" s="19">
        <v>9.6939636640122395E-2</v>
      </c>
      <c r="BH14" s="19">
        <v>8.2493133248241896E-2</v>
      </c>
      <c r="BI14" s="19">
        <v>0.104914644795037</v>
      </c>
      <c r="BJ14" s="19">
        <v>5.4053133790663101E-2</v>
      </c>
      <c r="BK14" s="19">
        <v>0.13114560330178601</v>
      </c>
      <c r="BL14" s="19"/>
      <c r="BM14" s="19">
        <v>7.3678790199262295E-2</v>
      </c>
      <c r="BN14" s="19">
        <v>0.120044046771196</v>
      </c>
      <c r="BO14" s="19">
        <v>0.150408573522019</v>
      </c>
      <c r="BP14" s="19"/>
      <c r="BQ14" s="19">
        <v>5.42690410464821E-2</v>
      </c>
      <c r="BR14" s="19">
        <v>0.12561381612613601</v>
      </c>
      <c r="BS14" s="19"/>
      <c r="BT14" s="19">
        <v>6.2329717173440498E-2</v>
      </c>
      <c r="BU14" s="19">
        <v>0.139353102053732</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3.1968347313827798E-2</v>
      </c>
      <c r="D9" s="17">
        <v>3.7192084536752802E-2</v>
      </c>
      <c r="E9" s="17">
        <v>2.6689737679673101E-2</v>
      </c>
      <c r="F9" s="17"/>
      <c r="G9" s="17">
        <v>7.8530730712917995E-2</v>
      </c>
      <c r="H9" s="17">
        <v>4.6527427817353702E-2</v>
      </c>
      <c r="I9" s="17">
        <v>3.0747685763851298E-2</v>
      </c>
      <c r="J9" s="17">
        <v>1.11058780598741E-2</v>
      </c>
      <c r="K9" s="17">
        <v>1.4154738348621399E-2</v>
      </c>
      <c r="L9" s="17">
        <v>2.06516296454856E-2</v>
      </c>
      <c r="M9" s="17"/>
      <c r="N9" s="17">
        <v>4.25418585482744E-2</v>
      </c>
      <c r="O9" s="17">
        <v>1.06274204196974E-2</v>
      </c>
      <c r="P9" s="17">
        <v>4.8597326440737901E-2</v>
      </c>
      <c r="Q9" s="17">
        <v>2.95510312124381E-2</v>
      </c>
      <c r="R9" s="17"/>
      <c r="S9" s="17">
        <v>6.6836366280682694E-2</v>
      </c>
      <c r="T9" s="17">
        <v>1.95054459669265E-2</v>
      </c>
      <c r="U9" s="17">
        <v>4.0042980551953399E-2</v>
      </c>
      <c r="V9" s="17">
        <v>1.9938406855539E-2</v>
      </c>
      <c r="W9" s="17">
        <v>3.2673420510826098E-2</v>
      </c>
      <c r="X9" s="17">
        <v>4.85076010941893E-2</v>
      </c>
      <c r="Y9" s="17">
        <v>0</v>
      </c>
      <c r="Z9" s="17">
        <v>1.37082860670348E-2</v>
      </c>
      <c r="AA9" s="17">
        <v>2.6251228637073101E-2</v>
      </c>
      <c r="AB9" s="17"/>
      <c r="AC9" s="17">
        <v>0</v>
      </c>
      <c r="AD9" s="17">
        <v>6.9053968397924201E-2</v>
      </c>
      <c r="AE9" s="17">
        <v>3.08363339997626E-2</v>
      </c>
      <c r="AF9" s="17">
        <v>2.81158689441178E-2</v>
      </c>
      <c r="AG9" s="17">
        <v>2.0186982093830099E-2</v>
      </c>
      <c r="AH9" s="17">
        <v>3.5307974962414099E-2</v>
      </c>
      <c r="AI9" s="17">
        <v>1.61850799214227E-2</v>
      </c>
      <c r="AJ9" s="17">
        <v>1.88338135073969E-2</v>
      </c>
      <c r="AK9" s="17">
        <v>0</v>
      </c>
      <c r="AL9" s="17">
        <v>4.8039069295177199E-2</v>
      </c>
      <c r="AM9" s="17">
        <v>1.42416533357132E-2</v>
      </c>
      <c r="AN9" s="17">
        <v>4.0117955692071203E-2</v>
      </c>
      <c r="AO9" s="17">
        <v>4.3925683995844803E-2</v>
      </c>
      <c r="AP9" s="17">
        <v>9.3032629597585806E-2</v>
      </c>
      <c r="AQ9" s="17">
        <v>2.62169857729662E-2</v>
      </c>
      <c r="AR9" s="17">
        <v>7.1712103333362198E-2</v>
      </c>
      <c r="AS9" s="17"/>
      <c r="AT9" s="17">
        <v>6.3976918677963096E-2</v>
      </c>
      <c r="AU9" s="17">
        <v>1.4844003871880101E-2</v>
      </c>
      <c r="AV9" s="17">
        <v>4.7923113030053199E-2</v>
      </c>
      <c r="AW9" s="17">
        <v>1.80206964938101E-2</v>
      </c>
      <c r="AX9" s="17">
        <v>5.2463276251072102E-3</v>
      </c>
      <c r="AY9" s="17">
        <v>2.6235511508181601E-2</v>
      </c>
      <c r="AZ9" s="17"/>
      <c r="BA9" s="17">
        <v>1.2877184099645301E-2</v>
      </c>
      <c r="BB9" s="17">
        <v>4.0337363831676097E-2</v>
      </c>
      <c r="BC9" s="17">
        <v>3.1187562715905299E-2</v>
      </c>
      <c r="BD9" s="17">
        <v>2.5962939564058998E-2</v>
      </c>
      <c r="BE9" s="17">
        <v>0.10278215302185501</v>
      </c>
      <c r="BF9" s="17"/>
      <c r="BG9" s="17">
        <v>2.8915455085251399E-2</v>
      </c>
      <c r="BH9" s="17">
        <v>4.7292009590122197E-2</v>
      </c>
      <c r="BI9" s="17">
        <v>1.43572157449799E-2</v>
      </c>
      <c r="BJ9" s="17">
        <v>4.2976466931843399E-2</v>
      </c>
      <c r="BK9" s="17">
        <v>0</v>
      </c>
      <c r="BL9" s="17"/>
      <c r="BM9" s="17">
        <v>3.4854483724268297E-2</v>
      </c>
      <c r="BN9" s="17">
        <v>3.1553678018379397E-2</v>
      </c>
      <c r="BO9" s="17">
        <v>2.45821252279468E-2</v>
      </c>
      <c r="BP9" s="17"/>
      <c r="BQ9" s="17">
        <v>5.4644944547803297E-2</v>
      </c>
      <c r="BR9" s="17">
        <v>2.05198220019976E-2</v>
      </c>
      <c r="BS9" s="17"/>
      <c r="BT9" s="17">
        <v>3.4636503916007699E-2</v>
      </c>
      <c r="BU9" s="17">
        <v>2.99609972288419E-2</v>
      </c>
    </row>
    <row r="10" spans="2:73" x14ac:dyDescent="0.3">
      <c r="B10" s="18" t="s">
        <v>682</v>
      </c>
      <c r="C10" s="17">
        <v>0.108623840931051</v>
      </c>
      <c r="D10" s="17">
        <v>0.124013288015361</v>
      </c>
      <c r="E10" s="17">
        <v>9.3116861090116104E-2</v>
      </c>
      <c r="F10" s="17"/>
      <c r="G10" s="17">
        <v>0.118651212466413</v>
      </c>
      <c r="H10" s="17">
        <v>0.199592851374463</v>
      </c>
      <c r="I10" s="17">
        <v>0.12644765193187399</v>
      </c>
      <c r="J10" s="17">
        <v>8.7823828050258707E-2</v>
      </c>
      <c r="K10" s="17">
        <v>6.7390669726698299E-2</v>
      </c>
      <c r="L10" s="17">
        <v>6.0162339824309602E-2</v>
      </c>
      <c r="M10" s="17"/>
      <c r="N10" s="17">
        <v>0.14176158926337201</v>
      </c>
      <c r="O10" s="17">
        <v>0.109687071764817</v>
      </c>
      <c r="P10" s="17">
        <v>0.106860351150654</v>
      </c>
      <c r="Q10" s="17">
        <v>7.5602352865426298E-2</v>
      </c>
      <c r="R10" s="17"/>
      <c r="S10" s="17">
        <v>0.15026171126403101</v>
      </c>
      <c r="T10" s="17">
        <v>8.3750197545466601E-2</v>
      </c>
      <c r="U10" s="17">
        <v>9.9261409470120202E-2</v>
      </c>
      <c r="V10" s="17">
        <v>0.108740578464536</v>
      </c>
      <c r="W10" s="17">
        <v>9.29490730334641E-2</v>
      </c>
      <c r="X10" s="17">
        <v>6.4320911130872904E-2</v>
      </c>
      <c r="Y10" s="17">
        <v>9.9393433912684404E-2</v>
      </c>
      <c r="Z10" s="17">
        <v>7.7955706621194401E-2</v>
      </c>
      <c r="AA10" s="17">
        <v>0.16463406123872401</v>
      </c>
      <c r="AB10" s="17"/>
      <c r="AC10" s="17">
        <v>0.22938597114256901</v>
      </c>
      <c r="AD10" s="17">
        <v>2.7368352917999699E-2</v>
      </c>
      <c r="AE10" s="17">
        <v>4.7058645875589999E-2</v>
      </c>
      <c r="AF10" s="17">
        <v>0.14093655388447299</v>
      </c>
      <c r="AG10" s="17">
        <v>0.12847688028071699</v>
      </c>
      <c r="AH10" s="17">
        <v>7.58976394106428E-2</v>
      </c>
      <c r="AI10" s="17">
        <v>7.5172136487994506E-2</v>
      </c>
      <c r="AJ10" s="17">
        <v>0.164072739215983</v>
      </c>
      <c r="AK10" s="17">
        <v>5.6932541603057198E-2</v>
      </c>
      <c r="AL10" s="17">
        <v>0.16969601007320601</v>
      </c>
      <c r="AM10" s="17">
        <v>4.8099460918850902E-2</v>
      </c>
      <c r="AN10" s="17">
        <v>0.101752350106861</v>
      </c>
      <c r="AO10" s="17">
        <v>0.104123736386662</v>
      </c>
      <c r="AP10" s="17">
        <v>9.9455112600486006E-2</v>
      </c>
      <c r="AQ10" s="17">
        <v>0.14133992375130999</v>
      </c>
      <c r="AR10" s="17">
        <v>0.23943470663176999</v>
      </c>
      <c r="AS10" s="17"/>
      <c r="AT10" s="17">
        <v>0.13461208390531601</v>
      </c>
      <c r="AU10" s="17">
        <v>0.13843427956953</v>
      </c>
      <c r="AV10" s="17">
        <v>8.2180369532717804E-2</v>
      </c>
      <c r="AW10" s="17">
        <v>7.3638064851918206E-2</v>
      </c>
      <c r="AX10" s="17">
        <v>7.8448709751915494E-2</v>
      </c>
      <c r="AY10" s="17">
        <v>7.0050552865318694E-2</v>
      </c>
      <c r="AZ10" s="17"/>
      <c r="BA10" s="17">
        <v>0.11747699746212401</v>
      </c>
      <c r="BB10" s="17">
        <v>5.8270654877214501E-2</v>
      </c>
      <c r="BC10" s="17">
        <v>9.2957311070088797E-2</v>
      </c>
      <c r="BD10" s="17">
        <v>0.191187653508089</v>
      </c>
      <c r="BE10" s="17">
        <v>0.14863300019106901</v>
      </c>
      <c r="BF10" s="17"/>
      <c r="BG10" s="17">
        <v>0.12547468804223899</v>
      </c>
      <c r="BH10" s="17">
        <v>0.14254252388581301</v>
      </c>
      <c r="BI10" s="17">
        <v>7.8804618625691603E-2</v>
      </c>
      <c r="BJ10" s="17">
        <v>0.103437110210177</v>
      </c>
      <c r="BK10" s="17">
        <v>0.11514386389099</v>
      </c>
      <c r="BL10" s="17"/>
      <c r="BM10" s="17">
        <v>0.13577111262758701</v>
      </c>
      <c r="BN10" s="17">
        <v>9.6350848969489006E-2</v>
      </c>
      <c r="BO10" s="17">
        <v>5.9658787368497099E-2</v>
      </c>
      <c r="BP10" s="17"/>
      <c r="BQ10" s="17">
        <v>0.17065620322962899</v>
      </c>
      <c r="BR10" s="17">
        <v>6.6836344926099703E-2</v>
      </c>
      <c r="BS10" s="17"/>
      <c r="BT10" s="17">
        <v>0.122193619611265</v>
      </c>
      <c r="BU10" s="17">
        <v>8.7338810747008999E-2</v>
      </c>
    </row>
    <row r="11" spans="2:73" x14ac:dyDescent="0.3">
      <c r="B11" s="18" t="s">
        <v>683</v>
      </c>
      <c r="C11" s="17">
        <v>0.39728540004471302</v>
      </c>
      <c r="D11" s="17">
        <v>0.39223160887186698</v>
      </c>
      <c r="E11" s="17">
        <v>0.40370049743330999</v>
      </c>
      <c r="F11" s="17"/>
      <c r="G11" s="17">
        <v>0.30602257673065503</v>
      </c>
      <c r="H11" s="17">
        <v>0.29883651020555602</v>
      </c>
      <c r="I11" s="17">
        <v>0.38557938688402499</v>
      </c>
      <c r="J11" s="17">
        <v>0.42894363133449498</v>
      </c>
      <c r="K11" s="17">
        <v>0.44583964062297898</v>
      </c>
      <c r="L11" s="17">
        <v>0.485508745742595</v>
      </c>
      <c r="M11" s="17"/>
      <c r="N11" s="17">
        <v>0.35273787910135801</v>
      </c>
      <c r="O11" s="17">
        <v>0.41989792819566202</v>
      </c>
      <c r="P11" s="17">
        <v>0.38354431824423901</v>
      </c>
      <c r="Q11" s="17">
        <v>0.43468446647325398</v>
      </c>
      <c r="R11" s="17"/>
      <c r="S11" s="17">
        <v>0.35071311099590002</v>
      </c>
      <c r="T11" s="17">
        <v>0.43619680506616798</v>
      </c>
      <c r="U11" s="17">
        <v>0.347432231084839</v>
      </c>
      <c r="V11" s="17">
        <v>0.34810758484075199</v>
      </c>
      <c r="W11" s="17">
        <v>0.37448200078574101</v>
      </c>
      <c r="X11" s="17">
        <v>0.42140619893577702</v>
      </c>
      <c r="Y11" s="17">
        <v>0.48913125589601902</v>
      </c>
      <c r="Z11" s="17">
        <v>0.46978265430972699</v>
      </c>
      <c r="AA11" s="17">
        <v>0.382455569007985</v>
      </c>
      <c r="AB11" s="17"/>
      <c r="AC11" s="17">
        <v>0.29056404689827697</v>
      </c>
      <c r="AD11" s="17">
        <v>0.354825013968674</v>
      </c>
      <c r="AE11" s="17">
        <v>0.39445180525602802</v>
      </c>
      <c r="AF11" s="17">
        <v>0.44584889463298599</v>
      </c>
      <c r="AG11" s="17">
        <v>0.422827157392135</v>
      </c>
      <c r="AH11" s="17">
        <v>0.44062376773837503</v>
      </c>
      <c r="AI11" s="17">
        <v>0.45623893759626699</v>
      </c>
      <c r="AJ11" s="17">
        <v>0.396474854404611</v>
      </c>
      <c r="AK11" s="17">
        <v>0.40042825108554497</v>
      </c>
      <c r="AL11" s="17">
        <v>0.31462403390396798</v>
      </c>
      <c r="AM11" s="17">
        <v>0.403367852345969</v>
      </c>
      <c r="AN11" s="17">
        <v>0.35296308336042997</v>
      </c>
      <c r="AO11" s="17">
        <v>0.33804033691138702</v>
      </c>
      <c r="AP11" s="17">
        <v>0.47724258806972097</v>
      </c>
      <c r="AQ11" s="17">
        <v>0.36711973666373099</v>
      </c>
      <c r="AR11" s="17">
        <v>0.302578208939352</v>
      </c>
      <c r="AS11" s="17"/>
      <c r="AT11" s="17">
        <v>0.33208986335100099</v>
      </c>
      <c r="AU11" s="17">
        <v>0.42035663040501597</v>
      </c>
      <c r="AV11" s="17">
        <v>0.37760424640421297</v>
      </c>
      <c r="AW11" s="17">
        <v>0.46626435877192801</v>
      </c>
      <c r="AX11" s="17">
        <v>0.38002176334381899</v>
      </c>
      <c r="AY11" s="17">
        <v>0.42960884043637099</v>
      </c>
      <c r="AZ11" s="17"/>
      <c r="BA11" s="17">
        <v>0.46238444537182699</v>
      </c>
      <c r="BB11" s="17">
        <v>0.36536787681185501</v>
      </c>
      <c r="BC11" s="17">
        <v>0.425213195416836</v>
      </c>
      <c r="BD11" s="17">
        <v>0.32505413171459402</v>
      </c>
      <c r="BE11" s="17">
        <v>0.26637723973424599</v>
      </c>
      <c r="BF11" s="17"/>
      <c r="BG11" s="17">
        <v>0.45146484597877501</v>
      </c>
      <c r="BH11" s="17">
        <v>0.34835090761966098</v>
      </c>
      <c r="BI11" s="17">
        <v>0.42816670500209097</v>
      </c>
      <c r="BJ11" s="17">
        <v>0.45400562575655501</v>
      </c>
      <c r="BK11" s="17">
        <v>0.338155293260685</v>
      </c>
      <c r="BL11" s="17"/>
      <c r="BM11" s="17">
        <v>0.41075049957523002</v>
      </c>
      <c r="BN11" s="17">
        <v>0.40442605815577098</v>
      </c>
      <c r="BO11" s="17">
        <v>0.34059354958605398</v>
      </c>
      <c r="BP11" s="17"/>
      <c r="BQ11" s="17">
        <v>0.35117404024651999</v>
      </c>
      <c r="BR11" s="17">
        <v>0.43586964633799802</v>
      </c>
      <c r="BS11" s="17"/>
      <c r="BT11" s="17">
        <v>0.394078342064826</v>
      </c>
      <c r="BU11" s="17">
        <v>0.41099088510198001</v>
      </c>
    </row>
    <row r="12" spans="2:73" x14ac:dyDescent="0.3">
      <c r="B12" s="18" t="s">
        <v>684</v>
      </c>
      <c r="C12" s="17">
        <v>0.33131404585520002</v>
      </c>
      <c r="D12" s="17">
        <v>0.33338932184282</v>
      </c>
      <c r="E12" s="17">
        <v>0.32943806708715401</v>
      </c>
      <c r="F12" s="17"/>
      <c r="G12" s="17">
        <v>0.35530983634470897</v>
      </c>
      <c r="H12" s="17">
        <v>0.335704213229163</v>
      </c>
      <c r="I12" s="17">
        <v>0.31106343591783397</v>
      </c>
      <c r="J12" s="17">
        <v>0.32474016568384001</v>
      </c>
      <c r="K12" s="17">
        <v>0.36631358604202602</v>
      </c>
      <c r="L12" s="17">
        <v>0.31249031628519602</v>
      </c>
      <c r="M12" s="17"/>
      <c r="N12" s="17">
        <v>0.37745229041070999</v>
      </c>
      <c r="O12" s="17">
        <v>0.30796799998483299</v>
      </c>
      <c r="P12" s="17">
        <v>0.32385640763964701</v>
      </c>
      <c r="Q12" s="17">
        <v>0.311839592386213</v>
      </c>
      <c r="R12" s="17"/>
      <c r="S12" s="17">
        <v>0.31146950486852798</v>
      </c>
      <c r="T12" s="17">
        <v>0.32452173080150898</v>
      </c>
      <c r="U12" s="17">
        <v>0.37720260449864301</v>
      </c>
      <c r="V12" s="17">
        <v>0.39231327367026803</v>
      </c>
      <c r="W12" s="17">
        <v>0.31899546210240798</v>
      </c>
      <c r="X12" s="17">
        <v>0.31352856853109601</v>
      </c>
      <c r="Y12" s="17">
        <v>0.32602483440603902</v>
      </c>
      <c r="Z12" s="17">
        <v>0.28783562894172099</v>
      </c>
      <c r="AA12" s="17">
        <v>0.32192980306687802</v>
      </c>
      <c r="AB12" s="17"/>
      <c r="AC12" s="17">
        <v>0.25429991933968699</v>
      </c>
      <c r="AD12" s="17">
        <v>0.39693660111173601</v>
      </c>
      <c r="AE12" s="17">
        <v>0.32931736868239903</v>
      </c>
      <c r="AF12" s="17">
        <v>0.22977316450452301</v>
      </c>
      <c r="AG12" s="17">
        <v>0.31300925042208899</v>
      </c>
      <c r="AH12" s="17">
        <v>0.30574151155982798</v>
      </c>
      <c r="AI12" s="17">
        <v>0.35039186116379101</v>
      </c>
      <c r="AJ12" s="17">
        <v>0.31719623761875898</v>
      </c>
      <c r="AK12" s="17">
        <v>0.39132525298534898</v>
      </c>
      <c r="AL12" s="17">
        <v>0.36266715053413201</v>
      </c>
      <c r="AM12" s="17">
        <v>0.34710501457042198</v>
      </c>
      <c r="AN12" s="17">
        <v>0.43983687764224699</v>
      </c>
      <c r="AO12" s="17">
        <v>0.36952417940222798</v>
      </c>
      <c r="AP12" s="17">
        <v>0.209716653840853</v>
      </c>
      <c r="AQ12" s="17">
        <v>0.33193392695304902</v>
      </c>
      <c r="AR12" s="17">
        <v>0.31895313984014001</v>
      </c>
      <c r="AS12" s="17"/>
      <c r="AT12" s="17">
        <v>0.34823164473489299</v>
      </c>
      <c r="AU12" s="17">
        <v>0.29747751061062699</v>
      </c>
      <c r="AV12" s="17">
        <v>0.33990441421327999</v>
      </c>
      <c r="AW12" s="17">
        <v>0.29906517266987198</v>
      </c>
      <c r="AX12" s="17">
        <v>0.437829637219392</v>
      </c>
      <c r="AY12" s="17">
        <v>0.32830231751887901</v>
      </c>
      <c r="AZ12" s="17"/>
      <c r="BA12" s="17">
        <v>0.28410738457413198</v>
      </c>
      <c r="BB12" s="17">
        <v>0.40277006303073498</v>
      </c>
      <c r="BC12" s="17">
        <v>0.30533789468241002</v>
      </c>
      <c r="BD12" s="17">
        <v>0.34705028957999501</v>
      </c>
      <c r="BE12" s="17">
        <v>0.32168151947446999</v>
      </c>
      <c r="BF12" s="17"/>
      <c r="BG12" s="17">
        <v>0.29251081630526699</v>
      </c>
      <c r="BH12" s="17">
        <v>0.33459463384104698</v>
      </c>
      <c r="BI12" s="17">
        <v>0.33294494907613498</v>
      </c>
      <c r="BJ12" s="17">
        <v>0.30351671285974602</v>
      </c>
      <c r="BK12" s="17">
        <v>0.40956587285470097</v>
      </c>
      <c r="BL12" s="17"/>
      <c r="BM12" s="17">
        <v>0.30984883865225299</v>
      </c>
      <c r="BN12" s="17">
        <v>0.33097430255930799</v>
      </c>
      <c r="BO12" s="17">
        <v>0.39463527376145002</v>
      </c>
      <c r="BP12" s="17"/>
      <c r="BQ12" s="17">
        <v>0.32424299481952901</v>
      </c>
      <c r="BR12" s="17">
        <v>0.33006447215567802</v>
      </c>
      <c r="BS12" s="17"/>
      <c r="BT12" s="17">
        <v>0.34838211887250398</v>
      </c>
      <c r="BU12" s="17">
        <v>0.30455955736261803</v>
      </c>
    </row>
    <row r="13" spans="2:73" x14ac:dyDescent="0.3">
      <c r="B13" s="18" t="s">
        <v>685</v>
      </c>
      <c r="C13" s="17">
        <v>5.4572516908394701E-2</v>
      </c>
      <c r="D13" s="17">
        <v>4.9156549765782501E-2</v>
      </c>
      <c r="E13" s="17">
        <v>5.8838417552875298E-2</v>
      </c>
      <c r="F13" s="17"/>
      <c r="G13" s="17">
        <v>7.7473422584892898E-2</v>
      </c>
      <c r="H13" s="17">
        <v>5.6344878756347999E-2</v>
      </c>
      <c r="I13" s="17">
        <v>6.5235628856818301E-2</v>
      </c>
      <c r="J13" s="17">
        <v>5.5848344422530699E-2</v>
      </c>
      <c r="K13" s="17">
        <v>3.2498886371964998E-2</v>
      </c>
      <c r="L13" s="17">
        <v>4.2144948288209999E-2</v>
      </c>
      <c r="M13" s="17"/>
      <c r="N13" s="17">
        <v>3.6529272493146497E-2</v>
      </c>
      <c r="O13" s="17">
        <v>6.6501544122827605E-2</v>
      </c>
      <c r="P13" s="17">
        <v>7.81573375139165E-2</v>
      </c>
      <c r="Q13" s="17">
        <v>3.7764148484937803E-2</v>
      </c>
      <c r="R13" s="17"/>
      <c r="S13" s="17">
        <v>7.2163059836303903E-2</v>
      </c>
      <c r="T13" s="17">
        <v>4.6725931560380997E-2</v>
      </c>
      <c r="U13" s="17">
        <v>6.3358080938023906E-2</v>
      </c>
      <c r="V13" s="17">
        <v>4.1072014133090202E-2</v>
      </c>
      <c r="W13" s="17">
        <v>0.101829225992688</v>
      </c>
      <c r="X13" s="17">
        <v>2.72160945608576E-2</v>
      </c>
      <c r="Y13" s="17">
        <v>2.2831209456436002E-2</v>
      </c>
      <c r="Z13" s="17">
        <v>5.8590346750336399E-2</v>
      </c>
      <c r="AA13" s="17">
        <v>5.9681988171799302E-2</v>
      </c>
      <c r="AB13" s="17"/>
      <c r="AC13" s="17">
        <v>0</v>
      </c>
      <c r="AD13" s="17">
        <v>1.20401828074324E-2</v>
      </c>
      <c r="AE13" s="17">
        <v>7.0397721552199394E-2</v>
      </c>
      <c r="AF13" s="17">
        <v>7.3143677744851601E-2</v>
      </c>
      <c r="AG13" s="17">
        <v>7.3868189195247E-2</v>
      </c>
      <c r="AH13" s="17">
        <v>5.2059439634103401E-2</v>
      </c>
      <c r="AI13" s="17">
        <v>5.0512927230512802E-2</v>
      </c>
      <c r="AJ13" s="17">
        <v>1.7182503218823902E-2</v>
      </c>
      <c r="AK13" s="17">
        <v>5.3388947716370101E-2</v>
      </c>
      <c r="AL13" s="17">
        <v>2.3368992633199099E-2</v>
      </c>
      <c r="AM13" s="17">
        <v>0.127346715417889</v>
      </c>
      <c r="AN13" s="17">
        <v>1.17533726816327E-2</v>
      </c>
      <c r="AO13" s="17">
        <v>7.1311037144898004E-2</v>
      </c>
      <c r="AP13" s="17">
        <v>1.6562983684214001E-2</v>
      </c>
      <c r="AQ13" s="17">
        <v>5.6735785131204697E-2</v>
      </c>
      <c r="AR13" s="17">
        <v>4.9372824788774403E-2</v>
      </c>
      <c r="AS13" s="17"/>
      <c r="AT13" s="17">
        <v>7.72071289682318E-2</v>
      </c>
      <c r="AU13" s="17">
        <v>4.78375343225882E-2</v>
      </c>
      <c r="AV13" s="17">
        <v>4.3466411287299E-2</v>
      </c>
      <c r="AW13" s="17">
        <v>5.6678175111097399E-2</v>
      </c>
      <c r="AX13" s="17">
        <v>1.5061829619769899E-2</v>
      </c>
      <c r="AY13" s="17">
        <v>8.5326094770401206E-2</v>
      </c>
      <c r="AZ13" s="17"/>
      <c r="BA13" s="17">
        <v>4.1344349236428699E-2</v>
      </c>
      <c r="BB13" s="17">
        <v>5.1870489340879497E-2</v>
      </c>
      <c r="BC13" s="17">
        <v>7.0736017396477294E-2</v>
      </c>
      <c r="BD13" s="17">
        <v>5.42495780255366E-2</v>
      </c>
      <c r="BE13" s="17">
        <v>9.2862265264213095E-2</v>
      </c>
      <c r="BF13" s="17"/>
      <c r="BG13" s="17">
        <v>3.5767662478424798E-2</v>
      </c>
      <c r="BH13" s="17">
        <v>5.6537348092234499E-2</v>
      </c>
      <c r="BI13" s="17">
        <v>7.6352061030046894E-2</v>
      </c>
      <c r="BJ13" s="17">
        <v>4.9601441474457497E-2</v>
      </c>
      <c r="BK13" s="17">
        <v>8.3490619905044097E-2</v>
      </c>
      <c r="BL13" s="17"/>
      <c r="BM13" s="17">
        <v>4.82043287308382E-2</v>
      </c>
      <c r="BN13" s="17">
        <v>5.43223708898809E-2</v>
      </c>
      <c r="BO13" s="17">
        <v>7.3724207915926196E-2</v>
      </c>
      <c r="BP13" s="17"/>
      <c r="BQ13" s="17">
        <v>7.28473477040361E-2</v>
      </c>
      <c r="BR13" s="17">
        <v>4.5517541567990198E-2</v>
      </c>
      <c r="BS13" s="17"/>
      <c r="BT13" s="17">
        <v>6.1961085243769497E-2</v>
      </c>
      <c r="BU13" s="17">
        <v>4.7171897631954403E-2</v>
      </c>
    </row>
    <row r="14" spans="2:73" x14ac:dyDescent="0.3">
      <c r="B14" s="18" t="s">
        <v>92</v>
      </c>
      <c r="C14" s="19">
        <v>7.6235848946814094E-2</v>
      </c>
      <c r="D14" s="19">
        <v>6.40171469674162E-2</v>
      </c>
      <c r="E14" s="19">
        <v>8.8216419156872006E-2</v>
      </c>
      <c r="F14" s="19"/>
      <c r="G14" s="19">
        <v>6.4012221160412205E-2</v>
      </c>
      <c r="H14" s="19">
        <v>6.2994118617116707E-2</v>
      </c>
      <c r="I14" s="19">
        <v>8.0926210645597796E-2</v>
      </c>
      <c r="J14" s="19">
        <v>9.1538152449002402E-2</v>
      </c>
      <c r="K14" s="19">
        <v>7.3802478887710701E-2</v>
      </c>
      <c r="L14" s="19">
        <v>7.9042020214203396E-2</v>
      </c>
      <c r="M14" s="19"/>
      <c r="N14" s="19">
        <v>4.8977110183137697E-2</v>
      </c>
      <c r="O14" s="19">
        <v>8.5318035512163604E-2</v>
      </c>
      <c r="P14" s="19">
        <v>5.8984259010805402E-2</v>
      </c>
      <c r="Q14" s="19">
        <v>0.110558408577732</v>
      </c>
      <c r="R14" s="19"/>
      <c r="S14" s="19">
        <v>4.8556246754553903E-2</v>
      </c>
      <c r="T14" s="19">
        <v>8.9299889059548401E-2</v>
      </c>
      <c r="U14" s="19">
        <v>7.2702693456420706E-2</v>
      </c>
      <c r="V14" s="19">
        <v>8.9828142035815503E-2</v>
      </c>
      <c r="W14" s="19">
        <v>7.9070817574872193E-2</v>
      </c>
      <c r="X14" s="19">
        <v>0.12502062574720799</v>
      </c>
      <c r="Y14" s="19">
        <v>6.2619266328821602E-2</v>
      </c>
      <c r="Z14" s="19">
        <v>9.2127377309985894E-2</v>
      </c>
      <c r="AA14" s="19">
        <v>4.5047349877540901E-2</v>
      </c>
      <c r="AB14" s="19"/>
      <c r="AC14" s="19">
        <v>0.22575006261946601</v>
      </c>
      <c r="AD14" s="19">
        <v>0.13977588079623399</v>
      </c>
      <c r="AE14" s="19">
        <v>0.12793812463402099</v>
      </c>
      <c r="AF14" s="19">
        <v>8.2181840289048694E-2</v>
      </c>
      <c r="AG14" s="19">
        <v>4.16315406159826E-2</v>
      </c>
      <c r="AH14" s="19">
        <v>9.0369666694637002E-2</v>
      </c>
      <c r="AI14" s="19">
        <v>5.1499057600011902E-2</v>
      </c>
      <c r="AJ14" s="19">
        <v>8.6239852034427106E-2</v>
      </c>
      <c r="AK14" s="19">
        <v>9.7925006609678997E-2</v>
      </c>
      <c r="AL14" s="19">
        <v>8.1604743560316606E-2</v>
      </c>
      <c r="AM14" s="19">
        <v>5.9839303411155002E-2</v>
      </c>
      <c r="AN14" s="19">
        <v>5.3576360516758001E-2</v>
      </c>
      <c r="AO14" s="19">
        <v>7.30750261589794E-2</v>
      </c>
      <c r="AP14" s="19">
        <v>0.10399003220714</v>
      </c>
      <c r="AQ14" s="19">
        <v>7.6653641727739003E-2</v>
      </c>
      <c r="AR14" s="19">
        <v>1.7949016466601301E-2</v>
      </c>
      <c r="AS14" s="19"/>
      <c r="AT14" s="19">
        <v>4.38823603625942E-2</v>
      </c>
      <c r="AU14" s="19">
        <v>8.1050041220358499E-2</v>
      </c>
      <c r="AV14" s="19">
        <v>0.108921445532437</v>
      </c>
      <c r="AW14" s="19">
        <v>8.6333532101374094E-2</v>
      </c>
      <c r="AX14" s="19">
        <v>8.3391732439995994E-2</v>
      </c>
      <c r="AY14" s="19">
        <v>6.0476682900847997E-2</v>
      </c>
      <c r="AZ14" s="19"/>
      <c r="BA14" s="19">
        <v>8.18096392558436E-2</v>
      </c>
      <c r="BB14" s="19">
        <v>8.1383552107639798E-2</v>
      </c>
      <c r="BC14" s="19">
        <v>7.4568018718283599E-2</v>
      </c>
      <c r="BD14" s="19">
        <v>5.64954076077262E-2</v>
      </c>
      <c r="BE14" s="19">
        <v>6.7663822314147706E-2</v>
      </c>
      <c r="BF14" s="19"/>
      <c r="BG14" s="19">
        <v>6.5866532110043605E-2</v>
      </c>
      <c r="BH14" s="19">
        <v>7.0682576971121402E-2</v>
      </c>
      <c r="BI14" s="19">
        <v>6.9374450521056494E-2</v>
      </c>
      <c r="BJ14" s="19">
        <v>4.6462642767221E-2</v>
      </c>
      <c r="BK14" s="19">
        <v>5.3644350088579998E-2</v>
      </c>
      <c r="BL14" s="19"/>
      <c r="BM14" s="19">
        <v>6.0570736689823101E-2</v>
      </c>
      <c r="BN14" s="19">
        <v>8.2372741407171199E-2</v>
      </c>
      <c r="BO14" s="19">
        <v>0.106806056140126</v>
      </c>
      <c r="BP14" s="19"/>
      <c r="BQ14" s="19">
        <v>2.6434469452482401E-2</v>
      </c>
      <c r="BR14" s="19">
        <v>0.101192173010236</v>
      </c>
      <c r="BS14" s="19"/>
      <c r="BT14" s="19">
        <v>3.8748330291627102E-2</v>
      </c>
      <c r="BU14" s="19">
        <v>0.11997785192759799</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8.6535272343819705E-2</v>
      </c>
      <c r="D9" s="17">
        <v>0.108792023204592</v>
      </c>
      <c r="E9" s="17">
        <v>6.3892975570164406E-2</v>
      </c>
      <c r="F9" s="17"/>
      <c r="G9" s="17">
        <v>0.12240132797813599</v>
      </c>
      <c r="H9" s="17">
        <v>0.14721441183953299</v>
      </c>
      <c r="I9" s="17">
        <v>0.104742279921714</v>
      </c>
      <c r="J9" s="17">
        <v>5.94667221399467E-2</v>
      </c>
      <c r="K9" s="17">
        <v>5.8305721352961901E-2</v>
      </c>
      <c r="L9" s="17">
        <v>4.0864827076796603E-2</v>
      </c>
      <c r="M9" s="17"/>
      <c r="N9" s="17">
        <v>0.11130304624488201</v>
      </c>
      <c r="O9" s="17">
        <v>6.4937547258771294E-2</v>
      </c>
      <c r="P9" s="17">
        <v>9.1879598910487706E-2</v>
      </c>
      <c r="Q9" s="17">
        <v>7.9359822416769796E-2</v>
      </c>
      <c r="R9" s="17"/>
      <c r="S9" s="17">
        <v>0.19318807121478901</v>
      </c>
      <c r="T9" s="17">
        <v>7.2771385934828306E-2</v>
      </c>
      <c r="U9" s="17">
        <v>4.7109299835076501E-2</v>
      </c>
      <c r="V9" s="17">
        <v>0.105205167427091</v>
      </c>
      <c r="W9" s="17">
        <v>4.1661803254389902E-2</v>
      </c>
      <c r="X9" s="17">
        <v>6.3498101427821294E-2</v>
      </c>
      <c r="Y9" s="17">
        <v>3.35324158674907E-2</v>
      </c>
      <c r="Z9" s="17">
        <v>1.1269361325613099E-2</v>
      </c>
      <c r="AA9" s="17">
        <v>0.105535270185136</v>
      </c>
      <c r="AB9" s="17"/>
      <c r="AC9" s="17">
        <v>0</v>
      </c>
      <c r="AD9" s="17">
        <v>8.8659796377256905E-2</v>
      </c>
      <c r="AE9" s="17">
        <v>7.7393552574728006E-2</v>
      </c>
      <c r="AF9" s="17">
        <v>9.79993175705762E-2</v>
      </c>
      <c r="AG9" s="17">
        <v>4.9227968558299702E-2</v>
      </c>
      <c r="AH9" s="17">
        <v>4.69517674134277E-2</v>
      </c>
      <c r="AI9" s="17">
        <v>5.2103885672467799E-2</v>
      </c>
      <c r="AJ9" s="17">
        <v>7.3833991200116494E-2</v>
      </c>
      <c r="AK9" s="17">
        <v>9.4128992521470306E-2</v>
      </c>
      <c r="AL9" s="17">
        <v>0.142051118466619</v>
      </c>
      <c r="AM9" s="17">
        <v>6.00612362040642E-2</v>
      </c>
      <c r="AN9" s="17">
        <v>7.6473372830834399E-2</v>
      </c>
      <c r="AO9" s="17">
        <v>0.134818270460805</v>
      </c>
      <c r="AP9" s="17">
        <v>0.13385317484144199</v>
      </c>
      <c r="AQ9" s="17">
        <v>8.7957150768749104E-2</v>
      </c>
      <c r="AR9" s="17">
        <v>0.24981275949005199</v>
      </c>
      <c r="AS9" s="17"/>
      <c r="AT9" s="17">
        <v>0.145881801443629</v>
      </c>
      <c r="AU9" s="17">
        <v>8.0663435014256504E-2</v>
      </c>
      <c r="AV9" s="17">
        <v>6.6533489016954703E-2</v>
      </c>
      <c r="AW9" s="17">
        <v>5.8994778677849503E-2</v>
      </c>
      <c r="AX9" s="17">
        <v>3.0496917872484802E-2</v>
      </c>
      <c r="AY9" s="17">
        <v>9.4910999841028701E-2</v>
      </c>
      <c r="AZ9" s="17"/>
      <c r="BA9" s="17">
        <v>5.4202373236920599E-2</v>
      </c>
      <c r="BB9" s="17">
        <v>6.0644021427009302E-2</v>
      </c>
      <c r="BC9" s="17">
        <v>8.9304556007872404E-2</v>
      </c>
      <c r="BD9" s="17">
        <v>0.14020206158037499</v>
      </c>
      <c r="BE9" s="17">
        <v>0.29179242436209901</v>
      </c>
      <c r="BF9" s="17"/>
      <c r="BG9" s="17">
        <v>0.10181552573861</v>
      </c>
      <c r="BH9" s="17">
        <v>0.12543693600178901</v>
      </c>
      <c r="BI9" s="17">
        <v>6.7083071682337597E-2</v>
      </c>
      <c r="BJ9" s="17">
        <v>6.58747135092142E-2</v>
      </c>
      <c r="BK9" s="17">
        <v>3.8350338003891801E-2</v>
      </c>
      <c r="BL9" s="17"/>
      <c r="BM9" s="17">
        <v>0.109968187482337</v>
      </c>
      <c r="BN9" s="17">
        <v>7.0835381579359299E-2</v>
      </c>
      <c r="BO9" s="17">
        <v>5.6778294753248401E-2</v>
      </c>
      <c r="BP9" s="17"/>
      <c r="BQ9" s="17">
        <v>0.15793349301571699</v>
      </c>
      <c r="BR9" s="17">
        <v>4.5418838880412697E-2</v>
      </c>
      <c r="BS9" s="17"/>
      <c r="BT9" s="17">
        <v>0.105983739233787</v>
      </c>
      <c r="BU9" s="17">
        <v>6.2582063894425694E-2</v>
      </c>
    </row>
    <row r="10" spans="2:73" x14ac:dyDescent="0.3">
      <c r="B10" s="18" t="s">
        <v>682</v>
      </c>
      <c r="C10" s="17">
        <v>0.27510623965442499</v>
      </c>
      <c r="D10" s="17">
        <v>0.279271550218052</v>
      </c>
      <c r="E10" s="17">
        <v>0.27165976474604397</v>
      </c>
      <c r="F10" s="17"/>
      <c r="G10" s="17">
        <v>0.20379158293510999</v>
      </c>
      <c r="H10" s="17">
        <v>0.34663682041321803</v>
      </c>
      <c r="I10" s="17">
        <v>0.33788598056010899</v>
      </c>
      <c r="J10" s="17">
        <v>0.28129233410696303</v>
      </c>
      <c r="K10" s="17">
        <v>0.25876219521192301</v>
      </c>
      <c r="L10" s="17">
        <v>0.214951780166111</v>
      </c>
      <c r="M10" s="17"/>
      <c r="N10" s="17">
        <v>0.36910969658958198</v>
      </c>
      <c r="O10" s="17">
        <v>0.26258768917081199</v>
      </c>
      <c r="P10" s="17">
        <v>0.21844087714737501</v>
      </c>
      <c r="Q10" s="17">
        <v>0.23626377775392701</v>
      </c>
      <c r="R10" s="17"/>
      <c r="S10" s="17">
        <v>0.32196661354366601</v>
      </c>
      <c r="T10" s="17">
        <v>0.237548708257216</v>
      </c>
      <c r="U10" s="17">
        <v>0.285308399670611</v>
      </c>
      <c r="V10" s="17">
        <v>0.25607175710645602</v>
      </c>
      <c r="W10" s="17">
        <v>0.22497137161745501</v>
      </c>
      <c r="X10" s="17">
        <v>0.20931704410128199</v>
      </c>
      <c r="Y10" s="17">
        <v>0.32625696685056899</v>
      </c>
      <c r="Z10" s="17">
        <v>0.41665992687724102</v>
      </c>
      <c r="AA10" s="17">
        <v>0.26308948396446602</v>
      </c>
      <c r="AB10" s="17"/>
      <c r="AC10" s="17">
        <v>6.8828990170377302E-2</v>
      </c>
      <c r="AD10" s="17">
        <v>0.23956593227409601</v>
      </c>
      <c r="AE10" s="17">
        <v>0.16488472815215999</v>
      </c>
      <c r="AF10" s="17">
        <v>0.27194730365136499</v>
      </c>
      <c r="AG10" s="17">
        <v>0.26948612423322399</v>
      </c>
      <c r="AH10" s="17">
        <v>0.22202587143254701</v>
      </c>
      <c r="AI10" s="17">
        <v>0.296960907507829</v>
      </c>
      <c r="AJ10" s="17">
        <v>0.27118177176464098</v>
      </c>
      <c r="AK10" s="17">
        <v>0.27076905340990798</v>
      </c>
      <c r="AL10" s="17">
        <v>0.295066602881778</v>
      </c>
      <c r="AM10" s="17">
        <v>0.31860068268358099</v>
      </c>
      <c r="AN10" s="17">
        <v>0.35219028740414199</v>
      </c>
      <c r="AO10" s="17">
        <v>0.27503838235683098</v>
      </c>
      <c r="AP10" s="17">
        <v>0.38807889241459398</v>
      </c>
      <c r="AQ10" s="17">
        <v>0.45636631258163202</v>
      </c>
      <c r="AR10" s="17">
        <v>0.31769029362651702</v>
      </c>
      <c r="AS10" s="17"/>
      <c r="AT10" s="17">
        <v>0.33824889405324798</v>
      </c>
      <c r="AU10" s="17">
        <v>0.28672082080140199</v>
      </c>
      <c r="AV10" s="17">
        <v>0.28730108163775497</v>
      </c>
      <c r="AW10" s="17">
        <v>0.20217869649984299</v>
      </c>
      <c r="AX10" s="17">
        <v>0.24208282462125499</v>
      </c>
      <c r="AY10" s="17">
        <v>0.18142495053305799</v>
      </c>
      <c r="AZ10" s="17"/>
      <c r="BA10" s="17">
        <v>0.25341472156045503</v>
      </c>
      <c r="BB10" s="17">
        <v>0.258897050458131</v>
      </c>
      <c r="BC10" s="17">
        <v>0.30009725490642503</v>
      </c>
      <c r="BD10" s="17">
        <v>0.35687193481552398</v>
      </c>
      <c r="BE10" s="17">
        <v>0.24907097598203101</v>
      </c>
      <c r="BF10" s="17"/>
      <c r="BG10" s="17">
        <v>0.26156469796002502</v>
      </c>
      <c r="BH10" s="17">
        <v>0.33134492637650698</v>
      </c>
      <c r="BI10" s="17">
        <v>0.25994992377218001</v>
      </c>
      <c r="BJ10" s="17">
        <v>0.25365043302948198</v>
      </c>
      <c r="BK10" s="17">
        <v>0.29537222416985298</v>
      </c>
      <c r="BL10" s="17"/>
      <c r="BM10" s="17">
        <v>0.29701826325119102</v>
      </c>
      <c r="BN10" s="17">
        <v>0.267875005534285</v>
      </c>
      <c r="BO10" s="17">
        <v>0.229031015944828</v>
      </c>
      <c r="BP10" s="17"/>
      <c r="BQ10" s="17">
        <v>0.35786848205169602</v>
      </c>
      <c r="BR10" s="17">
        <v>0.227156417330203</v>
      </c>
      <c r="BS10" s="17"/>
      <c r="BT10" s="17">
        <v>0.30636133125960902</v>
      </c>
      <c r="BU10" s="17">
        <v>0.227613406370343</v>
      </c>
    </row>
    <row r="11" spans="2:73" x14ac:dyDescent="0.3">
      <c r="B11" s="18" t="s">
        <v>683</v>
      </c>
      <c r="C11" s="17">
        <v>0.39179265743804897</v>
      </c>
      <c r="D11" s="17">
        <v>0.38975526393822302</v>
      </c>
      <c r="E11" s="17">
        <v>0.39433420752364401</v>
      </c>
      <c r="F11" s="17"/>
      <c r="G11" s="17">
        <v>0.35832283575812002</v>
      </c>
      <c r="H11" s="17">
        <v>0.23872290558993201</v>
      </c>
      <c r="I11" s="17">
        <v>0.31245009073663499</v>
      </c>
      <c r="J11" s="17">
        <v>0.44550169286892699</v>
      </c>
      <c r="K11" s="17">
        <v>0.44564102356160901</v>
      </c>
      <c r="L11" s="17">
        <v>0.52383641644280998</v>
      </c>
      <c r="M11" s="17"/>
      <c r="N11" s="17">
        <v>0.31740333964809297</v>
      </c>
      <c r="O11" s="17">
        <v>0.435946779257678</v>
      </c>
      <c r="P11" s="17">
        <v>0.41308053904682301</v>
      </c>
      <c r="Q11" s="17">
        <v>0.40735261833474001</v>
      </c>
      <c r="R11" s="17"/>
      <c r="S11" s="17">
        <v>0.28706548802243098</v>
      </c>
      <c r="T11" s="17">
        <v>0.43388300726103401</v>
      </c>
      <c r="U11" s="17">
        <v>0.40750243317935497</v>
      </c>
      <c r="V11" s="17">
        <v>0.35878473977870601</v>
      </c>
      <c r="W11" s="17">
        <v>0.48548546498245099</v>
      </c>
      <c r="X11" s="17">
        <v>0.42216881488358698</v>
      </c>
      <c r="Y11" s="17">
        <v>0.40965968955878201</v>
      </c>
      <c r="Z11" s="17">
        <v>0.34573267732015101</v>
      </c>
      <c r="AA11" s="17">
        <v>0.40398845427936603</v>
      </c>
      <c r="AB11" s="17"/>
      <c r="AC11" s="17">
        <v>0.42888382032994399</v>
      </c>
      <c r="AD11" s="17">
        <v>0.33608640172297199</v>
      </c>
      <c r="AE11" s="17">
        <v>0.41222092459063497</v>
      </c>
      <c r="AF11" s="17">
        <v>0.356113285980038</v>
      </c>
      <c r="AG11" s="17">
        <v>0.402555161421705</v>
      </c>
      <c r="AH11" s="17">
        <v>0.51597454674396503</v>
      </c>
      <c r="AI11" s="17">
        <v>0.42845643361173202</v>
      </c>
      <c r="AJ11" s="17">
        <v>0.44707588534002302</v>
      </c>
      <c r="AK11" s="17">
        <v>0.41705411158857603</v>
      </c>
      <c r="AL11" s="17">
        <v>0.35169382477848699</v>
      </c>
      <c r="AM11" s="17">
        <v>0.33665422353880098</v>
      </c>
      <c r="AN11" s="17">
        <v>0.34886783199337801</v>
      </c>
      <c r="AO11" s="17">
        <v>0.38215651281679103</v>
      </c>
      <c r="AP11" s="17">
        <v>0.29514368520524897</v>
      </c>
      <c r="AQ11" s="17">
        <v>0.27470941469264998</v>
      </c>
      <c r="AR11" s="17">
        <v>0.214910930695632</v>
      </c>
      <c r="AS11" s="17"/>
      <c r="AT11" s="17">
        <v>0.31540951506703502</v>
      </c>
      <c r="AU11" s="17">
        <v>0.39966194335740002</v>
      </c>
      <c r="AV11" s="17">
        <v>0.35848584771741698</v>
      </c>
      <c r="AW11" s="17">
        <v>0.452328155671953</v>
      </c>
      <c r="AX11" s="17">
        <v>0.49481580366040301</v>
      </c>
      <c r="AY11" s="17">
        <v>0.40294925349655403</v>
      </c>
      <c r="AZ11" s="17"/>
      <c r="BA11" s="17">
        <v>0.45450588338000603</v>
      </c>
      <c r="BB11" s="17">
        <v>0.36495565477950198</v>
      </c>
      <c r="BC11" s="17">
        <v>0.35395876675406102</v>
      </c>
      <c r="BD11" s="17">
        <v>0.33908841574156101</v>
      </c>
      <c r="BE11" s="17">
        <v>0.20531060476310301</v>
      </c>
      <c r="BF11" s="17"/>
      <c r="BG11" s="17">
        <v>0.46973447434637799</v>
      </c>
      <c r="BH11" s="17">
        <v>0.33583693336352599</v>
      </c>
      <c r="BI11" s="17">
        <v>0.37318035764428298</v>
      </c>
      <c r="BJ11" s="17">
        <v>0.43740706052103501</v>
      </c>
      <c r="BK11" s="17">
        <v>0.38596392827870202</v>
      </c>
      <c r="BL11" s="17"/>
      <c r="BM11" s="17">
        <v>0.383489366353369</v>
      </c>
      <c r="BN11" s="17">
        <v>0.40930008976035698</v>
      </c>
      <c r="BO11" s="17">
        <v>0.37307669910448099</v>
      </c>
      <c r="BP11" s="17"/>
      <c r="BQ11" s="17">
        <v>0.28990974882620701</v>
      </c>
      <c r="BR11" s="17">
        <v>0.454714774738811</v>
      </c>
      <c r="BS11" s="17"/>
      <c r="BT11" s="17">
        <v>0.37201448919849101</v>
      </c>
      <c r="BU11" s="17">
        <v>0.42435629655875201</v>
      </c>
    </row>
    <row r="12" spans="2:73" x14ac:dyDescent="0.3">
      <c r="B12" s="18" t="s">
        <v>684</v>
      </c>
      <c r="C12" s="17">
        <v>0.139071628042816</v>
      </c>
      <c r="D12" s="17">
        <v>0.13484825303353901</v>
      </c>
      <c r="E12" s="17">
        <v>0.14308157660318899</v>
      </c>
      <c r="F12" s="17"/>
      <c r="G12" s="17">
        <v>0.17570427250948001</v>
      </c>
      <c r="H12" s="17">
        <v>0.19397136349758301</v>
      </c>
      <c r="I12" s="17">
        <v>0.13714746409441</v>
      </c>
      <c r="J12" s="17">
        <v>0.10447306087571601</v>
      </c>
      <c r="K12" s="17">
        <v>0.121976257155266</v>
      </c>
      <c r="L12" s="17">
        <v>0.11461946250546</v>
      </c>
      <c r="M12" s="17"/>
      <c r="N12" s="17">
        <v>0.13447595726471301</v>
      </c>
      <c r="O12" s="17">
        <v>0.136047237437078</v>
      </c>
      <c r="P12" s="17">
        <v>0.144801794874065</v>
      </c>
      <c r="Q12" s="17">
        <v>0.14142290658461201</v>
      </c>
      <c r="R12" s="17"/>
      <c r="S12" s="17">
        <v>0.13341807725204799</v>
      </c>
      <c r="T12" s="17">
        <v>0.12422226273368001</v>
      </c>
      <c r="U12" s="17">
        <v>0.173463787224379</v>
      </c>
      <c r="V12" s="17">
        <v>0.164464349760509</v>
      </c>
      <c r="W12" s="17">
        <v>0.12544653627996999</v>
      </c>
      <c r="X12" s="17">
        <v>0.13787794536046999</v>
      </c>
      <c r="Y12" s="17">
        <v>0.150332455343612</v>
      </c>
      <c r="Z12" s="17">
        <v>0.10119019867354299</v>
      </c>
      <c r="AA12" s="17">
        <v>0.13439088207458899</v>
      </c>
      <c r="AB12" s="17"/>
      <c r="AC12" s="17">
        <v>0.19610491423416501</v>
      </c>
      <c r="AD12" s="17">
        <v>0.126060168615204</v>
      </c>
      <c r="AE12" s="17">
        <v>0.18651307084420901</v>
      </c>
      <c r="AF12" s="17">
        <v>0.13445148359594999</v>
      </c>
      <c r="AG12" s="17">
        <v>0.178215388686393</v>
      </c>
      <c r="AH12" s="17">
        <v>9.2439724951094898E-2</v>
      </c>
      <c r="AI12" s="17">
        <v>0.16377066613264299</v>
      </c>
      <c r="AJ12" s="17">
        <v>0.15227093260623101</v>
      </c>
      <c r="AK12" s="17">
        <v>0.107300409217614</v>
      </c>
      <c r="AL12" s="17">
        <v>0.124255653488187</v>
      </c>
      <c r="AM12" s="17">
        <v>0.174862416127543</v>
      </c>
      <c r="AN12" s="17">
        <v>0.14478856924388001</v>
      </c>
      <c r="AO12" s="17">
        <v>0.100739178580305</v>
      </c>
      <c r="AP12" s="17">
        <v>6.2942925426118401E-2</v>
      </c>
      <c r="AQ12" s="17">
        <v>7.9132369753161305E-2</v>
      </c>
      <c r="AR12" s="17">
        <v>0.160067656971387</v>
      </c>
      <c r="AS12" s="17"/>
      <c r="AT12" s="17">
        <v>0.111411403020321</v>
      </c>
      <c r="AU12" s="17">
        <v>0.13841922930443201</v>
      </c>
      <c r="AV12" s="17">
        <v>0.14928022478710801</v>
      </c>
      <c r="AW12" s="17">
        <v>0.153862455495967</v>
      </c>
      <c r="AX12" s="17">
        <v>0.108321976651542</v>
      </c>
      <c r="AY12" s="17">
        <v>0.27056522462025501</v>
      </c>
      <c r="AZ12" s="17"/>
      <c r="BA12" s="17">
        <v>0.12178879090447201</v>
      </c>
      <c r="BB12" s="17">
        <v>0.17424382824001899</v>
      </c>
      <c r="BC12" s="17">
        <v>0.156878072568129</v>
      </c>
      <c r="BD12" s="17">
        <v>0.108914603414657</v>
      </c>
      <c r="BE12" s="17">
        <v>0.22266312870332799</v>
      </c>
      <c r="BF12" s="17"/>
      <c r="BG12" s="17">
        <v>9.0925261897574994E-2</v>
      </c>
      <c r="BH12" s="17">
        <v>0.119205307069383</v>
      </c>
      <c r="BI12" s="17">
        <v>0.18600822939070599</v>
      </c>
      <c r="BJ12" s="17">
        <v>0.143208534938327</v>
      </c>
      <c r="BK12" s="17">
        <v>0.14841163145228001</v>
      </c>
      <c r="BL12" s="17"/>
      <c r="BM12" s="17">
        <v>0.121354062682634</v>
      </c>
      <c r="BN12" s="17">
        <v>0.141903404775474</v>
      </c>
      <c r="BO12" s="17">
        <v>0.18371348686476899</v>
      </c>
      <c r="BP12" s="17"/>
      <c r="BQ12" s="17">
        <v>0.123235459405992</v>
      </c>
      <c r="BR12" s="17">
        <v>0.152404211292401</v>
      </c>
      <c r="BS12" s="17"/>
      <c r="BT12" s="17">
        <v>0.139914726588657</v>
      </c>
      <c r="BU12" s="17">
        <v>0.138977870566451</v>
      </c>
    </row>
    <row r="13" spans="2:73" x14ac:dyDescent="0.3">
      <c r="B13" s="18" t="s">
        <v>685</v>
      </c>
      <c r="C13" s="17">
        <v>2.0316051389625601E-2</v>
      </c>
      <c r="D13" s="17">
        <v>1.9111247072752101E-2</v>
      </c>
      <c r="E13" s="17">
        <v>2.0904788977419101E-2</v>
      </c>
      <c r="F13" s="17"/>
      <c r="G13" s="17">
        <v>2.82595402183414E-2</v>
      </c>
      <c r="H13" s="17">
        <v>4.2133273377225498E-3</v>
      </c>
      <c r="I13" s="17">
        <v>3.1732055774812702E-2</v>
      </c>
      <c r="J13" s="17">
        <v>1.8216706471149799E-2</v>
      </c>
      <c r="K13" s="17">
        <v>1.8565370540642698E-2</v>
      </c>
      <c r="L13" s="17">
        <v>2.02031419478426E-2</v>
      </c>
      <c r="M13" s="17"/>
      <c r="N13" s="17">
        <v>1.44876913777884E-2</v>
      </c>
      <c r="O13" s="17">
        <v>2.3642491446054899E-2</v>
      </c>
      <c r="P13" s="17">
        <v>2.6847077292951001E-2</v>
      </c>
      <c r="Q13" s="17">
        <v>1.55741646956174E-2</v>
      </c>
      <c r="R13" s="17"/>
      <c r="S13" s="17">
        <v>1.02256314944823E-2</v>
      </c>
      <c r="T13" s="17">
        <v>1.47305529459921E-2</v>
      </c>
      <c r="U13" s="17">
        <v>1.7658950848955201E-2</v>
      </c>
      <c r="V13" s="17">
        <v>2.0442689559498801E-2</v>
      </c>
      <c r="W13" s="17">
        <v>4.4323251374201199E-2</v>
      </c>
      <c r="X13" s="17">
        <v>3.30892672830495E-3</v>
      </c>
      <c r="Y13" s="17">
        <v>3.6548211525963402E-2</v>
      </c>
      <c r="Z13" s="17">
        <v>1.1595768606046299E-2</v>
      </c>
      <c r="AA13" s="17">
        <v>3.0050895142134999E-2</v>
      </c>
      <c r="AB13" s="17"/>
      <c r="AC13" s="17">
        <v>0</v>
      </c>
      <c r="AD13" s="17">
        <v>0</v>
      </c>
      <c r="AE13" s="17">
        <v>3.46576428745397E-2</v>
      </c>
      <c r="AF13" s="17">
        <v>4.2812588363845203E-2</v>
      </c>
      <c r="AG13" s="17">
        <v>2.5952008451529798E-2</v>
      </c>
      <c r="AH13" s="17">
        <v>2.4342523852480698E-2</v>
      </c>
      <c r="AI13" s="17">
        <v>1.34343657407495E-2</v>
      </c>
      <c r="AJ13" s="17">
        <v>0</v>
      </c>
      <c r="AK13" s="17">
        <v>2.3351805442210799E-2</v>
      </c>
      <c r="AL13" s="17">
        <v>9.4885232890680495E-3</v>
      </c>
      <c r="AM13" s="17">
        <v>2.6303442230064599E-2</v>
      </c>
      <c r="AN13" s="17">
        <v>0</v>
      </c>
      <c r="AO13" s="17">
        <v>1.24987239499931E-2</v>
      </c>
      <c r="AP13" s="17">
        <v>3.5021536884227801E-2</v>
      </c>
      <c r="AQ13" s="17">
        <v>4.7838576446102898E-2</v>
      </c>
      <c r="AR13" s="17">
        <v>2.22597002107431E-2</v>
      </c>
      <c r="AS13" s="17"/>
      <c r="AT13" s="17">
        <v>1.9582130070549202E-2</v>
      </c>
      <c r="AU13" s="17">
        <v>1.84259476852962E-2</v>
      </c>
      <c r="AV13" s="17">
        <v>2.0363076546910702E-2</v>
      </c>
      <c r="AW13" s="17">
        <v>2.5378250047881499E-2</v>
      </c>
      <c r="AX13" s="17">
        <v>1.51953828790896E-2</v>
      </c>
      <c r="AY13" s="17">
        <v>2.6524801799953101E-2</v>
      </c>
      <c r="AZ13" s="17"/>
      <c r="BA13" s="17">
        <v>1.5962998714609399E-2</v>
      </c>
      <c r="BB13" s="17">
        <v>2.7362473049725399E-2</v>
      </c>
      <c r="BC13" s="17">
        <v>2.7872452924235399E-2</v>
      </c>
      <c r="BD13" s="17">
        <v>1.0131725027857299E-2</v>
      </c>
      <c r="BE13" s="17">
        <v>0</v>
      </c>
      <c r="BF13" s="17"/>
      <c r="BG13" s="17">
        <v>9.0053314381967602E-3</v>
      </c>
      <c r="BH13" s="17">
        <v>1.5993831269917599E-2</v>
      </c>
      <c r="BI13" s="17">
        <v>2.1725075866887999E-2</v>
      </c>
      <c r="BJ13" s="17">
        <v>4.0770044334638399E-2</v>
      </c>
      <c r="BK13" s="17">
        <v>5.64983333303265E-2</v>
      </c>
      <c r="BL13" s="17"/>
      <c r="BM13" s="17">
        <v>1.1998470158989199E-2</v>
      </c>
      <c r="BN13" s="17">
        <v>2.2857183848713301E-2</v>
      </c>
      <c r="BO13" s="17">
        <v>3.83049178081903E-2</v>
      </c>
      <c r="BP13" s="17"/>
      <c r="BQ13" s="17">
        <v>2.8918141521545399E-2</v>
      </c>
      <c r="BR13" s="17">
        <v>1.5512839778667501E-2</v>
      </c>
      <c r="BS13" s="17"/>
      <c r="BT13" s="17">
        <v>2.36450415857105E-2</v>
      </c>
      <c r="BU13" s="17">
        <v>1.73078321056713E-2</v>
      </c>
    </row>
    <row r="14" spans="2:73" x14ac:dyDescent="0.3">
      <c r="B14" s="18" t="s">
        <v>92</v>
      </c>
      <c r="C14" s="19">
        <v>8.7178151131264703E-2</v>
      </c>
      <c r="D14" s="19">
        <v>6.8221662532842703E-2</v>
      </c>
      <c r="E14" s="19">
        <v>0.106126686579539</v>
      </c>
      <c r="F14" s="19"/>
      <c r="G14" s="19">
        <v>0.111520440600813</v>
      </c>
      <c r="H14" s="19">
        <v>6.9241171322012504E-2</v>
      </c>
      <c r="I14" s="19">
        <v>7.6042128912319096E-2</v>
      </c>
      <c r="J14" s="19">
        <v>9.1049483537298206E-2</v>
      </c>
      <c r="K14" s="19">
        <v>9.67494321775976E-2</v>
      </c>
      <c r="L14" s="19">
        <v>8.5524371860979595E-2</v>
      </c>
      <c r="M14" s="19"/>
      <c r="N14" s="19">
        <v>5.3220268874940697E-2</v>
      </c>
      <c r="O14" s="19">
        <v>7.6838255429606206E-2</v>
      </c>
      <c r="P14" s="19">
        <v>0.104950112728298</v>
      </c>
      <c r="Q14" s="19">
        <v>0.120026710214335</v>
      </c>
      <c r="R14" s="19"/>
      <c r="S14" s="19">
        <v>5.4136118472584802E-2</v>
      </c>
      <c r="T14" s="19">
        <v>0.116844082867249</v>
      </c>
      <c r="U14" s="19">
        <v>6.8957129241623505E-2</v>
      </c>
      <c r="V14" s="19">
        <v>9.5031296367739201E-2</v>
      </c>
      <c r="W14" s="19">
        <v>7.8111572491531805E-2</v>
      </c>
      <c r="X14" s="19">
        <v>0.16382916749853399</v>
      </c>
      <c r="Y14" s="19">
        <v>4.3670260853581999E-2</v>
      </c>
      <c r="Z14" s="19">
        <v>0.113552067197406</v>
      </c>
      <c r="AA14" s="19">
        <v>6.2945014354307105E-2</v>
      </c>
      <c r="AB14" s="19"/>
      <c r="AC14" s="19">
        <v>0.306182275265514</v>
      </c>
      <c r="AD14" s="19">
        <v>0.20962770101047101</v>
      </c>
      <c r="AE14" s="19">
        <v>0.124330080963728</v>
      </c>
      <c r="AF14" s="19">
        <v>9.6676020838225699E-2</v>
      </c>
      <c r="AG14" s="19">
        <v>7.4563348648847699E-2</v>
      </c>
      <c r="AH14" s="19">
        <v>9.8265565606484195E-2</v>
      </c>
      <c r="AI14" s="19">
        <v>4.5273741334578399E-2</v>
      </c>
      <c r="AJ14" s="19">
        <v>5.5637419088988699E-2</v>
      </c>
      <c r="AK14" s="19">
        <v>8.7395627820221394E-2</v>
      </c>
      <c r="AL14" s="19">
        <v>7.7444277095861394E-2</v>
      </c>
      <c r="AM14" s="19">
        <v>8.3517999215946104E-2</v>
      </c>
      <c r="AN14" s="19">
        <v>7.7679938527765502E-2</v>
      </c>
      <c r="AO14" s="19">
        <v>9.4748931835275593E-2</v>
      </c>
      <c r="AP14" s="19">
        <v>8.4959785228368195E-2</v>
      </c>
      <c r="AQ14" s="19">
        <v>5.3996175757705399E-2</v>
      </c>
      <c r="AR14" s="19">
        <v>3.5258659005668803E-2</v>
      </c>
      <c r="AS14" s="19"/>
      <c r="AT14" s="19">
        <v>6.9466256345218996E-2</v>
      </c>
      <c r="AU14" s="19">
        <v>7.6108623837213701E-2</v>
      </c>
      <c r="AV14" s="19">
        <v>0.118036280293855</v>
      </c>
      <c r="AW14" s="19">
        <v>0.107257663606506</v>
      </c>
      <c r="AX14" s="19">
        <v>0.10908709431522599</v>
      </c>
      <c r="AY14" s="19">
        <v>2.36247697091524E-2</v>
      </c>
      <c r="AZ14" s="19"/>
      <c r="BA14" s="19">
        <v>0.100125232203536</v>
      </c>
      <c r="BB14" s="19">
        <v>0.113896972045613</v>
      </c>
      <c r="BC14" s="19">
        <v>7.1888896839276906E-2</v>
      </c>
      <c r="BD14" s="19">
        <v>4.4791259420026902E-2</v>
      </c>
      <c r="BE14" s="19">
        <v>3.11628661894384E-2</v>
      </c>
      <c r="BF14" s="19"/>
      <c r="BG14" s="19">
        <v>6.6954708619215195E-2</v>
      </c>
      <c r="BH14" s="19">
        <v>7.2182065918877505E-2</v>
      </c>
      <c r="BI14" s="19">
        <v>9.2053341643605999E-2</v>
      </c>
      <c r="BJ14" s="19">
        <v>5.9089213667303297E-2</v>
      </c>
      <c r="BK14" s="19">
        <v>7.54035447649469E-2</v>
      </c>
      <c r="BL14" s="19"/>
      <c r="BM14" s="19">
        <v>7.6171650071480093E-2</v>
      </c>
      <c r="BN14" s="19">
        <v>8.7228934501811503E-2</v>
      </c>
      <c r="BO14" s="19">
        <v>0.119095585524483</v>
      </c>
      <c r="BP14" s="19"/>
      <c r="BQ14" s="19">
        <v>4.2134675178841799E-2</v>
      </c>
      <c r="BR14" s="19">
        <v>0.104792917979505</v>
      </c>
      <c r="BS14" s="19"/>
      <c r="BT14" s="19">
        <v>5.2080672133745301E-2</v>
      </c>
      <c r="BU14" s="19">
        <v>0.129162530504357</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6.5245248262827404E-2</v>
      </c>
      <c r="D9" s="17">
        <v>8.1742803801984107E-2</v>
      </c>
      <c r="E9" s="17">
        <v>4.8465277992063897E-2</v>
      </c>
      <c r="F9" s="17"/>
      <c r="G9" s="17">
        <v>8.9544400592535101E-2</v>
      </c>
      <c r="H9" s="17">
        <v>0.13577319955365899</v>
      </c>
      <c r="I9" s="17">
        <v>7.5609590917948694E-2</v>
      </c>
      <c r="J9" s="17">
        <v>4.0481696388990102E-2</v>
      </c>
      <c r="K9" s="17">
        <v>3.7356951101243201E-2</v>
      </c>
      <c r="L9" s="17">
        <v>2.4481723570201001E-2</v>
      </c>
      <c r="M9" s="17"/>
      <c r="N9" s="17">
        <v>0.102911894059658</v>
      </c>
      <c r="O9" s="17">
        <v>4.7039888779631202E-2</v>
      </c>
      <c r="P9" s="17">
        <v>6.3013991895141702E-2</v>
      </c>
      <c r="Q9" s="17">
        <v>4.6960390890071702E-2</v>
      </c>
      <c r="R9" s="17"/>
      <c r="S9" s="17">
        <v>0.12842624610007899</v>
      </c>
      <c r="T9" s="17">
        <v>3.5595650645972303E-2</v>
      </c>
      <c r="U9" s="17">
        <v>7.60571919210698E-2</v>
      </c>
      <c r="V9" s="17">
        <v>4.27217199943647E-2</v>
      </c>
      <c r="W9" s="17">
        <v>6.9559519102530901E-2</v>
      </c>
      <c r="X9" s="17">
        <v>4.8795308545567698E-2</v>
      </c>
      <c r="Y9" s="17">
        <v>1.01874350254408E-2</v>
      </c>
      <c r="Z9" s="17">
        <v>4.22711783304245E-2</v>
      </c>
      <c r="AA9" s="17">
        <v>9.9466829405197604E-2</v>
      </c>
      <c r="AB9" s="17"/>
      <c r="AC9" s="17">
        <v>0</v>
      </c>
      <c r="AD9" s="17">
        <v>8.6215043368751798E-2</v>
      </c>
      <c r="AE9" s="17">
        <v>5.4946887497594903E-2</v>
      </c>
      <c r="AF9" s="17">
        <v>5.9499917687407401E-2</v>
      </c>
      <c r="AG9" s="17">
        <v>2.5252869888014302E-2</v>
      </c>
      <c r="AH9" s="17">
        <v>4.7435946360730702E-2</v>
      </c>
      <c r="AI9" s="17">
        <v>4.7283897055139801E-2</v>
      </c>
      <c r="AJ9" s="17">
        <v>5.73406786838805E-2</v>
      </c>
      <c r="AK9" s="17">
        <v>5.6058153151182399E-2</v>
      </c>
      <c r="AL9" s="17">
        <v>8.1645255671935604E-2</v>
      </c>
      <c r="AM9" s="17">
        <v>3.5231549581330797E-2</v>
      </c>
      <c r="AN9" s="17">
        <v>5.5033670242587401E-2</v>
      </c>
      <c r="AO9" s="17">
        <v>0.115542764644815</v>
      </c>
      <c r="AP9" s="17">
        <v>0.107299872547998</v>
      </c>
      <c r="AQ9" s="17">
        <v>0.119957773563516</v>
      </c>
      <c r="AR9" s="17">
        <v>0.20027673029439999</v>
      </c>
      <c r="AS9" s="17"/>
      <c r="AT9" s="17">
        <v>0.124133044363422</v>
      </c>
      <c r="AU9" s="17">
        <v>6.4924259481955598E-2</v>
      </c>
      <c r="AV9" s="17">
        <v>6.14274710287274E-2</v>
      </c>
      <c r="AW9" s="17">
        <v>2.11409946724429E-2</v>
      </c>
      <c r="AX9" s="17">
        <v>2.3741839907292801E-2</v>
      </c>
      <c r="AY9" s="17">
        <v>2.3926377634441401E-2</v>
      </c>
      <c r="AZ9" s="17"/>
      <c r="BA9" s="17">
        <v>3.49580250198821E-2</v>
      </c>
      <c r="BB9" s="17">
        <v>5.1799806692451301E-2</v>
      </c>
      <c r="BC9" s="17">
        <v>5.3038510174689399E-2</v>
      </c>
      <c r="BD9" s="17">
        <v>0.13405859279655499</v>
      </c>
      <c r="BE9" s="17">
        <v>0.23457905262315501</v>
      </c>
      <c r="BF9" s="17"/>
      <c r="BG9" s="17">
        <v>5.7251141659034201E-2</v>
      </c>
      <c r="BH9" s="17">
        <v>9.2367932036569997E-2</v>
      </c>
      <c r="BI9" s="17">
        <v>9.8040589651923901E-2</v>
      </c>
      <c r="BJ9" s="17">
        <v>4.2367374886609598E-2</v>
      </c>
      <c r="BK9" s="17">
        <v>0</v>
      </c>
      <c r="BL9" s="17"/>
      <c r="BM9" s="17">
        <v>8.7035497246747001E-2</v>
      </c>
      <c r="BN9" s="17">
        <v>4.4530203055936898E-2</v>
      </c>
      <c r="BO9" s="17">
        <v>5.2556074907473098E-2</v>
      </c>
      <c r="BP9" s="17"/>
      <c r="BQ9" s="17">
        <v>0.121914329391339</v>
      </c>
      <c r="BR9" s="17">
        <v>3.4535211535025E-2</v>
      </c>
      <c r="BS9" s="17"/>
      <c r="BT9" s="17">
        <v>7.5762230087131704E-2</v>
      </c>
      <c r="BU9" s="17">
        <v>5.1482660509830198E-2</v>
      </c>
    </row>
    <row r="10" spans="2:73" x14ac:dyDescent="0.3">
      <c r="B10" s="18" t="s">
        <v>682</v>
      </c>
      <c r="C10" s="17">
        <v>0.17665736138809399</v>
      </c>
      <c r="D10" s="17">
        <v>0.18817100287959901</v>
      </c>
      <c r="E10" s="17">
        <v>0.16534721058215801</v>
      </c>
      <c r="F10" s="17"/>
      <c r="G10" s="17">
        <v>0.19970458501096799</v>
      </c>
      <c r="H10" s="17">
        <v>0.28909024646895798</v>
      </c>
      <c r="I10" s="17">
        <v>0.185315897212046</v>
      </c>
      <c r="J10" s="17">
        <v>0.14099088024794401</v>
      </c>
      <c r="K10" s="17">
        <v>0.14711914064412601</v>
      </c>
      <c r="L10" s="17">
        <v>0.11591594145825899</v>
      </c>
      <c r="M10" s="17"/>
      <c r="N10" s="17">
        <v>0.236869044360694</v>
      </c>
      <c r="O10" s="17">
        <v>0.14671021347989799</v>
      </c>
      <c r="P10" s="17">
        <v>0.15985138690068301</v>
      </c>
      <c r="Q10" s="17">
        <v>0.15739518270462799</v>
      </c>
      <c r="R10" s="17"/>
      <c r="S10" s="17">
        <v>0.238766473732379</v>
      </c>
      <c r="T10" s="17">
        <v>0.13816740632793301</v>
      </c>
      <c r="U10" s="17">
        <v>0.16356937299833499</v>
      </c>
      <c r="V10" s="17">
        <v>0.196944069956664</v>
      </c>
      <c r="W10" s="17">
        <v>0.12912024688304399</v>
      </c>
      <c r="X10" s="17">
        <v>0.196954368265229</v>
      </c>
      <c r="Y10" s="17">
        <v>0.16910196754440199</v>
      </c>
      <c r="Z10" s="17">
        <v>0.151064635961699</v>
      </c>
      <c r="AA10" s="17">
        <v>0.17039065594539701</v>
      </c>
      <c r="AB10" s="17"/>
      <c r="AC10" s="17">
        <v>6.8828990170377302E-2</v>
      </c>
      <c r="AD10" s="17">
        <v>0.15600602033734101</v>
      </c>
      <c r="AE10" s="17">
        <v>8.7635590556584694E-2</v>
      </c>
      <c r="AF10" s="17">
        <v>0.14984200376687001</v>
      </c>
      <c r="AG10" s="17">
        <v>0.18775064435955499</v>
      </c>
      <c r="AH10" s="17">
        <v>0.12840839675935201</v>
      </c>
      <c r="AI10" s="17">
        <v>0.21779488514253301</v>
      </c>
      <c r="AJ10" s="17">
        <v>0.23200062022481699</v>
      </c>
      <c r="AK10" s="17">
        <v>0.16829218241142199</v>
      </c>
      <c r="AL10" s="17">
        <v>0.20354207706024</v>
      </c>
      <c r="AM10" s="17">
        <v>0.14916228104427201</v>
      </c>
      <c r="AN10" s="17">
        <v>0.209122650878628</v>
      </c>
      <c r="AO10" s="17">
        <v>0.22606617592683101</v>
      </c>
      <c r="AP10" s="17">
        <v>0.23605860147799601</v>
      </c>
      <c r="AQ10" s="17">
        <v>0.16708493944130301</v>
      </c>
      <c r="AR10" s="17">
        <v>0.26366574159592499</v>
      </c>
      <c r="AS10" s="17"/>
      <c r="AT10" s="17">
        <v>0.24359989165193999</v>
      </c>
      <c r="AU10" s="17">
        <v>0.173867985186138</v>
      </c>
      <c r="AV10" s="17">
        <v>0.17781415593400701</v>
      </c>
      <c r="AW10" s="17">
        <v>0.15387952198808799</v>
      </c>
      <c r="AX10" s="17">
        <v>9.0866099355682003E-2</v>
      </c>
      <c r="AY10" s="17">
        <v>9.6900006298453897E-2</v>
      </c>
      <c r="AZ10" s="17"/>
      <c r="BA10" s="17">
        <v>0.15013932357051399</v>
      </c>
      <c r="BB10" s="17">
        <v>0.14874039155633401</v>
      </c>
      <c r="BC10" s="17">
        <v>0.18887235483296</v>
      </c>
      <c r="BD10" s="17">
        <v>0.26765184244145901</v>
      </c>
      <c r="BE10" s="17">
        <v>0.177688155251607</v>
      </c>
      <c r="BF10" s="17"/>
      <c r="BG10" s="17">
        <v>0.16495428384691199</v>
      </c>
      <c r="BH10" s="17">
        <v>0.23737938690171501</v>
      </c>
      <c r="BI10" s="17">
        <v>0.14910139242536699</v>
      </c>
      <c r="BJ10" s="17">
        <v>0.19095915256002299</v>
      </c>
      <c r="BK10" s="17">
        <v>0.15439334567322099</v>
      </c>
      <c r="BL10" s="17"/>
      <c r="BM10" s="17">
        <v>0.191474546112963</v>
      </c>
      <c r="BN10" s="17">
        <v>0.170175474729612</v>
      </c>
      <c r="BO10" s="17">
        <v>0.149400757468554</v>
      </c>
      <c r="BP10" s="17"/>
      <c r="BQ10" s="17">
        <v>0.26142057076839198</v>
      </c>
      <c r="BR10" s="17">
        <v>0.12826199307081701</v>
      </c>
      <c r="BS10" s="17"/>
      <c r="BT10" s="17">
        <v>0.19927644713988099</v>
      </c>
      <c r="BU10" s="17">
        <v>0.14346500731607301</v>
      </c>
    </row>
    <row r="11" spans="2:73" x14ac:dyDescent="0.3">
      <c r="B11" s="18" t="s">
        <v>683</v>
      </c>
      <c r="C11" s="17">
        <v>0.51218181078117397</v>
      </c>
      <c r="D11" s="17">
        <v>0.49867433810347001</v>
      </c>
      <c r="E11" s="17">
        <v>0.52613454754911604</v>
      </c>
      <c r="F11" s="17"/>
      <c r="G11" s="17">
        <v>0.46649924664161102</v>
      </c>
      <c r="H11" s="17">
        <v>0.37865748663309301</v>
      </c>
      <c r="I11" s="17">
        <v>0.49316339483281701</v>
      </c>
      <c r="J11" s="17">
        <v>0.54207475240320102</v>
      </c>
      <c r="K11" s="17">
        <v>0.59008271262236001</v>
      </c>
      <c r="L11" s="17">
        <v>0.58608698946974502</v>
      </c>
      <c r="M11" s="17"/>
      <c r="N11" s="17">
        <v>0.46606053225617</v>
      </c>
      <c r="O11" s="17">
        <v>0.54970757210717902</v>
      </c>
      <c r="P11" s="17">
        <v>0.50384545515639101</v>
      </c>
      <c r="Q11" s="17">
        <v>0.530469242658963</v>
      </c>
      <c r="R11" s="17"/>
      <c r="S11" s="17">
        <v>0.46062510005082802</v>
      </c>
      <c r="T11" s="17">
        <v>0.58527498877574302</v>
      </c>
      <c r="U11" s="17">
        <v>0.432703551412286</v>
      </c>
      <c r="V11" s="17">
        <v>0.47585355432229798</v>
      </c>
      <c r="W11" s="17">
        <v>0.510810254003078</v>
      </c>
      <c r="X11" s="17">
        <v>0.49264443899059002</v>
      </c>
      <c r="Y11" s="17">
        <v>0.59874748642923803</v>
      </c>
      <c r="Z11" s="17">
        <v>0.493266684471871</v>
      </c>
      <c r="AA11" s="17">
        <v>0.53655576078642697</v>
      </c>
      <c r="AB11" s="17"/>
      <c r="AC11" s="17">
        <v>0.22938597114256901</v>
      </c>
      <c r="AD11" s="17">
        <v>0.52112020106383805</v>
      </c>
      <c r="AE11" s="17">
        <v>0.52337355761843596</v>
      </c>
      <c r="AF11" s="17">
        <v>0.55646917010311103</v>
      </c>
      <c r="AG11" s="17">
        <v>0.50622242667337902</v>
      </c>
      <c r="AH11" s="17">
        <v>0.55768292893119698</v>
      </c>
      <c r="AI11" s="17">
        <v>0.51655650047360302</v>
      </c>
      <c r="AJ11" s="17">
        <v>0.47500047344719198</v>
      </c>
      <c r="AK11" s="17">
        <v>0.42593795314874799</v>
      </c>
      <c r="AL11" s="17">
        <v>0.54225232114142896</v>
      </c>
      <c r="AM11" s="17">
        <v>0.57002379545334403</v>
      </c>
      <c r="AN11" s="17">
        <v>0.46755098641436799</v>
      </c>
      <c r="AO11" s="17">
        <v>0.48801733643165701</v>
      </c>
      <c r="AP11" s="17">
        <v>0.48789970608185401</v>
      </c>
      <c r="AQ11" s="17">
        <v>0.57760271013045195</v>
      </c>
      <c r="AR11" s="17">
        <v>0.381384561188087</v>
      </c>
      <c r="AS11" s="17"/>
      <c r="AT11" s="17">
        <v>0.450161310125261</v>
      </c>
      <c r="AU11" s="17">
        <v>0.52035301239307397</v>
      </c>
      <c r="AV11" s="17">
        <v>0.47169255120729803</v>
      </c>
      <c r="AW11" s="17">
        <v>0.53573224140764897</v>
      </c>
      <c r="AX11" s="17">
        <v>0.62946036134362204</v>
      </c>
      <c r="AY11" s="17">
        <v>0.58824479041446998</v>
      </c>
      <c r="AZ11" s="17"/>
      <c r="BA11" s="17">
        <v>0.51896984066871898</v>
      </c>
      <c r="BB11" s="17">
        <v>0.53924691051691398</v>
      </c>
      <c r="BC11" s="17">
        <v>0.51877289012486105</v>
      </c>
      <c r="BD11" s="17">
        <v>0.44504121120895901</v>
      </c>
      <c r="BE11" s="17">
        <v>0.43476577143054901</v>
      </c>
      <c r="BF11" s="17"/>
      <c r="BG11" s="17">
        <v>0.55667430922614103</v>
      </c>
      <c r="BH11" s="17">
        <v>0.453645153500565</v>
      </c>
      <c r="BI11" s="17">
        <v>0.52121094517815403</v>
      </c>
      <c r="BJ11" s="17">
        <v>0.51337189809929795</v>
      </c>
      <c r="BK11" s="17">
        <v>0.57573646256139299</v>
      </c>
      <c r="BL11" s="17"/>
      <c r="BM11" s="17">
        <v>0.52512509276459796</v>
      </c>
      <c r="BN11" s="17">
        <v>0.51238943043940399</v>
      </c>
      <c r="BO11" s="17">
        <v>0.473993055467055</v>
      </c>
      <c r="BP11" s="17"/>
      <c r="BQ11" s="17">
        <v>0.429809856063183</v>
      </c>
      <c r="BR11" s="17">
        <v>0.55775609828208805</v>
      </c>
      <c r="BS11" s="17"/>
      <c r="BT11" s="17">
        <v>0.52275352594472801</v>
      </c>
      <c r="BU11" s="17">
        <v>0.50573667970812797</v>
      </c>
    </row>
    <row r="12" spans="2:73" x14ac:dyDescent="0.3">
      <c r="B12" s="18" t="s">
        <v>684</v>
      </c>
      <c r="C12" s="17">
        <v>0.122063240263521</v>
      </c>
      <c r="D12" s="17">
        <v>0.12771259283703701</v>
      </c>
      <c r="E12" s="17">
        <v>0.11662183233354299</v>
      </c>
      <c r="F12" s="17"/>
      <c r="G12" s="17">
        <v>0.10639237060421899</v>
      </c>
      <c r="H12" s="17">
        <v>0.121621237900035</v>
      </c>
      <c r="I12" s="17">
        <v>0.114635462507354</v>
      </c>
      <c r="J12" s="17">
        <v>0.13370797244081201</v>
      </c>
      <c r="K12" s="17">
        <v>0.104738975583309</v>
      </c>
      <c r="L12" s="17">
        <v>0.141314888497832</v>
      </c>
      <c r="M12" s="17"/>
      <c r="N12" s="17">
        <v>0.11624598457272201</v>
      </c>
      <c r="O12" s="17">
        <v>0.130193629939449</v>
      </c>
      <c r="P12" s="17">
        <v>0.14167923654817799</v>
      </c>
      <c r="Q12" s="17">
        <v>0.103077898420875</v>
      </c>
      <c r="R12" s="17"/>
      <c r="S12" s="17">
        <v>9.3846269339872099E-2</v>
      </c>
      <c r="T12" s="17">
        <v>9.9440676086110596E-2</v>
      </c>
      <c r="U12" s="17">
        <v>0.20153793944440801</v>
      </c>
      <c r="V12" s="17">
        <v>0.14400649305404001</v>
      </c>
      <c r="W12" s="17">
        <v>0.15343993908400699</v>
      </c>
      <c r="X12" s="17">
        <v>9.8336600949707906E-2</v>
      </c>
      <c r="Y12" s="17">
        <v>0.121586072455549</v>
      </c>
      <c r="Z12" s="17">
        <v>0.15814364773744499</v>
      </c>
      <c r="AA12" s="17">
        <v>8.8785653731037806E-2</v>
      </c>
      <c r="AB12" s="17"/>
      <c r="AC12" s="17">
        <v>0.10503871652326301</v>
      </c>
      <c r="AD12" s="17">
        <v>7.5929531888156002E-2</v>
      </c>
      <c r="AE12" s="17">
        <v>0.148701031869027</v>
      </c>
      <c r="AF12" s="17">
        <v>7.4245553807278E-2</v>
      </c>
      <c r="AG12" s="17">
        <v>0.103350903344736</v>
      </c>
      <c r="AH12" s="17">
        <v>0.151900302833333</v>
      </c>
      <c r="AI12" s="17">
        <v>0.140431923290706</v>
      </c>
      <c r="AJ12" s="17">
        <v>0.112051781388408</v>
      </c>
      <c r="AK12" s="17">
        <v>0.185753524557635</v>
      </c>
      <c r="AL12" s="17">
        <v>9.43643571855491E-2</v>
      </c>
      <c r="AM12" s="17">
        <v>0.13615649575963901</v>
      </c>
      <c r="AN12" s="17">
        <v>0.19346125887183699</v>
      </c>
      <c r="AO12" s="17">
        <v>5.9016372592155003E-2</v>
      </c>
      <c r="AP12" s="17">
        <v>8.0649133872058104E-2</v>
      </c>
      <c r="AQ12" s="17">
        <v>4.7838576446102898E-2</v>
      </c>
      <c r="AR12" s="17">
        <v>0.11697224083421399</v>
      </c>
      <c r="AS12" s="17"/>
      <c r="AT12" s="17">
        <v>7.7543013904925004E-2</v>
      </c>
      <c r="AU12" s="17">
        <v>0.12166479372540601</v>
      </c>
      <c r="AV12" s="17">
        <v>0.14938443192488601</v>
      </c>
      <c r="AW12" s="17">
        <v>0.16275822093554099</v>
      </c>
      <c r="AX12" s="17">
        <v>0.103970830084907</v>
      </c>
      <c r="AY12" s="17">
        <v>0.153534933599696</v>
      </c>
      <c r="AZ12" s="17"/>
      <c r="BA12" s="17">
        <v>0.14200352285520099</v>
      </c>
      <c r="BB12" s="17">
        <v>0.12730702686734699</v>
      </c>
      <c r="BC12" s="17">
        <v>0.123000940606826</v>
      </c>
      <c r="BD12" s="17">
        <v>7.1603129927985398E-2</v>
      </c>
      <c r="BE12" s="17">
        <v>8.9083122282484301E-2</v>
      </c>
      <c r="BF12" s="17"/>
      <c r="BG12" s="17">
        <v>0.105035431502901</v>
      </c>
      <c r="BH12" s="17">
        <v>0.112774105332831</v>
      </c>
      <c r="BI12" s="17">
        <v>0.124031750608372</v>
      </c>
      <c r="BJ12" s="17">
        <v>0.17541191804408601</v>
      </c>
      <c r="BK12" s="17">
        <v>0.104888319586981</v>
      </c>
      <c r="BL12" s="17"/>
      <c r="BM12" s="17">
        <v>0.103457468760095</v>
      </c>
      <c r="BN12" s="17">
        <v>0.13172392907884001</v>
      </c>
      <c r="BO12" s="17">
        <v>0.152561908511539</v>
      </c>
      <c r="BP12" s="17"/>
      <c r="BQ12" s="17">
        <v>0.12835088126472299</v>
      </c>
      <c r="BR12" s="17">
        <v>0.123984935087243</v>
      </c>
      <c r="BS12" s="17"/>
      <c r="BT12" s="17">
        <v>0.11893172328288799</v>
      </c>
      <c r="BU12" s="17">
        <v>0.13334118209926599</v>
      </c>
    </row>
    <row r="13" spans="2:73" x14ac:dyDescent="0.3">
      <c r="B13" s="18" t="s">
        <v>685</v>
      </c>
      <c r="C13" s="17">
        <v>1.9757407697911199E-2</v>
      </c>
      <c r="D13" s="17">
        <v>1.95403962324712E-2</v>
      </c>
      <c r="E13" s="17">
        <v>1.93278013349087E-2</v>
      </c>
      <c r="F13" s="17"/>
      <c r="G13" s="17">
        <v>1.6172635380433498E-2</v>
      </c>
      <c r="H13" s="17">
        <v>4.5223346053686296E-3</v>
      </c>
      <c r="I13" s="17">
        <v>3.9629579131834299E-2</v>
      </c>
      <c r="J13" s="17">
        <v>1.4807869849686E-2</v>
      </c>
      <c r="K13" s="17">
        <v>1.8917442800134601E-2</v>
      </c>
      <c r="L13" s="17">
        <v>2.0679061547668499E-2</v>
      </c>
      <c r="M13" s="17"/>
      <c r="N13" s="17">
        <v>3.8932348237707098E-3</v>
      </c>
      <c r="O13" s="17">
        <v>2.9327945094002699E-2</v>
      </c>
      <c r="P13" s="17">
        <v>1.8433134887232E-2</v>
      </c>
      <c r="Q13" s="17">
        <v>2.52801926363822E-2</v>
      </c>
      <c r="R13" s="17"/>
      <c r="S13" s="17">
        <v>1.20541003672543E-2</v>
      </c>
      <c r="T13" s="17">
        <v>2.2217029507721801E-2</v>
      </c>
      <c r="U13" s="17">
        <v>2.6057789162586501E-2</v>
      </c>
      <c r="V13" s="17">
        <v>1.41334774703756E-2</v>
      </c>
      <c r="W13" s="17">
        <v>2.4273892101101001E-2</v>
      </c>
      <c r="X13" s="17">
        <v>8.26657941933941E-3</v>
      </c>
      <c r="Y13" s="17">
        <v>2.85061818782835E-2</v>
      </c>
      <c r="Z13" s="17">
        <v>2.0066727855378601E-2</v>
      </c>
      <c r="AA13" s="17">
        <v>2.6739953660117301E-2</v>
      </c>
      <c r="AB13" s="17"/>
      <c r="AC13" s="17">
        <v>9.1066197710902297E-2</v>
      </c>
      <c r="AD13" s="17">
        <v>0</v>
      </c>
      <c r="AE13" s="17">
        <v>2.1828661470501699E-2</v>
      </c>
      <c r="AF13" s="17">
        <v>3.8293841265154803E-2</v>
      </c>
      <c r="AG13" s="17">
        <v>6.5938317310904895E-2</v>
      </c>
      <c r="AH13" s="17">
        <v>1.5084617380421101E-2</v>
      </c>
      <c r="AI13" s="17">
        <v>2.61275583936777E-2</v>
      </c>
      <c r="AJ13" s="17">
        <v>6.8057279091398798E-3</v>
      </c>
      <c r="AK13" s="17">
        <v>1.5844871638622901E-2</v>
      </c>
      <c r="AL13" s="17">
        <v>0</v>
      </c>
      <c r="AM13" s="17">
        <v>1.9536734761525999E-2</v>
      </c>
      <c r="AN13" s="17">
        <v>0</v>
      </c>
      <c r="AO13" s="17">
        <v>1.50117775690392E-2</v>
      </c>
      <c r="AP13" s="17">
        <v>1.6562983684214001E-2</v>
      </c>
      <c r="AQ13" s="17">
        <v>0</v>
      </c>
      <c r="AR13" s="17">
        <v>0</v>
      </c>
      <c r="AS13" s="17"/>
      <c r="AT13" s="17">
        <v>1.8953756596104699E-2</v>
      </c>
      <c r="AU13" s="17">
        <v>1.1512363332198501E-2</v>
      </c>
      <c r="AV13" s="17">
        <v>1.54480415103185E-2</v>
      </c>
      <c r="AW13" s="17">
        <v>3.2051700916978301E-2</v>
      </c>
      <c r="AX13" s="17">
        <v>2.0283409647209101E-2</v>
      </c>
      <c r="AY13" s="17">
        <v>3.933445995597E-2</v>
      </c>
      <c r="AZ13" s="17"/>
      <c r="BA13" s="17">
        <v>2.2786989808209E-2</v>
      </c>
      <c r="BB13" s="17">
        <v>1.90396807538783E-2</v>
      </c>
      <c r="BC13" s="17">
        <v>2.4380968810973701E-2</v>
      </c>
      <c r="BD13" s="17">
        <v>1.3051648490302801E-2</v>
      </c>
      <c r="BE13" s="17">
        <v>0</v>
      </c>
      <c r="BF13" s="17"/>
      <c r="BG13" s="17">
        <v>2.0203810410421401E-2</v>
      </c>
      <c r="BH13" s="17">
        <v>1.7480757367544598E-2</v>
      </c>
      <c r="BI13" s="17">
        <v>1.57739136709047E-2</v>
      </c>
      <c r="BJ13" s="17">
        <v>2.83693858961305E-2</v>
      </c>
      <c r="BK13" s="17">
        <v>2.9504264775620299E-2</v>
      </c>
      <c r="BL13" s="17"/>
      <c r="BM13" s="17">
        <v>1.4488733569931999E-2</v>
      </c>
      <c r="BN13" s="17">
        <v>1.96191048854698E-2</v>
      </c>
      <c r="BO13" s="17">
        <v>3.5434237641072203E-2</v>
      </c>
      <c r="BP13" s="17"/>
      <c r="BQ13" s="17">
        <v>1.6038799747685201E-2</v>
      </c>
      <c r="BR13" s="17">
        <v>2.3630993822621699E-2</v>
      </c>
      <c r="BS13" s="17"/>
      <c r="BT13" s="17">
        <v>2.1107444394399499E-2</v>
      </c>
      <c r="BU13" s="17">
        <v>1.7582246206266298E-2</v>
      </c>
    </row>
    <row r="14" spans="2:73" x14ac:dyDescent="0.3">
      <c r="B14" s="18" t="s">
        <v>92</v>
      </c>
      <c r="C14" s="19">
        <v>0.104094931606473</v>
      </c>
      <c r="D14" s="19">
        <v>8.4158866145437994E-2</v>
      </c>
      <c r="E14" s="19">
        <v>0.124103330208211</v>
      </c>
      <c r="F14" s="19"/>
      <c r="G14" s="19">
        <v>0.12168676177023401</v>
      </c>
      <c r="H14" s="19">
        <v>7.0335494838885806E-2</v>
      </c>
      <c r="I14" s="19">
        <v>9.1646075398001306E-2</v>
      </c>
      <c r="J14" s="19">
        <v>0.12793682866936701</v>
      </c>
      <c r="K14" s="19">
        <v>0.10178477724882699</v>
      </c>
      <c r="L14" s="19">
        <v>0.111521395456294</v>
      </c>
      <c r="M14" s="19"/>
      <c r="N14" s="19">
        <v>7.4019309926984703E-2</v>
      </c>
      <c r="O14" s="19">
        <v>9.70207505998405E-2</v>
      </c>
      <c r="P14" s="19">
        <v>0.113176794612375</v>
      </c>
      <c r="Q14" s="19">
        <v>0.13681709268907999</v>
      </c>
      <c r="R14" s="19"/>
      <c r="S14" s="19">
        <v>6.6281810409587499E-2</v>
      </c>
      <c r="T14" s="19">
        <v>0.11930424865651899</v>
      </c>
      <c r="U14" s="19">
        <v>0.10007415506131501</v>
      </c>
      <c r="V14" s="19">
        <v>0.126340685202258</v>
      </c>
      <c r="W14" s="19">
        <v>0.11279614882623799</v>
      </c>
      <c r="X14" s="19">
        <v>0.15500270382956599</v>
      </c>
      <c r="Y14" s="19">
        <v>7.1870856667086105E-2</v>
      </c>
      <c r="Z14" s="19">
        <v>0.135187125643181</v>
      </c>
      <c r="AA14" s="19">
        <v>7.8061146471823703E-2</v>
      </c>
      <c r="AB14" s="19"/>
      <c r="AC14" s="19">
        <v>0.50568012445288801</v>
      </c>
      <c r="AD14" s="19">
        <v>0.16072920334191401</v>
      </c>
      <c r="AE14" s="19">
        <v>0.16351427098785601</v>
      </c>
      <c r="AF14" s="19">
        <v>0.121649513370178</v>
      </c>
      <c r="AG14" s="19">
        <v>0.11148483842341</v>
      </c>
      <c r="AH14" s="19">
        <v>9.9487807734965406E-2</v>
      </c>
      <c r="AI14" s="19">
        <v>5.1805235644339899E-2</v>
      </c>
      <c r="AJ14" s="19">
        <v>0.116800718346563</v>
      </c>
      <c r="AK14" s="19">
        <v>0.14811331509239001</v>
      </c>
      <c r="AL14" s="19">
        <v>7.8195988940846103E-2</v>
      </c>
      <c r="AM14" s="19">
        <v>8.9889143399889002E-2</v>
      </c>
      <c r="AN14" s="19">
        <v>7.4831433592579599E-2</v>
      </c>
      <c r="AO14" s="19">
        <v>9.6345572835502505E-2</v>
      </c>
      <c r="AP14" s="19">
        <v>7.15297023358792E-2</v>
      </c>
      <c r="AQ14" s="19">
        <v>8.7516000418625894E-2</v>
      </c>
      <c r="AR14" s="19">
        <v>3.7700726087373002E-2</v>
      </c>
      <c r="AS14" s="19"/>
      <c r="AT14" s="19">
        <v>8.5608983358347698E-2</v>
      </c>
      <c r="AU14" s="19">
        <v>0.107677585881229</v>
      </c>
      <c r="AV14" s="19">
        <v>0.12423334839476199</v>
      </c>
      <c r="AW14" s="19">
        <v>9.4437320079300502E-2</v>
      </c>
      <c r="AX14" s="19">
        <v>0.13167745966128699</v>
      </c>
      <c r="AY14" s="19">
        <v>9.8059432096968893E-2</v>
      </c>
      <c r="AZ14" s="19"/>
      <c r="BA14" s="19">
        <v>0.13114229807747499</v>
      </c>
      <c r="BB14" s="19">
        <v>0.113866183613075</v>
      </c>
      <c r="BC14" s="19">
        <v>9.1934335449689403E-2</v>
      </c>
      <c r="BD14" s="19">
        <v>6.8593575134738405E-2</v>
      </c>
      <c r="BE14" s="19">
        <v>6.3883898412204806E-2</v>
      </c>
      <c r="BF14" s="19"/>
      <c r="BG14" s="19">
        <v>9.5881023354589701E-2</v>
      </c>
      <c r="BH14" s="19">
        <v>8.6352664860775405E-2</v>
      </c>
      <c r="BI14" s="19">
        <v>9.1841408465278496E-2</v>
      </c>
      <c r="BJ14" s="19">
        <v>4.9520270513852299E-2</v>
      </c>
      <c r="BK14" s="19">
        <v>0.135477607402785</v>
      </c>
      <c r="BL14" s="19"/>
      <c r="BM14" s="19">
        <v>7.8418661545665402E-2</v>
      </c>
      <c r="BN14" s="19">
        <v>0.121561857810738</v>
      </c>
      <c r="BO14" s="19">
        <v>0.136053966004306</v>
      </c>
      <c r="BP14" s="19"/>
      <c r="BQ14" s="19">
        <v>4.2465562764677903E-2</v>
      </c>
      <c r="BR14" s="19">
        <v>0.13183076820220599</v>
      </c>
      <c r="BS14" s="19"/>
      <c r="BT14" s="19">
        <v>6.2168629150971599E-2</v>
      </c>
      <c r="BU14" s="19">
        <v>0.14839222416043599</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BU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1518</v>
      </c>
      <c r="D7" s="10">
        <v>662</v>
      </c>
      <c r="E7" s="10">
        <v>852</v>
      </c>
      <c r="F7" s="10"/>
      <c r="G7" s="10">
        <v>140</v>
      </c>
      <c r="H7" s="10">
        <v>192</v>
      </c>
      <c r="I7" s="10">
        <v>287</v>
      </c>
      <c r="J7" s="10">
        <v>344</v>
      </c>
      <c r="K7" s="10">
        <v>219</v>
      </c>
      <c r="L7" s="10">
        <v>336</v>
      </c>
      <c r="M7" s="10"/>
      <c r="N7" s="10">
        <v>420</v>
      </c>
      <c r="O7" s="10">
        <v>369</v>
      </c>
      <c r="P7" s="10">
        <v>322</v>
      </c>
      <c r="Q7" s="10">
        <v>402</v>
      </c>
      <c r="R7" s="10"/>
      <c r="S7" s="10">
        <v>244</v>
      </c>
      <c r="T7" s="10">
        <v>244</v>
      </c>
      <c r="U7" s="10">
        <v>141</v>
      </c>
      <c r="V7" s="10">
        <v>170</v>
      </c>
      <c r="W7" s="10">
        <v>140</v>
      </c>
      <c r="X7" s="10">
        <v>162</v>
      </c>
      <c r="Y7" s="10">
        <v>152</v>
      </c>
      <c r="Z7" s="10">
        <v>81</v>
      </c>
      <c r="AA7" s="10">
        <v>184</v>
      </c>
      <c r="AB7" s="10"/>
      <c r="AC7" s="10">
        <v>9</v>
      </c>
      <c r="AD7" s="10">
        <v>60</v>
      </c>
      <c r="AE7" s="10">
        <v>99</v>
      </c>
      <c r="AF7" s="10">
        <v>100</v>
      </c>
      <c r="AG7" s="10">
        <v>143</v>
      </c>
      <c r="AH7" s="10">
        <v>157</v>
      </c>
      <c r="AI7" s="10">
        <v>134</v>
      </c>
      <c r="AJ7" s="10">
        <v>112</v>
      </c>
      <c r="AK7" s="10">
        <v>92</v>
      </c>
      <c r="AL7" s="10">
        <v>86</v>
      </c>
      <c r="AM7" s="10">
        <v>120</v>
      </c>
      <c r="AN7" s="10">
        <v>92</v>
      </c>
      <c r="AO7" s="10">
        <v>59</v>
      </c>
      <c r="AP7" s="10">
        <v>44</v>
      </c>
      <c r="AQ7" s="10">
        <v>42</v>
      </c>
      <c r="AR7" s="10">
        <v>101</v>
      </c>
      <c r="AS7" s="10"/>
      <c r="AT7" s="10">
        <v>352</v>
      </c>
      <c r="AU7" s="10">
        <v>441</v>
      </c>
      <c r="AV7" s="10">
        <v>220</v>
      </c>
      <c r="AW7" s="10">
        <v>278</v>
      </c>
      <c r="AX7" s="10">
        <v>155</v>
      </c>
      <c r="AY7" s="10">
        <v>72</v>
      </c>
      <c r="AZ7" s="10"/>
      <c r="BA7" s="10">
        <v>387</v>
      </c>
      <c r="BB7" s="10">
        <v>357</v>
      </c>
      <c r="BC7" s="10">
        <v>345</v>
      </c>
      <c r="BD7" s="10">
        <v>191</v>
      </c>
      <c r="BE7" s="10">
        <v>31</v>
      </c>
      <c r="BF7" s="10"/>
      <c r="BG7" s="10">
        <v>285</v>
      </c>
      <c r="BH7" s="10">
        <v>514</v>
      </c>
      <c r="BI7" s="10">
        <v>148</v>
      </c>
      <c r="BJ7" s="10">
        <v>214</v>
      </c>
      <c r="BK7" s="10">
        <v>74</v>
      </c>
      <c r="BL7" s="10"/>
      <c r="BM7" s="10">
        <v>683</v>
      </c>
      <c r="BN7" s="10">
        <v>582</v>
      </c>
      <c r="BO7" s="10">
        <v>253</v>
      </c>
      <c r="BP7" s="10"/>
      <c r="BQ7" s="10">
        <v>509</v>
      </c>
      <c r="BR7" s="10">
        <v>920</v>
      </c>
      <c r="BS7" s="10"/>
      <c r="BT7" s="10">
        <v>893</v>
      </c>
      <c r="BU7" s="10">
        <v>563</v>
      </c>
    </row>
    <row r="8" spans="2:73" ht="30" customHeight="1" x14ac:dyDescent="0.3">
      <c r="B8" s="11" t="s">
        <v>19</v>
      </c>
      <c r="C8" s="11">
        <v>1520</v>
      </c>
      <c r="D8" s="11">
        <v>770</v>
      </c>
      <c r="E8" s="11">
        <v>748</v>
      </c>
      <c r="F8" s="11"/>
      <c r="G8" s="11">
        <v>206</v>
      </c>
      <c r="H8" s="11">
        <v>244</v>
      </c>
      <c r="I8" s="11">
        <v>284</v>
      </c>
      <c r="J8" s="11">
        <v>264</v>
      </c>
      <c r="K8" s="11">
        <v>210</v>
      </c>
      <c r="L8" s="11">
        <v>312</v>
      </c>
      <c r="M8" s="11"/>
      <c r="N8" s="11">
        <v>409</v>
      </c>
      <c r="O8" s="11">
        <v>398</v>
      </c>
      <c r="P8" s="11">
        <v>317</v>
      </c>
      <c r="Q8" s="11">
        <v>390</v>
      </c>
      <c r="R8" s="11"/>
      <c r="S8" s="11">
        <v>246</v>
      </c>
      <c r="T8" s="11">
        <v>240</v>
      </c>
      <c r="U8" s="11">
        <v>140</v>
      </c>
      <c r="V8" s="11">
        <v>176</v>
      </c>
      <c r="W8" s="11">
        <v>141</v>
      </c>
      <c r="X8" s="11">
        <v>161</v>
      </c>
      <c r="Y8" s="11">
        <v>152</v>
      </c>
      <c r="Z8" s="11">
        <v>81</v>
      </c>
      <c r="AA8" s="11">
        <v>183</v>
      </c>
      <c r="AB8" s="11"/>
      <c r="AC8" s="11">
        <v>10</v>
      </c>
      <c r="AD8" s="11">
        <v>64</v>
      </c>
      <c r="AE8" s="11">
        <v>97</v>
      </c>
      <c r="AF8" s="11">
        <v>101</v>
      </c>
      <c r="AG8" s="11">
        <v>140</v>
      </c>
      <c r="AH8" s="11">
        <v>152</v>
      </c>
      <c r="AI8" s="11">
        <v>136</v>
      </c>
      <c r="AJ8" s="11">
        <v>111</v>
      </c>
      <c r="AK8" s="11">
        <v>97</v>
      </c>
      <c r="AL8" s="11">
        <v>85</v>
      </c>
      <c r="AM8" s="11">
        <v>121</v>
      </c>
      <c r="AN8" s="11">
        <v>92</v>
      </c>
      <c r="AO8" s="11">
        <v>56</v>
      </c>
      <c r="AP8" s="11">
        <v>50</v>
      </c>
      <c r="AQ8" s="11">
        <v>45</v>
      </c>
      <c r="AR8" s="11">
        <v>99</v>
      </c>
      <c r="AS8" s="11"/>
      <c r="AT8" s="11">
        <v>375</v>
      </c>
      <c r="AU8" s="11">
        <v>431</v>
      </c>
      <c r="AV8" s="11">
        <v>222</v>
      </c>
      <c r="AW8" s="11">
        <v>279</v>
      </c>
      <c r="AX8" s="11">
        <v>146</v>
      </c>
      <c r="AY8" s="11">
        <v>67</v>
      </c>
      <c r="AZ8" s="11"/>
      <c r="BA8" s="11">
        <v>378</v>
      </c>
      <c r="BB8" s="11">
        <v>361</v>
      </c>
      <c r="BC8" s="11">
        <v>354</v>
      </c>
      <c r="BD8" s="11">
        <v>194</v>
      </c>
      <c r="BE8" s="11">
        <v>28</v>
      </c>
      <c r="BF8" s="11"/>
      <c r="BG8" s="11">
        <v>274</v>
      </c>
      <c r="BH8" s="11">
        <v>531</v>
      </c>
      <c r="BI8" s="11">
        <v>146</v>
      </c>
      <c r="BJ8" s="11">
        <v>214</v>
      </c>
      <c r="BK8" s="11">
        <v>73</v>
      </c>
      <c r="BL8" s="11"/>
      <c r="BM8" s="11">
        <v>696</v>
      </c>
      <c r="BN8" s="11">
        <v>585</v>
      </c>
      <c r="BO8" s="11">
        <v>239</v>
      </c>
      <c r="BP8" s="11"/>
      <c r="BQ8" s="11">
        <v>545</v>
      </c>
      <c r="BR8" s="11">
        <v>879</v>
      </c>
      <c r="BS8" s="11"/>
      <c r="BT8" s="11">
        <v>900</v>
      </c>
      <c r="BU8" s="11">
        <v>555</v>
      </c>
    </row>
    <row r="9" spans="2:73" x14ac:dyDescent="0.3">
      <c r="B9" s="18" t="s">
        <v>681</v>
      </c>
      <c r="C9" s="17">
        <v>8.7848477143403506E-2</v>
      </c>
      <c r="D9" s="17">
        <v>0.111611155916145</v>
      </c>
      <c r="E9" s="17">
        <v>6.3660289976127299E-2</v>
      </c>
      <c r="F9" s="17"/>
      <c r="G9" s="17">
        <v>0.16057196176812999</v>
      </c>
      <c r="H9" s="17">
        <v>0.12988685644540901</v>
      </c>
      <c r="I9" s="17">
        <v>0.109791630032606</v>
      </c>
      <c r="J9" s="17">
        <v>5.7949100638417503E-2</v>
      </c>
      <c r="K9" s="17">
        <v>4.6507206116705897E-2</v>
      </c>
      <c r="L9" s="17">
        <v>4.0222371447924503E-2</v>
      </c>
      <c r="M9" s="17"/>
      <c r="N9" s="17">
        <v>0.123549051715104</v>
      </c>
      <c r="O9" s="17">
        <v>8.3911588274520998E-2</v>
      </c>
      <c r="P9" s="17">
        <v>7.9282220071694401E-2</v>
      </c>
      <c r="Q9" s="17">
        <v>6.2503062289696806E-2</v>
      </c>
      <c r="R9" s="17"/>
      <c r="S9" s="17">
        <v>0.15039564329722899</v>
      </c>
      <c r="T9" s="17">
        <v>4.4911381298930499E-2</v>
      </c>
      <c r="U9" s="17">
        <v>8.9832904069845898E-2</v>
      </c>
      <c r="V9" s="17">
        <v>7.5319581148133197E-2</v>
      </c>
      <c r="W9" s="17">
        <v>8.4409283815691002E-2</v>
      </c>
      <c r="X9" s="17">
        <v>7.8850747807714699E-2</v>
      </c>
      <c r="Y9" s="17">
        <v>4.1859673907203299E-2</v>
      </c>
      <c r="Z9" s="17">
        <v>6.5487152794148795E-2</v>
      </c>
      <c r="AA9" s="17">
        <v>0.12910160231876899</v>
      </c>
      <c r="AB9" s="17"/>
      <c r="AC9" s="17">
        <v>0.19949784918737501</v>
      </c>
      <c r="AD9" s="17">
        <v>0.12689900951979999</v>
      </c>
      <c r="AE9" s="17">
        <v>6.3694369371788698E-2</v>
      </c>
      <c r="AF9" s="17">
        <v>0.12514627774857001</v>
      </c>
      <c r="AG9" s="17">
        <v>3.4057944057370303E-2</v>
      </c>
      <c r="AH9" s="17">
        <v>5.2950227381738303E-2</v>
      </c>
      <c r="AI9" s="17">
        <v>6.3349560654825998E-2</v>
      </c>
      <c r="AJ9" s="17">
        <v>6.0994241373916298E-2</v>
      </c>
      <c r="AK9" s="17">
        <v>6.0727799176275001E-2</v>
      </c>
      <c r="AL9" s="17">
        <v>8.1652344538213295E-2</v>
      </c>
      <c r="AM9" s="17">
        <v>5.7442845632256802E-2</v>
      </c>
      <c r="AN9" s="17">
        <v>0.112138446224121</v>
      </c>
      <c r="AO9" s="17">
        <v>0.110768863786747</v>
      </c>
      <c r="AP9" s="17">
        <v>0.26411207218174898</v>
      </c>
      <c r="AQ9" s="17">
        <v>5.9444582430814498E-2</v>
      </c>
      <c r="AR9" s="17">
        <v>0.22356748891794201</v>
      </c>
      <c r="AS9" s="17"/>
      <c r="AT9" s="17">
        <v>0.142227678346317</v>
      </c>
      <c r="AU9" s="17">
        <v>8.3395770593990698E-2</v>
      </c>
      <c r="AV9" s="17">
        <v>9.0992628341030807E-2</v>
      </c>
      <c r="AW9" s="17">
        <v>6.1144457544378299E-2</v>
      </c>
      <c r="AX9" s="17">
        <v>3.55175894131214E-2</v>
      </c>
      <c r="AY9" s="17">
        <v>2.6235511508181601E-2</v>
      </c>
      <c r="AZ9" s="17"/>
      <c r="BA9" s="17">
        <v>4.7204110592387702E-2</v>
      </c>
      <c r="BB9" s="17">
        <v>7.7549092722483601E-2</v>
      </c>
      <c r="BC9" s="17">
        <v>9.0299201926239095E-2</v>
      </c>
      <c r="BD9" s="17">
        <v>0.15125968987310101</v>
      </c>
      <c r="BE9" s="17">
        <v>0.21761511521445701</v>
      </c>
      <c r="BF9" s="17"/>
      <c r="BG9" s="17">
        <v>7.8587327083068204E-2</v>
      </c>
      <c r="BH9" s="17">
        <v>0.117369243370432</v>
      </c>
      <c r="BI9" s="17">
        <v>7.1968711597611701E-2</v>
      </c>
      <c r="BJ9" s="17">
        <v>8.3707295647804797E-2</v>
      </c>
      <c r="BK9" s="17">
        <v>2.24939351920245E-2</v>
      </c>
      <c r="BL9" s="17"/>
      <c r="BM9" s="17">
        <v>0.112015475092236</v>
      </c>
      <c r="BN9" s="17">
        <v>7.3167955001063295E-2</v>
      </c>
      <c r="BO9" s="17">
        <v>5.3457290477066897E-2</v>
      </c>
      <c r="BP9" s="17"/>
      <c r="BQ9" s="17">
        <v>0.159247602329121</v>
      </c>
      <c r="BR9" s="17">
        <v>5.08542840136504E-2</v>
      </c>
      <c r="BS9" s="17"/>
      <c r="BT9" s="17">
        <v>9.5728849483656203E-2</v>
      </c>
      <c r="BU9" s="17">
        <v>7.7974090581432898E-2</v>
      </c>
    </row>
    <row r="10" spans="2:73" x14ac:dyDescent="0.3">
      <c r="B10" s="18" t="s">
        <v>682</v>
      </c>
      <c r="C10" s="17">
        <v>0.32755095328896999</v>
      </c>
      <c r="D10" s="17">
        <v>0.31957406423213702</v>
      </c>
      <c r="E10" s="17">
        <v>0.33676146256978001</v>
      </c>
      <c r="F10" s="17"/>
      <c r="G10" s="17">
        <v>0.29578292175016802</v>
      </c>
      <c r="H10" s="17">
        <v>0.443105383239765</v>
      </c>
      <c r="I10" s="17">
        <v>0.32792409455414101</v>
      </c>
      <c r="J10" s="17">
        <v>0.26530455669189901</v>
      </c>
      <c r="K10" s="17">
        <v>0.32443450972610599</v>
      </c>
      <c r="L10" s="17">
        <v>0.31283129356227102</v>
      </c>
      <c r="M10" s="17"/>
      <c r="N10" s="17">
        <v>0.41060175937101001</v>
      </c>
      <c r="O10" s="17">
        <v>0.30803725055014802</v>
      </c>
      <c r="P10" s="17">
        <v>0.30578165104109301</v>
      </c>
      <c r="Q10" s="17">
        <v>0.27965044434992198</v>
      </c>
      <c r="R10" s="17"/>
      <c r="S10" s="17">
        <v>0.359781021602678</v>
      </c>
      <c r="T10" s="17">
        <v>0.30775215390703903</v>
      </c>
      <c r="U10" s="17">
        <v>0.30549703730567002</v>
      </c>
      <c r="V10" s="17">
        <v>0.341567243386657</v>
      </c>
      <c r="W10" s="17">
        <v>0.26043453048195297</v>
      </c>
      <c r="X10" s="17">
        <v>0.302680603854729</v>
      </c>
      <c r="Y10" s="17">
        <v>0.42566121155536102</v>
      </c>
      <c r="Z10" s="17">
        <v>0.29686517478284802</v>
      </c>
      <c r="AA10" s="17">
        <v>0.31947342316560801</v>
      </c>
      <c r="AB10" s="17"/>
      <c r="AC10" s="17">
        <v>8.0432212646047399E-2</v>
      </c>
      <c r="AD10" s="17">
        <v>0.24698952272889299</v>
      </c>
      <c r="AE10" s="17">
        <v>0.182467833243426</v>
      </c>
      <c r="AF10" s="17">
        <v>0.25549426820858501</v>
      </c>
      <c r="AG10" s="17">
        <v>0.348310415802634</v>
      </c>
      <c r="AH10" s="17">
        <v>0.332280215105551</v>
      </c>
      <c r="AI10" s="17">
        <v>0.39345869703288799</v>
      </c>
      <c r="AJ10" s="17">
        <v>0.40697766245857298</v>
      </c>
      <c r="AK10" s="17">
        <v>0.328474569301477</v>
      </c>
      <c r="AL10" s="17">
        <v>0.33792395583548801</v>
      </c>
      <c r="AM10" s="17">
        <v>0.31024178399798502</v>
      </c>
      <c r="AN10" s="17">
        <v>0.39313268183306399</v>
      </c>
      <c r="AO10" s="17">
        <v>0.33604736435514498</v>
      </c>
      <c r="AP10" s="17">
        <v>0.226986490108884</v>
      </c>
      <c r="AQ10" s="17">
        <v>0.50822670567572803</v>
      </c>
      <c r="AR10" s="17">
        <v>0.39717705591186803</v>
      </c>
      <c r="AS10" s="17"/>
      <c r="AT10" s="17">
        <v>0.36276986057459198</v>
      </c>
      <c r="AU10" s="17">
        <v>0.35994045178574702</v>
      </c>
      <c r="AV10" s="17">
        <v>0.2949568835245</v>
      </c>
      <c r="AW10" s="17">
        <v>0.29655965981805998</v>
      </c>
      <c r="AX10" s="17">
        <v>0.260283967826621</v>
      </c>
      <c r="AY10" s="17">
        <v>0.305247218835697</v>
      </c>
      <c r="AZ10" s="17"/>
      <c r="BA10" s="17">
        <v>0.26289191338505002</v>
      </c>
      <c r="BB10" s="17">
        <v>0.28518130524528201</v>
      </c>
      <c r="BC10" s="17">
        <v>0.41133682011728701</v>
      </c>
      <c r="BD10" s="17">
        <v>0.40392115376298998</v>
      </c>
      <c r="BE10" s="17">
        <v>0.40052033847304402</v>
      </c>
      <c r="BF10" s="17"/>
      <c r="BG10" s="17">
        <v>0.34577956718922798</v>
      </c>
      <c r="BH10" s="17">
        <v>0.37342063559044297</v>
      </c>
      <c r="BI10" s="17">
        <v>0.37630936502338902</v>
      </c>
      <c r="BJ10" s="17">
        <v>0.30794707304472202</v>
      </c>
      <c r="BK10" s="17">
        <v>0.34789352484694702</v>
      </c>
      <c r="BL10" s="17"/>
      <c r="BM10" s="17">
        <v>0.33054354736444602</v>
      </c>
      <c r="BN10" s="17">
        <v>0.35120141906369601</v>
      </c>
      <c r="BO10" s="17">
        <v>0.26090200461804602</v>
      </c>
      <c r="BP10" s="17"/>
      <c r="BQ10" s="17">
        <v>0.42462200557930402</v>
      </c>
      <c r="BR10" s="17">
        <v>0.27634135851385699</v>
      </c>
      <c r="BS10" s="17"/>
      <c r="BT10" s="17">
        <v>0.371905458809481</v>
      </c>
      <c r="BU10" s="17">
        <v>0.26907448051048699</v>
      </c>
    </row>
    <row r="11" spans="2:73" x14ac:dyDescent="0.3">
      <c r="B11" s="18" t="s">
        <v>683</v>
      </c>
      <c r="C11" s="17">
        <v>0.39259438647087602</v>
      </c>
      <c r="D11" s="17">
        <v>0.41486882683147502</v>
      </c>
      <c r="E11" s="17">
        <v>0.37010728793685499</v>
      </c>
      <c r="F11" s="17"/>
      <c r="G11" s="17">
        <v>0.337931086320508</v>
      </c>
      <c r="H11" s="17">
        <v>0.27072685643641198</v>
      </c>
      <c r="I11" s="17">
        <v>0.37309249312439502</v>
      </c>
      <c r="J11" s="17">
        <v>0.48385130893461997</v>
      </c>
      <c r="K11" s="17">
        <v>0.43645816116125402</v>
      </c>
      <c r="L11" s="17">
        <v>0.434695915893616</v>
      </c>
      <c r="M11" s="17"/>
      <c r="N11" s="17">
        <v>0.35542380402372098</v>
      </c>
      <c r="O11" s="17">
        <v>0.40508376841913901</v>
      </c>
      <c r="P11" s="17">
        <v>0.39889397389636699</v>
      </c>
      <c r="Q11" s="17">
        <v>0.41361541127228402</v>
      </c>
      <c r="R11" s="17"/>
      <c r="S11" s="17">
        <v>0.346356340971821</v>
      </c>
      <c r="T11" s="17">
        <v>0.43169535949639398</v>
      </c>
      <c r="U11" s="17">
        <v>0.40029430804962601</v>
      </c>
      <c r="V11" s="17">
        <v>0.36247255492873198</v>
      </c>
      <c r="W11" s="17">
        <v>0.46067654050046902</v>
      </c>
      <c r="X11" s="17">
        <v>0.37981124650352499</v>
      </c>
      <c r="Y11" s="17">
        <v>0.41462475343789001</v>
      </c>
      <c r="Z11" s="17">
        <v>0.37908754627138602</v>
      </c>
      <c r="AA11" s="17">
        <v>0.37322834718798797</v>
      </c>
      <c r="AB11" s="17"/>
      <c r="AC11" s="17">
        <v>0.320452168853472</v>
      </c>
      <c r="AD11" s="17">
        <v>0.35952252490581299</v>
      </c>
      <c r="AE11" s="17">
        <v>0.477020598574937</v>
      </c>
      <c r="AF11" s="17">
        <v>0.37228052816281199</v>
      </c>
      <c r="AG11" s="17">
        <v>0.385215367095251</v>
      </c>
      <c r="AH11" s="17">
        <v>0.423171028574714</v>
      </c>
      <c r="AI11" s="17">
        <v>0.370582233149513</v>
      </c>
      <c r="AJ11" s="17">
        <v>0.37391758755976601</v>
      </c>
      <c r="AK11" s="17">
        <v>0.42978654078360901</v>
      </c>
      <c r="AL11" s="17">
        <v>0.38947909075828202</v>
      </c>
      <c r="AM11" s="17">
        <v>0.41061489418298902</v>
      </c>
      <c r="AN11" s="17">
        <v>0.33846726972537</v>
      </c>
      <c r="AO11" s="17">
        <v>0.41200315401322002</v>
      </c>
      <c r="AP11" s="17">
        <v>0.38817306978455202</v>
      </c>
      <c r="AQ11" s="17">
        <v>0.34124100427631598</v>
      </c>
      <c r="AR11" s="17">
        <v>0.31239974795177</v>
      </c>
      <c r="AS11" s="17"/>
      <c r="AT11" s="17">
        <v>0.31773356086502502</v>
      </c>
      <c r="AU11" s="17">
        <v>0.38297388496051599</v>
      </c>
      <c r="AV11" s="17">
        <v>0.38775941359528299</v>
      </c>
      <c r="AW11" s="17">
        <v>0.42997962888612101</v>
      </c>
      <c r="AX11" s="17">
        <v>0.51156932306944403</v>
      </c>
      <c r="AY11" s="17">
        <v>0.47565864305787697</v>
      </c>
      <c r="AZ11" s="17"/>
      <c r="BA11" s="17">
        <v>0.46240341470221302</v>
      </c>
      <c r="BB11" s="17">
        <v>0.40724124323072902</v>
      </c>
      <c r="BC11" s="17">
        <v>0.346101519735668</v>
      </c>
      <c r="BD11" s="17">
        <v>0.32339832911919297</v>
      </c>
      <c r="BE11" s="17">
        <v>0.21022147811684</v>
      </c>
      <c r="BF11" s="17"/>
      <c r="BG11" s="17">
        <v>0.42683423934120801</v>
      </c>
      <c r="BH11" s="17">
        <v>0.33270767562543102</v>
      </c>
      <c r="BI11" s="17">
        <v>0.38670867124534097</v>
      </c>
      <c r="BJ11" s="17">
        <v>0.42956913769450999</v>
      </c>
      <c r="BK11" s="17">
        <v>0.43995667920924802</v>
      </c>
      <c r="BL11" s="17"/>
      <c r="BM11" s="17">
        <v>0.40962166503386899</v>
      </c>
      <c r="BN11" s="17">
        <v>0.37310191941598397</v>
      </c>
      <c r="BO11" s="17">
        <v>0.39077607613454202</v>
      </c>
      <c r="BP11" s="17"/>
      <c r="BQ11" s="17">
        <v>0.30322388791841298</v>
      </c>
      <c r="BR11" s="17">
        <v>0.44668670808880101</v>
      </c>
      <c r="BS11" s="17"/>
      <c r="BT11" s="17">
        <v>0.37262091279941001</v>
      </c>
      <c r="BU11" s="17">
        <v>0.426920760046481</v>
      </c>
    </row>
    <row r="12" spans="2:73" x14ac:dyDescent="0.3">
      <c r="B12" s="18" t="s">
        <v>684</v>
      </c>
      <c r="C12" s="17">
        <v>6.7708991695631396E-2</v>
      </c>
      <c r="D12" s="17">
        <v>5.7658731411398101E-2</v>
      </c>
      <c r="E12" s="17">
        <v>7.7507295868649295E-2</v>
      </c>
      <c r="F12" s="17"/>
      <c r="G12" s="17">
        <v>9.1117003945780095E-2</v>
      </c>
      <c r="H12" s="17">
        <v>6.3524089768928205E-2</v>
      </c>
      <c r="I12" s="17">
        <v>6.4274296952704299E-2</v>
      </c>
      <c r="J12" s="17">
        <v>6.1477870462963401E-2</v>
      </c>
      <c r="K12" s="17">
        <v>6.40794823781832E-2</v>
      </c>
      <c r="L12" s="17">
        <v>6.6374416604998002E-2</v>
      </c>
      <c r="M12" s="17"/>
      <c r="N12" s="17">
        <v>4.2427676640329703E-2</v>
      </c>
      <c r="O12" s="17">
        <v>8.2253443912416305E-2</v>
      </c>
      <c r="P12" s="17">
        <v>6.5843040093403096E-2</v>
      </c>
      <c r="Q12" s="17">
        <v>7.6675019049022894E-2</v>
      </c>
      <c r="R12" s="17"/>
      <c r="S12" s="17">
        <v>6.5076981335750197E-2</v>
      </c>
      <c r="T12" s="17">
        <v>6.5530714699112799E-2</v>
      </c>
      <c r="U12" s="17">
        <v>5.96309415437997E-2</v>
      </c>
      <c r="V12" s="17">
        <v>8.2034723328950093E-2</v>
      </c>
      <c r="W12" s="17">
        <v>6.4828866803887802E-2</v>
      </c>
      <c r="X12" s="17">
        <v>6.7034983410221002E-2</v>
      </c>
      <c r="Y12" s="17">
        <v>3.8272178775919097E-2</v>
      </c>
      <c r="Z12" s="17">
        <v>0.123485649742533</v>
      </c>
      <c r="AA12" s="17">
        <v>6.8951983464448002E-2</v>
      </c>
      <c r="AB12" s="17"/>
      <c r="AC12" s="17">
        <v>0.17386770669363999</v>
      </c>
      <c r="AD12" s="17">
        <v>3.1300584196689699E-2</v>
      </c>
      <c r="AE12" s="17">
        <v>7.6606669492229398E-2</v>
      </c>
      <c r="AF12" s="17">
        <v>9.1836183391857104E-2</v>
      </c>
      <c r="AG12" s="17">
        <v>9.4013352130905503E-2</v>
      </c>
      <c r="AH12" s="17">
        <v>7.3173358623394399E-2</v>
      </c>
      <c r="AI12" s="17">
        <v>8.5729940467108801E-2</v>
      </c>
      <c r="AJ12" s="17">
        <v>5.8566677514326003E-2</v>
      </c>
      <c r="AK12" s="17">
        <v>6.2452501139059202E-2</v>
      </c>
      <c r="AL12" s="17">
        <v>9.0641134063230502E-2</v>
      </c>
      <c r="AM12" s="17">
        <v>8.6808659116929698E-2</v>
      </c>
      <c r="AN12" s="17">
        <v>3.4876407335495303E-2</v>
      </c>
      <c r="AO12" s="17">
        <v>4.55704890008359E-2</v>
      </c>
      <c r="AP12" s="17">
        <v>4.9041970842663901E-2</v>
      </c>
      <c r="AQ12" s="17">
        <v>3.7091531859436103E-2</v>
      </c>
      <c r="AR12" s="17">
        <v>2.1254930971200899E-2</v>
      </c>
      <c r="AS12" s="17"/>
      <c r="AT12" s="17">
        <v>7.7802615014278195E-2</v>
      </c>
      <c r="AU12" s="17">
        <v>5.6607358021946899E-2</v>
      </c>
      <c r="AV12" s="17">
        <v>8.5058294419168304E-2</v>
      </c>
      <c r="AW12" s="17">
        <v>6.8969800962511194E-2</v>
      </c>
      <c r="AX12" s="17">
        <v>4.1477527303384498E-2</v>
      </c>
      <c r="AY12" s="17">
        <v>7.7029114577650201E-2</v>
      </c>
      <c r="AZ12" s="17"/>
      <c r="BA12" s="17">
        <v>6.7059488451939306E-2</v>
      </c>
      <c r="BB12" s="17">
        <v>8.2689689215609694E-2</v>
      </c>
      <c r="BC12" s="17">
        <v>6.9918440503333901E-2</v>
      </c>
      <c r="BD12" s="17">
        <v>5.27200328370915E-2</v>
      </c>
      <c r="BE12" s="17">
        <v>8.7387227414501001E-2</v>
      </c>
      <c r="BF12" s="17"/>
      <c r="BG12" s="17">
        <v>5.4764477573780397E-2</v>
      </c>
      <c r="BH12" s="17">
        <v>6.7950069667469096E-2</v>
      </c>
      <c r="BI12" s="17">
        <v>5.81685133397431E-2</v>
      </c>
      <c r="BJ12" s="17">
        <v>7.7493028340476805E-2</v>
      </c>
      <c r="BK12" s="17">
        <v>3.3194134696710398E-2</v>
      </c>
      <c r="BL12" s="17"/>
      <c r="BM12" s="17">
        <v>6.2519571011559902E-2</v>
      </c>
      <c r="BN12" s="17">
        <v>6.1985183115426598E-2</v>
      </c>
      <c r="BO12" s="17">
        <v>9.6838018633490203E-2</v>
      </c>
      <c r="BP12" s="17"/>
      <c r="BQ12" s="17">
        <v>5.9733767378122297E-2</v>
      </c>
      <c r="BR12" s="17">
        <v>7.1830119344817506E-2</v>
      </c>
      <c r="BS12" s="17"/>
      <c r="BT12" s="17">
        <v>7.1886681964959703E-2</v>
      </c>
      <c r="BU12" s="17">
        <v>6.6583748642883897E-2</v>
      </c>
    </row>
    <row r="13" spans="2:73" x14ac:dyDescent="0.3">
      <c r="B13" s="18" t="s">
        <v>685</v>
      </c>
      <c r="C13" s="17">
        <v>1.2603174081181501E-2</v>
      </c>
      <c r="D13" s="17">
        <v>8.9969158581624104E-3</v>
      </c>
      <c r="E13" s="17">
        <v>1.5639926803447699E-2</v>
      </c>
      <c r="F13" s="17"/>
      <c r="G13" s="17">
        <v>2.3702477502212001E-2</v>
      </c>
      <c r="H13" s="17">
        <v>9.5224581537825693E-3</v>
      </c>
      <c r="I13" s="17">
        <v>1.3421105140923E-2</v>
      </c>
      <c r="J13" s="17">
        <v>1.17648448727764E-2</v>
      </c>
      <c r="K13" s="17">
        <v>4.6116189748751802E-3</v>
      </c>
      <c r="L13" s="17">
        <v>1.30275198611186E-2</v>
      </c>
      <c r="M13" s="17"/>
      <c r="N13" s="17">
        <v>9.0501022708597296E-3</v>
      </c>
      <c r="O13" s="17">
        <v>1.80861857192188E-2</v>
      </c>
      <c r="P13" s="17">
        <v>9.3876246080730301E-3</v>
      </c>
      <c r="Q13" s="17">
        <v>1.35096372679005E-2</v>
      </c>
      <c r="R13" s="17"/>
      <c r="S13" s="17">
        <v>6.9554707532168596E-3</v>
      </c>
      <c r="T13" s="17">
        <v>1.33623824339605E-2</v>
      </c>
      <c r="U13" s="17">
        <v>1.6245148858364599E-2</v>
      </c>
      <c r="V13" s="17">
        <v>1.5846244898503701E-2</v>
      </c>
      <c r="W13" s="17">
        <v>1.47541483624603E-2</v>
      </c>
      <c r="X13" s="17">
        <v>1.71873346879718E-2</v>
      </c>
      <c r="Y13" s="17">
        <v>1.64374260671914E-2</v>
      </c>
      <c r="Z13" s="17">
        <v>0</v>
      </c>
      <c r="AA13" s="17">
        <v>1.00207084694091E-2</v>
      </c>
      <c r="AB13" s="17"/>
      <c r="AC13" s="17">
        <v>0</v>
      </c>
      <c r="AD13" s="17">
        <v>3.5051000759056303E-2</v>
      </c>
      <c r="AE13" s="17">
        <v>8.9554805884216604E-3</v>
      </c>
      <c r="AF13" s="17">
        <v>8.6238803777283005E-3</v>
      </c>
      <c r="AG13" s="17">
        <v>2.31131789327878E-2</v>
      </c>
      <c r="AH13" s="17">
        <v>1.2935189562799401E-2</v>
      </c>
      <c r="AI13" s="17">
        <v>2.18505565796718E-2</v>
      </c>
      <c r="AJ13" s="17">
        <v>0</v>
      </c>
      <c r="AK13" s="17">
        <v>1.5844871638622901E-2</v>
      </c>
      <c r="AL13" s="17">
        <v>0</v>
      </c>
      <c r="AM13" s="17">
        <v>1.26393392721043E-2</v>
      </c>
      <c r="AN13" s="17">
        <v>8.4825845663061804E-3</v>
      </c>
      <c r="AO13" s="17">
        <v>1.02400720260372E-2</v>
      </c>
      <c r="AP13" s="17">
        <v>1.6562983684214001E-2</v>
      </c>
      <c r="AQ13" s="17">
        <v>0</v>
      </c>
      <c r="AR13" s="17">
        <v>7.9716247417996808E-3</v>
      </c>
      <c r="AS13" s="17"/>
      <c r="AT13" s="17">
        <v>1.6132687605124499E-2</v>
      </c>
      <c r="AU13" s="17">
        <v>7.2861942978733399E-3</v>
      </c>
      <c r="AV13" s="17">
        <v>1.4355590508579199E-2</v>
      </c>
      <c r="AW13" s="17">
        <v>1.31789432960445E-2</v>
      </c>
      <c r="AX13" s="17">
        <v>1.55729777141924E-2</v>
      </c>
      <c r="AY13" s="17">
        <v>1.23703518170462E-2</v>
      </c>
      <c r="AZ13" s="17"/>
      <c r="BA13" s="17">
        <v>1.33915497365131E-2</v>
      </c>
      <c r="BB13" s="17">
        <v>9.3959146966681398E-3</v>
      </c>
      <c r="BC13" s="17">
        <v>1.6668700110026701E-2</v>
      </c>
      <c r="BD13" s="17">
        <v>1.0332909443946501E-2</v>
      </c>
      <c r="BE13" s="17">
        <v>2.03719423689529E-2</v>
      </c>
      <c r="BF13" s="17"/>
      <c r="BG13" s="17">
        <v>6.5541889741268502E-3</v>
      </c>
      <c r="BH13" s="17">
        <v>1.5388024949732799E-2</v>
      </c>
      <c r="BI13" s="17">
        <v>9.3011705036503706E-3</v>
      </c>
      <c r="BJ13" s="17">
        <v>1.91901492806291E-2</v>
      </c>
      <c r="BK13" s="17">
        <v>2.9504264775620299E-2</v>
      </c>
      <c r="BL13" s="17"/>
      <c r="BM13" s="17">
        <v>9.0219705512349802E-3</v>
      </c>
      <c r="BN13" s="17">
        <v>1.2176539250121399E-2</v>
      </c>
      <c r="BO13" s="17">
        <v>2.4073815866520801E-2</v>
      </c>
      <c r="BP13" s="17"/>
      <c r="BQ13" s="17">
        <v>6.7288701313196501E-3</v>
      </c>
      <c r="BR13" s="17">
        <v>1.36820465821605E-2</v>
      </c>
      <c r="BS13" s="17"/>
      <c r="BT13" s="17">
        <v>1.4382941778760301E-2</v>
      </c>
      <c r="BU13" s="17">
        <v>1.11994562888272E-2</v>
      </c>
    </row>
    <row r="14" spans="2:73" x14ac:dyDescent="0.3">
      <c r="B14" s="18" t="s">
        <v>92</v>
      </c>
      <c r="C14" s="19">
        <v>0.111694017319938</v>
      </c>
      <c r="D14" s="19">
        <v>8.7290305750682598E-2</v>
      </c>
      <c r="E14" s="19">
        <v>0.13632373684513999</v>
      </c>
      <c r="F14" s="19"/>
      <c r="G14" s="19">
        <v>9.0894548713202405E-2</v>
      </c>
      <c r="H14" s="19">
        <v>8.3234355955702902E-2</v>
      </c>
      <c r="I14" s="19">
        <v>0.111496380195231</v>
      </c>
      <c r="J14" s="19">
        <v>0.119652318399324</v>
      </c>
      <c r="K14" s="19">
        <v>0.123909021642876</v>
      </c>
      <c r="L14" s="19">
        <v>0.13284848263007101</v>
      </c>
      <c r="M14" s="19"/>
      <c r="N14" s="19">
        <v>5.8947605978975297E-2</v>
      </c>
      <c r="O14" s="19">
        <v>0.102627763124557</v>
      </c>
      <c r="P14" s="19">
        <v>0.14081149028936901</v>
      </c>
      <c r="Q14" s="19">
        <v>0.154046425771174</v>
      </c>
      <c r="R14" s="19"/>
      <c r="S14" s="19">
        <v>7.1434542039305104E-2</v>
      </c>
      <c r="T14" s="19">
        <v>0.13674800816456301</v>
      </c>
      <c r="U14" s="19">
        <v>0.12849966017269401</v>
      </c>
      <c r="V14" s="19">
        <v>0.122759652309024</v>
      </c>
      <c r="W14" s="19">
        <v>0.114896630035539</v>
      </c>
      <c r="X14" s="19">
        <v>0.154435083735838</v>
      </c>
      <c r="Y14" s="19">
        <v>6.3144756256434995E-2</v>
      </c>
      <c r="Z14" s="19">
        <v>0.13507447640908399</v>
      </c>
      <c r="AA14" s="19">
        <v>9.9223935393777205E-2</v>
      </c>
      <c r="AB14" s="19"/>
      <c r="AC14" s="19">
        <v>0.22575006261946601</v>
      </c>
      <c r="AD14" s="19">
        <v>0.200237357889748</v>
      </c>
      <c r="AE14" s="19">
        <v>0.19125504872919799</v>
      </c>
      <c r="AF14" s="19">
        <v>0.146618862110448</v>
      </c>
      <c r="AG14" s="19">
        <v>0.11528974198105101</v>
      </c>
      <c r="AH14" s="19">
        <v>0.10548998075180401</v>
      </c>
      <c r="AI14" s="19">
        <v>6.5029012115991894E-2</v>
      </c>
      <c r="AJ14" s="19">
        <v>9.9543831093418897E-2</v>
      </c>
      <c r="AK14" s="19">
        <v>0.102713717960957</v>
      </c>
      <c r="AL14" s="19">
        <v>0.10030347480478601</v>
      </c>
      <c r="AM14" s="19">
        <v>0.122252477797735</v>
      </c>
      <c r="AN14" s="19">
        <v>0.112902610315643</v>
      </c>
      <c r="AO14" s="19">
        <v>8.5370056818014906E-2</v>
      </c>
      <c r="AP14" s="19">
        <v>5.5123413397937603E-2</v>
      </c>
      <c r="AQ14" s="19">
        <v>5.3996175757705399E-2</v>
      </c>
      <c r="AR14" s="19">
        <v>3.7629151505418602E-2</v>
      </c>
      <c r="AS14" s="19"/>
      <c r="AT14" s="19">
        <v>8.3333597594662898E-2</v>
      </c>
      <c r="AU14" s="19">
        <v>0.109796340339926</v>
      </c>
      <c r="AV14" s="19">
        <v>0.12687718961143901</v>
      </c>
      <c r="AW14" s="19">
        <v>0.130167509492886</v>
      </c>
      <c r="AX14" s="19">
        <v>0.13557861467323701</v>
      </c>
      <c r="AY14" s="19">
        <v>0.10345916020354801</v>
      </c>
      <c r="AZ14" s="19"/>
      <c r="BA14" s="19">
        <v>0.14704952313189701</v>
      </c>
      <c r="BB14" s="19">
        <v>0.137942754889228</v>
      </c>
      <c r="BC14" s="19">
        <v>6.5675317607445105E-2</v>
      </c>
      <c r="BD14" s="19">
        <v>5.8367884963678202E-2</v>
      </c>
      <c r="BE14" s="19">
        <v>6.3883898412204806E-2</v>
      </c>
      <c r="BF14" s="19"/>
      <c r="BG14" s="19">
        <v>8.7480199838588693E-2</v>
      </c>
      <c r="BH14" s="19">
        <v>9.3164350796491796E-2</v>
      </c>
      <c r="BI14" s="19">
        <v>9.7543568290265004E-2</v>
      </c>
      <c r="BJ14" s="19">
        <v>8.2093315991857402E-2</v>
      </c>
      <c r="BK14" s="19">
        <v>0.12695746127945001</v>
      </c>
      <c r="BL14" s="19"/>
      <c r="BM14" s="19">
        <v>7.6277770946653001E-2</v>
      </c>
      <c r="BN14" s="19">
        <v>0.12836698415370901</v>
      </c>
      <c r="BO14" s="19">
        <v>0.173952794270335</v>
      </c>
      <c r="BP14" s="19"/>
      <c r="BQ14" s="19">
        <v>4.6443866663720197E-2</v>
      </c>
      <c r="BR14" s="19">
        <v>0.140605483456713</v>
      </c>
      <c r="BS14" s="19"/>
      <c r="BT14" s="19">
        <v>7.3475155163732903E-2</v>
      </c>
      <c r="BU14" s="19">
        <v>0.148247463929888</v>
      </c>
    </row>
    <row r="15" spans="2:73" x14ac:dyDescent="0.3">
      <c r="B15" s="16" t="s">
        <v>197</v>
      </c>
    </row>
    <row r="16" spans="2:73" x14ac:dyDescent="0.3">
      <c r="B16" t="s">
        <v>95</v>
      </c>
    </row>
    <row r="17" spans="2:2" x14ac:dyDescent="0.3">
      <c r="B17" t="s">
        <v>96</v>
      </c>
    </row>
    <row r="19" spans="2:2" x14ac:dyDescent="0.3">
      <c r="B1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BU3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ht="43.2" x14ac:dyDescent="0.3">
      <c r="B9" s="18" t="s">
        <v>715</v>
      </c>
      <c r="C9" s="17">
        <v>0.52035255552950099</v>
      </c>
      <c r="D9" s="17">
        <v>0.499346828116006</v>
      </c>
      <c r="E9" s="17">
        <v>0.54013756966814297</v>
      </c>
      <c r="F9" s="17"/>
      <c r="G9" s="17">
        <v>0.39007511065448902</v>
      </c>
      <c r="H9" s="17">
        <v>0.44800628022146399</v>
      </c>
      <c r="I9" s="17">
        <v>0.45730498283994497</v>
      </c>
      <c r="J9" s="17">
        <v>0.55764054446310696</v>
      </c>
      <c r="K9" s="17">
        <v>0.60590423437835605</v>
      </c>
      <c r="L9" s="17">
        <v>0.62894277530807496</v>
      </c>
      <c r="M9" s="17"/>
      <c r="N9" s="17">
        <v>0.50571422187119897</v>
      </c>
      <c r="O9" s="17">
        <v>0.53881095102163701</v>
      </c>
      <c r="P9" s="17">
        <v>0.54869377348253401</v>
      </c>
      <c r="Q9" s="17">
        <v>0.48756115267233602</v>
      </c>
      <c r="R9" s="17"/>
      <c r="S9" s="17">
        <v>0.44981018959425401</v>
      </c>
      <c r="T9" s="17">
        <v>0.52390051071494004</v>
      </c>
      <c r="U9" s="17">
        <v>0.57785621994859604</v>
      </c>
      <c r="V9" s="17">
        <v>0.57070997852498695</v>
      </c>
      <c r="W9" s="17">
        <v>0.52136762433973405</v>
      </c>
      <c r="X9" s="17">
        <v>0.48099673223179101</v>
      </c>
      <c r="Y9" s="17">
        <v>0.54043566561432699</v>
      </c>
      <c r="Z9" s="17">
        <v>0.59682884017030902</v>
      </c>
      <c r="AA9" s="17">
        <v>0.500686684975017</v>
      </c>
      <c r="AB9" s="17"/>
      <c r="AC9" s="17">
        <v>0.61267630160487496</v>
      </c>
      <c r="AD9" s="17">
        <v>0.44422580775986298</v>
      </c>
      <c r="AE9" s="17">
        <v>0.52768185083390595</v>
      </c>
      <c r="AF9" s="17">
        <v>0.51641602532727604</v>
      </c>
      <c r="AG9" s="17">
        <v>0.53275823676370704</v>
      </c>
      <c r="AH9" s="17">
        <v>0.53888214814316104</v>
      </c>
      <c r="AI9" s="17">
        <v>0.52389282272734605</v>
      </c>
      <c r="AJ9" s="17">
        <v>0.532528485469975</v>
      </c>
      <c r="AK9" s="17">
        <v>0.50208097401071095</v>
      </c>
      <c r="AL9" s="17">
        <v>0.48226248529702498</v>
      </c>
      <c r="AM9" s="17">
        <v>0.50936852588205095</v>
      </c>
      <c r="AN9" s="17">
        <v>0.58090809706510005</v>
      </c>
      <c r="AO9" s="17">
        <v>0.520692883236614</v>
      </c>
      <c r="AP9" s="17">
        <v>0.52103250202568496</v>
      </c>
      <c r="AQ9" s="17">
        <v>0.464972554745542</v>
      </c>
      <c r="AR9" s="17">
        <v>0.52654074590415201</v>
      </c>
      <c r="AS9" s="17"/>
      <c r="AT9" s="17">
        <v>0.449480717163323</v>
      </c>
      <c r="AU9" s="17">
        <v>0.51409573902461003</v>
      </c>
      <c r="AV9" s="17">
        <v>0.50195866184869498</v>
      </c>
      <c r="AW9" s="17">
        <v>0.54414814897794095</v>
      </c>
      <c r="AX9" s="17">
        <v>0.61530988252552798</v>
      </c>
      <c r="AY9" s="17">
        <v>0.65876576118254204</v>
      </c>
      <c r="AZ9" s="17"/>
      <c r="BA9" s="17">
        <v>0.52490451585285602</v>
      </c>
      <c r="BB9" s="17">
        <v>0.53608192599371296</v>
      </c>
      <c r="BC9" s="17">
        <v>0.52159614898796203</v>
      </c>
      <c r="BD9" s="17">
        <v>0.50644833499236097</v>
      </c>
      <c r="BE9" s="17">
        <v>0.510005978046564</v>
      </c>
      <c r="BF9" s="17"/>
      <c r="BG9" s="17">
        <v>0.55707816849741998</v>
      </c>
      <c r="BH9" s="17">
        <v>0.49444742775733003</v>
      </c>
      <c r="BI9" s="17">
        <v>0.57122193186552706</v>
      </c>
      <c r="BJ9" s="17">
        <v>0.52655875256315099</v>
      </c>
      <c r="BK9" s="17">
        <v>0.49595622559396102</v>
      </c>
      <c r="BL9" s="17"/>
      <c r="BM9" s="17">
        <v>0.52259808273098896</v>
      </c>
      <c r="BN9" s="17">
        <v>0.51293110080975501</v>
      </c>
      <c r="BO9" s="17">
        <v>0.53160917843272504</v>
      </c>
      <c r="BP9" s="17"/>
      <c r="BQ9" s="17">
        <v>0.481158912095078</v>
      </c>
      <c r="BR9" s="17">
        <v>0.55459339933523299</v>
      </c>
      <c r="BS9" s="17"/>
      <c r="BT9" s="17">
        <v>0.574729899967374</v>
      </c>
      <c r="BU9" s="17">
        <v>0.45525743179950601</v>
      </c>
    </row>
    <row r="10" spans="2:73" x14ac:dyDescent="0.3">
      <c r="B10" s="18" t="s">
        <v>716</v>
      </c>
      <c r="C10" s="17">
        <v>0.389276270434529</v>
      </c>
      <c r="D10" s="17">
        <v>0.42801891230657002</v>
      </c>
      <c r="E10" s="17">
        <v>0.35189432541444299</v>
      </c>
      <c r="F10" s="17"/>
      <c r="G10" s="17">
        <v>0.32835415559292702</v>
      </c>
      <c r="H10" s="17">
        <v>0.388525364129996</v>
      </c>
      <c r="I10" s="17">
        <v>0.38262684574924299</v>
      </c>
      <c r="J10" s="17">
        <v>0.42183857262183799</v>
      </c>
      <c r="K10" s="17">
        <v>0.42891278411746397</v>
      </c>
      <c r="L10" s="17">
        <v>0.38253927367338297</v>
      </c>
      <c r="M10" s="17"/>
      <c r="N10" s="17">
        <v>0.41841998299430599</v>
      </c>
      <c r="O10" s="17">
        <v>0.43107604420529699</v>
      </c>
      <c r="P10" s="17">
        <v>0.38430037610953</v>
      </c>
      <c r="Q10" s="17">
        <v>0.31997877146993098</v>
      </c>
      <c r="R10" s="17"/>
      <c r="S10" s="17">
        <v>0.38585261760785899</v>
      </c>
      <c r="T10" s="17">
        <v>0.35318915379574001</v>
      </c>
      <c r="U10" s="17">
        <v>0.50242239466564198</v>
      </c>
      <c r="V10" s="17">
        <v>0.39510848461415099</v>
      </c>
      <c r="W10" s="17">
        <v>0.37878607711906198</v>
      </c>
      <c r="X10" s="17">
        <v>0.31699772691139899</v>
      </c>
      <c r="Y10" s="17">
        <v>0.32972922077135502</v>
      </c>
      <c r="Z10" s="17">
        <v>0.43543918675625098</v>
      </c>
      <c r="AA10" s="17">
        <v>0.43672858974787498</v>
      </c>
      <c r="AB10" s="17"/>
      <c r="AC10" s="17">
        <v>0.429572780213685</v>
      </c>
      <c r="AD10" s="17">
        <v>0.33666168263690099</v>
      </c>
      <c r="AE10" s="17">
        <v>0.31941479980186499</v>
      </c>
      <c r="AF10" s="17">
        <v>0.299371982446616</v>
      </c>
      <c r="AG10" s="17">
        <v>0.35747779059044599</v>
      </c>
      <c r="AH10" s="17">
        <v>0.36634507375296799</v>
      </c>
      <c r="AI10" s="17">
        <v>0.44739434899369401</v>
      </c>
      <c r="AJ10" s="17">
        <v>0.41638138783017098</v>
      </c>
      <c r="AK10" s="17">
        <v>0.45462279763499502</v>
      </c>
      <c r="AL10" s="17">
        <v>0.47222549729466801</v>
      </c>
      <c r="AM10" s="17">
        <v>0.354248148503232</v>
      </c>
      <c r="AN10" s="17">
        <v>0.467213341527835</v>
      </c>
      <c r="AO10" s="17">
        <v>0.41380913799093899</v>
      </c>
      <c r="AP10" s="17">
        <v>0.392779012591288</v>
      </c>
      <c r="AQ10" s="17">
        <v>0.395292742171372</v>
      </c>
      <c r="AR10" s="17">
        <v>0.49896300700370899</v>
      </c>
      <c r="AS10" s="17"/>
      <c r="AT10" s="17">
        <v>0.40007867105859202</v>
      </c>
      <c r="AU10" s="17">
        <v>0.39000454854269001</v>
      </c>
      <c r="AV10" s="17">
        <v>0.39409217914634598</v>
      </c>
      <c r="AW10" s="17">
        <v>0.37010640527500699</v>
      </c>
      <c r="AX10" s="17">
        <v>0.396612047756422</v>
      </c>
      <c r="AY10" s="17">
        <v>0.378476206794784</v>
      </c>
      <c r="AZ10" s="17"/>
      <c r="BA10" s="17">
        <v>0.34662351864372298</v>
      </c>
      <c r="BB10" s="17">
        <v>0.39851903856764298</v>
      </c>
      <c r="BC10" s="17">
        <v>0.40969547127664602</v>
      </c>
      <c r="BD10" s="17">
        <v>0.44737147572333702</v>
      </c>
      <c r="BE10" s="17">
        <v>0.54781920321664701</v>
      </c>
      <c r="BF10" s="17"/>
      <c r="BG10" s="17">
        <v>0.40206878766273302</v>
      </c>
      <c r="BH10" s="17">
        <v>0.398793558077423</v>
      </c>
      <c r="BI10" s="17">
        <v>0.40190231108165803</v>
      </c>
      <c r="BJ10" s="17">
        <v>0.40735577567806902</v>
      </c>
      <c r="BK10" s="17">
        <v>0.366865325030439</v>
      </c>
      <c r="BL10" s="17"/>
      <c r="BM10" s="17">
        <v>0.40009393107421698</v>
      </c>
      <c r="BN10" s="17">
        <v>0.373644548903176</v>
      </c>
      <c r="BO10" s="17">
        <v>0.394861449579958</v>
      </c>
      <c r="BP10" s="17"/>
      <c r="BQ10" s="17">
        <v>0.417615223635046</v>
      </c>
      <c r="BR10" s="17">
        <v>0.38399264865145399</v>
      </c>
      <c r="BS10" s="17"/>
      <c r="BT10" s="17">
        <v>0.43731438720839899</v>
      </c>
      <c r="BU10" s="17">
        <v>0.335861048789241</v>
      </c>
    </row>
    <row r="11" spans="2:73" ht="28.8" x14ac:dyDescent="0.3">
      <c r="B11" s="18" t="s">
        <v>717</v>
      </c>
      <c r="C11" s="17">
        <v>0.34138375401707099</v>
      </c>
      <c r="D11" s="17">
        <v>0.35679431160855402</v>
      </c>
      <c r="E11" s="17">
        <v>0.32700619795607999</v>
      </c>
      <c r="F11" s="17"/>
      <c r="G11" s="17">
        <v>0.33574132070783802</v>
      </c>
      <c r="H11" s="17">
        <v>0.40021915360371002</v>
      </c>
      <c r="I11" s="17">
        <v>0.35160822534778402</v>
      </c>
      <c r="J11" s="17">
        <v>0.34932023567540499</v>
      </c>
      <c r="K11" s="17">
        <v>0.32911962897714803</v>
      </c>
      <c r="L11" s="17">
        <v>0.29075163887549998</v>
      </c>
      <c r="M11" s="17"/>
      <c r="N11" s="17">
        <v>0.399645935116828</v>
      </c>
      <c r="O11" s="17">
        <v>0.375887757235005</v>
      </c>
      <c r="P11" s="17">
        <v>0.305000233783849</v>
      </c>
      <c r="Q11" s="17">
        <v>0.27165188859205103</v>
      </c>
      <c r="R11" s="17"/>
      <c r="S11" s="17">
        <v>0.32233364827995298</v>
      </c>
      <c r="T11" s="17">
        <v>0.353906589104863</v>
      </c>
      <c r="U11" s="17">
        <v>0.37119661330367798</v>
      </c>
      <c r="V11" s="17">
        <v>0.36593739586290902</v>
      </c>
      <c r="W11" s="17">
        <v>0.317676387457068</v>
      </c>
      <c r="X11" s="17">
        <v>0.31164092557761103</v>
      </c>
      <c r="Y11" s="17">
        <v>0.32775223748801402</v>
      </c>
      <c r="Z11" s="17">
        <v>0.31008788884309302</v>
      </c>
      <c r="AA11" s="17">
        <v>0.36748879434590398</v>
      </c>
      <c r="AB11" s="17"/>
      <c r="AC11" s="17">
        <v>0.39350504628189897</v>
      </c>
      <c r="AD11" s="17">
        <v>0.25896226173289699</v>
      </c>
      <c r="AE11" s="17">
        <v>0.25195975713431201</v>
      </c>
      <c r="AF11" s="17">
        <v>0.31656426818287198</v>
      </c>
      <c r="AG11" s="17">
        <v>0.28181114761651799</v>
      </c>
      <c r="AH11" s="17">
        <v>0.339240992294153</v>
      </c>
      <c r="AI11" s="17">
        <v>0.31353065449239598</v>
      </c>
      <c r="AJ11" s="17">
        <v>0.34372106694120003</v>
      </c>
      <c r="AK11" s="17">
        <v>0.38012968437569999</v>
      </c>
      <c r="AL11" s="17">
        <v>0.38353400723664</v>
      </c>
      <c r="AM11" s="17">
        <v>0.36095445265208198</v>
      </c>
      <c r="AN11" s="17">
        <v>0.37897861371559799</v>
      </c>
      <c r="AO11" s="17">
        <v>0.38880304691385498</v>
      </c>
      <c r="AP11" s="17">
        <v>0.39145519056789302</v>
      </c>
      <c r="AQ11" s="17">
        <v>0.43006778172718002</v>
      </c>
      <c r="AR11" s="17">
        <v>0.49029724771515298</v>
      </c>
      <c r="AS11" s="17"/>
      <c r="AT11" s="17">
        <v>0.38702313248398101</v>
      </c>
      <c r="AU11" s="17">
        <v>0.34976171211762402</v>
      </c>
      <c r="AV11" s="17">
        <v>0.332992171972537</v>
      </c>
      <c r="AW11" s="17">
        <v>0.31849622493241497</v>
      </c>
      <c r="AX11" s="17">
        <v>0.28008134383114103</v>
      </c>
      <c r="AY11" s="17">
        <v>0.316535846010294</v>
      </c>
      <c r="AZ11" s="17"/>
      <c r="BA11" s="17">
        <v>0.28889435733915098</v>
      </c>
      <c r="BB11" s="17">
        <v>0.33850902938477101</v>
      </c>
      <c r="BC11" s="17">
        <v>0.36549672530911798</v>
      </c>
      <c r="BD11" s="17">
        <v>0.43258302936387499</v>
      </c>
      <c r="BE11" s="17">
        <v>0.45657822297058098</v>
      </c>
      <c r="BF11" s="17"/>
      <c r="BG11" s="17">
        <v>0.33547504640759701</v>
      </c>
      <c r="BH11" s="17">
        <v>0.37297519800645901</v>
      </c>
      <c r="BI11" s="17">
        <v>0.36417619395800599</v>
      </c>
      <c r="BJ11" s="17">
        <v>0.28645543649418198</v>
      </c>
      <c r="BK11" s="17">
        <v>0.29949127656083802</v>
      </c>
      <c r="BL11" s="17"/>
      <c r="BM11" s="17">
        <v>0.36169397811887399</v>
      </c>
      <c r="BN11" s="17">
        <v>0.33837139095215202</v>
      </c>
      <c r="BO11" s="17">
        <v>0.28820034506091502</v>
      </c>
      <c r="BP11" s="17"/>
      <c r="BQ11" s="17">
        <v>0.40869372518358699</v>
      </c>
      <c r="BR11" s="17">
        <v>0.308250333900425</v>
      </c>
      <c r="BS11" s="17"/>
      <c r="BT11" s="17">
        <v>0.39015261569707099</v>
      </c>
      <c r="BU11" s="17">
        <v>0.283461081330658</v>
      </c>
    </row>
    <row r="12" spans="2:73" ht="28.8" x14ac:dyDescent="0.3">
      <c r="B12" s="18" t="s">
        <v>718</v>
      </c>
      <c r="C12" s="17">
        <v>0.31160949638574997</v>
      </c>
      <c r="D12" s="17">
        <v>0.32117804332939098</v>
      </c>
      <c r="E12" s="17">
        <v>0.302504417043505</v>
      </c>
      <c r="F12" s="17"/>
      <c r="G12" s="17">
        <v>0.29201234566608603</v>
      </c>
      <c r="H12" s="17">
        <v>0.30849856193883501</v>
      </c>
      <c r="I12" s="17">
        <v>0.28335473134015998</v>
      </c>
      <c r="J12" s="17">
        <v>0.33366898669093398</v>
      </c>
      <c r="K12" s="17">
        <v>0.31593583215194398</v>
      </c>
      <c r="L12" s="17">
        <v>0.32923242526802499</v>
      </c>
      <c r="M12" s="17"/>
      <c r="N12" s="17">
        <v>0.30897102159107998</v>
      </c>
      <c r="O12" s="17">
        <v>0.33661919709501698</v>
      </c>
      <c r="P12" s="17">
        <v>0.283322958259632</v>
      </c>
      <c r="Q12" s="17">
        <v>0.31518848065217198</v>
      </c>
      <c r="R12" s="17"/>
      <c r="S12" s="17">
        <v>0.27790245994054102</v>
      </c>
      <c r="T12" s="17">
        <v>0.30826421202069898</v>
      </c>
      <c r="U12" s="17">
        <v>0.336513779179897</v>
      </c>
      <c r="V12" s="17">
        <v>0.328943573462882</v>
      </c>
      <c r="W12" s="17">
        <v>0.290944840421761</v>
      </c>
      <c r="X12" s="17">
        <v>0.32238463934133099</v>
      </c>
      <c r="Y12" s="17">
        <v>0.30090378753543201</v>
      </c>
      <c r="Z12" s="17">
        <v>0.30663053701688398</v>
      </c>
      <c r="AA12" s="17">
        <v>0.33951903291892399</v>
      </c>
      <c r="AB12" s="17"/>
      <c r="AC12" s="17">
        <v>0.49941032823786302</v>
      </c>
      <c r="AD12" s="17">
        <v>0.27457045914741701</v>
      </c>
      <c r="AE12" s="17">
        <v>0.28565945168524298</v>
      </c>
      <c r="AF12" s="17">
        <v>0.38500031272732399</v>
      </c>
      <c r="AG12" s="17">
        <v>0.27886635010748601</v>
      </c>
      <c r="AH12" s="17">
        <v>0.31254872013333801</v>
      </c>
      <c r="AI12" s="17">
        <v>0.31394920581549701</v>
      </c>
      <c r="AJ12" s="17">
        <v>0.28205704255993802</v>
      </c>
      <c r="AK12" s="17">
        <v>0.32582791508608999</v>
      </c>
      <c r="AL12" s="17">
        <v>0.28892106213191898</v>
      </c>
      <c r="AM12" s="17">
        <v>0.32445190091961501</v>
      </c>
      <c r="AN12" s="17">
        <v>0.33557212904001399</v>
      </c>
      <c r="AO12" s="17">
        <v>0.289860573692515</v>
      </c>
      <c r="AP12" s="17">
        <v>0.331604410325402</v>
      </c>
      <c r="AQ12" s="17">
        <v>0.29931223874693103</v>
      </c>
      <c r="AR12" s="17">
        <v>0.38181378100874502</v>
      </c>
      <c r="AS12" s="17"/>
      <c r="AT12" s="17">
        <v>0.348399565352566</v>
      </c>
      <c r="AU12" s="17">
        <v>0.32698760741612198</v>
      </c>
      <c r="AV12" s="17">
        <v>0.330120900103197</v>
      </c>
      <c r="AW12" s="17">
        <v>0.285122776451397</v>
      </c>
      <c r="AX12" s="17">
        <v>0.24657995066983901</v>
      </c>
      <c r="AY12" s="17">
        <v>0.22763449769320901</v>
      </c>
      <c r="AZ12" s="17"/>
      <c r="BA12" s="17">
        <v>0.31367249914263901</v>
      </c>
      <c r="BB12" s="17">
        <v>0.29672325152130602</v>
      </c>
      <c r="BC12" s="17">
        <v>0.31182326455001003</v>
      </c>
      <c r="BD12" s="17">
        <v>0.347865697348615</v>
      </c>
      <c r="BE12" s="17">
        <v>0.31488356419617503</v>
      </c>
      <c r="BF12" s="17"/>
      <c r="BG12" s="17">
        <v>0.300738084785037</v>
      </c>
      <c r="BH12" s="17">
        <v>0.32642725848580301</v>
      </c>
      <c r="BI12" s="17">
        <v>0.30685619106269901</v>
      </c>
      <c r="BJ12" s="17">
        <v>0.31198946621742801</v>
      </c>
      <c r="BK12" s="17">
        <v>0.30279487936379801</v>
      </c>
      <c r="BL12" s="17"/>
      <c r="BM12" s="17">
        <v>0.308684928567177</v>
      </c>
      <c r="BN12" s="17">
        <v>0.29262500106703399</v>
      </c>
      <c r="BO12" s="17">
        <v>0.36621248405613499</v>
      </c>
      <c r="BP12" s="17"/>
      <c r="BQ12" s="17">
        <v>0.34851744208794699</v>
      </c>
      <c r="BR12" s="17">
        <v>0.29342425390050197</v>
      </c>
      <c r="BS12" s="17"/>
      <c r="BT12" s="17">
        <v>0.35970891247975501</v>
      </c>
      <c r="BU12" s="17">
        <v>0.25085644235335602</v>
      </c>
    </row>
    <row r="13" spans="2:73" ht="43.2" x14ac:dyDescent="0.3">
      <c r="B13" s="18" t="s">
        <v>719</v>
      </c>
      <c r="C13" s="17">
        <v>0.29194681309680998</v>
      </c>
      <c r="D13" s="17">
        <v>0.30171557190842702</v>
      </c>
      <c r="E13" s="17">
        <v>0.282217116731308</v>
      </c>
      <c r="F13" s="17"/>
      <c r="G13" s="17">
        <v>0.234251625631718</v>
      </c>
      <c r="H13" s="17">
        <v>0.30353179559666099</v>
      </c>
      <c r="I13" s="17">
        <v>0.27800415487480701</v>
      </c>
      <c r="J13" s="17">
        <v>0.27182124454204898</v>
      </c>
      <c r="K13" s="17">
        <v>0.30942404991787897</v>
      </c>
      <c r="L13" s="17">
        <v>0.33672881419663298</v>
      </c>
      <c r="M13" s="17"/>
      <c r="N13" s="17">
        <v>0.31758588682879202</v>
      </c>
      <c r="O13" s="17">
        <v>0.29383514398346799</v>
      </c>
      <c r="P13" s="17">
        <v>0.28948206116011199</v>
      </c>
      <c r="Q13" s="17">
        <v>0.262202024731431</v>
      </c>
      <c r="R13" s="17"/>
      <c r="S13" s="17">
        <v>0.226575433219186</v>
      </c>
      <c r="T13" s="17">
        <v>0.27584613778517802</v>
      </c>
      <c r="U13" s="17">
        <v>0.32902581616761001</v>
      </c>
      <c r="V13" s="17">
        <v>0.30635579867898499</v>
      </c>
      <c r="W13" s="17">
        <v>0.30889471151731501</v>
      </c>
      <c r="X13" s="17">
        <v>0.26147769346560301</v>
      </c>
      <c r="Y13" s="17">
        <v>0.34438337970663502</v>
      </c>
      <c r="Z13" s="17">
        <v>0.29907580952735102</v>
      </c>
      <c r="AA13" s="17">
        <v>0.320309759840405</v>
      </c>
      <c r="AB13" s="17"/>
      <c r="AC13" s="17">
        <v>0.37074088471011002</v>
      </c>
      <c r="AD13" s="17">
        <v>0.19644098159193599</v>
      </c>
      <c r="AE13" s="17">
        <v>0.27522357382714202</v>
      </c>
      <c r="AF13" s="17">
        <v>0.263489269213035</v>
      </c>
      <c r="AG13" s="17">
        <v>0.25166308328070103</v>
      </c>
      <c r="AH13" s="17">
        <v>0.27882656337947098</v>
      </c>
      <c r="AI13" s="17">
        <v>0.29262641358612601</v>
      </c>
      <c r="AJ13" s="17">
        <v>0.28128264415055698</v>
      </c>
      <c r="AK13" s="17">
        <v>0.29597388356953203</v>
      </c>
      <c r="AL13" s="17">
        <v>0.292942450640166</v>
      </c>
      <c r="AM13" s="17">
        <v>0.28309383642799302</v>
      </c>
      <c r="AN13" s="17">
        <v>0.33051512089573398</v>
      </c>
      <c r="AO13" s="17">
        <v>0.30068978964754101</v>
      </c>
      <c r="AP13" s="17">
        <v>0.46940253963791101</v>
      </c>
      <c r="AQ13" s="17">
        <v>0.30956161222002798</v>
      </c>
      <c r="AR13" s="17">
        <v>0.39813551078755899</v>
      </c>
      <c r="AS13" s="17"/>
      <c r="AT13" s="17">
        <v>0.27894882420822897</v>
      </c>
      <c r="AU13" s="17">
        <v>0.29043995097919001</v>
      </c>
      <c r="AV13" s="17">
        <v>0.27153962108727803</v>
      </c>
      <c r="AW13" s="17">
        <v>0.288303811810665</v>
      </c>
      <c r="AX13" s="17">
        <v>0.33745865473775</v>
      </c>
      <c r="AY13" s="17">
        <v>0.344051443557503</v>
      </c>
      <c r="AZ13" s="17"/>
      <c r="BA13" s="17">
        <v>0.23275479189519399</v>
      </c>
      <c r="BB13" s="17">
        <v>0.27670801838884401</v>
      </c>
      <c r="BC13" s="17">
        <v>0.31475384512281301</v>
      </c>
      <c r="BD13" s="17">
        <v>0.35738049872540101</v>
      </c>
      <c r="BE13" s="17">
        <v>0.36031785592258803</v>
      </c>
      <c r="BF13" s="17"/>
      <c r="BG13" s="17">
        <v>0.33745835742564501</v>
      </c>
      <c r="BH13" s="17">
        <v>0.30547545825465999</v>
      </c>
      <c r="BI13" s="17">
        <v>0.34619181565885598</v>
      </c>
      <c r="BJ13" s="17">
        <v>0.24181392684497599</v>
      </c>
      <c r="BK13" s="17">
        <v>0.27205690348056</v>
      </c>
      <c r="BL13" s="17"/>
      <c r="BM13" s="17">
        <v>0.30069448674542698</v>
      </c>
      <c r="BN13" s="17">
        <v>0.29494266925818402</v>
      </c>
      <c r="BO13" s="17">
        <v>0.25866126644719301</v>
      </c>
      <c r="BP13" s="17"/>
      <c r="BQ13" s="17">
        <v>0.31363224919544302</v>
      </c>
      <c r="BR13" s="17">
        <v>0.28584041930263099</v>
      </c>
      <c r="BS13" s="17"/>
      <c r="BT13" s="17">
        <v>0.352470695365247</v>
      </c>
      <c r="BU13" s="17">
        <v>0.20767146392397401</v>
      </c>
    </row>
    <row r="14" spans="2:73" ht="28.8" x14ac:dyDescent="0.3">
      <c r="B14" s="18" t="s">
        <v>720</v>
      </c>
      <c r="C14" s="17">
        <v>0.274729162184711</v>
      </c>
      <c r="D14" s="17">
        <v>0.258185615989658</v>
      </c>
      <c r="E14" s="17">
        <v>0.29128254967846101</v>
      </c>
      <c r="F14" s="17"/>
      <c r="G14" s="17">
        <v>0.19214683746549499</v>
      </c>
      <c r="H14" s="17">
        <v>0.25555902304669698</v>
      </c>
      <c r="I14" s="17">
        <v>0.25070632430775602</v>
      </c>
      <c r="J14" s="17">
        <v>0.28670183788006498</v>
      </c>
      <c r="K14" s="17">
        <v>0.31568083761740501</v>
      </c>
      <c r="L14" s="17">
        <v>0.32731326591761301</v>
      </c>
      <c r="M14" s="17"/>
      <c r="N14" s="17">
        <v>0.32179377408398002</v>
      </c>
      <c r="O14" s="17">
        <v>0.27477016169530299</v>
      </c>
      <c r="P14" s="17">
        <v>0.25569204210789898</v>
      </c>
      <c r="Q14" s="17">
        <v>0.236522278379102</v>
      </c>
      <c r="R14" s="17"/>
      <c r="S14" s="17">
        <v>0.235145957019185</v>
      </c>
      <c r="T14" s="17">
        <v>0.271609443330529</v>
      </c>
      <c r="U14" s="17">
        <v>0.27235237696223802</v>
      </c>
      <c r="V14" s="17">
        <v>0.25855865893095997</v>
      </c>
      <c r="W14" s="17">
        <v>0.339913823764387</v>
      </c>
      <c r="X14" s="17">
        <v>0.26258352797506501</v>
      </c>
      <c r="Y14" s="17">
        <v>0.28393760945400498</v>
      </c>
      <c r="Z14" s="17">
        <v>0.31475727619567401</v>
      </c>
      <c r="AA14" s="17">
        <v>0.28467522278341201</v>
      </c>
      <c r="AB14" s="17"/>
      <c r="AC14" s="17">
        <v>0.27765188215780201</v>
      </c>
      <c r="AD14" s="17">
        <v>0.17267582154723701</v>
      </c>
      <c r="AE14" s="17">
        <v>0.26937415960413003</v>
      </c>
      <c r="AF14" s="17">
        <v>0.25638012631243401</v>
      </c>
      <c r="AG14" s="17">
        <v>0.23706328271836299</v>
      </c>
      <c r="AH14" s="17">
        <v>0.31286305670402598</v>
      </c>
      <c r="AI14" s="17">
        <v>0.25650752067025701</v>
      </c>
      <c r="AJ14" s="17">
        <v>0.25681049537364298</v>
      </c>
      <c r="AK14" s="17">
        <v>0.25945252485958198</v>
      </c>
      <c r="AL14" s="17">
        <v>0.27864485618238</v>
      </c>
      <c r="AM14" s="17">
        <v>0.25656784351163597</v>
      </c>
      <c r="AN14" s="17">
        <v>0.28860306707968703</v>
      </c>
      <c r="AO14" s="17">
        <v>0.29951006505566902</v>
      </c>
      <c r="AP14" s="17">
        <v>0.35467462546281803</v>
      </c>
      <c r="AQ14" s="17">
        <v>0.25064431455300401</v>
      </c>
      <c r="AR14" s="17">
        <v>0.42632988600565802</v>
      </c>
      <c r="AS14" s="17"/>
      <c r="AT14" s="17">
        <v>0.293238818780093</v>
      </c>
      <c r="AU14" s="17">
        <v>0.270676693479804</v>
      </c>
      <c r="AV14" s="17">
        <v>0.24160738981910901</v>
      </c>
      <c r="AW14" s="17">
        <v>0.255062604132473</v>
      </c>
      <c r="AX14" s="17">
        <v>0.30541097442313703</v>
      </c>
      <c r="AY14" s="17">
        <v>0.31547635377261501</v>
      </c>
      <c r="AZ14" s="17"/>
      <c r="BA14" s="17">
        <v>0.19117602311529899</v>
      </c>
      <c r="BB14" s="17">
        <v>0.243100837666264</v>
      </c>
      <c r="BC14" s="17">
        <v>0.33755343998155601</v>
      </c>
      <c r="BD14" s="17">
        <v>0.327750721933942</v>
      </c>
      <c r="BE14" s="17">
        <v>0.40672894250275499</v>
      </c>
      <c r="BF14" s="17"/>
      <c r="BG14" s="17">
        <v>0.29884996782890799</v>
      </c>
      <c r="BH14" s="17">
        <v>0.28732678259205402</v>
      </c>
      <c r="BI14" s="17">
        <v>0.33453256112351898</v>
      </c>
      <c r="BJ14" s="17">
        <v>0.26201383671262601</v>
      </c>
      <c r="BK14" s="17">
        <v>0.27454593363931901</v>
      </c>
      <c r="BL14" s="17"/>
      <c r="BM14" s="17">
        <v>0.293427963524382</v>
      </c>
      <c r="BN14" s="17">
        <v>0.26026020740891398</v>
      </c>
      <c r="BO14" s="17">
        <v>0.25404017518664901</v>
      </c>
      <c r="BP14" s="17"/>
      <c r="BQ14" s="17">
        <v>0.29067319550895099</v>
      </c>
      <c r="BR14" s="17">
        <v>0.266993011350111</v>
      </c>
      <c r="BS14" s="17"/>
      <c r="BT14" s="17">
        <v>0.324076600596788</v>
      </c>
      <c r="BU14" s="17">
        <v>0.21579389699402399</v>
      </c>
    </row>
    <row r="15" spans="2:73" ht="43.2" x14ac:dyDescent="0.3">
      <c r="B15" s="18" t="s">
        <v>721</v>
      </c>
      <c r="C15" s="17">
        <v>0.269845328819522</v>
      </c>
      <c r="D15" s="17">
        <v>0.25337159636392198</v>
      </c>
      <c r="E15" s="17">
        <v>0.28557334891764302</v>
      </c>
      <c r="F15" s="17"/>
      <c r="G15" s="17">
        <v>0.23833728789799499</v>
      </c>
      <c r="H15" s="17">
        <v>0.34496842244471199</v>
      </c>
      <c r="I15" s="17">
        <v>0.25045093586800399</v>
      </c>
      <c r="J15" s="17">
        <v>0.27682541960172802</v>
      </c>
      <c r="K15" s="17">
        <v>0.28195110240946603</v>
      </c>
      <c r="L15" s="17">
        <v>0.23160031191166799</v>
      </c>
      <c r="M15" s="17"/>
      <c r="N15" s="17">
        <v>0.29611078768036198</v>
      </c>
      <c r="O15" s="17">
        <v>0.28832146699438499</v>
      </c>
      <c r="P15" s="17">
        <v>0.26283139151420898</v>
      </c>
      <c r="Q15" s="17">
        <v>0.22436765289437099</v>
      </c>
      <c r="R15" s="17"/>
      <c r="S15" s="17">
        <v>0.29423554818306702</v>
      </c>
      <c r="T15" s="17">
        <v>0.260420486814117</v>
      </c>
      <c r="U15" s="17">
        <v>0.26075681192823502</v>
      </c>
      <c r="V15" s="17">
        <v>0.22969279712903701</v>
      </c>
      <c r="W15" s="17">
        <v>0.25780209244942698</v>
      </c>
      <c r="X15" s="17">
        <v>0.24956128170653499</v>
      </c>
      <c r="Y15" s="17">
        <v>0.30097833465088297</v>
      </c>
      <c r="Z15" s="17">
        <v>0.280161951502855</v>
      </c>
      <c r="AA15" s="17">
        <v>0.28848753736221</v>
      </c>
      <c r="AB15" s="17"/>
      <c r="AC15" s="17">
        <v>0.19056161363045501</v>
      </c>
      <c r="AD15" s="17">
        <v>0.18205065671307799</v>
      </c>
      <c r="AE15" s="17">
        <v>0.21316195192907</v>
      </c>
      <c r="AF15" s="17">
        <v>0.28916239479929101</v>
      </c>
      <c r="AG15" s="17">
        <v>0.24747655993847201</v>
      </c>
      <c r="AH15" s="17">
        <v>0.27672575725416798</v>
      </c>
      <c r="AI15" s="17">
        <v>0.296743338824277</v>
      </c>
      <c r="AJ15" s="17">
        <v>0.26086884470785598</v>
      </c>
      <c r="AK15" s="17">
        <v>0.26111335324934898</v>
      </c>
      <c r="AL15" s="17">
        <v>0.26195258756121198</v>
      </c>
      <c r="AM15" s="17">
        <v>0.24383289448832901</v>
      </c>
      <c r="AN15" s="17">
        <v>0.29677843235322199</v>
      </c>
      <c r="AO15" s="17">
        <v>0.305935596981951</v>
      </c>
      <c r="AP15" s="17">
        <v>0.32637240935023998</v>
      </c>
      <c r="AQ15" s="17">
        <v>0.25247013251398398</v>
      </c>
      <c r="AR15" s="17">
        <v>0.36754301111698701</v>
      </c>
      <c r="AS15" s="17"/>
      <c r="AT15" s="17">
        <v>0.33182428349187598</v>
      </c>
      <c r="AU15" s="17">
        <v>0.24333015503057601</v>
      </c>
      <c r="AV15" s="17">
        <v>0.30531388813805399</v>
      </c>
      <c r="AW15" s="17">
        <v>0.24622464605181199</v>
      </c>
      <c r="AX15" s="17">
        <v>0.21470497908330899</v>
      </c>
      <c r="AY15" s="17">
        <v>0.22731062318915299</v>
      </c>
      <c r="AZ15" s="17"/>
      <c r="BA15" s="17">
        <v>0.21441877298193401</v>
      </c>
      <c r="BB15" s="17">
        <v>0.25217016890319299</v>
      </c>
      <c r="BC15" s="17">
        <v>0.32105318207360201</v>
      </c>
      <c r="BD15" s="17">
        <v>0.312793892028843</v>
      </c>
      <c r="BE15" s="17">
        <v>0.35647186884216803</v>
      </c>
      <c r="BF15" s="17"/>
      <c r="BG15" s="17">
        <v>0.26520297218809602</v>
      </c>
      <c r="BH15" s="17">
        <v>0.28987729566940901</v>
      </c>
      <c r="BI15" s="17">
        <v>0.28911217485370699</v>
      </c>
      <c r="BJ15" s="17">
        <v>0.221379371969534</v>
      </c>
      <c r="BK15" s="17">
        <v>0.27962869613588398</v>
      </c>
      <c r="BL15" s="17"/>
      <c r="BM15" s="17">
        <v>0.25778967404707598</v>
      </c>
      <c r="BN15" s="17">
        <v>0.27433717082965697</v>
      </c>
      <c r="BO15" s="17">
        <v>0.2948771582211</v>
      </c>
      <c r="BP15" s="17"/>
      <c r="BQ15" s="17">
        <v>0.315615251482112</v>
      </c>
      <c r="BR15" s="17">
        <v>0.248190198960141</v>
      </c>
      <c r="BS15" s="17"/>
      <c r="BT15" s="17">
        <v>0.319366021239741</v>
      </c>
      <c r="BU15" s="17">
        <v>0.20811696807633001</v>
      </c>
    </row>
    <row r="16" spans="2:73" ht="43.2" x14ac:dyDescent="0.3">
      <c r="B16" s="18" t="s">
        <v>722</v>
      </c>
      <c r="C16" s="17">
        <v>0.25781710581664702</v>
      </c>
      <c r="D16" s="17">
        <v>0.26285168174639301</v>
      </c>
      <c r="E16" s="17">
        <v>0.25333313400161001</v>
      </c>
      <c r="F16" s="17"/>
      <c r="G16" s="17">
        <v>0.209747487333037</v>
      </c>
      <c r="H16" s="17">
        <v>0.24594969453698801</v>
      </c>
      <c r="I16" s="17">
        <v>0.23598043995328699</v>
      </c>
      <c r="J16" s="17">
        <v>0.26547989737426803</v>
      </c>
      <c r="K16" s="17">
        <v>0.29049263081516102</v>
      </c>
      <c r="L16" s="17">
        <v>0.288887045668071</v>
      </c>
      <c r="M16" s="17"/>
      <c r="N16" s="17">
        <v>0.25811285120768002</v>
      </c>
      <c r="O16" s="17">
        <v>0.27651662989508402</v>
      </c>
      <c r="P16" s="17">
        <v>0.28477091283488698</v>
      </c>
      <c r="Q16" s="17">
        <v>0.21406949818337201</v>
      </c>
      <c r="R16" s="17"/>
      <c r="S16" s="17">
        <v>0.19237348636725601</v>
      </c>
      <c r="T16" s="17">
        <v>0.24362968001385099</v>
      </c>
      <c r="U16" s="17">
        <v>0.34054147063978901</v>
      </c>
      <c r="V16" s="17">
        <v>0.26367274131647001</v>
      </c>
      <c r="W16" s="17">
        <v>0.267324056711152</v>
      </c>
      <c r="X16" s="17">
        <v>0.21914360934247401</v>
      </c>
      <c r="Y16" s="17">
        <v>0.27485674044158698</v>
      </c>
      <c r="Z16" s="17">
        <v>0.27117251156407002</v>
      </c>
      <c r="AA16" s="17">
        <v>0.29223647292664701</v>
      </c>
      <c r="AB16" s="17"/>
      <c r="AC16" s="17">
        <v>0.107090375797477</v>
      </c>
      <c r="AD16" s="17">
        <v>0.16828232994089401</v>
      </c>
      <c r="AE16" s="17">
        <v>0.21169542286704199</v>
      </c>
      <c r="AF16" s="17">
        <v>0.24000444021805301</v>
      </c>
      <c r="AG16" s="17">
        <v>0.23547151871278199</v>
      </c>
      <c r="AH16" s="17">
        <v>0.29487612679069503</v>
      </c>
      <c r="AI16" s="17">
        <v>0.28163540560682399</v>
      </c>
      <c r="AJ16" s="17">
        <v>0.24114633084597301</v>
      </c>
      <c r="AK16" s="17">
        <v>0.31373111056043901</v>
      </c>
      <c r="AL16" s="17">
        <v>0.22497428800376501</v>
      </c>
      <c r="AM16" s="17">
        <v>0.30820945355139401</v>
      </c>
      <c r="AN16" s="17">
        <v>0.24171797940640999</v>
      </c>
      <c r="AO16" s="17">
        <v>0.23510292896145299</v>
      </c>
      <c r="AP16" s="17">
        <v>0.30995722661105202</v>
      </c>
      <c r="AQ16" s="17">
        <v>0.25400027450093199</v>
      </c>
      <c r="AR16" s="17">
        <v>0.31803658604649998</v>
      </c>
      <c r="AS16" s="17"/>
      <c r="AT16" s="17">
        <v>0.249949040871001</v>
      </c>
      <c r="AU16" s="17">
        <v>0.233888466835556</v>
      </c>
      <c r="AV16" s="17">
        <v>0.26711285846775401</v>
      </c>
      <c r="AW16" s="17">
        <v>0.27066696377848098</v>
      </c>
      <c r="AX16" s="17">
        <v>0.29207742854382102</v>
      </c>
      <c r="AY16" s="17">
        <v>0.28517342584773298</v>
      </c>
      <c r="AZ16" s="17"/>
      <c r="BA16" s="17">
        <v>0.222238710692921</v>
      </c>
      <c r="BB16" s="17">
        <v>0.26274650407946998</v>
      </c>
      <c r="BC16" s="17">
        <v>0.28551149959726202</v>
      </c>
      <c r="BD16" s="17">
        <v>0.25711485713563098</v>
      </c>
      <c r="BE16" s="17">
        <v>0.294692771978113</v>
      </c>
      <c r="BF16" s="17"/>
      <c r="BG16" s="17">
        <v>0.25787702028853199</v>
      </c>
      <c r="BH16" s="17">
        <v>0.263846642796005</v>
      </c>
      <c r="BI16" s="17">
        <v>0.30455217283508801</v>
      </c>
      <c r="BJ16" s="17">
        <v>0.244761162788387</v>
      </c>
      <c r="BK16" s="17">
        <v>0.324947514283635</v>
      </c>
      <c r="BL16" s="17"/>
      <c r="BM16" s="17">
        <v>0.27374282323437399</v>
      </c>
      <c r="BN16" s="17">
        <v>0.24589732561394501</v>
      </c>
      <c r="BO16" s="17">
        <v>0.23922113580038401</v>
      </c>
      <c r="BP16" s="17"/>
      <c r="BQ16" s="17">
        <v>0.30073963501498102</v>
      </c>
      <c r="BR16" s="17">
        <v>0.23981961477368499</v>
      </c>
      <c r="BS16" s="17"/>
      <c r="BT16" s="17">
        <v>0.29497443017265801</v>
      </c>
      <c r="BU16" s="17">
        <v>0.215352752306888</v>
      </c>
    </row>
    <row r="17" spans="2:73" ht="28.8" x14ac:dyDescent="0.3">
      <c r="B17" s="18" t="s">
        <v>723</v>
      </c>
      <c r="C17" s="17">
        <v>0.25204330764972199</v>
      </c>
      <c r="D17" s="17">
        <v>0.25061824538107103</v>
      </c>
      <c r="E17" s="17">
        <v>0.253836282757672</v>
      </c>
      <c r="F17" s="17"/>
      <c r="G17" s="17">
        <v>0.326756554547739</v>
      </c>
      <c r="H17" s="17">
        <v>0.31268625521110899</v>
      </c>
      <c r="I17" s="17">
        <v>0.292344022926259</v>
      </c>
      <c r="J17" s="17">
        <v>0.209041834182708</v>
      </c>
      <c r="K17" s="17">
        <v>0.211095854065037</v>
      </c>
      <c r="L17" s="17">
        <v>0.18297166345057</v>
      </c>
      <c r="M17" s="17"/>
      <c r="N17" s="17">
        <v>0.31930252155250699</v>
      </c>
      <c r="O17" s="17">
        <v>0.258506275288864</v>
      </c>
      <c r="P17" s="17">
        <v>0.21672431391673</v>
      </c>
      <c r="Q17" s="17">
        <v>0.20034273672661501</v>
      </c>
      <c r="R17" s="17"/>
      <c r="S17" s="17">
        <v>0.307725841140783</v>
      </c>
      <c r="T17" s="17">
        <v>0.22663911473040399</v>
      </c>
      <c r="U17" s="17">
        <v>0.243195130141202</v>
      </c>
      <c r="V17" s="17">
        <v>0.23446922416476401</v>
      </c>
      <c r="W17" s="17">
        <v>0.21800737804436801</v>
      </c>
      <c r="X17" s="17">
        <v>0.27495262715666202</v>
      </c>
      <c r="Y17" s="17">
        <v>0.22687571264470199</v>
      </c>
      <c r="Z17" s="17">
        <v>0.243741468688388</v>
      </c>
      <c r="AA17" s="17">
        <v>0.26484037494068002</v>
      </c>
      <c r="AB17" s="17"/>
      <c r="AC17" s="17">
        <v>0.29974468360902801</v>
      </c>
      <c r="AD17" s="17">
        <v>0.217554854773369</v>
      </c>
      <c r="AE17" s="17">
        <v>0.190387617746855</v>
      </c>
      <c r="AF17" s="17">
        <v>0.214212558533942</v>
      </c>
      <c r="AG17" s="17">
        <v>0.217766136149738</v>
      </c>
      <c r="AH17" s="17">
        <v>0.28649160674067398</v>
      </c>
      <c r="AI17" s="17">
        <v>0.27513695666343702</v>
      </c>
      <c r="AJ17" s="17">
        <v>0.22155848943110801</v>
      </c>
      <c r="AK17" s="17">
        <v>0.29821098552683001</v>
      </c>
      <c r="AL17" s="17">
        <v>0.21908462313381399</v>
      </c>
      <c r="AM17" s="17">
        <v>0.24039160895825101</v>
      </c>
      <c r="AN17" s="17">
        <v>0.25394854065286798</v>
      </c>
      <c r="AO17" s="17">
        <v>0.32634281340341997</v>
      </c>
      <c r="AP17" s="17">
        <v>0.27842716773522702</v>
      </c>
      <c r="AQ17" s="17">
        <v>0.31907602858553702</v>
      </c>
      <c r="AR17" s="17">
        <v>0.352598036390668</v>
      </c>
      <c r="AS17" s="17"/>
      <c r="AT17" s="17">
        <v>0.33603617227246602</v>
      </c>
      <c r="AU17" s="17">
        <v>0.22664191931491301</v>
      </c>
      <c r="AV17" s="17">
        <v>0.28208643711918902</v>
      </c>
      <c r="AW17" s="17">
        <v>0.19974719971602101</v>
      </c>
      <c r="AX17" s="17">
        <v>0.18140228205130701</v>
      </c>
      <c r="AY17" s="17">
        <v>0.26180125917019798</v>
      </c>
      <c r="AZ17" s="17"/>
      <c r="BA17" s="17">
        <v>0.171072757576924</v>
      </c>
      <c r="BB17" s="17">
        <v>0.248142053505465</v>
      </c>
      <c r="BC17" s="17">
        <v>0.31768582770138598</v>
      </c>
      <c r="BD17" s="17">
        <v>0.33141711963613701</v>
      </c>
      <c r="BE17" s="17">
        <v>0.32211306467374901</v>
      </c>
      <c r="BF17" s="17"/>
      <c r="BG17" s="17">
        <v>0.20814423007793301</v>
      </c>
      <c r="BH17" s="17">
        <v>0.30915486024097699</v>
      </c>
      <c r="BI17" s="17">
        <v>0.26477927704410098</v>
      </c>
      <c r="BJ17" s="17">
        <v>0.13350186548046999</v>
      </c>
      <c r="BK17" s="17">
        <v>0.341467289938157</v>
      </c>
      <c r="BL17" s="17"/>
      <c r="BM17" s="17">
        <v>0.267145604370009</v>
      </c>
      <c r="BN17" s="17">
        <v>0.223531616240984</v>
      </c>
      <c r="BO17" s="17">
        <v>0.27601073646204</v>
      </c>
      <c r="BP17" s="17"/>
      <c r="BQ17" s="17">
        <v>0.31175432406251302</v>
      </c>
      <c r="BR17" s="17">
        <v>0.21807506487147801</v>
      </c>
      <c r="BS17" s="17"/>
      <c r="BT17" s="17">
        <v>0.29602682450161799</v>
      </c>
      <c r="BU17" s="17">
        <v>0.18322768544864701</v>
      </c>
    </row>
    <row r="18" spans="2:73" ht="28.8" x14ac:dyDescent="0.3">
      <c r="B18" s="18" t="s">
        <v>724</v>
      </c>
      <c r="C18" s="17">
        <v>0.239541131114693</v>
      </c>
      <c r="D18" s="17">
        <v>0.25240378887618298</v>
      </c>
      <c r="E18" s="17">
        <v>0.22774591059174501</v>
      </c>
      <c r="F18" s="17"/>
      <c r="G18" s="17">
        <v>0.28540431756858198</v>
      </c>
      <c r="H18" s="17">
        <v>0.32211944935616399</v>
      </c>
      <c r="I18" s="17">
        <v>0.23935471611258799</v>
      </c>
      <c r="J18" s="17">
        <v>0.189826251026746</v>
      </c>
      <c r="K18" s="17">
        <v>0.231200468506985</v>
      </c>
      <c r="L18" s="17">
        <v>0.18823199464776399</v>
      </c>
      <c r="M18" s="17"/>
      <c r="N18" s="17">
        <v>0.27416925701784101</v>
      </c>
      <c r="O18" s="17">
        <v>0.24492809650481001</v>
      </c>
      <c r="P18" s="17">
        <v>0.22825160335783601</v>
      </c>
      <c r="Q18" s="17">
        <v>0.206945037836306</v>
      </c>
      <c r="R18" s="17"/>
      <c r="S18" s="17">
        <v>0.27836019456814098</v>
      </c>
      <c r="T18" s="17">
        <v>0.198483756615878</v>
      </c>
      <c r="U18" s="17">
        <v>0.209067691137995</v>
      </c>
      <c r="V18" s="17">
        <v>0.25249756546695501</v>
      </c>
      <c r="W18" s="17">
        <v>0.22337533609861701</v>
      </c>
      <c r="X18" s="17">
        <v>0.22020421024464401</v>
      </c>
      <c r="Y18" s="17">
        <v>0.23583022397175099</v>
      </c>
      <c r="Z18" s="17">
        <v>0.24450206756216</v>
      </c>
      <c r="AA18" s="17">
        <v>0.28181434999116201</v>
      </c>
      <c r="AB18" s="17"/>
      <c r="AC18" s="17">
        <v>0.150043879483123</v>
      </c>
      <c r="AD18" s="17">
        <v>0.19577846988446501</v>
      </c>
      <c r="AE18" s="17">
        <v>0.208237179581132</v>
      </c>
      <c r="AF18" s="17">
        <v>0.24940222030324</v>
      </c>
      <c r="AG18" s="17">
        <v>0.21471195133887899</v>
      </c>
      <c r="AH18" s="17">
        <v>0.24840594928109999</v>
      </c>
      <c r="AI18" s="17">
        <v>0.23913242697808501</v>
      </c>
      <c r="AJ18" s="17">
        <v>0.21706171344274999</v>
      </c>
      <c r="AK18" s="17">
        <v>0.260325498349053</v>
      </c>
      <c r="AL18" s="17">
        <v>0.19102379526423399</v>
      </c>
      <c r="AM18" s="17">
        <v>0.26689588197835201</v>
      </c>
      <c r="AN18" s="17">
        <v>0.20016855990811699</v>
      </c>
      <c r="AO18" s="17">
        <v>0.23953746799185099</v>
      </c>
      <c r="AP18" s="17">
        <v>0.355864230423456</v>
      </c>
      <c r="AQ18" s="17">
        <v>0.23170807975208399</v>
      </c>
      <c r="AR18" s="17">
        <v>0.39187709776950702</v>
      </c>
      <c r="AS18" s="17"/>
      <c r="AT18" s="17">
        <v>0.32740800042075102</v>
      </c>
      <c r="AU18" s="17">
        <v>0.19514066418769899</v>
      </c>
      <c r="AV18" s="17">
        <v>0.27052073390673098</v>
      </c>
      <c r="AW18" s="17">
        <v>0.20993000330602199</v>
      </c>
      <c r="AX18" s="17">
        <v>0.189301954789657</v>
      </c>
      <c r="AY18" s="17">
        <v>0.211954655894493</v>
      </c>
      <c r="AZ18" s="17"/>
      <c r="BA18" s="17">
        <v>0.199706431927095</v>
      </c>
      <c r="BB18" s="17">
        <v>0.20549936684025699</v>
      </c>
      <c r="BC18" s="17">
        <v>0.25177650248987499</v>
      </c>
      <c r="BD18" s="17">
        <v>0.315226566676168</v>
      </c>
      <c r="BE18" s="17">
        <v>0.37277334978322402</v>
      </c>
      <c r="BF18" s="17"/>
      <c r="BG18" s="17">
        <v>0.21260677277919501</v>
      </c>
      <c r="BH18" s="17">
        <v>0.29878112273367002</v>
      </c>
      <c r="BI18" s="17">
        <v>0.194190584210297</v>
      </c>
      <c r="BJ18" s="17">
        <v>0.1931045043523</v>
      </c>
      <c r="BK18" s="17">
        <v>0.219260352047145</v>
      </c>
      <c r="BL18" s="17"/>
      <c r="BM18" s="17">
        <v>0.23528376067407999</v>
      </c>
      <c r="BN18" s="17">
        <v>0.23672925154004101</v>
      </c>
      <c r="BO18" s="17">
        <v>0.25901372935934303</v>
      </c>
      <c r="BP18" s="17"/>
      <c r="BQ18" s="17">
        <v>0.32855581500096198</v>
      </c>
      <c r="BR18" s="17">
        <v>0.188019519342049</v>
      </c>
      <c r="BS18" s="17"/>
      <c r="BT18" s="17">
        <v>0.27792665043211601</v>
      </c>
      <c r="BU18" s="17">
        <v>0.191356030175065</v>
      </c>
    </row>
    <row r="19" spans="2:73" ht="28.8" x14ac:dyDescent="0.3">
      <c r="B19" s="18" t="s">
        <v>725</v>
      </c>
      <c r="C19" s="17">
        <v>0.19808444488791299</v>
      </c>
      <c r="D19" s="17">
        <v>0.20638856972077199</v>
      </c>
      <c r="E19" s="17">
        <v>0.19060348617537401</v>
      </c>
      <c r="F19" s="17"/>
      <c r="G19" s="17">
        <v>0.251530436244148</v>
      </c>
      <c r="H19" s="17">
        <v>0.206670649326267</v>
      </c>
      <c r="I19" s="17">
        <v>0.17844586485779099</v>
      </c>
      <c r="J19" s="17">
        <v>0.185393961203417</v>
      </c>
      <c r="K19" s="17">
        <v>0.171519425340451</v>
      </c>
      <c r="L19" s="17">
        <v>0.19982508463759499</v>
      </c>
      <c r="M19" s="17"/>
      <c r="N19" s="17">
        <v>0.23419951049573401</v>
      </c>
      <c r="O19" s="17">
        <v>0.20787416815661899</v>
      </c>
      <c r="P19" s="17">
        <v>0.17699347107327401</v>
      </c>
      <c r="Q19" s="17">
        <v>0.16703428637585699</v>
      </c>
      <c r="R19" s="17"/>
      <c r="S19" s="17">
        <v>0.19916159664203301</v>
      </c>
      <c r="T19" s="17">
        <v>0.17151175364753299</v>
      </c>
      <c r="U19" s="17">
        <v>0.21551325657262399</v>
      </c>
      <c r="V19" s="17">
        <v>0.225641340134874</v>
      </c>
      <c r="W19" s="17">
        <v>0.20372382874568501</v>
      </c>
      <c r="X19" s="17">
        <v>0.17245811234736</v>
      </c>
      <c r="Y19" s="17">
        <v>0.19522079659041</v>
      </c>
      <c r="Z19" s="17">
        <v>0.17712654368369399</v>
      </c>
      <c r="AA19" s="17">
        <v>0.21884831631218701</v>
      </c>
      <c r="AB19" s="17"/>
      <c r="AC19" s="17">
        <v>0.27913052832357899</v>
      </c>
      <c r="AD19" s="17">
        <v>0.141991609801391</v>
      </c>
      <c r="AE19" s="17">
        <v>0.15853765985740101</v>
      </c>
      <c r="AF19" s="17">
        <v>0.158745398960494</v>
      </c>
      <c r="AG19" s="17">
        <v>0.18033857831904901</v>
      </c>
      <c r="AH19" s="17">
        <v>0.18528004322059399</v>
      </c>
      <c r="AI19" s="17">
        <v>0.19471311206056599</v>
      </c>
      <c r="AJ19" s="17">
        <v>0.20912484061210901</v>
      </c>
      <c r="AK19" s="17">
        <v>0.196292004681244</v>
      </c>
      <c r="AL19" s="17">
        <v>0.23464304938644201</v>
      </c>
      <c r="AM19" s="17">
        <v>0.21955323765745999</v>
      </c>
      <c r="AN19" s="17">
        <v>0.20643509194005799</v>
      </c>
      <c r="AO19" s="17">
        <v>0.163106251092345</v>
      </c>
      <c r="AP19" s="17">
        <v>0.28011825613789698</v>
      </c>
      <c r="AQ19" s="17">
        <v>0.17040322722370899</v>
      </c>
      <c r="AR19" s="17">
        <v>0.31664146923853498</v>
      </c>
      <c r="AS19" s="17"/>
      <c r="AT19" s="17">
        <v>0.24371901119049899</v>
      </c>
      <c r="AU19" s="17">
        <v>0.18608677645185301</v>
      </c>
      <c r="AV19" s="17">
        <v>0.19193260281615401</v>
      </c>
      <c r="AW19" s="17">
        <v>0.17902276750076601</v>
      </c>
      <c r="AX19" s="17">
        <v>0.15850770766133099</v>
      </c>
      <c r="AY19" s="17">
        <v>0.22136193772578699</v>
      </c>
      <c r="AZ19" s="17"/>
      <c r="BA19" s="17">
        <v>0.17200755554105501</v>
      </c>
      <c r="BB19" s="17">
        <v>0.19082564861350701</v>
      </c>
      <c r="BC19" s="17">
        <v>0.20814178383094201</v>
      </c>
      <c r="BD19" s="17">
        <v>0.239910290452471</v>
      </c>
      <c r="BE19" s="17">
        <v>0.236838725673998</v>
      </c>
      <c r="BF19" s="17"/>
      <c r="BG19" s="17">
        <v>0.231944144861985</v>
      </c>
      <c r="BH19" s="17">
        <v>0.20988563640138999</v>
      </c>
      <c r="BI19" s="17">
        <v>0.19493263607094299</v>
      </c>
      <c r="BJ19" s="17">
        <v>0.156997594746245</v>
      </c>
      <c r="BK19" s="17">
        <v>0.15866200110943601</v>
      </c>
      <c r="BL19" s="17"/>
      <c r="BM19" s="17">
        <v>0.211839943412403</v>
      </c>
      <c r="BN19" s="17">
        <v>0.18211078371165501</v>
      </c>
      <c r="BO19" s="17">
        <v>0.195749987079569</v>
      </c>
      <c r="BP19" s="17"/>
      <c r="BQ19" s="17">
        <v>0.23667128665805801</v>
      </c>
      <c r="BR19" s="17">
        <v>0.177749664210618</v>
      </c>
      <c r="BS19" s="17"/>
      <c r="BT19" s="17">
        <v>0.237568888056296</v>
      </c>
      <c r="BU19" s="17">
        <v>0.14222353640055399</v>
      </c>
    </row>
    <row r="20" spans="2:73" ht="28.8" x14ac:dyDescent="0.3">
      <c r="B20" s="18" t="s">
        <v>726</v>
      </c>
      <c r="C20" s="17">
        <v>0.19128989002903901</v>
      </c>
      <c r="D20" s="17">
        <v>0.213813641654829</v>
      </c>
      <c r="E20" s="17">
        <v>0.16954172176146501</v>
      </c>
      <c r="F20" s="17"/>
      <c r="G20" s="17">
        <v>0.21105587981330701</v>
      </c>
      <c r="H20" s="17">
        <v>0.23834728605684799</v>
      </c>
      <c r="I20" s="17">
        <v>0.208710023125385</v>
      </c>
      <c r="J20" s="17">
        <v>0.16249048877019201</v>
      </c>
      <c r="K20" s="17">
        <v>0.1806870748269</v>
      </c>
      <c r="L20" s="17">
        <v>0.156333023618829</v>
      </c>
      <c r="M20" s="17"/>
      <c r="N20" s="17">
        <v>0.24121800123404899</v>
      </c>
      <c r="O20" s="17">
        <v>0.17108228914722801</v>
      </c>
      <c r="P20" s="17">
        <v>0.183483221754346</v>
      </c>
      <c r="Q20" s="17">
        <v>0.16517114868904501</v>
      </c>
      <c r="R20" s="17"/>
      <c r="S20" s="17">
        <v>0.24190607236446299</v>
      </c>
      <c r="T20" s="17">
        <v>0.150375111864917</v>
      </c>
      <c r="U20" s="17">
        <v>0.20375523520925501</v>
      </c>
      <c r="V20" s="17">
        <v>0.15156022006637199</v>
      </c>
      <c r="W20" s="17">
        <v>0.163198393931651</v>
      </c>
      <c r="X20" s="17">
        <v>0.15515228703234199</v>
      </c>
      <c r="Y20" s="17">
        <v>0.20043946473775801</v>
      </c>
      <c r="Z20" s="17">
        <v>0.213782050506303</v>
      </c>
      <c r="AA20" s="17">
        <v>0.23495302045373501</v>
      </c>
      <c r="AB20" s="17"/>
      <c r="AC20" s="17">
        <v>0.349415000291183</v>
      </c>
      <c r="AD20" s="17">
        <v>0.158989847150911</v>
      </c>
      <c r="AE20" s="17">
        <v>0.11509534409566501</v>
      </c>
      <c r="AF20" s="17">
        <v>0.1753649628001</v>
      </c>
      <c r="AG20" s="17">
        <v>0.15709711167426199</v>
      </c>
      <c r="AH20" s="17">
        <v>0.14702219756479101</v>
      </c>
      <c r="AI20" s="17">
        <v>0.17927572198684999</v>
      </c>
      <c r="AJ20" s="17">
        <v>0.170491339666235</v>
      </c>
      <c r="AK20" s="17">
        <v>0.188274804107078</v>
      </c>
      <c r="AL20" s="17">
        <v>0.13187182968634201</v>
      </c>
      <c r="AM20" s="17">
        <v>0.20536972963068501</v>
      </c>
      <c r="AN20" s="17">
        <v>0.26042940515506202</v>
      </c>
      <c r="AO20" s="17">
        <v>0.25917440084982502</v>
      </c>
      <c r="AP20" s="17">
        <v>0.21804986530441001</v>
      </c>
      <c r="AQ20" s="17">
        <v>0.27573838308665999</v>
      </c>
      <c r="AR20" s="17">
        <v>0.37799119632516098</v>
      </c>
      <c r="AS20" s="17"/>
      <c r="AT20" s="17">
        <v>0.26144187599819002</v>
      </c>
      <c r="AU20" s="17">
        <v>0.17472825100425901</v>
      </c>
      <c r="AV20" s="17">
        <v>0.179208854463934</v>
      </c>
      <c r="AW20" s="17">
        <v>0.15409156773645699</v>
      </c>
      <c r="AX20" s="17">
        <v>0.16967482475212001</v>
      </c>
      <c r="AY20" s="17">
        <v>0.17912844297316199</v>
      </c>
      <c r="AZ20" s="17"/>
      <c r="BA20" s="17">
        <v>0.14864485141275199</v>
      </c>
      <c r="BB20" s="17">
        <v>0.16594036482247801</v>
      </c>
      <c r="BC20" s="17">
        <v>0.21619648903232</v>
      </c>
      <c r="BD20" s="17">
        <v>0.25521500289619697</v>
      </c>
      <c r="BE20" s="17">
        <v>0.29844813938421899</v>
      </c>
      <c r="BF20" s="17"/>
      <c r="BG20" s="17">
        <v>0.20506327554689599</v>
      </c>
      <c r="BH20" s="17">
        <v>0.22072688594307699</v>
      </c>
      <c r="BI20" s="17">
        <v>0.180567477575721</v>
      </c>
      <c r="BJ20" s="17">
        <v>0.143311627198417</v>
      </c>
      <c r="BK20" s="17">
        <v>0.142122898306214</v>
      </c>
      <c r="BL20" s="17"/>
      <c r="BM20" s="17">
        <v>0.20897443593347201</v>
      </c>
      <c r="BN20" s="17">
        <v>0.17588249876583201</v>
      </c>
      <c r="BO20" s="17">
        <v>0.1758891921589</v>
      </c>
      <c r="BP20" s="17"/>
      <c r="BQ20" s="17">
        <v>0.25749565940977598</v>
      </c>
      <c r="BR20" s="17">
        <v>0.156536631739365</v>
      </c>
      <c r="BS20" s="17"/>
      <c r="BT20" s="17">
        <v>0.24210110653018499</v>
      </c>
      <c r="BU20" s="17">
        <v>0.12381444915178901</v>
      </c>
    </row>
    <row r="21" spans="2:73" ht="43.2" x14ac:dyDescent="0.3">
      <c r="B21" s="18" t="s">
        <v>727</v>
      </c>
      <c r="C21" s="17">
        <v>0.186688304477273</v>
      </c>
      <c r="D21" s="17">
        <v>0.20159413787959701</v>
      </c>
      <c r="E21" s="17">
        <v>0.172325259750299</v>
      </c>
      <c r="F21" s="17"/>
      <c r="G21" s="17">
        <v>0.217936052435344</v>
      </c>
      <c r="H21" s="17">
        <v>0.25893370428831303</v>
      </c>
      <c r="I21" s="17">
        <v>0.198306063002685</v>
      </c>
      <c r="J21" s="17">
        <v>0.177570899650318</v>
      </c>
      <c r="K21" s="17">
        <v>0.130060761499532</v>
      </c>
      <c r="L21" s="17">
        <v>0.14324701914478499</v>
      </c>
      <c r="M21" s="17"/>
      <c r="N21" s="17">
        <v>0.21161239502756099</v>
      </c>
      <c r="O21" s="17">
        <v>0.200539611363721</v>
      </c>
      <c r="P21" s="17">
        <v>0.18077853749126599</v>
      </c>
      <c r="Q21" s="17">
        <v>0.14998006113783699</v>
      </c>
      <c r="R21" s="17"/>
      <c r="S21" s="17">
        <v>0.211879651425319</v>
      </c>
      <c r="T21" s="17">
        <v>0.157491866932083</v>
      </c>
      <c r="U21" s="17">
        <v>0.15820708557469801</v>
      </c>
      <c r="V21" s="17">
        <v>0.18665127199693901</v>
      </c>
      <c r="W21" s="17">
        <v>0.17867347312958101</v>
      </c>
      <c r="X21" s="17">
        <v>0.153414351070079</v>
      </c>
      <c r="Y21" s="17">
        <v>0.216102020848599</v>
      </c>
      <c r="Z21" s="17">
        <v>0.19739127559938399</v>
      </c>
      <c r="AA21" s="17">
        <v>0.21806368973054199</v>
      </c>
      <c r="AB21" s="17"/>
      <c r="AC21" s="17">
        <v>0.205174220427918</v>
      </c>
      <c r="AD21" s="17">
        <v>0.15473746860065701</v>
      </c>
      <c r="AE21" s="17">
        <v>0.14788093329531901</v>
      </c>
      <c r="AF21" s="17">
        <v>0.15359813359771499</v>
      </c>
      <c r="AG21" s="17">
        <v>0.19950891299660201</v>
      </c>
      <c r="AH21" s="17">
        <v>0.16792710617081699</v>
      </c>
      <c r="AI21" s="17">
        <v>0.21164007432965501</v>
      </c>
      <c r="AJ21" s="17">
        <v>0.17276965907932701</v>
      </c>
      <c r="AK21" s="17">
        <v>0.21860507737941601</v>
      </c>
      <c r="AL21" s="17">
        <v>0.207458758444899</v>
      </c>
      <c r="AM21" s="17">
        <v>0.15973098237024599</v>
      </c>
      <c r="AN21" s="17">
        <v>0.21334061202083199</v>
      </c>
      <c r="AO21" s="17">
        <v>0.144482208066952</v>
      </c>
      <c r="AP21" s="17">
        <v>0.26401234848284899</v>
      </c>
      <c r="AQ21" s="17">
        <v>0.18526360231307301</v>
      </c>
      <c r="AR21" s="17">
        <v>0.24726490933610601</v>
      </c>
      <c r="AS21" s="17"/>
      <c r="AT21" s="17">
        <v>0.22026197369493</v>
      </c>
      <c r="AU21" s="17">
        <v>0.169264362994831</v>
      </c>
      <c r="AV21" s="17">
        <v>0.21701565515083199</v>
      </c>
      <c r="AW21" s="17">
        <v>0.18319630435216899</v>
      </c>
      <c r="AX21" s="17">
        <v>0.145798162300766</v>
      </c>
      <c r="AY21" s="17">
        <v>0.13994208885772</v>
      </c>
      <c r="AZ21" s="17"/>
      <c r="BA21" s="17">
        <v>0.13750730525591201</v>
      </c>
      <c r="BB21" s="17">
        <v>0.150820754454977</v>
      </c>
      <c r="BC21" s="17">
        <v>0.20850006928602399</v>
      </c>
      <c r="BD21" s="17">
        <v>0.26501763618922902</v>
      </c>
      <c r="BE21" s="17">
        <v>0.32729537217754401</v>
      </c>
      <c r="BF21" s="17"/>
      <c r="BG21" s="17">
        <v>0.19290740872475601</v>
      </c>
      <c r="BH21" s="17">
        <v>0.21498402813230899</v>
      </c>
      <c r="BI21" s="17">
        <v>0.13893812296246799</v>
      </c>
      <c r="BJ21" s="17">
        <v>0.16521961081025499</v>
      </c>
      <c r="BK21" s="17">
        <v>0.17829442647320001</v>
      </c>
      <c r="BL21" s="17"/>
      <c r="BM21" s="17">
        <v>0.19463114938214299</v>
      </c>
      <c r="BN21" s="17">
        <v>0.180448034345877</v>
      </c>
      <c r="BO21" s="17">
        <v>0.178127739117624</v>
      </c>
      <c r="BP21" s="17"/>
      <c r="BQ21" s="17">
        <v>0.23228670616911601</v>
      </c>
      <c r="BR21" s="17">
        <v>0.15819591089583601</v>
      </c>
      <c r="BS21" s="17"/>
      <c r="BT21" s="17">
        <v>0.20542221105908701</v>
      </c>
      <c r="BU21" s="17">
        <v>0.16464709478407499</v>
      </c>
    </row>
    <row r="22" spans="2:73" ht="28.8" x14ac:dyDescent="0.3">
      <c r="B22" s="18" t="s">
        <v>728</v>
      </c>
      <c r="C22" s="17">
        <v>0.15382670263117201</v>
      </c>
      <c r="D22" s="17">
        <v>0.17037519137413501</v>
      </c>
      <c r="E22" s="17">
        <v>0.13817524658497901</v>
      </c>
      <c r="F22" s="17"/>
      <c r="G22" s="17">
        <v>0.182962349669894</v>
      </c>
      <c r="H22" s="17">
        <v>0.22322953108098401</v>
      </c>
      <c r="I22" s="17">
        <v>0.161964969129898</v>
      </c>
      <c r="J22" s="17">
        <v>0.12775509382928599</v>
      </c>
      <c r="K22" s="17">
        <v>0.110577365794718</v>
      </c>
      <c r="L22" s="17">
        <v>0.12173995387374199</v>
      </c>
      <c r="M22" s="17"/>
      <c r="N22" s="17">
        <v>0.191442151416617</v>
      </c>
      <c r="O22" s="17">
        <v>0.14932182901006699</v>
      </c>
      <c r="P22" s="17">
        <v>0.13719203728614299</v>
      </c>
      <c r="Q22" s="17">
        <v>0.131232863705909</v>
      </c>
      <c r="R22" s="17"/>
      <c r="S22" s="17">
        <v>0.20138519560898299</v>
      </c>
      <c r="T22" s="17">
        <v>0.10353707853705101</v>
      </c>
      <c r="U22" s="17">
        <v>0.15535322357392001</v>
      </c>
      <c r="V22" s="17">
        <v>0.15209576996798899</v>
      </c>
      <c r="W22" s="17">
        <v>0.135043437821842</v>
      </c>
      <c r="X22" s="17">
        <v>0.13148571259173</v>
      </c>
      <c r="Y22" s="17">
        <v>0.13894622187230099</v>
      </c>
      <c r="Z22" s="17">
        <v>0.167294386703218</v>
      </c>
      <c r="AA22" s="17">
        <v>0.19391711247954499</v>
      </c>
      <c r="AB22" s="17"/>
      <c r="AC22" s="17">
        <v>0.18623828738818099</v>
      </c>
      <c r="AD22" s="17">
        <v>0.120146032011995</v>
      </c>
      <c r="AE22" s="17">
        <v>0.12216037641609399</v>
      </c>
      <c r="AF22" s="17">
        <v>0.115634996470208</v>
      </c>
      <c r="AG22" s="17">
        <v>0.149158991286231</v>
      </c>
      <c r="AH22" s="17">
        <v>0.10270772383242099</v>
      </c>
      <c r="AI22" s="17">
        <v>0.165812271166006</v>
      </c>
      <c r="AJ22" s="17">
        <v>0.14396270818208201</v>
      </c>
      <c r="AK22" s="17">
        <v>0.185580612148805</v>
      </c>
      <c r="AL22" s="17">
        <v>0.114498528116957</v>
      </c>
      <c r="AM22" s="17">
        <v>0.166045573320447</v>
      </c>
      <c r="AN22" s="17">
        <v>0.14411456308120499</v>
      </c>
      <c r="AO22" s="17">
        <v>0.187532228716451</v>
      </c>
      <c r="AP22" s="17">
        <v>0.26035718427028998</v>
      </c>
      <c r="AQ22" s="17">
        <v>0.147740692135857</v>
      </c>
      <c r="AR22" s="17">
        <v>0.30151293928356299</v>
      </c>
      <c r="AS22" s="17"/>
      <c r="AT22" s="17">
        <v>0.21554223821853299</v>
      </c>
      <c r="AU22" s="17">
        <v>0.14789780892908999</v>
      </c>
      <c r="AV22" s="17">
        <v>0.13567721724842199</v>
      </c>
      <c r="AW22" s="17">
        <v>0.130043951459343</v>
      </c>
      <c r="AX22" s="17">
        <v>0.11450475338854001</v>
      </c>
      <c r="AY22" s="17">
        <v>0.122679669083642</v>
      </c>
      <c r="AZ22" s="17"/>
      <c r="BA22" s="17">
        <v>0.1269163102375</v>
      </c>
      <c r="BB22" s="17">
        <v>0.122038036750236</v>
      </c>
      <c r="BC22" s="17">
        <v>0.189487042902174</v>
      </c>
      <c r="BD22" s="17">
        <v>0.22826760313800601</v>
      </c>
      <c r="BE22" s="17">
        <v>0.243431297114483</v>
      </c>
      <c r="BF22" s="17"/>
      <c r="BG22" s="17">
        <v>0.15972546704995699</v>
      </c>
      <c r="BH22" s="17">
        <v>0.17765127440698</v>
      </c>
      <c r="BI22" s="17">
        <v>0.118591689333816</v>
      </c>
      <c r="BJ22" s="17">
        <v>0.140105504251719</v>
      </c>
      <c r="BK22" s="17">
        <v>0.12927503082257799</v>
      </c>
      <c r="BL22" s="17"/>
      <c r="BM22" s="17">
        <v>0.165929637111146</v>
      </c>
      <c r="BN22" s="17">
        <v>0.14780234046708901</v>
      </c>
      <c r="BO22" s="17">
        <v>0.13235907853446299</v>
      </c>
      <c r="BP22" s="17"/>
      <c r="BQ22" s="17">
        <v>0.20136302051163399</v>
      </c>
      <c r="BR22" s="17">
        <v>0.12805253813904199</v>
      </c>
      <c r="BS22" s="17"/>
      <c r="BT22" s="17">
        <v>0.17145066248365501</v>
      </c>
      <c r="BU22" s="17">
        <v>0.13794033408729101</v>
      </c>
    </row>
    <row r="23" spans="2:73" ht="43.2" x14ac:dyDescent="0.3">
      <c r="B23" s="18" t="s">
        <v>729</v>
      </c>
      <c r="C23" s="17">
        <v>0.145639922734626</v>
      </c>
      <c r="D23" s="17">
        <v>0.157193317434278</v>
      </c>
      <c r="E23" s="17">
        <v>0.13441708976655001</v>
      </c>
      <c r="F23" s="17"/>
      <c r="G23" s="17">
        <v>0.165569145057642</v>
      </c>
      <c r="H23" s="17">
        <v>0.195914351242889</v>
      </c>
      <c r="I23" s="17">
        <v>0.14193895371978599</v>
      </c>
      <c r="J23" s="17">
        <v>0.15965370058352199</v>
      </c>
      <c r="K23" s="17">
        <v>0.10483667959915501</v>
      </c>
      <c r="L23" s="17">
        <v>0.110562729913847</v>
      </c>
      <c r="M23" s="17"/>
      <c r="N23" s="17">
        <v>0.17349259899705899</v>
      </c>
      <c r="O23" s="17">
        <v>0.156381362380767</v>
      </c>
      <c r="P23" s="17">
        <v>0.13046648730805499</v>
      </c>
      <c r="Q23" s="17">
        <v>0.116334371057542</v>
      </c>
      <c r="R23" s="17"/>
      <c r="S23" s="17">
        <v>0.18411892738763899</v>
      </c>
      <c r="T23" s="17">
        <v>0.119017428005098</v>
      </c>
      <c r="U23" s="17">
        <v>0.159529587245829</v>
      </c>
      <c r="V23" s="17">
        <v>0.13442350034335601</v>
      </c>
      <c r="W23" s="17">
        <v>0.12601532523296</v>
      </c>
      <c r="X23" s="17">
        <v>0.124771520840175</v>
      </c>
      <c r="Y23" s="17">
        <v>0.12697518028218099</v>
      </c>
      <c r="Z23" s="17">
        <v>0.15258451046461999</v>
      </c>
      <c r="AA23" s="17">
        <v>0.17113088057277701</v>
      </c>
      <c r="AB23" s="17"/>
      <c r="AC23" s="17">
        <v>0.19411211383711399</v>
      </c>
      <c r="AD23" s="17">
        <v>0.117457171804376</v>
      </c>
      <c r="AE23" s="17">
        <v>0.13320426448450901</v>
      </c>
      <c r="AF23" s="17">
        <v>0.104996708808969</v>
      </c>
      <c r="AG23" s="17">
        <v>0.1439691891698</v>
      </c>
      <c r="AH23" s="17">
        <v>0.124825043932242</v>
      </c>
      <c r="AI23" s="17">
        <v>0.18297049905968299</v>
      </c>
      <c r="AJ23" s="17">
        <v>0.118707138927428</v>
      </c>
      <c r="AK23" s="17">
        <v>0.162119011982159</v>
      </c>
      <c r="AL23" s="17">
        <v>0.12032850601499</v>
      </c>
      <c r="AM23" s="17">
        <v>0.152784606230876</v>
      </c>
      <c r="AN23" s="17">
        <v>0.152252704406758</v>
      </c>
      <c r="AO23" s="17">
        <v>0.11513105882059101</v>
      </c>
      <c r="AP23" s="17">
        <v>0.249428505098822</v>
      </c>
      <c r="AQ23" s="17">
        <v>0.15488507467593501</v>
      </c>
      <c r="AR23" s="17">
        <v>0.26215241003259399</v>
      </c>
      <c r="AS23" s="17"/>
      <c r="AT23" s="17">
        <v>0.19732141899933001</v>
      </c>
      <c r="AU23" s="17">
        <v>0.133751409503478</v>
      </c>
      <c r="AV23" s="17">
        <v>0.15852604523960401</v>
      </c>
      <c r="AW23" s="17">
        <v>0.110264564582765</v>
      </c>
      <c r="AX23" s="17">
        <v>0.128137665660741</v>
      </c>
      <c r="AY23" s="17">
        <v>0.102993930791046</v>
      </c>
      <c r="AZ23" s="17"/>
      <c r="BA23" s="17">
        <v>0.119494235595104</v>
      </c>
      <c r="BB23" s="17">
        <v>0.123091749611517</v>
      </c>
      <c r="BC23" s="17">
        <v>0.164803786437559</v>
      </c>
      <c r="BD23" s="17">
        <v>0.21089547896732699</v>
      </c>
      <c r="BE23" s="17">
        <v>0.31114816701166498</v>
      </c>
      <c r="BF23" s="17"/>
      <c r="BG23" s="17">
        <v>0.15607696565706</v>
      </c>
      <c r="BH23" s="17">
        <v>0.179209533845956</v>
      </c>
      <c r="BI23" s="17">
        <v>0.123534423686617</v>
      </c>
      <c r="BJ23" s="17">
        <v>0.11541486325585799</v>
      </c>
      <c r="BK23" s="17">
        <v>9.2027343205931103E-2</v>
      </c>
      <c r="BL23" s="17"/>
      <c r="BM23" s="17">
        <v>0.16662922674887001</v>
      </c>
      <c r="BN23" s="17">
        <v>0.13424893088107001</v>
      </c>
      <c r="BO23" s="17">
        <v>0.110690666745769</v>
      </c>
      <c r="BP23" s="17"/>
      <c r="BQ23" s="17">
        <v>0.18956213257344201</v>
      </c>
      <c r="BR23" s="17">
        <v>0.118681922476793</v>
      </c>
      <c r="BS23" s="17"/>
      <c r="BT23" s="17">
        <v>0.17578428227204601</v>
      </c>
      <c r="BU23" s="17">
        <v>0.103252612612312</v>
      </c>
    </row>
    <row r="24" spans="2:73" ht="28.8" x14ac:dyDescent="0.3">
      <c r="B24" s="18" t="s">
        <v>730</v>
      </c>
      <c r="C24" s="17">
        <v>0.10604422029656201</v>
      </c>
      <c r="D24" s="17">
        <v>0.118965128940869</v>
      </c>
      <c r="E24" s="17">
        <v>9.3780315877869502E-2</v>
      </c>
      <c r="F24" s="17"/>
      <c r="G24" s="17">
        <v>0.120746541419383</v>
      </c>
      <c r="H24" s="17">
        <v>0.17526899080850999</v>
      </c>
      <c r="I24" s="17">
        <v>0.116269550074249</v>
      </c>
      <c r="J24" s="17">
        <v>8.0536983157054196E-2</v>
      </c>
      <c r="K24" s="17">
        <v>7.5020931820740697E-2</v>
      </c>
      <c r="L24" s="17">
        <v>7.3299501417000798E-2</v>
      </c>
      <c r="M24" s="17"/>
      <c r="N24" s="17">
        <v>0.148790246290641</v>
      </c>
      <c r="O24" s="17">
        <v>7.7719434587942005E-2</v>
      </c>
      <c r="P24" s="17">
        <v>0.102436292523209</v>
      </c>
      <c r="Q24" s="17">
        <v>9.3356586049128595E-2</v>
      </c>
      <c r="R24" s="17"/>
      <c r="S24" s="17">
        <v>0.14300602622362199</v>
      </c>
      <c r="T24" s="17">
        <v>7.71749642437108E-2</v>
      </c>
      <c r="U24" s="17">
        <v>0.11806647999063601</v>
      </c>
      <c r="V24" s="17">
        <v>9.3367364786678494E-2</v>
      </c>
      <c r="W24" s="17">
        <v>6.4017368428899296E-2</v>
      </c>
      <c r="X24" s="17">
        <v>9.6460705123556006E-2</v>
      </c>
      <c r="Y24" s="17">
        <v>9.0828437669569398E-2</v>
      </c>
      <c r="Z24" s="17">
        <v>0.139381978304881</v>
      </c>
      <c r="AA24" s="17">
        <v>0.132826714895077</v>
      </c>
      <c r="AB24" s="17"/>
      <c r="AC24" s="17">
        <v>0.122249448434118</v>
      </c>
      <c r="AD24" s="17">
        <v>0.14131433341778599</v>
      </c>
      <c r="AE24" s="17">
        <v>0.12501953276758301</v>
      </c>
      <c r="AF24" s="17">
        <v>7.6698878261906106E-2</v>
      </c>
      <c r="AG24" s="17">
        <v>0.133234142851089</v>
      </c>
      <c r="AH24" s="17">
        <v>0.110645006588796</v>
      </c>
      <c r="AI24" s="17">
        <v>7.99623496524276E-2</v>
      </c>
      <c r="AJ24" s="17">
        <v>0.110052937203064</v>
      </c>
      <c r="AK24" s="17">
        <v>0.117635671163177</v>
      </c>
      <c r="AL24" s="17">
        <v>7.6081173220710493E-2</v>
      </c>
      <c r="AM24" s="17">
        <v>4.5357590844998102E-2</v>
      </c>
      <c r="AN24" s="17">
        <v>9.3990989756598198E-2</v>
      </c>
      <c r="AO24" s="17">
        <v>7.79255691349372E-2</v>
      </c>
      <c r="AP24" s="17">
        <v>0.132463539274704</v>
      </c>
      <c r="AQ24" s="17">
        <v>8.6498208337928706E-2</v>
      </c>
      <c r="AR24" s="17">
        <v>0.26095132622230699</v>
      </c>
      <c r="AS24" s="17"/>
      <c r="AT24" s="17">
        <v>0.16163304215551799</v>
      </c>
      <c r="AU24" s="17">
        <v>0.10067168676107</v>
      </c>
      <c r="AV24" s="17">
        <v>9.3252242081972997E-2</v>
      </c>
      <c r="AW24" s="17">
        <v>7.9535761802629196E-2</v>
      </c>
      <c r="AX24" s="17">
        <v>6.0885436747053497E-2</v>
      </c>
      <c r="AY24" s="17">
        <v>0.107425745624951</v>
      </c>
      <c r="AZ24" s="17"/>
      <c r="BA24" s="17">
        <v>8.5332054991813594E-2</v>
      </c>
      <c r="BB24" s="17">
        <v>9.4713107767707805E-2</v>
      </c>
      <c r="BC24" s="17">
        <v>0.123804908709746</v>
      </c>
      <c r="BD24" s="17">
        <v>0.13929656547809599</v>
      </c>
      <c r="BE24" s="17">
        <v>0.20145542901247099</v>
      </c>
      <c r="BF24" s="17"/>
      <c r="BG24" s="17">
        <v>9.7212522421061195E-2</v>
      </c>
      <c r="BH24" s="17">
        <v>0.140408786380468</v>
      </c>
      <c r="BI24" s="17">
        <v>9.2304871624063103E-2</v>
      </c>
      <c r="BJ24" s="17">
        <v>9.2298791302641195E-2</v>
      </c>
      <c r="BK24" s="17">
        <v>6.8850469270418199E-2</v>
      </c>
      <c r="BL24" s="17"/>
      <c r="BM24" s="17">
        <v>0.12156652714586701</v>
      </c>
      <c r="BN24" s="17">
        <v>8.8313625773468199E-2</v>
      </c>
      <c r="BO24" s="17">
        <v>0.10269725679283299</v>
      </c>
      <c r="BP24" s="17"/>
      <c r="BQ24" s="17">
        <v>0.156120122581975</v>
      </c>
      <c r="BR24" s="17">
        <v>7.5471321315201303E-2</v>
      </c>
      <c r="BS24" s="17"/>
      <c r="BT24" s="17">
        <v>0.12805013986594199</v>
      </c>
      <c r="BU24" s="17">
        <v>7.5533098686553099E-2</v>
      </c>
    </row>
    <row r="25" spans="2:73" x14ac:dyDescent="0.3">
      <c r="B25" s="18" t="s">
        <v>165</v>
      </c>
      <c r="C25" s="17">
        <v>5.9338991541200301E-2</v>
      </c>
      <c r="D25" s="17">
        <v>5.7282134377842402E-2</v>
      </c>
      <c r="E25" s="17">
        <v>6.15264467226838E-2</v>
      </c>
      <c r="F25" s="17"/>
      <c r="G25" s="17">
        <v>2.6927889474807599E-2</v>
      </c>
      <c r="H25" s="17">
        <v>1.8299615984018199E-2</v>
      </c>
      <c r="I25" s="17">
        <v>5.7978281412960402E-2</v>
      </c>
      <c r="J25" s="17">
        <v>5.7162026776020801E-2</v>
      </c>
      <c r="K25" s="17">
        <v>8.5767870477231695E-2</v>
      </c>
      <c r="L25" s="17">
        <v>9.93094769271404E-2</v>
      </c>
      <c r="M25" s="17"/>
      <c r="N25" s="17">
        <v>4.1847076332896201E-2</v>
      </c>
      <c r="O25" s="17">
        <v>5.5044645943227999E-2</v>
      </c>
      <c r="P25" s="17">
        <v>5.53478041282911E-2</v>
      </c>
      <c r="Q25" s="17">
        <v>8.2290210282439505E-2</v>
      </c>
      <c r="R25" s="17"/>
      <c r="S25" s="17">
        <v>5.7733945628905901E-2</v>
      </c>
      <c r="T25" s="17">
        <v>6.0861358810906603E-2</v>
      </c>
      <c r="U25" s="17">
        <v>2.0995255551433799E-2</v>
      </c>
      <c r="V25" s="17">
        <v>5.1876183031009999E-2</v>
      </c>
      <c r="W25" s="17">
        <v>8.3833915430003306E-2</v>
      </c>
      <c r="X25" s="17">
        <v>7.48929932616796E-2</v>
      </c>
      <c r="Y25" s="17">
        <v>6.3591817191868405E-2</v>
      </c>
      <c r="Z25" s="17">
        <v>5.4802785188229002E-2</v>
      </c>
      <c r="AA25" s="17">
        <v>6.4866600568508903E-2</v>
      </c>
      <c r="AB25" s="17"/>
      <c r="AC25" s="17">
        <v>0.104525030396352</v>
      </c>
      <c r="AD25" s="17">
        <v>0.10009039678567599</v>
      </c>
      <c r="AE25" s="17">
        <v>4.7264811372835301E-2</v>
      </c>
      <c r="AF25" s="17">
        <v>7.6456510703196798E-2</v>
      </c>
      <c r="AG25" s="17">
        <v>7.9685127075513201E-2</v>
      </c>
      <c r="AH25" s="17">
        <v>6.8239442033390205E-2</v>
      </c>
      <c r="AI25" s="17">
        <v>7.0434142825309701E-2</v>
      </c>
      <c r="AJ25" s="17">
        <v>6.16252815812664E-2</v>
      </c>
      <c r="AK25" s="17">
        <v>5.03348747892296E-2</v>
      </c>
      <c r="AL25" s="17">
        <v>5.3425649312497998E-2</v>
      </c>
      <c r="AM25" s="17">
        <v>3.7015882801227203E-2</v>
      </c>
      <c r="AN25" s="17">
        <v>2.7660405814240101E-2</v>
      </c>
      <c r="AO25" s="17">
        <v>4.5636689708468403E-2</v>
      </c>
      <c r="AP25" s="17">
        <v>4.4533492946654797E-2</v>
      </c>
      <c r="AQ25" s="17">
        <v>2.7351617312560101E-2</v>
      </c>
      <c r="AR25" s="17">
        <v>2.4315963132862401E-2</v>
      </c>
      <c r="AS25" s="17"/>
      <c r="AT25" s="17">
        <v>3.4256188661159002E-2</v>
      </c>
      <c r="AU25" s="17">
        <v>7.92082451258595E-2</v>
      </c>
      <c r="AV25" s="17">
        <v>4.4736778755290502E-2</v>
      </c>
      <c r="AW25" s="17">
        <v>5.7678749867871103E-2</v>
      </c>
      <c r="AX25" s="17">
        <v>7.9260918699723695E-2</v>
      </c>
      <c r="AY25" s="17">
        <v>6.8873228996156804E-2</v>
      </c>
      <c r="AZ25" s="17"/>
      <c r="BA25" s="17">
        <v>8.4156761924496504E-2</v>
      </c>
      <c r="BB25" s="17">
        <v>6.1771051318239199E-2</v>
      </c>
      <c r="BC25" s="17">
        <v>3.4145353946073098E-2</v>
      </c>
      <c r="BD25" s="17">
        <v>2.6421816955750101E-2</v>
      </c>
      <c r="BE25" s="17">
        <v>2.6019584100666401E-2</v>
      </c>
      <c r="BF25" s="17"/>
      <c r="BG25" s="17">
        <v>7.7161349165627197E-2</v>
      </c>
      <c r="BH25" s="17">
        <v>3.7064298813374301E-2</v>
      </c>
      <c r="BI25" s="17">
        <v>4.6698730537249399E-2</v>
      </c>
      <c r="BJ25" s="17">
        <v>9.2344398295221702E-2</v>
      </c>
      <c r="BK25" s="17">
        <v>2.8663062808062901E-2</v>
      </c>
      <c r="BL25" s="17"/>
      <c r="BM25" s="17">
        <v>5.2233542181727002E-2</v>
      </c>
      <c r="BN25" s="17">
        <v>5.9007990930222999E-2</v>
      </c>
      <c r="BO25" s="17">
        <v>8.1292984786831696E-2</v>
      </c>
      <c r="BP25" s="17"/>
      <c r="BQ25" s="17">
        <v>2.1104699696722601E-2</v>
      </c>
      <c r="BR25" s="17">
        <v>8.3968056173434502E-2</v>
      </c>
      <c r="BS25" s="17"/>
      <c r="BT25" s="17">
        <v>1.9959013990844598E-2</v>
      </c>
      <c r="BU25" s="17">
        <v>0.119021702773911</v>
      </c>
    </row>
    <row r="26" spans="2:73" x14ac:dyDescent="0.3">
      <c r="B26" s="18" t="s">
        <v>129</v>
      </c>
      <c r="C26" s="19">
        <v>5.8790481490210503E-2</v>
      </c>
      <c r="D26" s="19">
        <v>4.7998208251816103E-2</v>
      </c>
      <c r="E26" s="19">
        <v>6.9082813903475801E-2</v>
      </c>
      <c r="F26" s="19"/>
      <c r="G26" s="19">
        <v>4.3445908109808397E-2</v>
      </c>
      <c r="H26" s="19">
        <v>5.0376851629065703E-2</v>
      </c>
      <c r="I26" s="19">
        <v>6.3069211650449097E-2</v>
      </c>
      <c r="J26" s="19">
        <v>5.5681310620267099E-2</v>
      </c>
      <c r="K26" s="19">
        <v>7.1764188329063103E-2</v>
      </c>
      <c r="L26" s="19">
        <v>6.6137857547576007E-2</v>
      </c>
      <c r="M26" s="19"/>
      <c r="N26" s="19">
        <v>3.44189046485191E-2</v>
      </c>
      <c r="O26" s="19">
        <v>4.0689488663723898E-2</v>
      </c>
      <c r="P26" s="19">
        <v>6.0638765835237703E-2</v>
      </c>
      <c r="Q26" s="19">
        <v>0.103542766517854</v>
      </c>
      <c r="R26" s="19"/>
      <c r="S26" s="19">
        <v>3.6485217920390299E-2</v>
      </c>
      <c r="T26" s="19">
        <v>7.6052806242371596E-2</v>
      </c>
      <c r="U26" s="19">
        <v>6.0828930437087397E-2</v>
      </c>
      <c r="V26" s="19">
        <v>4.4634346094246297E-2</v>
      </c>
      <c r="W26" s="19">
        <v>6.9439621521063893E-2</v>
      </c>
      <c r="X26" s="19">
        <v>7.5755261774658203E-2</v>
      </c>
      <c r="Y26" s="19">
        <v>8.7817012943042394E-2</v>
      </c>
      <c r="Z26" s="19">
        <v>2.5115444323590801E-2</v>
      </c>
      <c r="AA26" s="19">
        <v>4.5674746921201798E-2</v>
      </c>
      <c r="AB26" s="19"/>
      <c r="AC26" s="19">
        <v>6.6082581106916602E-2</v>
      </c>
      <c r="AD26" s="19">
        <v>0.104117825493437</v>
      </c>
      <c r="AE26" s="19">
        <v>7.3463239159829996E-2</v>
      </c>
      <c r="AF26" s="19">
        <v>0.105817042720504</v>
      </c>
      <c r="AG26" s="19">
        <v>6.8071226754972097E-2</v>
      </c>
      <c r="AH26" s="19">
        <v>5.5111772535246399E-2</v>
      </c>
      <c r="AI26" s="19">
        <v>4.1102492127898002E-2</v>
      </c>
      <c r="AJ26" s="19">
        <v>4.7586920963072502E-2</v>
      </c>
      <c r="AK26" s="19">
        <v>2.8322564520438302E-2</v>
      </c>
      <c r="AL26" s="19">
        <v>6.5296299211130698E-2</v>
      </c>
      <c r="AM26" s="19">
        <v>4.3256073267716098E-2</v>
      </c>
      <c r="AN26" s="19">
        <v>3.0473980071614299E-2</v>
      </c>
      <c r="AO26" s="19">
        <v>3.9641782806600502E-2</v>
      </c>
      <c r="AP26" s="19">
        <v>2.4556740343997401E-2</v>
      </c>
      <c r="AQ26" s="19">
        <v>6.27196993131241E-2</v>
      </c>
      <c r="AR26" s="19">
        <v>7.8872317619579201E-3</v>
      </c>
      <c r="AS26" s="19"/>
      <c r="AT26" s="19">
        <v>4.8533111397348797E-2</v>
      </c>
      <c r="AU26" s="19">
        <v>5.8975764299424298E-2</v>
      </c>
      <c r="AV26" s="19">
        <v>5.6407398591598497E-2</v>
      </c>
      <c r="AW26" s="19">
        <v>6.3773621463881602E-2</v>
      </c>
      <c r="AX26" s="19">
        <v>8.7475904060203405E-2</v>
      </c>
      <c r="AY26" s="19">
        <v>3.4548622254802E-2</v>
      </c>
      <c r="AZ26" s="19"/>
      <c r="BA26" s="19">
        <v>9.6241109980581593E-2</v>
      </c>
      <c r="BB26" s="19">
        <v>6.1188579806140703E-2</v>
      </c>
      <c r="BC26" s="19">
        <v>3.5385738101097103E-2</v>
      </c>
      <c r="BD26" s="19">
        <v>3.01152737463357E-2</v>
      </c>
      <c r="BE26" s="19">
        <v>1.0281888620299001E-2</v>
      </c>
      <c r="BF26" s="19"/>
      <c r="BG26" s="19">
        <v>5.20223177156873E-2</v>
      </c>
      <c r="BH26" s="19">
        <v>4.1063817902160897E-2</v>
      </c>
      <c r="BI26" s="19">
        <v>7.05437474619552E-2</v>
      </c>
      <c r="BJ26" s="19">
        <v>4.3106212480043399E-2</v>
      </c>
      <c r="BK26" s="19">
        <v>6.2946892209872304E-2</v>
      </c>
      <c r="BL26" s="19"/>
      <c r="BM26" s="19">
        <v>4.3779261000633903E-2</v>
      </c>
      <c r="BN26" s="19">
        <v>7.4913031977404093E-2</v>
      </c>
      <c r="BO26" s="19">
        <v>6.4503425699628802E-2</v>
      </c>
      <c r="BP26" s="19"/>
      <c r="BQ26" s="19">
        <v>1.4188544873131301E-2</v>
      </c>
      <c r="BR26" s="19">
        <v>7.3790522320934998E-2</v>
      </c>
      <c r="BS26" s="19"/>
      <c r="BT26" s="19">
        <v>2.2529117067200899E-2</v>
      </c>
      <c r="BU26" s="19">
        <v>8.2612622766647006E-2</v>
      </c>
    </row>
    <row r="27" spans="2:73" x14ac:dyDescent="0.3">
      <c r="B27" s="16"/>
    </row>
    <row r="28" spans="2:73" x14ac:dyDescent="0.3">
      <c r="B28" t="s">
        <v>95</v>
      </c>
    </row>
    <row r="29" spans="2:73" x14ac:dyDescent="0.3">
      <c r="B29" t="s">
        <v>96</v>
      </c>
    </row>
    <row r="31" spans="2:73" x14ac:dyDescent="0.3">
      <c r="B31"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BU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732</v>
      </c>
      <c r="C9" s="17">
        <v>0.46066094515107398</v>
      </c>
      <c r="D9" s="17">
        <v>0.44758451040965602</v>
      </c>
      <c r="E9" s="17">
        <v>0.47253486838291198</v>
      </c>
      <c r="F9" s="17"/>
      <c r="G9" s="17">
        <v>0.37020949193192798</v>
      </c>
      <c r="H9" s="17">
        <v>0.41734541714207102</v>
      </c>
      <c r="I9" s="17">
        <v>0.44287022760912997</v>
      </c>
      <c r="J9" s="17">
        <v>0.48798804107690202</v>
      </c>
      <c r="K9" s="17">
        <v>0.52622053042075401</v>
      </c>
      <c r="L9" s="17">
        <v>0.50400459196008895</v>
      </c>
      <c r="M9" s="17"/>
      <c r="N9" s="17">
        <v>0.47072387497832502</v>
      </c>
      <c r="O9" s="17">
        <v>0.46740826781898698</v>
      </c>
      <c r="P9" s="17">
        <v>0.46255878681606399</v>
      </c>
      <c r="Q9" s="17">
        <v>0.437295624161951</v>
      </c>
      <c r="R9" s="17"/>
      <c r="S9" s="17">
        <v>0.38743292290518799</v>
      </c>
      <c r="T9" s="17">
        <v>0.47773402137704901</v>
      </c>
      <c r="U9" s="17">
        <v>0.53293097944492995</v>
      </c>
      <c r="V9" s="17">
        <v>0.50828178201615004</v>
      </c>
      <c r="W9" s="17">
        <v>0.51947359025359996</v>
      </c>
      <c r="X9" s="17">
        <v>0.37934581275587198</v>
      </c>
      <c r="Y9" s="17">
        <v>0.476137064969121</v>
      </c>
      <c r="Z9" s="17">
        <v>0.43562624779737302</v>
      </c>
      <c r="AA9" s="17">
        <v>0.45358964766304999</v>
      </c>
      <c r="AB9" s="17"/>
      <c r="AC9" s="17">
        <v>0.59442967204299801</v>
      </c>
      <c r="AD9" s="17">
        <v>0.31775018874760502</v>
      </c>
      <c r="AE9" s="17">
        <v>0.48489802178026198</v>
      </c>
      <c r="AF9" s="17">
        <v>0.40376116804782902</v>
      </c>
      <c r="AG9" s="17">
        <v>0.42127281037727499</v>
      </c>
      <c r="AH9" s="17">
        <v>0.50796733660445303</v>
      </c>
      <c r="AI9" s="17">
        <v>0.49316186528665201</v>
      </c>
      <c r="AJ9" s="17">
        <v>0.45763940911647699</v>
      </c>
      <c r="AK9" s="17">
        <v>0.43069521321950099</v>
      </c>
      <c r="AL9" s="17">
        <v>0.46231824732481402</v>
      </c>
      <c r="AM9" s="17">
        <v>0.49933249640133098</v>
      </c>
      <c r="AN9" s="17">
        <v>0.49399318263855702</v>
      </c>
      <c r="AO9" s="17">
        <v>0.42152612857303301</v>
      </c>
      <c r="AP9" s="17">
        <v>0.39342562618896898</v>
      </c>
      <c r="AQ9" s="17">
        <v>0.50417262227139503</v>
      </c>
      <c r="AR9" s="17">
        <v>0.504662119093928</v>
      </c>
      <c r="AS9" s="17"/>
      <c r="AT9" s="17">
        <v>0.40679152211951197</v>
      </c>
      <c r="AU9" s="17">
        <v>0.44912015756902401</v>
      </c>
      <c r="AV9" s="17">
        <v>0.45577680951785399</v>
      </c>
      <c r="AW9" s="17">
        <v>0.47879253915074199</v>
      </c>
      <c r="AX9" s="17">
        <v>0.57634803434403403</v>
      </c>
      <c r="AY9" s="17">
        <v>0.48555576281371099</v>
      </c>
      <c r="AZ9" s="17"/>
      <c r="BA9" s="17">
        <v>0.445952841529346</v>
      </c>
      <c r="BB9" s="17">
        <v>0.44761492945145598</v>
      </c>
      <c r="BC9" s="17">
        <v>0.47203023714757197</v>
      </c>
      <c r="BD9" s="17">
        <v>0.45883193626325403</v>
      </c>
      <c r="BE9" s="17">
        <v>0.61011702676498802</v>
      </c>
      <c r="BF9" s="17"/>
      <c r="BG9" s="17">
        <v>0.50179709910329495</v>
      </c>
      <c r="BH9" s="17">
        <v>0.412332433293774</v>
      </c>
      <c r="BI9" s="17">
        <v>0.52829158866793202</v>
      </c>
      <c r="BJ9" s="17">
        <v>0.50425108646191297</v>
      </c>
      <c r="BK9" s="17">
        <v>0.465693492131659</v>
      </c>
      <c r="BL9" s="17"/>
      <c r="BM9" s="17">
        <v>0.45115975302316003</v>
      </c>
      <c r="BN9" s="17">
        <v>0.46135218071219303</v>
      </c>
      <c r="BO9" s="17">
        <v>0.48727603376319401</v>
      </c>
      <c r="BP9" s="17"/>
      <c r="BQ9" s="17">
        <v>0.451448190996249</v>
      </c>
      <c r="BR9" s="17">
        <v>0.47078013285884401</v>
      </c>
      <c r="BS9" s="17"/>
      <c r="BT9" s="17">
        <v>0.50082001137794796</v>
      </c>
      <c r="BU9" s="17">
        <v>0.41503241509641697</v>
      </c>
    </row>
    <row r="10" spans="2:73" ht="28.8" x14ac:dyDescent="0.3">
      <c r="B10" s="18" t="s">
        <v>733</v>
      </c>
      <c r="C10" s="17">
        <v>0.341103448157485</v>
      </c>
      <c r="D10" s="17">
        <v>0.31180234592768902</v>
      </c>
      <c r="E10" s="17">
        <v>0.36878785681398002</v>
      </c>
      <c r="F10" s="17"/>
      <c r="G10" s="17">
        <v>0.32259086223935501</v>
      </c>
      <c r="H10" s="17">
        <v>0.30940998651129098</v>
      </c>
      <c r="I10" s="17">
        <v>0.29878823754544398</v>
      </c>
      <c r="J10" s="17">
        <v>0.34869776086210902</v>
      </c>
      <c r="K10" s="17">
        <v>0.37090941029102498</v>
      </c>
      <c r="L10" s="17">
        <v>0.38734073808851099</v>
      </c>
      <c r="M10" s="17"/>
      <c r="N10" s="17">
        <v>0.37163916666197</v>
      </c>
      <c r="O10" s="17">
        <v>0.31690527246170502</v>
      </c>
      <c r="P10" s="17">
        <v>0.36977672684511498</v>
      </c>
      <c r="Q10" s="17">
        <v>0.30162106001607197</v>
      </c>
      <c r="R10" s="17"/>
      <c r="S10" s="17">
        <v>0.25944571360736401</v>
      </c>
      <c r="T10" s="17">
        <v>0.37120816132989798</v>
      </c>
      <c r="U10" s="17">
        <v>0.45883125647796802</v>
      </c>
      <c r="V10" s="17">
        <v>0.36982132194341499</v>
      </c>
      <c r="W10" s="17">
        <v>0.37144957386552002</v>
      </c>
      <c r="X10" s="17">
        <v>0.32832900295376199</v>
      </c>
      <c r="Y10" s="17">
        <v>0.31370106080524301</v>
      </c>
      <c r="Z10" s="17">
        <v>0.32258990328688197</v>
      </c>
      <c r="AA10" s="17">
        <v>0.30663850638241402</v>
      </c>
      <c r="AB10" s="17"/>
      <c r="AC10" s="17">
        <v>0.340814602186232</v>
      </c>
      <c r="AD10" s="17">
        <v>0.32064222445139301</v>
      </c>
      <c r="AE10" s="17">
        <v>0.35835126603779199</v>
      </c>
      <c r="AF10" s="17">
        <v>0.30501413879322797</v>
      </c>
      <c r="AG10" s="17">
        <v>0.337557047361426</v>
      </c>
      <c r="AH10" s="17">
        <v>0.34905904778553898</v>
      </c>
      <c r="AI10" s="17">
        <v>0.303941355788513</v>
      </c>
      <c r="AJ10" s="17">
        <v>0.35319875205484202</v>
      </c>
      <c r="AK10" s="17">
        <v>0.36280287696841701</v>
      </c>
      <c r="AL10" s="17">
        <v>0.33202990230691498</v>
      </c>
      <c r="AM10" s="17">
        <v>0.35679111459489199</v>
      </c>
      <c r="AN10" s="17">
        <v>0.36755841594045402</v>
      </c>
      <c r="AO10" s="17">
        <v>0.427494521174687</v>
      </c>
      <c r="AP10" s="17">
        <v>0.387795459774741</v>
      </c>
      <c r="AQ10" s="17">
        <v>0.221053416986917</v>
      </c>
      <c r="AR10" s="17">
        <v>0.33706511207269002</v>
      </c>
      <c r="AS10" s="17"/>
      <c r="AT10" s="17">
        <v>0.29688746972079599</v>
      </c>
      <c r="AU10" s="17">
        <v>0.34195747606805998</v>
      </c>
      <c r="AV10" s="17">
        <v>0.350548852528</v>
      </c>
      <c r="AW10" s="17">
        <v>0.330126929344978</v>
      </c>
      <c r="AX10" s="17">
        <v>0.45179431595749198</v>
      </c>
      <c r="AY10" s="17">
        <v>0.32297930298876598</v>
      </c>
      <c r="AZ10" s="17"/>
      <c r="BA10" s="17">
        <v>0.32344566454165202</v>
      </c>
      <c r="BB10" s="17">
        <v>0.35609266185586602</v>
      </c>
      <c r="BC10" s="17">
        <v>0.32641273794822701</v>
      </c>
      <c r="BD10" s="17">
        <v>0.36651053151243101</v>
      </c>
      <c r="BE10" s="17">
        <v>0.35363711834742001</v>
      </c>
      <c r="BF10" s="17"/>
      <c r="BG10" s="17">
        <v>0.34177434703282</v>
      </c>
      <c r="BH10" s="17">
        <v>0.308714159248417</v>
      </c>
      <c r="BI10" s="17">
        <v>0.37701023913217402</v>
      </c>
      <c r="BJ10" s="17">
        <v>0.33436415601383601</v>
      </c>
      <c r="BK10" s="17">
        <v>0.49480038091099499</v>
      </c>
      <c r="BL10" s="17"/>
      <c r="BM10" s="17">
        <v>0.32192910114311901</v>
      </c>
      <c r="BN10" s="17">
        <v>0.35625868492753698</v>
      </c>
      <c r="BO10" s="17">
        <v>0.361549062555101</v>
      </c>
      <c r="BP10" s="17"/>
      <c r="BQ10" s="17">
        <v>0.35226545591687197</v>
      </c>
      <c r="BR10" s="17">
        <v>0.33891704815839302</v>
      </c>
      <c r="BS10" s="17"/>
      <c r="BT10" s="17">
        <v>0.38569108965043303</v>
      </c>
      <c r="BU10" s="17">
        <v>0.28383197570320801</v>
      </c>
    </row>
    <row r="11" spans="2:73" x14ac:dyDescent="0.3">
      <c r="B11" s="18" t="s">
        <v>734</v>
      </c>
      <c r="C11" s="17">
        <v>0.29713176887842702</v>
      </c>
      <c r="D11" s="17">
        <v>0.28794007331003901</v>
      </c>
      <c r="E11" s="17">
        <v>0.30549807817916902</v>
      </c>
      <c r="F11" s="17"/>
      <c r="G11" s="17">
        <v>0.32882391302457398</v>
      </c>
      <c r="H11" s="17">
        <v>0.29977686551168597</v>
      </c>
      <c r="I11" s="17">
        <v>0.29018449366076099</v>
      </c>
      <c r="J11" s="17">
        <v>0.29532495057871899</v>
      </c>
      <c r="K11" s="17">
        <v>0.29335623635725699</v>
      </c>
      <c r="L11" s="17">
        <v>0.28363869970371303</v>
      </c>
      <c r="M11" s="17"/>
      <c r="N11" s="17">
        <v>0.29436112587597302</v>
      </c>
      <c r="O11" s="17">
        <v>0.293322878127938</v>
      </c>
      <c r="P11" s="17">
        <v>0.319043889421673</v>
      </c>
      <c r="Q11" s="17">
        <v>0.282644732208233</v>
      </c>
      <c r="R11" s="17"/>
      <c r="S11" s="17">
        <v>0.30919508211397601</v>
      </c>
      <c r="T11" s="17">
        <v>0.31663399815173399</v>
      </c>
      <c r="U11" s="17">
        <v>0.31597553846697901</v>
      </c>
      <c r="V11" s="17">
        <v>0.28761545870438199</v>
      </c>
      <c r="W11" s="17">
        <v>0.30824593101507097</v>
      </c>
      <c r="X11" s="17">
        <v>0.29246719225602402</v>
      </c>
      <c r="Y11" s="17">
        <v>0.24040099559848099</v>
      </c>
      <c r="Z11" s="17">
        <v>0.29048936707009998</v>
      </c>
      <c r="AA11" s="17">
        <v>0.29381077171254499</v>
      </c>
      <c r="AB11" s="17"/>
      <c r="AC11" s="17">
        <v>0.33194551183133197</v>
      </c>
      <c r="AD11" s="17">
        <v>0.233983627877207</v>
      </c>
      <c r="AE11" s="17">
        <v>0.30251171061228399</v>
      </c>
      <c r="AF11" s="17">
        <v>0.23916242227575699</v>
      </c>
      <c r="AG11" s="17">
        <v>0.29419216464113501</v>
      </c>
      <c r="AH11" s="17">
        <v>0.29874073833748199</v>
      </c>
      <c r="AI11" s="17">
        <v>0.28061714397140403</v>
      </c>
      <c r="AJ11" s="17">
        <v>0.28667068328669998</v>
      </c>
      <c r="AK11" s="17">
        <v>0.30958350764978299</v>
      </c>
      <c r="AL11" s="17">
        <v>0.31136069929899002</v>
      </c>
      <c r="AM11" s="17">
        <v>0.36521801766685602</v>
      </c>
      <c r="AN11" s="17">
        <v>0.31042476858061402</v>
      </c>
      <c r="AO11" s="17">
        <v>0.36340256015090899</v>
      </c>
      <c r="AP11" s="17">
        <v>0.24417063491566601</v>
      </c>
      <c r="AQ11" s="17">
        <v>0.28532209459407898</v>
      </c>
      <c r="AR11" s="17">
        <v>0.31158388344419402</v>
      </c>
      <c r="AS11" s="17"/>
      <c r="AT11" s="17">
        <v>0.33622149222862102</v>
      </c>
      <c r="AU11" s="17">
        <v>0.289182072276296</v>
      </c>
      <c r="AV11" s="17">
        <v>0.29910436209590402</v>
      </c>
      <c r="AW11" s="17">
        <v>0.26353231113665698</v>
      </c>
      <c r="AX11" s="17">
        <v>0.287664613199624</v>
      </c>
      <c r="AY11" s="17">
        <v>0.29525866739638501</v>
      </c>
      <c r="AZ11" s="17"/>
      <c r="BA11" s="17">
        <v>0.29147238912860102</v>
      </c>
      <c r="BB11" s="17">
        <v>0.32093235854243302</v>
      </c>
      <c r="BC11" s="17">
        <v>0.28047296038511399</v>
      </c>
      <c r="BD11" s="17">
        <v>0.32042677838706302</v>
      </c>
      <c r="BE11" s="17">
        <v>0.28618561290581102</v>
      </c>
      <c r="BF11" s="17"/>
      <c r="BG11" s="17">
        <v>0.27958362056722802</v>
      </c>
      <c r="BH11" s="17">
        <v>0.27865169673873402</v>
      </c>
      <c r="BI11" s="17">
        <v>0.306772509642525</v>
      </c>
      <c r="BJ11" s="17">
        <v>0.29839010817926398</v>
      </c>
      <c r="BK11" s="17">
        <v>0.36611662741697598</v>
      </c>
      <c r="BL11" s="17"/>
      <c r="BM11" s="17">
        <v>0.28302384322596202</v>
      </c>
      <c r="BN11" s="17">
        <v>0.29637864012116599</v>
      </c>
      <c r="BO11" s="17">
        <v>0.34095349862457802</v>
      </c>
      <c r="BP11" s="17"/>
      <c r="BQ11" s="17">
        <v>0.32902915190176601</v>
      </c>
      <c r="BR11" s="17">
        <v>0.28645876989322</v>
      </c>
      <c r="BS11" s="17"/>
      <c r="BT11" s="17">
        <v>0.322495765745895</v>
      </c>
      <c r="BU11" s="17">
        <v>0.26630737535181798</v>
      </c>
    </row>
    <row r="12" spans="2:73" ht="43.2" x14ac:dyDescent="0.3">
      <c r="B12" s="18" t="s">
        <v>735</v>
      </c>
      <c r="C12" s="17">
        <v>0.26816694105258199</v>
      </c>
      <c r="D12" s="17">
        <v>0.25653328866352898</v>
      </c>
      <c r="E12" s="17">
        <v>0.27843584046100101</v>
      </c>
      <c r="F12" s="17"/>
      <c r="G12" s="17">
        <v>0.31408073001216202</v>
      </c>
      <c r="H12" s="17">
        <v>0.29918191461885202</v>
      </c>
      <c r="I12" s="17">
        <v>0.27463925331795003</v>
      </c>
      <c r="J12" s="17">
        <v>0.27275231410873801</v>
      </c>
      <c r="K12" s="17">
        <v>0.22578754173944701</v>
      </c>
      <c r="L12" s="17">
        <v>0.23199507411984599</v>
      </c>
      <c r="M12" s="17"/>
      <c r="N12" s="17">
        <v>0.26697643616927902</v>
      </c>
      <c r="O12" s="17">
        <v>0.29067373665914498</v>
      </c>
      <c r="P12" s="17">
        <v>0.27406820894841299</v>
      </c>
      <c r="Q12" s="17">
        <v>0.23662113522293499</v>
      </c>
      <c r="R12" s="17"/>
      <c r="S12" s="17">
        <v>0.28906157701197499</v>
      </c>
      <c r="T12" s="17">
        <v>0.27091378853001002</v>
      </c>
      <c r="U12" s="17">
        <v>0.306097096222544</v>
      </c>
      <c r="V12" s="17">
        <v>0.29780252082805297</v>
      </c>
      <c r="W12" s="17">
        <v>0.26844689285034301</v>
      </c>
      <c r="X12" s="17">
        <v>0.22221551233064099</v>
      </c>
      <c r="Y12" s="17">
        <v>0.245056260893914</v>
      </c>
      <c r="Z12" s="17">
        <v>0.210072172145091</v>
      </c>
      <c r="AA12" s="17">
        <v>0.26004790653493198</v>
      </c>
      <c r="AB12" s="17"/>
      <c r="AC12" s="17">
        <v>0.30995003003206101</v>
      </c>
      <c r="AD12" s="17">
        <v>0.27624689091107701</v>
      </c>
      <c r="AE12" s="17">
        <v>0.270447605966808</v>
      </c>
      <c r="AF12" s="17">
        <v>0.212668946481291</v>
      </c>
      <c r="AG12" s="17">
        <v>0.29087943003910799</v>
      </c>
      <c r="AH12" s="17">
        <v>0.281485939689057</v>
      </c>
      <c r="AI12" s="17">
        <v>0.27244549162847598</v>
      </c>
      <c r="AJ12" s="17">
        <v>0.24999420978422901</v>
      </c>
      <c r="AK12" s="17">
        <v>0.29741238852677598</v>
      </c>
      <c r="AL12" s="17">
        <v>0.274958705302495</v>
      </c>
      <c r="AM12" s="17">
        <v>0.298756290104083</v>
      </c>
      <c r="AN12" s="17">
        <v>0.215868708821361</v>
      </c>
      <c r="AO12" s="17">
        <v>0.26656902767816798</v>
      </c>
      <c r="AP12" s="17">
        <v>0.222541253051312</v>
      </c>
      <c r="AQ12" s="17">
        <v>0.22630155685039799</v>
      </c>
      <c r="AR12" s="17">
        <v>0.289415561804368</v>
      </c>
      <c r="AS12" s="17"/>
      <c r="AT12" s="17">
        <v>0.28266024817340701</v>
      </c>
      <c r="AU12" s="17">
        <v>0.287409783034974</v>
      </c>
      <c r="AV12" s="17">
        <v>0.27418651725967402</v>
      </c>
      <c r="AW12" s="17">
        <v>0.24120808019986201</v>
      </c>
      <c r="AX12" s="17">
        <v>0.221268996844289</v>
      </c>
      <c r="AY12" s="17">
        <v>0.26282756370482102</v>
      </c>
      <c r="AZ12" s="17"/>
      <c r="BA12" s="17">
        <v>0.25813228052210502</v>
      </c>
      <c r="BB12" s="17">
        <v>0.26010516422556901</v>
      </c>
      <c r="BC12" s="17">
        <v>0.27269950251381497</v>
      </c>
      <c r="BD12" s="17">
        <v>0.31282548268549598</v>
      </c>
      <c r="BE12" s="17">
        <v>0.15241637196324301</v>
      </c>
      <c r="BF12" s="17"/>
      <c r="BG12" s="17">
        <v>0.24921988067703801</v>
      </c>
      <c r="BH12" s="17">
        <v>0.23589724650938801</v>
      </c>
      <c r="BI12" s="17">
        <v>0.27520874401585899</v>
      </c>
      <c r="BJ12" s="17">
        <v>0.329449118762768</v>
      </c>
      <c r="BK12" s="17">
        <v>0.26383487912088199</v>
      </c>
      <c r="BL12" s="17"/>
      <c r="BM12" s="17">
        <v>0.24697775981341</v>
      </c>
      <c r="BN12" s="17">
        <v>0.27563429500088299</v>
      </c>
      <c r="BO12" s="17">
        <v>0.31319689403525303</v>
      </c>
      <c r="BP12" s="17"/>
      <c r="BQ12" s="17">
        <v>0.29467918124396503</v>
      </c>
      <c r="BR12" s="17">
        <v>0.25273285022994701</v>
      </c>
      <c r="BS12" s="17"/>
      <c r="BT12" s="17">
        <v>0.28744092327916898</v>
      </c>
      <c r="BU12" s="17">
        <v>0.24512262528034201</v>
      </c>
    </row>
    <row r="13" spans="2:73" ht="28.8" x14ac:dyDescent="0.3">
      <c r="B13" s="18" t="s">
        <v>736</v>
      </c>
      <c r="C13" s="17">
        <v>0.205992321305873</v>
      </c>
      <c r="D13" s="17">
        <v>0.199990787610655</v>
      </c>
      <c r="E13" s="17">
        <v>0.21164695981589399</v>
      </c>
      <c r="F13" s="17"/>
      <c r="G13" s="17">
        <v>0.242604771027189</v>
      </c>
      <c r="H13" s="17">
        <v>0.24707560473843301</v>
      </c>
      <c r="I13" s="17">
        <v>0.221199901908538</v>
      </c>
      <c r="J13" s="17">
        <v>0.17587468259182601</v>
      </c>
      <c r="K13" s="17">
        <v>0.171064037878567</v>
      </c>
      <c r="L13" s="17">
        <v>0.183935702940663</v>
      </c>
      <c r="M13" s="17"/>
      <c r="N13" s="17">
        <v>0.21545833282521201</v>
      </c>
      <c r="O13" s="17">
        <v>0.19402190602282099</v>
      </c>
      <c r="P13" s="17">
        <v>0.23557616378217699</v>
      </c>
      <c r="Q13" s="17">
        <v>0.18251355932184599</v>
      </c>
      <c r="R13" s="17"/>
      <c r="S13" s="17">
        <v>0.19004299834958699</v>
      </c>
      <c r="T13" s="17">
        <v>0.18480881073199101</v>
      </c>
      <c r="U13" s="17">
        <v>0.290924033718508</v>
      </c>
      <c r="V13" s="17">
        <v>0.234490300593373</v>
      </c>
      <c r="W13" s="17">
        <v>0.217383810816487</v>
      </c>
      <c r="X13" s="17">
        <v>0.16383050549630301</v>
      </c>
      <c r="Y13" s="17">
        <v>0.15686519929904899</v>
      </c>
      <c r="Z13" s="17">
        <v>0.199102583019971</v>
      </c>
      <c r="AA13" s="17">
        <v>0.227160306428908</v>
      </c>
      <c r="AB13" s="17"/>
      <c r="AC13" s="17">
        <v>0.44011655649654602</v>
      </c>
      <c r="AD13" s="17">
        <v>0.15524363597733601</v>
      </c>
      <c r="AE13" s="17">
        <v>0.16638069310277701</v>
      </c>
      <c r="AF13" s="17">
        <v>0.14207782899305699</v>
      </c>
      <c r="AG13" s="17">
        <v>0.21287053470844999</v>
      </c>
      <c r="AH13" s="17">
        <v>0.19780458329384601</v>
      </c>
      <c r="AI13" s="17">
        <v>0.26315387434836401</v>
      </c>
      <c r="AJ13" s="17">
        <v>0.18927091415149</v>
      </c>
      <c r="AK13" s="17">
        <v>0.19633331011782901</v>
      </c>
      <c r="AL13" s="17">
        <v>0.15585715450583201</v>
      </c>
      <c r="AM13" s="17">
        <v>0.24199716006005501</v>
      </c>
      <c r="AN13" s="17">
        <v>0.18869788456296499</v>
      </c>
      <c r="AO13" s="17">
        <v>0.19232709916639401</v>
      </c>
      <c r="AP13" s="17">
        <v>0.238106938064612</v>
      </c>
      <c r="AQ13" s="17">
        <v>0.250211272712349</v>
      </c>
      <c r="AR13" s="17">
        <v>0.23455550701046801</v>
      </c>
      <c r="AS13" s="17"/>
      <c r="AT13" s="17">
        <v>0.23203453186533601</v>
      </c>
      <c r="AU13" s="17">
        <v>0.18140507280652499</v>
      </c>
      <c r="AV13" s="17">
        <v>0.20830670851687599</v>
      </c>
      <c r="AW13" s="17">
        <v>0.20036694129129201</v>
      </c>
      <c r="AX13" s="17">
        <v>0.20862572153685799</v>
      </c>
      <c r="AY13" s="17">
        <v>0.238804609890332</v>
      </c>
      <c r="AZ13" s="17"/>
      <c r="BA13" s="17">
        <v>0.16701106848088501</v>
      </c>
      <c r="BB13" s="17">
        <v>0.18058014163741301</v>
      </c>
      <c r="BC13" s="17">
        <v>0.24365831079370301</v>
      </c>
      <c r="BD13" s="17">
        <v>0.242280693306196</v>
      </c>
      <c r="BE13" s="17">
        <v>0.13524586461202801</v>
      </c>
      <c r="BF13" s="17"/>
      <c r="BG13" s="17">
        <v>0.16163768825080499</v>
      </c>
      <c r="BH13" s="17">
        <v>0.19589377678474901</v>
      </c>
      <c r="BI13" s="17">
        <v>0.22500671993655699</v>
      </c>
      <c r="BJ13" s="17">
        <v>0.24383561750507901</v>
      </c>
      <c r="BK13" s="17">
        <v>0.24191839452278299</v>
      </c>
      <c r="BL13" s="17"/>
      <c r="BM13" s="17">
        <v>0.19421001187379</v>
      </c>
      <c r="BN13" s="17">
        <v>0.202075036679109</v>
      </c>
      <c r="BO13" s="17">
        <v>0.250539954815792</v>
      </c>
      <c r="BP13" s="17"/>
      <c r="BQ13" s="17">
        <v>0.24987168213146799</v>
      </c>
      <c r="BR13" s="17">
        <v>0.18207266218617099</v>
      </c>
      <c r="BS13" s="17"/>
      <c r="BT13" s="17">
        <v>0.225227796470298</v>
      </c>
      <c r="BU13" s="17">
        <v>0.18041378050611101</v>
      </c>
    </row>
    <row r="14" spans="2:73" ht="28.8" x14ac:dyDescent="0.3">
      <c r="B14" s="18" t="s">
        <v>737</v>
      </c>
      <c r="C14" s="17">
        <v>0.202081404041101</v>
      </c>
      <c r="D14" s="17">
        <v>0.20936726006220799</v>
      </c>
      <c r="E14" s="17">
        <v>0.19445365397228101</v>
      </c>
      <c r="F14" s="17"/>
      <c r="G14" s="17">
        <v>0.225788156255048</v>
      </c>
      <c r="H14" s="17">
        <v>0.16776378593855801</v>
      </c>
      <c r="I14" s="17">
        <v>0.19403831160857499</v>
      </c>
      <c r="J14" s="17">
        <v>0.23796441812677199</v>
      </c>
      <c r="K14" s="17">
        <v>0.204293052671398</v>
      </c>
      <c r="L14" s="17">
        <v>0.190127123584895</v>
      </c>
      <c r="M14" s="17"/>
      <c r="N14" s="17">
        <v>0.218111442160174</v>
      </c>
      <c r="O14" s="17">
        <v>0.22276149148765301</v>
      </c>
      <c r="P14" s="17">
        <v>0.19450546714554001</v>
      </c>
      <c r="Q14" s="17">
        <v>0.16602335507277199</v>
      </c>
      <c r="R14" s="17"/>
      <c r="S14" s="17">
        <v>0.179006384426838</v>
      </c>
      <c r="T14" s="17">
        <v>0.23780647288363699</v>
      </c>
      <c r="U14" s="17">
        <v>0.274769745560903</v>
      </c>
      <c r="V14" s="17">
        <v>0.19640906979720099</v>
      </c>
      <c r="W14" s="17">
        <v>0.21493306678551599</v>
      </c>
      <c r="X14" s="17">
        <v>0.16775622076097901</v>
      </c>
      <c r="Y14" s="17">
        <v>0.19525238628743</v>
      </c>
      <c r="Z14" s="17">
        <v>0.21658687477240099</v>
      </c>
      <c r="AA14" s="17">
        <v>0.152515040076105</v>
      </c>
      <c r="AB14" s="17"/>
      <c r="AC14" s="17">
        <v>0.142481193334866</v>
      </c>
      <c r="AD14" s="17">
        <v>0.18344481550315</v>
      </c>
      <c r="AE14" s="17">
        <v>0.14522203054421401</v>
      </c>
      <c r="AF14" s="17">
        <v>0.22363851188558001</v>
      </c>
      <c r="AG14" s="17">
        <v>0.176661253498757</v>
      </c>
      <c r="AH14" s="17">
        <v>0.16795850278615401</v>
      </c>
      <c r="AI14" s="17">
        <v>0.187946691670525</v>
      </c>
      <c r="AJ14" s="17">
        <v>0.23127041885460101</v>
      </c>
      <c r="AK14" s="17">
        <v>0.26201027415105799</v>
      </c>
      <c r="AL14" s="17">
        <v>0.217504320485366</v>
      </c>
      <c r="AM14" s="17">
        <v>0.221242999036423</v>
      </c>
      <c r="AN14" s="17">
        <v>0.239073161641043</v>
      </c>
      <c r="AO14" s="17">
        <v>0.220271717134393</v>
      </c>
      <c r="AP14" s="17">
        <v>0.185779654051</v>
      </c>
      <c r="AQ14" s="17">
        <v>0.20986838094711499</v>
      </c>
      <c r="AR14" s="17">
        <v>0.18194715114124599</v>
      </c>
      <c r="AS14" s="17"/>
      <c r="AT14" s="17">
        <v>0.17147571709936499</v>
      </c>
      <c r="AU14" s="17">
        <v>0.19564421464353199</v>
      </c>
      <c r="AV14" s="17">
        <v>0.16466956749067399</v>
      </c>
      <c r="AW14" s="17">
        <v>0.21708264694649701</v>
      </c>
      <c r="AX14" s="17">
        <v>0.26441693769021002</v>
      </c>
      <c r="AY14" s="17">
        <v>0.31224057842389802</v>
      </c>
      <c r="AZ14" s="17"/>
      <c r="BA14" s="17">
        <v>0.168355385607692</v>
      </c>
      <c r="BB14" s="17">
        <v>0.20835778964621601</v>
      </c>
      <c r="BC14" s="17">
        <v>0.21919555533137</v>
      </c>
      <c r="BD14" s="17">
        <v>0.247102695130755</v>
      </c>
      <c r="BE14" s="17">
        <v>0.10206466584142</v>
      </c>
      <c r="BF14" s="17"/>
      <c r="BG14" s="17">
        <v>0.202510286959627</v>
      </c>
      <c r="BH14" s="17">
        <v>0.169777422331782</v>
      </c>
      <c r="BI14" s="17">
        <v>0.256699013517596</v>
      </c>
      <c r="BJ14" s="17">
        <v>0.23118021456556601</v>
      </c>
      <c r="BK14" s="17">
        <v>0.22060012043055699</v>
      </c>
      <c r="BL14" s="17"/>
      <c r="BM14" s="17">
        <v>0.181285927113603</v>
      </c>
      <c r="BN14" s="17">
        <v>0.21992473736412901</v>
      </c>
      <c r="BO14" s="17">
        <v>0.22085467704804401</v>
      </c>
      <c r="BP14" s="17"/>
      <c r="BQ14" s="17">
        <v>0.19972600225166001</v>
      </c>
      <c r="BR14" s="17">
        <v>0.208240344608732</v>
      </c>
      <c r="BS14" s="17"/>
      <c r="BT14" s="17">
        <v>0.21438866082466501</v>
      </c>
      <c r="BU14" s="17">
        <v>0.18961714825602799</v>
      </c>
    </row>
    <row r="15" spans="2:73" ht="28.8" x14ac:dyDescent="0.3">
      <c r="B15" s="18" t="s">
        <v>738</v>
      </c>
      <c r="C15" s="17">
        <v>0.19604821963791599</v>
      </c>
      <c r="D15" s="17">
        <v>0.18237316706607201</v>
      </c>
      <c r="E15" s="17">
        <v>0.209149834760431</v>
      </c>
      <c r="F15" s="17"/>
      <c r="G15" s="17">
        <v>0.22844930570802899</v>
      </c>
      <c r="H15" s="17">
        <v>0.19414984580554101</v>
      </c>
      <c r="I15" s="17">
        <v>0.171210890159954</v>
      </c>
      <c r="J15" s="17">
        <v>0.20331069869775401</v>
      </c>
      <c r="K15" s="17">
        <v>0.17972482558526701</v>
      </c>
      <c r="L15" s="17">
        <v>0.201366125200624</v>
      </c>
      <c r="M15" s="17"/>
      <c r="N15" s="17">
        <v>0.204024416595389</v>
      </c>
      <c r="O15" s="17">
        <v>0.20283615371472</v>
      </c>
      <c r="P15" s="17">
        <v>0.208935324596772</v>
      </c>
      <c r="Q15" s="17">
        <v>0.16500496966857101</v>
      </c>
      <c r="R15" s="17"/>
      <c r="S15" s="17">
        <v>0.21348133445905501</v>
      </c>
      <c r="T15" s="17">
        <v>0.188697781730986</v>
      </c>
      <c r="U15" s="17">
        <v>0.29312575593791301</v>
      </c>
      <c r="V15" s="17">
        <v>0.17533968779478101</v>
      </c>
      <c r="W15" s="17">
        <v>0.21262251831697301</v>
      </c>
      <c r="X15" s="17">
        <v>0.16237219201457101</v>
      </c>
      <c r="Y15" s="17">
        <v>0.159041932397498</v>
      </c>
      <c r="Z15" s="17">
        <v>0.15971543663965701</v>
      </c>
      <c r="AA15" s="17">
        <v>0.183271593382653</v>
      </c>
      <c r="AB15" s="17"/>
      <c r="AC15" s="17">
        <v>0.14656042106285699</v>
      </c>
      <c r="AD15" s="17">
        <v>0.208433877433405</v>
      </c>
      <c r="AE15" s="17">
        <v>0.20319773028357099</v>
      </c>
      <c r="AF15" s="17">
        <v>0.142775440673372</v>
      </c>
      <c r="AG15" s="17">
        <v>0.164834333005556</v>
      </c>
      <c r="AH15" s="17">
        <v>0.191569214131356</v>
      </c>
      <c r="AI15" s="17">
        <v>0.22259829410412901</v>
      </c>
      <c r="AJ15" s="17">
        <v>0.144447413398992</v>
      </c>
      <c r="AK15" s="17">
        <v>0.24686412493042401</v>
      </c>
      <c r="AL15" s="17">
        <v>0.157791962504779</v>
      </c>
      <c r="AM15" s="17">
        <v>0.245840580570379</v>
      </c>
      <c r="AN15" s="17">
        <v>0.202563013254909</v>
      </c>
      <c r="AO15" s="17">
        <v>0.18765124737411501</v>
      </c>
      <c r="AP15" s="17">
        <v>0.30767953019102801</v>
      </c>
      <c r="AQ15" s="17">
        <v>0.16900364467363799</v>
      </c>
      <c r="AR15" s="17">
        <v>0.17242114613683801</v>
      </c>
      <c r="AS15" s="17"/>
      <c r="AT15" s="17">
        <v>0.21295016611780401</v>
      </c>
      <c r="AU15" s="17">
        <v>0.16244673096041001</v>
      </c>
      <c r="AV15" s="17">
        <v>0.195685499088118</v>
      </c>
      <c r="AW15" s="17">
        <v>0.18577860618636499</v>
      </c>
      <c r="AX15" s="17">
        <v>0.236780481194904</v>
      </c>
      <c r="AY15" s="17">
        <v>0.27188016833945</v>
      </c>
      <c r="AZ15" s="17"/>
      <c r="BA15" s="17">
        <v>0.16749108273831101</v>
      </c>
      <c r="BB15" s="17">
        <v>0.167916738029391</v>
      </c>
      <c r="BC15" s="17">
        <v>0.240267597271907</v>
      </c>
      <c r="BD15" s="17">
        <v>0.23129923169303601</v>
      </c>
      <c r="BE15" s="17">
        <v>0.248111380892196</v>
      </c>
      <c r="BF15" s="17"/>
      <c r="BG15" s="17">
        <v>0.15748281493584801</v>
      </c>
      <c r="BH15" s="17">
        <v>0.20221178378017901</v>
      </c>
      <c r="BI15" s="17">
        <v>0.228776455061029</v>
      </c>
      <c r="BJ15" s="17">
        <v>0.22737882711867199</v>
      </c>
      <c r="BK15" s="17">
        <v>0.21051177789428199</v>
      </c>
      <c r="BL15" s="17"/>
      <c r="BM15" s="17">
        <v>0.191810418880516</v>
      </c>
      <c r="BN15" s="17">
        <v>0.19471671854249001</v>
      </c>
      <c r="BO15" s="17">
        <v>0.211883649626707</v>
      </c>
      <c r="BP15" s="17"/>
      <c r="BQ15" s="17">
        <v>0.24182919589055099</v>
      </c>
      <c r="BR15" s="17">
        <v>0.17378921674991901</v>
      </c>
      <c r="BS15" s="17"/>
      <c r="BT15" s="17">
        <v>0.22728674639132801</v>
      </c>
      <c r="BU15" s="17">
        <v>0.15841796269775199</v>
      </c>
    </row>
    <row r="16" spans="2:73" ht="28.8" x14ac:dyDescent="0.3">
      <c r="B16" s="18" t="s">
        <v>739</v>
      </c>
      <c r="C16" s="17">
        <v>0.193847564209984</v>
      </c>
      <c r="D16" s="17">
        <v>0.19659686940319501</v>
      </c>
      <c r="E16" s="17">
        <v>0.19141683500251699</v>
      </c>
      <c r="F16" s="17"/>
      <c r="G16" s="17">
        <v>0.184073994198968</v>
      </c>
      <c r="H16" s="17">
        <v>0.19053648914461799</v>
      </c>
      <c r="I16" s="17">
        <v>0.18716851239562299</v>
      </c>
      <c r="J16" s="17">
        <v>0.204340898664955</v>
      </c>
      <c r="K16" s="17">
        <v>0.19537154152304201</v>
      </c>
      <c r="L16" s="17">
        <v>0.19888068646453499</v>
      </c>
      <c r="M16" s="17"/>
      <c r="N16" s="17">
        <v>0.19512909225755801</v>
      </c>
      <c r="O16" s="17">
        <v>0.17265569674234499</v>
      </c>
      <c r="P16" s="17">
        <v>0.226156197858807</v>
      </c>
      <c r="Q16" s="17">
        <v>0.181804106006586</v>
      </c>
      <c r="R16" s="17"/>
      <c r="S16" s="17">
        <v>0.19309684396794599</v>
      </c>
      <c r="T16" s="17">
        <v>0.18268865650836399</v>
      </c>
      <c r="U16" s="17">
        <v>0.26836838720697698</v>
      </c>
      <c r="V16" s="17">
        <v>0.19670529227458999</v>
      </c>
      <c r="W16" s="17">
        <v>0.20800304101495501</v>
      </c>
      <c r="X16" s="17">
        <v>0.16024815564445599</v>
      </c>
      <c r="Y16" s="17">
        <v>0.16299318824252201</v>
      </c>
      <c r="Z16" s="17">
        <v>0.18478338274984099</v>
      </c>
      <c r="AA16" s="17">
        <v>0.19197269132831801</v>
      </c>
      <c r="AB16" s="17"/>
      <c r="AC16" s="17">
        <v>0.217507990352797</v>
      </c>
      <c r="AD16" s="17">
        <v>0.22600420514501601</v>
      </c>
      <c r="AE16" s="17">
        <v>0.18265269838881701</v>
      </c>
      <c r="AF16" s="17">
        <v>0.17945145508464699</v>
      </c>
      <c r="AG16" s="17">
        <v>0.211087456852463</v>
      </c>
      <c r="AH16" s="17">
        <v>0.215127653111853</v>
      </c>
      <c r="AI16" s="17">
        <v>0.195009010194031</v>
      </c>
      <c r="AJ16" s="17">
        <v>0.17480667876859901</v>
      </c>
      <c r="AK16" s="17">
        <v>0.2013573890641</v>
      </c>
      <c r="AL16" s="17">
        <v>0.197522345234144</v>
      </c>
      <c r="AM16" s="17">
        <v>0.21255563546046</v>
      </c>
      <c r="AN16" s="17">
        <v>0.15005954339698299</v>
      </c>
      <c r="AO16" s="17">
        <v>0.16902054701477801</v>
      </c>
      <c r="AP16" s="17">
        <v>0.132465913904631</v>
      </c>
      <c r="AQ16" s="17">
        <v>0.164298235858679</v>
      </c>
      <c r="AR16" s="17">
        <v>0.22324764588107701</v>
      </c>
      <c r="AS16" s="17"/>
      <c r="AT16" s="17">
        <v>0.17915201453794699</v>
      </c>
      <c r="AU16" s="17">
        <v>0.19006826882617001</v>
      </c>
      <c r="AV16" s="17">
        <v>0.23175596896851</v>
      </c>
      <c r="AW16" s="17">
        <v>0.18700351162869799</v>
      </c>
      <c r="AX16" s="17">
        <v>0.18986487307990299</v>
      </c>
      <c r="AY16" s="17">
        <v>0.20278367208246401</v>
      </c>
      <c r="AZ16" s="17"/>
      <c r="BA16" s="17">
        <v>0.19006811479830099</v>
      </c>
      <c r="BB16" s="17">
        <v>0.18610742877122</v>
      </c>
      <c r="BC16" s="17">
        <v>0.20313248057377201</v>
      </c>
      <c r="BD16" s="17">
        <v>0.18944106465955299</v>
      </c>
      <c r="BE16" s="17">
        <v>0.22420579169788801</v>
      </c>
      <c r="BF16" s="17"/>
      <c r="BG16" s="17">
        <v>0.181600667967004</v>
      </c>
      <c r="BH16" s="17">
        <v>0.18257332837301199</v>
      </c>
      <c r="BI16" s="17">
        <v>0.17308317349975499</v>
      </c>
      <c r="BJ16" s="17">
        <v>0.24339130427629499</v>
      </c>
      <c r="BK16" s="17">
        <v>0.203820982105613</v>
      </c>
      <c r="BL16" s="17"/>
      <c r="BM16" s="17">
        <v>0.17308535411453799</v>
      </c>
      <c r="BN16" s="17">
        <v>0.198422835030163</v>
      </c>
      <c r="BO16" s="17">
        <v>0.2445981633139</v>
      </c>
      <c r="BP16" s="17"/>
      <c r="BQ16" s="17">
        <v>0.21195138095570601</v>
      </c>
      <c r="BR16" s="17">
        <v>0.187512986937315</v>
      </c>
      <c r="BS16" s="17"/>
      <c r="BT16" s="17">
        <v>0.207104357086452</v>
      </c>
      <c r="BU16" s="17">
        <v>0.181733510199347</v>
      </c>
    </row>
    <row r="17" spans="2:73" ht="28.8" x14ac:dyDescent="0.3">
      <c r="B17" s="18" t="s">
        <v>740</v>
      </c>
      <c r="C17" s="17">
        <v>0.1871904141788</v>
      </c>
      <c r="D17" s="17">
        <v>0.18413851536943601</v>
      </c>
      <c r="E17" s="17">
        <v>0.190328298481001</v>
      </c>
      <c r="F17" s="17"/>
      <c r="G17" s="17">
        <v>0.19699037736680799</v>
      </c>
      <c r="H17" s="17">
        <v>0.206938577924554</v>
      </c>
      <c r="I17" s="17">
        <v>0.18967355496951799</v>
      </c>
      <c r="J17" s="17">
        <v>0.171041970015606</v>
      </c>
      <c r="K17" s="17">
        <v>0.19173718457661201</v>
      </c>
      <c r="L17" s="17">
        <v>0.172713587844503</v>
      </c>
      <c r="M17" s="17"/>
      <c r="N17" s="17">
        <v>0.202373415607078</v>
      </c>
      <c r="O17" s="17">
        <v>0.183221594669851</v>
      </c>
      <c r="P17" s="17">
        <v>0.18960308416024599</v>
      </c>
      <c r="Q17" s="17">
        <v>0.16859591904659599</v>
      </c>
      <c r="R17" s="17"/>
      <c r="S17" s="17">
        <v>0.17270633773340099</v>
      </c>
      <c r="T17" s="17">
        <v>0.18810443779629199</v>
      </c>
      <c r="U17" s="17">
        <v>0.23065012018391101</v>
      </c>
      <c r="V17" s="17">
        <v>0.181141724067342</v>
      </c>
      <c r="W17" s="17">
        <v>0.20073193968880601</v>
      </c>
      <c r="X17" s="17">
        <v>0.20317457148387</v>
      </c>
      <c r="Y17" s="17">
        <v>0.143539782544399</v>
      </c>
      <c r="Z17" s="17">
        <v>0.21266245354535601</v>
      </c>
      <c r="AA17" s="17">
        <v>0.17758140306808601</v>
      </c>
      <c r="AB17" s="17"/>
      <c r="AC17" s="17">
        <v>0.14267750528251899</v>
      </c>
      <c r="AD17" s="17">
        <v>0.14746620046092099</v>
      </c>
      <c r="AE17" s="17">
        <v>0.205268435383961</v>
      </c>
      <c r="AF17" s="17">
        <v>0.129980818323297</v>
      </c>
      <c r="AG17" s="17">
        <v>0.17348024879564999</v>
      </c>
      <c r="AH17" s="17">
        <v>0.18583212187845799</v>
      </c>
      <c r="AI17" s="17">
        <v>0.21869475045227599</v>
      </c>
      <c r="AJ17" s="17">
        <v>0.19763862797297599</v>
      </c>
      <c r="AK17" s="17">
        <v>0.21164288285565699</v>
      </c>
      <c r="AL17" s="17">
        <v>0.17112562339100301</v>
      </c>
      <c r="AM17" s="17">
        <v>0.189212811801864</v>
      </c>
      <c r="AN17" s="17">
        <v>0.175144468216656</v>
      </c>
      <c r="AO17" s="17">
        <v>0.24321375224376199</v>
      </c>
      <c r="AP17" s="17">
        <v>0.23784765034709501</v>
      </c>
      <c r="AQ17" s="17">
        <v>0.19026211427016701</v>
      </c>
      <c r="AR17" s="17">
        <v>0.17008890227026</v>
      </c>
      <c r="AS17" s="17"/>
      <c r="AT17" s="17">
        <v>0.155954424113254</v>
      </c>
      <c r="AU17" s="17">
        <v>0.18767244059881</v>
      </c>
      <c r="AV17" s="17">
        <v>0.20102519106327399</v>
      </c>
      <c r="AW17" s="17">
        <v>0.171305900383842</v>
      </c>
      <c r="AX17" s="17">
        <v>0.217446422639054</v>
      </c>
      <c r="AY17" s="17">
        <v>0.290486588728253</v>
      </c>
      <c r="AZ17" s="17"/>
      <c r="BA17" s="17">
        <v>0.17197543572876101</v>
      </c>
      <c r="BB17" s="17">
        <v>0.19272367463298001</v>
      </c>
      <c r="BC17" s="17">
        <v>0.18143960711679699</v>
      </c>
      <c r="BD17" s="17">
        <v>0.22185570916061101</v>
      </c>
      <c r="BE17" s="17">
        <v>0.164260731776118</v>
      </c>
      <c r="BF17" s="17"/>
      <c r="BG17" s="17">
        <v>0.19324192816776101</v>
      </c>
      <c r="BH17" s="17">
        <v>0.17254522365438599</v>
      </c>
      <c r="BI17" s="17">
        <v>0.17996545534779801</v>
      </c>
      <c r="BJ17" s="17">
        <v>0.208919367581898</v>
      </c>
      <c r="BK17" s="17">
        <v>0.156430366387841</v>
      </c>
      <c r="BL17" s="17"/>
      <c r="BM17" s="17">
        <v>0.18492614684414199</v>
      </c>
      <c r="BN17" s="17">
        <v>0.17835403697573801</v>
      </c>
      <c r="BO17" s="17">
        <v>0.21529390170425899</v>
      </c>
      <c r="BP17" s="17"/>
      <c r="BQ17" s="17">
        <v>0.19102263501695699</v>
      </c>
      <c r="BR17" s="17">
        <v>0.18872752804120599</v>
      </c>
      <c r="BS17" s="17"/>
      <c r="BT17" s="17">
        <v>0.195107314563012</v>
      </c>
      <c r="BU17" s="17">
        <v>0.18100477405872201</v>
      </c>
    </row>
    <row r="18" spans="2:73" ht="43.2" x14ac:dyDescent="0.3">
      <c r="B18" s="18" t="s">
        <v>741</v>
      </c>
      <c r="C18" s="17">
        <v>0.18249456563829999</v>
      </c>
      <c r="D18" s="17">
        <v>0.159318153495554</v>
      </c>
      <c r="E18" s="17">
        <v>0.204463470899515</v>
      </c>
      <c r="F18" s="17"/>
      <c r="G18" s="17">
        <v>0.17409783958241601</v>
      </c>
      <c r="H18" s="17">
        <v>0.187823104283627</v>
      </c>
      <c r="I18" s="17">
        <v>0.199374187217154</v>
      </c>
      <c r="J18" s="17">
        <v>0.195622659624898</v>
      </c>
      <c r="K18" s="17">
        <v>0.17755001953449701</v>
      </c>
      <c r="L18" s="17">
        <v>0.16263915805307699</v>
      </c>
      <c r="M18" s="17"/>
      <c r="N18" s="17">
        <v>0.187091249096238</v>
      </c>
      <c r="O18" s="17">
        <v>0.19205946701568199</v>
      </c>
      <c r="P18" s="17">
        <v>0.20237393287055999</v>
      </c>
      <c r="Q18" s="17">
        <v>0.14749290873125001</v>
      </c>
      <c r="R18" s="17"/>
      <c r="S18" s="17">
        <v>0.156599066434923</v>
      </c>
      <c r="T18" s="17">
        <v>0.185367633207845</v>
      </c>
      <c r="U18" s="17">
        <v>0.27507322271402601</v>
      </c>
      <c r="V18" s="17">
        <v>0.157230793998479</v>
      </c>
      <c r="W18" s="17">
        <v>0.187597007556212</v>
      </c>
      <c r="X18" s="17">
        <v>0.14526516068397299</v>
      </c>
      <c r="Y18" s="17">
        <v>0.18638731531788699</v>
      </c>
      <c r="Z18" s="17">
        <v>0.27833268964535401</v>
      </c>
      <c r="AA18" s="17">
        <v>0.14618310269825299</v>
      </c>
      <c r="AB18" s="17"/>
      <c r="AC18" s="17">
        <v>8.1830134344592298E-2</v>
      </c>
      <c r="AD18" s="17">
        <v>0.18608448720972401</v>
      </c>
      <c r="AE18" s="17">
        <v>0.17561091496968201</v>
      </c>
      <c r="AF18" s="17">
        <v>0.120808325998292</v>
      </c>
      <c r="AG18" s="17">
        <v>0.212328126903845</v>
      </c>
      <c r="AH18" s="17">
        <v>0.16882554294636601</v>
      </c>
      <c r="AI18" s="17">
        <v>0.198281615223314</v>
      </c>
      <c r="AJ18" s="17">
        <v>0.18382728985942601</v>
      </c>
      <c r="AK18" s="17">
        <v>0.22217535433671501</v>
      </c>
      <c r="AL18" s="17">
        <v>0.14559184070162501</v>
      </c>
      <c r="AM18" s="17">
        <v>0.20449347255807601</v>
      </c>
      <c r="AN18" s="17">
        <v>0.12455876628863601</v>
      </c>
      <c r="AO18" s="17">
        <v>0.21714026057650801</v>
      </c>
      <c r="AP18" s="17">
        <v>0.223555182734758</v>
      </c>
      <c r="AQ18" s="17">
        <v>0.22099972569663301</v>
      </c>
      <c r="AR18" s="17">
        <v>0.17769436347464199</v>
      </c>
      <c r="AS18" s="17"/>
      <c r="AT18" s="17">
        <v>0.18010335248370901</v>
      </c>
      <c r="AU18" s="17">
        <v>0.169845143543009</v>
      </c>
      <c r="AV18" s="17">
        <v>0.17868899018230699</v>
      </c>
      <c r="AW18" s="17">
        <v>0.19924598099643101</v>
      </c>
      <c r="AX18" s="17">
        <v>0.19951727215578899</v>
      </c>
      <c r="AY18" s="17">
        <v>0.18244864856095999</v>
      </c>
      <c r="AZ18" s="17"/>
      <c r="BA18" s="17">
        <v>0.15260157241987199</v>
      </c>
      <c r="BB18" s="17">
        <v>0.18427898729682399</v>
      </c>
      <c r="BC18" s="17">
        <v>0.19238224579907301</v>
      </c>
      <c r="BD18" s="17">
        <v>0.225137812928937</v>
      </c>
      <c r="BE18" s="17">
        <v>0.22225622260209199</v>
      </c>
      <c r="BF18" s="17"/>
      <c r="BG18" s="17">
        <v>0.175210265187663</v>
      </c>
      <c r="BH18" s="17">
        <v>0.17292351422784699</v>
      </c>
      <c r="BI18" s="17">
        <v>0.18813807601676</v>
      </c>
      <c r="BJ18" s="17">
        <v>0.204783927181278</v>
      </c>
      <c r="BK18" s="17">
        <v>0.23158045445144401</v>
      </c>
      <c r="BL18" s="17"/>
      <c r="BM18" s="17">
        <v>0.16594781314256499</v>
      </c>
      <c r="BN18" s="17">
        <v>0.184212655070223</v>
      </c>
      <c r="BO18" s="17">
        <v>0.227602653178301</v>
      </c>
      <c r="BP18" s="17"/>
      <c r="BQ18" s="17">
        <v>0.19559610398069799</v>
      </c>
      <c r="BR18" s="17">
        <v>0.180915860560668</v>
      </c>
      <c r="BS18" s="17"/>
      <c r="BT18" s="17">
        <v>0.204086870084419</v>
      </c>
      <c r="BU18" s="17">
        <v>0.156520631170673</v>
      </c>
    </row>
    <row r="19" spans="2:73" ht="28.8" x14ac:dyDescent="0.3">
      <c r="B19" s="18" t="s">
        <v>742</v>
      </c>
      <c r="C19" s="17">
        <v>0.18072573147738</v>
      </c>
      <c r="D19" s="17">
        <v>0.18614152780632801</v>
      </c>
      <c r="E19" s="17">
        <v>0.175221363766904</v>
      </c>
      <c r="F19" s="17"/>
      <c r="G19" s="17">
        <v>0.26788156301705801</v>
      </c>
      <c r="H19" s="17">
        <v>0.22727097640535501</v>
      </c>
      <c r="I19" s="17">
        <v>0.21090645954808701</v>
      </c>
      <c r="J19" s="17">
        <v>0.15098091721684001</v>
      </c>
      <c r="K19" s="17">
        <v>0.12739688473269201</v>
      </c>
      <c r="L19" s="17">
        <v>0.120623475793794</v>
      </c>
      <c r="M19" s="17"/>
      <c r="N19" s="17">
        <v>0.18868032088624201</v>
      </c>
      <c r="O19" s="17">
        <v>0.193599041798971</v>
      </c>
      <c r="P19" s="17">
        <v>0.182694442917608</v>
      </c>
      <c r="Q19" s="17">
        <v>0.15373792543229001</v>
      </c>
      <c r="R19" s="17"/>
      <c r="S19" s="17">
        <v>0.24053254494355999</v>
      </c>
      <c r="T19" s="17">
        <v>0.165957597004772</v>
      </c>
      <c r="U19" s="17">
        <v>0.19556513054951999</v>
      </c>
      <c r="V19" s="17">
        <v>0.16879842268208001</v>
      </c>
      <c r="W19" s="17">
        <v>0.19341309728641901</v>
      </c>
      <c r="X19" s="17">
        <v>0.16637495774803601</v>
      </c>
      <c r="Y19" s="17">
        <v>0.139574771320847</v>
      </c>
      <c r="Z19" s="17">
        <v>0.166814329877714</v>
      </c>
      <c r="AA19" s="17">
        <v>0.163142576325987</v>
      </c>
      <c r="AB19" s="17"/>
      <c r="AC19" s="17">
        <v>0.46645316115179097</v>
      </c>
      <c r="AD19" s="17">
        <v>0.157294145574391</v>
      </c>
      <c r="AE19" s="17">
        <v>0.17750989343892301</v>
      </c>
      <c r="AF19" s="17">
        <v>0.14311591404526</v>
      </c>
      <c r="AG19" s="17">
        <v>0.178765383886588</v>
      </c>
      <c r="AH19" s="17">
        <v>0.18774839606046401</v>
      </c>
      <c r="AI19" s="17">
        <v>0.196208546963068</v>
      </c>
      <c r="AJ19" s="17">
        <v>0.14077170422532501</v>
      </c>
      <c r="AK19" s="17">
        <v>0.20130044729876301</v>
      </c>
      <c r="AL19" s="17">
        <v>0.13753048168457299</v>
      </c>
      <c r="AM19" s="17">
        <v>0.24142434177026501</v>
      </c>
      <c r="AN19" s="17">
        <v>0.16694813800977401</v>
      </c>
      <c r="AO19" s="17">
        <v>0.19035609492623801</v>
      </c>
      <c r="AP19" s="17">
        <v>0.20474137368796999</v>
      </c>
      <c r="AQ19" s="17">
        <v>0.18395678821565201</v>
      </c>
      <c r="AR19" s="17">
        <v>0.20452839610279699</v>
      </c>
      <c r="AS19" s="17"/>
      <c r="AT19" s="17">
        <v>0.25959598890857499</v>
      </c>
      <c r="AU19" s="17">
        <v>0.15605528764259499</v>
      </c>
      <c r="AV19" s="17">
        <v>0.14692554278597</v>
      </c>
      <c r="AW19" s="17">
        <v>0.16559894529198299</v>
      </c>
      <c r="AX19" s="17">
        <v>0.14302141608487001</v>
      </c>
      <c r="AY19" s="17">
        <v>0.190594372527506</v>
      </c>
      <c r="AZ19" s="17"/>
      <c r="BA19" s="17">
        <v>0.149443764467838</v>
      </c>
      <c r="BB19" s="17">
        <v>0.168055510963946</v>
      </c>
      <c r="BC19" s="17">
        <v>0.21674201663473899</v>
      </c>
      <c r="BD19" s="17">
        <v>0.214035215509052</v>
      </c>
      <c r="BE19" s="17">
        <v>0.27459694749777602</v>
      </c>
      <c r="BF19" s="17"/>
      <c r="BG19" s="17">
        <v>0.15085039391969099</v>
      </c>
      <c r="BH19" s="17">
        <v>0.184759318765019</v>
      </c>
      <c r="BI19" s="17">
        <v>0.155723128011132</v>
      </c>
      <c r="BJ19" s="17">
        <v>0.17724032462355099</v>
      </c>
      <c r="BK19" s="17">
        <v>0.19350791338371501</v>
      </c>
      <c r="BL19" s="17"/>
      <c r="BM19" s="17">
        <v>0.15538340419031199</v>
      </c>
      <c r="BN19" s="17">
        <v>0.17750728838027399</v>
      </c>
      <c r="BO19" s="17">
        <v>0.26395367883496501</v>
      </c>
      <c r="BP19" s="17"/>
      <c r="BQ19" s="17">
        <v>0.232497981982212</v>
      </c>
      <c r="BR19" s="17">
        <v>0.15202406630142401</v>
      </c>
      <c r="BS19" s="17"/>
      <c r="BT19" s="17">
        <v>0.20475361538878201</v>
      </c>
      <c r="BU19" s="17">
        <v>0.15583613711541699</v>
      </c>
    </row>
    <row r="20" spans="2:73" ht="28.8" x14ac:dyDescent="0.3">
      <c r="B20" s="18" t="s">
        <v>743</v>
      </c>
      <c r="C20" s="17">
        <v>0.13959919150942701</v>
      </c>
      <c r="D20" s="17">
        <v>0.126506796640632</v>
      </c>
      <c r="E20" s="17">
        <v>0.15278816565456699</v>
      </c>
      <c r="F20" s="17"/>
      <c r="G20" s="17">
        <v>0.122160201108165</v>
      </c>
      <c r="H20" s="17">
        <v>0.14964233292957499</v>
      </c>
      <c r="I20" s="17">
        <v>0.14343221481624499</v>
      </c>
      <c r="J20" s="17">
        <v>0.15385915673050801</v>
      </c>
      <c r="K20" s="17">
        <v>0.14347969959551199</v>
      </c>
      <c r="L20" s="17">
        <v>0.12566043147734701</v>
      </c>
      <c r="M20" s="17"/>
      <c r="N20" s="17">
        <v>0.14631381909249899</v>
      </c>
      <c r="O20" s="17">
        <v>0.12937109353315401</v>
      </c>
      <c r="P20" s="17">
        <v>0.15768322302306101</v>
      </c>
      <c r="Q20" s="17">
        <v>0.12339971043064001</v>
      </c>
      <c r="R20" s="17"/>
      <c r="S20" s="17">
        <v>0.14051621572370501</v>
      </c>
      <c r="T20" s="17">
        <v>0.14913802681386901</v>
      </c>
      <c r="U20" s="17">
        <v>0.180867650559806</v>
      </c>
      <c r="V20" s="17">
        <v>0.12716993264763601</v>
      </c>
      <c r="W20" s="17">
        <v>0.165024727187494</v>
      </c>
      <c r="X20" s="17">
        <v>0.110776768381479</v>
      </c>
      <c r="Y20" s="17">
        <v>0.12469967129184401</v>
      </c>
      <c r="Z20" s="17">
        <v>0.11775114992790001</v>
      </c>
      <c r="AA20" s="17">
        <v>0.129933692858023</v>
      </c>
      <c r="AB20" s="17"/>
      <c r="AC20" s="17">
        <v>8.7430035497839897E-2</v>
      </c>
      <c r="AD20" s="17">
        <v>0.16568915195697301</v>
      </c>
      <c r="AE20" s="17">
        <v>9.7435402587917594E-2</v>
      </c>
      <c r="AF20" s="17">
        <v>0.115902991210518</v>
      </c>
      <c r="AG20" s="17">
        <v>0.13839225650050399</v>
      </c>
      <c r="AH20" s="17">
        <v>0.144875331677701</v>
      </c>
      <c r="AI20" s="17">
        <v>0.162542886599787</v>
      </c>
      <c r="AJ20" s="17">
        <v>0.100852406870945</v>
      </c>
      <c r="AK20" s="17">
        <v>0.18103166291942199</v>
      </c>
      <c r="AL20" s="17">
        <v>0.176962134380966</v>
      </c>
      <c r="AM20" s="17">
        <v>0.140794975993174</v>
      </c>
      <c r="AN20" s="17">
        <v>0.133722226762926</v>
      </c>
      <c r="AO20" s="17">
        <v>0.13929546248027599</v>
      </c>
      <c r="AP20" s="17">
        <v>0.14801602748357801</v>
      </c>
      <c r="AQ20" s="17">
        <v>6.7689623350452102E-2</v>
      </c>
      <c r="AR20" s="17">
        <v>0.179075544225859</v>
      </c>
      <c r="AS20" s="17"/>
      <c r="AT20" s="17">
        <v>0.13609343951547201</v>
      </c>
      <c r="AU20" s="17">
        <v>0.13583827231416501</v>
      </c>
      <c r="AV20" s="17">
        <v>0.14284722696161301</v>
      </c>
      <c r="AW20" s="17">
        <v>0.12287288046688601</v>
      </c>
      <c r="AX20" s="17">
        <v>0.17969014230282701</v>
      </c>
      <c r="AY20" s="17">
        <v>0.148911972995036</v>
      </c>
      <c r="AZ20" s="17"/>
      <c r="BA20" s="17">
        <v>0.127450939642126</v>
      </c>
      <c r="BB20" s="17">
        <v>0.14995948121363001</v>
      </c>
      <c r="BC20" s="17">
        <v>0.119566966254504</v>
      </c>
      <c r="BD20" s="17">
        <v>0.16671949360674199</v>
      </c>
      <c r="BE20" s="17">
        <v>0.14785868814389699</v>
      </c>
      <c r="BF20" s="17"/>
      <c r="BG20" s="17">
        <v>0.121562845849347</v>
      </c>
      <c r="BH20" s="17">
        <v>0.13298396033246401</v>
      </c>
      <c r="BI20" s="17">
        <v>0.121957059452481</v>
      </c>
      <c r="BJ20" s="17">
        <v>0.18687753503163301</v>
      </c>
      <c r="BK20" s="17">
        <v>0.150946655439129</v>
      </c>
      <c r="BL20" s="17"/>
      <c r="BM20" s="17">
        <v>0.13036521268176399</v>
      </c>
      <c r="BN20" s="17">
        <v>0.14921265260757899</v>
      </c>
      <c r="BO20" s="17">
        <v>0.14384871935093699</v>
      </c>
      <c r="BP20" s="17"/>
      <c r="BQ20" s="17">
        <v>0.16553279906547</v>
      </c>
      <c r="BR20" s="17">
        <v>0.127208528969141</v>
      </c>
      <c r="BS20" s="17"/>
      <c r="BT20" s="17">
        <v>0.15333143023385801</v>
      </c>
      <c r="BU20" s="17">
        <v>0.12802949296667401</v>
      </c>
    </row>
    <row r="21" spans="2:73" ht="28.8" x14ac:dyDescent="0.3">
      <c r="B21" s="18" t="s">
        <v>744</v>
      </c>
      <c r="C21" s="17">
        <v>0.124002974976505</v>
      </c>
      <c r="D21" s="17">
        <v>0.119699431216147</v>
      </c>
      <c r="E21" s="17">
        <v>0.12822956469042401</v>
      </c>
      <c r="F21" s="17"/>
      <c r="G21" s="17">
        <v>0.114594692329159</v>
      </c>
      <c r="H21" s="17">
        <v>0.15724982362093301</v>
      </c>
      <c r="I21" s="17">
        <v>0.117660502339584</v>
      </c>
      <c r="J21" s="17">
        <v>0.117652884916784</v>
      </c>
      <c r="K21" s="17">
        <v>0.128441750513488</v>
      </c>
      <c r="L21" s="17">
        <v>0.110549340396159</v>
      </c>
      <c r="M21" s="17"/>
      <c r="N21" s="17">
        <v>0.15142287140879299</v>
      </c>
      <c r="O21" s="17">
        <v>0.10116515240568399</v>
      </c>
      <c r="P21" s="17">
        <v>0.13486274128805101</v>
      </c>
      <c r="Q21" s="17">
        <v>0.104252881273699</v>
      </c>
      <c r="R21" s="17"/>
      <c r="S21" s="17">
        <v>0.112539393985742</v>
      </c>
      <c r="T21" s="17">
        <v>0.14808404085938401</v>
      </c>
      <c r="U21" s="17">
        <v>0.16512921896723301</v>
      </c>
      <c r="V21" s="17">
        <v>0.107863444334778</v>
      </c>
      <c r="W21" s="17">
        <v>0.12950772380704501</v>
      </c>
      <c r="X21" s="17">
        <v>0.123530906538762</v>
      </c>
      <c r="Y21" s="17">
        <v>0.10056795901019</v>
      </c>
      <c r="Z21" s="17">
        <v>8.1267486138040898E-2</v>
      </c>
      <c r="AA21" s="17">
        <v>0.12145638146285601</v>
      </c>
      <c r="AB21" s="17"/>
      <c r="AC21" s="17">
        <v>8.7430035497839897E-2</v>
      </c>
      <c r="AD21" s="17">
        <v>0.14054521325261399</v>
      </c>
      <c r="AE21" s="17">
        <v>0.114902791727358</v>
      </c>
      <c r="AF21" s="17">
        <v>8.1590183505357697E-2</v>
      </c>
      <c r="AG21" s="17">
        <v>0.12651478662677601</v>
      </c>
      <c r="AH21" s="17">
        <v>0.12308026202859799</v>
      </c>
      <c r="AI21" s="17">
        <v>0.115268967270673</v>
      </c>
      <c r="AJ21" s="17">
        <v>0.12391842271756801</v>
      </c>
      <c r="AK21" s="17">
        <v>0.124094321435036</v>
      </c>
      <c r="AL21" s="17">
        <v>0.158449170343925</v>
      </c>
      <c r="AM21" s="17">
        <v>0.121390918987059</v>
      </c>
      <c r="AN21" s="17">
        <v>0.14413337782380001</v>
      </c>
      <c r="AO21" s="17">
        <v>0.10797966231424599</v>
      </c>
      <c r="AP21" s="17">
        <v>0.175914165216251</v>
      </c>
      <c r="AQ21" s="17">
        <v>0.14226553771018299</v>
      </c>
      <c r="AR21" s="17">
        <v>0.13445388088554999</v>
      </c>
      <c r="AS21" s="17"/>
      <c r="AT21" s="17">
        <v>0.127577772866486</v>
      </c>
      <c r="AU21" s="17">
        <v>0.112458063108391</v>
      </c>
      <c r="AV21" s="17">
        <v>0.119075037898924</v>
      </c>
      <c r="AW21" s="17">
        <v>0.123096995749494</v>
      </c>
      <c r="AX21" s="17">
        <v>0.140735103374965</v>
      </c>
      <c r="AY21" s="17">
        <v>0.153704837968653</v>
      </c>
      <c r="AZ21" s="17"/>
      <c r="BA21" s="17">
        <v>0.100713805987271</v>
      </c>
      <c r="BB21" s="17">
        <v>0.112759434931627</v>
      </c>
      <c r="BC21" s="17">
        <v>0.13384673432057001</v>
      </c>
      <c r="BD21" s="17">
        <v>0.139752910034663</v>
      </c>
      <c r="BE21" s="17">
        <v>0.226171258073561</v>
      </c>
      <c r="BF21" s="17"/>
      <c r="BG21" s="17">
        <v>0.11831889773059</v>
      </c>
      <c r="BH21" s="17">
        <v>0.12455222431907501</v>
      </c>
      <c r="BI21" s="17">
        <v>0.13997564438128399</v>
      </c>
      <c r="BJ21" s="17">
        <v>0.13019150879671701</v>
      </c>
      <c r="BK21" s="17">
        <v>0.17035916028801101</v>
      </c>
      <c r="BL21" s="17"/>
      <c r="BM21" s="17">
        <v>0.124161754889402</v>
      </c>
      <c r="BN21" s="17">
        <v>0.119343078190464</v>
      </c>
      <c r="BO21" s="17">
        <v>0.13479585805435201</v>
      </c>
      <c r="BP21" s="17"/>
      <c r="BQ21" s="17">
        <v>0.14955923731773399</v>
      </c>
      <c r="BR21" s="17">
        <v>0.109475048333649</v>
      </c>
      <c r="BS21" s="17"/>
      <c r="BT21" s="17">
        <v>0.14400004626156401</v>
      </c>
      <c r="BU21" s="17">
        <v>0.103706296335835</v>
      </c>
    </row>
    <row r="22" spans="2:73" ht="28.8" x14ac:dyDescent="0.3">
      <c r="B22" s="18" t="s">
        <v>745</v>
      </c>
      <c r="C22" s="17">
        <v>7.6682895092485506E-2</v>
      </c>
      <c r="D22" s="17">
        <v>9.5140511617250303E-2</v>
      </c>
      <c r="E22" s="17">
        <v>5.89330038349615E-2</v>
      </c>
      <c r="F22" s="17"/>
      <c r="G22" s="17">
        <v>9.2166790045209099E-2</v>
      </c>
      <c r="H22" s="17">
        <v>0.10052070969626201</v>
      </c>
      <c r="I22" s="17">
        <v>7.5461566033454205E-2</v>
      </c>
      <c r="J22" s="17">
        <v>6.7369527332718296E-2</v>
      </c>
      <c r="K22" s="17">
        <v>7.1782600120474396E-2</v>
      </c>
      <c r="L22" s="17">
        <v>5.89072123823563E-2</v>
      </c>
      <c r="M22" s="17"/>
      <c r="N22" s="17">
        <v>8.6626376700910196E-2</v>
      </c>
      <c r="O22" s="17">
        <v>6.9569609247691996E-2</v>
      </c>
      <c r="P22" s="17">
        <v>7.5798844726920694E-2</v>
      </c>
      <c r="Q22" s="17">
        <v>7.1547704366332093E-2</v>
      </c>
      <c r="R22" s="17"/>
      <c r="S22" s="17">
        <v>9.6653732262363401E-2</v>
      </c>
      <c r="T22" s="17">
        <v>8.6787388475292104E-2</v>
      </c>
      <c r="U22" s="17">
        <v>7.5452549528076701E-2</v>
      </c>
      <c r="V22" s="17">
        <v>4.8400740837479299E-2</v>
      </c>
      <c r="W22" s="17">
        <v>0.104449650234112</v>
      </c>
      <c r="X22" s="17">
        <v>4.8851792028809203E-2</v>
      </c>
      <c r="Y22" s="17">
        <v>4.6869185466633601E-2</v>
      </c>
      <c r="Z22" s="17">
        <v>7.8072851701300197E-2</v>
      </c>
      <c r="AA22" s="17">
        <v>8.9129566858981296E-2</v>
      </c>
      <c r="AB22" s="17"/>
      <c r="AC22" s="17">
        <v>0.11466902396801699</v>
      </c>
      <c r="AD22" s="17">
        <v>8.7980988591486398E-2</v>
      </c>
      <c r="AE22" s="17">
        <v>9.1303291343381998E-2</v>
      </c>
      <c r="AF22" s="17">
        <v>5.0518826297612701E-2</v>
      </c>
      <c r="AG22" s="17">
        <v>5.2381346599288399E-2</v>
      </c>
      <c r="AH22" s="17">
        <v>7.0062662277845397E-2</v>
      </c>
      <c r="AI22" s="17">
        <v>8.2686357048036202E-2</v>
      </c>
      <c r="AJ22" s="17">
        <v>5.6518977332989197E-2</v>
      </c>
      <c r="AK22" s="17">
        <v>8.9115011638574895E-2</v>
      </c>
      <c r="AL22" s="17">
        <v>7.0124818397555203E-2</v>
      </c>
      <c r="AM22" s="17">
        <v>0.11145131299680699</v>
      </c>
      <c r="AN22" s="17">
        <v>6.3914009953859596E-2</v>
      </c>
      <c r="AO22" s="17">
        <v>6.5974572042033497E-2</v>
      </c>
      <c r="AP22" s="17">
        <v>0.18154237585796601</v>
      </c>
      <c r="AQ22" s="17">
        <v>6.7285938631780007E-2</v>
      </c>
      <c r="AR22" s="17">
        <v>8.2444546350110198E-2</v>
      </c>
      <c r="AS22" s="17"/>
      <c r="AT22" s="17">
        <v>9.9010337429743495E-2</v>
      </c>
      <c r="AU22" s="17">
        <v>7.4132274270650597E-2</v>
      </c>
      <c r="AV22" s="17">
        <v>5.83215343463609E-2</v>
      </c>
      <c r="AW22" s="17">
        <v>6.0646184723372999E-2</v>
      </c>
      <c r="AX22" s="17">
        <v>8.2753451221182703E-2</v>
      </c>
      <c r="AY22" s="17">
        <v>8.8824525010128205E-2</v>
      </c>
      <c r="AZ22" s="17"/>
      <c r="BA22" s="17">
        <v>5.3916418930963703E-2</v>
      </c>
      <c r="BB22" s="17">
        <v>5.6825619939717298E-2</v>
      </c>
      <c r="BC22" s="17">
        <v>9.7061261793809195E-2</v>
      </c>
      <c r="BD22" s="17">
        <v>0.110929067493622</v>
      </c>
      <c r="BE22" s="17">
        <v>8.27793175902546E-2</v>
      </c>
      <c r="BF22" s="17"/>
      <c r="BG22" s="17">
        <v>6.9846674682481402E-2</v>
      </c>
      <c r="BH22" s="17">
        <v>7.6749403192423502E-2</v>
      </c>
      <c r="BI22" s="17">
        <v>5.5665359046132797E-2</v>
      </c>
      <c r="BJ22" s="17">
        <v>8.8662419354384597E-2</v>
      </c>
      <c r="BK22" s="17">
        <v>0.11977032901380801</v>
      </c>
      <c r="BL22" s="17"/>
      <c r="BM22" s="17">
        <v>7.5998208741208495E-2</v>
      </c>
      <c r="BN22" s="17">
        <v>7.6688066638336397E-2</v>
      </c>
      <c r="BO22" s="17">
        <v>7.87087863077581E-2</v>
      </c>
      <c r="BP22" s="17"/>
      <c r="BQ22" s="17">
        <v>9.4682158637789005E-2</v>
      </c>
      <c r="BR22" s="17">
        <v>6.5620334206906994E-2</v>
      </c>
      <c r="BS22" s="17"/>
      <c r="BT22" s="17">
        <v>8.0969515274946002E-2</v>
      </c>
      <c r="BU22" s="17">
        <v>7.2973711514283501E-2</v>
      </c>
    </row>
    <row r="23" spans="2:73" x14ac:dyDescent="0.3">
      <c r="B23" s="18" t="s">
        <v>165</v>
      </c>
      <c r="C23" s="17">
        <v>0.115626361542062</v>
      </c>
      <c r="D23" s="17">
        <v>0.12767275526922101</v>
      </c>
      <c r="E23" s="17">
        <v>0.10383833381983799</v>
      </c>
      <c r="F23" s="17"/>
      <c r="G23" s="17">
        <v>6.7662080657945295E-2</v>
      </c>
      <c r="H23" s="17">
        <v>7.48124190857824E-2</v>
      </c>
      <c r="I23" s="17">
        <v>8.4001996531970505E-2</v>
      </c>
      <c r="J23" s="17">
        <v>0.12769384371730799</v>
      </c>
      <c r="K23" s="17">
        <v>0.14402151734593799</v>
      </c>
      <c r="L23" s="17">
        <v>0.17740599847383401</v>
      </c>
      <c r="M23" s="17"/>
      <c r="N23" s="17">
        <v>9.8423928057042406E-2</v>
      </c>
      <c r="O23" s="17">
        <v>0.10536909246503</v>
      </c>
      <c r="P23" s="17">
        <v>0.125237159860286</v>
      </c>
      <c r="Q23" s="17">
        <v>0.136267952042745</v>
      </c>
      <c r="R23" s="17"/>
      <c r="S23" s="17">
        <v>0.10870508065725901</v>
      </c>
      <c r="T23" s="17">
        <v>0.120955473131807</v>
      </c>
      <c r="U23" s="17">
        <v>6.8920849079953495E-2</v>
      </c>
      <c r="V23" s="17">
        <v>0.119976986549256</v>
      </c>
      <c r="W23" s="17">
        <v>9.1828455001716297E-2</v>
      </c>
      <c r="X23" s="17">
        <v>0.14974660594584799</v>
      </c>
      <c r="Y23" s="17">
        <v>0.1238973278496</v>
      </c>
      <c r="Z23" s="17">
        <v>0.111341380093608</v>
      </c>
      <c r="AA23" s="17">
        <v>0.13535100599444699</v>
      </c>
      <c r="AB23" s="17"/>
      <c r="AC23" s="17">
        <v>0.21199211982353899</v>
      </c>
      <c r="AD23" s="17">
        <v>0.123760201578915</v>
      </c>
      <c r="AE23" s="17">
        <v>0.123404004410843</v>
      </c>
      <c r="AF23" s="17">
        <v>0.20278533715673799</v>
      </c>
      <c r="AG23" s="17">
        <v>0.148091932296609</v>
      </c>
      <c r="AH23" s="17">
        <v>0.107088797685386</v>
      </c>
      <c r="AI23" s="17">
        <v>9.9177030179670805E-2</v>
      </c>
      <c r="AJ23" s="17">
        <v>0.11881574609051999</v>
      </c>
      <c r="AK23" s="17">
        <v>7.1517146225481207E-2</v>
      </c>
      <c r="AL23" s="17">
        <v>0.14381844030294</v>
      </c>
      <c r="AM23" s="17">
        <v>7.3064416473336502E-2</v>
      </c>
      <c r="AN23" s="17">
        <v>9.2525789871383393E-2</v>
      </c>
      <c r="AO23" s="17">
        <v>7.2382575518801395E-2</v>
      </c>
      <c r="AP23" s="17">
        <v>0.105167957037518</v>
      </c>
      <c r="AQ23" s="17">
        <v>9.0733216486244397E-2</v>
      </c>
      <c r="AR23" s="17">
        <v>0.12743751597422101</v>
      </c>
      <c r="AS23" s="17"/>
      <c r="AT23" s="17">
        <v>9.5099853305604998E-2</v>
      </c>
      <c r="AU23" s="17">
        <v>0.15549866215856101</v>
      </c>
      <c r="AV23" s="17">
        <v>8.0420425349791103E-2</v>
      </c>
      <c r="AW23" s="17">
        <v>0.12369377261279101</v>
      </c>
      <c r="AX23" s="17">
        <v>9.9424037529335901E-2</v>
      </c>
      <c r="AY23" s="17">
        <v>8.4900137026676703E-2</v>
      </c>
      <c r="AZ23" s="17"/>
      <c r="BA23" s="17">
        <v>0.127511084794207</v>
      </c>
      <c r="BB23" s="17">
        <v>0.13290550237999399</v>
      </c>
      <c r="BC23" s="17">
        <v>8.3377374295328002E-2</v>
      </c>
      <c r="BD23" s="17">
        <v>6.3232796291119706E-2</v>
      </c>
      <c r="BE23" s="17">
        <v>0.11849417182534</v>
      </c>
      <c r="BF23" s="17"/>
      <c r="BG23" s="17">
        <v>0.14516328595102901</v>
      </c>
      <c r="BH23" s="17">
        <v>0.124881067350171</v>
      </c>
      <c r="BI23" s="17">
        <v>0.12063598513823</v>
      </c>
      <c r="BJ23" s="17">
        <v>0.107030294348945</v>
      </c>
      <c r="BK23" s="17">
        <v>4.8299567824469501E-2</v>
      </c>
      <c r="BL23" s="17"/>
      <c r="BM23" s="17">
        <v>0.117729308885184</v>
      </c>
      <c r="BN23" s="17">
        <v>0.110467248432225</v>
      </c>
      <c r="BO23" s="17">
        <v>0.12183811045523101</v>
      </c>
      <c r="BP23" s="17"/>
      <c r="BQ23" s="17">
        <v>8.2957905725306105E-2</v>
      </c>
      <c r="BR23" s="17">
        <v>0.138557462161609</v>
      </c>
      <c r="BS23" s="17"/>
      <c r="BT23" s="17">
        <v>9.1293002702431805E-2</v>
      </c>
      <c r="BU23" s="17">
        <v>0.14952829077209401</v>
      </c>
    </row>
    <row r="24" spans="2:73" x14ac:dyDescent="0.3">
      <c r="B24" s="18" t="s">
        <v>129</v>
      </c>
      <c r="C24" s="19">
        <v>7.9327934938154807E-2</v>
      </c>
      <c r="D24" s="19">
        <v>7.2474549064942606E-2</v>
      </c>
      <c r="E24" s="19">
        <v>8.6251170550542405E-2</v>
      </c>
      <c r="F24" s="19"/>
      <c r="G24" s="19">
        <v>4.1435474463306997E-2</v>
      </c>
      <c r="H24" s="19">
        <v>6.8646226491486897E-2</v>
      </c>
      <c r="I24" s="19">
        <v>7.8762050882187101E-2</v>
      </c>
      <c r="J24" s="19">
        <v>7.5800367821101305E-2</v>
      </c>
      <c r="K24" s="19">
        <v>0.100369757478196</v>
      </c>
      <c r="L24" s="19">
        <v>0.102318585973193</v>
      </c>
      <c r="M24" s="19"/>
      <c r="N24" s="19">
        <v>4.8499379796236398E-2</v>
      </c>
      <c r="O24" s="19">
        <v>6.6321903886224304E-2</v>
      </c>
      <c r="P24" s="19">
        <v>6.9100218975499506E-2</v>
      </c>
      <c r="Q24" s="19">
        <v>0.13679444164625901</v>
      </c>
      <c r="R24" s="19"/>
      <c r="S24" s="19">
        <v>7.2764133977092693E-2</v>
      </c>
      <c r="T24" s="19">
        <v>9.8305661879000902E-2</v>
      </c>
      <c r="U24" s="19">
        <v>5.7534810851788E-2</v>
      </c>
      <c r="V24" s="19">
        <v>7.0151622640964598E-2</v>
      </c>
      <c r="W24" s="19">
        <v>7.2702043794909396E-2</v>
      </c>
      <c r="X24" s="19">
        <v>0.105368629233728</v>
      </c>
      <c r="Y24" s="19">
        <v>0.100602998782891</v>
      </c>
      <c r="Z24" s="19">
        <v>5.6256291360490998E-2</v>
      </c>
      <c r="AA24" s="19">
        <v>6.56633523708718E-2</v>
      </c>
      <c r="AB24" s="19"/>
      <c r="AC24" s="19">
        <v>2.7313591357829799E-2</v>
      </c>
      <c r="AD24" s="19">
        <v>0.111510001406318</v>
      </c>
      <c r="AE24" s="19">
        <v>9.6854686889152206E-2</v>
      </c>
      <c r="AF24" s="19">
        <v>0.12656306454059699</v>
      </c>
      <c r="AG24" s="19">
        <v>7.6391424978490205E-2</v>
      </c>
      <c r="AH24" s="19">
        <v>9.9682430351855103E-2</v>
      </c>
      <c r="AI24" s="19">
        <v>4.5485221133403003E-2</v>
      </c>
      <c r="AJ24" s="19">
        <v>7.9194060376392303E-2</v>
      </c>
      <c r="AK24" s="19">
        <v>6.9764963838257005E-2</v>
      </c>
      <c r="AL24" s="19">
        <v>8.2410281643998301E-2</v>
      </c>
      <c r="AM24" s="19">
        <v>5.5341773246188802E-2</v>
      </c>
      <c r="AN24" s="19">
        <v>5.8391170967280297E-2</v>
      </c>
      <c r="AO24" s="19">
        <v>4.3388762963021299E-2</v>
      </c>
      <c r="AP24" s="19">
        <v>0.108791023976494</v>
      </c>
      <c r="AQ24" s="19">
        <v>4.1300275597537101E-2</v>
      </c>
      <c r="AR24" s="19">
        <v>3.77937422447868E-2</v>
      </c>
      <c r="AS24" s="19"/>
      <c r="AT24" s="19">
        <v>7.3256709929985495E-2</v>
      </c>
      <c r="AU24" s="19">
        <v>8.1713964220549898E-2</v>
      </c>
      <c r="AV24" s="19">
        <v>8.2906327400125795E-2</v>
      </c>
      <c r="AW24" s="19">
        <v>7.3934845948742306E-2</v>
      </c>
      <c r="AX24" s="19">
        <v>8.55242977394748E-2</v>
      </c>
      <c r="AY24" s="19">
        <v>9.1338374050933299E-2</v>
      </c>
      <c r="AZ24" s="19"/>
      <c r="BA24" s="19">
        <v>0.12444539380664001</v>
      </c>
      <c r="BB24" s="19">
        <v>6.5050386043231004E-2</v>
      </c>
      <c r="BC24" s="19">
        <v>7.4962566975810704E-2</v>
      </c>
      <c r="BD24" s="19">
        <v>3.5098252493567197E-2</v>
      </c>
      <c r="BE24" s="19">
        <v>3.3084019813111598E-2</v>
      </c>
      <c r="BF24" s="19"/>
      <c r="BG24" s="19">
        <v>8.1070929838931299E-2</v>
      </c>
      <c r="BH24" s="19">
        <v>6.5396397550628399E-2</v>
      </c>
      <c r="BI24" s="19">
        <v>5.79673769752901E-2</v>
      </c>
      <c r="BJ24" s="19">
        <v>5.5702312880992998E-2</v>
      </c>
      <c r="BK24" s="19">
        <v>9.3226006010970197E-2</v>
      </c>
      <c r="BL24" s="19"/>
      <c r="BM24" s="19">
        <v>6.2267546797121098E-2</v>
      </c>
      <c r="BN24" s="19">
        <v>9.8631353592812498E-2</v>
      </c>
      <c r="BO24" s="19">
        <v>8.3451551672979199E-2</v>
      </c>
      <c r="BP24" s="19"/>
      <c r="BQ24" s="19">
        <v>3.3669930387076101E-2</v>
      </c>
      <c r="BR24" s="19">
        <v>9.2117793546668603E-2</v>
      </c>
      <c r="BS24" s="19"/>
      <c r="BT24" s="19">
        <v>3.6806042339403398E-2</v>
      </c>
      <c r="BU24" s="19">
        <v>0.113317288630156</v>
      </c>
    </row>
    <row r="25" spans="2:73" x14ac:dyDescent="0.3">
      <c r="B25" s="16"/>
    </row>
    <row r="26" spans="2:73" x14ac:dyDescent="0.3">
      <c r="B26" t="s">
        <v>95</v>
      </c>
    </row>
    <row r="27" spans="2:73" x14ac:dyDescent="0.3">
      <c r="B27" t="s">
        <v>96</v>
      </c>
    </row>
    <row r="29" spans="2:73" x14ac:dyDescent="0.3">
      <c r="B29"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G22"/>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751</v>
      </c>
      <c r="E2" s="26"/>
      <c r="F2" s="26"/>
      <c r="G2" s="26"/>
    </row>
    <row r="6" spans="2:7" ht="49.95" customHeight="1" x14ac:dyDescent="0.3">
      <c r="B6" s="20" t="s">
        <v>14</v>
      </c>
      <c r="C6" s="20" t="s">
        <v>747</v>
      </c>
      <c r="D6" s="20" t="s">
        <v>748</v>
      </c>
      <c r="E6" s="20" t="s">
        <v>749</v>
      </c>
      <c r="F6" s="20" t="s">
        <v>750</v>
      </c>
    </row>
    <row r="7" spans="2:7" x14ac:dyDescent="0.3">
      <c r="B7" s="18" t="s">
        <v>575</v>
      </c>
      <c r="C7" s="17">
        <v>0.187594829469867</v>
      </c>
      <c r="D7" s="17">
        <v>0.14366868688627699</v>
      </c>
      <c r="E7" s="17">
        <v>0.157524288128467</v>
      </c>
      <c r="F7" s="17">
        <v>9.7814450080427606E-2</v>
      </c>
    </row>
    <row r="8" spans="2:7" x14ac:dyDescent="0.3">
      <c r="B8" s="18" t="s">
        <v>574</v>
      </c>
      <c r="C8" s="17">
        <v>0.432013009825919</v>
      </c>
      <c r="D8" s="17">
        <v>0.40748707446862398</v>
      </c>
      <c r="E8" s="17">
        <v>0.42765917682422699</v>
      </c>
      <c r="F8" s="17">
        <v>0.33894095001056901</v>
      </c>
    </row>
    <row r="9" spans="2:7" x14ac:dyDescent="0.3">
      <c r="B9" s="18" t="s">
        <v>573</v>
      </c>
      <c r="C9" s="17">
        <v>0.24091673229590299</v>
      </c>
      <c r="D9" s="17">
        <v>0.27768367297392299</v>
      </c>
      <c r="E9" s="17">
        <v>0.241166128828047</v>
      </c>
      <c r="F9" s="17">
        <v>0.32091496775633599</v>
      </c>
    </row>
    <row r="10" spans="2:7" x14ac:dyDescent="0.3">
      <c r="B10" s="18" t="s">
        <v>572</v>
      </c>
      <c r="C10" s="17">
        <v>6.0177822331790497E-2</v>
      </c>
      <c r="D10" s="17">
        <v>8.2800461468653996E-2</v>
      </c>
      <c r="E10" s="17">
        <v>8.5756266231699504E-2</v>
      </c>
      <c r="F10" s="17">
        <v>0.125725969546573</v>
      </c>
    </row>
    <row r="11" spans="2:7" x14ac:dyDescent="0.3">
      <c r="B11" s="18" t="s">
        <v>571</v>
      </c>
      <c r="C11" s="17">
        <v>2.20191757859594E-2</v>
      </c>
      <c r="D11" s="17">
        <v>2.5248436736436699E-2</v>
      </c>
      <c r="E11" s="17">
        <v>2.66426790185533E-2</v>
      </c>
      <c r="F11" s="17">
        <v>4.0530489192817098E-2</v>
      </c>
    </row>
    <row r="12" spans="2:7" x14ac:dyDescent="0.3">
      <c r="B12" s="18" t="s">
        <v>92</v>
      </c>
      <c r="C12" s="17">
        <v>5.7278430290561802E-2</v>
      </c>
      <c r="D12" s="17">
        <v>6.3111667466085195E-2</v>
      </c>
      <c r="E12" s="17">
        <v>6.1251460969005703E-2</v>
      </c>
      <c r="F12" s="17">
        <v>7.6073173413277406E-2</v>
      </c>
    </row>
    <row r="13" spans="2:7" x14ac:dyDescent="0.3">
      <c r="B13" s="23" t="s">
        <v>577</v>
      </c>
      <c r="C13" s="21">
        <v>0.619607839295786</v>
      </c>
      <c r="D13" s="21">
        <v>0.55115576135490096</v>
      </c>
      <c r="E13" s="21">
        <v>0.58518346495269402</v>
      </c>
      <c r="F13" s="21">
        <v>0.436755400090997</v>
      </c>
    </row>
    <row r="14" spans="2:7" x14ac:dyDescent="0.3">
      <c r="B14" s="23" t="s">
        <v>576</v>
      </c>
      <c r="C14" s="21">
        <v>8.21969981177499E-2</v>
      </c>
      <c r="D14" s="21">
        <v>0.108048898205091</v>
      </c>
      <c r="E14" s="21">
        <v>0.112398945250253</v>
      </c>
      <c r="F14" s="21">
        <v>0.16625645873938999</v>
      </c>
    </row>
    <row r="15" spans="2:7" x14ac:dyDescent="0.3">
      <c r="B15" s="23" t="s">
        <v>443</v>
      </c>
      <c r="C15" s="22">
        <v>0.53741084117803595</v>
      </c>
      <c r="D15" s="22">
        <v>0.44310686314981002</v>
      </c>
      <c r="E15" s="22">
        <v>0.47278451970244101</v>
      </c>
      <c r="F15" s="22">
        <v>0.16625645873938999</v>
      </c>
    </row>
    <row r="16" spans="2:7" x14ac:dyDescent="0.3">
      <c r="B16" s="16"/>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BU22"/>
  <sheetViews>
    <sheetView showGridLines="0" topLeftCell="A6"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0.14366868688627699</v>
      </c>
      <c r="D9" s="17">
        <v>0.163984552654658</v>
      </c>
      <c r="E9" s="17">
        <v>0.12394582457804899</v>
      </c>
      <c r="F9" s="17"/>
      <c r="G9" s="17">
        <v>0.21442989617021099</v>
      </c>
      <c r="H9" s="17">
        <v>0.256582741905658</v>
      </c>
      <c r="I9" s="17">
        <v>0.14012140456775399</v>
      </c>
      <c r="J9" s="17">
        <v>0.102904126674881</v>
      </c>
      <c r="K9" s="17">
        <v>9.0448235598155693E-2</v>
      </c>
      <c r="L9" s="17">
        <v>7.6782352459668496E-2</v>
      </c>
      <c r="M9" s="17"/>
      <c r="N9" s="17">
        <v>0.202572323744768</v>
      </c>
      <c r="O9" s="17">
        <v>0.13822008395457999</v>
      </c>
      <c r="P9" s="17">
        <v>0.107182466058461</v>
      </c>
      <c r="Q9" s="17">
        <v>0.116314067000669</v>
      </c>
      <c r="R9" s="17"/>
      <c r="S9" s="17">
        <v>0.226876481623283</v>
      </c>
      <c r="T9" s="17">
        <v>0.10671455853810501</v>
      </c>
      <c r="U9" s="17">
        <v>0.11419302914652101</v>
      </c>
      <c r="V9" s="17">
        <v>0.16556237531321899</v>
      </c>
      <c r="W9" s="17">
        <v>0.1255719286244</v>
      </c>
      <c r="X9" s="17">
        <v>0.12960290105745001</v>
      </c>
      <c r="Y9" s="17">
        <v>9.9337437473747806E-2</v>
      </c>
      <c r="Z9" s="17">
        <v>0.114986433359434</v>
      </c>
      <c r="AA9" s="17">
        <v>0.159278971079089</v>
      </c>
      <c r="AB9" s="17"/>
      <c r="AC9" s="17">
        <v>0.118765990013853</v>
      </c>
      <c r="AD9" s="17">
        <v>0.15628095816104101</v>
      </c>
      <c r="AE9" s="17">
        <v>0.11668229139837701</v>
      </c>
      <c r="AF9" s="17">
        <v>0.106335217329091</v>
      </c>
      <c r="AG9" s="17">
        <v>8.85207533712635E-2</v>
      </c>
      <c r="AH9" s="17">
        <v>0.12796806432956501</v>
      </c>
      <c r="AI9" s="17">
        <v>0.15664275638122499</v>
      </c>
      <c r="AJ9" s="17">
        <v>0.132522634319577</v>
      </c>
      <c r="AK9" s="17">
        <v>9.6864772375058694E-2</v>
      </c>
      <c r="AL9" s="17">
        <v>0.161636248672096</v>
      </c>
      <c r="AM9" s="17">
        <v>0.103161999630752</v>
      </c>
      <c r="AN9" s="17">
        <v>0.16798076359244199</v>
      </c>
      <c r="AO9" s="17">
        <v>0.190955873783686</v>
      </c>
      <c r="AP9" s="17">
        <v>0.24335414512201201</v>
      </c>
      <c r="AQ9" s="17">
        <v>0.179095528625586</v>
      </c>
      <c r="AR9" s="17">
        <v>0.35792690933488902</v>
      </c>
      <c r="AS9" s="17"/>
      <c r="AT9" s="17">
        <v>0.269221530408502</v>
      </c>
      <c r="AU9" s="17">
        <v>0.11751743093239</v>
      </c>
      <c r="AV9" s="17">
        <v>0.126043309974774</v>
      </c>
      <c r="AW9" s="17">
        <v>9.9373276839380298E-2</v>
      </c>
      <c r="AX9" s="17">
        <v>5.0918656564737E-2</v>
      </c>
      <c r="AY9" s="17">
        <v>0.117362845013515</v>
      </c>
      <c r="AZ9" s="17"/>
      <c r="BA9" s="17">
        <v>0.109121957845308</v>
      </c>
      <c r="BB9" s="17">
        <v>0.10511736155767799</v>
      </c>
      <c r="BC9" s="17">
        <v>0.156528396031274</v>
      </c>
      <c r="BD9" s="17">
        <v>0.25780935154447598</v>
      </c>
      <c r="BE9" s="17">
        <v>0.27316514692264099</v>
      </c>
      <c r="BF9" s="17"/>
      <c r="BG9" s="17">
        <v>0.13176438484012901</v>
      </c>
      <c r="BH9" s="17">
        <v>0.20085627366339401</v>
      </c>
      <c r="BI9" s="17">
        <v>0.102641589528016</v>
      </c>
      <c r="BJ9" s="17">
        <v>9.0512099106404398E-2</v>
      </c>
      <c r="BK9" s="17">
        <v>0.100490127093343</v>
      </c>
      <c r="BL9" s="17"/>
      <c r="BM9" s="17">
        <v>0.174774596642575</v>
      </c>
      <c r="BN9" s="17">
        <v>0.121311144373433</v>
      </c>
      <c r="BO9" s="17">
        <v>0.105113394489217</v>
      </c>
      <c r="BP9" s="17"/>
      <c r="BQ9" s="17">
        <v>0.21981624623186399</v>
      </c>
      <c r="BR9" s="17">
        <v>0.101683816684506</v>
      </c>
      <c r="BS9" s="17"/>
      <c r="BT9" s="17">
        <v>0.16544500823194</v>
      </c>
      <c r="BU9" s="17">
        <v>0.118677565216144</v>
      </c>
    </row>
    <row r="10" spans="2:73" x14ac:dyDescent="0.3">
      <c r="B10" s="18" t="s">
        <v>574</v>
      </c>
      <c r="C10" s="17">
        <v>0.40748707446862398</v>
      </c>
      <c r="D10" s="17">
        <v>0.40373926942597499</v>
      </c>
      <c r="E10" s="17">
        <v>0.41202314606012402</v>
      </c>
      <c r="F10" s="17"/>
      <c r="G10" s="17">
        <v>0.43771291750652502</v>
      </c>
      <c r="H10" s="17">
        <v>0.41551325848315002</v>
      </c>
      <c r="I10" s="17">
        <v>0.41969377990497803</v>
      </c>
      <c r="J10" s="17">
        <v>0.41747873560728999</v>
      </c>
      <c r="K10" s="17">
        <v>0.36215926926275799</v>
      </c>
      <c r="L10" s="17">
        <v>0.39331648990490098</v>
      </c>
      <c r="M10" s="17"/>
      <c r="N10" s="17">
        <v>0.45528523517622799</v>
      </c>
      <c r="O10" s="17">
        <v>0.40328666271305902</v>
      </c>
      <c r="P10" s="17">
        <v>0.40751388507608699</v>
      </c>
      <c r="Q10" s="17">
        <v>0.36303481308514002</v>
      </c>
      <c r="R10" s="17"/>
      <c r="S10" s="17">
        <v>0.432752695378603</v>
      </c>
      <c r="T10" s="17">
        <v>0.37253314796394299</v>
      </c>
      <c r="U10" s="17">
        <v>0.35818770320306897</v>
      </c>
      <c r="V10" s="17">
        <v>0.41080966961940202</v>
      </c>
      <c r="W10" s="17">
        <v>0.44157953558837099</v>
      </c>
      <c r="X10" s="17">
        <v>0.41583534093303498</v>
      </c>
      <c r="Y10" s="17">
        <v>0.46399293759375998</v>
      </c>
      <c r="Z10" s="17">
        <v>0.43861822829717501</v>
      </c>
      <c r="AA10" s="17">
        <v>0.36921016775018001</v>
      </c>
      <c r="AB10" s="17"/>
      <c r="AC10" s="17">
        <v>0.31500548469020001</v>
      </c>
      <c r="AD10" s="17">
        <v>0.32179694957787103</v>
      </c>
      <c r="AE10" s="17">
        <v>0.38376031888168199</v>
      </c>
      <c r="AF10" s="17">
        <v>0.37203989818536498</v>
      </c>
      <c r="AG10" s="17">
        <v>0.38938639874536701</v>
      </c>
      <c r="AH10" s="17">
        <v>0.43208577179385999</v>
      </c>
      <c r="AI10" s="17">
        <v>0.38674304226918998</v>
      </c>
      <c r="AJ10" s="17">
        <v>0.44627357277035601</v>
      </c>
      <c r="AK10" s="17">
        <v>0.43072413726289199</v>
      </c>
      <c r="AL10" s="17">
        <v>0.41265801477356501</v>
      </c>
      <c r="AM10" s="17">
        <v>0.44511777411219799</v>
      </c>
      <c r="AN10" s="17">
        <v>0.45778552272874801</v>
      </c>
      <c r="AO10" s="17">
        <v>0.42947834273159602</v>
      </c>
      <c r="AP10" s="17">
        <v>0.36548800634404</v>
      </c>
      <c r="AQ10" s="17">
        <v>0.482432130460208</v>
      </c>
      <c r="AR10" s="17">
        <v>0.44724236258385103</v>
      </c>
      <c r="AS10" s="17"/>
      <c r="AT10" s="17">
        <v>0.40644067691797597</v>
      </c>
      <c r="AU10" s="17">
        <v>0.41291528959368601</v>
      </c>
      <c r="AV10" s="17">
        <v>0.43366790312430298</v>
      </c>
      <c r="AW10" s="17">
        <v>0.36699257298750598</v>
      </c>
      <c r="AX10" s="17">
        <v>0.41016442330087099</v>
      </c>
      <c r="AY10" s="17">
        <v>0.446522455312234</v>
      </c>
      <c r="AZ10" s="17"/>
      <c r="BA10" s="17">
        <v>0.35495453937176402</v>
      </c>
      <c r="BB10" s="17">
        <v>0.41723651894486002</v>
      </c>
      <c r="BC10" s="17">
        <v>0.45034893870349502</v>
      </c>
      <c r="BD10" s="17">
        <v>0.45077490191818498</v>
      </c>
      <c r="BE10" s="17">
        <v>0.43480118339382601</v>
      </c>
      <c r="BF10" s="17"/>
      <c r="BG10" s="17">
        <v>0.43127567873336398</v>
      </c>
      <c r="BH10" s="17">
        <v>0.45809060201365398</v>
      </c>
      <c r="BI10" s="17">
        <v>0.42272382605493303</v>
      </c>
      <c r="BJ10" s="17">
        <v>0.31990351649426302</v>
      </c>
      <c r="BK10" s="17">
        <v>0.39292100575393801</v>
      </c>
      <c r="BL10" s="17"/>
      <c r="BM10" s="17">
        <v>0.42371106497833999</v>
      </c>
      <c r="BN10" s="17">
        <v>0.39583142851675102</v>
      </c>
      <c r="BO10" s="17">
        <v>0.38736454856355601</v>
      </c>
      <c r="BP10" s="17"/>
      <c r="BQ10" s="17">
        <v>0.44405701860729901</v>
      </c>
      <c r="BR10" s="17">
        <v>0.38800833038114901</v>
      </c>
      <c r="BS10" s="17"/>
      <c r="BT10" s="17">
        <v>0.43364071890886002</v>
      </c>
      <c r="BU10" s="17">
        <v>0.38525065363453198</v>
      </c>
    </row>
    <row r="11" spans="2:73" x14ac:dyDescent="0.3">
      <c r="B11" s="18" t="s">
        <v>573</v>
      </c>
      <c r="C11" s="17">
        <v>0.27768367297392299</v>
      </c>
      <c r="D11" s="17">
        <v>0.267528159785966</v>
      </c>
      <c r="E11" s="17">
        <v>0.28765234793379701</v>
      </c>
      <c r="F11" s="17"/>
      <c r="G11" s="17">
        <v>0.19327754881509801</v>
      </c>
      <c r="H11" s="17">
        <v>0.23402991364185199</v>
      </c>
      <c r="I11" s="17">
        <v>0.273949545279428</v>
      </c>
      <c r="J11" s="17">
        <v>0.30964172106108201</v>
      </c>
      <c r="K11" s="17">
        <v>0.34721587957873501</v>
      </c>
      <c r="L11" s="17">
        <v>0.29943458302200099</v>
      </c>
      <c r="M11" s="17"/>
      <c r="N11" s="17">
        <v>0.212288195088599</v>
      </c>
      <c r="O11" s="17">
        <v>0.29687693229655099</v>
      </c>
      <c r="P11" s="17">
        <v>0.299068219749344</v>
      </c>
      <c r="Q11" s="17">
        <v>0.30726635218530601</v>
      </c>
      <c r="R11" s="17"/>
      <c r="S11" s="17">
        <v>0.2336204552759</v>
      </c>
      <c r="T11" s="17">
        <v>0.34828518691022797</v>
      </c>
      <c r="U11" s="17">
        <v>0.31022470828802501</v>
      </c>
      <c r="V11" s="17">
        <v>0.24324861693108599</v>
      </c>
      <c r="W11" s="17">
        <v>0.24878860396404801</v>
      </c>
      <c r="X11" s="17">
        <v>0.28382666008801799</v>
      </c>
      <c r="Y11" s="17">
        <v>0.25251563489317203</v>
      </c>
      <c r="Z11" s="17">
        <v>0.29265184552593199</v>
      </c>
      <c r="AA11" s="17">
        <v>0.277882193124523</v>
      </c>
      <c r="AB11" s="17"/>
      <c r="AC11" s="17">
        <v>0.22754460487609099</v>
      </c>
      <c r="AD11" s="17">
        <v>0.26305228277765502</v>
      </c>
      <c r="AE11" s="17">
        <v>0.30989866462965099</v>
      </c>
      <c r="AF11" s="17">
        <v>0.306646876650355</v>
      </c>
      <c r="AG11" s="17">
        <v>0.306726486398959</v>
      </c>
      <c r="AH11" s="17">
        <v>0.26202321313667998</v>
      </c>
      <c r="AI11" s="17">
        <v>0.28254476437656501</v>
      </c>
      <c r="AJ11" s="17">
        <v>0.31386728297394501</v>
      </c>
      <c r="AK11" s="17">
        <v>0.269338300577387</v>
      </c>
      <c r="AL11" s="17">
        <v>0.30479859804127302</v>
      </c>
      <c r="AM11" s="17">
        <v>0.29553603913877402</v>
      </c>
      <c r="AN11" s="17">
        <v>0.26393073160515801</v>
      </c>
      <c r="AO11" s="17">
        <v>0.25276443949338101</v>
      </c>
      <c r="AP11" s="17">
        <v>0.286865549654091</v>
      </c>
      <c r="AQ11" s="17">
        <v>0.24631936188774201</v>
      </c>
      <c r="AR11" s="17">
        <v>0.115677364254497</v>
      </c>
      <c r="AS11" s="17"/>
      <c r="AT11" s="17">
        <v>0.21355323881094401</v>
      </c>
      <c r="AU11" s="17">
        <v>0.28515646483004797</v>
      </c>
      <c r="AV11" s="17">
        <v>0.27766298114017601</v>
      </c>
      <c r="AW11" s="17">
        <v>0.33325743825226001</v>
      </c>
      <c r="AX11" s="17">
        <v>0.31393942286294502</v>
      </c>
      <c r="AY11" s="17">
        <v>0.253486969202596</v>
      </c>
      <c r="AZ11" s="17"/>
      <c r="BA11" s="17">
        <v>0.32378956653202701</v>
      </c>
      <c r="BB11" s="17">
        <v>0.30860148737137</v>
      </c>
      <c r="BC11" s="17">
        <v>0.235575433598845</v>
      </c>
      <c r="BD11" s="17">
        <v>0.198439392362418</v>
      </c>
      <c r="BE11" s="17">
        <v>0.216052079523746</v>
      </c>
      <c r="BF11" s="17"/>
      <c r="BG11" s="17">
        <v>0.27555415531330302</v>
      </c>
      <c r="BH11" s="17">
        <v>0.22527452672032899</v>
      </c>
      <c r="BI11" s="17">
        <v>0.28643740544407498</v>
      </c>
      <c r="BJ11" s="17">
        <v>0.38000802135718298</v>
      </c>
      <c r="BK11" s="17">
        <v>0.25747461898283303</v>
      </c>
      <c r="BL11" s="17"/>
      <c r="BM11" s="17">
        <v>0.248845494396707</v>
      </c>
      <c r="BN11" s="17">
        <v>0.299540528300558</v>
      </c>
      <c r="BO11" s="17">
        <v>0.31069809884902999</v>
      </c>
      <c r="BP11" s="17"/>
      <c r="BQ11" s="17">
        <v>0.20989202346987701</v>
      </c>
      <c r="BR11" s="17">
        <v>0.32029561893307001</v>
      </c>
      <c r="BS11" s="17"/>
      <c r="BT11" s="17">
        <v>0.25462808372774998</v>
      </c>
      <c r="BU11" s="17">
        <v>0.30493911049274502</v>
      </c>
    </row>
    <row r="12" spans="2:73" x14ac:dyDescent="0.3">
      <c r="B12" s="18" t="s">
        <v>572</v>
      </c>
      <c r="C12" s="17">
        <v>8.2800461468653996E-2</v>
      </c>
      <c r="D12" s="17">
        <v>8.7815237111424194E-2</v>
      </c>
      <c r="E12" s="17">
        <v>7.7779614329444705E-2</v>
      </c>
      <c r="F12" s="17"/>
      <c r="G12" s="17">
        <v>8.3827772305549997E-2</v>
      </c>
      <c r="H12" s="17">
        <v>4.3372842458593998E-2</v>
      </c>
      <c r="I12" s="17">
        <v>6.6648608958035094E-2</v>
      </c>
      <c r="J12" s="17">
        <v>9.4430427119739493E-2</v>
      </c>
      <c r="K12" s="17">
        <v>9.0080351843567205E-2</v>
      </c>
      <c r="L12" s="17">
        <v>0.11295224207075399</v>
      </c>
      <c r="M12" s="17"/>
      <c r="N12" s="17">
        <v>7.23056380833354E-2</v>
      </c>
      <c r="O12" s="17">
        <v>8.5259157612637901E-2</v>
      </c>
      <c r="P12" s="17">
        <v>8.8209136722627104E-2</v>
      </c>
      <c r="Q12" s="17">
        <v>8.8484916577253298E-2</v>
      </c>
      <c r="R12" s="17"/>
      <c r="S12" s="17">
        <v>5.1317042936375699E-2</v>
      </c>
      <c r="T12" s="17">
        <v>9.2598462790624697E-2</v>
      </c>
      <c r="U12" s="17">
        <v>0.104272621830876</v>
      </c>
      <c r="V12" s="17">
        <v>0.10603498390782699</v>
      </c>
      <c r="W12" s="17">
        <v>5.1577372658698002E-2</v>
      </c>
      <c r="X12" s="17">
        <v>4.2459809851316803E-2</v>
      </c>
      <c r="Y12" s="17">
        <v>0.111409231904275</v>
      </c>
      <c r="Z12" s="17">
        <v>8.0076185523283896E-2</v>
      </c>
      <c r="AA12" s="17">
        <v>0.10504552757688</v>
      </c>
      <c r="AB12" s="17"/>
      <c r="AC12" s="17">
        <v>3.5079677236713402E-2</v>
      </c>
      <c r="AD12" s="17">
        <v>4.17563555015441E-2</v>
      </c>
      <c r="AE12" s="17">
        <v>0.104070717686316</v>
      </c>
      <c r="AF12" s="17">
        <v>8.9621140897867504E-2</v>
      </c>
      <c r="AG12" s="17">
        <v>0.120354667313577</v>
      </c>
      <c r="AH12" s="17">
        <v>8.4968694110922005E-2</v>
      </c>
      <c r="AI12" s="17">
        <v>6.8109027379273795E-2</v>
      </c>
      <c r="AJ12" s="17">
        <v>4.4639532323876997E-2</v>
      </c>
      <c r="AK12" s="17">
        <v>0.13153564014883401</v>
      </c>
      <c r="AL12" s="17">
        <v>7.4684321714823101E-2</v>
      </c>
      <c r="AM12" s="17">
        <v>0.108007576177725</v>
      </c>
      <c r="AN12" s="17">
        <v>5.00227641672603E-2</v>
      </c>
      <c r="AO12" s="17">
        <v>9.3478304125583001E-2</v>
      </c>
      <c r="AP12" s="17">
        <v>3.7365890759630399E-2</v>
      </c>
      <c r="AQ12" s="17">
        <v>3.4941294491263597E-2</v>
      </c>
      <c r="AR12" s="17">
        <v>6.0441990130579798E-2</v>
      </c>
      <c r="AS12" s="17"/>
      <c r="AT12" s="17">
        <v>4.6256176184475598E-2</v>
      </c>
      <c r="AU12" s="17">
        <v>8.3230006528347694E-2</v>
      </c>
      <c r="AV12" s="17">
        <v>8.5483723672187206E-2</v>
      </c>
      <c r="AW12" s="17">
        <v>9.9240831047503406E-2</v>
      </c>
      <c r="AX12" s="17">
        <v>0.124498298986018</v>
      </c>
      <c r="AY12" s="17">
        <v>9.6991745636587703E-2</v>
      </c>
      <c r="AZ12" s="17"/>
      <c r="BA12" s="17">
        <v>8.2376045519333696E-2</v>
      </c>
      <c r="BB12" s="17">
        <v>9.2520450210462096E-2</v>
      </c>
      <c r="BC12" s="17">
        <v>8.1597608894494203E-2</v>
      </c>
      <c r="BD12" s="17">
        <v>5.0090419422487299E-2</v>
      </c>
      <c r="BE12" s="17">
        <v>3.5547769262552299E-2</v>
      </c>
      <c r="BF12" s="17"/>
      <c r="BG12" s="17">
        <v>8.7915373508676703E-2</v>
      </c>
      <c r="BH12" s="17">
        <v>5.5748122776117598E-2</v>
      </c>
      <c r="BI12" s="17">
        <v>9.82106059345077E-2</v>
      </c>
      <c r="BJ12" s="17">
        <v>0.10127336307640999</v>
      </c>
      <c r="BK12" s="17">
        <v>0.13720519307517001</v>
      </c>
      <c r="BL12" s="17"/>
      <c r="BM12" s="17">
        <v>8.61270394988084E-2</v>
      </c>
      <c r="BN12" s="17">
        <v>8.21700451860643E-2</v>
      </c>
      <c r="BO12" s="17">
        <v>7.4420908467527497E-2</v>
      </c>
      <c r="BP12" s="17"/>
      <c r="BQ12" s="17">
        <v>7.0818224585890099E-2</v>
      </c>
      <c r="BR12" s="17">
        <v>9.1772607112238294E-2</v>
      </c>
      <c r="BS12" s="17"/>
      <c r="BT12" s="17">
        <v>7.9371125636082895E-2</v>
      </c>
      <c r="BU12" s="17">
        <v>8.9682509633908294E-2</v>
      </c>
    </row>
    <row r="13" spans="2:73" x14ac:dyDescent="0.3">
      <c r="B13" s="18" t="s">
        <v>571</v>
      </c>
      <c r="C13" s="17">
        <v>2.5248436736436699E-2</v>
      </c>
      <c r="D13" s="17">
        <v>2.9626891976537201E-2</v>
      </c>
      <c r="E13" s="17">
        <v>2.0645928799285701E-2</v>
      </c>
      <c r="F13" s="17"/>
      <c r="G13" s="17">
        <v>1.24769646529616E-2</v>
      </c>
      <c r="H13" s="17">
        <v>1.2116946056861699E-2</v>
      </c>
      <c r="I13" s="17">
        <v>2.2027329207088799E-2</v>
      </c>
      <c r="J13" s="17">
        <v>1.78633498218644E-2</v>
      </c>
      <c r="K13" s="17">
        <v>3.8441351638774698E-2</v>
      </c>
      <c r="L13" s="17">
        <v>4.4156254194569998E-2</v>
      </c>
      <c r="M13" s="17"/>
      <c r="N13" s="17">
        <v>1.8223214494924301E-2</v>
      </c>
      <c r="O13" s="17">
        <v>2.03354202894852E-2</v>
      </c>
      <c r="P13" s="17">
        <v>3.7949306997046003E-2</v>
      </c>
      <c r="Q13" s="17">
        <v>2.5893900265359301E-2</v>
      </c>
      <c r="R13" s="17"/>
      <c r="S13" s="17">
        <v>1.66629396253145E-2</v>
      </c>
      <c r="T13" s="17">
        <v>3.4468987267443997E-2</v>
      </c>
      <c r="U13" s="17">
        <v>3.66795118618937E-2</v>
      </c>
      <c r="V13" s="17">
        <v>2.0124453692728798E-2</v>
      </c>
      <c r="W13" s="17">
        <v>3.4198970227817101E-2</v>
      </c>
      <c r="X13" s="17">
        <v>2.95825134813145E-2</v>
      </c>
      <c r="Y13" s="17">
        <v>1.4479945285431201E-2</v>
      </c>
      <c r="Z13" s="17">
        <v>2.5217869856071801E-2</v>
      </c>
      <c r="AA13" s="17">
        <v>1.8752758640279001E-2</v>
      </c>
      <c r="AB13" s="17"/>
      <c r="AC13" s="17">
        <v>8.3180251955376497E-2</v>
      </c>
      <c r="AD13" s="17">
        <v>5.3662508824453697E-2</v>
      </c>
      <c r="AE13" s="17">
        <v>3.8309577117555602E-2</v>
      </c>
      <c r="AF13" s="17">
        <v>3.8411743090433E-2</v>
      </c>
      <c r="AG13" s="17">
        <v>2.51808772087657E-2</v>
      </c>
      <c r="AH13" s="17">
        <v>2.62766242615785E-2</v>
      </c>
      <c r="AI13" s="17">
        <v>2.9866718051306199E-2</v>
      </c>
      <c r="AJ13" s="17">
        <v>2.53403382243453E-2</v>
      </c>
      <c r="AK13" s="17">
        <v>2.6080670576992499E-2</v>
      </c>
      <c r="AL13" s="17">
        <v>0</v>
      </c>
      <c r="AM13" s="17">
        <v>1.71219777680163E-2</v>
      </c>
      <c r="AN13" s="17">
        <v>1.5144334112084301E-2</v>
      </c>
      <c r="AO13" s="17">
        <v>1.128358355277E-2</v>
      </c>
      <c r="AP13" s="17">
        <v>2.2216531498801598E-2</v>
      </c>
      <c r="AQ13" s="17">
        <v>2.1494046973746201E-2</v>
      </c>
      <c r="AR13" s="17">
        <v>1.2187873341645601E-2</v>
      </c>
      <c r="AS13" s="17"/>
      <c r="AT13" s="17">
        <v>1.32963513714276E-2</v>
      </c>
      <c r="AU13" s="17">
        <v>2.5813368742780701E-2</v>
      </c>
      <c r="AV13" s="17">
        <v>3.1637587345423199E-2</v>
      </c>
      <c r="AW13" s="17">
        <v>2.87472024447206E-2</v>
      </c>
      <c r="AX13" s="17">
        <v>2.38221179634177E-2</v>
      </c>
      <c r="AY13" s="17">
        <v>4.9913064873241202E-2</v>
      </c>
      <c r="AZ13" s="17"/>
      <c r="BA13" s="17">
        <v>2.72229807038574E-2</v>
      </c>
      <c r="BB13" s="17">
        <v>2.56338289774828E-2</v>
      </c>
      <c r="BC13" s="17">
        <v>2.05683768207796E-2</v>
      </c>
      <c r="BD13" s="17">
        <v>1.4865594342231199E-2</v>
      </c>
      <c r="BE13" s="17">
        <v>1.5801156518046301E-2</v>
      </c>
      <c r="BF13" s="17"/>
      <c r="BG13" s="17">
        <v>3.1497364775535101E-2</v>
      </c>
      <c r="BH13" s="17">
        <v>1.14198082423967E-2</v>
      </c>
      <c r="BI13" s="17">
        <v>3.0784711237493399E-2</v>
      </c>
      <c r="BJ13" s="17">
        <v>5.1353436979393603E-2</v>
      </c>
      <c r="BK13" s="17">
        <v>2.06910938376762E-2</v>
      </c>
      <c r="BL13" s="17"/>
      <c r="BM13" s="17">
        <v>2.2629530996076799E-2</v>
      </c>
      <c r="BN13" s="17">
        <v>2.3074553209220701E-2</v>
      </c>
      <c r="BO13" s="17">
        <v>3.83007331060903E-2</v>
      </c>
      <c r="BP13" s="17"/>
      <c r="BQ13" s="17">
        <v>2.42698315060581E-2</v>
      </c>
      <c r="BR13" s="17">
        <v>2.7754539821055201E-2</v>
      </c>
      <c r="BS13" s="17"/>
      <c r="BT13" s="17">
        <v>2.1811664233276601E-2</v>
      </c>
      <c r="BU13" s="17">
        <v>3.36046391446655E-2</v>
      </c>
    </row>
    <row r="14" spans="2:73" x14ac:dyDescent="0.3">
      <c r="B14" s="18" t="s">
        <v>92</v>
      </c>
      <c r="C14" s="17">
        <v>6.3111667466085195E-2</v>
      </c>
      <c r="D14" s="17">
        <v>4.73058890454401E-2</v>
      </c>
      <c r="E14" s="17">
        <v>7.7953138299298702E-2</v>
      </c>
      <c r="F14" s="17"/>
      <c r="G14" s="17">
        <v>5.8274900549654597E-2</v>
      </c>
      <c r="H14" s="17">
        <v>3.8384297453883498E-2</v>
      </c>
      <c r="I14" s="17">
        <v>7.7559332082716897E-2</v>
      </c>
      <c r="J14" s="17">
        <v>5.7681639715143E-2</v>
      </c>
      <c r="K14" s="17">
        <v>7.1654912078009197E-2</v>
      </c>
      <c r="L14" s="17">
        <v>7.3358078348105205E-2</v>
      </c>
      <c r="M14" s="17"/>
      <c r="N14" s="17">
        <v>3.9325393412145401E-2</v>
      </c>
      <c r="O14" s="17">
        <v>5.6021743133687102E-2</v>
      </c>
      <c r="P14" s="17">
        <v>6.0076985396435099E-2</v>
      </c>
      <c r="Q14" s="17">
        <v>9.9005950886272301E-2</v>
      </c>
      <c r="R14" s="17"/>
      <c r="S14" s="17">
        <v>3.8770385160524799E-2</v>
      </c>
      <c r="T14" s="17">
        <v>4.5399656529655698E-2</v>
      </c>
      <c r="U14" s="17">
        <v>7.6442425669614997E-2</v>
      </c>
      <c r="V14" s="17">
        <v>5.42199005357374E-2</v>
      </c>
      <c r="W14" s="17">
        <v>9.8283588936664806E-2</v>
      </c>
      <c r="X14" s="17">
        <v>9.8692774588865495E-2</v>
      </c>
      <c r="Y14" s="17">
        <v>5.8264812849613601E-2</v>
      </c>
      <c r="Z14" s="17">
        <v>4.8449437438102497E-2</v>
      </c>
      <c r="AA14" s="17">
        <v>6.9830381829048896E-2</v>
      </c>
      <c r="AB14" s="17"/>
      <c r="AC14" s="17">
        <v>0.22042399122776599</v>
      </c>
      <c r="AD14" s="17">
        <v>0.163450945157436</v>
      </c>
      <c r="AE14" s="17">
        <v>4.7278430286419502E-2</v>
      </c>
      <c r="AF14" s="17">
        <v>8.6945123846887906E-2</v>
      </c>
      <c r="AG14" s="17">
        <v>6.9830816962068207E-2</v>
      </c>
      <c r="AH14" s="17">
        <v>6.6677632367393797E-2</v>
      </c>
      <c r="AI14" s="17">
        <v>7.6093691542439904E-2</v>
      </c>
      <c r="AJ14" s="17">
        <v>3.7356639387900202E-2</v>
      </c>
      <c r="AK14" s="17">
        <v>4.5456479058836298E-2</v>
      </c>
      <c r="AL14" s="17">
        <v>4.6222816798243999E-2</v>
      </c>
      <c r="AM14" s="17">
        <v>3.1054633172534901E-2</v>
      </c>
      <c r="AN14" s="17">
        <v>4.5135883794307698E-2</v>
      </c>
      <c r="AO14" s="17">
        <v>2.2039456312983902E-2</v>
      </c>
      <c r="AP14" s="17">
        <v>4.4709876621424699E-2</v>
      </c>
      <c r="AQ14" s="17">
        <v>3.5717637561453901E-2</v>
      </c>
      <c r="AR14" s="17">
        <v>6.5235003545381096E-3</v>
      </c>
      <c r="AS14" s="17"/>
      <c r="AT14" s="17">
        <v>5.1232026306674901E-2</v>
      </c>
      <c r="AU14" s="17">
        <v>7.5367439372748202E-2</v>
      </c>
      <c r="AV14" s="17">
        <v>4.5504494743135698E-2</v>
      </c>
      <c r="AW14" s="17">
        <v>7.2388678428630004E-2</v>
      </c>
      <c r="AX14" s="17">
        <v>7.6657080322011795E-2</v>
      </c>
      <c r="AY14" s="17">
        <v>3.5722919961826298E-2</v>
      </c>
      <c r="AZ14" s="17"/>
      <c r="BA14" s="17">
        <v>0.10253491002771099</v>
      </c>
      <c r="BB14" s="17">
        <v>5.0890352938146401E-2</v>
      </c>
      <c r="BC14" s="17">
        <v>5.5381245951111699E-2</v>
      </c>
      <c r="BD14" s="17">
        <v>2.8020340410202502E-2</v>
      </c>
      <c r="BE14" s="17">
        <v>2.46326643791887E-2</v>
      </c>
      <c r="BF14" s="17"/>
      <c r="BG14" s="17">
        <v>4.1993042828993098E-2</v>
      </c>
      <c r="BH14" s="17">
        <v>4.8610666584108397E-2</v>
      </c>
      <c r="BI14" s="17">
        <v>5.9201861800975301E-2</v>
      </c>
      <c r="BJ14" s="17">
        <v>5.6949562986345501E-2</v>
      </c>
      <c r="BK14" s="17">
        <v>9.1217961257039501E-2</v>
      </c>
      <c r="BL14" s="17"/>
      <c r="BM14" s="17">
        <v>4.3912273487492201E-2</v>
      </c>
      <c r="BN14" s="17">
        <v>7.8072300413973103E-2</v>
      </c>
      <c r="BO14" s="17">
        <v>8.4102316524578405E-2</v>
      </c>
      <c r="BP14" s="17"/>
      <c r="BQ14" s="17">
        <v>3.1146655599011999E-2</v>
      </c>
      <c r="BR14" s="17">
        <v>7.0485087067981997E-2</v>
      </c>
      <c r="BS14" s="17"/>
      <c r="BT14" s="17">
        <v>4.5103399262089602E-2</v>
      </c>
      <c r="BU14" s="17">
        <v>6.7845521878005494E-2</v>
      </c>
    </row>
    <row r="15" spans="2:73" x14ac:dyDescent="0.3">
      <c r="B15" s="18" t="s">
        <v>577</v>
      </c>
      <c r="C15" s="21">
        <v>0.55115576135490096</v>
      </c>
      <c r="D15" s="21">
        <v>0.56772382208063299</v>
      </c>
      <c r="E15" s="21">
        <v>0.53596897063817395</v>
      </c>
      <c r="F15" s="21"/>
      <c r="G15" s="21">
        <v>0.65214281367673599</v>
      </c>
      <c r="H15" s="21">
        <v>0.67209600038880801</v>
      </c>
      <c r="I15" s="21">
        <v>0.55981518447273104</v>
      </c>
      <c r="J15" s="21">
        <v>0.52038286228217101</v>
      </c>
      <c r="K15" s="21">
        <v>0.452607504860914</v>
      </c>
      <c r="L15" s="21">
        <v>0.470098842364569</v>
      </c>
      <c r="M15" s="21"/>
      <c r="N15" s="21">
        <v>0.65785755892099596</v>
      </c>
      <c r="O15" s="21">
        <v>0.54150674666763898</v>
      </c>
      <c r="P15" s="21">
        <v>0.51469635113454704</v>
      </c>
      <c r="Q15" s="21">
        <v>0.479348880085809</v>
      </c>
      <c r="R15" s="21"/>
      <c r="S15" s="21">
        <v>0.65962917700188595</v>
      </c>
      <c r="T15" s="21">
        <v>0.47924770650204701</v>
      </c>
      <c r="U15" s="21">
        <v>0.47238073234958999</v>
      </c>
      <c r="V15" s="21">
        <v>0.57637204493262095</v>
      </c>
      <c r="W15" s="21">
        <v>0.56715146421277196</v>
      </c>
      <c r="X15" s="21">
        <v>0.54543824199048496</v>
      </c>
      <c r="Y15" s="21">
        <v>0.56333037506750805</v>
      </c>
      <c r="Z15" s="21">
        <v>0.55360466165660904</v>
      </c>
      <c r="AA15" s="21">
        <v>0.52848913882926896</v>
      </c>
      <c r="AB15" s="21"/>
      <c r="AC15" s="21">
        <v>0.43377147470405297</v>
      </c>
      <c r="AD15" s="21">
        <v>0.47807790773891201</v>
      </c>
      <c r="AE15" s="21">
        <v>0.50044261028005899</v>
      </c>
      <c r="AF15" s="21">
        <v>0.478375115514456</v>
      </c>
      <c r="AG15" s="21">
        <v>0.47790715211662999</v>
      </c>
      <c r="AH15" s="21">
        <v>0.56005383612342596</v>
      </c>
      <c r="AI15" s="21">
        <v>0.54338579865041503</v>
      </c>
      <c r="AJ15" s="21">
        <v>0.57879620708993296</v>
      </c>
      <c r="AK15" s="21">
        <v>0.52758890963795002</v>
      </c>
      <c r="AL15" s="21">
        <v>0.57429426344566004</v>
      </c>
      <c r="AM15" s="21">
        <v>0.54827977374295001</v>
      </c>
      <c r="AN15" s="21">
        <v>0.62576628632119002</v>
      </c>
      <c r="AO15" s="21">
        <v>0.62043421651528197</v>
      </c>
      <c r="AP15" s="21">
        <v>0.60884215146605303</v>
      </c>
      <c r="AQ15" s="21">
        <v>0.66152765908579403</v>
      </c>
      <c r="AR15" s="21">
        <v>0.80516927191873999</v>
      </c>
      <c r="AS15" s="21"/>
      <c r="AT15" s="21">
        <v>0.67566220732647797</v>
      </c>
      <c r="AU15" s="21">
        <v>0.53043272052607604</v>
      </c>
      <c r="AV15" s="21">
        <v>0.55971121309907801</v>
      </c>
      <c r="AW15" s="21">
        <v>0.466365849826886</v>
      </c>
      <c r="AX15" s="21">
        <v>0.46108307986560798</v>
      </c>
      <c r="AY15" s="21">
        <v>0.56388530032574902</v>
      </c>
      <c r="AZ15" s="21"/>
      <c r="BA15" s="21">
        <v>0.464076497217072</v>
      </c>
      <c r="BB15" s="21">
        <v>0.52235388050253795</v>
      </c>
      <c r="BC15" s="21">
        <v>0.60687733473476901</v>
      </c>
      <c r="BD15" s="21">
        <v>0.70858425346266096</v>
      </c>
      <c r="BE15" s="21">
        <v>0.70796633031646705</v>
      </c>
      <c r="BF15" s="21"/>
      <c r="BG15" s="21">
        <v>0.56304006357349201</v>
      </c>
      <c r="BH15" s="21">
        <v>0.65894687567704802</v>
      </c>
      <c r="BI15" s="21">
        <v>0.52536541558294902</v>
      </c>
      <c r="BJ15" s="21">
        <v>0.41041561560066803</v>
      </c>
      <c r="BK15" s="21">
        <v>0.493411132847281</v>
      </c>
      <c r="BL15" s="21"/>
      <c r="BM15" s="21">
        <v>0.59848566162091499</v>
      </c>
      <c r="BN15" s="21">
        <v>0.51714257289018395</v>
      </c>
      <c r="BO15" s="21">
        <v>0.49247794305277298</v>
      </c>
      <c r="BP15" s="21"/>
      <c r="BQ15" s="21">
        <v>0.66387326483916298</v>
      </c>
      <c r="BR15" s="21">
        <v>0.489692147065655</v>
      </c>
      <c r="BS15" s="21"/>
      <c r="BT15" s="21">
        <v>0.59908572714080099</v>
      </c>
      <c r="BU15" s="21">
        <v>0.50392821885067596</v>
      </c>
    </row>
    <row r="16" spans="2:73" x14ac:dyDescent="0.3">
      <c r="B16" s="18" t="s">
        <v>576</v>
      </c>
      <c r="C16" s="21">
        <v>0.108048898205091</v>
      </c>
      <c r="D16" s="21">
        <v>0.11744212908796101</v>
      </c>
      <c r="E16" s="21">
        <v>9.8425543128730406E-2</v>
      </c>
      <c r="F16" s="21"/>
      <c r="G16" s="21">
        <v>9.6304736958511605E-2</v>
      </c>
      <c r="H16" s="21">
        <v>5.5489788515455801E-2</v>
      </c>
      <c r="I16" s="21">
        <v>8.8675938165123896E-2</v>
      </c>
      <c r="J16" s="21">
        <v>0.112293776941604</v>
      </c>
      <c r="K16" s="21">
        <v>0.12852170348234199</v>
      </c>
      <c r="L16" s="21">
        <v>0.157108496265324</v>
      </c>
      <c r="M16" s="21"/>
      <c r="N16" s="21">
        <v>9.05288525782596E-2</v>
      </c>
      <c r="O16" s="21">
        <v>0.105594577902123</v>
      </c>
      <c r="P16" s="21">
        <v>0.126158443719673</v>
      </c>
      <c r="Q16" s="21">
        <v>0.114378816842613</v>
      </c>
      <c r="R16" s="21"/>
      <c r="S16" s="21">
        <v>6.7979982561690203E-2</v>
      </c>
      <c r="T16" s="21">
        <v>0.12706745005806899</v>
      </c>
      <c r="U16" s="21">
        <v>0.14095213369276999</v>
      </c>
      <c r="V16" s="21">
        <v>0.12615943760055601</v>
      </c>
      <c r="W16" s="21">
        <v>8.5776342886515103E-2</v>
      </c>
      <c r="X16" s="21">
        <v>7.2042323332631303E-2</v>
      </c>
      <c r="Y16" s="21">
        <v>0.12588917718970699</v>
      </c>
      <c r="Z16" s="21">
        <v>0.105294055379356</v>
      </c>
      <c r="AA16" s="21">
        <v>0.12379828621715901</v>
      </c>
      <c r="AB16" s="21"/>
      <c r="AC16" s="21">
        <v>0.11825992919209</v>
      </c>
      <c r="AD16" s="21">
        <v>9.5418864325997804E-2</v>
      </c>
      <c r="AE16" s="21">
        <v>0.14238029480387099</v>
      </c>
      <c r="AF16" s="21">
        <v>0.12803288398830101</v>
      </c>
      <c r="AG16" s="21">
        <v>0.14553554452234199</v>
      </c>
      <c r="AH16" s="21">
        <v>0.1112453183725</v>
      </c>
      <c r="AI16" s="21">
        <v>9.7975745430580005E-2</v>
      </c>
      <c r="AJ16" s="21">
        <v>6.9979870548222203E-2</v>
      </c>
      <c r="AK16" s="21">
        <v>0.15761631072582699</v>
      </c>
      <c r="AL16" s="21">
        <v>7.4684321714823101E-2</v>
      </c>
      <c r="AM16" s="21">
        <v>0.12512955394574099</v>
      </c>
      <c r="AN16" s="21">
        <v>6.5167098279344596E-2</v>
      </c>
      <c r="AO16" s="21">
        <v>0.104761887678353</v>
      </c>
      <c r="AP16" s="21">
        <v>5.9582422258432001E-2</v>
      </c>
      <c r="AQ16" s="21">
        <v>5.6435341465009697E-2</v>
      </c>
      <c r="AR16" s="21">
        <v>7.2629863472225401E-2</v>
      </c>
      <c r="AS16" s="21"/>
      <c r="AT16" s="21">
        <v>5.9552527555903199E-2</v>
      </c>
      <c r="AU16" s="21">
        <v>0.10904337527112801</v>
      </c>
      <c r="AV16" s="21">
        <v>0.11712131101761</v>
      </c>
      <c r="AW16" s="21">
        <v>0.12798803349222401</v>
      </c>
      <c r="AX16" s="21">
        <v>0.14832041694943501</v>
      </c>
      <c r="AY16" s="21">
        <v>0.14690481050982901</v>
      </c>
      <c r="AZ16" s="21"/>
      <c r="BA16" s="21">
        <v>0.109599026223191</v>
      </c>
      <c r="BB16" s="21">
        <v>0.11815427918794499</v>
      </c>
      <c r="BC16" s="21">
        <v>0.10216598571527399</v>
      </c>
      <c r="BD16" s="21">
        <v>6.4956013764718504E-2</v>
      </c>
      <c r="BE16" s="21">
        <v>5.1348925780598603E-2</v>
      </c>
      <c r="BF16" s="21"/>
      <c r="BG16" s="21">
        <v>0.11941273828421201</v>
      </c>
      <c r="BH16" s="21">
        <v>6.7167931018514301E-2</v>
      </c>
      <c r="BI16" s="21">
        <v>0.128995317172001</v>
      </c>
      <c r="BJ16" s="21">
        <v>0.15262680005580401</v>
      </c>
      <c r="BK16" s="21">
        <v>0.15789628691284599</v>
      </c>
      <c r="BL16" s="21"/>
      <c r="BM16" s="21">
        <v>0.108756570494885</v>
      </c>
      <c r="BN16" s="21">
        <v>0.10524459839528499</v>
      </c>
      <c r="BO16" s="21">
        <v>0.112721641573618</v>
      </c>
      <c r="BP16" s="21"/>
      <c r="BQ16" s="21">
        <v>9.5088056091948106E-2</v>
      </c>
      <c r="BR16" s="21">
        <v>0.119527146933293</v>
      </c>
      <c r="BS16" s="21"/>
      <c r="BT16" s="21">
        <v>0.101182789869359</v>
      </c>
      <c r="BU16" s="21">
        <v>0.123287148778574</v>
      </c>
    </row>
    <row r="17" spans="2:73" x14ac:dyDescent="0.3">
      <c r="B17" s="18" t="s">
        <v>443</v>
      </c>
      <c r="C17" s="22">
        <v>0.44310686314981002</v>
      </c>
      <c r="D17" s="22">
        <v>0.45028169299267201</v>
      </c>
      <c r="E17" s="22">
        <v>0.43754342750944297</v>
      </c>
      <c r="F17" s="22"/>
      <c r="G17" s="22">
        <v>0.55583807671822405</v>
      </c>
      <c r="H17" s="22">
        <v>0.61660621187335296</v>
      </c>
      <c r="I17" s="22">
        <v>0.47113924630760801</v>
      </c>
      <c r="J17" s="22">
        <v>0.40808908534056798</v>
      </c>
      <c r="K17" s="22">
        <v>0.32408580137857201</v>
      </c>
      <c r="L17" s="22">
        <v>0.31299034609924498</v>
      </c>
      <c r="M17" s="22"/>
      <c r="N17" s="22">
        <v>0.56732870634273602</v>
      </c>
      <c r="O17" s="22">
        <v>0.43591216876551597</v>
      </c>
      <c r="P17" s="22">
        <v>0.38853790741487398</v>
      </c>
      <c r="Q17" s="22">
        <v>0.36497006324319597</v>
      </c>
      <c r="R17" s="22"/>
      <c r="S17" s="22">
        <v>0.59164919444019504</v>
      </c>
      <c r="T17" s="22">
        <v>0.35218025644397899</v>
      </c>
      <c r="U17" s="22">
        <v>0.33142859865682101</v>
      </c>
      <c r="V17" s="22">
        <v>0.45021260733206497</v>
      </c>
      <c r="W17" s="22">
        <v>0.48137512132625598</v>
      </c>
      <c r="X17" s="22">
        <v>0.47339591865785402</v>
      </c>
      <c r="Y17" s="22">
        <v>0.437441197877801</v>
      </c>
      <c r="Z17" s="22">
        <v>0.448310606277254</v>
      </c>
      <c r="AA17" s="22">
        <v>0.40469085261210902</v>
      </c>
      <c r="AB17" s="22"/>
      <c r="AC17" s="22">
        <v>0.31551154551196298</v>
      </c>
      <c r="AD17" s="22">
        <v>0.38265904341291401</v>
      </c>
      <c r="AE17" s="22">
        <v>0.358062315476187</v>
      </c>
      <c r="AF17" s="22">
        <v>0.35034223152615601</v>
      </c>
      <c r="AG17" s="22">
        <v>0.33237160759428802</v>
      </c>
      <c r="AH17" s="22">
        <v>0.44880851775092501</v>
      </c>
      <c r="AI17" s="22">
        <v>0.44541005321983501</v>
      </c>
      <c r="AJ17" s="22">
        <v>0.50881633654171099</v>
      </c>
      <c r="AK17" s="22">
        <v>0.36997259891212397</v>
      </c>
      <c r="AL17" s="22">
        <v>0.499609941730837</v>
      </c>
      <c r="AM17" s="22">
        <v>0.42315021979720902</v>
      </c>
      <c r="AN17" s="22">
        <v>0.56059918804184505</v>
      </c>
      <c r="AO17" s="22">
        <v>0.51567232883692904</v>
      </c>
      <c r="AP17" s="22">
        <v>0.54925972920762101</v>
      </c>
      <c r="AQ17" s="22">
        <v>0.60509231762078397</v>
      </c>
      <c r="AR17" s="22">
        <v>0.732539408446514</v>
      </c>
      <c r="AS17" s="22"/>
      <c r="AT17" s="22">
        <v>0.61610967977057496</v>
      </c>
      <c r="AU17" s="22">
        <v>0.42138934525494698</v>
      </c>
      <c r="AV17" s="22">
        <v>0.44258990208146698</v>
      </c>
      <c r="AW17" s="22">
        <v>0.33837781633466202</v>
      </c>
      <c r="AX17" s="22">
        <v>0.312762662916172</v>
      </c>
      <c r="AY17" s="22">
        <v>0.41698048981592001</v>
      </c>
      <c r="AZ17" s="22"/>
      <c r="BA17" s="22">
        <v>0.35447747099388099</v>
      </c>
      <c r="BB17" s="22">
        <v>0.40419960131459298</v>
      </c>
      <c r="BC17" s="22">
        <v>0.50471134901949499</v>
      </c>
      <c r="BD17" s="22">
        <v>0.64362823969794203</v>
      </c>
      <c r="BE17" s="22">
        <v>0.65661740453586803</v>
      </c>
      <c r="BF17" s="22"/>
      <c r="BG17" s="22">
        <v>0.44362732528928001</v>
      </c>
      <c r="BH17" s="22">
        <v>0.59177894465853398</v>
      </c>
      <c r="BI17" s="22">
        <v>0.396370098410948</v>
      </c>
      <c r="BJ17" s="22">
        <v>0.25778881554486399</v>
      </c>
      <c r="BK17" s="22">
        <v>0.33551484593443498</v>
      </c>
      <c r="BL17" s="22"/>
      <c r="BM17" s="22">
        <v>0.48972909112603003</v>
      </c>
      <c r="BN17" s="22">
        <v>0.41189797449489901</v>
      </c>
      <c r="BO17" s="22">
        <v>0.37975630147915501</v>
      </c>
      <c r="BP17" s="22"/>
      <c r="BQ17" s="22">
        <v>0.56878520874721505</v>
      </c>
      <c r="BR17" s="22">
        <v>0.37016500013236098</v>
      </c>
      <c r="BS17" s="22"/>
      <c r="BT17" s="22">
        <v>0.49790293727144103</v>
      </c>
      <c r="BU17" s="22">
        <v>0.38064107007210202</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BU22"/>
  <sheetViews>
    <sheetView showGridLines="0" topLeftCell="A8"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3016</v>
      </c>
      <c r="D7" s="10">
        <v>1284</v>
      </c>
      <c r="E7" s="10">
        <v>1724</v>
      </c>
      <c r="F7" s="10"/>
      <c r="G7" s="10">
        <v>287</v>
      </c>
      <c r="H7" s="10">
        <v>404</v>
      </c>
      <c r="I7" s="10">
        <v>531</v>
      </c>
      <c r="J7" s="10">
        <v>670</v>
      </c>
      <c r="K7" s="10">
        <v>443</v>
      </c>
      <c r="L7" s="10">
        <v>681</v>
      </c>
      <c r="M7" s="10"/>
      <c r="N7" s="10">
        <v>841</v>
      </c>
      <c r="O7" s="10">
        <v>722</v>
      </c>
      <c r="P7" s="10">
        <v>670</v>
      </c>
      <c r="Q7" s="10">
        <v>768</v>
      </c>
      <c r="R7" s="10"/>
      <c r="S7" s="10">
        <v>477</v>
      </c>
      <c r="T7" s="10">
        <v>488</v>
      </c>
      <c r="U7" s="10">
        <v>303</v>
      </c>
      <c r="V7" s="10">
        <v>332</v>
      </c>
      <c r="W7" s="10">
        <v>272</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889</v>
      </c>
      <c r="AV7" s="10">
        <v>432</v>
      </c>
      <c r="AW7" s="10">
        <v>562</v>
      </c>
      <c r="AX7" s="10">
        <v>326</v>
      </c>
      <c r="AY7" s="10">
        <v>151</v>
      </c>
      <c r="AZ7" s="10"/>
      <c r="BA7" s="10">
        <v>757</v>
      </c>
      <c r="BB7" s="10">
        <v>669</v>
      </c>
      <c r="BC7" s="10">
        <v>715</v>
      </c>
      <c r="BD7" s="10">
        <v>373</v>
      </c>
      <c r="BE7" s="10">
        <v>60</v>
      </c>
      <c r="BF7" s="10"/>
      <c r="BG7" s="10">
        <v>593</v>
      </c>
      <c r="BH7" s="10">
        <v>993</v>
      </c>
      <c r="BI7" s="10">
        <v>284</v>
      </c>
      <c r="BJ7" s="10">
        <v>413</v>
      </c>
      <c r="BK7" s="10">
        <v>155</v>
      </c>
      <c r="BL7" s="10"/>
      <c r="BM7" s="10">
        <v>1380</v>
      </c>
      <c r="BN7" s="10">
        <v>1141</v>
      </c>
      <c r="BO7" s="10">
        <v>495</v>
      </c>
      <c r="BP7" s="10"/>
      <c r="BQ7" s="10">
        <v>1021</v>
      </c>
      <c r="BR7" s="10">
        <v>1839</v>
      </c>
      <c r="BS7" s="10"/>
      <c r="BT7" s="10">
        <v>1742</v>
      </c>
      <c r="BU7" s="10">
        <v>1143</v>
      </c>
    </row>
    <row r="8" spans="2:73" ht="30" customHeight="1" x14ac:dyDescent="0.3">
      <c r="B8" s="11" t="s">
        <v>19</v>
      </c>
      <c r="C8" s="11">
        <v>3016</v>
      </c>
      <c r="D8" s="11">
        <v>1487</v>
      </c>
      <c r="E8" s="11">
        <v>1524</v>
      </c>
      <c r="F8" s="11"/>
      <c r="G8" s="11">
        <v>419</v>
      </c>
      <c r="H8" s="11">
        <v>513</v>
      </c>
      <c r="I8" s="11">
        <v>514</v>
      </c>
      <c r="J8" s="11">
        <v>514</v>
      </c>
      <c r="K8" s="11">
        <v>424</v>
      </c>
      <c r="L8" s="11">
        <v>632</v>
      </c>
      <c r="M8" s="11"/>
      <c r="N8" s="11">
        <v>811</v>
      </c>
      <c r="O8" s="11">
        <v>780</v>
      </c>
      <c r="P8" s="11">
        <v>660</v>
      </c>
      <c r="Q8" s="11">
        <v>750</v>
      </c>
      <c r="R8" s="11"/>
      <c r="S8" s="11">
        <v>483</v>
      </c>
      <c r="T8" s="11">
        <v>483</v>
      </c>
      <c r="U8" s="11">
        <v>302</v>
      </c>
      <c r="V8" s="11">
        <v>332</v>
      </c>
      <c r="W8" s="11">
        <v>270</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872</v>
      </c>
      <c r="AV8" s="11">
        <v>437</v>
      </c>
      <c r="AW8" s="11">
        <v>555</v>
      </c>
      <c r="AX8" s="11">
        <v>308</v>
      </c>
      <c r="AY8" s="11">
        <v>145</v>
      </c>
      <c r="AZ8" s="11"/>
      <c r="BA8" s="11">
        <v>741</v>
      </c>
      <c r="BB8" s="11">
        <v>683</v>
      </c>
      <c r="BC8" s="11">
        <v>736</v>
      </c>
      <c r="BD8" s="11">
        <v>373</v>
      </c>
      <c r="BE8" s="11">
        <v>54</v>
      </c>
      <c r="BF8" s="11"/>
      <c r="BG8" s="11">
        <v>570</v>
      </c>
      <c r="BH8" s="11">
        <v>1012</v>
      </c>
      <c r="BI8" s="11">
        <v>274</v>
      </c>
      <c r="BJ8" s="11">
        <v>412</v>
      </c>
      <c r="BK8" s="11">
        <v>158</v>
      </c>
      <c r="BL8" s="11"/>
      <c r="BM8" s="11">
        <v>1403</v>
      </c>
      <c r="BN8" s="11">
        <v>1141</v>
      </c>
      <c r="BO8" s="11">
        <v>472</v>
      </c>
      <c r="BP8" s="11"/>
      <c r="BQ8" s="11">
        <v>1088</v>
      </c>
      <c r="BR8" s="11">
        <v>1762</v>
      </c>
      <c r="BS8" s="11"/>
      <c r="BT8" s="11">
        <v>1747</v>
      </c>
      <c r="BU8" s="11">
        <v>1133</v>
      </c>
    </row>
    <row r="9" spans="2:73" x14ac:dyDescent="0.3">
      <c r="B9" s="18" t="s">
        <v>575</v>
      </c>
      <c r="C9" s="17">
        <v>0.187594829469867</v>
      </c>
      <c r="D9" s="17">
        <v>0.21501711310388899</v>
      </c>
      <c r="E9" s="17">
        <v>0.161061293960303</v>
      </c>
      <c r="F9" s="17"/>
      <c r="G9" s="17">
        <v>0.24292362239797599</v>
      </c>
      <c r="H9" s="17">
        <v>0.29544228187299298</v>
      </c>
      <c r="I9" s="17">
        <v>0.178703007002355</v>
      </c>
      <c r="J9" s="17">
        <v>0.15600281543561501</v>
      </c>
      <c r="K9" s="17">
        <v>0.141832284621452</v>
      </c>
      <c r="L9" s="17">
        <v>0.127131545084051</v>
      </c>
      <c r="M9" s="17"/>
      <c r="N9" s="17">
        <v>0.241181808207037</v>
      </c>
      <c r="O9" s="17">
        <v>0.17861613925459699</v>
      </c>
      <c r="P9" s="17">
        <v>0.16055627638429301</v>
      </c>
      <c r="Q9" s="17">
        <v>0.16221528415311401</v>
      </c>
      <c r="R9" s="17"/>
      <c r="S9" s="17">
        <v>0.28454633865376999</v>
      </c>
      <c r="T9" s="17">
        <v>0.15158361952944099</v>
      </c>
      <c r="U9" s="17">
        <v>0.14087978154799699</v>
      </c>
      <c r="V9" s="17">
        <v>0.178495795872018</v>
      </c>
      <c r="W9" s="17">
        <v>0.16577377064962601</v>
      </c>
      <c r="X9" s="17">
        <v>0.18682622433474799</v>
      </c>
      <c r="Y9" s="17">
        <v>0.127757645694628</v>
      </c>
      <c r="Z9" s="17">
        <v>0.177952580904642</v>
      </c>
      <c r="AA9" s="17">
        <v>0.22147409721257599</v>
      </c>
      <c r="AB9" s="17"/>
      <c r="AC9" s="17">
        <v>0.27946367862957699</v>
      </c>
      <c r="AD9" s="17">
        <v>0.25271444498213802</v>
      </c>
      <c r="AE9" s="17">
        <v>0.158056854016664</v>
      </c>
      <c r="AF9" s="17">
        <v>0.18392035176980301</v>
      </c>
      <c r="AG9" s="17">
        <v>0.13262673779314901</v>
      </c>
      <c r="AH9" s="17">
        <v>0.16777009210146299</v>
      </c>
      <c r="AI9" s="17">
        <v>0.168002657157136</v>
      </c>
      <c r="AJ9" s="17">
        <v>0.19746859142731599</v>
      </c>
      <c r="AK9" s="17">
        <v>0.16944866249218901</v>
      </c>
      <c r="AL9" s="17">
        <v>0.18830134320603301</v>
      </c>
      <c r="AM9" s="17">
        <v>0.135181165512896</v>
      </c>
      <c r="AN9" s="17">
        <v>0.22920566541043</v>
      </c>
      <c r="AO9" s="17">
        <v>0.21291512730574599</v>
      </c>
      <c r="AP9" s="17">
        <v>0.30532636279287301</v>
      </c>
      <c r="AQ9" s="17">
        <v>0.21114119149917501</v>
      </c>
      <c r="AR9" s="17">
        <v>0.37234344676902298</v>
      </c>
      <c r="AS9" s="17"/>
      <c r="AT9" s="17">
        <v>0.28758207264081198</v>
      </c>
      <c r="AU9" s="17">
        <v>0.177144064771842</v>
      </c>
      <c r="AV9" s="17">
        <v>0.18004814978910899</v>
      </c>
      <c r="AW9" s="17">
        <v>0.14921176985346199</v>
      </c>
      <c r="AX9" s="17">
        <v>0.101255749400929</v>
      </c>
      <c r="AY9" s="17">
        <v>0.123406620755401</v>
      </c>
      <c r="AZ9" s="17"/>
      <c r="BA9" s="17">
        <v>0.14139659386005601</v>
      </c>
      <c r="BB9" s="17">
        <v>0.14531060997950601</v>
      </c>
      <c r="BC9" s="17">
        <v>0.22114393182408901</v>
      </c>
      <c r="BD9" s="17">
        <v>0.29635601780804499</v>
      </c>
      <c r="BE9" s="17">
        <v>0.36866032167648</v>
      </c>
      <c r="BF9" s="17"/>
      <c r="BG9" s="17">
        <v>0.17350188749655299</v>
      </c>
      <c r="BH9" s="17">
        <v>0.25107864640981198</v>
      </c>
      <c r="BI9" s="17">
        <v>0.161516821542629</v>
      </c>
      <c r="BJ9" s="17">
        <v>0.12857008388032901</v>
      </c>
      <c r="BK9" s="17">
        <v>0.155885931074836</v>
      </c>
      <c r="BL9" s="17"/>
      <c r="BM9" s="17">
        <v>0.209622715157295</v>
      </c>
      <c r="BN9" s="17">
        <v>0.17106206627159001</v>
      </c>
      <c r="BO9" s="17">
        <v>0.162040996156606</v>
      </c>
      <c r="BP9" s="17"/>
      <c r="BQ9" s="17">
        <v>0.25841721505216098</v>
      </c>
      <c r="BR9" s="17">
        <v>0.150531165425282</v>
      </c>
      <c r="BS9" s="17"/>
      <c r="BT9" s="17">
        <v>0.202732532475837</v>
      </c>
      <c r="BU9" s="17">
        <v>0.16780262558056999</v>
      </c>
    </row>
    <row r="10" spans="2:73" x14ac:dyDescent="0.3">
      <c r="B10" s="18" t="s">
        <v>574</v>
      </c>
      <c r="C10" s="17">
        <v>0.432013009825919</v>
      </c>
      <c r="D10" s="17">
        <v>0.41255227838262398</v>
      </c>
      <c r="E10" s="17">
        <v>0.45156267460031801</v>
      </c>
      <c r="F10" s="17"/>
      <c r="G10" s="17">
        <v>0.42451984656039499</v>
      </c>
      <c r="H10" s="17">
        <v>0.41272210930473402</v>
      </c>
      <c r="I10" s="17">
        <v>0.44894639966602701</v>
      </c>
      <c r="J10" s="17">
        <v>0.46628106511240902</v>
      </c>
      <c r="K10" s="17">
        <v>0.40990281426491998</v>
      </c>
      <c r="L10" s="17">
        <v>0.42581460215278299</v>
      </c>
      <c r="M10" s="17"/>
      <c r="N10" s="17">
        <v>0.45578538321872702</v>
      </c>
      <c r="O10" s="17">
        <v>0.44837470732335999</v>
      </c>
      <c r="P10" s="17">
        <v>0.42287490326815802</v>
      </c>
      <c r="Q10" s="17">
        <v>0.39791508336935999</v>
      </c>
      <c r="R10" s="17"/>
      <c r="S10" s="17">
        <v>0.419811477037974</v>
      </c>
      <c r="T10" s="17">
        <v>0.41425397112672402</v>
      </c>
      <c r="U10" s="17">
        <v>0.41611047240462501</v>
      </c>
      <c r="V10" s="17">
        <v>0.43869088990049299</v>
      </c>
      <c r="W10" s="17">
        <v>0.46358806855109402</v>
      </c>
      <c r="X10" s="17">
        <v>0.42293968709806101</v>
      </c>
      <c r="Y10" s="17">
        <v>0.48140865270279098</v>
      </c>
      <c r="Z10" s="17">
        <v>0.50770907568339696</v>
      </c>
      <c r="AA10" s="17">
        <v>0.39369673928523402</v>
      </c>
      <c r="AB10" s="17"/>
      <c r="AC10" s="17">
        <v>0.198232659398907</v>
      </c>
      <c r="AD10" s="17">
        <v>0.335580282026952</v>
      </c>
      <c r="AE10" s="17">
        <v>0.42890521176086299</v>
      </c>
      <c r="AF10" s="17">
        <v>0.37807221735168001</v>
      </c>
      <c r="AG10" s="17">
        <v>0.41465638818418998</v>
      </c>
      <c r="AH10" s="17">
        <v>0.46610807042244401</v>
      </c>
      <c r="AI10" s="17">
        <v>0.46184673556980299</v>
      </c>
      <c r="AJ10" s="17">
        <v>0.45348752254774699</v>
      </c>
      <c r="AK10" s="17">
        <v>0.441791054852263</v>
      </c>
      <c r="AL10" s="17">
        <v>0.44502411323396102</v>
      </c>
      <c r="AM10" s="17">
        <v>0.462539911452724</v>
      </c>
      <c r="AN10" s="17">
        <v>0.433474345847986</v>
      </c>
      <c r="AO10" s="17">
        <v>0.49763311840980701</v>
      </c>
      <c r="AP10" s="17">
        <v>0.39941930427195299</v>
      </c>
      <c r="AQ10" s="17">
        <v>0.44737846141230803</v>
      </c>
      <c r="AR10" s="17">
        <v>0.460910292410245</v>
      </c>
      <c r="AS10" s="17"/>
      <c r="AT10" s="17">
        <v>0.430613695791702</v>
      </c>
      <c r="AU10" s="17">
        <v>0.44496751459255202</v>
      </c>
      <c r="AV10" s="17">
        <v>0.416357430974373</v>
      </c>
      <c r="AW10" s="17">
        <v>0.405590637752265</v>
      </c>
      <c r="AX10" s="17">
        <v>0.44576300681678699</v>
      </c>
      <c r="AY10" s="17">
        <v>0.47647612022923103</v>
      </c>
      <c r="AZ10" s="17"/>
      <c r="BA10" s="17">
        <v>0.39892366602320101</v>
      </c>
      <c r="BB10" s="17">
        <v>0.41914017088725802</v>
      </c>
      <c r="BC10" s="17">
        <v>0.47415560327630801</v>
      </c>
      <c r="BD10" s="17">
        <v>0.47021208459164898</v>
      </c>
      <c r="BE10" s="17">
        <v>0.46003358247870202</v>
      </c>
      <c r="BF10" s="17"/>
      <c r="BG10" s="17">
        <v>0.453068374495254</v>
      </c>
      <c r="BH10" s="17">
        <v>0.46053167533856298</v>
      </c>
      <c r="BI10" s="17">
        <v>0.44598367360212499</v>
      </c>
      <c r="BJ10" s="17">
        <v>0.388868959440196</v>
      </c>
      <c r="BK10" s="17">
        <v>0.39728742784148902</v>
      </c>
      <c r="BL10" s="17"/>
      <c r="BM10" s="17">
        <v>0.44665723332928697</v>
      </c>
      <c r="BN10" s="17">
        <v>0.41476537825365101</v>
      </c>
      <c r="BO10" s="17">
        <v>0.43015040986585501</v>
      </c>
      <c r="BP10" s="17"/>
      <c r="BQ10" s="17">
        <v>0.43959748230715401</v>
      </c>
      <c r="BR10" s="17">
        <v>0.42733936836432701</v>
      </c>
      <c r="BS10" s="17"/>
      <c r="BT10" s="17">
        <v>0.46158702398151502</v>
      </c>
      <c r="BU10" s="17">
        <v>0.40624707199625198</v>
      </c>
    </row>
    <row r="11" spans="2:73" x14ac:dyDescent="0.3">
      <c r="B11" s="18" t="s">
        <v>573</v>
      </c>
      <c r="C11" s="17">
        <v>0.24091673229590299</v>
      </c>
      <c r="D11" s="17">
        <v>0.23086104727048601</v>
      </c>
      <c r="E11" s="17">
        <v>0.25026842769396201</v>
      </c>
      <c r="F11" s="17"/>
      <c r="G11" s="17">
        <v>0.205727877688684</v>
      </c>
      <c r="H11" s="17">
        <v>0.20281188084138499</v>
      </c>
      <c r="I11" s="17">
        <v>0.23354160616545799</v>
      </c>
      <c r="J11" s="17">
        <v>0.241562605489724</v>
      </c>
      <c r="K11" s="17">
        <v>0.27864384364504702</v>
      </c>
      <c r="L11" s="17">
        <v>0.275274349075397</v>
      </c>
      <c r="M11" s="17"/>
      <c r="N11" s="17">
        <v>0.19801911143630699</v>
      </c>
      <c r="O11" s="17">
        <v>0.24051983248379</v>
      </c>
      <c r="P11" s="17">
        <v>0.274033780115718</v>
      </c>
      <c r="Q11" s="17">
        <v>0.25830678113469602</v>
      </c>
      <c r="R11" s="17"/>
      <c r="S11" s="17">
        <v>0.21282456210977699</v>
      </c>
      <c r="T11" s="17">
        <v>0.29385572621086797</v>
      </c>
      <c r="U11" s="17">
        <v>0.26287414100385598</v>
      </c>
      <c r="V11" s="17">
        <v>0.247828314317108</v>
      </c>
      <c r="W11" s="17">
        <v>0.20516448722021199</v>
      </c>
      <c r="X11" s="17">
        <v>0.24846868247957801</v>
      </c>
      <c r="Y11" s="17">
        <v>0.23139826639530001</v>
      </c>
      <c r="Z11" s="17">
        <v>0.212912995837574</v>
      </c>
      <c r="AA11" s="17">
        <v>0.224415364848631</v>
      </c>
      <c r="AB11" s="17"/>
      <c r="AC11" s="17">
        <v>0.27618617049398902</v>
      </c>
      <c r="AD11" s="17">
        <v>0.217256118756914</v>
      </c>
      <c r="AE11" s="17">
        <v>0.26080782416937498</v>
      </c>
      <c r="AF11" s="17">
        <v>0.29063507068688299</v>
      </c>
      <c r="AG11" s="17">
        <v>0.28207230485269802</v>
      </c>
      <c r="AH11" s="17">
        <v>0.22009777654107801</v>
      </c>
      <c r="AI11" s="17">
        <v>0.23909791006120101</v>
      </c>
      <c r="AJ11" s="17">
        <v>0.24059533712338599</v>
      </c>
      <c r="AK11" s="17">
        <v>0.24978747965144901</v>
      </c>
      <c r="AL11" s="17">
        <v>0.23118239892474299</v>
      </c>
      <c r="AM11" s="17">
        <v>0.25733122850038398</v>
      </c>
      <c r="AN11" s="17">
        <v>0.22848907866195001</v>
      </c>
      <c r="AO11" s="17">
        <v>0.206285568032124</v>
      </c>
      <c r="AP11" s="17">
        <v>0.17235097641830199</v>
      </c>
      <c r="AQ11" s="17">
        <v>0.25562749576084998</v>
      </c>
      <c r="AR11" s="17">
        <v>0.10668072650166199</v>
      </c>
      <c r="AS11" s="17"/>
      <c r="AT11" s="17">
        <v>0.189892122352016</v>
      </c>
      <c r="AU11" s="17">
        <v>0.23180883950733999</v>
      </c>
      <c r="AV11" s="17">
        <v>0.25371088570488898</v>
      </c>
      <c r="AW11" s="17">
        <v>0.27341932951148001</v>
      </c>
      <c r="AX11" s="17">
        <v>0.30801928845751803</v>
      </c>
      <c r="AY11" s="17">
        <v>0.237159084037075</v>
      </c>
      <c r="AZ11" s="17"/>
      <c r="BA11" s="17">
        <v>0.29394599568898799</v>
      </c>
      <c r="BB11" s="17">
        <v>0.27848104708635102</v>
      </c>
      <c r="BC11" s="17">
        <v>0.186514425130482</v>
      </c>
      <c r="BD11" s="17">
        <v>0.14976403228225799</v>
      </c>
      <c r="BE11" s="17">
        <v>0.109195942536154</v>
      </c>
      <c r="BF11" s="17"/>
      <c r="BG11" s="17">
        <v>0.23548844248114101</v>
      </c>
      <c r="BH11" s="17">
        <v>0.196344945040725</v>
      </c>
      <c r="BI11" s="17">
        <v>0.24457135886687201</v>
      </c>
      <c r="BJ11" s="17">
        <v>0.29713808866008501</v>
      </c>
      <c r="BK11" s="17">
        <v>0.26569359868956599</v>
      </c>
      <c r="BL11" s="17"/>
      <c r="BM11" s="17">
        <v>0.216389686091706</v>
      </c>
      <c r="BN11" s="17">
        <v>0.26050256795653998</v>
      </c>
      <c r="BO11" s="17">
        <v>0.26652342485362901</v>
      </c>
      <c r="BP11" s="17"/>
      <c r="BQ11" s="17">
        <v>0.203988966327322</v>
      </c>
      <c r="BR11" s="17">
        <v>0.26639177679023601</v>
      </c>
      <c r="BS11" s="17"/>
      <c r="BT11" s="17">
        <v>0.223234450852278</v>
      </c>
      <c r="BU11" s="17">
        <v>0.26137563475861503</v>
      </c>
    </row>
    <row r="12" spans="2:73" x14ac:dyDescent="0.3">
      <c r="B12" s="18" t="s">
        <v>572</v>
      </c>
      <c r="C12" s="17">
        <v>6.0177822331790497E-2</v>
      </c>
      <c r="D12" s="17">
        <v>6.7938611498255905E-2</v>
      </c>
      <c r="E12" s="17">
        <v>5.27949118929723E-2</v>
      </c>
      <c r="F12" s="17"/>
      <c r="G12" s="17">
        <v>5.8493248979900103E-2</v>
      </c>
      <c r="H12" s="17">
        <v>2.7422216940144201E-2</v>
      </c>
      <c r="I12" s="17">
        <v>4.8689449250436001E-2</v>
      </c>
      <c r="J12" s="17">
        <v>5.8405083624519703E-2</v>
      </c>
      <c r="K12" s="17">
        <v>8.0180984173560094E-2</v>
      </c>
      <c r="L12" s="17">
        <v>8.5212815155930599E-2</v>
      </c>
      <c r="M12" s="17"/>
      <c r="N12" s="17">
        <v>4.9187470791815499E-2</v>
      </c>
      <c r="O12" s="17">
        <v>6.3875068618190103E-2</v>
      </c>
      <c r="P12" s="17">
        <v>5.8705583416835801E-2</v>
      </c>
      <c r="Q12" s="17">
        <v>7.0717119569069495E-2</v>
      </c>
      <c r="R12" s="17"/>
      <c r="S12" s="17">
        <v>2.3671566575506699E-2</v>
      </c>
      <c r="T12" s="17">
        <v>6.3841808949853501E-2</v>
      </c>
      <c r="U12" s="17">
        <v>7.7290891035180401E-2</v>
      </c>
      <c r="V12" s="17">
        <v>6.4773161851581301E-2</v>
      </c>
      <c r="W12" s="17">
        <v>6.0964782022134803E-2</v>
      </c>
      <c r="X12" s="17">
        <v>3.2242400030307601E-2</v>
      </c>
      <c r="Y12" s="17">
        <v>8.7491155772805806E-2</v>
      </c>
      <c r="Z12" s="17">
        <v>4.2574837607221E-2</v>
      </c>
      <c r="AA12" s="17">
        <v>9.0356255641834096E-2</v>
      </c>
      <c r="AB12" s="17"/>
      <c r="AC12" s="17">
        <v>3.5079677236713402E-2</v>
      </c>
      <c r="AD12" s="17">
        <v>4.9325261518083502E-2</v>
      </c>
      <c r="AE12" s="17">
        <v>9.9417499567325707E-2</v>
      </c>
      <c r="AF12" s="17">
        <v>4.18737401800299E-2</v>
      </c>
      <c r="AG12" s="17">
        <v>8.4412940706933906E-2</v>
      </c>
      <c r="AH12" s="17">
        <v>5.8076507149905698E-2</v>
      </c>
      <c r="AI12" s="17">
        <v>3.15553022406505E-2</v>
      </c>
      <c r="AJ12" s="17">
        <v>3.7679634428248898E-2</v>
      </c>
      <c r="AK12" s="17">
        <v>7.36549976315993E-2</v>
      </c>
      <c r="AL12" s="17">
        <v>7.9985290875796103E-2</v>
      </c>
      <c r="AM12" s="17">
        <v>8.3783811909424993E-2</v>
      </c>
      <c r="AN12" s="17">
        <v>5.9675980540620899E-2</v>
      </c>
      <c r="AO12" s="17">
        <v>4.8145827465289802E-2</v>
      </c>
      <c r="AP12" s="17">
        <v>6.0907506107208201E-2</v>
      </c>
      <c r="AQ12" s="17">
        <v>3.1000861390511902E-2</v>
      </c>
      <c r="AR12" s="17">
        <v>3.1763874520428698E-2</v>
      </c>
      <c r="AS12" s="17"/>
      <c r="AT12" s="17">
        <v>3.7000255391270102E-2</v>
      </c>
      <c r="AU12" s="17">
        <v>4.9843842597422798E-2</v>
      </c>
      <c r="AV12" s="17">
        <v>7.3606565630279605E-2</v>
      </c>
      <c r="AW12" s="17">
        <v>8.7720011689917096E-2</v>
      </c>
      <c r="AX12" s="17">
        <v>6.8853132581889506E-2</v>
      </c>
      <c r="AY12" s="17">
        <v>6.99256106158678E-2</v>
      </c>
      <c r="AZ12" s="17"/>
      <c r="BA12" s="17">
        <v>5.9954442958039103E-2</v>
      </c>
      <c r="BB12" s="17">
        <v>7.8831925423372501E-2</v>
      </c>
      <c r="BC12" s="17">
        <v>5.7863357739147803E-2</v>
      </c>
      <c r="BD12" s="17">
        <v>2.4483286523384499E-2</v>
      </c>
      <c r="BE12" s="17">
        <v>1.3175833867631499E-2</v>
      </c>
      <c r="BF12" s="17"/>
      <c r="BG12" s="17">
        <v>5.6254703509164498E-2</v>
      </c>
      <c r="BH12" s="17">
        <v>4.29150919553083E-2</v>
      </c>
      <c r="BI12" s="17">
        <v>7.1967260653097401E-2</v>
      </c>
      <c r="BJ12" s="17">
        <v>8.0800867730961498E-2</v>
      </c>
      <c r="BK12" s="17">
        <v>8.0203585814921E-2</v>
      </c>
      <c r="BL12" s="17"/>
      <c r="BM12" s="17">
        <v>6.2940077154731003E-2</v>
      </c>
      <c r="BN12" s="17">
        <v>6.2943486379416505E-2</v>
      </c>
      <c r="BO12" s="17">
        <v>4.5275221648788701E-2</v>
      </c>
      <c r="BP12" s="17"/>
      <c r="BQ12" s="17">
        <v>5.03033286497407E-2</v>
      </c>
      <c r="BR12" s="17">
        <v>6.3692854240266994E-2</v>
      </c>
      <c r="BS12" s="17"/>
      <c r="BT12" s="17">
        <v>5.5604894144344497E-2</v>
      </c>
      <c r="BU12" s="17">
        <v>7.0126800958304494E-2</v>
      </c>
    </row>
    <row r="13" spans="2:73" x14ac:dyDescent="0.3">
      <c r="B13" s="18" t="s">
        <v>571</v>
      </c>
      <c r="C13" s="17">
        <v>2.20191757859594E-2</v>
      </c>
      <c r="D13" s="17">
        <v>2.85852876810723E-2</v>
      </c>
      <c r="E13" s="17">
        <v>1.56835428119706E-2</v>
      </c>
      <c r="F13" s="17"/>
      <c r="G13" s="17">
        <v>1.2581183691252501E-2</v>
      </c>
      <c r="H13" s="17">
        <v>1.43607904008841E-2</v>
      </c>
      <c r="I13" s="17">
        <v>2.62315412818157E-2</v>
      </c>
      <c r="J13" s="17">
        <v>1.65598786458214E-2</v>
      </c>
      <c r="K13" s="17">
        <v>2.74465016618228E-2</v>
      </c>
      <c r="L13" s="17">
        <v>3.1858030971616602E-2</v>
      </c>
      <c r="M13" s="17"/>
      <c r="N13" s="17">
        <v>1.8185827733143801E-2</v>
      </c>
      <c r="O13" s="17">
        <v>1.8100489587542099E-2</v>
      </c>
      <c r="P13" s="17">
        <v>2.5736244157098701E-2</v>
      </c>
      <c r="Q13" s="17">
        <v>2.6012528158910701E-2</v>
      </c>
      <c r="R13" s="17"/>
      <c r="S13" s="17">
        <v>1.6428937707817101E-2</v>
      </c>
      <c r="T13" s="17">
        <v>3.12449205199157E-2</v>
      </c>
      <c r="U13" s="17">
        <v>2.1993460675858199E-2</v>
      </c>
      <c r="V13" s="17">
        <v>2.0124453692728798E-2</v>
      </c>
      <c r="W13" s="17">
        <v>2.4046910791369398E-2</v>
      </c>
      <c r="X13" s="17">
        <v>1.9858622547520698E-2</v>
      </c>
      <c r="Y13" s="17">
        <v>2.2686398059048499E-2</v>
      </c>
      <c r="Z13" s="17">
        <v>1.27584041391487E-2</v>
      </c>
      <c r="AA13" s="17">
        <v>2.2488172794492101E-2</v>
      </c>
      <c r="AB13" s="17"/>
      <c r="AC13" s="17">
        <v>0.105910223438345</v>
      </c>
      <c r="AD13" s="17">
        <v>3.32809287048349E-2</v>
      </c>
      <c r="AE13" s="17">
        <v>1.8634545024254399E-2</v>
      </c>
      <c r="AF13" s="17">
        <v>3.0158812269766799E-2</v>
      </c>
      <c r="AG13" s="17">
        <v>2.7790131267871599E-2</v>
      </c>
      <c r="AH13" s="17">
        <v>2.48146352797196E-2</v>
      </c>
      <c r="AI13" s="17">
        <v>2.6807640236441301E-2</v>
      </c>
      <c r="AJ13" s="17">
        <v>1.8437728108077402E-2</v>
      </c>
      <c r="AK13" s="17">
        <v>2.1947162573010201E-2</v>
      </c>
      <c r="AL13" s="17">
        <v>8.56722736008695E-3</v>
      </c>
      <c r="AM13" s="17">
        <v>2.7737719128859799E-2</v>
      </c>
      <c r="AN13" s="17">
        <v>9.5785317413274399E-3</v>
      </c>
      <c r="AO13" s="17">
        <v>1.128358355277E-2</v>
      </c>
      <c r="AP13" s="17">
        <v>1.5855196274866701E-2</v>
      </c>
      <c r="AQ13" s="17">
        <v>8.1096988686432392E-3</v>
      </c>
      <c r="AR13" s="17">
        <v>1.2187873341645601E-2</v>
      </c>
      <c r="AS13" s="17"/>
      <c r="AT13" s="17">
        <v>1.9676211487900701E-2</v>
      </c>
      <c r="AU13" s="17">
        <v>1.8959095598312398E-2</v>
      </c>
      <c r="AV13" s="17">
        <v>2.5302326987258299E-2</v>
      </c>
      <c r="AW13" s="17">
        <v>2.44634738261746E-2</v>
      </c>
      <c r="AX13" s="17">
        <v>2.37053518096845E-2</v>
      </c>
      <c r="AY13" s="17">
        <v>2.8986999967399601E-2</v>
      </c>
      <c r="AZ13" s="17"/>
      <c r="BA13" s="17">
        <v>2.5644891724639001E-2</v>
      </c>
      <c r="BB13" s="17">
        <v>2.0358214712021299E-2</v>
      </c>
      <c r="BC13" s="17">
        <v>1.7978196853126599E-2</v>
      </c>
      <c r="BD13" s="17">
        <v>1.8237955156405701E-2</v>
      </c>
      <c r="BE13" s="17">
        <v>1.5801156518046301E-2</v>
      </c>
      <c r="BF13" s="17"/>
      <c r="BG13" s="17">
        <v>2.8505346291547599E-2</v>
      </c>
      <c r="BH13" s="17">
        <v>1.07837512305225E-2</v>
      </c>
      <c r="BI13" s="17">
        <v>2.4521178907124099E-2</v>
      </c>
      <c r="BJ13" s="17">
        <v>4.5139902888796497E-2</v>
      </c>
      <c r="BK13" s="17">
        <v>1.4694350363250499E-2</v>
      </c>
      <c r="BL13" s="17"/>
      <c r="BM13" s="17">
        <v>2.3025146048427099E-2</v>
      </c>
      <c r="BN13" s="17">
        <v>1.9029195407092699E-2</v>
      </c>
      <c r="BO13" s="17">
        <v>2.62553408661255E-2</v>
      </c>
      <c r="BP13" s="17"/>
      <c r="BQ13" s="17">
        <v>1.9920388314279999E-2</v>
      </c>
      <c r="BR13" s="17">
        <v>2.4894962765609999E-2</v>
      </c>
      <c r="BS13" s="17"/>
      <c r="BT13" s="17">
        <v>1.9709491510591499E-2</v>
      </c>
      <c r="BU13" s="17">
        <v>2.6147717560188199E-2</v>
      </c>
    </row>
    <row r="14" spans="2:73" x14ac:dyDescent="0.3">
      <c r="B14" s="18" t="s">
        <v>92</v>
      </c>
      <c r="C14" s="17">
        <v>5.7278430290561802E-2</v>
      </c>
      <c r="D14" s="17">
        <v>4.5045662063672401E-2</v>
      </c>
      <c r="E14" s="17">
        <v>6.8629149040474E-2</v>
      </c>
      <c r="F14" s="17"/>
      <c r="G14" s="17">
        <v>5.5754220681792498E-2</v>
      </c>
      <c r="H14" s="17">
        <v>4.7240720639859499E-2</v>
      </c>
      <c r="I14" s="17">
        <v>6.38879966339084E-2</v>
      </c>
      <c r="J14" s="17">
        <v>6.1188551691911203E-2</v>
      </c>
      <c r="K14" s="17">
        <v>6.1993571633198602E-2</v>
      </c>
      <c r="L14" s="17">
        <v>5.4708657560221703E-2</v>
      </c>
      <c r="M14" s="17"/>
      <c r="N14" s="17">
        <v>3.7640398612970201E-2</v>
      </c>
      <c r="O14" s="17">
        <v>5.0513762732520603E-2</v>
      </c>
      <c r="P14" s="17">
        <v>5.8093212657896E-2</v>
      </c>
      <c r="Q14" s="17">
        <v>8.4833203614849001E-2</v>
      </c>
      <c r="R14" s="17"/>
      <c r="S14" s="17">
        <v>4.2717117915155298E-2</v>
      </c>
      <c r="T14" s="17">
        <v>4.52199536631974E-2</v>
      </c>
      <c r="U14" s="17">
        <v>8.0851253332482803E-2</v>
      </c>
      <c r="V14" s="17">
        <v>5.0087384366071699E-2</v>
      </c>
      <c r="W14" s="17">
        <v>8.0461980765563601E-2</v>
      </c>
      <c r="X14" s="17">
        <v>8.9664383509785298E-2</v>
      </c>
      <c r="Y14" s="17">
        <v>4.9257881375426797E-2</v>
      </c>
      <c r="Z14" s="17">
        <v>4.6092105828018003E-2</v>
      </c>
      <c r="AA14" s="17">
        <v>4.7569370217233897E-2</v>
      </c>
      <c r="AB14" s="17"/>
      <c r="AC14" s="17">
        <v>0.105127590802468</v>
      </c>
      <c r="AD14" s="17">
        <v>0.111842964011078</v>
      </c>
      <c r="AE14" s="17">
        <v>3.4178065461517901E-2</v>
      </c>
      <c r="AF14" s="17">
        <v>7.5339807741836601E-2</v>
      </c>
      <c r="AG14" s="17">
        <v>5.8441497195158398E-2</v>
      </c>
      <c r="AH14" s="17">
        <v>6.3132918505388894E-2</v>
      </c>
      <c r="AI14" s="17">
        <v>7.2689754734767603E-2</v>
      </c>
      <c r="AJ14" s="17">
        <v>5.2331186365224401E-2</v>
      </c>
      <c r="AK14" s="17">
        <v>4.33706427994896E-2</v>
      </c>
      <c r="AL14" s="17">
        <v>4.6939626399380097E-2</v>
      </c>
      <c r="AM14" s="17">
        <v>3.3426163495711897E-2</v>
      </c>
      <c r="AN14" s="17">
        <v>3.9576397797686201E-2</v>
      </c>
      <c r="AO14" s="17">
        <v>2.3736775234262101E-2</v>
      </c>
      <c r="AP14" s="17">
        <v>4.6140654134796399E-2</v>
      </c>
      <c r="AQ14" s="17">
        <v>4.6742291068511597E-2</v>
      </c>
      <c r="AR14" s="17">
        <v>1.61137864569957E-2</v>
      </c>
      <c r="AS14" s="17"/>
      <c r="AT14" s="17">
        <v>3.5235642336299201E-2</v>
      </c>
      <c r="AU14" s="17">
        <v>7.7276642932529699E-2</v>
      </c>
      <c r="AV14" s="17">
        <v>5.0974640914090902E-2</v>
      </c>
      <c r="AW14" s="17">
        <v>5.9594777366702302E-2</v>
      </c>
      <c r="AX14" s="17">
        <v>5.2403470933192399E-2</v>
      </c>
      <c r="AY14" s="17">
        <v>6.4045564395025595E-2</v>
      </c>
      <c r="AZ14" s="17"/>
      <c r="BA14" s="17">
        <v>8.0134409745076296E-2</v>
      </c>
      <c r="BB14" s="17">
        <v>5.7878031911491899E-2</v>
      </c>
      <c r="BC14" s="17">
        <v>4.2344485176847198E-2</v>
      </c>
      <c r="BD14" s="17">
        <v>4.0946623638257101E-2</v>
      </c>
      <c r="BE14" s="17">
        <v>3.3133162922985099E-2</v>
      </c>
      <c r="BF14" s="17"/>
      <c r="BG14" s="17">
        <v>5.3181245726339602E-2</v>
      </c>
      <c r="BH14" s="17">
        <v>3.8345890025068503E-2</v>
      </c>
      <c r="BI14" s="17">
        <v>5.14397064281528E-2</v>
      </c>
      <c r="BJ14" s="17">
        <v>5.9482097399632297E-2</v>
      </c>
      <c r="BK14" s="17">
        <v>8.6235106215937496E-2</v>
      </c>
      <c r="BL14" s="17"/>
      <c r="BM14" s="17">
        <v>4.1365142218553599E-2</v>
      </c>
      <c r="BN14" s="17">
        <v>7.1697305731710195E-2</v>
      </c>
      <c r="BO14" s="17">
        <v>6.9754606608995906E-2</v>
      </c>
      <c r="BP14" s="17"/>
      <c r="BQ14" s="17">
        <v>2.77726193493418E-2</v>
      </c>
      <c r="BR14" s="17">
        <v>6.7149872414277695E-2</v>
      </c>
      <c r="BS14" s="17"/>
      <c r="BT14" s="17">
        <v>3.7131607035434E-2</v>
      </c>
      <c r="BU14" s="17">
        <v>6.8300149146070299E-2</v>
      </c>
    </row>
    <row r="15" spans="2:73" x14ac:dyDescent="0.3">
      <c r="B15" s="18" t="s">
        <v>577</v>
      </c>
      <c r="C15" s="21">
        <v>0.619607839295786</v>
      </c>
      <c r="D15" s="21">
        <v>0.62756939148651303</v>
      </c>
      <c r="E15" s="21">
        <v>0.61262396856062196</v>
      </c>
      <c r="F15" s="21"/>
      <c r="G15" s="21">
        <v>0.66744346895837103</v>
      </c>
      <c r="H15" s="21">
        <v>0.708164391177727</v>
      </c>
      <c r="I15" s="21">
        <v>0.62764940666838198</v>
      </c>
      <c r="J15" s="21">
        <v>0.62228388054802297</v>
      </c>
      <c r="K15" s="21">
        <v>0.55173509888637196</v>
      </c>
      <c r="L15" s="21">
        <v>0.552946147236834</v>
      </c>
      <c r="M15" s="21"/>
      <c r="N15" s="21">
        <v>0.69696719142576402</v>
      </c>
      <c r="O15" s="21">
        <v>0.62699084657795701</v>
      </c>
      <c r="P15" s="21">
        <v>0.58343117965245095</v>
      </c>
      <c r="Q15" s="21">
        <v>0.56013036752247403</v>
      </c>
      <c r="R15" s="21"/>
      <c r="S15" s="21">
        <v>0.70435781569174405</v>
      </c>
      <c r="T15" s="21">
        <v>0.56583759065616501</v>
      </c>
      <c r="U15" s="21">
        <v>0.55699025395262203</v>
      </c>
      <c r="V15" s="21">
        <v>0.61718668577251101</v>
      </c>
      <c r="W15" s="21">
        <v>0.62936183920071997</v>
      </c>
      <c r="X15" s="21">
        <v>0.609765911432809</v>
      </c>
      <c r="Y15" s="21">
        <v>0.60916629839741898</v>
      </c>
      <c r="Z15" s="21">
        <v>0.68566165658803901</v>
      </c>
      <c r="AA15" s="21">
        <v>0.61517083649780901</v>
      </c>
      <c r="AB15" s="21"/>
      <c r="AC15" s="21">
        <v>0.47769633802848399</v>
      </c>
      <c r="AD15" s="21">
        <v>0.58829472700908902</v>
      </c>
      <c r="AE15" s="21">
        <v>0.58696206577752696</v>
      </c>
      <c r="AF15" s="21">
        <v>0.56199256912148399</v>
      </c>
      <c r="AG15" s="21">
        <v>0.54728312597733797</v>
      </c>
      <c r="AH15" s="21">
        <v>0.63387816252390805</v>
      </c>
      <c r="AI15" s="21">
        <v>0.62984939272693896</v>
      </c>
      <c r="AJ15" s="21">
        <v>0.65095611397506303</v>
      </c>
      <c r="AK15" s="21">
        <v>0.61123971734445204</v>
      </c>
      <c r="AL15" s="21">
        <v>0.63332545643999405</v>
      </c>
      <c r="AM15" s="21">
        <v>0.59772107696562005</v>
      </c>
      <c r="AN15" s="21">
        <v>0.66268001125841602</v>
      </c>
      <c r="AO15" s="21">
        <v>0.71054824571555397</v>
      </c>
      <c r="AP15" s="21">
        <v>0.704745667064826</v>
      </c>
      <c r="AQ15" s="21">
        <v>0.65851965291148296</v>
      </c>
      <c r="AR15" s="21">
        <v>0.83325373917926804</v>
      </c>
      <c r="AS15" s="21"/>
      <c r="AT15" s="21">
        <v>0.71819576843251398</v>
      </c>
      <c r="AU15" s="21">
        <v>0.62211157936439498</v>
      </c>
      <c r="AV15" s="21">
        <v>0.59640558076348305</v>
      </c>
      <c r="AW15" s="21">
        <v>0.55480240760572697</v>
      </c>
      <c r="AX15" s="21">
        <v>0.54701875621771501</v>
      </c>
      <c r="AY15" s="21">
        <v>0.59988274098463201</v>
      </c>
      <c r="AZ15" s="21"/>
      <c r="BA15" s="21">
        <v>0.54032025988325705</v>
      </c>
      <c r="BB15" s="21">
        <v>0.56445078086676304</v>
      </c>
      <c r="BC15" s="21">
        <v>0.69529953510039599</v>
      </c>
      <c r="BD15" s="21">
        <v>0.76656810239969397</v>
      </c>
      <c r="BE15" s="21">
        <v>0.82869390415518296</v>
      </c>
      <c r="BF15" s="21"/>
      <c r="BG15" s="21">
        <v>0.62657026199180699</v>
      </c>
      <c r="BH15" s="21">
        <v>0.71161032174837502</v>
      </c>
      <c r="BI15" s="21">
        <v>0.60750049514475402</v>
      </c>
      <c r="BJ15" s="21">
        <v>0.51743904332052504</v>
      </c>
      <c r="BK15" s="21">
        <v>0.55317335891632502</v>
      </c>
      <c r="BL15" s="21"/>
      <c r="BM15" s="21">
        <v>0.656279948486582</v>
      </c>
      <c r="BN15" s="21">
        <v>0.58582744452524005</v>
      </c>
      <c r="BO15" s="21">
        <v>0.59219140602246101</v>
      </c>
      <c r="BP15" s="21"/>
      <c r="BQ15" s="21">
        <v>0.69801469735931498</v>
      </c>
      <c r="BR15" s="21">
        <v>0.57787053378960895</v>
      </c>
      <c r="BS15" s="21"/>
      <c r="BT15" s="21">
        <v>0.66431955645735197</v>
      </c>
      <c r="BU15" s="21">
        <v>0.574049697576822</v>
      </c>
    </row>
    <row r="16" spans="2:73" x14ac:dyDescent="0.3">
      <c r="B16" s="18" t="s">
        <v>576</v>
      </c>
      <c r="C16" s="21">
        <v>8.21969981177499E-2</v>
      </c>
      <c r="D16" s="21">
        <v>9.6523899179328201E-2</v>
      </c>
      <c r="E16" s="21">
        <v>6.8478454704942904E-2</v>
      </c>
      <c r="F16" s="21"/>
      <c r="G16" s="21">
        <v>7.1074432671152599E-2</v>
      </c>
      <c r="H16" s="21">
        <v>4.17830073410283E-2</v>
      </c>
      <c r="I16" s="21">
        <v>7.4920990532251694E-2</v>
      </c>
      <c r="J16" s="21">
        <v>7.4964962270341204E-2</v>
      </c>
      <c r="K16" s="21">
        <v>0.10762748583538299</v>
      </c>
      <c r="L16" s="21">
        <v>0.11707084612754701</v>
      </c>
      <c r="M16" s="21"/>
      <c r="N16" s="21">
        <v>6.7373298524959394E-2</v>
      </c>
      <c r="O16" s="21">
        <v>8.1975558205732296E-2</v>
      </c>
      <c r="P16" s="21">
        <v>8.4441827573934605E-2</v>
      </c>
      <c r="Q16" s="21">
        <v>9.6729647727980206E-2</v>
      </c>
      <c r="R16" s="21"/>
      <c r="S16" s="21">
        <v>4.0100504283323797E-2</v>
      </c>
      <c r="T16" s="21">
        <v>9.5086729469769204E-2</v>
      </c>
      <c r="U16" s="21">
        <v>9.9284351711038596E-2</v>
      </c>
      <c r="V16" s="21">
        <v>8.4897615544310107E-2</v>
      </c>
      <c r="W16" s="21">
        <v>8.5011692813504305E-2</v>
      </c>
      <c r="X16" s="21">
        <v>5.21010225778284E-2</v>
      </c>
      <c r="Y16" s="21">
        <v>0.110177553831854</v>
      </c>
      <c r="Z16" s="21">
        <v>5.53332417463697E-2</v>
      </c>
      <c r="AA16" s="21">
        <v>0.112844428436326</v>
      </c>
      <c r="AB16" s="21"/>
      <c r="AC16" s="21">
        <v>0.14098990067505801</v>
      </c>
      <c r="AD16" s="21">
        <v>8.2606190222918499E-2</v>
      </c>
      <c r="AE16" s="21">
        <v>0.11805204459158</v>
      </c>
      <c r="AF16" s="21">
        <v>7.20325524497967E-2</v>
      </c>
      <c r="AG16" s="21">
        <v>0.112203071974806</v>
      </c>
      <c r="AH16" s="21">
        <v>8.2891142429625295E-2</v>
      </c>
      <c r="AI16" s="21">
        <v>5.8362942477091902E-2</v>
      </c>
      <c r="AJ16" s="21">
        <v>5.61173625363263E-2</v>
      </c>
      <c r="AK16" s="21">
        <v>9.5602160204609501E-2</v>
      </c>
      <c r="AL16" s="21">
        <v>8.8552518235883101E-2</v>
      </c>
      <c r="AM16" s="21">
        <v>0.11152153103828499</v>
      </c>
      <c r="AN16" s="21">
        <v>6.9254512281948302E-2</v>
      </c>
      <c r="AO16" s="21">
        <v>5.9429411018059798E-2</v>
      </c>
      <c r="AP16" s="21">
        <v>7.6762702382074804E-2</v>
      </c>
      <c r="AQ16" s="21">
        <v>3.9110560259155103E-2</v>
      </c>
      <c r="AR16" s="21">
        <v>4.39517478620743E-2</v>
      </c>
      <c r="AS16" s="21"/>
      <c r="AT16" s="21">
        <v>5.6676466879170703E-2</v>
      </c>
      <c r="AU16" s="21">
        <v>6.88029381957352E-2</v>
      </c>
      <c r="AV16" s="21">
        <v>9.8908892617537797E-2</v>
      </c>
      <c r="AW16" s="21">
        <v>0.112183485516092</v>
      </c>
      <c r="AX16" s="21">
        <v>9.2558484391574006E-2</v>
      </c>
      <c r="AY16" s="21">
        <v>9.8912610583267405E-2</v>
      </c>
      <c r="AZ16" s="21"/>
      <c r="BA16" s="21">
        <v>8.5599334682678094E-2</v>
      </c>
      <c r="BB16" s="21">
        <v>9.9190140135393706E-2</v>
      </c>
      <c r="BC16" s="21">
        <v>7.5841554592274402E-2</v>
      </c>
      <c r="BD16" s="21">
        <v>4.2721241679790301E-2</v>
      </c>
      <c r="BE16" s="21">
        <v>2.89769903856778E-2</v>
      </c>
      <c r="BF16" s="21"/>
      <c r="BG16" s="21">
        <v>8.4760049800712098E-2</v>
      </c>
      <c r="BH16" s="21">
        <v>5.3698843185830798E-2</v>
      </c>
      <c r="BI16" s="21">
        <v>9.6488439560221503E-2</v>
      </c>
      <c r="BJ16" s="21">
        <v>0.125940770619758</v>
      </c>
      <c r="BK16" s="21">
        <v>9.4897936178171494E-2</v>
      </c>
      <c r="BL16" s="21"/>
      <c r="BM16" s="21">
        <v>8.5965223203158095E-2</v>
      </c>
      <c r="BN16" s="21">
        <v>8.1972681786509197E-2</v>
      </c>
      <c r="BO16" s="21">
        <v>7.15305625149142E-2</v>
      </c>
      <c r="BP16" s="21"/>
      <c r="BQ16" s="21">
        <v>7.0223716964020702E-2</v>
      </c>
      <c r="BR16" s="21">
        <v>8.8587817005877006E-2</v>
      </c>
      <c r="BS16" s="21"/>
      <c r="BT16" s="21">
        <v>7.5314385654936006E-2</v>
      </c>
      <c r="BU16" s="21">
        <v>9.6274518518492697E-2</v>
      </c>
    </row>
    <row r="17" spans="2:73" x14ac:dyDescent="0.3">
      <c r="B17" s="18" t="s">
        <v>443</v>
      </c>
      <c r="C17" s="22">
        <v>0.53741084117803595</v>
      </c>
      <c r="D17" s="22">
        <v>0.53104549230718501</v>
      </c>
      <c r="E17" s="22">
        <v>0.544145513855679</v>
      </c>
      <c r="F17" s="22"/>
      <c r="G17" s="22">
        <v>0.59636903628721805</v>
      </c>
      <c r="H17" s="22">
        <v>0.66638138383669898</v>
      </c>
      <c r="I17" s="22">
        <v>0.552728416136131</v>
      </c>
      <c r="J17" s="22">
        <v>0.54731891827768198</v>
      </c>
      <c r="K17" s="22">
        <v>0.444107613050989</v>
      </c>
      <c r="L17" s="22">
        <v>0.43587530110928702</v>
      </c>
      <c r="M17" s="22"/>
      <c r="N17" s="22">
        <v>0.62959389290080403</v>
      </c>
      <c r="O17" s="22">
        <v>0.54501528837222502</v>
      </c>
      <c r="P17" s="22">
        <v>0.49898935207851702</v>
      </c>
      <c r="Q17" s="22">
        <v>0.46340071979449399</v>
      </c>
      <c r="R17" s="22"/>
      <c r="S17" s="22">
        <v>0.66425731140842004</v>
      </c>
      <c r="T17" s="22">
        <v>0.47075086118639597</v>
      </c>
      <c r="U17" s="22">
        <v>0.45770590224158397</v>
      </c>
      <c r="V17" s="22">
        <v>0.53228907022820005</v>
      </c>
      <c r="W17" s="22">
        <v>0.54435014638721602</v>
      </c>
      <c r="X17" s="22">
        <v>0.55766488885498</v>
      </c>
      <c r="Y17" s="22">
        <v>0.49898874456556402</v>
      </c>
      <c r="Z17" s="22">
        <v>0.63032841484166902</v>
      </c>
      <c r="AA17" s="22">
        <v>0.50232640806148299</v>
      </c>
      <c r="AB17" s="22"/>
      <c r="AC17" s="22">
        <v>0.33670643735342598</v>
      </c>
      <c r="AD17" s="22">
        <v>0.50568853678617098</v>
      </c>
      <c r="AE17" s="22">
        <v>0.46891002118594699</v>
      </c>
      <c r="AF17" s="22">
        <v>0.48996001667168698</v>
      </c>
      <c r="AG17" s="22">
        <v>0.43508005400253302</v>
      </c>
      <c r="AH17" s="22">
        <v>0.55098702009428202</v>
      </c>
      <c r="AI17" s="22">
        <v>0.57148645024984701</v>
      </c>
      <c r="AJ17" s="22">
        <v>0.59483875143873699</v>
      </c>
      <c r="AK17" s="22">
        <v>0.51563755713984205</v>
      </c>
      <c r="AL17" s="22">
        <v>0.54477293820411099</v>
      </c>
      <c r="AM17" s="22">
        <v>0.486199545927335</v>
      </c>
      <c r="AN17" s="22">
        <v>0.59342549897646701</v>
      </c>
      <c r="AO17" s="22">
        <v>0.65111883469749399</v>
      </c>
      <c r="AP17" s="22">
        <v>0.62798296468275105</v>
      </c>
      <c r="AQ17" s="22">
        <v>0.61940909265232802</v>
      </c>
      <c r="AR17" s="22">
        <v>0.78930199131719403</v>
      </c>
      <c r="AS17" s="22"/>
      <c r="AT17" s="22">
        <v>0.66151930155334404</v>
      </c>
      <c r="AU17" s="22">
        <v>0.55330864116865897</v>
      </c>
      <c r="AV17" s="22">
        <v>0.497496688145945</v>
      </c>
      <c r="AW17" s="22">
        <v>0.44261892208963499</v>
      </c>
      <c r="AX17" s="22">
        <v>0.45446027182614102</v>
      </c>
      <c r="AY17" s="22">
        <v>0.50097013040136396</v>
      </c>
      <c r="AZ17" s="22"/>
      <c r="BA17" s="22">
        <v>0.454720925200579</v>
      </c>
      <c r="BB17" s="22">
        <v>0.46526064073137002</v>
      </c>
      <c r="BC17" s="22">
        <v>0.61945798050812195</v>
      </c>
      <c r="BD17" s="22">
        <v>0.72384686071990401</v>
      </c>
      <c r="BE17" s="22">
        <v>0.79971691376950504</v>
      </c>
      <c r="BF17" s="22"/>
      <c r="BG17" s="22">
        <v>0.54181021219109504</v>
      </c>
      <c r="BH17" s="22">
        <v>0.65791147856254395</v>
      </c>
      <c r="BI17" s="22">
        <v>0.511012055584532</v>
      </c>
      <c r="BJ17" s="22">
        <v>0.39149827270076698</v>
      </c>
      <c r="BK17" s="22">
        <v>0.45827542273815403</v>
      </c>
      <c r="BL17" s="22"/>
      <c r="BM17" s="22">
        <v>0.57031472528342397</v>
      </c>
      <c r="BN17" s="22">
        <v>0.50385476273873098</v>
      </c>
      <c r="BO17" s="22">
        <v>0.52066084350754704</v>
      </c>
      <c r="BP17" s="22"/>
      <c r="BQ17" s="22">
        <v>0.62779098039529502</v>
      </c>
      <c r="BR17" s="22">
        <v>0.48928271678373197</v>
      </c>
      <c r="BS17" s="22"/>
      <c r="BT17" s="22">
        <v>0.58900517080241599</v>
      </c>
      <c r="BU17" s="22">
        <v>0.477775179058329</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B2:BU22"/>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0.157524288128467</v>
      </c>
      <c r="D9" s="17">
        <v>0.18110606525110201</v>
      </c>
      <c r="E9" s="17">
        <v>0.13428820445568501</v>
      </c>
      <c r="F9" s="17"/>
      <c r="G9" s="17">
        <v>0.20783877581469201</v>
      </c>
      <c r="H9" s="17">
        <v>0.29327667585671802</v>
      </c>
      <c r="I9" s="17">
        <v>0.15498292000457201</v>
      </c>
      <c r="J9" s="17">
        <v>0.12541402150567199</v>
      </c>
      <c r="K9" s="17">
        <v>9.8066638737497297E-2</v>
      </c>
      <c r="L9" s="17">
        <v>8.1942518040897194E-2</v>
      </c>
      <c r="M9" s="17"/>
      <c r="N9" s="17">
        <v>0.21953492327938801</v>
      </c>
      <c r="O9" s="17">
        <v>0.16925893572402101</v>
      </c>
      <c r="P9" s="17">
        <v>0.102859178097683</v>
      </c>
      <c r="Q9" s="17">
        <v>0.12689423535810701</v>
      </c>
      <c r="R9" s="17"/>
      <c r="S9" s="17">
        <v>0.25643860002972801</v>
      </c>
      <c r="T9" s="17">
        <v>0.122529976518734</v>
      </c>
      <c r="U9" s="17">
        <v>0.116355359709635</v>
      </c>
      <c r="V9" s="17">
        <v>0.16203401786566399</v>
      </c>
      <c r="W9" s="17">
        <v>0.118367288036881</v>
      </c>
      <c r="X9" s="17">
        <v>0.11841869418234301</v>
      </c>
      <c r="Y9" s="17">
        <v>0.118626327092086</v>
      </c>
      <c r="Z9" s="17">
        <v>0.16892202378979901</v>
      </c>
      <c r="AA9" s="17">
        <v>0.189338264388792</v>
      </c>
      <c r="AB9" s="17"/>
      <c r="AC9" s="17">
        <v>0.30219365011254501</v>
      </c>
      <c r="AD9" s="17">
        <v>0.17056862471574799</v>
      </c>
      <c r="AE9" s="17">
        <v>0.136847331430483</v>
      </c>
      <c r="AF9" s="17">
        <v>0.11645936482302501</v>
      </c>
      <c r="AG9" s="17">
        <v>0.117331111859706</v>
      </c>
      <c r="AH9" s="17">
        <v>0.12463240770865799</v>
      </c>
      <c r="AI9" s="17">
        <v>0.15340483788178699</v>
      </c>
      <c r="AJ9" s="17">
        <v>0.12887240943540701</v>
      </c>
      <c r="AK9" s="17">
        <v>0.14049388604506799</v>
      </c>
      <c r="AL9" s="17">
        <v>0.11993814373263099</v>
      </c>
      <c r="AM9" s="17">
        <v>0.13999401547541601</v>
      </c>
      <c r="AN9" s="17">
        <v>0.20489149284574501</v>
      </c>
      <c r="AO9" s="17">
        <v>0.16933378900950399</v>
      </c>
      <c r="AP9" s="17">
        <v>0.315446420949757</v>
      </c>
      <c r="AQ9" s="17">
        <v>0.22280869977778001</v>
      </c>
      <c r="AR9" s="17">
        <v>0.38254624550166499</v>
      </c>
      <c r="AS9" s="17"/>
      <c r="AT9" s="17">
        <v>0.27069961471640203</v>
      </c>
      <c r="AU9" s="17">
        <v>0.13787781656332099</v>
      </c>
      <c r="AV9" s="17">
        <v>0.14406934904297</v>
      </c>
      <c r="AW9" s="17">
        <v>0.111965834559482</v>
      </c>
      <c r="AX9" s="17">
        <v>8.7807076898504505E-2</v>
      </c>
      <c r="AY9" s="17">
        <v>9.5028656014532906E-2</v>
      </c>
      <c r="AZ9" s="17"/>
      <c r="BA9" s="17">
        <v>0.103379791661427</v>
      </c>
      <c r="BB9" s="17">
        <v>0.12979879005585501</v>
      </c>
      <c r="BC9" s="17">
        <v>0.18694510225035499</v>
      </c>
      <c r="BD9" s="17">
        <v>0.28887522791240899</v>
      </c>
      <c r="BE9" s="17">
        <v>0.31397886122504298</v>
      </c>
      <c r="BF9" s="17"/>
      <c r="BG9" s="17">
        <v>0.14834008557116199</v>
      </c>
      <c r="BH9" s="17">
        <v>0.223518286349491</v>
      </c>
      <c r="BI9" s="17">
        <v>0.13271789673791801</v>
      </c>
      <c r="BJ9" s="17">
        <v>8.8151265972607501E-2</v>
      </c>
      <c r="BK9" s="17">
        <v>0.11267026072139801</v>
      </c>
      <c r="BL9" s="17"/>
      <c r="BM9" s="17">
        <v>0.18094792303094001</v>
      </c>
      <c r="BN9" s="17">
        <v>0.137745582501132</v>
      </c>
      <c r="BO9" s="17">
        <v>0.135605555021233</v>
      </c>
      <c r="BP9" s="17"/>
      <c r="BQ9" s="17">
        <v>0.235016704788334</v>
      </c>
      <c r="BR9" s="17">
        <v>0.11525348489925299</v>
      </c>
      <c r="BS9" s="17"/>
      <c r="BT9" s="17">
        <v>0.184994425250783</v>
      </c>
      <c r="BU9" s="17">
        <v>0.12362228589029001</v>
      </c>
    </row>
    <row r="10" spans="2:73" x14ac:dyDescent="0.3">
      <c r="B10" s="18" t="s">
        <v>574</v>
      </c>
      <c r="C10" s="17">
        <v>0.42765917682422699</v>
      </c>
      <c r="D10" s="17">
        <v>0.419030762333505</v>
      </c>
      <c r="E10" s="17">
        <v>0.43658367694296302</v>
      </c>
      <c r="F10" s="17"/>
      <c r="G10" s="17">
        <v>0.45225177330647698</v>
      </c>
      <c r="H10" s="17">
        <v>0.39908534476999402</v>
      </c>
      <c r="I10" s="17">
        <v>0.48637294842643197</v>
      </c>
      <c r="J10" s="17">
        <v>0.45065301694365101</v>
      </c>
      <c r="K10" s="17">
        <v>0.38735119374001298</v>
      </c>
      <c r="L10" s="17">
        <v>0.39521869969640699</v>
      </c>
      <c r="M10" s="17"/>
      <c r="N10" s="17">
        <v>0.442038068690846</v>
      </c>
      <c r="O10" s="17">
        <v>0.42133397395548</v>
      </c>
      <c r="P10" s="17">
        <v>0.46604555285751098</v>
      </c>
      <c r="Q10" s="17">
        <v>0.38774008036670499</v>
      </c>
      <c r="R10" s="17"/>
      <c r="S10" s="17">
        <v>0.419801627053147</v>
      </c>
      <c r="T10" s="17">
        <v>0.41076097471928902</v>
      </c>
      <c r="U10" s="17">
        <v>0.43323822272106499</v>
      </c>
      <c r="V10" s="17">
        <v>0.42293142414573898</v>
      </c>
      <c r="W10" s="17">
        <v>0.44839480916826702</v>
      </c>
      <c r="X10" s="17">
        <v>0.45301721654641203</v>
      </c>
      <c r="Y10" s="17">
        <v>0.43293383915941203</v>
      </c>
      <c r="Z10" s="17">
        <v>0.45488029394517798</v>
      </c>
      <c r="AA10" s="17">
        <v>0.40946077250037499</v>
      </c>
      <c r="AB10" s="17"/>
      <c r="AC10" s="17">
        <v>0.16329561845943599</v>
      </c>
      <c r="AD10" s="17">
        <v>0.35635985798489</v>
      </c>
      <c r="AE10" s="17">
        <v>0.39687954588966501</v>
      </c>
      <c r="AF10" s="17">
        <v>0.396476510713062</v>
      </c>
      <c r="AG10" s="17">
        <v>0.409318851777068</v>
      </c>
      <c r="AH10" s="17">
        <v>0.476893826092187</v>
      </c>
      <c r="AI10" s="17">
        <v>0.41691630402620999</v>
      </c>
      <c r="AJ10" s="17">
        <v>0.50835795755087998</v>
      </c>
      <c r="AK10" s="17">
        <v>0.42114931135376699</v>
      </c>
      <c r="AL10" s="17">
        <v>0.474860855521756</v>
      </c>
      <c r="AM10" s="17">
        <v>0.49359146509022001</v>
      </c>
      <c r="AN10" s="17">
        <v>0.45452586363935699</v>
      </c>
      <c r="AO10" s="17">
        <v>0.45194618729962199</v>
      </c>
      <c r="AP10" s="17">
        <v>0.37644076626539802</v>
      </c>
      <c r="AQ10" s="17">
        <v>0.382249940353244</v>
      </c>
      <c r="AR10" s="17">
        <v>0.41851917553774098</v>
      </c>
      <c r="AS10" s="17"/>
      <c r="AT10" s="17">
        <v>0.43043952799255902</v>
      </c>
      <c r="AU10" s="17">
        <v>0.42076151615583901</v>
      </c>
      <c r="AV10" s="17">
        <v>0.44659117634383499</v>
      </c>
      <c r="AW10" s="17">
        <v>0.43079552925592002</v>
      </c>
      <c r="AX10" s="17">
        <v>0.41238176666265203</v>
      </c>
      <c r="AY10" s="17">
        <v>0.415717026266614</v>
      </c>
      <c r="AZ10" s="17"/>
      <c r="BA10" s="17">
        <v>0.400985949133155</v>
      </c>
      <c r="BB10" s="17">
        <v>0.43839946623718001</v>
      </c>
      <c r="BC10" s="17">
        <v>0.45949102554872701</v>
      </c>
      <c r="BD10" s="17">
        <v>0.42010539768144201</v>
      </c>
      <c r="BE10" s="17">
        <v>0.432392205470775</v>
      </c>
      <c r="BF10" s="17"/>
      <c r="BG10" s="17">
        <v>0.42849082343769701</v>
      </c>
      <c r="BH10" s="17">
        <v>0.45191958697516199</v>
      </c>
      <c r="BI10" s="17">
        <v>0.45472341466053201</v>
      </c>
      <c r="BJ10" s="17">
        <v>0.37696176882606602</v>
      </c>
      <c r="BK10" s="17">
        <v>0.38797535336650302</v>
      </c>
      <c r="BL10" s="17"/>
      <c r="BM10" s="17">
        <v>0.43172476503748902</v>
      </c>
      <c r="BN10" s="17">
        <v>0.423811138580792</v>
      </c>
      <c r="BO10" s="17">
        <v>0.42485830248851802</v>
      </c>
      <c r="BP10" s="17"/>
      <c r="BQ10" s="17">
        <v>0.44093671433769699</v>
      </c>
      <c r="BR10" s="17">
        <v>0.42211997699614301</v>
      </c>
      <c r="BS10" s="17"/>
      <c r="BT10" s="17">
        <v>0.43758202555046299</v>
      </c>
      <c r="BU10" s="17">
        <v>0.42493227588312299</v>
      </c>
    </row>
    <row r="11" spans="2:73" x14ac:dyDescent="0.3">
      <c r="B11" s="18" t="s">
        <v>573</v>
      </c>
      <c r="C11" s="17">
        <v>0.241166128828047</v>
      </c>
      <c r="D11" s="17">
        <v>0.231289687180498</v>
      </c>
      <c r="E11" s="17">
        <v>0.25075017624955698</v>
      </c>
      <c r="F11" s="17"/>
      <c r="G11" s="17">
        <v>0.183144569295114</v>
      </c>
      <c r="H11" s="17">
        <v>0.18020616242537901</v>
      </c>
      <c r="I11" s="17">
        <v>0.18966652859634001</v>
      </c>
      <c r="J11" s="17">
        <v>0.27683929313934103</v>
      </c>
      <c r="K11" s="17">
        <v>0.318668904677052</v>
      </c>
      <c r="L11" s="17">
        <v>0.289961843488376</v>
      </c>
      <c r="M11" s="17"/>
      <c r="N11" s="17">
        <v>0.19684793925362301</v>
      </c>
      <c r="O11" s="17">
        <v>0.25060582889224398</v>
      </c>
      <c r="P11" s="17">
        <v>0.25069917688048299</v>
      </c>
      <c r="Q11" s="17">
        <v>0.269137829681104</v>
      </c>
      <c r="R11" s="17"/>
      <c r="S11" s="17">
        <v>0.21973532198902099</v>
      </c>
      <c r="T11" s="17">
        <v>0.29707185826816801</v>
      </c>
      <c r="U11" s="17">
        <v>0.25203932885342001</v>
      </c>
      <c r="V11" s="17">
        <v>0.22665660705753199</v>
      </c>
      <c r="W11" s="17">
        <v>0.22037287929534499</v>
      </c>
      <c r="X11" s="17">
        <v>0.245278857267581</v>
      </c>
      <c r="Y11" s="17">
        <v>0.25414152250331401</v>
      </c>
      <c r="Z11" s="17">
        <v>0.18910474595743301</v>
      </c>
      <c r="AA11" s="17">
        <v>0.223897439532042</v>
      </c>
      <c r="AB11" s="17"/>
      <c r="AC11" s="17">
        <v>0.311123211433461</v>
      </c>
      <c r="AD11" s="17">
        <v>0.23580849762794001</v>
      </c>
      <c r="AE11" s="17">
        <v>0.28966236529660599</v>
      </c>
      <c r="AF11" s="17">
        <v>0.27247184187218898</v>
      </c>
      <c r="AG11" s="17">
        <v>0.25494051251481598</v>
      </c>
      <c r="AH11" s="17">
        <v>0.223199826049026</v>
      </c>
      <c r="AI11" s="17">
        <v>0.261209592683458</v>
      </c>
      <c r="AJ11" s="17">
        <v>0.26568100923076998</v>
      </c>
      <c r="AK11" s="17">
        <v>0.224153137798941</v>
      </c>
      <c r="AL11" s="17">
        <v>0.24938767227581099</v>
      </c>
      <c r="AM11" s="17">
        <v>0.219638887808845</v>
      </c>
      <c r="AN11" s="17">
        <v>0.220967631735832</v>
      </c>
      <c r="AO11" s="17">
        <v>0.22652987584939999</v>
      </c>
      <c r="AP11" s="17">
        <v>0.17560212585384899</v>
      </c>
      <c r="AQ11" s="17">
        <v>0.24145060452505099</v>
      </c>
      <c r="AR11" s="17">
        <v>0.120910242770919</v>
      </c>
      <c r="AS11" s="17"/>
      <c r="AT11" s="17">
        <v>0.18698020198321499</v>
      </c>
      <c r="AU11" s="17">
        <v>0.25860004201034498</v>
      </c>
      <c r="AV11" s="17">
        <v>0.22099660711560101</v>
      </c>
      <c r="AW11" s="17">
        <v>0.26956681609579403</v>
      </c>
      <c r="AX11" s="17">
        <v>0.27621845552164098</v>
      </c>
      <c r="AY11" s="17">
        <v>0.27617125187320302</v>
      </c>
      <c r="AZ11" s="17"/>
      <c r="BA11" s="17">
        <v>0.286235162852089</v>
      </c>
      <c r="BB11" s="17">
        <v>0.26141602571949901</v>
      </c>
      <c r="BC11" s="17">
        <v>0.20759771554453599</v>
      </c>
      <c r="BD11" s="17">
        <v>0.16425831174818001</v>
      </c>
      <c r="BE11" s="17">
        <v>0.18270470517120799</v>
      </c>
      <c r="BF11" s="17"/>
      <c r="BG11" s="17">
        <v>0.248041841859513</v>
      </c>
      <c r="BH11" s="17">
        <v>0.19776473869879699</v>
      </c>
      <c r="BI11" s="17">
        <v>0.228908997211345</v>
      </c>
      <c r="BJ11" s="17">
        <v>0.32133197429599702</v>
      </c>
      <c r="BK11" s="17">
        <v>0.233845128817878</v>
      </c>
      <c r="BL11" s="17"/>
      <c r="BM11" s="17">
        <v>0.23460371552900899</v>
      </c>
      <c r="BN11" s="17">
        <v>0.24786381087679499</v>
      </c>
      <c r="BO11" s="17">
        <v>0.244511161273233</v>
      </c>
      <c r="BP11" s="17"/>
      <c r="BQ11" s="17">
        <v>0.19281732278083999</v>
      </c>
      <c r="BR11" s="17">
        <v>0.271955179013326</v>
      </c>
      <c r="BS11" s="17"/>
      <c r="BT11" s="17">
        <v>0.23447213127722699</v>
      </c>
      <c r="BU11" s="17">
        <v>0.248146772124092</v>
      </c>
    </row>
    <row r="12" spans="2:73" x14ac:dyDescent="0.3">
      <c r="B12" s="18" t="s">
        <v>572</v>
      </c>
      <c r="C12" s="17">
        <v>8.5756266231699504E-2</v>
      </c>
      <c r="D12" s="17">
        <v>9.1085676760311998E-2</v>
      </c>
      <c r="E12" s="17">
        <v>8.0827494033818295E-2</v>
      </c>
      <c r="F12" s="17"/>
      <c r="G12" s="17">
        <v>8.9531731774134898E-2</v>
      </c>
      <c r="H12" s="17">
        <v>5.4917569992895002E-2</v>
      </c>
      <c r="I12" s="17">
        <v>7.3559268557829294E-2</v>
      </c>
      <c r="J12" s="17">
        <v>7.86288008029013E-2</v>
      </c>
      <c r="K12" s="17">
        <v>9.7831496717187494E-2</v>
      </c>
      <c r="L12" s="17">
        <v>0.1159355162164</v>
      </c>
      <c r="M12" s="17"/>
      <c r="N12" s="17">
        <v>7.2828367994594301E-2</v>
      </c>
      <c r="O12" s="17">
        <v>8.6173877435805707E-2</v>
      </c>
      <c r="P12" s="17">
        <v>9.2961074666161006E-2</v>
      </c>
      <c r="Q12" s="17">
        <v>9.3419319123628206E-2</v>
      </c>
      <c r="R12" s="17"/>
      <c r="S12" s="17">
        <v>3.2375731349323103E-2</v>
      </c>
      <c r="T12" s="17">
        <v>8.1925730791107904E-2</v>
      </c>
      <c r="U12" s="17">
        <v>0.108562849507369</v>
      </c>
      <c r="V12" s="17">
        <v>0.104575144675778</v>
      </c>
      <c r="W12" s="17">
        <v>7.4280276006772006E-2</v>
      </c>
      <c r="X12" s="17">
        <v>7.3870244711852495E-2</v>
      </c>
      <c r="Y12" s="17">
        <v>0.115739485706505</v>
      </c>
      <c r="Z12" s="17">
        <v>0.12882877908964799</v>
      </c>
      <c r="AA12" s="17">
        <v>0.100215880483622</v>
      </c>
      <c r="AB12" s="17"/>
      <c r="AC12" s="17">
        <v>8.45547674088412E-2</v>
      </c>
      <c r="AD12" s="17">
        <v>6.2679860085975897E-2</v>
      </c>
      <c r="AE12" s="17">
        <v>0.12517541789783401</v>
      </c>
      <c r="AF12" s="17">
        <v>7.9184323325579203E-2</v>
      </c>
      <c r="AG12" s="17">
        <v>0.12008984225217099</v>
      </c>
      <c r="AH12" s="17">
        <v>7.8953461218322002E-2</v>
      </c>
      <c r="AI12" s="17">
        <v>8.7424856227377806E-2</v>
      </c>
      <c r="AJ12" s="17">
        <v>3.6781439103786499E-2</v>
      </c>
      <c r="AK12" s="17">
        <v>0.138961277028289</v>
      </c>
      <c r="AL12" s="17">
        <v>0.107557685170821</v>
      </c>
      <c r="AM12" s="17">
        <v>8.8354453165211705E-2</v>
      </c>
      <c r="AN12" s="17">
        <v>7.2532605808227596E-2</v>
      </c>
      <c r="AO12" s="17">
        <v>9.5754091955326207E-2</v>
      </c>
      <c r="AP12" s="17">
        <v>3.1679199831481299E-2</v>
      </c>
      <c r="AQ12" s="17">
        <v>6.7323609753483504E-2</v>
      </c>
      <c r="AR12" s="17">
        <v>2.8685795999200101E-2</v>
      </c>
      <c r="AS12" s="17"/>
      <c r="AT12" s="17">
        <v>5.6007082827738697E-2</v>
      </c>
      <c r="AU12" s="17">
        <v>7.7924176234058298E-2</v>
      </c>
      <c r="AV12" s="17">
        <v>0.108631391672423</v>
      </c>
      <c r="AW12" s="17">
        <v>9.7160884876388201E-2</v>
      </c>
      <c r="AX12" s="17">
        <v>0.119278392494408</v>
      </c>
      <c r="AY12" s="17">
        <v>9.2746422538541304E-2</v>
      </c>
      <c r="AZ12" s="17"/>
      <c r="BA12" s="17">
        <v>9.3273037231092204E-2</v>
      </c>
      <c r="BB12" s="17">
        <v>9.12366987521918E-2</v>
      </c>
      <c r="BC12" s="17">
        <v>7.1136338770847393E-2</v>
      </c>
      <c r="BD12" s="17">
        <v>6.5980773286532499E-2</v>
      </c>
      <c r="BE12" s="17">
        <v>3.8659414041675201E-2</v>
      </c>
      <c r="BF12" s="17"/>
      <c r="BG12" s="17">
        <v>8.4473634062736599E-2</v>
      </c>
      <c r="BH12" s="17">
        <v>7.2752900333134696E-2</v>
      </c>
      <c r="BI12" s="17">
        <v>8.9962009881046606E-2</v>
      </c>
      <c r="BJ12" s="17">
        <v>0.109673078100208</v>
      </c>
      <c r="BK12" s="17">
        <v>0.13911351277124501</v>
      </c>
      <c r="BL12" s="17"/>
      <c r="BM12" s="17">
        <v>8.3063291297743494E-2</v>
      </c>
      <c r="BN12" s="17">
        <v>9.1013673571835804E-2</v>
      </c>
      <c r="BO12" s="17">
        <v>8.1063468125376695E-2</v>
      </c>
      <c r="BP12" s="17"/>
      <c r="BQ12" s="17">
        <v>8.08061324630934E-2</v>
      </c>
      <c r="BR12" s="17">
        <v>8.8815808623925296E-2</v>
      </c>
      <c r="BS12" s="17"/>
      <c r="BT12" s="17">
        <v>7.9599697292321803E-2</v>
      </c>
      <c r="BU12" s="17">
        <v>9.7653635717946802E-2</v>
      </c>
    </row>
    <row r="13" spans="2:73" x14ac:dyDescent="0.3">
      <c r="B13" s="18" t="s">
        <v>571</v>
      </c>
      <c r="C13" s="17">
        <v>2.66426790185533E-2</v>
      </c>
      <c r="D13" s="17">
        <v>2.78385837317205E-2</v>
      </c>
      <c r="E13" s="17">
        <v>2.5559507530752399E-2</v>
      </c>
      <c r="F13" s="17"/>
      <c r="G13" s="17">
        <v>2.2253804986357401E-2</v>
      </c>
      <c r="H13" s="17">
        <v>2.06161615992984E-2</v>
      </c>
      <c r="I13" s="17">
        <v>1.7160801006747599E-2</v>
      </c>
      <c r="J13" s="17">
        <v>1.8256198014437001E-2</v>
      </c>
      <c r="K13" s="17">
        <v>2.92211208683523E-2</v>
      </c>
      <c r="L13" s="17">
        <v>4.72517952254543E-2</v>
      </c>
      <c r="M13" s="17"/>
      <c r="N13" s="17">
        <v>2.8740670025502998E-2</v>
      </c>
      <c r="O13" s="17">
        <v>1.97208439253179E-2</v>
      </c>
      <c r="P13" s="17">
        <v>3.1680167045494798E-2</v>
      </c>
      <c r="Q13" s="17">
        <v>2.4978452890482498E-2</v>
      </c>
      <c r="R13" s="17"/>
      <c r="S13" s="17">
        <v>2.37138982621568E-2</v>
      </c>
      <c r="T13" s="17">
        <v>3.3961489626813897E-2</v>
      </c>
      <c r="U13" s="17">
        <v>2.9463844658559599E-2</v>
      </c>
      <c r="V13" s="17">
        <v>2.18687738124227E-2</v>
      </c>
      <c r="W13" s="17">
        <v>3.7622703466087898E-2</v>
      </c>
      <c r="X13" s="17">
        <v>2.6041255712179499E-2</v>
      </c>
      <c r="Y13" s="17">
        <v>2.6490072753616499E-2</v>
      </c>
      <c r="Z13" s="17">
        <v>1.27584041391487E-2</v>
      </c>
      <c r="AA13" s="17">
        <v>2.14413113285634E-2</v>
      </c>
      <c r="AB13" s="17"/>
      <c r="AC13" s="17">
        <v>3.3705161783248699E-2</v>
      </c>
      <c r="AD13" s="17">
        <v>3.5816334933022199E-2</v>
      </c>
      <c r="AE13" s="17">
        <v>1.42129451829695E-2</v>
      </c>
      <c r="AF13" s="17">
        <v>3.6294583408967802E-2</v>
      </c>
      <c r="AG13" s="17">
        <v>2.9753643341295401E-2</v>
      </c>
      <c r="AH13" s="17">
        <v>2.7912991519128301E-2</v>
      </c>
      <c r="AI13" s="17">
        <v>2.9931444372449701E-2</v>
      </c>
      <c r="AJ13" s="17">
        <v>2.5998772800750299E-2</v>
      </c>
      <c r="AK13" s="17">
        <v>3.3241166556558399E-2</v>
      </c>
      <c r="AL13" s="17">
        <v>6.5488994128492404E-3</v>
      </c>
      <c r="AM13" s="17">
        <v>2.2200912178881101E-2</v>
      </c>
      <c r="AN13" s="17">
        <v>2.02562700537888E-2</v>
      </c>
      <c r="AO13" s="17">
        <v>2.8120383722025001E-2</v>
      </c>
      <c r="AP13" s="17">
        <v>3.8018554911008903E-2</v>
      </c>
      <c r="AQ13" s="17">
        <v>8.1096988686432392E-3</v>
      </c>
      <c r="AR13" s="17">
        <v>2.8501419364101499E-2</v>
      </c>
      <c r="AS13" s="17"/>
      <c r="AT13" s="17">
        <v>1.0862070487592799E-2</v>
      </c>
      <c r="AU13" s="17">
        <v>2.51350678154122E-2</v>
      </c>
      <c r="AV13" s="17">
        <v>3.6101519981527802E-2</v>
      </c>
      <c r="AW13" s="17">
        <v>3.4395044867621599E-2</v>
      </c>
      <c r="AX13" s="17">
        <v>3.0108805378345999E-2</v>
      </c>
      <c r="AY13" s="17">
        <v>4.6290963638624803E-2</v>
      </c>
      <c r="AZ13" s="17"/>
      <c r="BA13" s="17">
        <v>2.4276628490424501E-2</v>
      </c>
      <c r="BB13" s="17">
        <v>2.90782075391781E-2</v>
      </c>
      <c r="BC13" s="17">
        <v>2.2326133592170502E-2</v>
      </c>
      <c r="BD13" s="17">
        <v>2.41095460115806E-2</v>
      </c>
      <c r="BE13" s="17">
        <v>1.5801156518046301E-2</v>
      </c>
      <c r="BF13" s="17"/>
      <c r="BG13" s="17">
        <v>3.6655164228643802E-2</v>
      </c>
      <c r="BH13" s="17">
        <v>1.6952933266233001E-2</v>
      </c>
      <c r="BI13" s="17">
        <v>2.8542141022292199E-2</v>
      </c>
      <c r="BJ13" s="17">
        <v>4.4727957518717297E-2</v>
      </c>
      <c r="BK13" s="17">
        <v>1.23287435836323E-2</v>
      </c>
      <c r="BL13" s="17"/>
      <c r="BM13" s="17">
        <v>2.6768045713663601E-2</v>
      </c>
      <c r="BN13" s="17">
        <v>2.1352476045213401E-2</v>
      </c>
      <c r="BO13" s="17">
        <v>3.9058841640463297E-2</v>
      </c>
      <c r="BP13" s="17"/>
      <c r="BQ13" s="17">
        <v>1.99350870773711E-2</v>
      </c>
      <c r="BR13" s="17">
        <v>3.1561757609661199E-2</v>
      </c>
      <c r="BS13" s="17"/>
      <c r="BT13" s="17">
        <v>2.65314265064624E-2</v>
      </c>
      <c r="BU13" s="17">
        <v>2.9079383753706799E-2</v>
      </c>
    </row>
    <row r="14" spans="2:73" x14ac:dyDescent="0.3">
      <c r="B14" s="18" t="s">
        <v>92</v>
      </c>
      <c r="C14" s="17">
        <v>6.1251460969005703E-2</v>
      </c>
      <c r="D14" s="17">
        <v>4.9649224742862597E-2</v>
      </c>
      <c r="E14" s="17">
        <v>7.1990940787223096E-2</v>
      </c>
      <c r="F14" s="17"/>
      <c r="G14" s="17">
        <v>4.4979344823224798E-2</v>
      </c>
      <c r="H14" s="17">
        <v>5.1898085355715197E-2</v>
      </c>
      <c r="I14" s="17">
        <v>7.8257533408079297E-2</v>
      </c>
      <c r="J14" s="17">
        <v>5.0208669593997599E-2</v>
      </c>
      <c r="K14" s="17">
        <v>6.8860645259898101E-2</v>
      </c>
      <c r="L14" s="17">
        <v>6.96896273324661E-2</v>
      </c>
      <c r="M14" s="17"/>
      <c r="N14" s="17">
        <v>4.0010030756045999E-2</v>
      </c>
      <c r="O14" s="17">
        <v>5.2906540067131198E-2</v>
      </c>
      <c r="P14" s="17">
        <v>5.5754850452666503E-2</v>
      </c>
      <c r="Q14" s="17">
        <v>9.7830082579972402E-2</v>
      </c>
      <c r="R14" s="17"/>
      <c r="S14" s="17">
        <v>4.7934821316623903E-2</v>
      </c>
      <c r="T14" s="17">
        <v>5.3749970075887499E-2</v>
      </c>
      <c r="U14" s="17">
        <v>6.03403945499522E-2</v>
      </c>
      <c r="V14" s="17">
        <v>6.1934032442863399E-2</v>
      </c>
      <c r="W14" s="17">
        <v>0.100962044026647</v>
      </c>
      <c r="X14" s="17">
        <v>8.3373731579632293E-2</v>
      </c>
      <c r="Y14" s="17">
        <v>5.2068752785066501E-2</v>
      </c>
      <c r="Z14" s="17">
        <v>4.5505753078792198E-2</v>
      </c>
      <c r="AA14" s="17">
        <v>5.5646331766605397E-2</v>
      </c>
      <c r="AB14" s="17"/>
      <c r="AC14" s="17">
        <v>0.105127590802468</v>
      </c>
      <c r="AD14" s="17">
        <v>0.13876682465242299</v>
      </c>
      <c r="AE14" s="17">
        <v>3.7222394302443E-2</v>
      </c>
      <c r="AF14" s="17">
        <v>9.91133758571765E-2</v>
      </c>
      <c r="AG14" s="17">
        <v>6.8566038254943396E-2</v>
      </c>
      <c r="AH14" s="17">
        <v>6.8407487412678603E-2</v>
      </c>
      <c r="AI14" s="17">
        <v>5.11129648087165E-2</v>
      </c>
      <c r="AJ14" s="17">
        <v>3.4308411878406303E-2</v>
      </c>
      <c r="AK14" s="17">
        <v>4.20012212173776E-2</v>
      </c>
      <c r="AL14" s="17">
        <v>4.1706743886131901E-2</v>
      </c>
      <c r="AM14" s="17">
        <v>3.6220266281427001E-2</v>
      </c>
      <c r="AN14" s="17">
        <v>2.6826135917050201E-2</v>
      </c>
      <c r="AO14" s="17">
        <v>2.8315672164123399E-2</v>
      </c>
      <c r="AP14" s="17">
        <v>6.2812932188506101E-2</v>
      </c>
      <c r="AQ14" s="17">
        <v>7.8057446721798401E-2</v>
      </c>
      <c r="AR14" s="17">
        <v>2.08371208263732E-2</v>
      </c>
      <c r="AS14" s="17"/>
      <c r="AT14" s="17">
        <v>4.50115019924925E-2</v>
      </c>
      <c r="AU14" s="17">
        <v>7.9701381221024201E-2</v>
      </c>
      <c r="AV14" s="17">
        <v>4.36099558436428E-2</v>
      </c>
      <c r="AW14" s="17">
        <v>5.6115890344794098E-2</v>
      </c>
      <c r="AX14" s="17">
        <v>7.4205503044448298E-2</v>
      </c>
      <c r="AY14" s="17">
        <v>7.4045679668483896E-2</v>
      </c>
      <c r="AZ14" s="17"/>
      <c r="BA14" s="17">
        <v>9.1849430631811793E-2</v>
      </c>
      <c r="BB14" s="17">
        <v>5.0070811696096403E-2</v>
      </c>
      <c r="BC14" s="17">
        <v>5.2503684293363502E-2</v>
      </c>
      <c r="BD14" s="17">
        <v>3.6670743359856803E-2</v>
      </c>
      <c r="BE14" s="17">
        <v>1.64636575732518E-2</v>
      </c>
      <c r="BF14" s="17"/>
      <c r="BG14" s="17">
        <v>5.3998450840247701E-2</v>
      </c>
      <c r="BH14" s="17">
        <v>3.7091554377182201E-2</v>
      </c>
      <c r="BI14" s="17">
        <v>6.5145540486865494E-2</v>
      </c>
      <c r="BJ14" s="17">
        <v>5.9153955286403499E-2</v>
      </c>
      <c r="BK14" s="17">
        <v>0.114067000739344</v>
      </c>
      <c r="BL14" s="17"/>
      <c r="BM14" s="17">
        <v>4.2892259391155402E-2</v>
      </c>
      <c r="BN14" s="17">
        <v>7.8213318424231307E-2</v>
      </c>
      <c r="BO14" s="17">
        <v>7.4902671451176295E-2</v>
      </c>
      <c r="BP14" s="17"/>
      <c r="BQ14" s="17">
        <v>3.04880385526646E-2</v>
      </c>
      <c r="BR14" s="17">
        <v>7.0293792857690995E-2</v>
      </c>
      <c r="BS14" s="17"/>
      <c r="BT14" s="17">
        <v>3.6820294122741903E-2</v>
      </c>
      <c r="BU14" s="17">
        <v>7.6565646630841699E-2</v>
      </c>
    </row>
    <row r="15" spans="2:73" x14ac:dyDescent="0.3">
      <c r="B15" s="18" t="s">
        <v>577</v>
      </c>
      <c r="C15" s="21">
        <v>0.58518346495269402</v>
      </c>
      <c r="D15" s="21">
        <v>0.60013682758460596</v>
      </c>
      <c r="E15" s="21">
        <v>0.57087188139864897</v>
      </c>
      <c r="F15" s="21"/>
      <c r="G15" s="21">
        <v>0.66009054912116905</v>
      </c>
      <c r="H15" s="21">
        <v>0.69236202062671204</v>
      </c>
      <c r="I15" s="21">
        <v>0.64135586843100401</v>
      </c>
      <c r="J15" s="21">
        <v>0.57606703844932305</v>
      </c>
      <c r="K15" s="21">
        <v>0.48541783247751003</v>
      </c>
      <c r="L15" s="21">
        <v>0.47716121773730402</v>
      </c>
      <c r="M15" s="21"/>
      <c r="N15" s="21">
        <v>0.661572991970233</v>
      </c>
      <c r="O15" s="21">
        <v>0.59059290967950095</v>
      </c>
      <c r="P15" s="21">
        <v>0.568904730955195</v>
      </c>
      <c r="Q15" s="21">
        <v>0.514634315724813</v>
      </c>
      <c r="R15" s="21"/>
      <c r="S15" s="21">
        <v>0.67624022708287501</v>
      </c>
      <c r="T15" s="21">
        <v>0.53329095123802295</v>
      </c>
      <c r="U15" s="21">
        <v>0.5495935824307</v>
      </c>
      <c r="V15" s="21">
        <v>0.58496544201140299</v>
      </c>
      <c r="W15" s="21">
        <v>0.56676209720514803</v>
      </c>
      <c r="X15" s="21">
        <v>0.57143591072875499</v>
      </c>
      <c r="Y15" s="21">
        <v>0.55156016625149795</v>
      </c>
      <c r="Z15" s="21">
        <v>0.62380231773497796</v>
      </c>
      <c r="AA15" s="21">
        <v>0.59879903688916702</v>
      </c>
      <c r="AB15" s="21"/>
      <c r="AC15" s="21">
        <v>0.46548926857198097</v>
      </c>
      <c r="AD15" s="21">
        <v>0.52692848270063897</v>
      </c>
      <c r="AE15" s="21">
        <v>0.53372687732014701</v>
      </c>
      <c r="AF15" s="21">
        <v>0.51293587553608699</v>
      </c>
      <c r="AG15" s="21">
        <v>0.52664996363677397</v>
      </c>
      <c r="AH15" s="21">
        <v>0.60152623380084502</v>
      </c>
      <c r="AI15" s="21">
        <v>0.57032114190799799</v>
      </c>
      <c r="AJ15" s="21">
        <v>0.63723036698628699</v>
      </c>
      <c r="AK15" s="21">
        <v>0.56164319739883495</v>
      </c>
      <c r="AL15" s="21">
        <v>0.59479899925438695</v>
      </c>
      <c r="AM15" s="21">
        <v>0.63358548056563502</v>
      </c>
      <c r="AN15" s="21">
        <v>0.65941735648510202</v>
      </c>
      <c r="AO15" s="21">
        <v>0.62127997630912601</v>
      </c>
      <c r="AP15" s="21">
        <v>0.69188718721515496</v>
      </c>
      <c r="AQ15" s="21">
        <v>0.60505864013102395</v>
      </c>
      <c r="AR15" s="21">
        <v>0.80106542103940603</v>
      </c>
      <c r="AS15" s="21"/>
      <c r="AT15" s="21">
        <v>0.70113914270896105</v>
      </c>
      <c r="AU15" s="21">
        <v>0.55863933271916</v>
      </c>
      <c r="AV15" s="21">
        <v>0.59066052538680502</v>
      </c>
      <c r="AW15" s="21">
        <v>0.54276136381540196</v>
      </c>
      <c r="AX15" s="21">
        <v>0.500188843561156</v>
      </c>
      <c r="AY15" s="21">
        <v>0.51074568228114703</v>
      </c>
      <c r="AZ15" s="21"/>
      <c r="BA15" s="21">
        <v>0.50436574079458296</v>
      </c>
      <c r="BB15" s="21">
        <v>0.568198256293034</v>
      </c>
      <c r="BC15" s="21">
        <v>0.64643612779908299</v>
      </c>
      <c r="BD15" s="21">
        <v>0.70898062559385</v>
      </c>
      <c r="BE15" s="21">
        <v>0.74637106669581799</v>
      </c>
      <c r="BF15" s="21"/>
      <c r="BG15" s="21">
        <v>0.57683090900885903</v>
      </c>
      <c r="BH15" s="21">
        <v>0.67543787332465399</v>
      </c>
      <c r="BI15" s="21">
        <v>0.58744131139845102</v>
      </c>
      <c r="BJ15" s="21">
        <v>0.465113034798674</v>
      </c>
      <c r="BK15" s="21">
        <v>0.50064561408790098</v>
      </c>
      <c r="BL15" s="21"/>
      <c r="BM15" s="21">
        <v>0.61267268806842901</v>
      </c>
      <c r="BN15" s="21">
        <v>0.561556721081924</v>
      </c>
      <c r="BO15" s="21">
        <v>0.56046385750975103</v>
      </c>
      <c r="BP15" s="21"/>
      <c r="BQ15" s="21">
        <v>0.67595341912603102</v>
      </c>
      <c r="BR15" s="21">
        <v>0.53737346189539603</v>
      </c>
      <c r="BS15" s="21"/>
      <c r="BT15" s="21">
        <v>0.62257645080124702</v>
      </c>
      <c r="BU15" s="21">
        <v>0.548554561773412</v>
      </c>
    </row>
    <row r="16" spans="2:73" x14ac:dyDescent="0.3">
      <c r="B16" s="18" t="s">
        <v>576</v>
      </c>
      <c r="C16" s="21">
        <v>0.112398945250253</v>
      </c>
      <c r="D16" s="21">
        <v>0.118924260492033</v>
      </c>
      <c r="E16" s="21">
        <v>0.106387001564571</v>
      </c>
      <c r="F16" s="21"/>
      <c r="G16" s="21">
        <v>0.11178553676049199</v>
      </c>
      <c r="H16" s="21">
        <v>7.5533731592193398E-2</v>
      </c>
      <c r="I16" s="21">
        <v>9.07200695645769E-2</v>
      </c>
      <c r="J16" s="21">
        <v>9.6884998817338294E-2</v>
      </c>
      <c r="K16" s="21">
        <v>0.12705261758554001</v>
      </c>
      <c r="L16" s="21">
        <v>0.163187311441854</v>
      </c>
      <c r="M16" s="21"/>
      <c r="N16" s="21">
        <v>0.10156903802009699</v>
      </c>
      <c r="O16" s="21">
        <v>0.105894721361124</v>
      </c>
      <c r="P16" s="21">
        <v>0.124641241711656</v>
      </c>
      <c r="Q16" s="21">
        <v>0.118397772014111</v>
      </c>
      <c r="R16" s="21"/>
      <c r="S16" s="21">
        <v>5.6089629611479903E-2</v>
      </c>
      <c r="T16" s="21">
        <v>0.115887220417922</v>
      </c>
      <c r="U16" s="21">
        <v>0.138026694165928</v>
      </c>
      <c r="V16" s="21">
        <v>0.126443918488201</v>
      </c>
      <c r="W16" s="21">
        <v>0.11190297947286</v>
      </c>
      <c r="X16" s="21">
        <v>9.9911500424032004E-2</v>
      </c>
      <c r="Y16" s="21">
        <v>0.142229558460122</v>
      </c>
      <c r="Z16" s="21">
        <v>0.14158718322879699</v>
      </c>
      <c r="AA16" s="21">
        <v>0.121657191812186</v>
      </c>
      <c r="AB16" s="21"/>
      <c r="AC16" s="21">
        <v>0.11825992919209</v>
      </c>
      <c r="AD16" s="21">
        <v>9.8496195018998006E-2</v>
      </c>
      <c r="AE16" s="21">
        <v>0.13938836308080299</v>
      </c>
      <c r="AF16" s="21">
        <v>0.115478906734547</v>
      </c>
      <c r="AG16" s="21">
        <v>0.149843485593466</v>
      </c>
      <c r="AH16" s="21">
        <v>0.10686645273745</v>
      </c>
      <c r="AI16" s="21">
        <v>0.117356300599828</v>
      </c>
      <c r="AJ16" s="21">
        <v>6.2780211904536795E-2</v>
      </c>
      <c r="AK16" s="21">
        <v>0.17220244358484699</v>
      </c>
      <c r="AL16" s="21">
        <v>0.114106584583671</v>
      </c>
      <c r="AM16" s="21">
        <v>0.11055536534409301</v>
      </c>
      <c r="AN16" s="21">
        <v>9.2788875862016507E-2</v>
      </c>
      <c r="AO16" s="21">
        <v>0.12387447567735101</v>
      </c>
      <c r="AP16" s="21">
        <v>6.9697754742490195E-2</v>
      </c>
      <c r="AQ16" s="21">
        <v>7.5433308622126799E-2</v>
      </c>
      <c r="AR16" s="21">
        <v>5.7187215363301597E-2</v>
      </c>
      <c r="AS16" s="21"/>
      <c r="AT16" s="21">
        <v>6.6869153315331498E-2</v>
      </c>
      <c r="AU16" s="21">
        <v>0.103059244049471</v>
      </c>
      <c r="AV16" s="21">
        <v>0.14473291165395</v>
      </c>
      <c r="AW16" s="21">
        <v>0.13155592974401001</v>
      </c>
      <c r="AX16" s="21">
        <v>0.14938719787275401</v>
      </c>
      <c r="AY16" s="21">
        <v>0.13903738617716599</v>
      </c>
      <c r="AZ16" s="21"/>
      <c r="BA16" s="21">
        <v>0.117549665721517</v>
      </c>
      <c r="BB16" s="21">
        <v>0.12031490629137</v>
      </c>
      <c r="BC16" s="21">
        <v>9.3462472363017898E-2</v>
      </c>
      <c r="BD16" s="21">
        <v>9.0090319298113106E-2</v>
      </c>
      <c r="BE16" s="21">
        <v>5.4460570559721498E-2</v>
      </c>
      <c r="BF16" s="21"/>
      <c r="BG16" s="21">
        <v>0.12112879829138</v>
      </c>
      <c r="BH16" s="21">
        <v>8.9705833599367693E-2</v>
      </c>
      <c r="BI16" s="21">
        <v>0.118504150903339</v>
      </c>
      <c r="BJ16" s="21">
        <v>0.15440103561892601</v>
      </c>
      <c r="BK16" s="21">
        <v>0.15144225635487699</v>
      </c>
      <c r="BL16" s="21"/>
      <c r="BM16" s="21">
        <v>0.109831337011407</v>
      </c>
      <c r="BN16" s="21">
        <v>0.11236614961704899</v>
      </c>
      <c r="BO16" s="21">
        <v>0.12012230976584</v>
      </c>
      <c r="BP16" s="21"/>
      <c r="BQ16" s="21">
        <v>0.100741219540464</v>
      </c>
      <c r="BR16" s="21">
        <v>0.120377566233586</v>
      </c>
      <c r="BS16" s="21"/>
      <c r="BT16" s="21">
        <v>0.10613112379878401</v>
      </c>
      <c r="BU16" s="21">
        <v>0.126733019471654</v>
      </c>
    </row>
    <row r="17" spans="2:73" x14ac:dyDescent="0.3">
      <c r="B17" s="18" t="s">
        <v>443</v>
      </c>
      <c r="C17" s="22">
        <v>0.47278451970244101</v>
      </c>
      <c r="D17" s="22">
        <v>0.48121256709257398</v>
      </c>
      <c r="E17" s="22">
        <v>0.46448487983407799</v>
      </c>
      <c r="F17" s="22"/>
      <c r="G17" s="22">
        <v>0.54830501236067697</v>
      </c>
      <c r="H17" s="22">
        <v>0.61682828903451903</v>
      </c>
      <c r="I17" s="22">
        <v>0.550635798866427</v>
      </c>
      <c r="J17" s="22">
        <v>0.47918203963198502</v>
      </c>
      <c r="K17" s="22">
        <v>0.35836521489197098</v>
      </c>
      <c r="L17" s="22">
        <v>0.31397390629545002</v>
      </c>
      <c r="M17" s="22"/>
      <c r="N17" s="22">
        <v>0.56000395395013602</v>
      </c>
      <c r="O17" s="22">
        <v>0.48469818831837802</v>
      </c>
      <c r="P17" s="22">
        <v>0.44426348924353898</v>
      </c>
      <c r="Q17" s="22">
        <v>0.39623654371070199</v>
      </c>
      <c r="R17" s="22"/>
      <c r="S17" s="22">
        <v>0.620150597471395</v>
      </c>
      <c r="T17" s="22">
        <v>0.41740373082010102</v>
      </c>
      <c r="U17" s="22">
        <v>0.411566888264771</v>
      </c>
      <c r="V17" s="22">
        <v>0.45852152352320302</v>
      </c>
      <c r="W17" s="22">
        <v>0.45485911773228799</v>
      </c>
      <c r="X17" s="22">
        <v>0.47152441030472297</v>
      </c>
      <c r="Y17" s="22">
        <v>0.40933060779137598</v>
      </c>
      <c r="Z17" s="22">
        <v>0.48221513450618098</v>
      </c>
      <c r="AA17" s="22">
        <v>0.47714184507698199</v>
      </c>
      <c r="AB17" s="22"/>
      <c r="AC17" s="22">
        <v>0.34722933937989098</v>
      </c>
      <c r="AD17" s="22">
        <v>0.42843228768164099</v>
      </c>
      <c r="AE17" s="22">
        <v>0.39433851423934402</v>
      </c>
      <c r="AF17" s="22">
        <v>0.39745696880154002</v>
      </c>
      <c r="AG17" s="22">
        <v>0.37680647804330802</v>
      </c>
      <c r="AH17" s="22">
        <v>0.49465978106339498</v>
      </c>
      <c r="AI17" s="22">
        <v>0.45296484130817</v>
      </c>
      <c r="AJ17" s="22">
        <v>0.57445015508175001</v>
      </c>
      <c r="AK17" s="22">
        <v>0.38944075381398802</v>
      </c>
      <c r="AL17" s="22">
        <v>0.480692414670716</v>
      </c>
      <c r="AM17" s="22">
        <v>0.52303011522154297</v>
      </c>
      <c r="AN17" s="22">
        <v>0.56662848062308502</v>
      </c>
      <c r="AO17" s="22">
        <v>0.49740550063177402</v>
      </c>
      <c r="AP17" s="22">
        <v>0.62218943247266401</v>
      </c>
      <c r="AQ17" s="22">
        <v>0.52962533150889701</v>
      </c>
      <c r="AR17" s="22">
        <v>0.74387820567610496</v>
      </c>
      <c r="AS17" s="22"/>
      <c r="AT17" s="22">
        <v>0.634269989393629</v>
      </c>
      <c r="AU17" s="22">
        <v>0.45558008866969002</v>
      </c>
      <c r="AV17" s="22">
        <v>0.445927613732855</v>
      </c>
      <c r="AW17" s="22">
        <v>0.41120543407139198</v>
      </c>
      <c r="AX17" s="22">
        <v>0.350801645688402</v>
      </c>
      <c r="AY17" s="22">
        <v>0.37170829610398098</v>
      </c>
      <c r="AZ17" s="22"/>
      <c r="BA17" s="22">
        <v>0.38681607507306598</v>
      </c>
      <c r="BB17" s="22">
        <v>0.44788335000166402</v>
      </c>
      <c r="BC17" s="22">
        <v>0.55297365543606503</v>
      </c>
      <c r="BD17" s="22">
        <v>0.61889030629573705</v>
      </c>
      <c r="BE17" s="22">
        <v>0.69191049613609701</v>
      </c>
      <c r="BF17" s="22"/>
      <c r="BG17" s="22">
        <v>0.45570211071747901</v>
      </c>
      <c r="BH17" s="22">
        <v>0.58573203972528598</v>
      </c>
      <c r="BI17" s="22">
        <v>0.46893716049511203</v>
      </c>
      <c r="BJ17" s="22">
        <v>0.31071199917974801</v>
      </c>
      <c r="BK17" s="22">
        <v>0.34920335773302502</v>
      </c>
      <c r="BL17" s="22"/>
      <c r="BM17" s="22">
        <v>0.50284135105702199</v>
      </c>
      <c r="BN17" s="22">
        <v>0.44919057146487501</v>
      </c>
      <c r="BO17" s="22">
        <v>0.44034154774391099</v>
      </c>
      <c r="BP17" s="22"/>
      <c r="BQ17" s="22">
        <v>0.57521219958556602</v>
      </c>
      <c r="BR17" s="22">
        <v>0.41699589566181</v>
      </c>
      <c r="BS17" s="22"/>
      <c r="BT17" s="22">
        <v>0.51644532700246204</v>
      </c>
      <c r="BU17" s="22">
        <v>0.421821542301759</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B2:BU22"/>
  <sheetViews>
    <sheetView showGridLines="0" topLeftCell="A5"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7" width="10.6640625" customWidth="1"/>
    <col min="28" max="28" width="2.21875" customWidth="1"/>
    <col min="29" max="44" width="10.6640625" customWidth="1"/>
    <col min="45" max="45" width="2.21875" customWidth="1"/>
    <col min="46" max="51" width="10.6640625" customWidth="1"/>
    <col min="52" max="52" width="2.21875" customWidth="1"/>
    <col min="53" max="57" width="10.6640625" customWidth="1"/>
    <col min="58" max="58" width="2.21875" customWidth="1"/>
    <col min="59" max="63" width="10.6640625" customWidth="1"/>
    <col min="64" max="64" width="2.21875" customWidth="1"/>
    <col min="65" max="67" width="10.6640625" customWidth="1"/>
    <col min="68" max="68" width="2.21875" customWidth="1"/>
    <col min="69" max="70" width="10.6640625" customWidth="1"/>
    <col min="71" max="71" width="2.21875" customWidth="1"/>
    <col min="72" max="73" width="10.6640625" customWidth="1"/>
    <col min="74" max="74" width="2.21875" customWidth="1"/>
  </cols>
  <sheetData>
    <row r="2" spans="2:73" ht="40.049999999999997" customHeight="1" x14ac:dyDescent="0.3">
      <c r="D2" s="30" t="s">
        <v>755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3" ht="30" customHeight="1" x14ac:dyDescent="0.3">
      <c r="B5" s="15"/>
      <c r="C5" s="15"/>
      <c r="D5" s="29" t="s">
        <v>76</v>
      </c>
      <c r="E5" s="29"/>
      <c r="F5" s="15"/>
      <c r="G5" s="29" t="s">
        <v>77</v>
      </c>
      <c r="H5" s="29"/>
      <c r="I5" s="29"/>
      <c r="J5" s="29"/>
      <c r="K5" s="29"/>
      <c r="L5" s="29"/>
      <c r="M5" s="15"/>
      <c r="N5" s="29" t="s">
        <v>78</v>
      </c>
      <c r="O5" s="29"/>
      <c r="P5" s="29"/>
      <c r="Q5" s="29"/>
      <c r="R5" s="15"/>
      <c r="S5" s="29" t="s">
        <v>79</v>
      </c>
      <c r="T5" s="29"/>
      <c r="U5" s="29"/>
      <c r="V5" s="29"/>
      <c r="W5" s="29"/>
      <c r="X5" s="29"/>
      <c r="Y5" s="29"/>
      <c r="Z5" s="29"/>
      <c r="AA5" s="29"/>
      <c r="AB5" s="15"/>
      <c r="AC5" s="29" t="s">
        <v>80</v>
      </c>
      <c r="AD5" s="29"/>
      <c r="AE5" s="29"/>
      <c r="AF5" s="29"/>
      <c r="AG5" s="29"/>
      <c r="AH5" s="29"/>
      <c r="AI5" s="29"/>
      <c r="AJ5" s="29"/>
      <c r="AK5" s="29"/>
      <c r="AL5" s="29"/>
      <c r="AM5" s="29"/>
      <c r="AN5" s="29"/>
      <c r="AO5" s="29"/>
      <c r="AP5" s="29"/>
      <c r="AQ5" s="29"/>
      <c r="AR5" s="29"/>
      <c r="AS5" s="15"/>
      <c r="AT5" s="29" t="s">
        <v>81</v>
      </c>
      <c r="AU5" s="29"/>
      <c r="AV5" s="29"/>
      <c r="AW5" s="29"/>
      <c r="AX5" s="29"/>
      <c r="AY5" s="29"/>
      <c r="AZ5" s="15"/>
      <c r="BA5" s="29" t="s">
        <v>82</v>
      </c>
      <c r="BB5" s="29"/>
      <c r="BC5" s="29"/>
      <c r="BD5" s="29"/>
      <c r="BE5" s="29"/>
      <c r="BF5" s="15"/>
      <c r="BG5" s="29" t="s">
        <v>83</v>
      </c>
      <c r="BH5" s="29"/>
      <c r="BI5" s="29"/>
      <c r="BJ5" s="29"/>
      <c r="BK5" s="29"/>
      <c r="BL5" s="15"/>
      <c r="BM5" s="29" t="s">
        <v>84</v>
      </c>
      <c r="BN5" s="29"/>
      <c r="BO5" s="29"/>
      <c r="BP5" s="15"/>
      <c r="BQ5" s="29" t="s">
        <v>85</v>
      </c>
      <c r="BR5" s="29"/>
      <c r="BS5" s="15"/>
      <c r="BT5" s="29" t="s">
        <v>86</v>
      </c>
      <c r="BU5" s="29"/>
    </row>
    <row r="6" spans="2:7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T6" s="12" t="s">
        <v>55</v>
      </c>
      <c r="AU6" s="12" t="s">
        <v>56</v>
      </c>
      <c r="AV6" s="12" t="s">
        <v>57</v>
      </c>
      <c r="AW6" s="12" t="s">
        <v>58</v>
      </c>
      <c r="AX6" s="12" t="s">
        <v>59</v>
      </c>
      <c r="AY6" s="12" t="s">
        <v>60</v>
      </c>
      <c r="BA6" s="12" t="s">
        <v>61</v>
      </c>
      <c r="BB6" s="12" t="s">
        <v>62</v>
      </c>
      <c r="BC6" s="12" t="s">
        <v>63</v>
      </c>
      <c r="BD6" s="12" t="s">
        <v>64</v>
      </c>
      <c r="BE6" s="12" t="s">
        <v>65</v>
      </c>
      <c r="BG6" s="12" t="s">
        <v>66</v>
      </c>
      <c r="BH6" s="12" t="s">
        <v>67</v>
      </c>
      <c r="BI6" s="12" t="s">
        <v>68</v>
      </c>
      <c r="BJ6" s="12" t="s">
        <v>69</v>
      </c>
      <c r="BK6" s="12" t="s">
        <v>70</v>
      </c>
      <c r="BM6" s="12" t="s">
        <v>71</v>
      </c>
      <c r="BN6" s="12" t="s">
        <v>72</v>
      </c>
      <c r="BO6" s="12" t="s">
        <v>73</v>
      </c>
      <c r="BQ6" s="12" t="s">
        <v>74</v>
      </c>
      <c r="BR6" s="12" t="s">
        <v>75</v>
      </c>
      <c r="BT6" s="12" t="s">
        <v>74</v>
      </c>
      <c r="BU6" s="12" t="s">
        <v>75</v>
      </c>
    </row>
    <row r="7" spans="2:73" ht="30" customHeight="1" x14ac:dyDescent="0.3">
      <c r="B7" s="10" t="s">
        <v>18</v>
      </c>
      <c r="C7" s="10">
        <v>3017</v>
      </c>
      <c r="D7" s="10">
        <v>1284</v>
      </c>
      <c r="E7" s="10">
        <v>1725</v>
      </c>
      <c r="F7" s="10"/>
      <c r="G7" s="10">
        <v>287</v>
      </c>
      <c r="H7" s="10">
        <v>405</v>
      </c>
      <c r="I7" s="10">
        <v>531</v>
      </c>
      <c r="J7" s="10">
        <v>670</v>
      </c>
      <c r="K7" s="10">
        <v>443</v>
      </c>
      <c r="L7" s="10">
        <v>681</v>
      </c>
      <c r="M7" s="10"/>
      <c r="N7" s="10">
        <v>841</v>
      </c>
      <c r="O7" s="10">
        <v>723</v>
      </c>
      <c r="P7" s="10">
        <v>670</v>
      </c>
      <c r="Q7" s="10">
        <v>768</v>
      </c>
      <c r="R7" s="10"/>
      <c r="S7" s="10">
        <v>477</v>
      </c>
      <c r="T7" s="10">
        <v>488</v>
      </c>
      <c r="U7" s="10">
        <v>303</v>
      </c>
      <c r="V7" s="10">
        <v>332</v>
      </c>
      <c r="W7" s="10">
        <v>273</v>
      </c>
      <c r="X7" s="10">
        <v>305</v>
      </c>
      <c r="Y7" s="10">
        <v>300</v>
      </c>
      <c r="Z7" s="10">
        <v>153</v>
      </c>
      <c r="AA7" s="10">
        <v>386</v>
      </c>
      <c r="AB7" s="10"/>
      <c r="AC7" s="10">
        <v>23</v>
      </c>
      <c r="AD7" s="10">
        <v>121</v>
      </c>
      <c r="AE7" s="10">
        <v>191</v>
      </c>
      <c r="AF7" s="10">
        <v>214</v>
      </c>
      <c r="AG7" s="10">
        <v>273</v>
      </c>
      <c r="AH7" s="10">
        <v>325</v>
      </c>
      <c r="AI7" s="10">
        <v>258</v>
      </c>
      <c r="AJ7" s="10">
        <v>224</v>
      </c>
      <c r="AK7" s="10">
        <v>188</v>
      </c>
      <c r="AL7" s="10">
        <v>166</v>
      </c>
      <c r="AM7" s="10">
        <v>241</v>
      </c>
      <c r="AN7" s="10">
        <v>175</v>
      </c>
      <c r="AO7" s="10">
        <v>131</v>
      </c>
      <c r="AP7" s="10">
        <v>82</v>
      </c>
      <c r="AQ7" s="10">
        <v>91</v>
      </c>
      <c r="AR7" s="10">
        <v>171</v>
      </c>
      <c r="AS7" s="10"/>
      <c r="AT7" s="10">
        <v>655</v>
      </c>
      <c r="AU7" s="10">
        <v>890</v>
      </c>
      <c r="AV7" s="10">
        <v>432</v>
      </c>
      <c r="AW7" s="10">
        <v>562</v>
      </c>
      <c r="AX7" s="10">
        <v>326</v>
      </c>
      <c r="AY7" s="10">
        <v>151</v>
      </c>
      <c r="AZ7" s="10"/>
      <c r="BA7" s="10">
        <v>757</v>
      </c>
      <c r="BB7" s="10">
        <v>669</v>
      </c>
      <c r="BC7" s="10">
        <v>716</v>
      </c>
      <c r="BD7" s="10">
        <v>373</v>
      </c>
      <c r="BE7" s="10">
        <v>60</v>
      </c>
      <c r="BF7" s="10"/>
      <c r="BG7" s="10">
        <v>593</v>
      </c>
      <c r="BH7" s="10">
        <v>993</v>
      </c>
      <c r="BI7" s="10">
        <v>284</v>
      </c>
      <c r="BJ7" s="10">
        <v>413</v>
      </c>
      <c r="BK7" s="10">
        <v>155</v>
      </c>
      <c r="BL7" s="10"/>
      <c r="BM7" s="10">
        <v>1381</v>
      </c>
      <c r="BN7" s="10">
        <v>1141</v>
      </c>
      <c r="BO7" s="10">
        <v>495</v>
      </c>
      <c r="BP7" s="10"/>
      <c r="BQ7" s="10">
        <v>1021</v>
      </c>
      <c r="BR7" s="10">
        <v>1839</v>
      </c>
      <c r="BS7" s="10"/>
      <c r="BT7" s="10">
        <v>1742</v>
      </c>
      <c r="BU7" s="10">
        <v>1143</v>
      </c>
    </row>
    <row r="8" spans="2:73" ht="30" customHeight="1" x14ac:dyDescent="0.3">
      <c r="B8" s="11" t="s">
        <v>19</v>
      </c>
      <c r="C8" s="11">
        <v>3017</v>
      </c>
      <c r="D8" s="11">
        <v>1487</v>
      </c>
      <c r="E8" s="11">
        <v>1526</v>
      </c>
      <c r="F8" s="11"/>
      <c r="G8" s="11">
        <v>419</v>
      </c>
      <c r="H8" s="11">
        <v>514</v>
      </c>
      <c r="I8" s="11">
        <v>514</v>
      </c>
      <c r="J8" s="11">
        <v>514</v>
      </c>
      <c r="K8" s="11">
        <v>424</v>
      </c>
      <c r="L8" s="11">
        <v>632</v>
      </c>
      <c r="M8" s="11"/>
      <c r="N8" s="11">
        <v>811</v>
      </c>
      <c r="O8" s="11">
        <v>781</v>
      </c>
      <c r="P8" s="11">
        <v>660</v>
      </c>
      <c r="Q8" s="11">
        <v>750</v>
      </c>
      <c r="R8" s="11"/>
      <c r="S8" s="11">
        <v>483</v>
      </c>
      <c r="T8" s="11">
        <v>483</v>
      </c>
      <c r="U8" s="11">
        <v>302</v>
      </c>
      <c r="V8" s="11">
        <v>332</v>
      </c>
      <c r="W8" s="11">
        <v>271</v>
      </c>
      <c r="X8" s="11">
        <v>302</v>
      </c>
      <c r="Y8" s="11">
        <v>301</v>
      </c>
      <c r="Z8" s="11">
        <v>151</v>
      </c>
      <c r="AA8" s="11">
        <v>392</v>
      </c>
      <c r="AB8" s="11"/>
      <c r="AC8" s="11">
        <v>28</v>
      </c>
      <c r="AD8" s="11">
        <v>126</v>
      </c>
      <c r="AE8" s="11">
        <v>189</v>
      </c>
      <c r="AF8" s="11">
        <v>211</v>
      </c>
      <c r="AG8" s="11">
        <v>268</v>
      </c>
      <c r="AH8" s="11">
        <v>322</v>
      </c>
      <c r="AI8" s="11">
        <v>262</v>
      </c>
      <c r="AJ8" s="11">
        <v>218</v>
      </c>
      <c r="AK8" s="11">
        <v>199</v>
      </c>
      <c r="AL8" s="11">
        <v>166</v>
      </c>
      <c r="AM8" s="11">
        <v>241</v>
      </c>
      <c r="AN8" s="11">
        <v>174</v>
      </c>
      <c r="AO8" s="11">
        <v>131</v>
      </c>
      <c r="AP8" s="11">
        <v>89</v>
      </c>
      <c r="AQ8" s="11">
        <v>91</v>
      </c>
      <c r="AR8" s="11">
        <v>167</v>
      </c>
      <c r="AS8" s="11"/>
      <c r="AT8" s="11">
        <v>698</v>
      </c>
      <c r="AU8" s="11">
        <v>873</v>
      </c>
      <c r="AV8" s="11">
        <v>437</v>
      </c>
      <c r="AW8" s="11">
        <v>555</v>
      </c>
      <c r="AX8" s="11">
        <v>308</v>
      </c>
      <c r="AY8" s="11">
        <v>145</v>
      </c>
      <c r="AZ8" s="11"/>
      <c r="BA8" s="11">
        <v>741</v>
      </c>
      <c r="BB8" s="11">
        <v>683</v>
      </c>
      <c r="BC8" s="11">
        <v>737</v>
      </c>
      <c r="BD8" s="11">
        <v>373</v>
      </c>
      <c r="BE8" s="11">
        <v>54</v>
      </c>
      <c r="BF8" s="11"/>
      <c r="BG8" s="11">
        <v>570</v>
      </c>
      <c r="BH8" s="11">
        <v>1012</v>
      </c>
      <c r="BI8" s="11">
        <v>274</v>
      </c>
      <c r="BJ8" s="11">
        <v>412</v>
      </c>
      <c r="BK8" s="11">
        <v>158</v>
      </c>
      <c r="BL8" s="11"/>
      <c r="BM8" s="11">
        <v>1405</v>
      </c>
      <c r="BN8" s="11">
        <v>1141</v>
      </c>
      <c r="BO8" s="11">
        <v>472</v>
      </c>
      <c r="BP8" s="11"/>
      <c r="BQ8" s="11">
        <v>1088</v>
      </c>
      <c r="BR8" s="11">
        <v>1762</v>
      </c>
      <c r="BS8" s="11"/>
      <c r="BT8" s="11">
        <v>1747</v>
      </c>
      <c r="BU8" s="11">
        <v>1133</v>
      </c>
    </row>
    <row r="9" spans="2:73" x14ac:dyDescent="0.3">
      <c r="B9" s="18" t="s">
        <v>575</v>
      </c>
      <c r="C9" s="17">
        <v>9.7814450080427606E-2</v>
      </c>
      <c r="D9" s="17">
        <v>0.112767836543975</v>
      </c>
      <c r="E9" s="17">
        <v>8.3130835712442105E-2</v>
      </c>
      <c r="F9" s="17"/>
      <c r="G9" s="17">
        <v>0.196122012499166</v>
      </c>
      <c r="H9" s="17">
        <v>0.11380834638717301</v>
      </c>
      <c r="I9" s="17">
        <v>9.7887187988966201E-2</v>
      </c>
      <c r="J9" s="17">
        <v>7.5303053301283701E-2</v>
      </c>
      <c r="K9" s="17">
        <v>5.5816201510905501E-2</v>
      </c>
      <c r="L9" s="17">
        <v>6.6143710368028297E-2</v>
      </c>
      <c r="M9" s="17"/>
      <c r="N9" s="17">
        <v>0.11924835486440299</v>
      </c>
      <c r="O9" s="17">
        <v>9.1089081182964604E-2</v>
      </c>
      <c r="P9" s="17">
        <v>9.2810484121190806E-2</v>
      </c>
      <c r="Q9" s="17">
        <v>8.8000384231650394E-2</v>
      </c>
      <c r="R9" s="17"/>
      <c r="S9" s="17">
        <v>0.118205397305837</v>
      </c>
      <c r="T9" s="17">
        <v>7.2244898289538201E-2</v>
      </c>
      <c r="U9" s="17">
        <v>0.12617991486475699</v>
      </c>
      <c r="V9" s="17">
        <v>7.5649717974517305E-2</v>
      </c>
      <c r="W9" s="17">
        <v>0.11267350174394899</v>
      </c>
      <c r="X9" s="17">
        <v>0.10637531761121199</v>
      </c>
      <c r="Y9" s="17">
        <v>8.6459478848689097E-2</v>
      </c>
      <c r="Z9" s="17">
        <v>9.4152174700137606E-2</v>
      </c>
      <c r="AA9" s="17">
        <v>9.4376322933418397E-2</v>
      </c>
      <c r="AB9" s="17"/>
      <c r="AC9" s="17">
        <v>0.102672427471263</v>
      </c>
      <c r="AD9" s="17">
        <v>0.123883108153202</v>
      </c>
      <c r="AE9" s="17">
        <v>9.2359958162241004E-2</v>
      </c>
      <c r="AF9" s="17">
        <v>6.0221685941069601E-2</v>
      </c>
      <c r="AG9" s="17">
        <v>0.109901782458771</v>
      </c>
      <c r="AH9" s="17">
        <v>7.8449513853233399E-2</v>
      </c>
      <c r="AI9" s="17">
        <v>0.10055337832864</v>
      </c>
      <c r="AJ9" s="17">
        <v>8.2023592020444999E-2</v>
      </c>
      <c r="AK9" s="17">
        <v>0.115246289715008</v>
      </c>
      <c r="AL9" s="17">
        <v>9.3464462738011095E-2</v>
      </c>
      <c r="AM9" s="17">
        <v>9.4257309642940795E-2</v>
      </c>
      <c r="AN9" s="17">
        <v>6.9787733302849805E-2</v>
      </c>
      <c r="AO9" s="17">
        <v>0.122016951873056</v>
      </c>
      <c r="AP9" s="17">
        <v>0.13796326269289799</v>
      </c>
      <c r="AQ9" s="17">
        <v>8.9150880455957093E-2</v>
      </c>
      <c r="AR9" s="17">
        <v>0.15823610677111899</v>
      </c>
      <c r="AS9" s="17"/>
      <c r="AT9" s="17">
        <v>0.114971693434484</v>
      </c>
      <c r="AU9" s="17">
        <v>8.1427437434263006E-2</v>
      </c>
      <c r="AV9" s="17">
        <v>0.11272237924570901</v>
      </c>
      <c r="AW9" s="17">
        <v>9.3299045817173104E-2</v>
      </c>
      <c r="AX9" s="17">
        <v>7.6410566833472998E-2</v>
      </c>
      <c r="AY9" s="17">
        <v>0.13227052664873301</v>
      </c>
      <c r="AZ9" s="17"/>
      <c r="BA9" s="17">
        <v>7.5949064878354705E-2</v>
      </c>
      <c r="BB9" s="17">
        <v>0.102913870293079</v>
      </c>
      <c r="BC9" s="17">
        <v>0.101160411244166</v>
      </c>
      <c r="BD9" s="17">
        <v>0.12179157285194001</v>
      </c>
      <c r="BE9" s="17">
        <v>0.18633709519495001</v>
      </c>
      <c r="BF9" s="17"/>
      <c r="BG9" s="17">
        <v>7.6498849690497306E-2</v>
      </c>
      <c r="BH9" s="17">
        <v>0.11153177788931901</v>
      </c>
      <c r="BI9" s="17">
        <v>7.9519085132625095E-2</v>
      </c>
      <c r="BJ9" s="17">
        <v>0.116342938339852</v>
      </c>
      <c r="BK9" s="17">
        <v>8.4268487687142707E-2</v>
      </c>
      <c r="BL9" s="17"/>
      <c r="BM9" s="17">
        <v>0.106889765182117</v>
      </c>
      <c r="BN9" s="17">
        <v>8.6764324171326498E-2</v>
      </c>
      <c r="BO9" s="17">
        <v>9.7510509707027099E-2</v>
      </c>
      <c r="BP9" s="17"/>
      <c r="BQ9" s="17">
        <v>0.13515324432602999</v>
      </c>
      <c r="BR9" s="17">
        <v>7.6707644783919393E-2</v>
      </c>
      <c r="BS9" s="17"/>
      <c r="BT9" s="17">
        <v>0.102057967248286</v>
      </c>
      <c r="BU9" s="17">
        <v>9.9982952737328601E-2</v>
      </c>
    </row>
    <row r="10" spans="2:73" x14ac:dyDescent="0.3">
      <c r="B10" s="18" t="s">
        <v>574</v>
      </c>
      <c r="C10" s="17">
        <v>0.33894095001056901</v>
      </c>
      <c r="D10" s="17">
        <v>0.34390216636162302</v>
      </c>
      <c r="E10" s="17">
        <v>0.33404109428887002</v>
      </c>
      <c r="F10" s="17"/>
      <c r="G10" s="17">
        <v>0.36123922045435702</v>
      </c>
      <c r="H10" s="17">
        <v>0.37131141936392897</v>
      </c>
      <c r="I10" s="17">
        <v>0.38776184665763203</v>
      </c>
      <c r="J10" s="17">
        <v>0.33811236308595799</v>
      </c>
      <c r="K10" s="17">
        <v>0.29802494557068998</v>
      </c>
      <c r="L10" s="17">
        <v>0.28630992055409699</v>
      </c>
      <c r="M10" s="17"/>
      <c r="N10" s="17">
        <v>0.38916005277943</v>
      </c>
      <c r="O10" s="17">
        <v>0.351724058269759</v>
      </c>
      <c r="P10" s="17">
        <v>0.334070091400063</v>
      </c>
      <c r="Q10" s="17">
        <v>0.27302826405566</v>
      </c>
      <c r="R10" s="17"/>
      <c r="S10" s="17">
        <v>0.35232632778004802</v>
      </c>
      <c r="T10" s="17">
        <v>0.336045612267379</v>
      </c>
      <c r="U10" s="17">
        <v>0.40224392097544998</v>
      </c>
      <c r="V10" s="17">
        <v>0.38409505801048199</v>
      </c>
      <c r="W10" s="17">
        <v>0.32212178166852901</v>
      </c>
      <c r="X10" s="17">
        <v>0.31566813115992798</v>
      </c>
      <c r="Y10" s="17">
        <v>0.31625045742611202</v>
      </c>
      <c r="Z10" s="17">
        <v>0.30301901596591302</v>
      </c>
      <c r="AA10" s="17">
        <v>0.29982130027946802</v>
      </c>
      <c r="AB10" s="17"/>
      <c r="AC10" s="17">
        <v>0.19456399617317099</v>
      </c>
      <c r="AD10" s="17">
        <v>0.221536777538904</v>
      </c>
      <c r="AE10" s="17">
        <v>0.31278570478860601</v>
      </c>
      <c r="AF10" s="17">
        <v>0.27552077875551101</v>
      </c>
      <c r="AG10" s="17">
        <v>0.29233783964793097</v>
      </c>
      <c r="AH10" s="17">
        <v>0.36001470049579398</v>
      </c>
      <c r="AI10" s="17">
        <v>0.372562957665248</v>
      </c>
      <c r="AJ10" s="17">
        <v>0.34275103065996099</v>
      </c>
      <c r="AK10" s="17">
        <v>0.351046085927541</v>
      </c>
      <c r="AL10" s="17">
        <v>0.39076078237804601</v>
      </c>
      <c r="AM10" s="17">
        <v>0.37665075515400998</v>
      </c>
      <c r="AN10" s="17">
        <v>0.37293740076446102</v>
      </c>
      <c r="AO10" s="17">
        <v>0.398263294156537</v>
      </c>
      <c r="AP10" s="17">
        <v>0.39294844626874997</v>
      </c>
      <c r="AQ10" s="17">
        <v>0.36258561436682502</v>
      </c>
      <c r="AR10" s="17">
        <v>0.34902563655163998</v>
      </c>
      <c r="AS10" s="17"/>
      <c r="AT10" s="17">
        <v>0.334663632701097</v>
      </c>
      <c r="AU10" s="17">
        <v>0.33735900929127299</v>
      </c>
      <c r="AV10" s="17">
        <v>0.35084097798901698</v>
      </c>
      <c r="AW10" s="17">
        <v>0.30248216863127902</v>
      </c>
      <c r="AX10" s="17">
        <v>0.37677994691417099</v>
      </c>
      <c r="AY10" s="17">
        <v>0.39423915835260698</v>
      </c>
      <c r="AZ10" s="17"/>
      <c r="BA10" s="17">
        <v>0.29244997804605399</v>
      </c>
      <c r="BB10" s="17">
        <v>0.33159625679015597</v>
      </c>
      <c r="BC10" s="17">
        <v>0.38564049361510599</v>
      </c>
      <c r="BD10" s="17">
        <v>0.39427967905003197</v>
      </c>
      <c r="BE10" s="17">
        <v>0.354889573051342</v>
      </c>
      <c r="BF10" s="17"/>
      <c r="BG10" s="17">
        <v>0.32510622567817798</v>
      </c>
      <c r="BH10" s="17">
        <v>0.339710073231136</v>
      </c>
      <c r="BI10" s="17">
        <v>0.39968085075804399</v>
      </c>
      <c r="BJ10" s="17">
        <v>0.38094700618967198</v>
      </c>
      <c r="BK10" s="17">
        <v>0.370462576206321</v>
      </c>
      <c r="BL10" s="17"/>
      <c r="BM10" s="17">
        <v>0.35707552540790699</v>
      </c>
      <c r="BN10" s="17">
        <v>0.32077666673784699</v>
      </c>
      <c r="BO10" s="17">
        <v>0.328865417849596</v>
      </c>
      <c r="BP10" s="17"/>
      <c r="BQ10" s="17">
        <v>0.37382720818953102</v>
      </c>
      <c r="BR10" s="17">
        <v>0.321523295236812</v>
      </c>
      <c r="BS10" s="17"/>
      <c r="BT10" s="17">
        <v>0.36353855609985303</v>
      </c>
      <c r="BU10" s="17">
        <v>0.318130822569961</v>
      </c>
    </row>
    <row r="11" spans="2:73" x14ac:dyDescent="0.3">
      <c r="B11" s="18" t="s">
        <v>573</v>
      </c>
      <c r="C11" s="17">
        <v>0.32091496775633599</v>
      </c>
      <c r="D11" s="17">
        <v>0.30731019813496302</v>
      </c>
      <c r="E11" s="17">
        <v>0.33474709942502701</v>
      </c>
      <c r="F11" s="17"/>
      <c r="G11" s="17">
        <v>0.242758231898271</v>
      </c>
      <c r="H11" s="17">
        <v>0.27651549496377897</v>
      </c>
      <c r="I11" s="17">
        <v>0.29128240144338602</v>
      </c>
      <c r="J11" s="17">
        <v>0.33815349612721401</v>
      </c>
      <c r="K11" s="17">
        <v>0.37454643928676001</v>
      </c>
      <c r="L11" s="17">
        <v>0.382840254974327</v>
      </c>
      <c r="M11" s="17"/>
      <c r="N11" s="17">
        <v>0.29003599791434498</v>
      </c>
      <c r="O11" s="17">
        <v>0.29967969188055099</v>
      </c>
      <c r="P11" s="17">
        <v>0.33768398056822502</v>
      </c>
      <c r="Q11" s="17">
        <v>0.36244691481990499</v>
      </c>
      <c r="R11" s="17"/>
      <c r="S11" s="17">
        <v>0.291563412656697</v>
      </c>
      <c r="T11" s="17">
        <v>0.32757047480087298</v>
      </c>
      <c r="U11" s="17">
        <v>0.25877925467079799</v>
      </c>
      <c r="V11" s="17">
        <v>0.28401426859138101</v>
      </c>
      <c r="W11" s="17">
        <v>0.354498222402229</v>
      </c>
      <c r="X11" s="17">
        <v>0.304437130994753</v>
      </c>
      <c r="Y11" s="17">
        <v>0.37292651544779198</v>
      </c>
      <c r="Z11" s="17">
        <v>0.35948956864366899</v>
      </c>
      <c r="AA11" s="17">
        <v>0.362683337089381</v>
      </c>
      <c r="AB11" s="17"/>
      <c r="AC11" s="17">
        <v>0.52899378283037701</v>
      </c>
      <c r="AD11" s="17">
        <v>0.347194392548273</v>
      </c>
      <c r="AE11" s="17">
        <v>0.27793792735287998</v>
      </c>
      <c r="AF11" s="17">
        <v>0.35157827128059599</v>
      </c>
      <c r="AG11" s="17">
        <v>0.34454754949446897</v>
      </c>
      <c r="AH11" s="17">
        <v>0.32897351367703298</v>
      </c>
      <c r="AI11" s="17">
        <v>0.27257874797024101</v>
      </c>
      <c r="AJ11" s="17">
        <v>0.38336579937534698</v>
      </c>
      <c r="AK11" s="17">
        <v>0.33253110035898498</v>
      </c>
      <c r="AL11" s="17">
        <v>0.26073325643350398</v>
      </c>
      <c r="AM11" s="17">
        <v>0.35934934651278</v>
      </c>
      <c r="AN11" s="17">
        <v>0.34438816200528899</v>
      </c>
      <c r="AO11" s="17">
        <v>0.27706398454206899</v>
      </c>
      <c r="AP11" s="17">
        <v>0.23639740835568901</v>
      </c>
      <c r="AQ11" s="17">
        <v>0.34152810846583598</v>
      </c>
      <c r="AR11" s="17">
        <v>0.21322587786893801</v>
      </c>
      <c r="AS11" s="17"/>
      <c r="AT11" s="17">
        <v>0.29720483420636401</v>
      </c>
      <c r="AU11" s="17">
        <v>0.32269322806012501</v>
      </c>
      <c r="AV11" s="17">
        <v>0.32267170277621998</v>
      </c>
      <c r="AW11" s="17">
        <v>0.34125619815414099</v>
      </c>
      <c r="AX11" s="17">
        <v>0.36615195169082199</v>
      </c>
      <c r="AY11" s="17">
        <v>0.24702190041679301</v>
      </c>
      <c r="AZ11" s="17"/>
      <c r="BA11" s="17">
        <v>0.35910540509805999</v>
      </c>
      <c r="BB11" s="17">
        <v>0.33763857588796198</v>
      </c>
      <c r="BC11" s="17">
        <v>0.28891728360669999</v>
      </c>
      <c r="BD11" s="17">
        <v>0.25603230490162199</v>
      </c>
      <c r="BE11" s="17">
        <v>0.247416182181984</v>
      </c>
      <c r="BF11" s="17"/>
      <c r="BG11" s="17">
        <v>0.34766618584886499</v>
      </c>
      <c r="BH11" s="17">
        <v>0.29600021523991199</v>
      </c>
      <c r="BI11" s="17">
        <v>0.29837475853193801</v>
      </c>
      <c r="BJ11" s="17">
        <v>0.295603724780379</v>
      </c>
      <c r="BK11" s="17">
        <v>0.35383868749255998</v>
      </c>
      <c r="BL11" s="17"/>
      <c r="BM11" s="17">
        <v>0.30644502828227099</v>
      </c>
      <c r="BN11" s="17">
        <v>0.33644869144732797</v>
      </c>
      <c r="BO11" s="17">
        <v>0.32643997854143803</v>
      </c>
      <c r="BP11" s="17"/>
      <c r="BQ11" s="17">
        <v>0.28315578648881301</v>
      </c>
      <c r="BR11" s="17">
        <v>0.34530282450951699</v>
      </c>
      <c r="BS11" s="17"/>
      <c r="BT11" s="17">
        <v>0.31201095575335003</v>
      </c>
      <c r="BU11" s="17">
        <v>0.32862358023140698</v>
      </c>
    </row>
    <row r="12" spans="2:73" x14ac:dyDescent="0.3">
      <c r="B12" s="18" t="s">
        <v>572</v>
      </c>
      <c r="C12" s="17">
        <v>0.125725969546573</v>
      </c>
      <c r="D12" s="17">
        <v>0.132039002401555</v>
      </c>
      <c r="E12" s="17">
        <v>0.119572453371321</v>
      </c>
      <c r="F12" s="17"/>
      <c r="G12" s="17">
        <v>0.113980135716852</v>
      </c>
      <c r="H12" s="17">
        <v>0.101966091640525</v>
      </c>
      <c r="I12" s="17">
        <v>0.107823801453689</v>
      </c>
      <c r="J12" s="17">
        <v>0.13187447511182501</v>
      </c>
      <c r="K12" s="17">
        <v>0.14050268046011</v>
      </c>
      <c r="L12" s="17">
        <v>0.15245214497631501</v>
      </c>
      <c r="M12" s="17"/>
      <c r="N12" s="17">
        <v>0.115635064369456</v>
      </c>
      <c r="O12" s="17">
        <v>0.14101345443865501</v>
      </c>
      <c r="P12" s="17">
        <v>0.113475727891684</v>
      </c>
      <c r="Q12" s="17">
        <v>0.13015117684588401</v>
      </c>
      <c r="R12" s="17"/>
      <c r="S12" s="17">
        <v>0.122636403424599</v>
      </c>
      <c r="T12" s="17">
        <v>0.145667789898586</v>
      </c>
      <c r="U12" s="17">
        <v>0.113227307283611</v>
      </c>
      <c r="V12" s="17">
        <v>0.14409418257890599</v>
      </c>
      <c r="W12" s="17">
        <v>8.19392634494477E-2</v>
      </c>
      <c r="X12" s="17">
        <v>0.138608301326546</v>
      </c>
      <c r="Y12" s="17">
        <v>0.12958937836501699</v>
      </c>
      <c r="Z12" s="17">
        <v>0.129150307226543</v>
      </c>
      <c r="AA12" s="17">
        <v>0.115094550444134</v>
      </c>
      <c r="AB12" s="17"/>
      <c r="AC12" s="17">
        <v>3.4937040939471697E-2</v>
      </c>
      <c r="AD12" s="17">
        <v>8.2242277782054202E-2</v>
      </c>
      <c r="AE12" s="17">
        <v>0.19254029631437899</v>
      </c>
      <c r="AF12" s="17">
        <v>0.13935140664227999</v>
      </c>
      <c r="AG12" s="17">
        <v>0.14275057041025499</v>
      </c>
      <c r="AH12" s="17">
        <v>0.117496933196794</v>
      </c>
      <c r="AI12" s="17">
        <v>0.14487814371414201</v>
      </c>
      <c r="AJ12" s="17">
        <v>9.9405833863390997E-2</v>
      </c>
      <c r="AK12" s="17">
        <v>0.13371583150020599</v>
      </c>
      <c r="AL12" s="17">
        <v>0.133552902846611</v>
      </c>
      <c r="AM12" s="17">
        <v>0.102376849758294</v>
      </c>
      <c r="AN12" s="17">
        <v>0.1303416076419</v>
      </c>
      <c r="AO12" s="17">
        <v>0.122929268212025</v>
      </c>
      <c r="AP12" s="17">
        <v>0.100236921107762</v>
      </c>
      <c r="AQ12" s="17">
        <v>0.10723487545360499</v>
      </c>
      <c r="AR12" s="17">
        <v>0.15913742638901299</v>
      </c>
      <c r="AS12" s="17"/>
      <c r="AT12" s="17">
        <v>0.118882246479021</v>
      </c>
      <c r="AU12" s="17">
        <v>0.13376537441835601</v>
      </c>
      <c r="AV12" s="17">
        <v>0.127833743447513</v>
      </c>
      <c r="AW12" s="17">
        <v>0.140637008438147</v>
      </c>
      <c r="AX12" s="17">
        <v>9.49750030195117E-2</v>
      </c>
      <c r="AY12" s="17">
        <v>0.106959023229119</v>
      </c>
      <c r="AZ12" s="17"/>
      <c r="BA12" s="17">
        <v>0.136685025931604</v>
      </c>
      <c r="BB12" s="17">
        <v>0.126832574466996</v>
      </c>
      <c r="BC12" s="17">
        <v>0.119210564213864</v>
      </c>
      <c r="BD12" s="17">
        <v>0.11282619978704</v>
      </c>
      <c r="BE12" s="17">
        <v>0.138508767563149</v>
      </c>
      <c r="BF12" s="17"/>
      <c r="BG12" s="17">
        <v>0.15255705918293799</v>
      </c>
      <c r="BH12" s="17">
        <v>0.137094552908753</v>
      </c>
      <c r="BI12" s="17">
        <v>0.11622669358830499</v>
      </c>
      <c r="BJ12" s="17">
        <v>9.7472324101308294E-2</v>
      </c>
      <c r="BK12" s="17">
        <v>9.6025534699292994E-2</v>
      </c>
      <c r="BL12" s="17"/>
      <c r="BM12" s="17">
        <v>0.12892723854659699</v>
      </c>
      <c r="BN12" s="17">
        <v>0.12672717117828999</v>
      </c>
      <c r="BO12" s="17">
        <v>0.113774938941045</v>
      </c>
      <c r="BP12" s="17"/>
      <c r="BQ12" s="17">
        <v>0.117324197692019</v>
      </c>
      <c r="BR12" s="17">
        <v>0.13374425124935099</v>
      </c>
      <c r="BS12" s="17"/>
      <c r="BT12" s="17">
        <v>0.123077641286797</v>
      </c>
      <c r="BU12" s="17">
        <v>0.12926578077596201</v>
      </c>
    </row>
    <row r="13" spans="2:73" x14ac:dyDescent="0.3">
      <c r="B13" s="18" t="s">
        <v>571</v>
      </c>
      <c r="C13" s="17">
        <v>4.0530489192817098E-2</v>
      </c>
      <c r="D13" s="17">
        <v>4.51247472929312E-2</v>
      </c>
      <c r="E13" s="17">
        <v>3.6178556173265597E-2</v>
      </c>
      <c r="F13" s="17"/>
      <c r="G13" s="17">
        <v>3.3417470072668903E-2</v>
      </c>
      <c r="H13" s="17">
        <v>8.3979677296146096E-2</v>
      </c>
      <c r="I13" s="17">
        <v>2.1012217822057699E-2</v>
      </c>
      <c r="J13" s="17">
        <v>3.9694498181114798E-2</v>
      </c>
      <c r="K13" s="17">
        <v>3.7280066800625497E-2</v>
      </c>
      <c r="L13" s="17">
        <v>2.8647392442544301E-2</v>
      </c>
      <c r="M13" s="17"/>
      <c r="N13" s="17">
        <v>4.0602903355915501E-2</v>
      </c>
      <c r="O13" s="17">
        <v>3.9639849800842203E-2</v>
      </c>
      <c r="P13" s="17">
        <v>3.3634665698497102E-2</v>
      </c>
      <c r="Q13" s="17">
        <v>4.8258572290154601E-2</v>
      </c>
      <c r="R13" s="17"/>
      <c r="S13" s="17">
        <v>5.4427856382831999E-2</v>
      </c>
      <c r="T13" s="17">
        <v>4.75108453986254E-2</v>
      </c>
      <c r="U13" s="17">
        <v>2.4116720720774899E-2</v>
      </c>
      <c r="V13" s="17">
        <v>3.8172433559258798E-2</v>
      </c>
      <c r="W13" s="17">
        <v>2.0652296718662599E-2</v>
      </c>
      <c r="X13" s="17">
        <v>3.629338210112E-2</v>
      </c>
      <c r="Y13" s="17">
        <v>3.0507181512603398E-2</v>
      </c>
      <c r="Z13" s="17">
        <v>4.34068672741851E-2</v>
      </c>
      <c r="AA13" s="17">
        <v>5.3043672236407297E-2</v>
      </c>
      <c r="AB13" s="17"/>
      <c r="AC13" s="17">
        <v>3.3705161783248699E-2</v>
      </c>
      <c r="AD13" s="17">
        <v>5.73295620781889E-2</v>
      </c>
      <c r="AE13" s="17">
        <v>3.7071785933252902E-2</v>
      </c>
      <c r="AF13" s="17">
        <v>6.4946468696456996E-2</v>
      </c>
      <c r="AG13" s="17">
        <v>2.5286963313179998E-2</v>
      </c>
      <c r="AH13" s="17">
        <v>3.3318136866319403E-2</v>
      </c>
      <c r="AI13" s="17">
        <v>4.74903232282275E-2</v>
      </c>
      <c r="AJ13" s="17">
        <v>3.0774815448868599E-2</v>
      </c>
      <c r="AK13" s="17">
        <v>2.5787851220350599E-2</v>
      </c>
      <c r="AL13" s="17">
        <v>2.3344428022377399E-2</v>
      </c>
      <c r="AM13" s="17">
        <v>2.71389078716937E-2</v>
      </c>
      <c r="AN13" s="17">
        <v>4.4293983839260302E-2</v>
      </c>
      <c r="AO13" s="17">
        <v>4.1183955360776202E-2</v>
      </c>
      <c r="AP13" s="17">
        <v>6.3143420132949296E-2</v>
      </c>
      <c r="AQ13" s="17">
        <v>2.08396688958974E-2</v>
      </c>
      <c r="AR13" s="17">
        <v>9.6699359393729103E-2</v>
      </c>
      <c r="AS13" s="17"/>
      <c r="AT13" s="17">
        <v>7.5547322326717098E-2</v>
      </c>
      <c r="AU13" s="17">
        <v>3.36790389233627E-2</v>
      </c>
      <c r="AV13" s="17">
        <v>3.04419144679824E-2</v>
      </c>
      <c r="AW13" s="17">
        <v>3.1340835234624602E-2</v>
      </c>
      <c r="AX13" s="17">
        <v>1.12013926352651E-2</v>
      </c>
      <c r="AY13" s="17">
        <v>4.1383727995470701E-2</v>
      </c>
      <c r="AZ13" s="17"/>
      <c r="BA13" s="17">
        <v>3.5867197166496299E-2</v>
      </c>
      <c r="BB13" s="17">
        <v>3.8536713969921699E-2</v>
      </c>
      <c r="BC13" s="17">
        <v>4.0266948194526302E-2</v>
      </c>
      <c r="BD13" s="17">
        <v>5.33591953133448E-2</v>
      </c>
      <c r="BE13" s="17">
        <v>5.8131849666427003E-2</v>
      </c>
      <c r="BF13" s="17"/>
      <c r="BG13" s="17">
        <v>3.9941006137684698E-2</v>
      </c>
      <c r="BH13" s="17">
        <v>5.53842144072609E-2</v>
      </c>
      <c r="BI13" s="17">
        <v>2.6457008022478998E-2</v>
      </c>
      <c r="BJ13" s="17">
        <v>3.3935112482800601E-2</v>
      </c>
      <c r="BK13" s="17">
        <v>0</v>
      </c>
      <c r="BL13" s="17"/>
      <c r="BM13" s="17">
        <v>4.7507006444452597E-2</v>
      </c>
      <c r="BN13" s="17">
        <v>4.0483524268388298E-2</v>
      </c>
      <c r="BO13" s="17">
        <v>1.9874097529420098E-2</v>
      </c>
      <c r="BP13" s="17"/>
      <c r="BQ13" s="17">
        <v>5.4705729271119802E-2</v>
      </c>
      <c r="BR13" s="17">
        <v>3.2341198984391799E-2</v>
      </c>
      <c r="BS13" s="17"/>
      <c r="BT13" s="17">
        <v>4.6231656690798699E-2</v>
      </c>
      <c r="BU13" s="17">
        <v>3.4993876055906703E-2</v>
      </c>
    </row>
    <row r="14" spans="2:73" x14ac:dyDescent="0.3">
      <c r="B14" s="18" t="s">
        <v>92</v>
      </c>
      <c r="C14" s="17">
        <v>7.6073173413277406E-2</v>
      </c>
      <c r="D14" s="17">
        <v>5.8856049264953199E-2</v>
      </c>
      <c r="E14" s="17">
        <v>9.2329961029074703E-2</v>
      </c>
      <c r="F14" s="17"/>
      <c r="G14" s="17">
        <v>5.2482929358685301E-2</v>
      </c>
      <c r="H14" s="17">
        <v>5.2418970348447697E-2</v>
      </c>
      <c r="I14" s="17">
        <v>9.4232544634269999E-2</v>
      </c>
      <c r="J14" s="17">
        <v>7.6862114192605496E-2</v>
      </c>
      <c r="K14" s="17">
        <v>9.3829666370909698E-2</v>
      </c>
      <c r="L14" s="17">
        <v>8.3606576684688599E-2</v>
      </c>
      <c r="M14" s="17"/>
      <c r="N14" s="17">
        <v>4.5317626716448997E-2</v>
      </c>
      <c r="O14" s="17">
        <v>7.6853864427227803E-2</v>
      </c>
      <c r="P14" s="17">
        <v>8.8325050320340007E-2</v>
      </c>
      <c r="Q14" s="17">
        <v>9.8114687756746796E-2</v>
      </c>
      <c r="R14" s="17"/>
      <c r="S14" s="17">
        <v>6.0840602449986701E-2</v>
      </c>
      <c r="T14" s="17">
        <v>7.0960379344997701E-2</v>
      </c>
      <c r="U14" s="17">
        <v>7.5452881484609505E-2</v>
      </c>
      <c r="V14" s="17">
        <v>7.3974339285455298E-2</v>
      </c>
      <c r="W14" s="17">
        <v>0.108114934017182</v>
      </c>
      <c r="X14" s="17">
        <v>9.8617736806441106E-2</v>
      </c>
      <c r="Y14" s="17">
        <v>6.4266988399786396E-2</v>
      </c>
      <c r="Z14" s="17">
        <v>7.0782066189552198E-2</v>
      </c>
      <c r="AA14" s="17">
        <v>7.4980817017191101E-2</v>
      </c>
      <c r="AB14" s="17"/>
      <c r="AC14" s="17">
        <v>0.105127590802468</v>
      </c>
      <c r="AD14" s="17">
        <v>0.16781388189937799</v>
      </c>
      <c r="AE14" s="17">
        <v>8.7304327448641306E-2</v>
      </c>
      <c r="AF14" s="17">
        <v>0.108381388684087</v>
      </c>
      <c r="AG14" s="17">
        <v>8.5175294675394295E-2</v>
      </c>
      <c r="AH14" s="17">
        <v>8.17472019108271E-2</v>
      </c>
      <c r="AI14" s="17">
        <v>6.19364490935016E-2</v>
      </c>
      <c r="AJ14" s="17">
        <v>6.1678928631987401E-2</v>
      </c>
      <c r="AK14" s="17">
        <v>4.1672841277910599E-2</v>
      </c>
      <c r="AL14" s="17">
        <v>9.8144167581450795E-2</v>
      </c>
      <c r="AM14" s="17">
        <v>4.0226831060281298E-2</v>
      </c>
      <c r="AN14" s="17">
        <v>3.8251112446240201E-2</v>
      </c>
      <c r="AO14" s="17">
        <v>3.8542545855537097E-2</v>
      </c>
      <c r="AP14" s="17">
        <v>6.9310541441951506E-2</v>
      </c>
      <c r="AQ14" s="17">
        <v>7.8660852361879405E-2</v>
      </c>
      <c r="AR14" s="17">
        <v>2.36755930255617E-2</v>
      </c>
      <c r="AS14" s="17"/>
      <c r="AT14" s="17">
        <v>5.8730270852317697E-2</v>
      </c>
      <c r="AU14" s="17">
        <v>9.1075911872619597E-2</v>
      </c>
      <c r="AV14" s="17">
        <v>5.5489282073558598E-2</v>
      </c>
      <c r="AW14" s="17">
        <v>9.0984743724635206E-2</v>
      </c>
      <c r="AX14" s="17">
        <v>7.4481138906757699E-2</v>
      </c>
      <c r="AY14" s="17">
        <v>7.8125663357276803E-2</v>
      </c>
      <c r="AZ14" s="17"/>
      <c r="BA14" s="17">
        <v>9.9943328879431206E-2</v>
      </c>
      <c r="BB14" s="17">
        <v>6.2482008591884797E-2</v>
      </c>
      <c r="BC14" s="17">
        <v>6.4804299125636899E-2</v>
      </c>
      <c r="BD14" s="17">
        <v>6.1711048096021501E-2</v>
      </c>
      <c r="BE14" s="17">
        <v>1.47165323421477E-2</v>
      </c>
      <c r="BF14" s="17"/>
      <c r="BG14" s="17">
        <v>5.8230673461837197E-2</v>
      </c>
      <c r="BH14" s="17">
        <v>6.0279166323619099E-2</v>
      </c>
      <c r="BI14" s="17">
        <v>7.9741603966609301E-2</v>
      </c>
      <c r="BJ14" s="17">
        <v>7.5698894105987596E-2</v>
      </c>
      <c r="BK14" s="17">
        <v>9.5404713914683803E-2</v>
      </c>
      <c r="BL14" s="17"/>
      <c r="BM14" s="17">
        <v>5.3155436136655097E-2</v>
      </c>
      <c r="BN14" s="17">
        <v>8.8799622196820999E-2</v>
      </c>
      <c r="BO14" s="17">
        <v>0.113535057431474</v>
      </c>
      <c r="BP14" s="17"/>
      <c r="BQ14" s="17">
        <v>3.58338340324868E-2</v>
      </c>
      <c r="BR14" s="17">
        <v>9.0380785236008496E-2</v>
      </c>
      <c r="BS14" s="17"/>
      <c r="BT14" s="17">
        <v>5.3083222920916003E-2</v>
      </c>
      <c r="BU14" s="17">
        <v>8.9002987629434496E-2</v>
      </c>
    </row>
    <row r="15" spans="2:73" x14ac:dyDescent="0.3">
      <c r="B15" s="18" t="s">
        <v>577</v>
      </c>
      <c r="C15" s="21">
        <v>0.436755400090997</v>
      </c>
      <c r="D15" s="21">
        <v>0.456670002905598</v>
      </c>
      <c r="E15" s="21">
        <v>0.41717193000131197</v>
      </c>
      <c r="F15" s="21"/>
      <c r="G15" s="21">
        <v>0.55736123295352202</v>
      </c>
      <c r="H15" s="21">
        <v>0.48511976575110199</v>
      </c>
      <c r="I15" s="21">
        <v>0.48564903464659798</v>
      </c>
      <c r="J15" s="21">
        <v>0.413415416387241</v>
      </c>
      <c r="K15" s="21">
        <v>0.35384114708159498</v>
      </c>
      <c r="L15" s="21">
        <v>0.35245363092212501</v>
      </c>
      <c r="M15" s="21"/>
      <c r="N15" s="21">
        <v>0.50840840764383399</v>
      </c>
      <c r="O15" s="21">
        <v>0.44281313945272399</v>
      </c>
      <c r="P15" s="21">
        <v>0.42688057552125402</v>
      </c>
      <c r="Q15" s="21">
        <v>0.36102864828731002</v>
      </c>
      <c r="R15" s="21"/>
      <c r="S15" s="21">
        <v>0.47053172508588498</v>
      </c>
      <c r="T15" s="21">
        <v>0.40829051055691701</v>
      </c>
      <c r="U15" s="21">
        <v>0.52842383584020702</v>
      </c>
      <c r="V15" s="21">
        <v>0.45974477598499902</v>
      </c>
      <c r="W15" s="21">
        <v>0.43479528341247797</v>
      </c>
      <c r="X15" s="21">
        <v>0.42204344877113997</v>
      </c>
      <c r="Y15" s="21">
        <v>0.40270993627480101</v>
      </c>
      <c r="Z15" s="21">
        <v>0.397171190666051</v>
      </c>
      <c r="AA15" s="21">
        <v>0.39419762321288598</v>
      </c>
      <c r="AB15" s="21"/>
      <c r="AC15" s="21">
        <v>0.29723642364443398</v>
      </c>
      <c r="AD15" s="21">
        <v>0.34541988569210602</v>
      </c>
      <c r="AE15" s="21">
        <v>0.40514566295084697</v>
      </c>
      <c r="AF15" s="21">
        <v>0.33574246469658098</v>
      </c>
      <c r="AG15" s="21">
        <v>0.402239622106702</v>
      </c>
      <c r="AH15" s="21">
        <v>0.43846421434902699</v>
      </c>
      <c r="AI15" s="21">
        <v>0.47311633599388803</v>
      </c>
      <c r="AJ15" s="21">
        <v>0.424774622680406</v>
      </c>
      <c r="AK15" s="21">
        <v>0.466292375642548</v>
      </c>
      <c r="AL15" s="21">
        <v>0.48422524511605702</v>
      </c>
      <c r="AM15" s="21">
        <v>0.47090806479695102</v>
      </c>
      <c r="AN15" s="21">
        <v>0.44272513406731101</v>
      </c>
      <c r="AO15" s="21">
        <v>0.520280246029593</v>
      </c>
      <c r="AP15" s="21">
        <v>0.53091170896164797</v>
      </c>
      <c r="AQ15" s="21">
        <v>0.451736494822782</v>
      </c>
      <c r="AR15" s="21">
        <v>0.50726174332275797</v>
      </c>
      <c r="AS15" s="21"/>
      <c r="AT15" s="21">
        <v>0.44963532613558099</v>
      </c>
      <c r="AU15" s="21">
        <v>0.418786446725536</v>
      </c>
      <c r="AV15" s="21">
        <v>0.46356335723472603</v>
      </c>
      <c r="AW15" s="21">
        <v>0.39578121444845199</v>
      </c>
      <c r="AX15" s="21">
        <v>0.45319051374764402</v>
      </c>
      <c r="AY15" s="21">
        <v>0.52650968500134099</v>
      </c>
      <c r="AZ15" s="21"/>
      <c r="BA15" s="21">
        <v>0.368399042924408</v>
      </c>
      <c r="BB15" s="21">
        <v>0.434510127083236</v>
      </c>
      <c r="BC15" s="21">
        <v>0.48680090485927202</v>
      </c>
      <c r="BD15" s="21">
        <v>0.51607125190197201</v>
      </c>
      <c r="BE15" s="21">
        <v>0.54122666824629195</v>
      </c>
      <c r="BF15" s="21"/>
      <c r="BG15" s="21">
        <v>0.40160507536867501</v>
      </c>
      <c r="BH15" s="21">
        <v>0.45124185112045501</v>
      </c>
      <c r="BI15" s="21">
        <v>0.479199935890669</v>
      </c>
      <c r="BJ15" s="21">
        <v>0.49728994452952402</v>
      </c>
      <c r="BK15" s="21">
        <v>0.45473106389346302</v>
      </c>
      <c r="BL15" s="21"/>
      <c r="BM15" s="21">
        <v>0.463965290590024</v>
      </c>
      <c r="BN15" s="21">
        <v>0.40754099090917301</v>
      </c>
      <c r="BO15" s="21">
        <v>0.42637592755662301</v>
      </c>
      <c r="BP15" s="21"/>
      <c r="BQ15" s="21">
        <v>0.50898045251556201</v>
      </c>
      <c r="BR15" s="21">
        <v>0.398230940020732</v>
      </c>
      <c r="BS15" s="21"/>
      <c r="BT15" s="21">
        <v>0.465596523348139</v>
      </c>
      <c r="BU15" s="21">
        <v>0.41811377530728999</v>
      </c>
    </row>
    <row r="16" spans="2:73" x14ac:dyDescent="0.3">
      <c r="B16" s="18" t="s">
        <v>576</v>
      </c>
      <c r="C16" s="21">
        <v>0.16625645873938999</v>
      </c>
      <c r="D16" s="21">
        <v>0.17716374969448601</v>
      </c>
      <c r="E16" s="21">
        <v>0.15575100954458701</v>
      </c>
      <c r="F16" s="21"/>
      <c r="G16" s="21">
        <v>0.14739760578952099</v>
      </c>
      <c r="H16" s="21">
        <v>0.185945768936671</v>
      </c>
      <c r="I16" s="21">
        <v>0.128836019275747</v>
      </c>
      <c r="J16" s="21">
        <v>0.17156897329293899</v>
      </c>
      <c r="K16" s="21">
        <v>0.17778274726073501</v>
      </c>
      <c r="L16" s="21">
        <v>0.18109953741885901</v>
      </c>
      <c r="M16" s="21"/>
      <c r="N16" s="21">
        <v>0.15623796772537199</v>
      </c>
      <c r="O16" s="21">
        <v>0.18065330423949699</v>
      </c>
      <c r="P16" s="21">
        <v>0.14711039359018099</v>
      </c>
      <c r="Q16" s="21">
        <v>0.17840974913603799</v>
      </c>
      <c r="R16" s="21"/>
      <c r="S16" s="21">
        <v>0.17706425980743101</v>
      </c>
      <c r="T16" s="21">
        <v>0.19317863529721199</v>
      </c>
      <c r="U16" s="21">
        <v>0.137344028004386</v>
      </c>
      <c r="V16" s="21">
        <v>0.182266616138165</v>
      </c>
      <c r="W16" s="21">
        <v>0.10259156016811</v>
      </c>
      <c r="X16" s="21">
        <v>0.17490168342766599</v>
      </c>
      <c r="Y16" s="21">
        <v>0.160096559877621</v>
      </c>
      <c r="Z16" s="21">
        <v>0.17255717450072799</v>
      </c>
      <c r="AA16" s="21">
        <v>0.16813822268054199</v>
      </c>
      <c r="AB16" s="21"/>
      <c r="AC16" s="21">
        <v>6.8642202722720494E-2</v>
      </c>
      <c r="AD16" s="21">
        <v>0.13957183986024299</v>
      </c>
      <c r="AE16" s="21">
        <v>0.22961208224763199</v>
      </c>
      <c r="AF16" s="21">
        <v>0.204297875338737</v>
      </c>
      <c r="AG16" s="21">
        <v>0.168037533723435</v>
      </c>
      <c r="AH16" s="21">
        <v>0.15081507006311301</v>
      </c>
      <c r="AI16" s="21">
        <v>0.19236846694237</v>
      </c>
      <c r="AJ16" s="21">
        <v>0.13018064931226001</v>
      </c>
      <c r="AK16" s="21">
        <v>0.15950368272055601</v>
      </c>
      <c r="AL16" s="21">
        <v>0.15689733086898799</v>
      </c>
      <c r="AM16" s="21">
        <v>0.12951575762998799</v>
      </c>
      <c r="AN16" s="21">
        <v>0.17463559148116001</v>
      </c>
      <c r="AO16" s="21">
        <v>0.164113223572802</v>
      </c>
      <c r="AP16" s="21">
        <v>0.16338034124071099</v>
      </c>
      <c r="AQ16" s="21">
        <v>0.128074544349502</v>
      </c>
      <c r="AR16" s="21">
        <v>0.25583678578274199</v>
      </c>
      <c r="AS16" s="21"/>
      <c r="AT16" s="21">
        <v>0.194429568805738</v>
      </c>
      <c r="AU16" s="21">
        <v>0.167444413341719</v>
      </c>
      <c r="AV16" s="21">
        <v>0.158275657915495</v>
      </c>
      <c r="AW16" s="21">
        <v>0.171977843672772</v>
      </c>
      <c r="AX16" s="21">
        <v>0.106176395654777</v>
      </c>
      <c r="AY16" s="21">
        <v>0.14834275122459001</v>
      </c>
      <c r="AZ16" s="21"/>
      <c r="BA16" s="21">
        <v>0.172552223098101</v>
      </c>
      <c r="BB16" s="21">
        <v>0.165369288436918</v>
      </c>
      <c r="BC16" s="21">
        <v>0.15947751240839</v>
      </c>
      <c r="BD16" s="21">
        <v>0.16618539510038499</v>
      </c>
      <c r="BE16" s="21">
        <v>0.19664061722957599</v>
      </c>
      <c r="BF16" s="21"/>
      <c r="BG16" s="21">
        <v>0.192498065320622</v>
      </c>
      <c r="BH16" s="21">
        <v>0.19247876731601399</v>
      </c>
      <c r="BI16" s="21">
        <v>0.142683701610784</v>
      </c>
      <c r="BJ16" s="21">
        <v>0.131407436584109</v>
      </c>
      <c r="BK16" s="21">
        <v>9.6025534699292994E-2</v>
      </c>
      <c r="BL16" s="21"/>
      <c r="BM16" s="21">
        <v>0.17643424499105001</v>
      </c>
      <c r="BN16" s="21">
        <v>0.16721069544667799</v>
      </c>
      <c r="BO16" s="21">
        <v>0.133649036470465</v>
      </c>
      <c r="BP16" s="21"/>
      <c r="BQ16" s="21">
        <v>0.17202992696313901</v>
      </c>
      <c r="BR16" s="21">
        <v>0.16608545023374299</v>
      </c>
      <c r="BS16" s="21"/>
      <c r="BT16" s="21">
        <v>0.169309297977595</v>
      </c>
      <c r="BU16" s="21">
        <v>0.16425965683186899</v>
      </c>
    </row>
    <row r="17" spans="2:73" x14ac:dyDescent="0.3">
      <c r="B17" s="18" t="s">
        <v>443</v>
      </c>
      <c r="C17" s="22">
        <v>0.16625645873938999</v>
      </c>
      <c r="D17" s="22">
        <v>0.17716374969448601</v>
      </c>
      <c r="E17" s="22">
        <v>0.15575100954458701</v>
      </c>
      <c r="F17" s="22"/>
      <c r="G17" s="22">
        <v>0.14739760578952099</v>
      </c>
      <c r="H17" s="22">
        <v>0.185945768936671</v>
      </c>
      <c r="I17" s="22">
        <v>0.128836019275747</v>
      </c>
      <c r="J17" s="22">
        <v>0.17156897329293899</v>
      </c>
      <c r="K17" s="22">
        <v>0.17778274726073501</v>
      </c>
      <c r="L17" s="22">
        <v>0.18109953741885901</v>
      </c>
      <c r="M17" s="22"/>
      <c r="N17" s="22">
        <v>0.15623796772537199</v>
      </c>
      <c r="O17" s="22">
        <v>0.18065330423949699</v>
      </c>
      <c r="P17" s="22">
        <v>0.14711039359018099</v>
      </c>
      <c r="Q17" s="22">
        <v>0.17840974913603799</v>
      </c>
      <c r="R17" s="22"/>
      <c r="S17" s="22">
        <v>0.17706425980743101</v>
      </c>
      <c r="T17" s="22">
        <v>0.19317863529721199</v>
      </c>
      <c r="U17" s="22">
        <v>0.137344028004386</v>
      </c>
      <c r="V17" s="22">
        <v>0.182266616138165</v>
      </c>
      <c r="W17" s="22">
        <v>0.10259156016811</v>
      </c>
      <c r="X17" s="22">
        <v>0.17490168342766599</v>
      </c>
      <c r="Y17" s="22">
        <v>0.160096559877621</v>
      </c>
      <c r="Z17" s="22">
        <v>0.17255717450072799</v>
      </c>
      <c r="AA17" s="22">
        <v>0.16813822268054199</v>
      </c>
      <c r="AB17" s="22"/>
      <c r="AC17" s="22">
        <v>6.8642202722720494E-2</v>
      </c>
      <c r="AD17" s="22">
        <v>0.13957183986024299</v>
      </c>
      <c r="AE17" s="22">
        <v>0.22961208224763199</v>
      </c>
      <c r="AF17" s="22">
        <v>0.204297875338737</v>
      </c>
      <c r="AG17" s="22">
        <v>0.168037533723435</v>
      </c>
      <c r="AH17" s="22">
        <v>0.15081507006311301</v>
      </c>
      <c r="AI17" s="22">
        <v>0.19236846694237</v>
      </c>
      <c r="AJ17" s="22">
        <v>0.13018064931226001</v>
      </c>
      <c r="AK17" s="22">
        <v>0.15950368272055601</v>
      </c>
      <c r="AL17" s="22">
        <v>0.15689733086898799</v>
      </c>
      <c r="AM17" s="22">
        <v>0.12951575762998799</v>
      </c>
      <c r="AN17" s="22">
        <v>0.17463559148116001</v>
      </c>
      <c r="AO17" s="22">
        <v>0.164113223572802</v>
      </c>
      <c r="AP17" s="22">
        <v>0.16338034124071099</v>
      </c>
      <c r="AQ17" s="22">
        <v>0.128074544349502</v>
      </c>
      <c r="AR17" s="22">
        <v>0.25583678578274199</v>
      </c>
      <c r="AS17" s="22"/>
      <c r="AT17" s="22">
        <v>0.194429568805738</v>
      </c>
      <c r="AU17" s="22">
        <v>0.167444413341719</v>
      </c>
      <c r="AV17" s="22">
        <v>0.158275657915495</v>
      </c>
      <c r="AW17" s="22">
        <v>0.171977843672772</v>
      </c>
      <c r="AX17" s="22">
        <v>0.106176395654777</v>
      </c>
      <c r="AY17" s="22">
        <v>0.14834275122459001</v>
      </c>
      <c r="AZ17" s="22"/>
      <c r="BA17" s="22">
        <v>0.172552223098101</v>
      </c>
      <c r="BB17" s="22">
        <v>0.165369288436918</v>
      </c>
      <c r="BC17" s="22">
        <v>0.15947751240839</v>
      </c>
      <c r="BD17" s="22">
        <v>0.16618539510038499</v>
      </c>
      <c r="BE17" s="22">
        <v>0.19664061722957599</v>
      </c>
      <c r="BF17" s="22"/>
      <c r="BG17" s="22">
        <v>0.192498065320622</v>
      </c>
      <c r="BH17" s="22">
        <v>0.19247876731601399</v>
      </c>
      <c r="BI17" s="22">
        <v>0.142683701610784</v>
      </c>
      <c r="BJ17" s="22">
        <v>0.131407436584109</v>
      </c>
      <c r="BK17" s="22">
        <v>9.6025534699292994E-2</v>
      </c>
      <c r="BL17" s="22"/>
      <c r="BM17" s="22">
        <v>0.17643424499105001</v>
      </c>
      <c r="BN17" s="22">
        <v>0.16721069544667799</v>
      </c>
      <c r="BO17" s="22">
        <v>0.133649036470465</v>
      </c>
      <c r="BP17" s="22"/>
      <c r="BQ17" s="22">
        <v>0.17202992696313901</v>
      </c>
      <c r="BR17" s="22">
        <v>0.16608545023374299</v>
      </c>
      <c r="BS17" s="22"/>
      <c r="BT17" s="22">
        <v>0.169309297977595</v>
      </c>
      <c r="BU17" s="22">
        <v>0.16425965683186899</v>
      </c>
    </row>
    <row r="18" spans="2:73" x14ac:dyDescent="0.3">
      <c r="B18" s="16"/>
    </row>
    <row r="19" spans="2:73" x14ac:dyDescent="0.3">
      <c r="B19" t="s">
        <v>95</v>
      </c>
    </row>
    <row r="20" spans="2:73" x14ac:dyDescent="0.3">
      <c r="B20" t="s">
        <v>96</v>
      </c>
    </row>
    <row r="22" spans="2:73" x14ac:dyDescent="0.3">
      <c r="B22" s="8" t="str">
        <f>HYPERLINK("#'Contents'!A1", "Return to Contents")</f>
        <v>Return to Contents</v>
      </c>
    </row>
  </sheetData>
  <mergeCells count="12">
    <mergeCell ref="BT5:BU5"/>
    <mergeCell ref="D2:BL2"/>
    <mergeCell ref="AT5:AY5"/>
    <mergeCell ref="BA5:BE5"/>
    <mergeCell ref="BG5:BK5"/>
    <mergeCell ref="BM5:BO5"/>
    <mergeCell ref="BQ5:BR5"/>
    <mergeCell ref="D5:E5"/>
    <mergeCell ref="G5:L5"/>
    <mergeCell ref="N5:Q5"/>
    <mergeCell ref="S5:AA5"/>
    <mergeCell ref="AC5:AR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225</vt:i4>
      </vt:variant>
    </vt:vector>
  </HeadingPairs>
  <TitlesOfParts>
    <vt:vector size="22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2024-11-13T07:03:55Z</dcterms:created>
  <dcterms:modified xsi:type="dcterms:W3CDTF">2025-05-15T16:28:53Z</dcterms:modified>
</cp:coreProperties>
</file>